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3B30410F-F142-6C75-8FE4-BCCB68B043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yril\Desktop\MB4\Informatique\"/>
    </mc:Choice>
  </mc:AlternateContent>
  <bookViews>
    <workbookView xWindow="0" yWindow="0" windowWidth="20490" windowHeight="7050" tabRatio="717" activeTab="14"/>
  </bookViews>
  <sheets>
    <sheet name="Menu" sheetId="1" r:id="rId1"/>
    <sheet name="1" sheetId="2" state="hidden" r:id="rId2"/>
    <sheet name="2" sheetId="42" state="hidden" r:id="rId3"/>
    <sheet name="3" sheetId="41" state="hidden" r:id="rId4"/>
    <sheet name="4" sheetId="40" state="hidden" r:id="rId5"/>
    <sheet name="5" sheetId="39" state="hidden" r:id="rId6"/>
    <sheet name="6" sheetId="38" state="hidden" r:id="rId7"/>
    <sheet name="7" sheetId="34" state="hidden" r:id="rId8"/>
    <sheet name="8" sheetId="37" state="hidden" r:id="rId9"/>
    <sheet name="9" sheetId="35" state="hidden" r:id="rId10"/>
    <sheet name="10" sheetId="29" state="hidden" r:id="rId11"/>
    <sheet name="11" sheetId="33" state="hidden" r:id="rId12"/>
    <sheet name="12" sheetId="32" state="hidden" r:id="rId13"/>
    <sheet name="Gestion" sheetId="14" state="hidden" r:id="rId14"/>
    <sheet name="Emprunt constant" sheetId="28" r:id="rId15"/>
    <sheet name="Amortissement degressif" sheetId="44" r:id="rId16"/>
  </sheets>
  <definedNames>
    <definedName name="Amortissement">'Emprunt constant'!#REF!</definedName>
    <definedName name="Année">'Amortissement degressif'!$D$14:$D$50</definedName>
    <definedName name="Capital">'Emprunt constant'!#REF!</definedName>
    <definedName name="Choix">Menu!$A$1:$A$10</definedName>
    <definedName name="Choix_feuille">Menu!$A:$A</definedName>
    <definedName name="coef">'Amortissement degressif'!$C$6</definedName>
    <definedName name="coef1">'Amortissement degressif'!$K$3</definedName>
    <definedName name="coef2">'Amortissement degressif'!$K$4</definedName>
    <definedName name="coef3">'Amortissement degressif'!$K$5</definedName>
    <definedName name="Date_Achat">'Emprunt constant'!$D$4</definedName>
    <definedName name="Date_De_Paiement">'Emprunt constant'!#REF!</definedName>
    <definedName name="Durée_prêt">'Emprunt constant'!$D$5</definedName>
    <definedName name="Intérêt">'Emprunt constant'!$G$10:$G$40</definedName>
    <definedName name="Mois1">'Amortissement degressif'!$C$5</definedName>
    <definedName name="Montant_du_prêt">'Emprunt constant'!$D$3</definedName>
    <definedName name="Montant_prêt">'Emprunt constant'!$D$3</definedName>
    <definedName name="Nb_année">'Amortissement degressif'!$C$4</definedName>
    <definedName name="nb_mois_utilisation">'Amortissement degressif'!$C$8</definedName>
    <definedName name="Nombre_de_paiements">'Emprunt constant'!#REF!</definedName>
    <definedName name="Poste" localSheetId="10">'10'!$P:$P</definedName>
    <definedName name="Poste" localSheetId="11">'11'!$P:$P</definedName>
    <definedName name="Poste" localSheetId="12">'12'!$P:$P</definedName>
    <definedName name="Poste" localSheetId="2">'2'!$P:$P</definedName>
    <definedName name="Poste" localSheetId="3">'3'!$P:$P</definedName>
    <definedName name="Poste" localSheetId="4">'4'!$P:$P</definedName>
    <definedName name="Poste" localSheetId="5">'5'!$P:$P</definedName>
    <definedName name="Poste" localSheetId="6">'6'!$P:$P</definedName>
    <definedName name="Poste" localSheetId="7">'7'!$P:$P</definedName>
    <definedName name="Poste" localSheetId="8">'8'!$P:$P</definedName>
    <definedName name="Poste">'1'!$P:$P</definedName>
    <definedName name="Retrait" localSheetId="10">'10'!$P$3</definedName>
    <definedName name="Retrait" localSheetId="11">'11'!$P$3</definedName>
    <definedName name="Retrait" localSheetId="12">'12'!$P$3</definedName>
    <definedName name="Retrait" localSheetId="2">'2'!$P$3</definedName>
    <definedName name="Retrait" localSheetId="3">'3'!$P$3</definedName>
    <definedName name="Retrait" localSheetId="4">'4'!$P$3</definedName>
    <definedName name="Retrait" localSheetId="5">'5'!$P$3</definedName>
    <definedName name="Retrait" localSheetId="6">'6'!$P$3</definedName>
    <definedName name="Retrait" localSheetId="7">'7'!$P$3</definedName>
    <definedName name="Retrait" localSheetId="8">'8'!$P$3</definedName>
    <definedName name="Retrait">'1'!$P$3</definedName>
    <definedName name="Salaire" localSheetId="10">'10'!$P$2</definedName>
    <definedName name="Salaire" localSheetId="11">'11'!$P$2</definedName>
    <definedName name="Salaire" localSheetId="12">'12'!$P$2</definedName>
    <definedName name="Salaire" localSheetId="2">'2'!$P$2</definedName>
    <definedName name="Salaire" localSheetId="3">'3'!$P$2</definedName>
    <definedName name="Salaire" localSheetId="4">'4'!$P$2</definedName>
    <definedName name="Salaire" localSheetId="5">'5'!$P$2</definedName>
    <definedName name="Salaire" localSheetId="6">'6'!$P$2</definedName>
    <definedName name="Salaire" localSheetId="7">'7'!$P$2</definedName>
    <definedName name="Salaire" localSheetId="8">'8'!$P$2</definedName>
    <definedName name="Salaire">'1'!$P$2</definedName>
    <definedName name="Solde_final">'Emprunt constant'!$H$10:$H$40</definedName>
    <definedName name="taux">'Amortissement degressif'!$C$7</definedName>
    <definedName name="Taux_degressif">#REF!</definedName>
    <definedName name="Taux_Intérêt">'Emprunt constant'!$D$6</definedName>
    <definedName name="Valeurs_deg">'Amortissement degressif'!$C$5,'Amortissement degressif'!$C$4,'Amortissement degressif'!$C$3</definedName>
    <definedName name="Valeurs_Entrées">IF('Emprunt constant'!$D$3*'Emprunt constant'!$D$4*'Emprunt constant'!$D$5*'Emprunt constant'!$D$6&gt;0,1,0)</definedName>
    <definedName name="VCN_debut">'Amortissement degressif'!$C$3</definedName>
  </definedNames>
  <calcPr calcId="162913"/>
</workbook>
</file>

<file path=xl/calcChain.xml><?xml version="1.0" encoding="utf-8"?>
<calcChain xmlns="http://schemas.openxmlformats.org/spreadsheetml/2006/main">
  <c r="B21" i="28" l="1"/>
  <c r="D10" i="28" l="1"/>
  <c r="C10" i="28"/>
  <c r="E10" i="28" s="1"/>
  <c r="B10" i="28"/>
  <c r="B11" i="28" s="1"/>
  <c r="C6" i="44"/>
  <c r="B12" i="28" l="1"/>
  <c r="F10" i="28"/>
  <c r="C11" i="28" s="1"/>
  <c r="C7" i="44"/>
  <c r="C8" i="44"/>
  <c r="E14" i="44"/>
  <c r="I14" i="44"/>
  <c r="D14" i="44"/>
  <c r="D15" i="44" s="1"/>
  <c r="I15" i="44" s="1"/>
  <c r="B13" i="28" l="1"/>
  <c r="B14" i="28" s="1"/>
  <c r="B15" i="28" s="1"/>
  <c r="B16" i="28" s="1"/>
  <c r="B17" i="28" s="1"/>
  <c r="B18" i="28" s="1"/>
  <c r="B19" i="28" s="1"/>
  <c r="B20" i="28" s="1"/>
  <c r="F14" i="44"/>
  <c r="G14" i="44" s="1"/>
  <c r="D16" i="44"/>
  <c r="I16" i="44" s="1"/>
  <c r="H14" i="44" l="1"/>
  <c r="E15" i="44" s="1"/>
  <c r="F15" i="44" s="1"/>
  <c r="G15" i="44" s="1"/>
  <c r="H15" i="44" s="1"/>
  <c r="E16" i="44" s="1"/>
  <c r="F16" i="44" s="1"/>
  <c r="G16" i="44" s="1"/>
  <c r="D17" i="44"/>
  <c r="I17" i="44" s="1"/>
  <c r="B22" i="28" l="1"/>
  <c r="H16" i="44"/>
  <c r="E17" i="44" s="1"/>
  <c r="F17" i="44" s="1"/>
  <c r="G17" i="44" s="1"/>
  <c r="D18" i="44"/>
  <c r="I18" i="44" s="1"/>
  <c r="B23" i="28" l="1"/>
  <c r="H17" i="44"/>
  <c r="E18" i="44" s="1"/>
  <c r="F18" i="44" s="1"/>
  <c r="G18" i="44" s="1"/>
  <c r="D19" i="44"/>
  <c r="I19" i="44" s="1"/>
  <c r="H26" i="42"/>
  <c r="I26" i="42" s="1"/>
  <c r="H25" i="42"/>
  <c r="I25" i="42" s="1"/>
  <c r="H24" i="42"/>
  <c r="I24" i="42" s="1"/>
  <c r="H23" i="42"/>
  <c r="H22" i="42"/>
  <c r="I22" i="42" s="1"/>
  <c r="Q21" i="42"/>
  <c r="H21" i="42"/>
  <c r="I21" i="42" s="1"/>
  <c r="Q20" i="42"/>
  <c r="H20" i="42"/>
  <c r="I20" i="42" s="1"/>
  <c r="Q19" i="42"/>
  <c r="I19" i="42"/>
  <c r="H19" i="42"/>
  <c r="Q18" i="42"/>
  <c r="M18" i="42"/>
  <c r="L18" i="42"/>
  <c r="H18" i="42"/>
  <c r="I18" i="42" s="1"/>
  <c r="Q17" i="42"/>
  <c r="M17" i="42"/>
  <c r="N17" i="42" s="1"/>
  <c r="L17" i="42"/>
  <c r="H17" i="42"/>
  <c r="I17" i="42" s="1"/>
  <c r="Q16" i="42"/>
  <c r="M16" i="42"/>
  <c r="L16" i="42"/>
  <c r="H16" i="42"/>
  <c r="I16" i="42" s="1"/>
  <c r="S15" i="42"/>
  <c r="R15" i="42"/>
  <c r="Q15" i="42"/>
  <c r="M15" i="42"/>
  <c r="L15" i="42"/>
  <c r="N15" i="42" s="1"/>
  <c r="H15" i="42"/>
  <c r="I15" i="42" s="1"/>
  <c r="S14" i="42"/>
  <c r="R14" i="42"/>
  <c r="Q14" i="42"/>
  <c r="M14" i="42"/>
  <c r="L14" i="42"/>
  <c r="H14" i="42"/>
  <c r="I14" i="42" s="1"/>
  <c r="S13" i="42"/>
  <c r="R13" i="42"/>
  <c r="Q13" i="42"/>
  <c r="M13" i="42"/>
  <c r="L13" i="42"/>
  <c r="H13" i="42"/>
  <c r="I13" i="42" s="1"/>
  <c r="S12" i="42"/>
  <c r="R12" i="42"/>
  <c r="Q12" i="42"/>
  <c r="M12" i="42"/>
  <c r="L12" i="42"/>
  <c r="H12" i="42"/>
  <c r="I12" i="42" s="1"/>
  <c r="S11" i="42"/>
  <c r="R11" i="42"/>
  <c r="Q11" i="42"/>
  <c r="M11" i="42"/>
  <c r="L11" i="42"/>
  <c r="H11" i="42"/>
  <c r="I11" i="42" s="1"/>
  <c r="S10" i="42"/>
  <c r="R10" i="42"/>
  <c r="Q10" i="42"/>
  <c r="M10" i="42"/>
  <c r="L10" i="42"/>
  <c r="H10" i="42"/>
  <c r="I10" i="42" s="1"/>
  <c r="S9" i="42"/>
  <c r="R9" i="42"/>
  <c r="Q9" i="42"/>
  <c r="M9" i="42"/>
  <c r="L9" i="42"/>
  <c r="H9" i="42"/>
  <c r="I9" i="42" s="1"/>
  <c r="S8" i="42"/>
  <c r="R8" i="42"/>
  <c r="Q8" i="42"/>
  <c r="M8" i="42"/>
  <c r="L8" i="42"/>
  <c r="S7" i="42"/>
  <c r="R7" i="42"/>
  <c r="Q7" i="42"/>
  <c r="M7" i="42"/>
  <c r="L7" i="42"/>
  <c r="N7" i="42" s="1"/>
  <c r="S6" i="42"/>
  <c r="R6" i="42"/>
  <c r="Q6" i="42"/>
  <c r="M6" i="42"/>
  <c r="L6" i="42"/>
  <c r="S5" i="42"/>
  <c r="R5" i="42"/>
  <c r="Q5" i="42"/>
  <c r="M5" i="42"/>
  <c r="L5" i="42"/>
  <c r="H5" i="42"/>
  <c r="I5" i="42" s="1"/>
  <c r="S4" i="42"/>
  <c r="R4" i="42"/>
  <c r="Q4" i="42"/>
  <c r="S3" i="42"/>
  <c r="R3" i="42"/>
  <c r="Q3" i="42"/>
  <c r="S2" i="42"/>
  <c r="R2" i="42"/>
  <c r="Q2" i="42"/>
  <c r="Q1" i="42"/>
  <c r="H26" i="41"/>
  <c r="I26" i="41" s="1"/>
  <c r="H25" i="41"/>
  <c r="I25" i="41" s="1"/>
  <c r="H24" i="41"/>
  <c r="I24" i="41" s="1"/>
  <c r="H23" i="41"/>
  <c r="H22" i="41"/>
  <c r="I22" i="41" s="1"/>
  <c r="Q21" i="41"/>
  <c r="I21" i="41"/>
  <c r="H21" i="41"/>
  <c r="Q20" i="41"/>
  <c r="H20" i="41"/>
  <c r="I20" i="41" s="1"/>
  <c r="Q19" i="41"/>
  <c r="H19" i="41"/>
  <c r="I19" i="41" s="1"/>
  <c r="Q18" i="41"/>
  <c r="M18" i="41"/>
  <c r="L18" i="41"/>
  <c r="H18" i="41"/>
  <c r="I18" i="41" s="1"/>
  <c r="Q17" i="41"/>
  <c r="M17" i="41"/>
  <c r="L17" i="41"/>
  <c r="H17" i="41"/>
  <c r="I17" i="41" s="1"/>
  <c r="Q16" i="41"/>
  <c r="M16" i="41"/>
  <c r="L16" i="41"/>
  <c r="H16" i="41"/>
  <c r="I16" i="41" s="1"/>
  <c r="S15" i="41"/>
  <c r="R15" i="41"/>
  <c r="Q15" i="41"/>
  <c r="M15" i="41"/>
  <c r="L15" i="41"/>
  <c r="H15" i="41"/>
  <c r="I15" i="41" s="1"/>
  <c r="S14" i="41"/>
  <c r="R14" i="41"/>
  <c r="Q14" i="41"/>
  <c r="M14" i="41"/>
  <c r="L14" i="41"/>
  <c r="H14" i="41"/>
  <c r="I14" i="41" s="1"/>
  <c r="S13" i="41"/>
  <c r="R13" i="41"/>
  <c r="Q13" i="41"/>
  <c r="M13" i="41"/>
  <c r="L13" i="41"/>
  <c r="H13" i="41"/>
  <c r="I13" i="41" s="1"/>
  <c r="S12" i="41"/>
  <c r="R12" i="41"/>
  <c r="Q12" i="41"/>
  <c r="M12" i="41"/>
  <c r="L12" i="41"/>
  <c r="H12" i="41"/>
  <c r="I12" i="41" s="1"/>
  <c r="S11" i="41"/>
  <c r="R11" i="41"/>
  <c r="Q11" i="41"/>
  <c r="M11" i="41"/>
  <c r="L11" i="41"/>
  <c r="H11" i="41"/>
  <c r="I11" i="41" s="1"/>
  <c r="S10" i="41"/>
  <c r="R10" i="41"/>
  <c r="Q10" i="41"/>
  <c r="M10" i="41"/>
  <c r="L10" i="41"/>
  <c r="H10" i="41"/>
  <c r="I10" i="41" s="1"/>
  <c r="S9" i="41"/>
  <c r="R9" i="41"/>
  <c r="Q9" i="41"/>
  <c r="M9" i="41"/>
  <c r="L9" i="41"/>
  <c r="H9" i="41"/>
  <c r="I9" i="41" s="1"/>
  <c r="S8" i="41"/>
  <c r="R8" i="41"/>
  <c r="Q8" i="41"/>
  <c r="M8" i="41"/>
  <c r="L8" i="41"/>
  <c r="S7" i="41"/>
  <c r="R7" i="41"/>
  <c r="Q7" i="41"/>
  <c r="M7" i="41"/>
  <c r="L7" i="41"/>
  <c r="N7" i="41" s="1"/>
  <c r="S6" i="41"/>
  <c r="R6" i="41"/>
  <c r="Q6" i="41"/>
  <c r="M6" i="41"/>
  <c r="L6" i="41"/>
  <c r="S5" i="41"/>
  <c r="R5" i="41"/>
  <c r="Q5" i="41"/>
  <c r="M5" i="41"/>
  <c r="L5" i="41"/>
  <c r="H5" i="41"/>
  <c r="I5" i="41" s="1"/>
  <c r="S4" i="41"/>
  <c r="R4" i="41"/>
  <c r="Q4" i="41"/>
  <c r="S3" i="41"/>
  <c r="R3" i="41"/>
  <c r="Q3" i="41"/>
  <c r="S2" i="41"/>
  <c r="R2" i="41"/>
  <c r="Q2" i="41"/>
  <c r="Q1" i="41"/>
  <c r="H26" i="40"/>
  <c r="I26" i="40" s="1"/>
  <c r="H25" i="40"/>
  <c r="I25" i="40" s="1"/>
  <c r="H24" i="40"/>
  <c r="I24" i="40" s="1"/>
  <c r="H23" i="40"/>
  <c r="H22" i="40"/>
  <c r="I22" i="40" s="1"/>
  <c r="Q21" i="40"/>
  <c r="I21" i="40"/>
  <c r="H21" i="40"/>
  <c r="Q20" i="40"/>
  <c r="H20" i="40"/>
  <c r="I20" i="40" s="1"/>
  <c r="Q19" i="40"/>
  <c r="H19" i="40"/>
  <c r="I19" i="40" s="1"/>
  <c r="Q18" i="40"/>
  <c r="M18" i="40"/>
  <c r="L18" i="40"/>
  <c r="H18" i="40"/>
  <c r="I18" i="40" s="1"/>
  <c r="Q17" i="40"/>
  <c r="N17" i="40"/>
  <c r="M17" i="40"/>
  <c r="L17" i="40"/>
  <c r="H17" i="40"/>
  <c r="I17" i="40" s="1"/>
  <c r="Q16" i="40"/>
  <c r="M16" i="40"/>
  <c r="L16" i="40"/>
  <c r="N16" i="40" s="1"/>
  <c r="H16" i="40"/>
  <c r="I16" i="40" s="1"/>
  <c r="S15" i="40"/>
  <c r="R15" i="40"/>
  <c r="Q15" i="40"/>
  <c r="M15" i="40"/>
  <c r="L15" i="40"/>
  <c r="H15" i="40"/>
  <c r="I15" i="40" s="1"/>
  <c r="S14" i="40"/>
  <c r="R14" i="40"/>
  <c r="Q14" i="40"/>
  <c r="M14" i="40"/>
  <c r="L14" i="40"/>
  <c r="H14" i="40"/>
  <c r="I14" i="40" s="1"/>
  <c r="S13" i="40"/>
  <c r="R13" i="40"/>
  <c r="Q13" i="40"/>
  <c r="M13" i="40"/>
  <c r="L13" i="40"/>
  <c r="H13" i="40"/>
  <c r="I13" i="40" s="1"/>
  <c r="S12" i="40"/>
  <c r="R12" i="40"/>
  <c r="Q12" i="40"/>
  <c r="M12" i="40"/>
  <c r="L12" i="40"/>
  <c r="H12" i="40"/>
  <c r="I12" i="40" s="1"/>
  <c r="S11" i="40"/>
  <c r="R11" i="40"/>
  <c r="Q11" i="40"/>
  <c r="M11" i="40"/>
  <c r="L11" i="40"/>
  <c r="H11" i="40"/>
  <c r="I11" i="40" s="1"/>
  <c r="S10" i="40"/>
  <c r="R10" i="40"/>
  <c r="Q10" i="40"/>
  <c r="M10" i="40"/>
  <c r="L10" i="40"/>
  <c r="H10" i="40"/>
  <c r="I10" i="40" s="1"/>
  <c r="S9" i="40"/>
  <c r="R9" i="40"/>
  <c r="Q9" i="40"/>
  <c r="M9" i="40"/>
  <c r="L9" i="40"/>
  <c r="H9" i="40"/>
  <c r="I9" i="40" s="1"/>
  <c r="S8" i="40"/>
  <c r="R8" i="40"/>
  <c r="Q8" i="40"/>
  <c r="M8" i="40"/>
  <c r="L8" i="40"/>
  <c r="S7" i="40"/>
  <c r="R7" i="40"/>
  <c r="Q7" i="40"/>
  <c r="M7" i="40"/>
  <c r="L7" i="40"/>
  <c r="S6" i="40"/>
  <c r="R6" i="40"/>
  <c r="Q6" i="40"/>
  <c r="M6" i="40"/>
  <c r="L6" i="40"/>
  <c r="S5" i="40"/>
  <c r="R5" i="40"/>
  <c r="Q5" i="40"/>
  <c r="M5" i="40"/>
  <c r="L5" i="40"/>
  <c r="H5" i="40"/>
  <c r="I5" i="40" s="1"/>
  <c r="S4" i="40"/>
  <c r="R4" i="40"/>
  <c r="Q4" i="40"/>
  <c r="S3" i="40"/>
  <c r="R3" i="40"/>
  <c r="Q3" i="40"/>
  <c r="S2" i="40"/>
  <c r="R2" i="40"/>
  <c r="Q2" i="40"/>
  <c r="Q1" i="40"/>
  <c r="H26" i="39"/>
  <c r="I26" i="39" s="1"/>
  <c r="H25" i="39"/>
  <c r="I25" i="39" s="1"/>
  <c r="H24" i="39"/>
  <c r="I24" i="39" s="1"/>
  <c r="H23" i="39"/>
  <c r="I23" i="39" s="1"/>
  <c r="H22" i="39"/>
  <c r="I22" i="39" s="1"/>
  <c r="Q21" i="39"/>
  <c r="H21" i="39"/>
  <c r="I21" i="39" s="1"/>
  <c r="Q20" i="39"/>
  <c r="H20" i="39"/>
  <c r="I20" i="39" s="1"/>
  <c r="Q19" i="39"/>
  <c r="H19" i="39"/>
  <c r="I19" i="39" s="1"/>
  <c r="Q18" i="39"/>
  <c r="M18" i="39"/>
  <c r="L18" i="39"/>
  <c r="I18" i="39"/>
  <c r="H18" i="39"/>
  <c r="Q17" i="39"/>
  <c r="M17" i="39"/>
  <c r="L17" i="39"/>
  <c r="H17" i="39"/>
  <c r="I17" i="39" s="1"/>
  <c r="Q16" i="39"/>
  <c r="M16" i="39"/>
  <c r="L16" i="39"/>
  <c r="H16" i="39"/>
  <c r="I16" i="39" s="1"/>
  <c r="S15" i="39"/>
  <c r="R15" i="39"/>
  <c r="Q15" i="39"/>
  <c r="M15" i="39"/>
  <c r="L15" i="39"/>
  <c r="N15" i="39" s="1"/>
  <c r="H15" i="39"/>
  <c r="I15" i="39" s="1"/>
  <c r="S14" i="39"/>
  <c r="R14" i="39"/>
  <c r="Q14" i="39"/>
  <c r="M14" i="39"/>
  <c r="L14" i="39"/>
  <c r="I14" i="39"/>
  <c r="H14" i="39"/>
  <c r="S13" i="39"/>
  <c r="R13" i="39"/>
  <c r="Q13" i="39"/>
  <c r="M13" i="39"/>
  <c r="L13" i="39"/>
  <c r="N13" i="39" s="1"/>
  <c r="H13" i="39"/>
  <c r="I13" i="39" s="1"/>
  <c r="S12" i="39"/>
  <c r="R12" i="39"/>
  <c r="Q12" i="39"/>
  <c r="M12" i="39"/>
  <c r="L12" i="39"/>
  <c r="H12" i="39"/>
  <c r="I12" i="39" s="1"/>
  <c r="S11" i="39"/>
  <c r="R11" i="39"/>
  <c r="Q11" i="39"/>
  <c r="M11" i="39"/>
  <c r="L11" i="39"/>
  <c r="N11" i="39" s="1"/>
  <c r="H11" i="39"/>
  <c r="I11" i="39" s="1"/>
  <c r="S10" i="39"/>
  <c r="R10" i="39"/>
  <c r="Q10" i="39"/>
  <c r="M10" i="39"/>
  <c r="L10" i="39"/>
  <c r="N10" i="39" s="1"/>
  <c r="I10" i="39"/>
  <c r="H10" i="39"/>
  <c r="S9" i="39"/>
  <c r="R9" i="39"/>
  <c r="Q9" i="39"/>
  <c r="M9" i="39"/>
  <c r="L9" i="39"/>
  <c r="N9" i="39" s="1"/>
  <c r="H9" i="39"/>
  <c r="I9" i="39" s="1"/>
  <c r="S8" i="39"/>
  <c r="R8" i="39"/>
  <c r="Q8" i="39"/>
  <c r="M8" i="39"/>
  <c r="L8" i="39"/>
  <c r="S7" i="39"/>
  <c r="R7" i="39"/>
  <c r="Q7" i="39"/>
  <c r="M7" i="39"/>
  <c r="L7" i="39"/>
  <c r="S6" i="39"/>
  <c r="R6" i="39"/>
  <c r="Q6" i="39"/>
  <c r="M6" i="39"/>
  <c r="L6" i="39"/>
  <c r="S5" i="39"/>
  <c r="R5" i="39"/>
  <c r="Q5" i="39"/>
  <c r="M5" i="39"/>
  <c r="L5" i="39"/>
  <c r="H5" i="39"/>
  <c r="H6" i="39" s="1"/>
  <c r="S4" i="39"/>
  <c r="R4" i="39"/>
  <c r="Q4" i="39"/>
  <c r="S3" i="39"/>
  <c r="R3" i="39"/>
  <c r="Q3" i="39"/>
  <c r="S2" i="39"/>
  <c r="R2" i="39"/>
  <c r="Q2" i="39"/>
  <c r="Q1" i="39"/>
  <c r="H26" i="38"/>
  <c r="I26" i="38" s="1"/>
  <c r="H25" i="38"/>
  <c r="I25" i="38" s="1"/>
  <c r="H24" i="38"/>
  <c r="I24" i="38" s="1"/>
  <c r="H23" i="38"/>
  <c r="I23" i="38" s="1"/>
  <c r="H22" i="38"/>
  <c r="I22" i="38" s="1"/>
  <c r="Q21" i="38"/>
  <c r="H21" i="38"/>
  <c r="I21" i="38" s="1"/>
  <c r="Q20" i="38"/>
  <c r="H20" i="38"/>
  <c r="I20" i="38" s="1"/>
  <c r="Q19" i="38"/>
  <c r="H19" i="38"/>
  <c r="I19" i="38" s="1"/>
  <c r="Q18" i="38"/>
  <c r="M18" i="38"/>
  <c r="N18" i="38" s="1"/>
  <c r="L18" i="38"/>
  <c r="H18" i="38"/>
  <c r="I18" i="38" s="1"/>
  <c r="Q17" i="38"/>
  <c r="M17" i="38"/>
  <c r="L17" i="38"/>
  <c r="I17" i="38"/>
  <c r="H17" i="38"/>
  <c r="Q16" i="38"/>
  <c r="M16" i="38"/>
  <c r="N16" i="38" s="1"/>
  <c r="L16" i="38"/>
  <c r="H16" i="38"/>
  <c r="I16" i="38" s="1"/>
  <c r="S15" i="38"/>
  <c r="R15" i="38"/>
  <c r="Q15" i="38"/>
  <c r="M15" i="38"/>
  <c r="L15" i="38"/>
  <c r="H15" i="38"/>
  <c r="S14" i="38"/>
  <c r="R14" i="38"/>
  <c r="Q14" i="38"/>
  <c r="M14" i="38"/>
  <c r="N14" i="38" s="1"/>
  <c r="L14" i="38"/>
  <c r="H14" i="38"/>
  <c r="I14" i="38" s="1"/>
  <c r="S13" i="38"/>
  <c r="R13" i="38"/>
  <c r="Q13" i="38"/>
  <c r="M13" i="38"/>
  <c r="L13" i="38"/>
  <c r="H13" i="38"/>
  <c r="I13" i="38" s="1"/>
  <c r="S12" i="38"/>
  <c r="R12" i="38"/>
  <c r="Q12" i="38"/>
  <c r="M12" i="38"/>
  <c r="N12" i="38" s="1"/>
  <c r="L12" i="38"/>
  <c r="H12" i="38"/>
  <c r="I12" i="38" s="1"/>
  <c r="S11" i="38"/>
  <c r="R11" i="38"/>
  <c r="Q11" i="38"/>
  <c r="M11" i="38"/>
  <c r="L11" i="38"/>
  <c r="H11" i="38"/>
  <c r="I11" i="38" s="1"/>
  <c r="S10" i="38"/>
  <c r="R10" i="38"/>
  <c r="Q10" i="38"/>
  <c r="M10" i="38"/>
  <c r="N10" i="38" s="1"/>
  <c r="L10" i="38"/>
  <c r="H10" i="38"/>
  <c r="I10" i="38" s="1"/>
  <c r="S9" i="38"/>
  <c r="R9" i="38"/>
  <c r="Q9" i="38"/>
  <c r="M9" i="38"/>
  <c r="L9" i="38"/>
  <c r="H9" i="38"/>
  <c r="I9" i="38" s="1"/>
  <c r="S8" i="38"/>
  <c r="R8" i="38"/>
  <c r="Q8" i="38"/>
  <c r="M8" i="38"/>
  <c r="N8" i="38" s="1"/>
  <c r="L8" i="38"/>
  <c r="S7" i="38"/>
  <c r="R7" i="38"/>
  <c r="Q7" i="38"/>
  <c r="M7" i="38"/>
  <c r="L7" i="38"/>
  <c r="S6" i="38"/>
  <c r="R6" i="38"/>
  <c r="Q6" i="38"/>
  <c r="M6" i="38"/>
  <c r="L6" i="38"/>
  <c r="S5" i="38"/>
  <c r="R5" i="38"/>
  <c r="Q5" i="38"/>
  <c r="M5" i="38"/>
  <c r="L5" i="38"/>
  <c r="H5" i="38"/>
  <c r="I5" i="38" s="1"/>
  <c r="S4" i="38"/>
  <c r="R4" i="38"/>
  <c r="Q4" i="38"/>
  <c r="S3" i="38"/>
  <c r="R3" i="38"/>
  <c r="Q3" i="38"/>
  <c r="S2" i="38"/>
  <c r="R2" i="38"/>
  <c r="Q2" i="38"/>
  <c r="Q1" i="38"/>
  <c r="H26" i="37"/>
  <c r="I26" i="37" s="1"/>
  <c r="H25" i="37"/>
  <c r="I25" i="37" s="1"/>
  <c r="H24" i="37"/>
  <c r="I24" i="37" s="1"/>
  <c r="H23" i="37"/>
  <c r="I23" i="37" s="1"/>
  <c r="H22" i="37"/>
  <c r="I22" i="37" s="1"/>
  <c r="Q21" i="37"/>
  <c r="H21" i="37"/>
  <c r="I21" i="37" s="1"/>
  <c r="Q20" i="37"/>
  <c r="H20" i="37"/>
  <c r="I20" i="37" s="1"/>
  <c r="Q19" i="37"/>
  <c r="H19" i="37"/>
  <c r="I19" i="37" s="1"/>
  <c r="Q18" i="37"/>
  <c r="M18" i="37"/>
  <c r="L18" i="37"/>
  <c r="H18" i="37"/>
  <c r="I18" i="37" s="1"/>
  <c r="Q17" i="37"/>
  <c r="M17" i="37"/>
  <c r="L17" i="37"/>
  <c r="N17" i="37" s="1"/>
  <c r="I17" i="37"/>
  <c r="H17" i="37"/>
  <c r="Q16" i="37"/>
  <c r="M16" i="37"/>
  <c r="L16" i="37"/>
  <c r="H16" i="37"/>
  <c r="I16" i="37" s="1"/>
  <c r="S15" i="37"/>
  <c r="R15" i="37"/>
  <c r="Q15" i="37"/>
  <c r="M15" i="37"/>
  <c r="L15" i="37"/>
  <c r="H15" i="37"/>
  <c r="S14" i="37"/>
  <c r="R14" i="37"/>
  <c r="Q14" i="37"/>
  <c r="M14" i="37"/>
  <c r="L14" i="37"/>
  <c r="H14" i="37"/>
  <c r="I14" i="37" s="1"/>
  <c r="S13" i="37"/>
  <c r="R13" i="37"/>
  <c r="Q13" i="37"/>
  <c r="M13" i="37"/>
  <c r="L13" i="37"/>
  <c r="H13" i="37"/>
  <c r="I13" i="37" s="1"/>
  <c r="S12" i="37"/>
  <c r="R12" i="37"/>
  <c r="Q12" i="37"/>
  <c r="M12" i="37"/>
  <c r="L12" i="37"/>
  <c r="H12" i="37"/>
  <c r="I12" i="37" s="1"/>
  <c r="S11" i="37"/>
  <c r="R11" i="37"/>
  <c r="Q11" i="37"/>
  <c r="M11" i="37"/>
  <c r="L11" i="37"/>
  <c r="H11" i="37"/>
  <c r="I11" i="37" s="1"/>
  <c r="S10" i="37"/>
  <c r="R10" i="37"/>
  <c r="Q10" i="37"/>
  <c r="M10" i="37"/>
  <c r="L10" i="37"/>
  <c r="H10" i="37"/>
  <c r="I10" i="37" s="1"/>
  <c r="S9" i="37"/>
  <c r="R9" i="37"/>
  <c r="Q9" i="37"/>
  <c r="M9" i="37"/>
  <c r="N9" i="37" s="1"/>
  <c r="L9" i="37"/>
  <c r="H9" i="37"/>
  <c r="I9" i="37" s="1"/>
  <c r="S8" i="37"/>
  <c r="R8" i="37"/>
  <c r="Q8" i="37"/>
  <c r="M8" i="37"/>
  <c r="L8" i="37"/>
  <c r="S7" i="37"/>
  <c r="R7" i="37"/>
  <c r="Q7" i="37"/>
  <c r="M7" i="37"/>
  <c r="L7" i="37"/>
  <c r="S6" i="37"/>
  <c r="R6" i="37"/>
  <c r="Q6" i="37"/>
  <c r="M6" i="37"/>
  <c r="L6" i="37"/>
  <c r="S5" i="37"/>
  <c r="R5" i="37"/>
  <c r="Q5" i="37"/>
  <c r="M5" i="37"/>
  <c r="L5" i="37"/>
  <c r="H5" i="37"/>
  <c r="I5" i="37" s="1"/>
  <c r="S4" i="37"/>
  <c r="R4" i="37"/>
  <c r="Q4" i="37"/>
  <c r="S3" i="37"/>
  <c r="R3" i="37"/>
  <c r="Q3" i="37"/>
  <c r="S2" i="37"/>
  <c r="R2" i="37"/>
  <c r="Q2" i="37"/>
  <c r="Q1" i="37"/>
  <c r="H26" i="35"/>
  <c r="I26" i="35" s="1"/>
  <c r="I25" i="35"/>
  <c r="H25" i="35"/>
  <c r="H24" i="35"/>
  <c r="I24" i="35" s="1"/>
  <c r="H23" i="35"/>
  <c r="I23" i="35" s="1"/>
  <c r="H22" i="35"/>
  <c r="I22" i="35" s="1"/>
  <c r="Q21" i="35"/>
  <c r="H21" i="35"/>
  <c r="I21" i="35" s="1"/>
  <c r="Q20" i="35"/>
  <c r="H20" i="35"/>
  <c r="I20" i="35" s="1"/>
  <c r="Q19" i="35"/>
  <c r="H19" i="35"/>
  <c r="I19" i="35" s="1"/>
  <c r="Q18" i="35"/>
  <c r="M18" i="35"/>
  <c r="L18" i="35"/>
  <c r="H18" i="35"/>
  <c r="I18" i="35" s="1"/>
  <c r="Q17" i="35"/>
  <c r="M17" i="35"/>
  <c r="L17" i="35"/>
  <c r="H17" i="35"/>
  <c r="I17" i="35" s="1"/>
  <c r="Q16" i="35"/>
  <c r="M16" i="35"/>
  <c r="L16" i="35"/>
  <c r="H16" i="35"/>
  <c r="I16" i="35" s="1"/>
  <c r="S15" i="35"/>
  <c r="R15" i="35"/>
  <c r="Q15" i="35"/>
  <c r="M15" i="35"/>
  <c r="L15" i="35"/>
  <c r="N15" i="35" s="1"/>
  <c r="I15" i="35"/>
  <c r="H15" i="35"/>
  <c r="S14" i="35"/>
  <c r="R14" i="35"/>
  <c r="Q14" i="35"/>
  <c r="M14" i="35"/>
  <c r="L14" i="35"/>
  <c r="N14" i="35" s="1"/>
  <c r="H14" i="35"/>
  <c r="I14" i="35" s="1"/>
  <c r="S13" i="35"/>
  <c r="R13" i="35"/>
  <c r="Q13" i="35"/>
  <c r="M13" i="35"/>
  <c r="L13" i="35"/>
  <c r="H13" i="35"/>
  <c r="I13" i="35" s="1"/>
  <c r="S12" i="35"/>
  <c r="R12" i="35"/>
  <c r="Q12" i="35"/>
  <c r="M12" i="35"/>
  <c r="L12" i="35"/>
  <c r="N12" i="35" s="1"/>
  <c r="H12" i="35"/>
  <c r="I12" i="35" s="1"/>
  <c r="S11" i="35"/>
  <c r="R11" i="35"/>
  <c r="Q11" i="35"/>
  <c r="M11" i="35"/>
  <c r="L11" i="35"/>
  <c r="H11" i="35"/>
  <c r="I11" i="35" s="1"/>
  <c r="S10" i="35"/>
  <c r="R10" i="35"/>
  <c r="Q10" i="35"/>
  <c r="M10" i="35"/>
  <c r="L10" i="35"/>
  <c r="N10" i="35" s="1"/>
  <c r="H10" i="35"/>
  <c r="I10" i="35" s="1"/>
  <c r="S9" i="35"/>
  <c r="R9" i="35"/>
  <c r="Q9" i="35"/>
  <c r="M9" i="35"/>
  <c r="L9" i="35"/>
  <c r="H9" i="35"/>
  <c r="I9" i="35" s="1"/>
  <c r="S8" i="35"/>
  <c r="R8" i="35"/>
  <c r="Q8" i="35"/>
  <c r="M8" i="35"/>
  <c r="L8" i="35"/>
  <c r="N8" i="35" s="1"/>
  <c r="S7" i="35"/>
  <c r="R7" i="35"/>
  <c r="Q7" i="35"/>
  <c r="M7" i="35"/>
  <c r="L7" i="35"/>
  <c r="S6" i="35"/>
  <c r="R6" i="35"/>
  <c r="Q6" i="35"/>
  <c r="M6" i="35"/>
  <c r="L6" i="35"/>
  <c r="S5" i="35"/>
  <c r="R5" i="35"/>
  <c r="Q5" i="35"/>
  <c r="M5" i="35"/>
  <c r="L5" i="35"/>
  <c r="I5" i="35"/>
  <c r="H5" i="35"/>
  <c r="H6" i="35" s="1"/>
  <c r="S4" i="35"/>
  <c r="R4" i="35"/>
  <c r="Q4" i="35"/>
  <c r="S3" i="35"/>
  <c r="R3" i="35"/>
  <c r="Q3" i="35"/>
  <c r="S2" i="35"/>
  <c r="R2" i="35"/>
  <c r="Q2" i="35"/>
  <c r="Q1" i="35"/>
  <c r="H26" i="34"/>
  <c r="I26" i="34" s="1"/>
  <c r="H25" i="34"/>
  <c r="I25" i="34" s="1"/>
  <c r="H24" i="34"/>
  <c r="I24" i="34" s="1"/>
  <c r="H23" i="34"/>
  <c r="I23" i="34" s="1"/>
  <c r="H22" i="34"/>
  <c r="I22" i="34" s="1"/>
  <c r="Q21" i="34"/>
  <c r="H21" i="34"/>
  <c r="I21" i="34" s="1"/>
  <c r="Q20" i="34"/>
  <c r="H20" i="34"/>
  <c r="I20" i="34" s="1"/>
  <c r="Q19" i="34"/>
  <c r="H19" i="34"/>
  <c r="I19" i="34" s="1"/>
  <c r="Q18" i="34"/>
  <c r="M18" i="34"/>
  <c r="N18" i="34" s="1"/>
  <c r="L18" i="34"/>
  <c r="H18" i="34"/>
  <c r="I18" i="34" s="1"/>
  <c r="Q17" i="34"/>
  <c r="M17" i="34"/>
  <c r="L17" i="34"/>
  <c r="H17" i="34"/>
  <c r="I17" i="34" s="1"/>
  <c r="Q16" i="34"/>
  <c r="M16" i="34"/>
  <c r="L16" i="34"/>
  <c r="H16" i="34"/>
  <c r="I16" i="34" s="1"/>
  <c r="S15" i="34"/>
  <c r="R15" i="34"/>
  <c r="Q15" i="34"/>
  <c r="M15" i="34"/>
  <c r="L15" i="34"/>
  <c r="H15" i="34"/>
  <c r="S14" i="34"/>
  <c r="R14" i="34"/>
  <c r="Q14" i="34"/>
  <c r="M14" i="34"/>
  <c r="L14" i="34"/>
  <c r="H14" i="34"/>
  <c r="I14" i="34" s="1"/>
  <c r="S13" i="34"/>
  <c r="R13" i="34"/>
  <c r="Q13" i="34"/>
  <c r="M13" i="34"/>
  <c r="L13" i="34"/>
  <c r="H13" i="34"/>
  <c r="I13" i="34" s="1"/>
  <c r="S12" i="34"/>
  <c r="R12" i="34"/>
  <c r="Q12" i="34"/>
  <c r="M12" i="34"/>
  <c r="N12" i="34" s="1"/>
  <c r="L12" i="34"/>
  <c r="H12" i="34"/>
  <c r="I12" i="34" s="1"/>
  <c r="S11" i="34"/>
  <c r="R11" i="34"/>
  <c r="Q11" i="34"/>
  <c r="M11" i="34"/>
  <c r="L11" i="34"/>
  <c r="H11" i="34"/>
  <c r="I11" i="34" s="1"/>
  <c r="S10" i="34"/>
  <c r="R10" i="34"/>
  <c r="Q10" i="34"/>
  <c r="M10" i="34"/>
  <c r="N10" i="34" s="1"/>
  <c r="L10" i="34"/>
  <c r="H10" i="34"/>
  <c r="I10" i="34" s="1"/>
  <c r="S9" i="34"/>
  <c r="R9" i="34"/>
  <c r="Q9" i="34"/>
  <c r="M9" i="34"/>
  <c r="L9" i="34"/>
  <c r="H9" i="34"/>
  <c r="I9" i="34" s="1"/>
  <c r="S8" i="34"/>
  <c r="R8" i="34"/>
  <c r="Q8" i="34"/>
  <c r="M8" i="34"/>
  <c r="N8" i="34" s="1"/>
  <c r="L8" i="34"/>
  <c r="S7" i="34"/>
  <c r="R7" i="34"/>
  <c r="Q7" i="34"/>
  <c r="M7" i="34"/>
  <c r="L7" i="34"/>
  <c r="S6" i="34"/>
  <c r="R6" i="34"/>
  <c r="Q6" i="34"/>
  <c r="M6" i="34"/>
  <c r="L6" i="34"/>
  <c r="S5" i="34"/>
  <c r="R5" i="34"/>
  <c r="Q5" i="34"/>
  <c r="M5" i="34"/>
  <c r="L5" i="34"/>
  <c r="H5" i="34"/>
  <c r="I5" i="34" s="1"/>
  <c r="S4" i="34"/>
  <c r="R4" i="34"/>
  <c r="Q4" i="34"/>
  <c r="S3" i="34"/>
  <c r="R3" i="34"/>
  <c r="Q3" i="34"/>
  <c r="S2" i="34"/>
  <c r="R2" i="34"/>
  <c r="Q2" i="34"/>
  <c r="Q1" i="34"/>
  <c r="H26" i="33"/>
  <c r="I26" i="33" s="1"/>
  <c r="H25" i="33"/>
  <c r="I25" i="33" s="1"/>
  <c r="H24" i="33"/>
  <c r="I24" i="33" s="1"/>
  <c r="H23" i="33"/>
  <c r="H22" i="33"/>
  <c r="I22" i="33" s="1"/>
  <c r="Q21" i="33"/>
  <c r="H21" i="33"/>
  <c r="I21" i="33" s="1"/>
  <c r="Q20" i="33"/>
  <c r="H20" i="33"/>
  <c r="I20" i="33" s="1"/>
  <c r="Q19" i="33"/>
  <c r="I19" i="33"/>
  <c r="H19" i="33"/>
  <c r="Q18" i="33"/>
  <c r="M18" i="33"/>
  <c r="L18" i="33"/>
  <c r="H18" i="33"/>
  <c r="I18" i="33" s="1"/>
  <c r="Q17" i="33"/>
  <c r="M17" i="33"/>
  <c r="L17" i="33"/>
  <c r="H17" i="33"/>
  <c r="I17" i="33" s="1"/>
  <c r="Q16" i="33"/>
  <c r="M16" i="33"/>
  <c r="L16" i="33"/>
  <c r="I16" i="33"/>
  <c r="H16" i="33"/>
  <c r="S15" i="33"/>
  <c r="R15" i="33"/>
  <c r="Q15" i="33"/>
  <c r="M15" i="33"/>
  <c r="N15" i="33" s="1"/>
  <c r="L15" i="33"/>
  <c r="H15" i="33"/>
  <c r="I15" i="33" s="1"/>
  <c r="S14" i="33"/>
  <c r="R14" i="33"/>
  <c r="Q14" i="33"/>
  <c r="M14" i="33"/>
  <c r="L14" i="33"/>
  <c r="I14" i="33"/>
  <c r="H14" i="33"/>
  <c r="S13" i="33"/>
  <c r="R13" i="33"/>
  <c r="Q13" i="33"/>
  <c r="M13" i="33"/>
  <c r="L13" i="33"/>
  <c r="I13" i="33"/>
  <c r="H13" i="33"/>
  <c r="S12" i="33"/>
  <c r="R12" i="33"/>
  <c r="Q12" i="33"/>
  <c r="M12" i="33"/>
  <c r="L12" i="33"/>
  <c r="H12" i="33"/>
  <c r="I12" i="33" s="1"/>
  <c r="S11" i="33"/>
  <c r="R11" i="33"/>
  <c r="Q11" i="33"/>
  <c r="M11" i="33"/>
  <c r="N11" i="33" s="1"/>
  <c r="L11" i="33"/>
  <c r="H11" i="33"/>
  <c r="I11" i="33" s="1"/>
  <c r="S10" i="33"/>
  <c r="R10" i="33"/>
  <c r="Q10" i="33"/>
  <c r="M10" i="33"/>
  <c r="L10" i="33"/>
  <c r="H10" i="33"/>
  <c r="I10" i="33" s="1"/>
  <c r="S9" i="33"/>
  <c r="R9" i="33"/>
  <c r="Q9" i="33"/>
  <c r="M9" i="33"/>
  <c r="L9" i="33"/>
  <c r="H9" i="33"/>
  <c r="I9" i="33" s="1"/>
  <c r="S8" i="33"/>
  <c r="R8" i="33"/>
  <c r="Q8" i="33"/>
  <c r="M8" i="33"/>
  <c r="L8" i="33"/>
  <c r="N8" i="33" s="1"/>
  <c r="S7" i="33"/>
  <c r="R7" i="33"/>
  <c r="Q7" i="33"/>
  <c r="M7" i="33"/>
  <c r="L7" i="33"/>
  <c r="S6" i="33"/>
  <c r="R6" i="33"/>
  <c r="Q6" i="33"/>
  <c r="M6" i="33"/>
  <c r="L6" i="33"/>
  <c r="S5" i="33"/>
  <c r="R5" i="33"/>
  <c r="Q5" i="33"/>
  <c r="M5" i="33"/>
  <c r="L5" i="33"/>
  <c r="H5" i="33"/>
  <c r="I5" i="33" s="1"/>
  <c r="S4" i="33"/>
  <c r="R4" i="33"/>
  <c r="Q4" i="33"/>
  <c r="S3" i="33"/>
  <c r="R3" i="33"/>
  <c r="Q3" i="33"/>
  <c r="S2" i="33"/>
  <c r="R2" i="33"/>
  <c r="Q2" i="33"/>
  <c r="Q1" i="33"/>
  <c r="H26" i="32"/>
  <c r="I26" i="32" s="1"/>
  <c r="H25" i="32"/>
  <c r="I25" i="32" s="1"/>
  <c r="H24" i="32"/>
  <c r="I24" i="32" s="1"/>
  <c r="H23" i="32"/>
  <c r="I23" i="32" s="1"/>
  <c r="H22" i="32"/>
  <c r="I22" i="32" s="1"/>
  <c r="Q21" i="32"/>
  <c r="I21" i="32"/>
  <c r="H21" i="32"/>
  <c r="Q20" i="32"/>
  <c r="H20" i="32"/>
  <c r="I20" i="32" s="1"/>
  <c r="Q19" i="32"/>
  <c r="H19" i="32"/>
  <c r="I19" i="32" s="1"/>
  <c r="Q18" i="32"/>
  <c r="M18" i="32"/>
  <c r="N18" i="32" s="1"/>
  <c r="L18" i="32"/>
  <c r="H18" i="32"/>
  <c r="I18" i="32" s="1"/>
  <c r="Q17" i="32"/>
  <c r="M17" i="32"/>
  <c r="L17" i="32"/>
  <c r="H17" i="32"/>
  <c r="I17" i="32" s="1"/>
  <c r="Q16" i="32"/>
  <c r="M16" i="32"/>
  <c r="N16" i="32" s="1"/>
  <c r="L16" i="32"/>
  <c r="H16" i="32"/>
  <c r="I16" i="32" s="1"/>
  <c r="S15" i="32"/>
  <c r="R15" i="32"/>
  <c r="Q15" i="32"/>
  <c r="M15" i="32"/>
  <c r="L15" i="32"/>
  <c r="H15" i="32"/>
  <c r="I15" i="32" s="1"/>
  <c r="S14" i="32"/>
  <c r="R14" i="32"/>
  <c r="Q14" i="32"/>
  <c r="M14" i="32"/>
  <c r="N14" i="32" s="1"/>
  <c r="L14" i="32"/>
  <c r="H14" i="32"/>
  <c r="I14" i="32" s="1"/>
  <c r="S13" i="32"/>
  <c r="R13" i="32"/>
  <c r="Q13" i="32"/>
  <c r="M13" i="32"/>
  <c r="L13" i="32"/>
  <c r="H13" i="32"/>
  <c r="I13" i="32" s="1"/>
  <c r="S12" i="32"/>
  <c r="R12" i="32"/>
  <c r="Q12" i="32"/>
  <c r="M12" i="32"/>
  <c r="N12" i="32" s="1"/>
  <c r="L12" i="32"/>
  <c r="H12" i="32"/>
  <c r="I12" i="32" s="1"/>
  <c r="S11" i="32"/>
  <c r="R11" i="32"/>
  <c r="Q11" i="32"/>
  <c r="M11" i="32"/>
  <c r="L11" i="32"/>
  <c r="H11" i="32"/>
  <c r="I11" i="32" s="1"/>
  <c r="S10" i="32"/>
  <c r="R10" i="32"/>
  <c r="Q10" i="32"/>
  <c r="M10" i="32"/>
  <c r="N10" i="32" s="1"/>
  <c r="L10" i="32"/>
  <c r="H10" i="32"/>
  <c r="I10" i="32" s="1"/>
  <c r="S9" i="32"/>
  <c r="R9" i="32"/>
  <c r="Q9" i="32"/>
  <c r="M9" i="32"/>
  <c r="L9" i="32"/>
  <c r="N9" i="32" s="1"/>
  <c r="H9" i="32"/>
  <c r="I9" i="32" s="1"/>
  <c r="S8" i="32"/>
  <c r="R8" i="32"/>
  <c r="Q8" i="32"/>
  <c r="M8" i="32"/>
  <c r="L8" i="32"/>
  <c r="S7" i="32"/>
  <c r="R7" i="32"/>
  <c r="Q7" i="32"/>
  <c r="M7" i="32"/>
  <c r="L7" i="32"/>
  <c r="N7" i="32" s="1"/>
  <c r="S6" i="32"/>
  <c r="R6" i="32"/>
  <c r="Q6" i="32"/>
  <c r="M6" i="32"/>
  <c r="L6" i="32"/>
  <c r="S5" i="32"/>
  <c r="R5" i="32"/>
  <c r="Q5" i="32"/>
  <c r="M5" i="32"/>
  <c r="L5" i="32"/>
  <c r="H5" i="32"/>
  <c r="I5" i="32" s="1"/>
  <c r="S4" i="32"/>
  <c r="R4" i="32"/>
  <c r="Q4" i="32"/>
  <c r="S3" i="32"/>
  <c r="R3" i="32"/>
  <c r="Q3" i="32"/>
  <c r="S2" i="32"/>
  <c r="R2" i="32"/>
  <c r="Q2" i="32"/>
  <c r="Q1" i="32"/>
  <c r="H26" i="29"/>
  <c r="I26" i="29" s="1"/>
  <c r="H25" i="29"/>
  <c r="I25" i="29" s="1"/>
  <c r="H24" i="29"/>
  <c r="I24" i="29" s="1"/>
  <c r="H23" i="29"/>
  <c r="I23" i="29" s="1"/>
  <c r="H22" i="29"/>
  <c r="I22" i="29" s="1"/>
  <c r="Q21" i="29"/>
  <c r="H21" i="29"/>
  <c r="I21" i="29" s="1"/>
  <c r="Q20" i="29"/>
  <c r="H20" i="29"/>
  <c r="I20" i="29" s="1"/>
  <c r="Q19" i="29"/>
  <c r="H19" i="29"/>
  <c r="I19" i="29" s="1"/>
  <c r="Q18" i="29"/>
  <c r="M18" i="29"/>
  <c r="L18" i="29"/>
  <c r="H18" i="29"/>
  <c r="I18" i="29" s="1"/>
  <c r="Q17" i="29"/>
  <c r="M17" i="29"/>
  <c r="L17" i="29"/>
  <c r="H17" i="29"/>
  <c r="I17" i="29" s="1"/>
  <c r="Q16" i="29"/>
  <c r="M16" i="29"/>
  <c r="L16" i="29"/>
  <c r="H16" i="29"/>
  <c r="I16" i="29" s="1"/>
  <c r="S15" i="29"/>
  <c r="R15" i="29"/>
  <c r="Q15" i="29"/>
  <c r="M15" i="29"/>
  <c r="L15" i="29"/>
  <c r="H15" i="29"/>
  <c r="I15" i="29" s="1"/>
  <c r="S14" i="29"/>
  <c r="R14" i="29"/>
  <c r="Q14" i="29"/>
  <c r="M14" i="29"/>
  <c r="N14" i="29" s="1"/>
  <c r="L14" i="29"/>
  <c r="H14" i="29"/>
  <c r="I14" i="29" s="1"/>
  <c r="S13" i="29"/>
  <c r="R13" i="29"/>
  <c r="Q13" i="29"/>
  <c r="M13" i="29"/>
  <c r="L13" i="29"/>
  <c r="H13" i="29"/>
  <c r="I13" i="29" s="1"/>
  <c r="S12" i="29"/>
  <c r="R12" i="29"/>
  <c r="Q12" i="29"/>
  <c r="M12" i="29"/>
  <c r="N12" i="29" s="1"/>
  <c r="L12" i="29"/>
  <c r="H12" i="29"/>
  <c r="I12" i="29" s="1"/>
  <c r="S11" i="29"/>
  <c r="R11" i="29"/>
  <c r="Q11" i="29"/>
  <c r="M11" i="29"/>
  <c r="L11" i="29"/>
  <c r="H11" i="29"/>
  <c r="I11" i="29" s="1"/>
  <c r="S10" i="29"/>
  <c r="R10" i="29"/>
  <c r="Q10" i="29"/>
  <c r="M10" i="29"/>
  <c r="L10" i="29"/>
  <c r="H10" i="29"/>
  <c r="I10" i="29" s="1"/>
  <c r="S9" i="29"/>
  <c r="R9" i="29"/>
  <c r="Q9" i="29"/>
  <c r="M9" i="29"/>
  <c r="L9" i="29"/>
  <c r="H9" i="29"/>
  <c r="I9" i="29" s="1"/>
  <c r="S8" i="29"/>
  <c r="R8" i="29"/>
  <c r="Q8" i="29"/>
  <c r="M8" i="29"/>
  <c r="L8" i="29"/>
  <c r="S7" i="29"/>
  <c r="R7" i="29"/>
  <c r="Q7" i="29"/>
  <c r="M7" i="29"/>
  <c r="L7" i="29"/>
  <c r="N7" i="29" s="1"/>
  <c r="S6" i="29"/>
  <c r="R6" i="29"/>
  <c r="Q6" i="29"/>
  <c r="M6" i="29"/>
  <c r="L6" i="29"/>
  <c r="S5" i="29"/>
  <c r="R5" i="29"/>
  <c r="Q5" i="29"/>
  <c r="M5" i="29"/>
  <c r="L5" i="29"/>
  <c r="H5" i="29"/>
  <c r="I5" i="29" s="1"/>
  <c r="S4" i="29"/>
  <c r="R4" i="29"/>
  <c r="Q4" i="29"/>
  <c r="S3" i="29"/>
  <c r="R3" i="29"/>
  <c r="Q3" i="29"/>
  <c r="S2" i="29"/>
  <c r="R2" i="29"/>
  <c r="Q2" i="29"/>
  <c r="Q1" i="29"/>
  <c r="M8" i="2"/>
  <c r="M9" i="2"/>
  <c r="M10" i="2"/>
  <c r="M11" i="2"/>
  <c r="D12" i="14" s="1"/>
  <c r="M12" i="2"/>
  <c r="M13" i="2"/>
  <c r="M14" i="2"/>
  <c r="M15" i="2"/>
  <c r="D16" i="14" s="1"/>
  <c r="M16" i="2"/>
  <c r="M17" i="2"/>
  <c r="M18" i="2"/>
  <c r="D19" i="14" s="1"/>
  <c r="M7" i="2"/>
  <c r="D8" i="14" s="1"/>
  <c r="L8" i="2"/>
  <c r="C9" i="14" s="1"/>
  <c r="L9" i="2"/>
  <c r="L10" i="2"/>
  <c r="C11" i="14" s="1"/>
  <c r="L11" i="2"/>
  <c r="L12" i="2"/>
  <c r="C13" i="14" s="1"/>
  <c r="L13" i="2"/>
  <c r="L14" i="2"/>
  <c r="C15" i="14" s="1"/>
  <c r="L15" i="2"/>
  <c r="L16" i="2"/>
  <c r="C17" i="14" s="1"/>
  <c r="L17" i="2"/>
  <c r="L18" i="2"/>
  <c r="N18" i="2" s="1"/>
  <c r="L7" i="2"/>
  <c r="C8" i="14" s="1"/>
  <c r="N17" i="2"/>
  <c r="N13" i="2"/>
  <c r="N9" i="2"/>
  <c r="N8" i="2"/>
  <c r="M6" i="2"/>
  <c r="L6" i="2"/>
  <c r="M5" i="2"/>
  <c r="L5" i="2"/>
  <c r="S15" i="2"/>
  <c r="R15" i="2"/>
  <c r="N12" i="2" l="1"/>
  <c r="N14" i="2"/>
  <c r="B24" i="28"/>
  <c r="N15" i="29"/>
  <c r="N10" i="2"/>
  <c r="N16" i="2"/>
  <c r="N16" i="33"/>
  <c r="N18" i="33"/>
  <c r="N8" i="37"/>
  <c r="N10" i="37"/>
  <c r="N12" i="37"/>
  <c r="N14" i="37"/>
  <c r="N16" i="37"/>
  <c r="N18" i="39"/>
  <c r="N7" i="40"/>
  <c r="N17" i="41"/>
  <c r="N18" i="41"/>
  <c r="N9" i="42"/>
  <c r="N10" i="14" s="1"/>
  <c r="N11" i="42"/>
  <c r="N13" i="42"/>
  <c r="N14" i="14" s="1"/>
  <c r="N13" i="29"/>
  <c r="J9" i="14"/>
  <c r="N16" i="29"/>
  <c r="N18" i="29"/>
  <c r="N7" i="33"/>
  <c r="N9" i="33"/>
  <c r="N14" i="34"/>
  <c r="N16" i="34"/>
  <c r="N16" i="35"/>
  <c r="N11" i="35"/>
  <c r="N18" i="35"/>
  <c r="N7" i="39"/>
  <c r="N14" i="39"/>
  <c r="N18" i="40"/>
  <c r="N18" i="42"/>
  <c r="N19" i="14" s="1"/>
  <c r="H18" i="44"/>
  <c r="E19" i="44" s="1"/>
  <c r="F19" i="44" s="1"/>
  <c r="G19" i="44" s="1"/>
  <c r="D20" i="44"/>
  <c r="I20" i="44" s="1"/>
  <c r="C6" i="14"/>
  <c r="M19" i="42"/>
  <c r="N6" i="42"/>
  <c r="N11" i="32"/>
  <c r="N15" i="32"/>
  <c r="N8" i="32"/>
  <c r="N13" i="32"/>
  <c r="J6" i="14"/>
  <c r="I12" i="14"/>
  <c r="I16" i="14"/>
  <c r="N17" i="32"/>
  <c r="N10" i="33"/>
  <c r="N14" i="33"/>
  <c r="N13" i="33"/>
  <c r="N12" i="33"/>
  <c r="N17" i="33"/>
  <c r="I6" i="14"/>
  <c r="J11" i="14"/>
  <c r="K13" i="14"/>
  <c r="K15" i="14"/>
  <c r="J13" i="14"/>
  <c r="J16" i="14"/>
  <c r="N8" i="29"/>
  <c r="K9" i="14" s="1"/>
  <c r="N10" i="29"/>
  <c r="I7" i="14"/>
  <c r="I10" i="14"/>
  <c r="J15" i="14"/>
  <c r="K17" i="14"/>
  <c r="I18" i="14"/>
  <c r="N17" i="29"/>
  <c r="J7" i="14"/>
  <c r="J10" i="14"/>
  <c r="I14" i="14"/>
  <c r="J18" i="14"/>
  <c r="K19" i="14"/>
  <c r="J17" i="14"/>
  <c r="N9" i="29"/>
  <c r="N11" i="29"/>
  <c r="K12" i="14" s="1"/>
  <c r="J8" i="14"/>
  <c r="K11" i="14"/>
  <c r="J12" i="14"/>
  <c r="J14" i="14"/>
  <c r="K16" i="14"/>
  <c r="J19" i="14"/>
  <c r="I8" i="14"/>
  <c r="I17" i="14"/>
  <c r="I13" i="14"/>
  <c r="I9" i="14"/>
  <c r="N7" i="35"/>
  <c r="K8" i="14" s="1"/>
  <c r="N9" i="35"/>
  <c r="N13" i="35"/>
  <c r="I19" i="14"/>
  <c r="I15" i="14"/>
  <c r="I11" i="14"/>
  <c r="N18" i="37"/>
  <c r="G7" i="14"/>
  <c r="N11" i="37"/>
  <c r="N13" i="37"/>
  <c r="N15" i="37"/>
  <c r="N7" i="37"/>
  <c r="N9" i="34"/>
  <c r="N11" i="34"/>
  <c r="H12" i="14" s="1"/>
  <c r="N13" i="34"/>
  <c r="N15" i="34"/>
  <c r="G15" i="14"/>
  <c r="N7" i="34"/>
  <c r="G10" i="14"/>
  <c r="G13" i="14"/>
  <c r="H15" i="14"/>
  <c r="G16" i="14"/>
  <c r="N17" i="34"/>
  <c r="F10" i="14"/>
  <c r="F14" i="14"/>
  <c r="N9" i="38"/>
  <c r="N11" i="38"/>
  <c r="N13" i="38"/>
  <c r="N15" i="38"/>
  <c r="G8" i="14"/>
  <c r="M8" i="14" s="1"/>
  <c r="F18" i="14"/>
  <c r="N7" i="38"/>
  <c r="H8" i="14" s="1"/>
  <c r="F6" i="14"/>
  <c r="L6" i="14" s="1"/>
  <c r="G9" i="14"/>
  <c r="H11" i="14"/>
  <c r="G12" i="14"/>
  <c r="G14" i="14"/>
  <c r="G17" i="14"/>
  <c r="H19" i="14"/>
  <c r="G11" i="14"/>
  <c r="N17" i="38"/>
  <c r="G6" i="14"/>
  <c r="F7" i="14"/>
  <c r="H10" i="14"/>
  <c r="G19" i="14"/>
  <c r="N17" i="39"/>
  <c r="N18" i="14" s="1"/>
  <c r="F19" i="14"/>
  <c r="F15" i="14"/>
  <c r="L15" i="14" s="1"/>
  <c r="F11" i="14"/>
  <c r="L11" i="14" s="1"/>
  <c r="F16" i="14"/>
  <c r="F12" i="14"/>
  <c r="F8" i="14"/>
  <c r="I5" i="39"/>
  <c r="N8" i="39"/>
  <c r="H9" i="14" s="1"/>
  <c r="N12" i="39"/>
  <c r="H13" i="14" s="1"/>
  <c r="N16" i="39"/>
  <c r="H17" i="14" s="1"/>
  <c r="G18" i="14"/>
  <c r="F17" i="14"/>
  <c r="L17" i="14" s="1"/>
  <c r="F13" i="14"/>
  <c r="L13" i="14" s="1"/>
  <c r="F9" i="14"/>
  <c r="N8" i="40"/>
  <c r="N10" i="40"/>
  <c r="N12" i="40"/>
  <c r="N14" i="40"/>
  <c r="D14" i="14"/>
  <c r="M14" i="14" s="1"/>
  <c r="D10" i="14"/>
  <c r="M10" i="14" s="1"/>
  <c r="D7" i="14"/>
  <c r="N9" i="40"/>
  <c r="N11" i="40"/>
  <c r="N13" i="40"/>
  <c r="N15" i="40"/>
  <c r="D15" i="14"/>
  <c r="D11" i="14"/>
  <c r="M19" i="41"/>
  <c r="N6" i="41"/>
  <c r="N9" i="41"/>
  <c r="N11" i="41"/>
  <c r="N13" i="41"/>
  <c r="N15" i="41"/>
  <c r="C18" i="14"/>
  <c r="L18" i="14" s="1"/>
  <c r="D17" i="14"/>
  <c r="D13" i="14"/>
  <c r="D9" i="14"/>
  <c r="M9" i="14" s="1"/>
  <c r="N8" i="41"/>
  <c r="N10" i="41"/>
  <c r="N12" i="41"/>
  <c r="N14" i="41"/>
  <c r="N16" i="41"/>
  <c r="C16" i="14"/>
  <c r="L16" i="14" s="1"/>
  <c r="C12" i="14"/>
  <c r="L12" i="14" s="1"/>
  <c r="N8" i="42"/>
  <c r="N9" i="14" s="1"/>
  <c r="N10" i="42"/>
  <c r="N12" i="42"/>
  <c r="N13" i="14" s="1"/>
  <c r="N14" i="42"/>
  <c r="N15" i="14" s="1"/>
  <c r="N16" i="42"/>
  <c r="D6" i="14"/>
  <c r="C7" i="14"/>
  <c r="C14" i="14"/>
  <c r="C10" i="14"/>
  <c r="D18" i="14"/>
  <c r="L20" i="42"/>
  <c r="E19" i="14"/>
  <c r="C19" i="14"/>
  <c r="E17" i="14"/>
  <c r="E13" i="14"/>
  <c r="E18" i="14"/>
  <c r="E14" i="14"/>
  <c r="E10" i="14"/>
  <c r="N5" i="42"/>
  <c r="H6" i="42"/>
  <c r="L19" i="42"/>
  <c r="I23" i="42"/>
  <c r="M20" i="42"/>
  <c r="M19" i="40"/>
  <c r="N6" i="40"/>
  <c r="L20" i="41"/>
  <c r="N5" i="41"/>
  <c r="H6" i="41"/>
  <c r="L19" i="41"/>
  <c r="I23" i="41"/>
  <c r="M20" i="41"/>
  <c r="L20" i="38"/>
  <c r="L20" i="39"/>
  <c r="M19" i="39"/>
  <c r="N6" i="39"/>
  <c r="L20" i="40"/>
  <c r="M20" i="40"/>
  <c r="N5" i="40"/>
  <c r="H6" i="40"/>
  <c r="L19" i="40"/>
  <c r="I23" i="40"/>
  <c r="N6" i="38"/>
  <c r="I6" i="39"/>
  <c r="H7" i="39"/>
  <c r="M20" i="39"/>
  <c r="N6" i="37"/>
  <c r="N5" i="39"/>
  <c r="L19" i="39"/>
  <c r="M19" i="38"/>
  <c r="M20" i="38"/>
  <c r="N5" i="38"/>
  <c r="H6" i="38"/>
  <c r="L19" i="38"/>
  <c r="M20" i="33"/>
  <c r="N6" i="33"/>
  <c r="L20" i="34"/>
  <c r="L19" i="35"/>
  <c r="M19" i="35"/>
  <c r="L20" i="37"/>
  <c r="I15" i="38"/>
  <c r="M19" i="37"/>
  <c r="M20" i="37"/>
  <c r="N5" i="37"/>
  <c r="H6" i="37"/>
  <c r="L19" i="37"/>
  <c r="M20" i="35"/>
  <c r="N6" i="35"/>
  <c r="I15" i="37"/>
  <c r="H7" i="35"/>
  <c r="I6" i="35"/>
  <c r="N5" i="34"/>
  <c r="N17" i="35"/>
  <c r="L20" i="35"/>
  <c r="N6" i="34"/>
  <c r="N5" i="35"/>
  <c r="H6" i="34"/>
  <c r="L19" i="34"/>
  <c r="I15" i="34"/>
  <c r="M19" i="34"/>
  <c r="M20" i="34"/>
  <c r="N5" i="33"/>
  <c r="L20" i="33"/>
  <c r="H6" i="33"/>
  <c r="L19" i="33"/>
  <c r="I23" i="33"/>
  <c r="L20" i="32"/>
  <c r="M19" i="33"/>
  <c r="M19" i="32"/>
  <c r="N6" i="32"/>
  <c r="M20" i="32"/>
  <c r="N5" i="32"/>
  <c r="H6" i="32"/>
  <c r="L19" i="32"/>
  <c r="L20" i="29"/>
  <c r="M19" i="29"/>
  <c r="N6" i="29"/>
  <c r="M20" i="2"/>
  <c r="N6" i="2"/>
  <c r="N7" i="14" s="1"/>
  <c r="M20" i="29"/>
  <c r="N5" i="29"/>
  <c r="H6" i="29"/>
  <c r="L19" i="29"/>
  <c r="L20" i="2"/>
  <c r="M19" i="2"/>
  <c r="N5" i="2"/>
  <c r="N6" i="14" s="1"/>
  <c r="L19" i="2"/>
  <c r="N15" i="2"/>
  <c r="N16" i="14" s="1"/>
  <c r="N11" i="2"/>
  <c r="N12" i="14" s="1"/>
  <c r="N7" i="2"/>
  <c r="N8" i="14" s="1"/>
  <c r="B25" i="28" l="1"/>
  <c r="E15" i="14"/>
  <c r="E9" i="14"/>
  <c r="H18" i="14"/>
  <c r="N17" i="14"/>
  <c r="K10" i="14"/>
  <c r="N11" i="14"/>
  <c r="H19" i="44"/>
  <c r="E20" i="44" s="1"/>
  <c r="F20" i="44" s="1"/>
  <c r="G20" i="44" s="1"/>
  <c r="D21" i="44"/>
  <c r="I21" i="44" s="1"/>
  <c r="K7" i="14"/>
  <c r="J21" i="14"/>
  <c r="M7" i="14"/>
  <c r="K18" i="14"/>
  <c r="K14" i="14"/>
  <c r="M11" i="14"/>
  <c r="M19" i="14"/>
  <c r="M16" i="14"/>
  <c r="J20" i="14"/>
  <c r="L19" i="14"/>
  <c r="K6" i="14"/>
  <c r="K21" i="14" s="1"/>
  <c r="L14" i="14"/>
  <c r="M15" i="14"/>
  <c r="L9" i="14"/>
  <c r="M12" i="14"/>
  <c r="L7" i="14"/>
  <c r="I21" i="14"/>
  <c r="I20" i="14"/>
  <c r="K20" i="14"/>
  <c r="M18" i="14"/>
  <c r="G20" i="14"/>
  <c r="H14" i="14"/>
  <c r="L10" i="14"/>
  <c r="M13" i="14"/>
  <c r="M17" i="14"/>
  <c r="H16" i="14"/>
  <c r="F21" i="14"/>
  <c r="H6" i="14"/>
  <c r="H7" i="14"/>
  <c r="G21" i="14"/>
  <c r="L8" i="14"/>
  <c r="F20" i="14"/>
  <c r="D21" i="14"/>
  <c r="D20" i="14"/>
  <c r="M6" i="14"/>
  <c r="E11" i="14"/>
  <c r="E7" i="14"/>
  <c r="E8" i="14"/>
  <c r="E6" i="14"/>
  <c r="E12" i="14"/>
  <c r="C20" i="14"/>
  <c r="E16" i="14"/>
  <c r="C21" i="14"/>
  <c r="I6" i="42"/>
  <c r="H7" i="42"/>
  <c r="N19" i="42"/>
  <c r="N20" i="42"/>
  <c r="I6" i="41"/>
  <c r="H7" i="41"/>
  <c r="N19" i="41"/>
  <c r="N20" i="41"/>
  <c r="N19" i="40"/>
  <c r="N20" i="40"/>
  <c r="I6" i="40"/>
  <c r="H7" i="40"/>
  <c r="I7" i="39"/>
  <c r="H8" i="39"/>
  <c r="N19" i="39"/>
  <c r="N20" i="39"/>
  <c r="N19" i="38"/>
  <c r="N20" i="38"/>
  <c r="I6" i="38"/>
  <c r="H7" i="38"/>
  <c r="N20" i="33"/>
  <c r="N19" i="34"/>
  <c r="I6" i="37"/>
  <c r="H7" i="37"/>
  <c r="N19" i="37"/>
  <c r="N20" i="37"/>
  <c r="N20" i="35"/>
  <c r="N19" i="35"/>
  <c r="N19" i="33"/>
  <c r="N20" i="34"/>
  <c r="H8" i="35"/>
  <c r="I7" i="35"/>
  <c r="H7" i="34"/>
  <c r="I6" i="34"/>
  <c r="I6" i="33"/>
  <c r="H7" i="33"/>
  <c r="I6" i="32"/>
  <c r="H7" i="32"/>
  <c r="N19" i="32"/>
  <c r="N20" i="32"/>
  <c r="N19" i="29"/>
  <c r="N20" i="29"/>
  <c r="I6" i="29"/>
  <c r="H7" i="29"/>
  <c r="N20" i="2"/>
  <c r="N19" i="2"/>
  <c r="D7" i="28"/>
  <c r="B26" i="28" l="1"/>
  <c r="C25" i="28"/>
  <c r="H20" i="44"/>
  <c r="E21" i="44" s="1"/>
  <c r="F21" i="44" s="1"/>
  <c r="G21" i="44" s="1"/>
  <c r="D22" i="44"/>
  <c r="I22" i="44" s="1"/>
  <c r="H20" i="14"/>
  <c r="L20" i="14"/>
  <c r="L21" i="14"/>
  <c r="H21" i="14"/>
  <c r="M21" i="14"/>
  <c r="M20" i="14"/>
  <c r="E20" i="14"/>
  <c r="E21" i="14"/>
  <c r="N21" i="14"/>
  <c r="N20" i="14"/>
  <c r="I7" i="42"/>
  <c r="H8" i="42"/>
  <c r="I7" i="41"/>
  <c r="H8" i="41"/>
  <c r="I7" i="40"/>
  <c r="H8" i="40"/>
  <c r="I8" i="40" s="1"/>
  <c r="I2" i="40"/>
  <c r="I8" i="39"/>
  <c r="I2" i="39"/>
  <c r="I7" i="38"/>
  <c r="H8" i="38"/>
  <c r="I8" i="38" s="1"/>
  <c r="I7" i="37"/>
  <c r="H8" i="37"/>
  <c r="I8" i="37" s="1"/>
  <c r="I8" i="35"/>
  <c r="I2" i="35"/>
  <c r="I7" i="34"/>
  <c r="H8" i="34"/>
  <c r="I7" i="33"/>
  <c r="H8" i="33"/>
  <c r="I7" i="32"/>
  <c r="H8" i="32"/>
  <c r="I8" i="32" s="1"/>
  <c r="I2" i="32"/>
  <c r="I7" i="29"/>
  <c r="H8" i="29"/>
  <c r="B27" i="28" l="1"/>
  <c r="C26" i="28"/>
  <c r="H21" i="44"/>
  <c r="E22" i="44" s="1"/>
  <c r="F22" i="44" s="1"/>
  <c r="G22" i="44" s="1"/>
  <c r="D23" i="44"/>
  <c r="I23" i="44" s="1"/>
  <c r="I8" i="42"/>
  <c r="I2" i="42"/>
  <c r="I8" i="41"/>
  <c r="I2" i="41"/>
  <c r="I2" i="38"/>
  <c r="I2" i="37"/>
  <c r="I8" i="34"/>
  <c r="I2" i="34"/>
  <c r="I8" i="33"/>
  <c r="I2" i="33"/>
  <c r="I8" i="29"/>
  <c r="I2" i="29"/>
  <c r="R3" i="2"/>
  <c r="S5" i="2"/>
  <c r="S6" i="2"/>
  <c r="S7" i="2"/>
  <c r="S8" i="2"/>
  <c r="S9" i="2"/>
  <c r="S10" i="2"/>
  <c r="S11" i="2"/>
  <c r="S12" i="2"/>
  <c r="S13" i="2"/>
  <c r="S14" i="2"/>
  <c r="S4" i="2"/>
  <c r="S3" i="2"/>
  <c r="R6" i="2"/>
  <c r="R7" i="2"/>
  <c r="R8" i="2"/>
  <c r="R9" i="2"/>
  <c r="R10" i="2"/>
  <c r="R11" i="2"/>
  <c r="R12" i="2"/>
  <c r="R13" i="2"/>
  <c r="R14" i="2"/>
  <c r="R5" i="2"/>
  <c r="R4" i="2"/>
  <c r="S2" i="2"/>
  <c r="R2" i="2"/>
  <c r="B28" i="28" l="1"/>
  <c r="C27" i="28"/>
  <c r="D11" i="28"/>
  <c r="E11" i="28"/>
  <c r="H22" i="44"/>
  <c r="E23" i="44" s="1"/>
  <c r="F23" i="44" s="1"/>
  <c r="G23" i="44" s="1"/>
  <c r="D24" i="44"/>
  <c r="I24" i="44" s="1"/>
  <c r="H17" i="2"/>
  <c r="I17" i="2" s="1"/>
  <c r="H18" i="2"/>
  <c r="I18" i="2" s="1"/>
  <c r="H19" i="2"/>
  <c r="I19" i="2" s="1"/>
  <c r="H20" i="2"/>
  <c r="I20" i="2" s="1"/>
  <c r="H21" i="2"/>
  <c r="I21" i="2" s="1"/>
  <c r="H22" i="2"/>
  <c r="I22" i="2" s="1"/>
  <c r="H23" i="2"/>
  <c r="I23" i="2" s="1"/>
  <c r="H24" i="2"/>
  <c r="I24" i="2" s="1"/>
  <c r="H25" i="2"/>
  <c r="I25" i="2" s="1"/>
  <c r="H26" i="2"/>
  <c r="I26" i="2" s="1"/>
  <c r="H5" i="2"/>
  <c r="Q19" i="2"/>
  <c r="Q20" i="2"/>
  <c r="Q21" i="2"/>
  <c r="Q2" i="2"/>
  <c r="Q3" i="2"/>
  <c r="Q4" i="2"/>
  <c r="Q5" i="2"/>
  <c r="Q6" i="2"/>
  <c r="Q7" i="2"/>
  <c r="H12" i="2" s="1"/>
  <c r="I12" i="2" s="1"/>
  <c r="Q8" i="2"/>
  <c r="H13" i="2" s="1"/>
  <c r="I13" i="2" s="1"/>
  <c r="Q9" i="2"/>
  <c r="H14" i="2" s="1"/>
  <c r="I14" i="2" s="1"/>
  <c r="Q10" i="2"/>
  <c r="H15" i="2" s="1"/>
  <c r="Q11" i="2"/>
  <c r="H16" i="2" s="1"/>
  <c r="I16" i="2" s="1"/>
  <c r="Q12" i="2"/>
  <c r="Q13" i="2"/>
  <c r="Q14" i="2"/>
  <c r="Q15" i="2"/>
  <c r="Q16" i="2"/>
  <c r="Q17" i="2"/>
  <c r="Q18" i="2"/>
  <c r="Q1" i="2"/>
  <c r="B29" i="28" l="1"/>
  <c r="C28" i="28"/>
  <c r="F11" i="28"/>
  <c r="H23" i="44"/>
  <c r="E24" i="44" s="1"/>
  <c r="F24" i="44" s="1"/>
  <c r="G24" i="44" s="1"/>
  <c r="D25" i="44"/>
  <c r="I25" i="44" s="1"/>
  <c r="I15" i="2"/>
  <c r="H6" i="2"/>
  <c r="C12" i="28" l="1"/>
  <c r="D12" i="28" s="1"/>
  <c r="B30" i="28"/>
  <c r="C29" i="28"/>
  <c r="H24" i="44"/>
  <c r="D26" i="44"/>
  <c r="I26" i="44" s="1"/>
  <c r="E25" i="44"/>
  <c r="F25" i="44" s="1"/>
  <c r="G25" i="44" s="1"/>
  <c r="H7" i="2"/>
  <c r="H10" i="2"/>
  <c r="E12" i="28" l="1"/>
  <c r="F12" i="28" s="1"/>
  <c r="C13" i="28" s="1"/>
  <c r="D13" i="28" s="1"/>
  <c r="B31" i="28"/>
  <c r="C30" i="28"/>
  <c r="H25" i="44"/>
  <c r="D27" i="44"/>
  <c r="I27" i="44" s="1"/>
  <c r="E26" i="44"/>
  <c r="F26" i="44" s="1"/>
  <c r="G26" i="44" s="1"/>
  <c r="I10" i="2"/>
  <c r="H8" i="2"/>
  <c r="H11" i="2"/>
  <c r="I11" i="2" s="1"/>
  <c r="E13" i="28" l="1"/>
  <c r="F13" i="28" s="1"/>
  <c r="C14" i="28" s="1"/>
  <c r="B32" i="28"/>
  <c r="C31" i="28"/>
  <c r="H26" i="44"/>
  <c r="E27" i="44" s="1"/>
  <c r="F27" i="44" s="1"/>
  <c r="G27" i="44" s="1"/>
  <c r="D28" i="44"/>
  <c r="I28" i="44" s="1"/>
  <c r="H9" i="2"/>
  <c r="I2" i="2" s="1"/>
  <c r="B33" i="28" l="1"/>
  <c r="C32" i="28"/>
  <c r="D14" i="28"/>
  <c r="H27" i="44"/>
  <c r="D29" i="44"/>
  <c r="I29" i="44" s="1"/>
  <c r="E28" i="44"/>
  <c r="F28" i="44" s="1"/>
  <c r="G28" i="44" s="1"/>
  <c r="I9" i="2"/>
  <c r="I5" i="2"/>
  <c r="I6" i="2" s="1"/>
  <c r="I7" i="2" s="1"/>
  <c r="I8" i="2" s="1"/>
  <c r="B34" i="28" l="1"/>
  <c r="C33" i="28"/>
  <c r="E14" i="28"/>
  <c r="F14" i="28" s="1"/>
  <c r="C15" i="28" s="1"/>
  <c r="H28" i="44"/>
  <c r="D30" i="44"/>
  <c r="I30" i="44" s="1"/>
  <c r="E29" i="44"/>
  <c r="F29" i="44" s="1"/>
  <c r="G29" i="44" s="1"/>
  <c r="B35" i="28" l="1"/>
  <c r="C34" i="28"/>
  <c r="E15" i="28"/>
  <c r="H29" i="44"/>
  <c r="D31" i="44"/>
  <c r="I31" i="44" s="1"/>
  <c r="E30" i="44"/>
  <c r="F30" i="44" s="1"/>
  <c r="G30" i="44" s="1"/>
  <c r="B36" i="28" l="1"/>
  <c r="C35" i="28"/>
  <c r="D15" i="28"/>
  <c r="F15" i="28" s="1"/>
  <c r="C16" i="28" s="1"/>
  <c r="H30" i="44"/>
  <c r="D32" i="44"/>
  <c r="I32" i="44" s="1"/>
  <c r="E31" i="44"/>
  <c r="F31" i="44" s="1"/>
  <c r="G31" i="44" s="1"/>
  <c r="B37" i="28" l="1"/>
  <c r="C36" i="28"/>
  <c r="D16" i="28"/>
  <c r="E16" i="28"/>
  <c r="H31" i="44"/>
  <c r="D33" i="44"/>
  <c r="I33" i="44" s="1"/>
  <c r="E32" i="44"/>
  <c r="F32" i="44" s="1"/>
  <c r="G32" i="44" s="1"/>
  <c r="B38" i="28" l="1"/>
  <c r="C37" i="28"/>
  <c r="F16" i="28"/>
  <c r="C17" i="28" s="1"/>
  <c r="D17" i="28" s="1"/>
  <c r="H32" i="44"/>
  <c r="D34" i="44"/>
  <c r="I34" i="44" s="1"/>
  <c r="E33" i="44"/>
  <c r="F33" i="44" s="1"/>
  <c r="G33" i="44" s="1"/>
  <c r="B39" i="28" l="1"/>
  <c r="C38" i="28"/>
  <c r="E17" i="28"/>
  <c r="F17" i="28" s="1"/>
  <c r="C18" i="28" s="1"/>
  <c r="H33" i="44"/>
  <c r="D35" i="44"/>
  <c r="I35" i="44" s="1"/>
  <c r="E34" i="44"/>
  <c r="F34" i="44" s="1"/>
  <c r="G34" i="44" s="1"/>
  <c r="B40" i="28" l="1"/>
  <c r="C39" i="28"/>
  <c r="H34" i="44"/>
  <c r="D36" i="44"/>
  <c r="I36" i="44" s="1"/>
  <c r="E35" i="44"/>
  <c r="F35" i="44" s="1"/>
  <c r="G35" i="44" s="1"/>
  <c r="B41" i="28" l="1"/>
  <c r="C40" i="28"/>
  <c r="E18" i="28"/>
  <c r="D18" i="28"/>
  <c r="H35" i="44"/>
  <c r="D37" i="44"/>
  <c r="I37" i="44" s="1"/>
  <c r="E36" i="44"/>
  <c r="F36" i="44" s="1"/>
  <c r="G36" i="44" s="1"/>
  <c r="F18" i="28" l="1"/>
  <c r="B42" i="28"/>
  <c r="C41" i="28"/>
  <c r="C19" i="28"/>
  <c r="E19" i="28" s="1"/>
  <c r="H36" i="44"/>
  <c r="D38" i="44"/>
  <c r="I38" i="44" s="1"/>
  <c r="E37" i="44"/>
  <c r="F37" i="44" s="1"/>
  <c r="G37" i="44" s="1"/>
  <c r="B43" i="28" l="1"/>
  <c r="C42" i="28"/>
  <c r="D19" i="28"/>
  <c r="F19" i="28" s="1"/>
  <c r="H37" i="44"/>
  <c r="D39" i="44"/>
  <c r="I39" i="44" s="1"/>
  <c r="E38" i="44"/>
  <c r="F38" i="44" s="1"/>
  <c r="G38" i="44" s="1"/>
  <c r="C20" i="28" l="1"/>
  <c r="D20" i="28" s="1"/>
  <c r="B44" i="28"/>
  <c r="C43" i="28"/>
  <c r="D25" i="28"/>
  <c r="F25" i="28" s="1"/>
  <c r="D26" i="28" s="1"/>
  <c r="E25" i="28"/>
  <c r="H38" i="44"/>
  <c r="D40" i="44"/>
  <c r="I40" i="44" s="1"/>
  <c r="E39" i="44"/>
  <c r="F39" i="44" s="1"/>
  <c r="G39" i="44" s="1"/>
  <c r="E20" i="28" l="1"/>
  <c r="F20" i="28" s="1"/>
  <c r="C21" i="28" s="1"/>
  <c r="B45" i="28"/>
  <c r="C44" i="28"/>
  <c r="E26" i="28"/>
  <c r="F26" i="28" s="1"/>
  <c r="H39" i="44"/>
  <c r="D41" i="44"/>
  <c r="I41" i="44" s="1"/>
  <c r="E40" i="44"/>
  <c r="F40" i="44" s="1"/>
  <c r="G40" i="44" s="1"/>
  <c r="D21" i="28" l="1"/>
  <c r="E21" i="28"/>
  <c r="B46" i="28"/>
  <c r="C45" i="28"/>
  <c r="D27" i="28"/>
  <c r="F27" i="28" s="1"/>
  <c r="E27" i="28"/>
  <c r="D28" i="28"/>
  <c r="E28" i="28"/>
  <c r="H40" i="44"/>
  <c r="D42" i="44"/>
  <c r="I42" i="44" s="1"/>
  <c r="E41" i="44"/>
  <c r="F41" i="44" s="1"/>
  <c r="G41" i="44" s="1"/>
  <c r="F21" i="28" l="1"/>
  <c r="C22" i="28" s="1"/>
  <c r="D22" i="28" s="1"/>
  <c r="F22" i="28" s="1"/>
  <c r="B47" i="28"/>
  <c r="C46" i="28"/>
  <c r="F28" i="28"/>
  <c r="D29" i="28"/>
  <c r="E29" i="28"/>
  <c r="F29" i="28" s="1"/>
  <c r="H41" i="44"/>
  <c r="D43" i="44"/>
  <c r="I43" i="44" s="1"/>
  <c r="E42" i="44"/>
  <c r="F42" i="44" s="1"/>
  <c r="G42" i="44" s="1"/>
  <c r="E22" i="28" l="1"/>
  <c r="C23" i="28"/>
  <c r="E23" i="28" s="1"/>
  <c r="B48" i="28"/>
  <c r="C47" i="28"/>
  <c r="E30" i="28"/>
  <c r="D30" i="28"/>
  <c r="F30" i="28" s="1"/>
  <c r="H42" i="44"/>
  <c r="D44" i="44"/>
  <c r="I44" i="44" s="1"/>
  <c r="E43" i="44"/>
  <c r="F43" i="44" s="1"/>
  <c r="G43" i="44" s="1"/>
  <c r="D23" i="28" l="1"/>
  <c r="F23" i="28" s="1"/>
  <c r="C24" i="28" s="1"/>
  <c r="B49" i="28"/>
  <c r="C49" i="28" s="1"/>
  <c r="C48" i="28"/>
  <c r="D31" i="28"/>
  <c r="E31" i="28"/>
  <c r="F31" i="28" s="1"/>
  <c r="H43" i="44"/>
  <c r="D45" i="44"/>
  <c r="I45" i="44" s="1"/>
  <c r="E44" i="44"/>
  <c r="F44" i="44" s="1"/>
  <c r="G44" i="44" s="1"/>
  <c r="D24" i="28" l="1"/>
  <c r="F24" i="28" s="1"/>
  <c r="E24" i="28"/>
  <c r="D32" i="28"/>
  <c r="E32" i="28"/>
  <c r="H44" i="44"/>
  <c r="D46" i="44"/>
  <c r="I46" i="44" s="1"/>
  <c r="E45" i="44"/>
  <c r="F45" i="44" s="1"/>
  <c r="G45" i="44" s="1"/>
  <c r="F32" i="28" l="1"/>
  <c r="D33" i="28" s="1"/>
  <c r="H45" i="44"/>
  <c r="D47" i="44"/>
  <c r="I47" i="44" s="1"/>
  <c r="E46" i="44"/>
  <c r="F46" i="44" s="1"/>
  <c r="G46" i="44" s="1"/>
  <c r="E33" i="28" l="1"/>
  <c r="F33" i="28" s="1"/>
  <c r="E34" i="28" s="1"/>
  <c r="H46" i="44"/>
  <c r="D48" i="44"/>
  <c r="I48" i="44" s="1"/>
  <c r="E47" i="44"/>
  <c r="F47" i="44" s="1"/>
  <c r="G47" i="44" s="1"/>
  <c r="D34" i="28" l="1"/>
  <c r="F34" i="28" s="1"/>
  <c r="D35" i="28" s="1"/>
  <c r="F35" i="28" s="1"/>
  <c r="E35" i="28"/>
  <c r="H47" i="44"/>
  <c r="D49" i="44"/>
  <c r="I49" i="44" s="1"/>
  <c r="E48" i="44"/>
  <c r="F48" i="44" s="1"/>
  <c r="G48" i="44" s="1"/>
  <c r="D36" i="28" l="1"/>
  <c r="E36" i="28"/>
  <c r="H48" i="44"/>
  <c r="D50" i="44"/>
  <c r="I50" i="44" s="1"/>
  <c r="E49" i="44"/>
  <c r="F49" i="44" s="1"/>
  <c r="G49" i="44" s="1"/>
  <c r="F36" i="28" l="1"/>
  <c r="D37" i="28" s="1"/>
  <c r="E37" i="28"/>
  <c r="H49" i="44"/>
  <c r="E50" i="44"/>
  <c r="F50" i="44" s="1"/>
  <c r="G50" i="44" s="1"/>
  <c r="F37" i="28" l="1"/>
  <c r="D38" i="28" s="1"/>
  <c r="H50" i="44"/>
  <c r="E38" i="28" l="1"/>
  <c r="F38" i="28" s="1"/>
  <c r="E39" i="28" l="1"/>
  <c r="D39" i="28"/>
  <c r="F39" i="28" l="1"/>
  <c r="D40" i="28" l="1"/>
  <c r="F40" i="28" s="1"/>
  <c r="E40" i="28"/>
</calcChain>
</file>

<file path=xl/sharedStrings.xml><?xml version="1.0" encoding="utf-8"?>
<sst xmlns="http://schemas.openxmlformats.org/spreadsheetml/2006/main" count="614" uniqueCount="81">
  <si>
    <t>N°Opération</t>
  </si>
  <si>
    <t>Date</t>
  </si>
  <si>
    <t>Postes</t>
  </si>
  <si>
    <t>Détails</t>
  </si>
  <si>
    <t>Entrées</t>
  </si>
  <si>
    <t>Sorties</t>
  </si>
  <si>
    <t>Balance</t>
  </si>
  <si>
    <t>N°Ligne</t>
  </si>
  <si>
    <t>A reporter:</t>
  </si>
  <si>
    <t>Salaire</t>
  </si>
  <si>
    <t>Retraits</t>
  </si>
  <si>
    <t>Achats divers</t>
  </si>
  <si>
    <t>Loyer</t>
  </si>
  <si>
    <t>Dépenses de santé</t>
  </si>
  <si>
    <t>Frais de véhicule</t>
  </si>
  <si>
    <t>Assurance</t>
  </si>
  <si>
    <t>Téléphone</t>
  </si>
  <si>
    <t>Autres frais</t>
  </si>
  <si>
    <t>Factures</t>
  </si>
  <si>
    <t>Loterie</t>
  </si>
  <si>
    <t>Gestion des dépenses</t>
  </si>
  <si>
    <t>Balances</t>
  </si>
  <si>
    <t>Gestion</t>
  </si>
  <si>
    <t>Emprunt constant</t>
  </si>
  <si>
    <t>Montant du prêt</t>
  </si>
  <si>
    <t>Intérêt</t>
  </si>
  <si>
    <t>Date de l'achat</t>
  </si>
  <si>
    <t>Durée du prêt</t>
  </si>
  <si>
    <t>Détails du prêt</t>
  </si>
  <si>
    <t>Taux d'intérêt</t>
  </si>
  <si>
    <t>Capital</t>
  </si>
  <si>
    <t>Amortissement</t>
  </si>
  <si>
    <t>Solde final</t>
  </si>
  <si>
    <t>Nombre de paiements</t>
  </si>
  <si>
    <t>Commission</t>
  </si>
  <si>
    <t>commission</t>
  </si>
  <si>
    <t>Moyennes</t>
  </si>
  <si>
    <t>Totaux</t>
  </si>
  <si>
    <t>Trimestre 1</t>
  </si>
  <si>
    <t>Trimestre 2</t>
  </si>
  <si>
    <t>Trimestre 3</t>
  </si>
  <si>
    <t>Année</t>
  </si>
  <si>
    <t>Depenses</t>
  </si>
  <si>
    <t>Taux linéaire</t>
  </si>
  <si>
    <t>Detail de l'immobilisation</t>
  </si>
  <si>
    <t>Nombre d'année d'amortissement</t>
  </si>
  <si>
    <t>coef a appliquer</t>
  </si>
  <si>
    <t>Taux d'amortissement degressif</t>
  </si>
  <si>
    <t>Valeur du bien</t>
  </si>
  <si>
    <t>Nombre de mois d'utilisation de la 1er année</t>
  </si>
  <si>
    <t>Durée d'amortissement</t>
  </si>
  <si>
    <t>Coef a appliquer</t>
  </si>
  <si>
    <t>égale a 3 ou 4 ans</t>
  </si>
  <si>
    <t>égale à 5 ou 6 ans</t>
  </si>
  <si>
    <t>Supérieur a 6 ans</t>
  </si>
  <si>
    <t>Tableau d'amortissement dégressif</t>
  </si>
  <si>
    <t>Valeur comptable début d'excercice</t>
  </si>
  <si>
    <t>Annuité d'amortissement</t>
  </si>
  <si>
    <t>Amortissement cumulé</t>
  </si>
  <si>
    <t>VCN fin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</si>
  <si>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</si>
  <si>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</si>
  <si>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</si>
  <si>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</si>
  <si>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</si>
  <si>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</si>
  <si>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</si>
  <si>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</si>
  <si>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</si>
  <si>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</si>
  <si>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</si>
  <si>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</si>
  <si>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 de début d'utilisation</t>
  </si>
  <si>
    <t>Amortissement degressif</t>
  </si>
  <si>
    <t xml:space="preserve">Bonjour, </t>
  </si>
  <si>
    <t>Merci d'utiliser notre logiciel !</t>
  </si>
  <si>
    <t>Pour les feuille 1 à 12, saisissez vos donnez dans les cellules:  Dates, Postes, Entrées et sorties</t>
  </si>
  <si>
    <t>Vous aurez alors votre bilan de gestion complet par trimestre et sur l'année en page "Gestion"</t>
  </si>
  <si>
    <t>Vous pourrez également utiliser nos tableaux d'amortissements (constant et dégressif) ou il vous suffira juste</t>
  </si>
  <si>
    <t>d'entrer vos donnée dans les parties indiqué dans les cases de couleurs   --&gt;</t>
  </si>
  <si>
    <t>Merci de votre confiance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</si>
</sst>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70">
    <xf numFmtId="0" fontId="0" fillId="0" borderId="0" xfId="0"/>
    <xf numFmtId="0" fontId="1" fillId="0" borderId="0" xfId="0" applyFont="1"/>
    <xf numFmtId="0" fontId="0" fillId="0" borderId="1" xfId="0" applyBorder="1"/>
    <xf numFmtId="0" fontId="1" fillId="0" borderId="1" xfId="0" applyFont="1" applyBorder="1"/>
    <xf numFmtId="164" fontId="0" fillId="0" borderId="1" xfId="0" applyNumberFormat="1" applyBorder="1"/>
    <xf numFmtId="0" fontId="0" fillId="0" borderId="1" xfId="0" applyBorder="1" applyProtection="1">
      <protection locked="0"/>
    </xf>
    <xf numFmtId="14" fontId="0" fillId="0" borderId="1" xfId="0" applyNumberFormat="1" applyBorder="1" applyProtection="1">
      <protection locked="0"/>
    </xf>
    <xf numFmtId="2" fontId="0" fillId="0" borderId="1" xfId="0" applyNumberFormat="1" applyBorder="1" applyProtection="1">
      <protection locked="0"/>
    </xf>
    <xf numFmtId="0" fontId="4" fillId="0" borderId="0" xfId="0" applyFont="1" applyProtection="1">
      <protection hidden="1"/>
    </xf>
    <xf numFmtId="0" fontId="3" fillId="0" borderId="0" xfId="0" applyFont="1" applyProtection="1">
      <protection hidden="1"/>
    </xf>
    <xf numFmtId="0" fontId="3" fillId="0" borderId="0" xfId="0" applyFont="1"/>
    <xf numFmtId="0" fontId="3" fillId="2" borderId="0" xfId="0" applyFont="1" applyFill="1"/>
    <xf numFmtId="0" fontId="0" fillId="2" borderId="0" xfId="0" applyFill="1"/>
    <xf numFmtId="0" fontId="0" fillId="2" borderId="0" xfId="0" applyFill="1" applyProtection="1">
      <protection hidden="1"/>
    </xf>
    <xf numFmtId="0" fontId="0" fillId="2" borderId="0" xfId="0" applyFill="1" applyProtection="1">
      <protection locked="0"/>
    </xf>
    <xf numFmtId="0" fontId="1" fillId="0" borderId="1" xfId="0" applyFont="1" applyBorder="1" applyAlignment="1">
      <alignment horizontal="center"/>
    </xf>
    <xf numFmtId="0" fontId="4" fillId="0" borderId="0" xfId="0" applyFont="1"/>
    <xf numFmtId="0" fontId="0" fillId="0" borderId="0" xfId="0" applyBorder="1" applyAlignment="1">
      <alignment horizontal="center"/>
    </xf>
    <xf numFmtId="44" fontId="0" fillId="0" borderId="1" xfId="1" applyFont="1" applyBorder="1"/>
    <xf numFmtId="2" fontId="3" fillId="0" borderId="0" xfId="0" applyNumberFormat="1" applyFont="1"/>
    <xf numFmtId="8" fontId="0" fillId="0" borderId="0" xfId="0" applyNumberFormat="1"/>
    <xf numFmtId="0" fontId="0" fillId="0" borderId="0" xfId="0" applyBorder="1"/>
    <xf numFmtId="0" fontId="1" fillId="0" borderId="0" xfId="0" applyFont="1" applyBorder="1"/>
    <xf numFmtId="0" fontId="4" fillId="0" borderId="1" xfId="0" applyFont="1" applyBorder="1" applyProtection="1">
      <protection hidden="1"/>
    </xf>
    <xf numFmtId="0" fontId="4" fillId="0" borderId="1" xfId="0" applyFont="1" applyBorder="1"/>
    <xf numFmtId="0" fontId="4" fillId="0" borderId="1" xfId="0" applyFont="1" applyFill="1" applyBorder="1" applyProtection="1">
      <protection hidden="1"/>
    </xf>
    <xf numFmtId="4" fontId="0" fillId="0" borderId="1" xfId="0" applyNumberFormat="1" applyBorder="1"/>
    <xf numFmtId="0" fontId="5" fillId="0" borderId="1" xfId="0" applyFont="1" applyFill="1" applyBorder="1" applyProtection="1">
      <protection hidden="1"/>
    </xf>
    <xf numFmtId="44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right"/>
    </xf>
    <xf numFmtId="0" fontId="0" fillId="0" borderId="0" xfId="0" applyAlignment="1">
      <alignment horizontal="center"/>
    </xf>
    <xf numFmtId="0" fontId="3" fillId="0" borderId="0" xfId="0" applyFont="1" applyFill="1"/>
    <xf numFmtId="9" fontId="0" fillId="0" borderId="0" xfId="2" applyFont="1"/>
    <xf numFmtId="0" fontId="0" fillId="4" borderId="1" xfId="0" applyFill="1" applyBorder="1" applyAlignment="1">
      <alignment horizontal="center" vertical="center" wrapText="1"/>
    </xf>
    <xf numFmtId="164" fontId="0" fillId="4" borderId="1" xfId="0" applyNumberFormat="1" applyFill="1" applyBorder="1" applyAlignment="1" applyProtection="1">
      <alignment horizontal="center"/>
      <protection locked="0"/>
    </xf>
    <xf numFmtId="0" fontId="0" fillId="4" borderId="1" xfId="0" applyFill="1" applyBorder="1" applyAlignment="1" applyProtection="1">
      <alignment horizontal="center"/>
      <protection locked="0"/>
    </xf>
    <xf numFmtId="4" fontId="0" fillId="0" borderId="1" xfId="2" applyNumberFormat="1" applyFont="1" applyBorder="1"/>
    <xf numFmtId="14" fontId="3" fillId="0" borderId="0" xfId="0" applyNumberFormat="1" applyFont="1"/>
    <xf numFmtId="0" fontId="3" fillId="0" borderId="0" xfId="0" applyFont="1" applyBorder="1"/>
    <xf numFmtId="0" fontId="0" fillId="0" borderId="2" xfId="0" applyBorder="1" applyAlignment="1">
      <alignment horizontal="right"/>
    </xf>
    <xf numFmtId="14" fontId="0" fillId="4" borderId="2" xfId="0" applyNumberFormat="1" applyFill="1" applyBorder="1" applyProtection="1">
      <protection locked="0"/>
    </xf>
    <xf numFmtId="0" fontId="0" fillId="0" borderId="3" xfId="0" applyBorder="1" applyAlignment="1">
      <alignment horizontal="right"/>
    </xf>
    <xf numFmtId="9" fontId="0" fillId="0" borderId="3" xfId="0" applyNumberFormat="1" applyBorder="1" applyAlignment="1">
      <alignment horizontal="center"/>
    </xf>
    <xf numFmtId="0" fontId="3" fillId="0" borderId="4" xfId="0" applyFont="1" applyBorder="1" applyAlignment="1">
      <alignment horizontal="right"/>
    </xf>
    <xf numFmtId="0" fontId="3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44" fontId="0" fillId="0" borderId="0" xfId="1" applyFont="1" applyBorder="1"/>
    <xf numFmtId="0" fontId="4" fillId="2" borderId="0" xfId="0" applyFont="1" applyFill="1"/>
    <xf numFmtId="0" fontId="0" fillId="4" borderId="0" xfId="0" applyFill="1"/>
    <xf numFmtId="44" fontId="0" fillId="4" borderId="1" xfId="1" applyFont="1" applyFill="1" applyBorder="1" applyAlignment="1" applyProtection="1">
      <alignment horizontal="right"/>
      <protection locked="0"/>
    </xf>
    <xf numFmtId="14" fontId="0" fillId="4" borderId="1" xfId="0" applyNumberFormat="1" applyFill="1" applyBorder="1" applyAlignment="1" applyProtection="1">
      <alignment horizontal="right"/>
      <protection locked="0"/>
    </xf>
    <xf numFmtId="1" fontId="0" fillId="4" borderId="1" xfId="2" applyNumberFormat="1" applyFont="1" applyFill="1" applyBorder="1" applyAlignment="1" applyProtection="1">
      <alignment horizontal="right"/>
      <protection locked="0"/>
    </xf>
    <xf numFmtId="10" fontId="0" fillId="4" borderId="1" xfId="2" applyNumberFormat="1" applyFont="1" applyFill="1" applyBorder="1" applyAlignment="1" applyProtection="1">
      <alignment horizontal="right"/>
      <protection locked="0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right"/>
    </xf>
    <xf numFmtId="0" fontId="0" fillId="0" borderId="1" xfId="0" applyBorder="1" applyAlignment="1">
      <alignment horizontal="right"/>
    </xf>
    <xf numFmtId="0" fontId="0" fillId="4" borderId="1" xfId="0" applyFill="1" applyBorder="1" applyAlignment="1">
      <alignment horizontal="center"/>
    </xf>
    <xf numFmtId="4" fontId="0" fillId="0" borderId="0" xfId="0" applyNumberFormat="1" applyBorder="1"/>
    <xf numFmtId="4" fontId="0" fillId="0" borderId="0" xfId="2" applyNumberFormat="1" applyFont="1" applyBorder="1"/>
    <xf numFmtId="0" fontId="1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64" fontId="0" fillId="0" borderId="0" xfId="0" applyNumberFormat="1" applyBorder="1"/>
    <xf numFmtId="164" fontId="0" fillId="0" borderId="1" xfId="1" applyNumberFormat="1" applyFont="1" applyBorder="1"/>
    <xf numFmtId="164" fontId="0" fillId="0" borderId="0" xfId="0" applyNumberFormat="1"/>
    <xf numFmtId="0" fontId="0" fillId="0" borderId="1" xfId="0" applyNumberFormat="1" applyBorder="1"/>
    <xf numFmtId="0" fontId="0" fillId="0" borderId="0" xfId="0" applyNumberFormat="1" applyBorder="1"/>
  </cellXfs>
  <cellStyles count="3">
    <cellStyle name="Monétaire" xfId="1" builtinId="4"/>
    <cellStyle name="Normal" xfId="0" builtinId="0"/>
    <cellStyle name="Pourcentage" xfId="2" builtinId="5"/>
  </cellStyles>
  <dxfs count="2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1000125</xdr:colOff>
      <xdr:row>0</xdr:row>
      <xdr:rowOff>114300</xdr:rowOff>
    </xdr:from>
    <xdr:to>
      <xdr:col>3</xdr:col>
      <xdr:colOff>581025</xdr:colOff>
      <xdr:row>2</xdr:row>
      <xdr:rowOff>28575</xdr:rowOff>
    </xdr:to>
    <xdr:sp macro="[0]!Retour_Menu" textlink="">
      <xdr:nvSpPr>
        <xdr:cNvPr id="2" name="Ellipse 1"/>
        <xdr:cNvSpPr/>
      </xdr:nvSpPr>
      <xdr:spPr>
        <a:xfrm>
          <a:off x="1762125" y="114300"/>
          <a:ext cx="1676400" cy="2952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Menu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1000125</xdr:colOff>
      <xdr:row>0</xdr:row>
      <xdr:rowOff>114300</xdr:rowOff>
    </xdr:from>
    <xdr:to>
      <xdr:col>3</xdr:col>
      <xdr:colOff>581025</xdr:colOff>
      <xdr:row>2</xdr:row>
      <xdr:rowOff>28575</xdr:rowOff>
    </xdr:to>
    <xdr:sp macro="[0]!Retour_Menu" textlink="">
      <xdr:nvSpPr>
        <xdr:cNvPr id="2" name="Ellipse 1"/>
        <xdr:cNvSpPr/>
      </xdr:nvSpPr>
      <xdr:spPr>
        <a:xfrm>
          <a:off x="1762125" y="114300"/>
          <a:ext cx="1676400" cy="2952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Menu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1000125</xdr:colOff>
      <xdr:row>0</xdr:row>
      <xdr:rowOff>114300</xdr:rowOff>
    </xdr:from>
    <xdr:to>
      <xdr:col>3</xdr:col>
      <xdr:colOff>581025</xdr:colOff>
      <xdr:row>2</xdr:row>
      <xdr:rowOff>28575</xdr:rowOff>
    </xdr:to>
    <xdr:sp macro="[0]!Retour_Menu" textlink="">
      <xdr:nvSpPr>
        <xdr:cNvPr id="2" name="Ellipse 1"/>
        <xdr:cNvSpPr/>
      </xdr:nvSpPr>
      <xdr:spPr>
        <a:xfrm>
          <a:off x="1762125" y="114300"/>
          <a:ext cx="1676400" cy="2952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Menu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1000125</xdr:colOff>
      <xdr:row>0</xdr:row>
      <xdr:rowOff>114300</xdr:rowOff>
    </xdr:from>
    <xdr:to>
      <xdr:col>3</xdr:col>
      <xdr:colOff>581025</xdr:colOff>
      <xdr:row>2</xdr:row>
      <xdr:rowOff>28575</xdr:rowOff>
    </xdr:to>
    <xdr:sp macro="[0]!Retour_Menu" textlink="">
      <xdr:nvSpPr>
        <xdr:cNvPr id="2" name="Ellipse 1"/>
        <xdr:cNvSpPr/>
      </xdr:nvSpPr>
      <xdr:spPr>
        <a:xfrm>
          <a:off x="1762125" y="114300"/>
          <a:ext cx="1676400" cy="2952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Menu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1000125</xdr:colOff>
      <xdr:row>0</xdr:row>
      <xdr:rowOff>114300</xdr:rowOff>
    </xdr:from>
    <xdr:to>
      <xdr:col>3</xdr:col>
      <xdr:colOff>581025</xdr:colOff>
      <xdr:row>2</xdr:row>
      <xdr:rowOff>28575</xdr:rowOff>
    </xdr:to>
    <xdr:sp macro="[0]!Retour_Menu" textlink="">
      <xdr:nvSpPr>
        <xdr:cNvPr id="2" name="Ellipse 1"/>
        <xdr:cNvSpPr/>
      </xdr:nvSpPr>
      <xdr:spPr>
        <a:xfrm>
          <a:off x="1762125" y="114300"/>
          <a:ext cx="1676400" cy="2952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Menu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1000125</xdr:colOff>
      <xdr:row>0</xdr:row>
      <xdr:rowOff>114300</xdr:rowOff>
    </xdr:from>
    <xdr:to>
      <xdr:col>3</xdr:col>
      <xdr:colOff>581025</xdr:colOff>
      <xdr:row>2</xdr:row>
      <xdr:rowOff>28575</xdr:rowOff>
    </xdr:to>
    <xdr:sp macro="[0]!Retour_Menu" textlink="">
      <xdr:nvSpPr>
        <xdr:cNvPr id="2" name="Ellipse 1"/>
        <xdr:cNvSpPr/>
      </xdr:nvSpPr>
      <xdr:spPr>
        <a:xfrm>
          <a:off x="1762125" y="114300"/>
          <a:ext cx="1676400" cy="2952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Menu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1000125</xdr:colOff>
      <xdr:row>0</xdr:row>
      <xdr:rowOff>114300</xdr:rowOff>
    </xdr:from>
    <xdr:to>
      <xdr:col>3</xdr:col>
      <xdr:colOff>581025</xdr:colOff>
      <xdr:row>2</xdr:row>
      <xdr:rowOff>28575</xdr:rowOff>
    </xdr:to>
    <xdr:sp macro="[0]!Retour_Menu" textlink="">
      <xdr:nvSpPr>
        <xdr:cNvPr id="2" name="Ellipse 1"/>
        <xdr:cNvSpPr/>
      </xdr:nvSpPr>
      <xdr:spPr>
        <a:xfrm>
          <a:off x="1762125" y="114300"/>
          <a:ext cx="1676400" cy="2952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Menu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1000125</xdr:colOff>
      <xdr:row>0</xdr:row>
      <xdr:rowOff>114300</xdr:rowOff>
    </xdr:from>
    <xdr:to>
      <xdr:col>3</xdr:col>
      <xdr:colOff>581025</xdr:colOff>
      <xdr:row>2</xdr:row>
      <xdr:rowOff>28575</xdr:rowOff>
    </xdr:to>
    <xdr:sp macro="[0]!Retour_Menu" textlink="">
      <xdr:nvSpPr>
        <xdr:cNvPr id="2" name="Ellipse 1"/>
        <xdr:cNvSpPr/>
      </xdr:nvSpPr>
      <xdr:spPr>
        <a:xfrm>
          <a:off x="1762125" y="114300"/>
          <a:ext cx="1676400" cy="2952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Menu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1000125</xdr:colOff>
      <xdr:row>0</xdr:row>
      <xdr:rowOff>114300</xdr:rowOff>
    </xdr:from>
    <xdr:to>
      <xdr:col>3</xdr:col>
      <xdr:colOff>581025</xdr:colOff>
      <xdr:row>2</xdr:row>
      <xdr:rowOff>28575</xdr:rowOff>
    </xdr:to>
    <xdr:sp macro="[0]!Retour_Menu" textlink="">
      <xdr:nvSpPr>
        <xdr:cNvPr id="2" name="Ellipse 1"/>
        <xdr:cNvSpPr/>
      </xdr:nvSpPr>
      <xdr:spPr>
        <a:xfrm>
          <a:off x="1762125" y="114300"/>
          <a:ext cx="1676400" cy="2952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Menu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1000125</xdr:colOff>
      <xdr:row>0</xdr:row>
      <xdr:rowOff>114300</xdr:rowOff>
    </xdr:from>
    <xdr:to>
      <xdr:col>3</xdr:col>
      <xdr:colOff>581025</xdr:colOff>
      <xdr:row>2</xdr:row>
      <xdr:rowOff>28575</xdr:rowOff>
    </xdr:to>
    <xdr:sp macro="[0]!Retour_Menu" textlink="">
      <xdr:nvSpPr>
        <xdr:cNvPr id="2" name="Ellipse 1"/>
        <xdr:cNvSpPr/>
      </xdr:nvSpPr>
      <xdr:spPr>
        <a:xfrm>
          <a:off x="1762125" y="114300"/>
          <a:ext cx="1676400" cy="2952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Menu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1000125</xdr:colOff>
      <xdr:row>0</xdr:row>
      <xdr:rowOff>114300</xdr:rowOff>
    </xdr:from>
    <xdr:to>
      <xdr:col>3</xdr:col>
      <xdr:colOff>581025</xdr:colOff>
      <xdr:row>2</xdr:row>
      <xdr:rowOff>28575</xdr:rowOff>
    </xdr:to>
    <xdr:sp macro="[0]!Retour_Menu" textlink="">
      <xdr:nvSpPr>
        <xdr:cNvPr id="2" name="Ellipse 1"/>
        <xdr:cNvSpPr/>
      </xdr:nvSpPr>
      <xdr:spPr>
        <a:xfrm>
          <a:off x="1762125" y="114300"/>
          <a:ext cx="1676400" cy="2952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Menu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1000125</xdr:colOff>
      <xdr:row>0</xdr:row>
      <xdr:rowOff>114300</xdr:rowOff>
    </xdr:from>
    <xdr:to>
      <xdr:col>3</xdr:col>
      <xdr:colOff>581025</xdr:colOff>
      <xdr:row>2</xdr:row>
      <xdr:rowOff>28575</xdr:rowOff>
    </xdr:to>
    <xdr:sp macro="[0]!Retour_Menu" textlink="">
      <xdr:nvSpPr>
        <xdr:cNvPr id="2" name="Ellipse 1"/>
        <xdr:cNvSpPr/>
      </xdr:nvSpPr>
      <xdr:spPr>
        <a:xfrm>
          <a:off x="1762125" y="114300"/>
          <a:ext cx="1676400" cy="2952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Menu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304800</xdr:colOff>
      <xdr:row>0</xdr:row>
      <xdr:rowOff>85725</xdr:rowOff>
    </xdr:from>
    <xdr:to>
      <xdr:col>8</xdr:col>
      <xdr:colOff>238125</xdr:colOff>
      <xdr:row>2</xdr:row>
      <xdr:rowOff>47625</xdr:rowOff>
    </xdr:to>
    <xdr:sp macro="[0]!Retour_Menu" textlink="">
      <xdr:nvSpPr>
        <xdr:cNvPr id="2" name="Ellipse 1"/>
        <xdr:cNvSpPr/>
      </xdr:nvSpPr>
      <xdr:spPr>
        <a:xfrm>
          <a:off x="5305425" y="85725"/>
          <a:ext cx="1457325" cy="3429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MENU</a:t>
          </a:r>
        </a:p>
        <a:p>
          <a:pPr algn="l"/>
          <a:endParaRPr lang="fr-FR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719667</xdr:colOff>
      <xdr:row>1</xdr:row>
      <xdr:rowOff>63500</xdr:rowOff>
    </xdr:from>
    <xdr:to>
      <xdr:col>6</xdr:col>
      <xdr:colOff>613833</xdr:colOff>
      <xdr:row>5</xdr:row>
      <xdr:rowOff>0</xdr:rowOff>
    </xdr:to>
    <xdr:sp macro="[0]!Retour_Menu" textlink="">
      <xdr:nvSpPr>
        <xdr:cNvPr id="2" name="Rectangle 1"/>
        <xdr:cNvSpPr/>
      </xdr:nvSpPr>
      <xdr:spPr>
        <a:xfrm>
          <a:off x="3989917" y="254000"/>
          <a:ext cx="1989666" cy="698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MENU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876300</xdr:colOff>
      <xdr:row>1</xdr:row>
      <xdr:rowOff>180975</xdr:rowOff>
    </xdr:from>
    <xdr:to>
      <xdr:col>6</xdr:col>
      <xdr:colOff>542925</xdr:colOff>
      <xdr:row>5</xdr:row>
      <xdr:rowOff>142875</xdr:rowOff>
    </xdr:to>
    <xdr:sp macro="[0]!Retour_Menu" textlink="">
      <xdr:nvSpPr>
        <xdr:cNvPr id="2" name="Rectangle 1"/>
        <xdr:cNvSpPr/>
      </xdr:nvSpPr>
      <xdr:spPr>
        <a:xfrm>
          <a:off x="6010275" y="371475"/>
          <a:ext cx="2009775" cy="7239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MENU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4"/>
  <sheetViews>
    <sheetView workbookViewId="0">
      <selection activeCell="F9" sqref="F9"/>
    </sheetView>
  </sheetViews>
  <sheetFormatPr baseColWidth="10" defaultRowHeight="15" x14ac:dyDescent="0.25"/>
  <cols>
    <col min="1" max="10" width="11.42578125" style="12"/>
    <col min="11" max="12" width="0" style="13" hidden="1" customWidth="1"/>
    <col min="13" max="16384" width="11.42578125" style="12"/>
  </cols>
  <sheetData>
    <row r="1" spans="1:10" x14ac:dyDescent="0.25">
      <c r="A1" s="11">
        <v>1</v>
      </c>
      <c r="D1" s="48" t="s">
        <v>74</v>
      </c>
    </row>
    <row r="2" spans="1:10" x14ac:dyDescent="0.25">
      <c r="A2" s="11">
        <v>2</v>
      </c>
      <c r="D2" s="12" t="s">
        <v>75</v>
      </c>
    </row>
    <row r="3" spans="1:10" x14ac:dyDescent="0.25">
      <c r="A3" s="11">
        <v>3</v>
      </c>
      <c r="D3" s="12" t="s">
        <v>76</v>
      </c>
    </row>
    <row r="4" spans="1:10" x14ac:dyDescent="0.25">
      <c r="A4" s="11">
        <v>4</v>
      </c>
      <c r="D4" s="12" t="s">
        <v>77</v>
      </c>
    </row>
    <row r="5" spans="1:10" x14ac:dyDescent="0.25">
      <c r="A5" s="11">
        <v>5</v>
      </c>
      <c r="D5" s="12" t="s">
        <v>78</v>
      </c>
      <c r="F5" s="14"/>
      <c r="G5" s="14"/>
    </row>
    <row r="6" spans="1:10" x14ac:dyDescent="0.25">
      <c r="A6" s="11">
        <v>8</v>
      </c>
      <c r="D6" s="12" t="s">
        <v>79</v>
      </c>
      <c r="F6" s="14"/>
      <c r="G6" s="14"/>
      <c r="J6" s="49"/>
    </row>
    <row r="7" spans="1:10" x14ac:dyDescent="0.25">
      <c r="A7" s="11">
        <v>9</v>
      </c>
      <c r="D7" s="12" t="s">
        <v>80</v>
      </c>
      <c r="F7" s="14"/>
      <c r="G7" s="14"/>
    </row>
    <row r="8" spans="1:10" x14ac:dyDescent="0.25">
      <c r="A8" s="11">
        <v>10</v>
      </c>
      <c r="F8" s="14"/>
      <c r="G8" s="14"/>
    </row>
    <row r="9" spans="1:10" x14ac:dyDescent="0.25">
      <c r="A9" s="11">
        <v>11</v>
      </c>
      <c r="F9" s="14"/>
      <c r="G9" s="14"/>
    </row>
    <row r="10" spans="1:10" x14ac:dyDescent="0.25">
      <c r="A10" s="11">
        <v>12</v>
      </c>
      <c r="F10" s="14"/>
      <c r="G10" s="14"/>
    </row>
    <row r="11" spans="1:10" x14ac:dyDescent="0.25">
      <c r="A11" s="11" t="s">
        <v>22</v>
      </c>
      <c r="F11" s="14"/>
      <c r="G11" s="14"/>
    </row>
    <row r="12" spans="1:10" x14ac:dyDescent="0.25">
      <c r="A12" s="11" t="s">
        <v>23</v>
      </c>
      <c r="F12" s="14"/>
      <c r="G12" s="14"/>
    </row>
    <row r="13" spans="1:10" x14ac:dyDescent="0.25">
      <c r="A13" s="11" t="s">
        <v>73</v>
      </c>
      <c r="F13" s="14"/>
      <c r="G13" s="14"/>
    </row>
    <row r="14" spans="1:10" x14ac:dyDescent="0.25">
      <c r="F14" s="14"/>
      <c r="G14" s="14"/>
    </row>
    <row r="15" spans="1:10" x14ac:dyDescent="0.25">
      <c r="F15" s="14"/>
      <c r="G15" s="14"/>
    </row>
    <row r="16" spans="1:10" x14ac:dyDescent="0.25">
      <c r="F16" s="14"/>
      <c r="G16" s="14"/>
    </row>
    <row r="17" spans="6:7" x14ac:dyDescent="0.25">
      <c r="F17" s="14"/>
      <c r="G17" s="14"/>
    </row>
    <row r="18" spans="6:7" x14ac:dyDescent="0.25">
      <c r="F18" s="14"/>
      <c r="G18" s="14"/>
    </row>
    <row r="19" spans="6:7" x14ac:dyDescent="0.25">
      <c r="F19" s="14"/>
      <c r="G19" s="14"/>
    </row>
    <row r="20" spans="6:7" x14ac:dyDescent="0.25">
      <c r="F20" s="14"/>
      <c r="G20" s="14"/>
    </row>
    <row r="21" spans="6:7" x14ac:dyDescent="0.25">
      <c r="F21" s="14"/>
      <c r="G21" s="14"/>
    </row>
    <row r="22" spans="6:7" x14ac:dyDescent="0.25">
      <c r="F22" s="14"/>
      <c r="G22" s="14"/>
    </row>
    <row r="23" spans="6:7" x14ac:dyDescent="0.25">
      <c r="F23" s="14"/>
      <c r="G23" s="14"/>
    </row>
    <row r="24" spans="6:7" x14ac:dyDescent="0.25">
      <c r="F24" s="14"/>
      <c r="G24" s="14"/>
    </row>
  </sheetData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T27"/>
  <sheetViews>
    <sheetView zoomScaleNormal="100" workbookViewId="0">
      <selection activeCell="F5" sqref="F5:G5"/>
    </sheetView>
  </sheetViews>
  <sheetFormatPr baseColWidth="10" defaultRowHeight="15" x14ac:dyDescent="0.25"/>
  <cols>
    <col min="2" max="10" width="15.7109375" customWidth="1"/>
    <col min="11" max="11" width="17.28515625" customWidth="1"/>
    <col min="12" max="14" width="15.7109375" customWidth="1"/>
    <col min="15" max="15" width="11.5703125" customWidth="1"/>
    <col min="16" max="16" width="11" style="9" customWidth="1"/>
    <col min="17" max="17" width="7.7109375" style="9" customWidth="1"/>
    <col min="18" max="19" width="11.42578125" style="10"/>
  </cols>
  <sheetData>
    <row r="1" spans="2:20" x14ac:dyDescent="0.25">
      <c r="O1" s="10"/>
      <c r="Q1" s="9">
        <f>+F6-G6</f>
        <v>0</v>
      </c>
      <c r="R1" s="10" t="s">
        <v>4</v>
      </c>
      <c r="S1" s="10" t="s">
        <v>5</v>
      </c>
      <c r="T1" s="16"/>
    </row>
    <row r="2" spans="2:20" x14ac:dyDescent="0.25">
      <c r="H2" s="1" t="s">
        <v>8</v>
      </c>
      <c r="I2" s="2" t="str">
        <f>IFERROR(LOOKUP(9^9,H5:H26),"")</f>
        <v/>
      </c>
      <c r="J2" s="21"/>
      <c r="K2" s="21"/>
      <c r="L2" s="21"/>
      <c r="M2" s="21"/>
      <c r="N2" s="21"/>
      <c r="O2" s="10"/>
      <c r="P2" s="9" t="s">
        <v>9</v>
      </c>
      <c r="Q2" s="9">
        <f t="shared" ref="Q2:Q21" si="0">+F7-G7</f>
        <v>0</v>
      </c>
      <c r="R2" s="10">
        <f>SUMIF($D$5:$D$26,Salaire,$F$5:$F$26)</f>
        <v>0</v>
      </c>
      <c r="S2" s="10">
        <f>SUMIF($D$5:$D$26,Salaire,$G$5:$G$26)</f>
        <v>0</v>
      </c>
      <c r="T2" s="16"/>
    </row>
    <row r="3" spans="2:20" x14ac:dyDescent="0.25">
      <c r="O3" s="10"/>
      <c r="P3" s="9" t="s">
        <v>10</v>
      </c>
      <c r="Q3" s="9">
        <f t="shared" si="0"/>
        <v>0</v>
      </c>
      <c r="R3" s="10">
        <f>SUMIF($D$5:$D$26,Retrait,$F$5:$F$26)</f>
        <v>0</v>
      </c>
      <c r="S3" s="10">
        <f>SUMIF($D$5:$D$26,Retrait,$G$5:$G$26)</f>
        <v>0</v>
      </c>
      <c r="T3" s="16"/>
    </row>
    <row r="4" spans="2:20" x14ac:dyDescent="0.25">
      <c r="B4" s="2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  <c r="I4" s="3" t="s">
        <v>7</v>
      </c>
      <c r="J4" s="22"/>
      <c r="K4" s="3"/>
      <c r="L4" s="3" t="s">
        <v>4</v>
      </c>
      <c r="M4" s="3" t="s">
        <v>5</v>
      </c>
      <c r="N4" s="3" t="s">
        <v>6</v>
      </c>
      <c r="O4" s="10"/>
      <c r="P4" s="9" t="s">
        <v>11</v>
      </c>
      <c r="Q4" s="9">
        <f t="shared" si="0"/>
        <v>0</v>
      </c>
      <c r="R4" s="10">
        <f t="shared" ref="R4:R15" si="1">SUMIF($D$5:$D$26,P4,$F$5:$F$26)</f>
        <v>0</v>
      </c>
      <c r="S4" s="10">
        <f t="shared" ref="S4:S15" si="2">SUMIF($D$5:$D$26,P4,$G$5:$G$26)</f>
        <v>0</v>
      </c>
      <c r="T4" s="16"/>
    </row>
    <row r="5" spans="2:20" x14ac:dyDescent="0.25">
      <c r="B5" s="2">
        <v>1</v>
      </c>
      <c r="C5" s="6"/>
      <c r="D5" s="5"/>
      <c r="E5" s="5"/>
      <c r="F5" s="7"/>
      <c r="G5" s="7"/>
      <c r="H5" s="4" t="str">
        <f>IFERROR(IF(NOT(AND(F5="",G5="")),F5-G5,""),"")</f>
        <v/>
      </c>
      <c r="I5" s="2" t="str">
        <f>+IF(H5&lt;&gt;"",1,"")</f>
        <v/>
      </c>
      <c r="J5" s="21"/>
      <c r="K5" s="23" t="s">
        <v>9</v>
      </c>
      <c r="L5" s="24">
        <f>SUMIF($D$5:$D$26,Salaire,$F$5:$F$26)</f>
        <v>0</v>
      </c>
      <c r="M5" s="24">
        <f>SUMIF($D$5:$D$26,Salaire,$G$5:$G$26)</f>
        <v>0</v>
      </c>
      <c r="N5" s="2">
        <f>+L5-M5</f>
        <v>0</v>
      </c>
      <c r="O5" s="10"/>
      <c r="P5" s="9" t="s">
        <v>12</v>
      </c>
      <c r="Q5" s="9">
        <f t="shared" si="0"/>
        <v>0</v>
      </c>
      <c r="R5" s="10">
        <f t="shared" si="1"/>
        <v>0</v>
      </c>
      <c r="S5" s="10">
        <f t="shared" si="2"/>
        <v>0</v>
      </c>
      <c r="T5" s="16"/>
    </row>
    <row r="6" spans="2:20" x14ac:dyDescent="0.25">
      <c r="B6" s="2">
        <v>2</v>
      </c>
      <c r="C6" s="6"/>
      <c r="D6" s="5"/>
      <c r="E6" s="5"/>
      <c r="F6" s="7"/>
      <c r="G6" s="7"/>
      <c r="H6" s="4" t="str">
        <f>IFERROR(IF(NOT(AND(F6="",G6="")),H5+Q1,""),"")</f>
        <v/>
      </c>
      <c r="I6" s="2" t="str">
        <f>+IF(H6&lt;&gt;"",I5+1,"")</f>
        <v/>
      </c>
      <c r="J6" s="21"/>
      <c r="K6" s="23" t="s">
        <v>10</v>
      </c>
      <c r="L6" s="24">
        <f>SUMIF($D$5:$D$26,Retrait,$F$5:$F$26)</f>
        <v>0</v>
      </c>
      <c r="M6" s="24">
        <f>SUMIF($D$5:$D$26,Retrait,$G$5:$G$26)</f>
        <v>0</v>
      </c>
      <c r="N6" s="2">
        <f t="shared" ref="N6:N18" si="3">+L6-M6</f>
        <v>0</v>
      </c>
      <c r="O6" s="10"/>
      <c r="P6" s="9" t="s">
        <v>34</v>
      </c>
      <c r="Q6" s="9">
        <f t="shared" si="0"/>
        <v>0</v>
      </c>
      <c r="R6" s="10">
        <f t="shared" si="1"/>
        <v>0</v>
      </c>
      <c r="S6" s="10">
        <f t="shared" si="2"/>
        <v>0</v>
      </c>
      <c r="T6" s="16"/>
    </row>
    <row r="7" spans="2:20" x14ac:dyDescent="0.25">
      <c r="B7" s="2">
        <v>3</v>
      </c>
      <c r="C7" s="6"/>
      <c r="D7" s="5"/>
      <c r="E7" s="5"/>
      <c r="F7" s="7"/>
      <c r="G7" s="7"/>
      <c r="H7" s="4" t="str">
        <f t="shared" ref="H7:H26" si="4">IFERROR(IF(NOT(AND(F7="",G7="")),H6+Q2,""),"")</f>
        <v/>
      </c>
      <c r="I7" s="2" t="str">
        <f t="shared" ref="I7:I26" si="5">+IF(H7&lt;&gt;"",I6+1,"")</f>
        <v/>
      </c>
      <c r="J7" s="21"/>
      <c r="K7" s="23" t="s">
        <v>11</v>
      </c>
      <c r="L7" s="24">
        <f>SUMIF($D$5:$D$26,P4,$F$5:$F$26)</f>
        <v>0</v>
      </c>
      <c r="M7" s="24">
        <f>SUMIF($D$5:$D$26,P4,$G$5:$G$26)</f>
        <v>0</v>
      </c>
      <c r="N7" s="2">
        <f t="shared" si="3"/>
        <v>0</v>
      </c>
      <c r="O7" s="10"/>
      <c r="P7" s="9" t="s">
        <v>13</v>
      </c>
      <c r="Q7" s="9">
        <f t="shared" si="0"/>
        <v>0</v>
      </c>
      <c r="R7" s="10">
        <f t="shared" si="1"/>
        <v>0</v>
      </c>
      <c r="S7" s="10">
        <f t="shared" si="2"/>
        <v>0</v>
      </c>
      <c r="T7" s="16"/>
    </row>
    <row r="8" spans="2:20" x14ac:dyDescent="0.25">
      <c r="B8" s="2">
        <v>4</v>
      </c>
      <c r="C8" s="6"/>
      <c r="D8" s="5"/>
      <c r="E8" s="5"/>
      <c r="F8" s="7"/>
      <c r="G8" s="7"/>
      <c r="H8" s="4" t="str">
        <f t="shared" si="4"/>
        <v/>
      </c>
      <c r="I8" s="2" t="str">
        <f t="shared" si="5"/>
        <v/>
      </c>
      <c r="J8" s="21"/>
      <c r="K8" s="23" t="s">
        <v>12</v>
      </c>
      <c r="L8" s="24">
        <f t="shared" ref="L8:L18" si="6">SUMIF($D$5:$D$26,P5,$F$5:$F$26)</f>
        <v>0</v>
      </c>
      <c r="M8" s="24">
        <f t="shared" ref="M8:M18" si="7">SUMIF($D$5:$D$26,P5,$G$5:$G$26)</f>
        <v>0</v>
      </c>
      <c r="N8" s="2">
        <f t="shared" si="3"/>
        <v>0</v>
      </c>
      <c r="O8" s="10"/>
      <c r="P8" s="9" t="s">
        <v>14</v>
      </c>
      <c r="Q8" s="9">
        <f t="shared" si="0"/>
        <v>0</v>
      </c>
      <c r="R8" s="10">
        <f t="shared" si="1"/>
        <v>0</v>
      </c>
      <c r="S8" s="10">
        <f t="shared" si="2"/>
        <v>0</v>
      </c>
      <c r="T8" s="16"/>
    </row>
    <row r="9" spans="2:20" x14ac:dyDescent="0.25">
      <c r="B9" s="2">
        <v>5</v>
      </c>
      <c r="C9" s="6"/>
      <c r="D9" s="5"/>
      <c r="E9" s="5"/>
      <c r="F9" s="7"/>
      <c r="G9" s="7"/>
      <c r="H9" s="4" t="str">
        <f t="shared" si="4"/>
        <v/>
      </c>
      <c r="I9" s="2" t="str">
        <f t="shared" si="5"/>
        <v/>
      </c>
      <c r="J9" s="21"/>
      <c r="K9" s="23" t="s">
        <v>34</v>
      </c>
      <c r="L9" s="24">
        <f t="shared" si="6"/>
        <v>0</v>
      </c>
      <c r="M9" s="24">
        <f t="shared" si="7"/>
        <v>0</v>
      </c>
      <c r="N9" s="2">
        <f t="shared" si="3"/>
        <v>0</v>
      </c>
      <c r="O9" s="10"/>
      <c r="P9" s="9" t="s">
        <v>15</v>
      </c>
      <c r="Q9" s="9">
        <f t="shared" si="0"/>
        <v>0</v>
      </c>
      <c r="R9" s="10">
        <f t="shared" si="1"/>
        <v>0</v>
      </c>
      <c r="S9" s="10">
        <f t="shared" si="2"/>
        <v>0</v>
      </c>
      <c r="T9" s="16"/>
    </row>
    <row r="10" spans="2:20" x14ac:dyDescent="0.25">
      <c r="B10" s="2">
        <v>6</v>
      </c>
      <c r="C10" s="6"/>
      <c r="D10" s="5"/>
      <c r="E10" s="5"/>
      <c r="F10" s="7"/>
      <c r="G10" s="7"/>
      <c r="H10" s="4" t="str">
        <f t="shared" si="4"/>
        <v/>
      </c>
      <c r="I10" s="2" t="str">
        <f t="shared" si="5"/>
        <v/>
      </c>
      <c r="J10" s="21"/>
      <c r="K10" s="23" t="s">
        <v>13</v>
      </c>
      <c r="L10" s="24">
        <f t="shared" si="6"/>
        <v>0</v>
      </c>
      <c r="M10" s="24">
        <f t="shared" si="7"/>
        <v>0</v>
      </c>
      <c r="N10" s="2">
        <f t="shared" si="3"/>
        <v>0</v>
      </c>
      <c r="O10" s="10"/>
      <c r="P10" s="9" t="s">
        <v>16</v>
      </c>
      <c r="Q10" s="9">
        <f t="shared" si="0"/>
        <v>0</v>
      </c>
      <c r="R10" s="10">
        <f t="shared" si="1"/>
        <v>0</v>
      </c>
      <c r="S10" s="10">
        <f t="shared" si="2"/>
        <v>0</v>
      </c>
      <c r="T10" s="16"/>
    </row>
    <row r="11" spans="2:20" x14ac:dyDescent="0.25">
      <c r="B11" s="2">
        <v>7</v>
      </c>
      <c r="C11" s="6"/>
      <c r="D11" s="5"/>
      <c r="E11" s="5"/>
      <c r="F11" s="7"/>
      <c r="G11" s="7"/>
      <c r="H11" s="4" t="str">
        <f t="shared" si="4"/>
        <v/>
      </c>
      <c r="I11" s="2" t="str">
        <f t="shared" si="5"/>
        <v/>
      </c>
      <c r="J11" s="21"/>
      <c r="K11" s="23" t="s">
        <v>14</v>
      </c>
      <c r="L11" s="24">
        <f t="shared" si="6"/>
        <v>0</v>
      </c>
      <c r="M11" s="24">
        <f t="shared" si="7"/>
        <v>0</v>
      </c>
      <c r="N11" s="2">
        <f t="shared" si="3"/>
        <v>0</v>
      </c>
      <c r="O11" s="10"/>
      <c r="P11" s="9" t="s">
        <v>17</v>
      </c>
      <c r="Q11" s="9">
        <f t="shared" si="0"/>
        <v>0</v>
      </c>
      <c r="R11" s="10">
        <f t="shared" si="1"/>
        <v>0</v>
      </c>
      <c r="S11" s="10">
        <f t="shared" si="2"/>
        <v>0</v>
      </c>
      <c r="T11" s="16"/>
    </row>
    <row r="12" spans="2:20" x14ac:dyDescent="0.25">
      <c r="B12" s="2">
        <v>8</v>
      </c>
      <c r="C12" s="6"/>
      <c r="D12" s="5"/>
      <c r="E12" s="5"/>
      <c r="F12" s="7"/>
      <c r="G12" s="7"/>
      <c r="H12" s="4" t="str">
        <f t="shared" si="4"/>
        <v/>
      </c>
      <c r="I12" s="2" t="str">
        <f t="shared" si="5"/>
        <v/>
      </c>
      <c r="J12" s="21"/>
      <c r="K12" s="23" t="s">
        <v>15</v>
      </c>
      <c r="L12" s="24">
        <f t="shared" si="6"/>
        <v>0</v>
      </c>
      <c r="M12" s="24">
        <f t="shared" si="7"/>
        <v>0</v>
      </c>
      <c r="N12" s="2">
        <f t="shared" si="3"/>
        <v>0</v>
      </c>
      <c r="O12" s="10"/>
      <c r="P12" s="9" t="s">
        <v>18</v>
      </c>
      <c r="Q12" s="9">
        <f t="shared" si="0"/>
        <v>0</v>
      </c>
      <c r="R12" s="10">
        <f t="shared" si="1"/>
        <v>0</v>
      </c>
      <c r="S12" s="10">
        <f t="shared" si="2"/>
        <v>0</v>
      </c>
      <c r="T12" s="16"/>
    </row>
    <row r="13" spans="2:20" x14ac:dyDescent="0.25">
      <c r="B13" s="2">
        <v>9</v>
      </c>
      <c r="C13" s="6"/>
      <c r="D13" s="5"/>
      <c r="E13" s="5"/>
      <c r="F13" s="7"/>
      <c r="G13" s="7"/>
      <c r="H13" s="4" t="str">
        <f t="shared" si="4"/>
        <v/>
      </c>
      <c r="I13" s="2" t="str">
        <f t="shared" si="5"/>
        <v/>
      </c>
      <c r="J13" s="21"/>
      <c r="K13" s="23" t="s">
        <v>16</v>
      </c>
      <c r="L13" s="24">
        <f t="shared" si="6"/>
        <v>0</v>
      </c>
      <c r="M13" s="24">
        <f t="shared" si="7"/>
        <v>0</v>
      </c>
      <c r="N13" s="2">
        <f t="shared" si="3"/>
        <v>0</v>
      </c>
      <c r="O13" s="10"/>
      <c r="P13" s="9" t="s">
        <v>5</v>
      </c>
      <c r="Q13" s="9">
        <f t="shared" si="0"/>
        <v>0</v>
      </c>
      <c r="R13" s="10">
        <f t="shared" si="1"/>
        <v>0</v>
      </c>
      <c r="S13" s="10">
        <f t="shared" si="2"/>
        <v>0</v>
      </c>
      <c r="T13" s="16"/>
    </row>
    <row r="14" spans="2:20" x14ac:dyDescent="0.25">
      <c r="B14" s="2">
        <v>10</v>
      </c>
      <c r="C14" s="6"/>
      <c r="D14" s="5"/>
      <c r="E14" s="5"/>
      <c r="F14" s="7"/>
      <c r="G14" s="7"/>
      <c r="H14" s="4" t="str">
        <f t="shared" si="4"/>
        <v/>
      </c>
      <c r="I14" s="2" t="str">
        <f t="shared" si="5"/>
        <v/>
      </c>
      <c r="J14" s="21"/>
      <c r="K14" s="23" t="s">
        <v>17</v>
      </c>
      <c r="L14" s="24">
        <f t="shared" si="6"/>
        <v>0</v>
      </c>
      <c r="M14" s="24">
        <f t="shared" si="7"/>
        <v>0</v>
      </c>
      <c r="N14" s="2">
        <f t="shared" si="3"/>
        <v>0</v>
      </c>
      <c r="O14" s="10"/>
      <c r="P14" s="9" t="s">
        <v>19</v>
      </c>
      <c r="Q14" s="9">
        <f t="shared" si="0"/>
        <v>0</v>
      </c>
      <c r="R14" s="10">
        <f t="shared" si="1"/>
        <v>0</v>
      </c>
      <c r="S14" s="10">
        <f t="shared" si="2"/>
        <v>0</v>
      </c>
      <c r="T14" s="16"/>
    </row>
    <row r="15" spans="2:20" x14ac:dyDescent="0.25">
      <c r="B15" s="2">
        <v>11</v>
      </c>
      <c r="C15" s="6"/>
      <c r="D15" s="5"/>
      <c r="E15" s="5"/>
      <c r="F15" s="7"/>
      <c r="G15" s="7"/>
      <c r="H15" s="4" t="str">
        <f t="shared" si="4"/>
        <v/>
      </c>
      <c r="I15" s="2" t="str">
        <f t="shared" si="5"/>
        <v/>
      </c>
      <c r="J15" s="21"/>
      <c r="K15" s="23" t="s">
        <v>18</v>
      </c>
      <c r="L15" s="24">
        <f t="shared" si="6"/>
        <v>0</v>
      </c>
      <c r="M15" s="24">
        <f t="shared" si="7"/>
        <v>0</v>
      </c>
      <c r="N15" s="2">
        <f t="shared" si="3"/>
        <v>0</v>
      </c>
      <c r="O15" s="10"/>
      <c r="P15" s="9" t="s">
        <v>35</v>
      </c>
      <c r="Q15" s="9">
        <f t="shared" si="0"/>
        <v>0</v>
      </c>
      <c r="R15" s="10">
        <f t="shared" si="1"/>
        <v>0</v>
      </c>
      <c r="S15" s="10">
        <f t="shared" si="2"/>
        <v>0</v>
      </c>
      <c r="T15" s="16"/>
    </row>
    <row r="16" spans="2:20" x14ac:dyDescent="0.25">
      <c r="B16" s="2">
        <v>12</v>
      </c>
      <c r="C16" s="6"/>
      <c r="D16" s="5"/>
      <c r="E16" s="5"/>
      <c r="F16" s="7"/>
      <c r="G16" s="7"/>
      <c r="H16" s="4" t="str">
        <f t="shared" si="4"/>
        <v/>
      </c>
      <c r="I16" s="2" t="str">
        <f t="shared" si="5"/>
        <v/>
      </c>
      <c r="J16" s="21"/>
      <c r="K16" s="23" t="s">
        <v>5</v>
      </c>
      <c r="L16" s="24">
        <f t="shared" si="6"/>
        <v>0</v>
      </c>
      <c r="M16" s="24">
        <f t="shared" si="7"/>
        <v>0</v>
      </c>
      <c r="N16" s="2">
        <f t="shared" si="3"/>
        <v>0</v>
      </c>
      <c r="O16" s="10"/>
      <c r="Q16" s="9">
        <f t="shared" si="0"/>
        <v>0</v>
      </c>
      <c r="T16" s="16"/>
    </row>
    <row r="17" spans="2:20" x14ac:dyDescent="0.25">
      <c r="B17" s="2">
        <v>13</v>
      </c>
      <c r="C17" s="6"/>
      <c r="D17" s="5"/>
      <c r="E17" s="5"/>
      <c r="F17" s="7"/>
      <c r="G17" s="7"/>
      <c r="H17" s="4" t="str">
        <f t="shared" si="4"/>
        <v/>
      </c>
      <c r="I17" s="2" t="str">
        <f t="shared" si="5"/>
        <v/>
      </c>
      <c r="J17" s="21"/>
      <c r="K17" s="23" t="s">
        <v>19</v>
      </c>
      <c r="L17" s="24">
        <f t="shared" si="6"/>
        <v>0</v>
      </c>
      <c r="M17" s="24">
        <f t="shared" si="7"/>
        <v>0</v>
      </c>
      <c r="N17" s="2">
        <f t="shared" si="3"/>
        <v>0</v>
      </c>
      <c r="O17" s="16"/>
      <c r="P17" s="8"/>
      <c r="Q17" s="9">
        <f t="shared" si="0"/>
        <v>0</v>
      </c>
      <c r="R17" s="16"/>
      <c r="S17" s="16"/>
      <c r="T17" s="16"/>
    </row>
    <row r="18" spans="2:20" x14ac:dyDescent="0.25">
      <c r="B18" s="2">
        <v>14</v>
      </c>
      <c r="C18" s="6"/>
      <c r="D18" s="5"/>
      <c r="E18" s="5"/>
      <c r="F18" s="7"/>
      <c r="G18" s="7"/>
      <c r="H18" s="4" t="str">
        <f t="shared" si="4"/>
        <v/>
      </c>
      <c r="I18" s="2" t="str">
        <f t="shared" si="5"/>
        <v/>
      </c>
      <c r="J18" s="21"/>
      <c r="K18" s="23" t="s">
        <v>34</v>
      </c>
      <c r="L18" s="24">
        <f t="shared" si="6"/>
        <v>0</v>
      </c>
      <c r="M18" s="24">
        <f t="shared" si="7"/>
        <v>0</v>
      </c>
      <c r="N18" s="2">
        <f t="shared" si="3"/>
        <v>0</v>
      </c>
      <c r="O18" s="16"/>
      <c r="P18" s="8"/>
      <c r="Q18" s="9">
        <f t="shared" si="0"/>
        <v>0</v>
      </c>
      <c r="R18" s="16"/>
      <c r="S18" s="16"/>
      <c r="T18" s="16"/>
    </row>
    <row r="19" spans="2:20" x14ac:dyDescent="0.25">
      <c r="B19" s="2">
        <v>15</v>
      </c>
      <c r="C19" s="6"/>
      <c r="D19" s="5"/>
      <c r="E19" s="5"/>
      <c r="F19" s="7"/>
      <c r="G19" s="7"/>
      <c r="H19" s="4" t="str">
        <f t="shared" si="4"/>
        <v/>
      </c>
      <c r="I19" s="2" t="str">
        <f t="shared" si="5"/>
        <v/>
      </c>
      <c r="J19" s="21"/>
      <c r="K19" s="25" t="s">
        <v>36</v>
      </c>
      <c r="L19" s="26" t="str">
        <f>IFERROR(IF(AVERAGE(L5:L18)=0,"",AVERAGE(L5:L18)),"")</f>
        <v/>
      </c>
      <c r="M19" s="26" t="str">
        <f t="shared" ref="M19:N19" si="8">IFERROR(IF(AVERAGE(M5:M18)=0,"",AVERAGE(M5:M18)),"")</f>
        <v/>
      </c>
      <c r="N19" s="26" t="str">
        <f t="shared" si="8"/>
        <v/>
      </c>
      <c r="O19" s="16"/>
      <c r="P19" s="8"/>
      <c r="Q19" s="9">
        <f t="shared" si="0"/>
        <v>0</v>
      </c>
      <c r="R19" s="16"/>
      <c r="S19" s="16"/>
      <c r="T19" s="16"/>
    </row>
    <row r="20" spans="2:20" x14ac:dyDescent="0.25">
      <c r="B20" s="2">
        <v>16</v>
      </c>
      <c r="C20" s="6"/>
      <c r="D20" s="5"/>
      <c r="E20" s="5"/>
      <c r="F20" s="7"/>
      <c r="G20" s="7"/>
      <c r="H20" s="4" t="str">
        <f t="shared" si="4"/>
        <v/>
      </c>
      <c r="I20" s="2" t="str">
        <f t="shared" si="5"/>
        <v/>
      </c>
      <c r="J20" s="21"/>
      <c r="K20" s="25" t="s">
        <v>37</v>
      </c>
      <c r="L20" s="2" t="str">
        <f>IFERROR(IF(SUM(L5:L18)=0,"",SUM(L5:L18)),"")</f>
        <v/>
      </c>
      <c r="M20" s="2" t="str">
        <f t="shared" ref="M20:N20" si="9">IFERROR(IF(SUM(M5:M18)=0,"",SUM(M5:M18)),"")</f>
        <v/>
      </c>
      <c r="N20" s="2" t="str">
        <f t="shared" si="9"/>
        <v/>
      </c>
      <c r="O20" s="16"/>
      <c r="P20" s="8"/>
      <c r="Q20" s="9">
        <f t="shared" si="0"/>
        <v>0</v>
      </c>
      <c r="R20" s="16"/>
      <c r="S20" s="16"/>
      <c r="T20" s="16"/>
    </row>
    <row r="21" spans="2:20" x14ac:dyDescent="0.25">
      <c r="B21" s="2">
        <v>17</v>
      </c>
      <c r="C21" s="6"/>
      <c r="D21" s="5"/>
      <c r="E21" s="5"/>
      <c r="F21" s="7"/>
      <c r="G21" s="7"/>
      <c r="H21" s="4" t="str">
        <f t="shared" si="4"/>
        <v/>
      </c>
      <c r="I21" s="2" t="str">
        <f t="shared" si="5"/>
        <v/>
      </c>
      <c r="J21" s="21"/>
      <c r="K21" s="21"/>
      <c r="L21" s="21"/>
      <c r="M21" s="21"/>
      <c r="N21" s="21"/>
      <c r="O21" s="16"/>
      <c r="P21" s="8"/>
      <c r="Q21" s="9">
        <f t="shared" si="0"/>
        <v>0</v>
      </c>
      <c r="R21" s="16"/>
      <c r="S21" s="16"/>
      <c r="T21" s="16"/>
    </row>
    <row r="22" spans="2:20" x14ac:dyDescent="0.25">
      <c r="B22" s="2">
        <v>18</v>
      </c>
      <c r="C22" s="6"/>
      <c r="D22" s="5"/>
      <c r="E22" s="5"/>
      <c r="F22" s="7"/>
      <c r="G22" s="7"/>
      <c r="H22" s="4" t="str">
        <f t="shared" si="4"/>
        <v/>
      </c>
      <c r="I22" s="2" t="str">
        <f t="shared" si="5"/>
        <v/>
      </c>
      <c r="J22" s="21"/>
      <c r="K22" s="21"/>
      <c r="L22" s="21"/>
      <c r="M22" s="21"/>
      <c r="N22" s="21"/>
      <c r="O22" s="16"/>
      <c r="P22" s="8"/>
      <c r="R22" s="16"/>
      <c r="S22" s="16"/>
      <c r="T22" s="16"/>
    </row>
    <row r="23" spans="2:20" x14ac:dyDescent="0.25">
      <c r="B23" s="2">
        <v>19</v>
      </c>
      <c r="C23" s="6"/>
      <c r="D23" s="5"/>
      <c r="E23" s="5"/>
      <c r="F23" s="7"/>
      <c r="G23" s="7"/>
      <c r="H23" s="4" t="str">
        <f t="shared" si="4"/>
        <v/>
      </c>
      <c r="I23" s="2" t="str">
        <f t="shared" si="5"/>
        <v/>
      </c>
      <c r="J23" s="21"/>
      <c r="K23" s="21"/>
      <c r="L23" s="21"/>
      <c r="M23" s="21"/>
      <c r="N23" s="21"/>
      <c r="O23" s="16"/>
      <c r="P23" s="8"/>
      <c r="R23" s="16"/>
      <c r="S23" s="16"/>
      <c r="T23" s="16"/>
    </row>
    <row r="24" spans="2:20" x14ac:dyDescent="0.25">
      <c r="B24" s="2">
        <v>20</v>
      </c>
      <c r="C24" s="6"/>
      <c r="D24" s="5"/>
      <c r="E24" s="5"/>
      <c r="F24" s="7"/>
      <c r="G24" s="7"/>
      <c r="H24" s="4" t="str">
        <f t="shared" si="4"/>
        <v/>
      </c>
      <c r="I24" s="2" t="str">
        <f t="shared" si="5"/>
        <v/>
      </c>
      <c r="J24" s="21"/>
      <c r="K24" s="21"/>
      <c r="L24" s="21"/>
      <c r="M24" s="21"/>
      <c r="N24" s="21"/>
      <c r="O24" s="16"/>
      <c r="P24" s="8"/>
      <c r="R24" s="16"/>
      <c r="S24" s="16"/>
      <c r="T24" s="16"/>
    </row>
    <row r="25" spans="2:20" x14ac:dyDescent="0.25">
      <c r="B25" s="2">
        <v>21</v>
      </c>
      <c r="C25" s="6"/>
      <c r="D25" s="5"/>
      <c r="E25" s="5"/>
      <c r="F25" s="7"/>
      <c r="G25" s="7"/>
      <c r="H25" s="4" t="str">
        <f t="shared" si="4"/>
        <v/>
      </c>
      <c r="I25" s="2" t="str">
        <f t="shared" si="5"/>
        <v/>
      </c>
      <c r="J25" s="21"/>
      <c r="K25" s="21"/>
      <c r="L25" s="21"/>
      <c r="M25" s="21"/>
      <c r="N25" s="21"/>
    </row>
    <row r="26" spans="2:20" x14ac:dyDescent="0.25">
      <c r="B26" s="2">
        <v>22</v>
      </c>
      <c r="C26" s="6"/>
      <c r="D26" s="5"/>
      <c r="E26" s="5"/>
      <c r="F26" s="7"/>
      <c r="G26" s="7"/>
      <c r="H26" s="4" t="str">
        <f t="shared" si="4"/>
        <v/>
      </c>
      <c r="I26" s="2" t="str">
        <f t="shared" si="5"/>
        <v/>
      </c>
      <c r="J26" s="21"/>
      <c r="K26" s="21"/>
      <c r="L26" s="21"/>
      <c r="M26" s="21"/>
      <c r="N26" s="21"/>
    </row>
    <row r="27" spans="2:20" x14ac:dyDescent="0.25">
      <c r="G27" s="19"/>
      <c r="H27" s="19"/>
    </row>
  </sheetData>
  <conditionalFormatting sqref="H1:H26 H28:H1048576">
    <cfRule type="cellIs" dxfId="25" priority="3" operator="lessThan">
      <formula>0</formula>
    </cfRule>
  </conditionalFormatting>
  <conditionalFormatting sqref="I2:N2">
    <cfRule type="cellIs" dxfId="24" priority="1" operator="lessThan">
      <formula>0</formula>
    </cfRule>
  </conditionalFormatting>
  <dataValidations count="1">
    <dataValidation type="list" allowBlank="1" showInputMessage="1" showErrorMessage="1" sqref="D5:D26">
      <formula1>Poste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B1:T27"/>
  <sheetViews>
    <sheetView topLeftCell="C1" zoomScale="70" zoomScaleNormal="70" workbookViewId="0">
      <selection activeCell="K26" sqref="K26"/>
    </sheetView>
  </sheetViews>
  <sheetFormatPr baseColWidth="10" defaultRowHeight="15" x14ac:dyDescent="0.25"/>
  <cols>
    <col min="2" max="10" width="15.7109375" customWidth="1"/>
    <col min="11" max="11" width="17.28515625" customWidth="1"/>
    <col min="12" max="14" width="15.7109375" customWidth="1"/>
    <col min="15" max="15" width="11.5703125" customWidth="1"/>
    <col min="16" max="16" width="11" style="9" customWidth="1"/>
    <col min="17" max="17" width="7.7109375" style="9" customWidth="1"/>
    <col min="18" max="19" width="11.42578125" style="10"/>
  </cols>
  <sheetData>
    <row r="1" spans="2:20" x14ac:dyDescent="0.25">
      <c r="O1" s="10"/>
      <c r="Q1" s="9">
        <f>+F6-G6</f>
        <v>0</v>
      </c>
      <c r="R1" s="10" t="s">
        <v>4</v>
      </c>
      <c r="S1" s="10" t="s">
        <v>5</v>
      </c>
      <c r="T1" s="16"/>
    </row>
    <row r="2" spans="2:20" x14ac:dyDescent="0.25">
      <c r="H2" s="1" t="s">
        <v>8</v>
      </c>
      <c r="I2" s="2" t="str">
        <f>IFERROR(LOOKUP(9^9,H5:H26),"")</f>
        <v/>
      </c>
      <c r="J2" s="21"/>
      <c r="K2" s="21"/>
      <c r="L2" s="21"/>
      <c r="M2" s="21"/>
      <c r="N2" s="21"/>
      <c r="O2" s="10"/>
      <c r="P2" s="9" t="s">
        <v>9</v>
      </c>
      <c r="Q2" s="9">
        <f t="shared" ref="Q2:Q21" si="0">+F7-G7</f>
        <v>0</v>
      </c>
      <c r="R2" s="10">
        <f>SUMIF($D$5:$D$26,Salaire,$F$5:$F$26)</f>
        <v>0</v>
      </c>
      <c r="S2" s="10">
        <f>SUMIF($D$5:$D$26,Salaire,$G$5:$G$26)</f>
        <v>0</v>
      </c>
      <c r="T2" s="16"/>
    </row>
    <row r="3" spans="2:20" x14ac:dyDescent="0.25">
      <c r="O3" s="10"/>
      <c r="P3" s="9" t="s">
        <v>10</v>
      </c>
      <c r="Q3" s="9">
        <f t="shared" si="0"/>
        <v>0</v>
      </c>
      <c r="R3" s="10">
        <f>SUMIF($D$5:$D$26,Retrait,$F$5:$F$26)</f>
        <v>0</v>
      </c>
      <c r="S3" s="10">
        <f>SUMIF($D$5:$D$26,Retrait,$G$5:$G$26)</f>
        <v>0</v>
      </c>
      <c r="T3" s="16"/>
    </row>
    <row r="4" spans="2:20" x14ac:dyDescent="0.25">
      <c r="B4" s="2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  <c r="I4" s="3" t="s">
        <v>7</v>
      </c>
      <c r="J4" s="22"/>
      <c r="K4" s="3"/>
      <c r="L4" s="3" t="s">
        <v>4</v>
      </c>
      <c r="M4" s="3" t="s">
        <v>5</v>
      </c>
      <c r="N4" s="3" t="s">
        <v>6</v>
      </c>
      <c r="O4" s="10"/>
      <c r="P4" s="9" t="s">
        <v>11</v>
      </c>
      <c r="Q4" s="9">
        <f t="shared" si="0"/>
        <v>0</v>
      </c>
      <c r="R4" s="10">
        <f t="shared" ref="R4:R15" si="1">SUMIF($D$5:$D$26,P4,$F$5:$F$26)</f>
        <v>0</v>
      </c>
      <c r="S4" s="10">
        <f t="shared" ref="S4:S15" si="2">SUMIF($D$5:$D$26,P4,$G$5:$G$26)</f>
        <v>0</v>
      </c>
      <c r="T4" s="16"/>
    </row>
    <row r="5" spans="2:20" x14ac:dyDescent="0.25">
      <c r="B5" s="2">
        <v>1</v>
      </c>
      <c r="C5" s="6"/>
      <c r="D5" s="5"/>
      <c r="E5" s="5"/>
      <c r="F5" s="7"/>
      <c r="G5" s="7"/>
      <c r="H5" s="4" t="str">
        <f>IFERROR(IF(NOT(AND(F5="",G5="")),F5-G5,""),"")</f>
        <v/>
      </c>
      <c r="I5" s="2" t="str">
        <f>+IF(H5&lt;&gt;"",1,"")</f>
        <v/>
      </c>
      <c r="J5" s="21"/>
      <c r="K5" s="23" t="s">
        <v>9</v>
      </c>
      <c r="L5" s="24">
        <f>SUMIF($D$5:$D$26,Salaire,$F$5:$F$26)</f>
        <v>0</v>
      </c>
      <c r="M5" s="24">
        <f>SUMIF($D$5:$D$26,Salaire,$G$5:$G$26)</f>
        <v>0</v>
      </c>
      <c r="N5" s="2">
        <f>+L5-M5</f>
        <v>0</v>
      </c>
      <c r="O5" s="10"/>
      <c r="P5" s="9" t="s">
        <v>12</v>
      </c>
      <c r="Q5" s="9">
        <f t="shared" si="0"/>
        <v>0</v>
      </c>
      <c r="R5" s="10">
        <f t="shared" si="1"/>
        <v>0</v>
      </c>
      <c r="S5" s="10">
        <f t="shared" si="2"/>
        <v>0</v>
      </c>
      <c r="T5" s="16"/>
    </row>
    <row r="6" spans="2:20" x14ac:dyDescent="0.25">
      <c r="B6" s="2">
        <v>2</v>
      </c>
      <c r="C6" s="6"/>
      <c r="D6" s="5"/>
      <c r="E6" s="5"/>
      <c r="F6" s="7"/>
      <c r="G6" s="7"/>
      <c r="H6" s="4" t="str">
        <f>IFERROR(IF(NOT(AND(F6="",G6="")),H5+Q1,""),"")</f>
        <v/>
      </c>
      <c r="I6" s="2" t="str">
        <f>+IF(H6&lt;&gt;"",I5+1,"")</f>
        <v/>
      </c>
      <c r="J6" s="21"/>
      <c r="K6" s="23" t="s">
        <v>10</v>
      </c>
      <c r="L6" s="24">
        <f>SUMIF($D$5:$D$26,Retrait,$F$5:$F$26)</f>
        <v>0</v>
      </c>
      <c r="M6" s="24">
        <f>SUMIF($D$5:$D$26,Retrait,$G$5:$G$26)</f>
        <v>0</v>
      </c>
      <c r="N6" s="2">
        <f t="shared" ref="N6:N18" si="3">+L6-M6</f>
        <v>0</v>
      </c>
      <c r="O6" s="10"/>
      <c r="P6" s="9" t="s">
        <v>34</v>
      </c>
      <c r="Q6" s="9">
        <f t="shared" si="0"/>
        <v>0</v>
      </c>
      <c r="R6" s="10">
        <f t="shared" si="1"/>
        <v>0</v>
      </c>
      <c r="S6" s="10">
        <f t="shared" si="2"/>
        <v>0</v>
      </c>
      <c r="T6" s="16"/>
    </row>
    <row r="7" spans="2:20" x14ac:dyDescent="0.25">
      <c r="B7" s="2">
        <v>3</v>
      </c>
      <c r="C7" s="6"/>
      <c r="D7" s="5"/>
      <c r="E7" s="5"/>
      <c r="F7" s="7"/>
      <c r="G7" s="7"/>
      <c r="H7" s="4" t="str">
        <f t="shared" ref="H7:H26" si="4">IFERROR(IF(NOT(AND(F7="",G7="")),H6+Q2,""),"")</f>
        <v/>
      </c>
      <c r="I7" s="2" t="str">
        <f t="shared" ref="I7:I26" si="5">+IF(H7&lt;&gt;"",I6+1,"")</f>
        <v/>
      </c>
      <c r="J7" s="21"/>
      <c r="K7" s="23" t="s">
        <v>11</v>
      </c>
      <c r="L7" s="24">
        <f>SUMIF($D$5:$D$26,P4,$F$5:$F$26)</f>
        <v>0</v>
      </c>
      <c r="M7" s="24">
        <f>SUMIF($D$5:$D$26,P4,$G$5:$G$26)</f>
        <v>0</v>
      </c>
      <c r="N7" s="2">
        <f t="shared" si="3"/>
        <v>0</v>
      </c>
      <c r="O7" s="10"/>
      <c r="P7" s="9" t="s">
        <v>13</v>
      </c>
      <c r="Q7" s="9">
        <f t="shared" si="0"/>
        <v>0</v>
      </c>
      <c r="R7" s="10">
        <f t="shared" si="1"/>
        <v>0</v>
      </c>
      <c r="S7" s="10">
        <f t="shared" si="2"/>
        <v>0</v>
      </c>
      <c r="T7" s="16"/>
    </row>
    <row r="8" spans="2:20" x14ac:dyDescent="0.25">
      <c r="B8" s="2">
        <v>4</v>
      </c>
      <c r="C8" s="6"/>
      <c r="D8" s="5"/>
      <c r="E8" s="5"/>
      <c r="F8" s="7"/>
      <c r="G8" s="7"/>
      <c r="H8" s="4" t="str">
        <f t="shared" si="4"/>
        <v/>
      </c>
      <c r="I8" s="2" t="str">
        <f t="shared" si="5"/>
        <v/>
      </c>
      <c r="J8" s="21"/>
      <c r="K8" s="23" t="s">
        <v>12</v>
      </c>
      <c r="L8" s="24">
        <f t="shared" ref="L8:L18" si="6">SUMIF($D$5:$D$26,P5,$F$5:$F$26)</f>
        <v>0</v>
      </c>
      <c r="M8" s="24">
        <f t="shared" ref="M8:M18" si="7">SUMIF($D$5:$D$26,P5,$G$5:$G$26)</f>
        <v>0</v>
      </c>
      <c r="N8" s="2">
        <f t="shared" si="3"/>
        <v>0</v>
      </c>
      <c r="O8" s="10"/>
      <c r="P8" s="9" t="s">
        <v>14</v>
      </c>
      <c r="Q8" s="9">
        <f t="shared" si="0"/>
        <v>0</v>
      </c>
      <c r="R8" s="10">
        <f t="shared" si="1"/>
        <v>0</v>
      </c>
      <c r="S8" s="10">
        <f t="shared" si="2"/>
        <v>0</v>
      </c>
      <c r="T8" s="16"/>
    </row>
    <row r="9" spans="2:20" x14ac:dyDescent="0.25">
      <c r="B9" s="2">
        <v>5</v>
      </c>
      <c r="C9" s="6"/>
      <c r="D9" s="5"/>
      <c r="E9" s="5"/>
      <c r="F9" s="7"/>
      <c r="G9" s="7"/>
      <c r="H9" s="4" t="str">
        <f t="shared" si="4"/>
        <v/>
      </c>
      <c r="I9" s="2" t="str">
        <f t="shared" si="5"/>
        <v/>
      </c>
      <c r="J9" s="21"/>
      <c r="K9" s="23" t="s">
        <v>34</v>
      </c>
      <c r="L9" s="24">
        <f t="shared" si="6"/>
        <v>0</v>
      </c>
      <c r="M9" s="24">
        <f t="shared" si="7"/>
        <v>0</v>
      </c>
      <c r="N9" s="2">
        <f t="shared" si="3"/>
        <v>0</v>
      </c>
      <c r="O9" s="10"/>
      <c r="P9" s="9" t="s">
        <v>15</v>
      </c>
      <c r="Q9" s="9">
        <f t="shared" si="0"/>
        <v>0</v>
      </c>
      <c r="R9" s="10">
        <f t="shared" si="1"/>
        <v>0</v>
      </c>
      <c r="S9" s="10">
        <f t="shared" si="2"/>
        <v>0</v>
      </c>
      <c r="T9" s="16"/>
    </row>
    <row r="10" spans="2:20" x14ac:dyDescent="0.25">
      <c r="B10" s="2">
        <v>6</v>
      </c>
      <c r="C10" s="6"/>
      <c r="D10" s="5"/>
      <c r="E10" s="5"/>
      <c r="F10" s="7"/>
      <c r="G10" s="7"/>
      <c r="H10" s="4" t="str">
        <f t="shared" si="4"/>
        <v/>
      </c>
      <c r="I10" s="2" t="str">
        <f t="shared" si="5"/>
        <v/>
      </c>
      <c r="J10" s="21"/>
      <c r="K10" s="23" t="s">
        <v>13</v>
      </c>
      <c r="L10" s="24">
        <f t="shared" si="6"/>
        <v>0</v>
      </c>
      <c r="M10" s="24">
        <f t="shared" si="7"/>
        <v>0</v>
      </c>
      <c r="N10" s="2">
        <f t="shared" si="3"/>
        <v>0</v>
      </c>
      <c r="O10" s="10"/>
      <c r="P10" s="9" t="s">
        <v>16</v>
      </c>
      <c r="Q10" s="9">
        <f t="shared" si="0"/>
        <v>0</v>
      </c>
      <c r="R10" s="10">
        <f t="shared" si="1"/>
        <v>0</v>
      </c>
      <c r="S10" s="10">
        <f t="shared" si="2"/>
        <v>0</v>
      </c>
      <c r="T10" s="16"/>
    </row>
    <row r="11" spans="2:20" x14ac:dyDescent="0.25">
      <c r="B11" s="2">
        <v>7</v>
      </c>
      <c r="C11" s="6"/>
      <c r="D11" s="5"/>
      <c r="E11" s="5"/>
      <c r="F11" s="7"/>
      <c r="G11" s="7"/>
      <c r="H11" s="4" t="str">
        <f t="shared" si="4"/>
        <v/>
      </c>
      <c r="I11" s="2" t="str">
        <f t="shared" si="5"/>
        <v/>
      </c>
      <c r="J11" s="21"/>
      <c r="K11" s="23" t="s">
        <v>14</v>
      </c>
      <c r="L11" s="24">
        <f t="shared" si="6"/>
        <v>0</v>
      </c>
      <c r="M11" s="24">
        <f t="shared" si="7"/>
        <v>0</v>
      </c>
      <c r="N11" s="2">
        <f t="shared" si="3"/>
        <v>0</v>
      </c>
      <c r="O11" s="10"/>
      <c r="P11" s="9" t="s">
        <v>17</v>
      </c>
      <c r="Q11" s="9">
        <f t="shared" si="0"/>
        <v>0</v>
      </c>
      <c r="R11" s="10">
        <f t="shared" si="1"/>
        <v>0</v>
      </c>
      <c r="S11" s="10">
        <f t="shared" si="2"/>
        <v>0</v>
      </c>
      <c r="T11" s="16"/>
    </row>
    <row r="12" spans="2:20" x14ac:dyDescent="0.25">
      <c r="B12" s="2">
        <v>8</v>
      </c>
      <c r="C12" s="6"/>
      <c r="D12" s="5"/>
      <c r="E12" s="5"/>
      <c r="F12" s="7"/>
      <c r="G12" s="7"/>
      <c r="H12" s="4" t="str">
        <f t="shared" si="4"/>
        <v/>
      </c>
      <c r="I12" s="2" t="str">
        <f t="shared" si="5"/>
        <v/>
      </c>
      <c r="J12" s="21"/>
      <c r="K12" s="23" t="s">
        <v>15</v>
      </c>
      <c r="L12" s="24">
        <f t="shared" si="6"/>
        <v>0</v>
      </c>
      <c r="M12" s="24">
        <f t="shared" si="7"/>
        <v>0</v>
      </c>
      <c r="N12" s="2">
        <f t="shared" si="3"/>
        <v>0</v>
      </c>
      <c r="O12" s="10"/>
      <c r="P12" s="9" t="s">
        <v>18</v>
      </c>
      <c r="Q12" s="9">
        <f t="shared" si="0"/>
        <v>0</v>
      </c>
      <c r="R12" s="10">
        <f t="shared" si="1"/>
        <v>0</v>
      </c>
      <c r="S12" s="10">
        <f t="shared" si="2"/>
        <v>0</v>
      </c>
      <c r="T12" s="16"/>
    </row>
    <row r="13" spans="2:20" x14ac:dyDescent="0.25">
      <c r="B13" s="2">
        <v>9</v>
      </c>
      <c r="C13" s="6"/>
      <c r="D13" s="5"/>
      <c r="E13" s="5"/>
      <c r="F13" s="7"/>
      <c r="G13" s="7"/>
      <c r="H13" s="4" t="str">
        <f t="shared" si="4"/>
        <v/>
      </c>
      <c r="I13" s="2" t="str">
        <f t="shared" si="5"/>
        <v/>
      </c>
      <c r="J13" s="21"/>
      <c r="K13" s="23" t="s">
        <v>16</v>
      </c>
      <c r="L13" s="24">
        <f t="shared" si="6"/>
        <v>0</v>
      </c>
      <c r="M13" s="24">
        <f t="shared" si="7"/>
        <v>0</v>
      </c>
      <c r="N13" s="2">
        <f t="shared" si="3"/>
        <v>0</v>
      </c>
      <c r="O13" s="10"/>
      <c r="P13" s="9" t="s">
        <v>5</v>
      </c>
      <c r="Q13" s="9">
        <f t="shared" si="0"/>
        <v>0</v>
      </c>
      <c r="R13" s="10">
        <f t="shared" si="1"/>
        <v>0</v>
      </c>
      <c r="S13" s="10">
        <f t="shared" si="2"/>
        <v>0</v>
      </c>
      <c r="T13" s="16"/>
    </row>
    <row r="14" spans="2:20" x14ac:dyDescent="0.25">
      <c r="B14" s="2">
        <v>10</v>
      </c>
      <c r="C14" s="6"/>
      <c r="D14" s="5"/>
      <c r="E14" s="5"/>
      <c r="F14" s="7"/>
      <c r="G14" s="7"/>
      <c r="H14" s="4" t="str">
        <f t="shared" si="4"/>
        <v/>
      </c>
      <c r="I14" s="2" t="str">
        <f t="shared" si="5"/>
        <v/>
      </c>
      <c r="J14" s="21"/>
      <c r="K14" s="23" t="s">
        <v>17</v>
      </c>
      <c r="L14" s="24">
        <f t="shared" si="6"/>
        <v>0</v>
      </c>
      <c r="M14" s="24">
        <f t="shared" si="7"/>
        <v>0</v>
      </c>
      <c r="N14" s="2">
        <f t="shared" si="3"/>
        <v>0</v>
      </c>
      <c r="O14" s="10"/>
      <c r="P14" s="9" t="s">
        <v>19</v>
      </c>
      <c r="Q14" s="9">
        <f t="shared" si="0"/>
        <v>0</v>
      </c>
      <c r="R14" s="10">
        <f t="shared" si="1"/>
        <v>0</v>
      </c>
      <c r="S14" s="10">
        <f t="shared" si="2"/>
        <v>0</v>
      </c>
      <c r="T14" s="16"/>
    </row>
    <row r="15" spans="2:20" x14ac:dyDescent="0.25">
      <c r="B15" s="2">
        <v>11</v>
      </c>
      <c r="C15" s="6"/>
      <c r="D15" s="5"/>
      <c r="E15" s="5"/>
      <c r="F15" s="7"/>
      <c r="G15" s="7"/>
      <c r="H15" s="4" t="str">
        <f t="shared" si="4"/>
        <v/>
      </c>
      <c r="I15" s="2" t="str">
        <f t="shared" si="5"/>
        <v/>
      </c>
      <c r="J15" s="21"/>
      <c r="K15" s="23" t="s">
        <v>18</v>
      </c>
      <c r="L15" s="24">
        <f t="shared" si="6"/>
        <v>0</v>
      </c>
      <c r="M15" s="24">
        <f t="shared" si="7"/>
        <v>0</v>
      </c>
      <c r="N15" s="2">
        <f t="shared" si="3"/>
        <v>0</v>
      </c>
      <c r="O15" s="10"/>
      <c r="P15" s="9" t="s">
        <v>35</v>
      </c>
      <c r="Q15" s="9">
        <f t="shared" si="0"/>
        <v>0</v>
      </c>
      <c r="R15" s="10">
        <f t="shared" si="1"/>
        <v>0</v>
      </c>
      <c r="S15" s="10">
        <f t="shared" si="2"/>
        <v>0</v>
      </c>
      <c r="T15" s="16"/>
    </row>
    <row r="16" spans="2:20" x14ac:dyDescent="0.25">
      <c r="B16" s="2">
        <v>12</v>
      </c>
      <c r="C16" s="6"/>
      <c r="D16" s="5"/>
      <c r="E16" s="5"/>
      <c r="F16" s="7"/>
      <c r="G16" s="7"/>
      <c r="H16" s="4" t="str">
        <f t="shared" si="4"/>
        <v/>
      </c>
      <c r="I16" s="2" t="str">
        <f t="shared" si="5"/>
        <v/>
      </c>
      <c r="J16" s="21"/>
      <c r="K16" s="23" t="s">
        <v>5</v>
      </c>
      <c r="L16" s="24">
        <f t="shared" si="6"/>
        <v>0</v>
      </c>
      <c r="M16" s="24">
        <f t="shared" si="7"/>
        <v>0</v>
      </c>
      <c r="N16" s="2">
        <f t="shared" si="3"/>
        <v>0</v>
      </c>
      <c r="O16" s="10"/>
      <c r="Q16" s="9">
        <f t="shared" si="0"/>
        <v>0</v>
      </c>
      <c r="T16" s="16"/>
    </row>
    <row r="17" spans="2:20" x14ac:dyDescent="0.25">
      <c r="B17" s="2">
        <v>13</v>
      </c>
      <c r="C17" s="6"/>
      <c r="D17" s="5"/>
      <c r="E17" s="5"/>
      <c r="F17" s="7"/>
      <c r="G17" s="7"/>
      <c r="H17" s="4" t="str">
        <f t="shared" si="4"/>
        <v/>
      </c>
      <c r="I17" s="2" t="str">
        <f t="shared" si="5"/>
        <v/>
      </c>
      <c r="J17" s="21"/>
      <c r="K17" s="23" t="s">
        <v>19</v>
      </c>
      <c r="L17" s="24">
        <f t="shared" si="6"/>
        <v>0</v>
      </c>
      <c r="M17" s="24">
        <f t="shared" si="7"/>
        <v>0</v>
      </c>
      <c r="N17" s="2">
        <f t="shared" si="3"/>
        <v>0</v>
      </c>
      <c r="O17" s="16"/>
      <c r="Q17" s="9">
        <f t="shared" si="0"/>
        <v>0</v>
      </c>
      <c r="T17" s="16"/>
    </row>
    <row r="18" spans="2:20" x14ac:dyDescent="0.25">
      <c r="B18" s="2">
        <v>14</v>
      </c>
      <c r="C18" s="6"/>
      <c r="D18" s="5"/>
      <c r="E18" s="5"/>
      <c r="F18" s="7"/>
      <c r="G18" s="7"/>
      <c r="H18" s="4" t="str">
        <f t="shared" si="4"/>
        <v/>
      </c>
      <c r="I18" s="2" t="str">
        <f t="shared" si="5"/>
        <v/>
      </c>
      <c r="J18" s="21"/>
      <c r="K18" s="23" t="s">
        <v>34</v>
      </c>
      <c r="L18" s="24">
        <f t="shared" si="6"/>
        <v>0</v>
      </c>
      <c r="M18" s="24">
        <f t="shared" si="7"/>
        <v>0</v>
      </c>
      <c r="N18" s="2">
        <f t="shared" si="3"/>
        <v>0</v>
      </c>
      <c r="O18" s="16"/>
      <c r="P18" s="8"/>
      <c r="Q18" s="9">
        <f t="shared" si="0"/>
        <v>0</v>
      </c>
      <c r="R18" s="16"/>
      <c r="S18" s="16"/>
      <c r="T18" s="16"/>
    </row>
    <row r="19" spans="2:20" x14ac:dyDescent="0.25">
      <c r="B19" s="2">
        <v>15</v>
      </c>
      <c r="C19" s="6"/>
      <c r="D19" s="5"/>
      <c r="E19" s="5"/>
      <c r="F19" s="7"/>
      <c r="G19" s="7"/>
      <c r="H19" s="4" t="str">
        <f t="shared" si="4"/>
        <v/>
      </c>
      <c r="I19" s="2" t="str">
        <f t="shared" si="5"/>
        <v/>
      </c>
      <c r="J19" s="21"/>
      <c r="K19" s="25" t="s">
        <v>36</v>
      </c>
      <c r="L19" s="26" t="str">
        <f>IFERROR(IF(AVERAGE(L5:L18)=0,"",AVERAGE(L5:L18)),"")</f>
        <v/>
      </c>
      <c r="M19" s="26" t="str">
        <f t="shared" ref="M19:N19" si="8">IFERROR(IF(AVERAGE(M5:M18)=0,"",AVERAGE(M5:M18)),"")</f>
        <v/>
      </c>
      <c r="N19" s="26" t="str">
        <f t="shared" si="8"/>
        <v/>
      </c>
      <c r="O19" s="16"/>
      <c r="P19" s="8"/>
      <c r="Q19" s="9">
        <f t="shared" si="0"/>
        <v>0</v>
      </c>
      <c r="R19" s="16"/>
      <c r="S19" s="16"/>
      <c r="T19" s="16"/>
    </row>
    <row r="20" spans="2:20" x14ac:dyDescent="0.25">
      <c r="B20" s="2">
        <v>16</v>
      </c>
      <c r="C20" s="6"/>
      <c r="D20" s="5"/>
      <c r="E20" s="5"/>
      <c r="F20" s="7"/>
      <c r="G20" s="7"/>
      <c r="H20" s="4" t="str">
        <f t="shared" si="4"/>
        <v/>
      </c>
      <c r="I20" s="2" t="str">
        <f t="shared" si="5"/>
        <v/>
      </c>
      <c r="J20" s="21"/>
      <c r="K20" s="25" t="s">
        <v>37</v>
      </c>
      <c r="L20" s="2" t="str">
        <f>IFERROR(IF(SUM(L5:L18)=0,"",SUM(L5:L18)),"")</f>
        <v/>
      </c>
      <c r="M20" s="2" t="str">
        <f t="shared" ref="M20:N20" si="9">IFERROR(IF(SUM(M5:M18)=0,"",SUM(M5:M18)),"")</f>
        <v/>
      </c>
      <c r="N20" s="2" t="str">
        <f t="shared" si="9"/>
        <v/>
      </c>
      <c r="O20" s="16"/>
      <c r="P20" s="8"/>
      <c r="Q20" s="9">
        <f t="shared" si="0"/>
        <v>0</v>
      </c>
      <c r="R20" s="16"/>
      <c r="S20" s="16"/>
      <c r="T20" s="16"/>
    </row>
    <row r="21" spans="2:20" x14ac:dyDescent="0.25">
      <c r="B21" s="2">
        <v>17</v>
      </c>
      <c r="C21" s="6"/>
      <c r="D21" s="5"/>
      <c r="E21" s="5"/>
      <c r="F21" s="7"/>
      <c r="G21" s="7"/>
      <c r="H21" s="4" t="str">
        <f t="shared" si="4"/>
        <v/>
      </c>
      <c r="I21" s="2" t="str">
        <f t="shared" si="5"/>
        <v/>
      </c>
      <c r="J21" s="21"/>
      <c r="K21" s="21"/>
      <c r="L21" s="21"/>
      <c r="M21" s="21"/>
      <c r="N21" s="21"/>
      <c r="O21" s="16"/>
      <c r="P21" s="8"/>
      <c r="Q21" s="9">
        <f t="shared" si="0"/>
        <v>0</v>
      </c>
      <c r="R21" s="16"/>
      <c r="S21" s="16"/>
      <c r="T21" s="16"/>
    </row>
    <row r="22" spans="2:20" x14ac:dyDescent="0.25">
      <c r="B22" s="2">
        <v>18</v>
      </c>
      <c r="C22" s="6"/>
      <c r="D22" s="5"/>
      <c r="E22" s="5"/>
      <c r="F22" s="7"/>
      <c r="G22" s="7"/>
      <c r="H22" s="4" t="str">
        <f t="shared" si="4"/>
        <v/>
      </c>
      <c r="I22" s="2" t="str">
        <f t="shared" si="5"/>
        <v/>
      </c>
      <c r="J22" s="21"/>
      <c r="K22" s="21"/>
      <c r="L22" s="21"/>
      <c r="M22" s="21"/>
      <c r="N22" s="21"/>
      <c r="O22" s="16"/>
      <c r="P22" s="8"/>
      <c r="R22" s="16"/>
      <c r="S22" s="16"/>
      <c r="T22" s="16"/>
    </row>
    <row r="23" spans="2:20" x14ac:dyDescent="0.25">
      <c r="B23" s="2">
        <v>19</v>
      </c>
      <c r="C23" s="6"/>
      <c r="D23" s="5"/>
      <c r="E23" s="5"/>
      <c r="F23" s="7"/>
      <c r="G23" s="7"/>
      <c r="H23" s="4" t="str">
        <f t="shared" si="4"/>
        <v/>
      </c>
      <c r="I23" s="2" t="str">
        <f t="shared" si="5"/>
        <v/>
      </c>
      <c r="J23" s="21"/>
      <c r="K23" s="21"/>
      <c r="L23" s="21"/>
      <c r="M23" s="21"/>
      <c r="N23" s="21"/>
      <c r="O23" s="16"/>
      <c r="P23" s="8"/>
      <c r="R23" s="16"/>
      <c r="S23" s="16"/>
      <c r="T23" s="16"/>
    </row>
    <row r="24" spans="2:20" x14ac:dyDescent="0.25">
      <c r="B24" s="2">
        <v>20</v>
      </c>
      <c r="C24" s="6"/>
      <c r="D24" s="5"/>
      <c r="E24" s="5"/>
      <c r="F24" s="7"/>
      <c r="G24" s="7"/>
      <c r="H24" s="4" t="str">
        <f t="shared" si="4"/>
        <v/>
      </c>
      <c r="I24" s="2" t="str">
        <f t="shared" si="5"/>
        <v/>
      </c>
      <c r="J24" s="21"/>
      <c r="K24" s="21"/>
      <c r="L24" s="21"/>
      <c r="M24" s="21"/>
      <c r="N24" s="21"/>
      <c r="O24" s="16"/>
      <c r="P24" s="8"/>
      <c r="R24" s="16"/>
      <c r="S24" s="16"/>
      <c r="T24" s="16"/>
    </row>
    <row r="25" spans="2:20" x14ac:dyDescent="0.25">
      <c r="B25" s="2">
        <v>21</v>
      </c>
      <c r="C25" s="6"/>
      <c r="D25" s="5"/>
      <c r="E25" s="5"/>
      <c r="F25" s="7"/>
      <c r="G25" s="7"/>
      <c r="H25" s="4" t="str">
        <f t="shared" si="4"/>
        <v/>
      </c>
      <c r="I25" s="2" t="str">
        <f t="shared" si="5"/>
        <v/>
      </c>
      <c r="J25" s="21"/>
      <c r="K25" s="21"/>
      <c r="L25" s="21"/>
      <c r="M25" s="21"/>
      <c r="N25" s="21"/>
    </row>
    <row r="26" spans="2:20" x14ac:dyDescent="0.25">
      <c r="B26" s="2">
        <v>22</v>
      </c>
      <c r="C26" s="6"/>
      <c r="D26" s="5"/>
      <c r="E26" s="5"/>
      <c r="F26" s="7"/>
      <c r="G26" s="7"/>
      <c r="H26" s="4" t="str">
        <f t="shared" si="4"/>
        <v/>
      </c>
      <c r="I26" s="2" t="str">
        <f t="shared" si="5"/>
        <v/>
      </c>
      <c r="J26" s="21"/>
      <c r="K26" s="21"/>
      <c r="L26" s="21"/>
      <c r="M26" s="21"/>
      <c r="N26" s="21"/>
    </row>
    <row r="27" spans="2:20" x14ac:dyDescent="0.25">
      <c r="G27" s="19"/>
      <c r="H27" s="19"/>
    </row>
  </sheetData>
  <conditionalFormatting sqref="H1:H26 H28:H1048576">
    <cfRule type="cellIs" dxfId="23" priority="2" operator="lessThan">
      <formula>0</formula>
    </cfRule>
  </conditionalFormatting>
  <conditionalFormatting sqref="I2:N2">
    <cfRule type="cellIs" dxfId="22" priority="1" operator="lessThan">
      <formula>0</formula>
    </cfRule>
  </conditionalFormatting>
  <dataValidations count="1">
    <dataValidation type="list" allowBlank="1" showInputMessage="1" showErrorMessage="1" sqref="D5:D26">
      <formula1>Poste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1:T27"/>
  <sheetViews>
    <sheetView zoomScale="70" zoomScaleNormal="70" workbookViewId="0">
      <selection activeCell="K26" sqref="K26"/>
    </sheetView>
  </sheetViews>
  <sheetFormatPr baseColWidth="10" defaultRowHeight="15" x14ac:dyDescent="0.25"/>
  <cols>
    <col min="2" max="10" width="15.7109375" customWidth="1"/>
    <col min="11" max="11" width="17.28515625" customWidth="1"/>
    <col min="12" max="14" width="15.7109375" customWidth="1"/>
    <col min="15" max="15" width="11.5703125" customWidth="1"/>
    <col min="16" max="16" width="11" style="9" customWidth="1"/>
    <col min="17" max="17" width="7.7109375" style="9" customWidth="1"/>
    <col min="18" max="19" width="11.42578125" style="10"/>
  </cols>
  <sheetData>
    <row r="1" spans="2:20" x14ac:dyDescent="0.25">
      <c r="O1" s="10"/>
      <c r="Q1" s="9">
        <f>+F6-G6</f>
        <v>0</v>
      </c>
      <c r="R1" s="10" t="s">
        <v>4</v>
      </c>
      <c r="S1" s="10" t="s">
        <v>5</v>
      </c>
      <c r="T1" s="16"/>
    </row>
    <row r="2" spans="2:20" x14ac:dyDescent="0.25">
      <c r="H2" s="1" t="s">
        <v>8</v>
      </c>
      <c r="I2" s="2" t="str">
        <f>IFERROR(LOOKUP(9^9,H5:H26),"")</f>
        <v/>
      </c>
      <c r="J2" s="21"/>
      <c r="K2" s="21"/>
      <c r="L2" s="21"/>
      <c r="M2" s="21"/>
      <c r="N2" s="21"/>
      <c r="O2" s="10"/>
      <c r="P2" s="9" t="s">
        <v>9</v>
      </c>
      <c r="Q2" s="9">
        <f t="shared" ref="Q2:Q21" si="0">+F7-G7</f>
        <v>0</v>
      </c>
      <c r="R2" s="10">
        <f>SUMIF($D$5:$D$26,Salaire,$F$5:$F$26)</f>
        <v>0</v>
      </c>
      <c r="S2" s="10">
        <f>SUMIF($D$5:$D$26,Salaire,$G$5:$G$26)</f>
        <v>0</v>
      </c>
      <c r="T2" s="16"/>
    </row>
    <row r="3" spans="2:20" x14ac:dyDescent="0.25">
      <c r="O3" s="10"/>
      <c r="P3" s="9" t="s">
        <v>10</v>
      </c>
      <c r="Q3" s="9">
        <f t="shared" si="0"/>
        <v>0</v>
      </c>
      <c r="R3" s="10">
        <f>SUMIF($D$5:$D$26,Retrait,$F$5:$F$26)</f>
        <v>0</v>
      </c>
      <c r="S3" s="10">
        <f>SUMIF($D$5:$D$26,Retrait,$G$5:$G$26)</f>
        <v>0</v>
      </c>
      <c r="T3" s="16"/>
    </row>
    <row r="4" spans="2:20" x14ac:dyDescent="0.25">
      <c r="B4" s="2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  <c r="I4" s="3" t="s">
        <v>7</v>
      </c>
      <c r="J4" s="22"/>
      <c r="K4" s="3"/>
      <c r="L4" s="3" t="s">
        <v>4</v>
      </c>
      <c r="M4" s="3" t="s">
        <v>5</v>
      </c>
      <c r="N4" s="3" t="s">
        <v>6</v>
      </c>
      <c r="O4" s="10"/>
      <c r="P4" s="9" t="s">
        <v>11</v>
      </c>
      <c r="Q4" s="9">
        <f t="shared" si="0"/>
        <v>0</v>
      </c>
      <c r="R4" s="10">
        <f t="shared" ref="R4:R15" si="1">SUMIF($D$5:$D$26,P4,$F$5:$F$26)</f>
        <v>0</v>
      </c>
      <c r="S4" s="10">
        <f t="shared" ref="S4:S15" si="2">SUMIF($D$5:$D$26,P4,$G$5:$G$26)</f>
        <v>0</v>
      </c>
      <c r="T4" s="16"/>
    </row>
    <row r="5" spans="2:20" x14ac:dyDescent="0.25">
      <c r="B5" s="2">
        <v>1</v>
      </c>
      <c r="C5" s="6"/>
      <c r="D5" s="5"/>
      <c r="E5" s="5"/>
      <c r="F5" s="7"/>
      <c r="G5" s="7"/>
      <c r="H5" s="4" t="str">
        <f>IFERROR(IF(NOT(AND(F5="",G5="")),F5-G5,""),"")</f>
        <v/>
      </c>
      <c r="I5" s="2" t="str">
        <f>+IF(H5&lt;&gt;"",1,"")</f>
        <v/>
      </c>
      <c r="J5" s="21"/>
      <c r="K5" s="23" t="s">
        <v>9</v>
      </c>
      <c r="L5" s="24">
        <f>SUMIF($D$5:$D$26,Salaire,$F$5:$F$26)</f>
        <v>0</v>
      </c>
      <c r="M5" s="24">
        <f>SUMIF($D$5:$D$26,Salaire,$G$5:$G$26)</f>
        <v>0</v>
      </c>
      <c r="N5" s="2">
        <f>+L5-M5</f>
        <v>0</v>
      </c>
      <c r="O5" s="10"/>
      <c r="P5" s="9" t="s">
        <v>12</v>
      </c>
      <c r="Q5" s="9">
        <f t="shared" si="0"/>
        <v>0</v>
      </c>
      <c r="R5" s="10">
        <f t="shared" si="1"/>
        <v>0</v>
      </c>
      <c r="S5" s="10">
        <f t="shared" si="2"/>
        <v>0</v>
      </c>
      <c r="T5" s="16"/>
    </row>
    <row r="6" spans="2:20" x14ac:dyDescent="0.25">
      <c r="B6" s="2">
        <v>2</v>
      </c>
      <c r="C6" s="6"/>
      <c r="D6" s="5"/>
      <c r="E6" s="5"/>
      <c r="F6" s="7"/>
      <c r="G6" s="7"/>
      <c r="H6" s="4" t="str">
        <f>IFERROR(IF(NOT(AND(F6="",G6="")),H5+Q1,""),"")</f>
        <v/>
      </c>
      <c r="I6" s="2" t="str">
        <f>+IF(H6&lt;&gt;"",I5+1,"")</f>
        <v/>
      </c>
      <c r="J6" s="21"/>
      <c r="K6" s="23" t="s">
        <v>10</v>
      </c>
      <c r="L6" s="24">
        <f>SUMIF($D$5:$D$26,Retrait,$F$5:$F$26)</f>
        <v>0</v>
      </c>
      <c r="M6" s="24">
        <f>SUMIF($D$5:$D$26,Retrait,$G$5:$G$26)</f>
        <v>0</v>
      </c>
      <c r="N6" s="2">
        <f t="shared" ref="N6:N18" si="3">+L6-M6</f>
        <v>0</v>
      </c>
      <c r="O6" s="10"/>
      <c r="P6" s="9" t="s">
        <v>34</v>
      </c>
      <c r="Q6" s="9">
        <f t="shared" si="0"/>
        <v>0</v>
      </c>
      <c r="R6" s="10">
        <f t="shared" si="1"/>
        <v>0</v>
      </c>
      <c r="S6" s="10">
        <f t="shared" si="2"/>
        <v>0</v>
      </c>
      <c r="T6" s="16"/>
    </row>
    <row r="7" spans="2:20" x14ac:dyDescent="0.25">
      <c r="B7" s="2">
        <v>3</v>
      </c>
      <c r="C7" s="6"/>
      <c r="D7" s="5"/>
      <c r="E7" s="5"/>
      <c r="F7" s="7"/>
      <c r="G7" s="7"/>
      <c r="H7" s="4" t="str">
        <f t="shared" ref="H7:H26" si="4">IFERROR(IF(NOT(AND(F7="",G7="")),H6+Q2,""),"")</f>
        <v/>
      </c>
      <c r="I7" s="2" t="str">
        <f t="shared" ref="I7:I26" si="5">+IF(H7&lt;&gt;"",I6+1,"")</f>
        <v/>
      </c>
      <c r="J7" s="21"/>
      <c r="K7" s="23" t="s">
        <v>11</v>
      </c>
      <c r="L7" s="24">
        <f>SUMIF($D$5:$D$26,P4,$F$5:$F$26)</f>
        <v>0</v>
      </c>
      <c r="M7" s="24">
        <f>SUMIF($D$5:$D$26,P4,$G$5:$G$26)</f>
        <v>0</v>
      </c>
      <c r="N7" s="2">
        <f t="shared" si="3"/>
        <v>0</v>
      </c>
      <c r="O7" s="10"/>
      <c r="P7" s="9" t="s">
        <v>13</v>
      </c>
      <c r="Q7" s="9">
        <f t="shared" si="0"/>
        <v>0</v>
      </c>
      <c r="R7" s="10">
        <f t="shared" si="1"/>
        <v>0</v>
      </c>
      <c r="S7" s="10">
        <f t="shared" si="2"/>
        <v>0</v>
      </c>
      <c r="T7" s="16"/>
    </row>
    <row r="8" spans="2:20" x14ac:dyDescent="0.25">
      <c r="B8" s="2">
        <v>4</v>
      </c>
      <c r="C8" s="6"/>
      <c r="D8" s="5"/>
      <c r="E8" s="5"/>
      <c r="F8" s="7"/>
      <c r="G8" s="7"/>
      <c r="H8" s="4" t="str">
        <f t="shared" si="4"/>
        <v/>
      </c>
      <c r="I8" s="2" t="str">
        <f t="shared" si="5"/>
        <v/>
      </c>
      <c r="J8" s="21"/>
      <c r="K8" s="23" t="s">
        <v>12</v>
      </c>
      <c r="L8" s="24">
        <f t="shared" ref="L8:L18" si="6">SUMIF($D$5:$D$26,P5,$F$5:$F$26)</f>
        <v>0</v>
      </c>
      <c r="M8" s="24">
        <f t="shared" ref="M8:M18" si="7">SUMIF($D$5:$D$26,P5,$G$5:$G$26)</f>
        <v>0</v>
      </c>
      <c r="N8" s="2">
        <f t="shared" si="3"/>
        <v>0</v>
      </c>
      <c r="O8" s="10"/>
      <c r="P8" s="9" t="s">
        <v>14</v>
      </c>
      <c r="Q8" s="9">
        <f t="shared" si="0"/>
        <v>0</v>
      </c>
      <c r="R8" s="10">
        <f t="shared" si="1"/>
        <v>0</v>
      </c>
      <c r="S8" s="10">
        <f t="shared" si="2"/>
        <v>0</v>
      </c>
      <c r="T8" s="16"/>
    </row>
    <row r="9" spans="2:20" x14ac:dyDescent="0.25">
      <c r="B9" s="2">
        <v>5</v>
      </c>
      <c r="C9" s="6"/>
      <c r="D9" s="5"/>
      <c r="E9" s="5"/>
      <c r="F9" s="7"/>
      <c r="G9" s="7"/>
      <c r="H9" s="4" t="str">
        <f t="shared" si="4"/>
        <v/>
      </c>
      <c r="I9" s="2" t="str">
        <f t="shared" si="5"/>
        <v/>
      </c>
      <c r="J9" s="21"/>
      <c r="K9" s="23" t="s">
        <v>34</v>
      </c>
      <c r="L9" s="24">
        <f t="shared" si="6"/>
        <v>0</v>
      </c>
      <c r="M9" s="24">
        <f t="shared" si="7"/>
        <v>0</v>
      </c>
      <c r="N9" s="2">
        <f t="shared" si="3"/>
        <v>0</v>
      </c>
      <c r="O9" s="10"/>
      <c r="P9" s="9" t="s">
        <v>15</v>
      </c>
      <c r="Q9" s="9">
        <f t="shared" si="0"/>
        <v>0</v>
      </c>
      <c r="R9" s="10">
        <f t="shared" si="1"/>
        <v>0</v>
      </c>
      <c r="S9" s="10">
        <f t="shared" si="2"/>
        <v>0</v>
      </c>
      <c r="T9" s="16"/>
    </row>
    <row r="10" spans="2:20" x14ac:dyDescent="0.25">
      <c r="B10" s="2">
        <v>6</v>
      </c>
      <c r="C10" s="6"/>
      <c r="D10" s="5"/>
      <c r="E10" s="5"/>
      <c r="F10" s="7"/>
      <c r="G10" s="7"/>
      <c r="H10" s="4" t="str">
        <f t="shared" si="4"/>
        <v/>
      </c>
      <c r="I10" s="2" t="str">
        <f t="shared" si="5"/>
        <v/>
      </c>
      <c r="J10" s="21"/>
      <c r="K10" s="23" t="s">
        <v>13</v>
      </c>
      <c r="L10" s="24">
        <f t="shared" si="6"/>
        <v>0</v>
      </c>
      <c r="M10" s="24">
        <f t="shared" si="7"/>
        <v>0</v>
      </c>
      <c r="N10" s="2">
        <f t="shared" si="3"/>
        <v>0</v>
      </c>
      <c r="O10" s="10"/>
      <c r="P10" s="9" t="s">
        <v>16</v>
      </c>
      <c r="Q10" s="9">
        <f t="shared" si="0"/>
        <v>0</v>
      </c>
      <c r="R10" s="10">
        <f t="shared" si="1"/>
        <v>0</v>
      </c>
      <c r="S10" s="10">
        <f t="shared" si="2"/>
        <v>0</v>
      </c>
      <c r="T10" s="16"/>
    </row>
    <row r="11" spans="2:20" x14ac:dyDescent="0.25">
      <c r="B11" s="2">
        <v>7</v>
      </c>
      <c r="C11" s="6"/>
      <c r="D11" s="5"/>
      <c r="E11" s="5"/>
      <c r="F11" s="7"/>
      <c r="G11" s="7"/>
      <c r="H11" s="4" t="str">
        <f t="shared" si="4"/>
        <v/>
      </c>
      <c r="I11" s="2" t="str">
        <f t="shared" si="5"/>
        <v/>
      </c>
      <c r="J11" s="21"/>
      <c r="K11" s="23" t="s">
        <v>14</v>
      </c>
      <c r="L11" s="24">
        <f t="shared" si="6"/>
        <v>0</v>
      </c>
      <c r="M11" s="24">
        <f t="shared" si="7"/>
        <v>0</v>
      </c>
      <c r="N11" s="2">
        <f t="shared" si="3"/>
        <v>0</v>
      </c>
      <c r="O11" s="10"/>
      <c r="P11" s="9" t="s">
        <v>17</v>
      </c>
      <c r="Q11" s="9">
        <f t="shared" si="0"/>
        <v>0</v>
      </c>
      <c r="R11" s="10">
        <f t="shared" si="1"/>
        <v>0</v>
      </c>
      <c r="S11" s="10">
        <f t="shared" si="2"/>
        <v>0</v>
      </c>
      <c r="T11" s="16"/>
    </row>
    <row r="12" spans="2:20" x14ac:dyDescent="0.25">
      <c r="B12" s="2">
        <v>8</v>
      </c>
      <c r="C12" s="6"/>
      <c r="D12" s="5"/>
      <c r="E12" s="5"/>
      <c r="F12" s="7"/>
      <c r="G12" s="7"/>
      <c r="H12" s="4" t="str">
        <f t="shared" si="4"/>
        <v/>
      </c>
      <c r="I12" s="2" t="str">
        <f t="shared" si="5"/>
        <v/>
      </c>
      <c r="J12" s="21"/>
      <c r="K12" s="23" t="s">
        <v>15</v>
      </c>
      <c r="L12" s="24">
        <f t="shared" si="6"/>
        <v>0</v>
      </c>
      <c r="M12" s="24">
        <f t="shared" si="7"/>
        <v>0</v>
      </c>
      <c r="N12" s="2">
        <f t="shared" si="3"/>
        <v>0</v>
      </c>
      <c r="O12" s="10"/>
      <c r="P12" s="9" t="s">
        <v>18</v>
      </c>
      <c r="Q12" s="9">
        <f t="shared" si="0"/>
        <v>0</v>
      </c>
      <c r="R12" s="10">
        <f t="shared" si="1"/>
        <v>0</v>
      </c>
      <c r="S12" s="10">
        <f t="shared" si="2"/>
        <v>0</v>
      </c>
      <c r="T12" s="16"/>
    </row>
    <row r="13" spans="2:20" x14ac:dyDescent="0.25">
      <c r="B13" s="2">
        <v>9</v>
      </c>
      <c r="C13" s="6"/>
      <c r="D13" s="5"/>
      <c r="E13" s="5"/>
      <c r="F13" s="7"/>
      <c r="G13" s="7"/>
      <c r="H13" s="4" t="str">
        <f t="shared" si="4"/>
        <v/>
      </c>
      <c r="I13" s="2" t="str">
        <f t="shared" si="5"/>
        <v/>
      </c>
      <c r="J13" s="21"/>
      <c r="K13" s="23" t="s">
        <v>16</v>
      </c>
      <c r="L13" s="24">
        <f t="shared" si="6"/>
        <v>0</v>
      </c>
      <c r="M13" s="24">
        <f t="shared" si="7"/>
        <v>0</v>
      </c>
      <c r="N13" s="2">
        <f t="shared" si="3"/>
        <v>0</v>
      </c>
      <c r="O13" s="10"/>
      <c r="P13" s="9" t="s">
        <v>5</v>
      </c>
      <c r="Q13" s="9">
        <f t="shared" si="0"/>
        <v>0</v>
      </c>
      <c r="R13" s="10">
        <f t="shared" si="1"/>
        <v>0</v>
      </c>
      <c r="S13" s="10">
        <f t="shared" si="2"/>
        <v>0</v>
      </c>
      <c r="T13" s="16"/>
    </row>
    <row r="14" spans="2:20" x14ac:dyDescent="0.25">
      <c r="B14" s="2">
        <v>10</v>
      </c>
      <c r="C14" s="6"/>
      <c r="D14" s="5"/>
      <c r="E14" s="5"/>
      <c r="F14" s="7"/>
      <c r="G14" s="7"/>
      <c r="H14" s="4" t="str">
        <f t="shared" si="4"/>
        <v/>
      </c>
      <c r="I14" s="2" t="str">
        <f t="shared" si="5"/>
        <v/>
      </c>
      <c r="J14" s="21"/>
      <c r="K14" s="23" t="s">
        <v>17</v>
      </c>
      <c r="L14" s="24">
        <f t="shared" si="6"/>
        <v>0</v>
      </c>
      <c r="M14" s="24">
        <f t="shared" si="7"/>
        <v>0</v>
      </c>
      <c r="N14" s="2">
        <f t="shared" si="3"/>
        <v>0</v>
      </c>
      <c r="O14" s="10"/>
      <c r="P14" s="9" t="s">
        <v>19</v>
      </c>
      <c r="Q14" s="9">
        <f t="shared" si="0"/>
        <v>0</v>
      </c>
      <c r="R14" s="10">
        <f t="shared" si="1"/>
        <v>0</v>
      </c>
      <c r="S14" s="10">
        <f t="shared" si="2"/>
        <v>0</v>
      </c>
      <c r="T14" s="16"/>
    </row>
    <row r="15" spans="2:20" x14ac:dyDescent="0.25">
      <c r="B15" s="2">
        <v>11</v>
      </c>
      <c r="C15" s="6"/>
      <c r="D15" s="5"/>
      <c r="E15" s="5"/>
      <c r="F15" s="7"/>
      <c r="G15" s="7"/>
      <c r="H15" s="4" t="str">
        <f t="shared" si="4"/>
        <v/>
      </c>
      <c r="I15" s="2" t="str">
        <f t="shared" si="5"/>
        <v/>
      </c>
      <c r="J15" s="21"/>
      <c r="K15" s="23" t="s">
        <v>18</v>
      </c>
      <c r="L15" s="24">
        <f t="shared" si="6"/>
        <v>0</v>
      </c>
      <c r="M15" s="24">
        <f t="shared" si="7"/>
        <v>0</v>
      </c>
      <c r="N15" s="2">
        <f t="shared" si="3"/>
        <v>0</v>
      </c>
      <c r="O15" s="10"/>
      <c r="P15" s="9" t="s">
        <v>35</v>
      </c>
      <c r="Q15" s="9">
        <f t="shared" si="0"/>
        <v>0</v>
      </c>
      <c r="R15" s="10">
        <f t="shared" si="1"/>
        <v>0</v>
      </c>
      <c r="S15" s="10">
        <f t="shared" si="2"/>
        <v>0</v>
      </c>
      <c r="T15" s="16"/>
    </row>
    <row r="16" spans="2:20" x14ac:dyDescent="0.25">
      <c r="B16" s="2">
        <v>12</v>
      </c>
      <c r="C16" s="6"/>
      <c r="D16" s="5"/>
      <c r="E16" s="5"/>
      <c r="F16" s="7"/>
      <c r="G16" s="7"/>
      <c r="H16" s="4" t="str">
        <f t="shared" si="4"/>
        <v/>
      </c>
      <c r="I16" s="2" t="str">
        <f t="shared" si="5"/>
        <v/>
      </c>
      <c r="J16" s="21"/>
      <c r="K16" s="23" t="s">
        <v>5</v>
      </c>
      <c r="L16" s="24">
        <f t="shared" si="6"/>
        <v>0</v>
      </c>
      <c r="M16" s="24">
        <f t="shared" si="7"/>
        <v>0</v>
      </c>
      <c r="N16" s="2">
        <f t="shared" si="3"/>
        <v>0</v>
      </c>
      <c r="O16" s="10"/>
      <c r="Q16" s="9">
        <f t="shared" si="0"/>
        <v>0</v>
      </c>
      <c r="T16" s="16"/>
    </row>
    <row r="17" spans="2:20" x14ac:dyDescent="0.25">
      <c r="B17" s="2">
        <v>13</v>
      </c>
      <c r="C17" s="6"/>
      <c r="D17" s="5"/>
      <c r="E17" s="5"/>
      <c r="F17" s="7"/>
      <c r="G17" s="7"/>
      <c r="H17" s="4" t="str">
        <f t="shared" si="4"/>
        <v/>
      </c>
      <c r="I17" s="2" t="str">
        <f t="shared" si="5"/>
        <v/>
      </c>
      <c r="J17" s="21"/>
      <c r="K17" s="23" t="s">
        <v>19</v>
      </c>
      <c r="L17" s="24">
        <f t="shared" si="6"/>
        <v>0</v>
      </c>
      <c r="M17" s="24">
        <f t="shared" si="7"/>
        <v>0</v>
      </c>
      <c r="N17" s="2">
        <f t="shared" si="3"/>
        <v>0</v>
      </c>
      <c r="O17" s="16"/>
      <c r="Q17" s="9">
        <f t="shared" si="0"/>
        <v>0</v>
      </c>
      <c r="T17" s="16"/>
    </row>
    <row r="18" spans="2:20" x14ac:dyDescent="0.25">
      <c r="B18" s="2">
        <v>14</v>
      </c>
      <c r="C18" s="6"/>
      <c r="D18" s="5"/>
      <c r="E18" s="5"/>
      <c r="F18" s="7"/>
      <c r="G18" s="7"/>
      <c r="H18" s="4" t="str">
        <f t="shared" si="4"/>
        <v/>
      </c>
      <c r="I18" s="2" t="str">
        <f t="shared" si="5"/>
        <v/>
      </c>
      <c r="J18" s="21"/>
      <c r="K18" s="23" t="s">
        <v>34</v>
      </c>
      <c r="L18" s="24">
        <f t="shared" si="6"/>
        <v>0</v>
      </c>
      <c r="M18" s="24">
        <f t="shared" si="7"/>
        <v>0</v>
      </c>
      <c r="N18" s="2">
        <f t="shared" si="3"/>
        <v>0</v>
      </c>
      <c r="O18" s="16"/>
      <c r="Q18" s="9">
        <f t="shared" si="0"/>
        <v>0</v>
      </c>
      <c r="T18" s="16"/>
    </row>
    <row r="19" spans="2:20" x14ac:dyDescent="0.25">
      <c r="B19" s="2">
        <v>15</v>
      </c>
      <c r="C19" s="6"/>
      <c r="D19" s="5"/>
      <c r="E19" s="5"/>
      <c r="F19" s="7"/>
      <c r="G19" s="7"/>
      <c r="H19" s="4" t="str">
        <f t="shared" si="4"/>
        <v/>
      </c>
      <c r="I19" s="2" t="str">
        <f t="shared" si="5"/>
        <v/>
      </c>
      <c r="J19" s="21"/>
      <c r="K19" s="25" t="s">
        <v>36</v>
      </c>
      <c r="L19" s="26" t="str">
        <f>IFERROR(IF(AVERAGE(L5:L18)=0,"",AVERAGE(L5:L18)),"")</f>
        <v/>
      </c>
      <c r="M19" s="26" t="str">
        <f t="shared" ref="M19:N19" si="8">IFERROR(IF(AVERAGE(M5:M18)=0,"",AVERAGE(M5:M18)),"")</f>
        <v/>
      </c>
      <c r="N19" s="26" t="str">
        <f t="shared" si="8"/>
        <v/>
      </c>
      <c r="O19" s="16"/>
      <c r="P19" s="8"/>
      <c r="Q19" s="9">
        <f t="shared" si="0"/>
        <v>0</v>
      </c>
      <c r="R19" s="16"/>
      <c r="S19" s="16"/>
      <c r="T19" s="16"/>
    </row>
    <row r="20" spans="2:20" x14ac:dyDescent="0.25">
      <c r="B20" s="2">
        <v>16</v>
      </c>
      <c r="C20" s="6"/>
      <c r="D20" s="5"/>
      <c r="E20" s="5"/>
      <c r="F20" s="7"/>
      <c r="G20" s="7"/>
      <c r="H20" s="4" t="str">
        <f t="shared" si="4"/>
        <v/>
      </c>
      <c r="I20" s="2" t="str">
        <f t="shared" si="5"/>
        <v/>
      </c>
      <c r="J20" s="21"/>
      <c r="K20" s="25" t="s">
        <v>37</v>
      </c>
      <c r="L20" s="2" t="str">
        <f>IFERROR(IF(SUM(L5:L18)=0,"",SUM(L5:L18)),"")</f>
        <v/>
      </c>
      <c r="M20" s="2" t="str">
        <f t="shared" ref="M20:N20" si="9">IFERROR(IF(SUM(M5:M18)=0,"",SUM(M5:M18)),"")</f>
        <v/>
      </c>
      <c r="N20" s="2" t="str">
        <f t="shared" si="9"/>
        <v/>
      </c>
      <c r="O20" s="16"/>
      <c r="P20" s="8"/>
      <c r="Q20" s="9">
        <f t="shared" si="0"/>
        <v>0</v>
      </c>
      <c r="R20" s="16"/>
      <c r="S20" s="16"/>
      <c r="T20" s="16"/>
    </row>
    <row r="21" spans="2:20" x14ac:dyDescent="0.25">
      <c r="B21" s="2">
        <v>17</v>
      </c>
      <c r="C21" s="6"/>
      <c r="D21" s="5"/>
      <c r="E21" s="5"/>
      <c r="F21" s="7"/>
      <c r="G21" s="7"/>
      <c r="H21" s="4" t="str">
        <f t="shared" si="4"/>
        <v/>
      </c>
      <c r="I21" s="2" t="str">
        <f t="shared" si="5"/>
        <v/>
      </c>
      <c r="J21" s="21"/>
      <c r="K21" s="21"/>
      <c r="L21" s="21"/>
      <c r="M21" s="21"/>
      <c r="N21" s="21"/>
      <c r="O21" s="16"/>
      <c r="P21" s="8"/>
      <c r="Q21" s="9">
        <f t="shared" si="0"/>
        <v>0</v>
      </c>
      <c r="R21" s="16"/>
      <c r="S21" s="16"/>
      <c r="T21" s="16"/>
    </row>
    <row r="22" spans="2:20" x14ac:dyDescent="0.25">
      <c r="B22" s="2">
        <v>18</v>
      </c>
      <c r="C22" s="6"/>
      <c r="D22" s="5"/>
      <c r="E22" s="5"/>
      <c r="F22" s="7"/>
      <c r="G22" s="7"/>
      <c r="H22" s="4" t="str">
        <f t="shared" si="4"/>
        <v/>
      </c>
      <c r="I22" s="2" t="str">
        <f t="shared" si="5"/>
        <v/>
      </c>
      <c r="J22" s="21"/>
      <c r="K22" s="21"/>
      <c r="L22" s="21"/>
      <c r="M22" s="21"/>
      <c r="N22" s="21"/>
      <c r="O22" s="16"/>
      <c r="P22" s="8"/>
      <c r="R22" s="16"/>
      <c r="S22" s="16"/>
      <c r="T22" s="16"/>
    </row>
    <row r="23" spans="2:20" x14ac:dyDescent="0.25">
      <c r="B23" s="2">
        <v>19</v>
      </c>
      <c r="C23" s="6"/>
      <c r="D23" s="5"/>
      <c r="E23" s="5"/>
      <c r="F23" s="7"/>
      <c r="G23" s="7"/>
      <c r="H23" s="4" t="str">
        <f t="shared" si="4"/>
        <v/>
      </c>
      <c r="I23" s="2" t="str">
        <f t="shared" si="5"/>
        <v/>
      </c>
      <c r="J23" s="21"/>
      <c r="K23" s="21"/>
      <c r="L23" s="21"/>
      <c r="M23" s="21"/>
      <c r="N23" s="21"/>
      <c r="O23" s="16"/>
      <c r="P23" s="8"/>
      <c r="R23" s="16"/>
      <c r="S23" s="16"/>
      <c r="T23" s="16"/>
    </row>
    <row r="24" spans="2:20" x14ac:dyDescent="0.25">
      <c r="B24" s="2">
        <v>20</v>
      </c>
      <c r="C24" s="6"/>
      <c r="D24" s="5"/>
      <c r="E24" s="5"/>
      <c r="F24" s="7"/>
      <c r="G24" s="7"/>
      <c r="H24" s="4" t="str">
        <f t="shared" si="4"/>
        <v/>
      </c>
      <c r="I24" s="2" t="str">
        <f t="shared" si="5"/>
        <v/>
      </c>
      <c r="J24" s="21"/>
      <c r="K24" s="21"/>
      <c r="L24" s="21"/>
      <c r="M24" s="21"/>
      <c r="N24" s="21"/>
      <c r="O24" s="16"/>
      <c r="P24" s="8"/>
      <c r="R24" s="16"/>
      <c r="S24" s="16"/>
      <c r="T24" s="16"/>
    </row>
    <row r="25" spans="2:20" x14ac:dyDescent="0.25">
      <c r="B25" s="2">
        <v>21</v>
      </c>
      <c r="C25" s="6"/>
      <c r="D25" s="5"/>
      <c r="E25" s="5"/>
      <c r="F25" s="7"/>
      <c r="G25" s="7"/>
      <c r="H25" s="4" t="str">
        <f t="shared" si="4"/>
        <v/>
      </c>
      <c r="I25" s="2" t="str">
        <f t="shared" si="5"/>
        <v/>
      </c>
      <c r="J25" s="21"/>
      <c r="K25" s="21"/>
      <c r="L25" s="21"/>
      <c r="M25" s="21"/>
      <c r="N25" s="21"/>
    </row>
    <row r="26" spans="2:20" x14ac:dyDescent="0.25">
      <c r="B26" s="2">
        <v>22</v>
      </c>
      <c r="C26" s="6"/>
      <c r="D26" s="5"/>
      <c r="E26" s="5"/>
      <c r="F26" s="7"/>
      <c r="G26" s="7"/>
      <c r="H26" s="4" t="str">
        <f t="shared" si="4"/>
        <v/>
      </c>
      <c r="I26" s="2" t="str">
        <f t="shared" si="5"/>
        <v/>
      </c>
      <c r="J26" s="21"/>
      <c r="K26" s="21"/>
      <c r="L26" s="21"/>
      <c r="M26" s="21"/>
      <c r="N26" s="21"/>
    </row>
    <row r="27" spans="2:20" x14ac:dyDescent="0.25">
      <c r="G27" s="19"/>
      <c r="H27" s="19"/>
    </row>
  </sheetData>
  <conditionalFormatting sqref="H1:H26 H28:H1048576">
    <cfRule type="cellIs" dxfId="21" priority="2" operator="lessThan">
      <formula>0</formula>
    </cfRule>
  </conditionalFormatting>
  <conditionalFormatting sqref="I2:N2">
    <cfRule type="cellIs" dxfId="20" priority="1" operator="lessThan">
      <formula>0</formula>
    </cfRule>
  </conditionalFormatting>
  <dataValidations count="1">
    <dataValidation type="list" allowBlank="1" showInputMessage="1" showErrorMessage="1" sqref="D5:D26">
      <formula1>Poste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1:U27"/>
  <sheetViews>
    <sheetView topLeftCell="C1" zoomScale="70" zoomScaleNormal="70" workbookViewId="0">
      <selection activeCell="K26" sqref="K26"/>
    </sheetView>
  </sheetViews>
  <sheetFormatPr baseColWidth="10" defaultRowHeight="15" x14ac:dyDescent="0.25"/>
  <cols>
    <col min="2" max="10" width="15.7109375" customWidth="1"/>
    <col min="11" max="11" width="17.28515625" customWidth="1"/>
    <col min="12" max="14" width="15.7109375" customWidth="1"/>
    <col min="15" max="15" width="11.5703125" customWidth="1"/>
    <col min="16" max="16" width="11" style="9" customWidth="1"/>
    <col min="17" max="17" width="7.7109375" style="9" customWidth="1"/>
    <col min="18" max="19" width="11.42578125" style="10"/>
  </cols>
  <sheetData>
    <row r="1" spans="2:21" x14ac:dyDescent="0.25">
      <c r="O1" s="10"/>
      <c r="Q1" s="9">
        <f>+F6-G6</f>
        <v>0</v>
      </c>
      <c r="R1" s="10" t="s">
        <v>4</v>
      </c>
      <c r="S1" s="10" t="s">
        <v>5</v>
      </c>
      <c r="T1" s="10"/>
      <c r="U1" s="10"/>
    </row>
    <row r="2" spans="2:21" x14ac:dyDescent="0.25">
      <c r="H2" s="1" t="s">
        <v>8</v>
      </c>
      <c r="I2" s="2" t="str">
        <f>IFERROR(LOOKUP(9^9,H5:H26),"")</f>
        <v/>
      </c>
      <c r="J2" s="21"/>
      <c r="K2" s="21"/>
      <c r="L2" s="21"/>
      <c r="M2" s="21"/>
      <c r="N2" s="21"/>
      <c r="O2" s="10"/>
      <c r="P2" s="9" t="s">
        <v>9</v>
      </c>
      <c r="Q2" s="9">
        <f t="shared" ref="Q2:Q21" si="0">+F7-G7</f>
        <v>0</v>
      </c>
      <c r="R2" s="10">
        <f>SUMIF($D$5:$D$26,Salaire,$F$5:$F$26)</f>
        <v>0</v>
      </c>
      <c r="S2" s="10">
        <f>SUMIF($D$5:$D$26,Salaire,$G$5:$G$26)</f>
        <v>0</v>
      </c>
      <c r="T2" s="10"/>
      <c r="U2" s="10"/>
    </row>
    <row r="3" spans="2:21" x14ac:dyDescent="0.25">
      <c r="O3" s="10"/>
      <c r="P3" s="9" t="s">
        <v>10</v>
      </c>
      <c r="Q3" s="9">
        <f t="shared" si="0"/>
        <v>0</v>
      </c>
      <c r="R3" s="10">
        <f>SUMIF($D$5:$D$26,Retrait,$F$5:$F$26)</f>
        <v>0</v>
      </c>
      <c r="S3" s="10">
        <f>SUMIF($D$5:$D$26,Retrait,$G$5:$G$26)</f>
        <v>0</v>
      </c>
      <c r="T3" s="10"/>
      <c r="U3" s="10"/>
    </row>
    <row r="4" spans="2:21" x14ac:dyDescent="0.25">
      <c r="B4" s="2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  <c r="I4" s="3" t="s">
        <v>7</v>
      </c>
      <c r="J4" s="22"/>
      <c r="K4" s="3"/>
      <c r="L4" s="3" t="s">
        <v>4</v>
      </c>
      <c r="M4" s="3" t="s">
        <v>5</v>
      </c>
      <c r="N4" s="3" t="s">
        <v>6</v>
      </c>
      <c r="O4" s="10"/>
      <c r="P4" s="9" t="s">
        <v>11</v>
      </c>
      <c r="Q4" s="9">
        <f t="shared" si="0"/>
        <v>0</v>
      </c>
      <c r="R4" s="10">
        <f t="shared" ref="R4:R15" si="1">SUMIF($D$5:$D$26,P4,$F$5:$F$26)</f>
        <v>0</v>
      </c>
      <c r="S4" s="10">
        <f t="shared" ref="S4:S15" si="2">SUMIF($D$5:$D$26,P4,$G$5:$G$26)</f>
        <v>0</v>
      </c>
      <c r="T4" s="10"/>
      <c r="U4" s="10"/>
    </row>
    <row r="5" spans="2:21" x14ac:dyDescent="0.25">
      <c r="B5" s="2">
        <v>1</v>
      </c>
      <c r="C5" s="6"/>
      <c r="D5" s="5"/>
      <c r="E5" s="5"/>
      <c r="F5" s="7"/>
      <c r="G5" s="7"/>
      <c r="H5" s="4" t="str">
        <f>IFERROR(IF(NOT(AND(F5="",G5="")),F5-G5,""),"")</f>
        <v/>
      </c>
      <c r="I5" s="2" t="str">
        <f>+IF(H5&lt;&gt;"",1,"")</f>
        <v/>
      </c>
      <c r="J5" s="21"/>
      <c r="K5" s="23" t="s">
        <v>9</v>
      </c>
      <c r="L5" s="24">
        <f>SUMIF($D$5:$D$26,Salaire,$F$5:$F$26)</f>
        <v>0</v>
      </c>
      <c r="M5" s="24">
        <f>SUMIF($D$5:$D$26,Salaire,$G$5:$G$26)</f>
        <v>0</v>
      </c>
      <c r="N5" s="2">
        <f>+L5-M5</f>
        <v>0</v>
      </c>
      <c r="O5" s="10"/>
      <c r="P5" s="9" t="s">
        <v>12</v>
      </c>
      <c r="Q5" s="9">
        <f t="shared" si="0"/>
        <v>0</v>
      </c>
      <c r="R5" s="10">
        <f t="shared" si="1"/>
        <v>0</v>
      </c>
      <c r="S5" s="10">
        <f t="shared" si="2"/>
        <v>0</v>
      </c>
      <c r="T5" s="10"/>
      <c r="U5" s="10"/>
    </row>
    <row r="6" spans="2:21" x14ac:dyDescent="0.25">
      <c r="B6" s="2">
        <v>2</v>
      </c>
      <c r="C6" s="6"/>
      <c r="D6" s="5"/>
      <c r="E6" s="5"/>
      <c r="F6" s="7"/>
      <c r="G6" s="7"/>
      <c r="H6" s="4" t="str">
        <f>IFERROR(IF(NOT(AND(F6="",G6="")),H5+Q1,""),"")</f>
        <v/>
      </c>
      <c r="I6" s="2" t="str">
        <f>+IF(H6&lt;&gt;"",I5+1,"")</f>
        <v/>
      </c>
      <c r="J6" s="21"/>
      <c r="K6" s="23" t="s">
        <v>10</v>
      </c>
      <c r="L6" s="24">
        <f>SUMIF($D$5:$D$26,Retrait,$F$5:$F$26)</f>
        <v>0</v>
      </c>
      <c r="M6" s="24">
        <f>SUMIF($D$5:$D$26,Retrait,$G$5:$G$26)</f>
        <v>0</v>
      </c>
      <c r="N6" s="2">
        <f t="shared" ref="N6:N18" si="3">+L6-M6</f>
        <v>0</v>
      </c>
      <c r="O6" s="10"/>
      <c r="P6" s="9" t="s">
        <v>34</v>
      </c>
      <c r="Q6" s="9">
        <f t="shared" si="0"/>
        <v>0</v>
      </c>
      <c r="R6" s="10">
        <f t="shared" si="1"/>
        <v>0</v>
      </c>
      <c r="S6" s="10">
        <f t="shared" si="2"/>
        <v>0</v>
      </c>
      <c r="T6" s="10"/>
      <c r="U6" s="10"/>
    </row>
    <row r="7" spans="2:21" x14ac:dyDescent="0.25">
      <c r="B7" s="2">
        <v>3</v>
      </c>
      <c r="C7" s="6"/>
      <c r="D7" s="5"/>
      <c r="E7" s="5"/>
      <c r="F7" s="7"/>
      <c r="G7" s="7"/>
      <c r="H7" s="4" t="str">
        <f t="shared" ref="H7:H26" si="4">IFERROR(IF(NOT(AND(F7="",G7="")),H6+Q2,""),"")</f>
        <v/>
      </c>
      <c r="I7" s="2" t="str">
        <f t="shared" ref="I7:I26" si="5">+IF(H7&lt;&gt;"",I6+1,"")</f>
        <v/>
      </c>
      <c r="J7" s="21"/>
      <c r="K7" s="23" t="s">
        <v>11</v>
      </c>
      <c r="L7" s="24">
        <f>SUMIF($D$5:$D$26,P4,$F$5:$F$26)</f>
        <v>0</v>
      </c>
      <c r="M7" s="24">
        <f>SUMIF($D$5:$D$26,P4,$G$5:$G$26)</f>
        <v>0</v>
      </c>
      <c r="N7" s="2">
        <f t="shared" si="3"/>
        <v>0</v>
      </c>
      <c r="O7" s="10"/>
      <c r="P7" s="9" t="s">
        <v>13</v>
      </c>
      <c r="Q7" s="9">
        <f t="shared" si="0"/>
        <v>0</v>
      </c>
      <c r="R7" s="10">
        <f t="shared" si="1"/>
        <v>0</v>
      </c>
      <c r="S7" s="10">
        <f t="shared" si="2"/>
        <v>0</v>
      </c>
      <c r="T7" s="10"/>
      <c r="U7" s="10"/>
    </row>
    <row r="8" spans="2:21" x14ac:dyDescent="0.25">
      <c r="B8" s="2">
        <v>4</v>
      </c>
      <c r="C8" s="6"/>
      <c r="D8" s="5"/>
      <c r="E8" s="5"/>
      <c r="F8" s="7"/>
      <c r="G8" s="7"/>
      <c r="H8" s="4" t="str">
        <f t="shared" si="4"/>
        <v/>
      </c>
      <c r="I8" s="2" t="str">
        <f t="shared" si="5"/>
        <v/>
      </c>
      <c r="J8" s="21"/>
      <c r="K8" s="23" t="s">
        <v>12</v>
      </c>
      <c r="L8" s="24">
        <f t="shared" ref="L8:L18" si="6">SUMIF($D$5:$D$26,P5,$F$5:$F$26)</f>
        <v>0</v>
      </c>
      <c r="M8" s="24">
        <f t="shared" ref="M8:M18" si="7">SUMIF($D$5:$D$26,P5,$G$5:$G$26)</f>
        <v>0</v>
      </c>
      <c r="N8" s="2">
        <f t="shared" si="3"/>
        <v>0</v>
      </c>
      <c r="O8" s="10"/>
      <c r="P8" s="9" t="s">
        <v>14</v>
      </c>
      <c r="Q8" s="9">
        <f t="shared" si="0"/>
        <v>0</v>
      </c>
      <c r="R8" s="10">
        <f t="shared" si="1"/>
        <v>0</v>
      </c>
      <c r="S8" s="10">
        <f t="shared" si="2"/>
        <v>0</v>
      </c>
      <c r="T8" s="10"/>
      <c r="U8" s="10"/>
    </row>
    <row r="9" spans="2:21" x14ac:dyDescent="0.25">
      <c r="B9" s="2">
        <v>5</v>
      </c>
      <c r="C9" s="6"/>
      <c r="D9" s="5"/>
      <c r="E9" s="5"/>
      <c r="F9" s="7"/>
      <c r="G9" s="7"/>
      <c r="H9" s="4" t="str">
        <f t="shared" si="4"/>
        <v/>
      </c>
      <c r="I9" s="2" t="str">
        <f t="shared" si="5"/>
        <v/>
      </c>
      <c r="J9" s="21"/>
      <c r="K9" s="23" t="s">
        <v>34</v>
      </c>
      <c r="L9" s="24">
        <f t="shared" si="6"/>
        <v>0</v>
      </c>
      <c r="M9" s="24">
        <f t="shared" si="7"/>
        <v>0</v>
      </c>
      <c r="N9" s="2">
        <f t="shared" si="3"/>
        <v>0</v>
      </c>
      <c r="O9" s="10"/>
      <c r="P9" s="9" t="s">
        <v>15</v>
      </c>
      <c r="Q9" s="9">
        <f t="shared" si="0"/>
        <v>0</v>
      </c>
      <c r="R9" s="10">
        <f t="shared" si="1"/>
        <v>0</v>
      </c>
      <c r="S9" s="10">
        <f t="shared" si="2"/>
        <v>0</v>
      </c>
      <c r="T9" s="10"/>
      <c r="U9" s="10"/>
    </row>
    <row r="10" spans="2:21" x14ac:dyDescent="0.25">
      <c r="B10" s="2">
        <v>6</v>
      </c>
      <c r="C10" s="6"/>
      <c r="D10" s="5"/>
      <c r="E10" s="5"/>
      <c r="F10" s="7"/>
      <c r="G10" s="7"/>
      <c r="H10" s="4" t="str">
        <f t="shared" si="4"/>
        <v/>
      </c>
      <c r="I10" s="2" t="str">
        <f t="shared" si="5"/>
        <v/>
      </c>
      <c r="J10" s="21"/>
      <c r="K10" s="23" t="s">
        <v>13</v>
      </c>
      <c r="L10" s="24">
        <f t="shared" si="6"/>
        <v>0</v>
      </c>
      <c r="M10" s="24">
        <f t="shared" si="7"/>
        <v>0</v>
      </c>
      <c r="N10" s="2">
        <f t="shared" si="3"/>
        <v>0</v>
      </c>
      <c r="O10" s="10"/>
      <c r="P10" s="9" t="s">
        <v>16</v>
      </c>
      <c r="Q10" s="9">
        <f t="shared" si="0"/>
        <v>0</v>
      </c>
      <c r="R10" s="10">
        <f t="shared" si="1"/>
        <v>0</v>
      </c>
      <c r="S10" s="10">
        <f t="shared" si="2"/>
        <v>0</v>
      </c>
      <c r="T10" s="10"/>
      <c r="U10" s="10"/>
    </row>
    <row r="11" spans="2:21" x14ac:dyDescent="0.25">
      <c r="B11" s="2">
        <v>7</v>
      </c>
      <c r="C11" s="6"/>
      <c r="D11" s="5"/>
      <c r="E11" s="5"/>
      <c r="F11" s="7"/>
      <c r="G11" s="7"/>
      <c r="H11" s="4" t="str">
        <f t="shared" si="4"/>
        <v/>
      </c>
      <c r="I11" s="2" t="str">
        <f t="shared" si="5"/>
        <v/>
      </c>
      <c r="J11" s="21"/>
      <c r="K11" s="23" t="s">
        <v>14</v>
      </c>
      <c r="L11" s="24">
        <f t="shared" si="6"/>
        <v>0</v>
      </c>
      <c r="M11" s="24">
        <f t="shared" si="7"/>
        <v>0</v>
      </c>
      <c r="N11" s="2">
        <f t="shared" si="3"/>
        <v>0</v>
      </c>
      <c r="O11" s="10"/>
      <c r="P11" s="9" t="s">
        <v>17</v>
      </c>
      <c r="Q11" s="9">
        <f t="shared" si="0"/>
        <v>0</v>
      </c>
      <c r="R11" s="10">
        <f t="shared" si="1"/>
        <v>0</v>
      </c>
      <c r="S11" s="10">
        <f t="shared" si="2"/>
        <v>0</v>
      </c>
      <c r="T11" s="10"/>
      <c r="U11" s="10"/>
    </row>
    <row r="12" spans="2:21" x14ac:dyDescent="0.25">
      <c r="B12" s="2">
        <v>8</v>
      </c>
      <c r="C12" s="6"/>
      <c r="D12" s="5"/>
      <c r="E12" s="5"/>
      <c r="F12" s="7"/>
      <c r="G12" s="7"/>
      <c r="H12" s="4" t="str">
        <f t="shared" si="4"/>
        <v/>
      </c>
      <c r="I12" s="2" t="str">
        <f t="shared" si="5"/>
        <v/>
      </c>
      <c r="J12" s="21"/>
      <c r="K12" s="23" t="s">
        <v>15</v>
      </c>
      <c r="L12" s="24">
        <f t="shared" si="6"/>
        <v>0</v>
      </c>
      <c r="M12" s="24">
        <f t="shared" si="7"/>
        <v>0</v>
      </c>
      <c r="N12" s="2">
        <f t="shared" si="3"/>
        <v>0</v>
      </c>
      <c r="O12" s="10"/>
      <c r="P12" s="9" t="s">
        <v>18</v>
      </c>
      <c r="Q12" s="9">
        <f t="shared" si="0"/>
        <v>0</v>
      </c>
      <c r="R12" s="10">
        <f t="shared" si="1"/>
        <v>0</v>
      </c>
      <c r="S12" s="10">
        <f t="shared" si="2"/>
        <v>0</v>
      </c>
      <c r="T12" s="10"/>
      <c r="U12" s="10"/>
    </row>
    <row r="13" spans="2:21" x14ac:dyDescent="0.25">
      <c r="B13" s="2">
        <v>9</v>
      </c>
      <c r="C13" s="6"/>
      <c r="D13" s="5"/>
      <c r="E13" s="5"/>
      <c r="F13" s="7"/>
      <c r="G13" s="7"/>
      <c r="H13" s="4" t="str">
        <f t="shared" si="4"/>
        <v/>
      </c>
      <c r="I13" s="2" t="str">
        <f t="shared" si="5"/>
        <v/>
      </c>
      <c r="J13" s="21"/>
      <c r="K13" s="23" t="s">
        <v>16</v>
      </c>
      <c r="L13" s="24">
        <f t="shared" si="6"/>
        <v>0</v>
      </c>
      <c r="M13" s="24">
        <f t="shared" si="7"/>
        <v>0</v>
      </c>
      <c r="N13" s="2">
        <f t="shared" si="3"/>
        <v>0</v>
      </c>
      <c r="O13" s="10"/>
      <c r="P13" s="9" t="s">
        <v>5</v>
      </c>
      <c r="Q13" s="9">
        <f t="shared" si="0"/>
        <v>0</v>
      </c>
      <c r="R13" s="10">
        <f t="shared" si="1"/>
        <v>0</v>
      </c>
      <c r="S13" s="10">
        <f t="shared" si="2"/>
        <v>0</v>
      </c>
      <c r="T13" s="10"/>
      <c r="U13" s="10"/>
    </row>
    <row r="14" spans="2:21" x14ac:dyDescent="0.25">
      <c r="B14" s="2">
        <v>10</v>
      </c>
      <c r="C14" s="6"/>
      <c r="D14" s="5"/>
      <c r="E14" s="5"/>
      <c r="F14" s="7"/>
      <c r="G14" s="7"/>
      <c r="H14" s="4" t="str">
        <f t="shared" si="4"/>
        <v/>
      </c>
      <c r="I14" s="2" t="str">
        <f t="shared" si="5"/>
        <v/>
      </c>
      <c r="J14" s="21"/>
      <c r="K14" s="23" t="s">
        <v>17</v>
      </c>
      <c r="L14" s="24">
        <f t="shared" si="6"/>
        <v>0</v>
      </c>
      <c r="M14" s="24">
        <f t="shared" si="7"/>
        <v>0</v>
      </c>
      <c r="N14" s="2">
        <f t="shared" si="3"/>
        <v>0</v>
      </c>
      <c r="O14" s="10"/>
      <c r="P14" s="9" t="s">
        <v>19</v>
      </c>
      <c r="Q14" s="9">
        <f t="shared" si="0"/>
        <v>0</v>
      </c>
      <c r="R14" s="10">
        <f t="shared" si="1"/>
        <v>0</v>
      </c>
      <c r="S14" s="10">
        <f t="shared" si="2"/>
        <v>0</v>
      </c>
      <c r="T14" s="10"/>
      <c r="U14" s="10"/>
    </row>
    <row r="15" spans="2:21" x14ac:dyDescent="0.25">
      <c r="B15" s="2">
        <v>11</v>
      </c>
      <c r="C15" s="6"/>
      <c r="D15" s="5"/>
      <c r="E15" s="5"/>
      <c r="F15" s="7"/>
      <c r="G15" s="7"/>
      <c r="H15" s="4" t="str">
        <f t="shared" si="4"/>
        <v/>
      </c>
      <c r="I15" s="2" t="str">
        <f t="shared" si="5"/>
        <v/>
      </c>
      <c r="J15" s="21"/>
      <c r="K15" s="23" t="s">
        <v>18</v>
      </c>
      <c r="L15" s="24">
        <f t="shared" si="6"/>
        <v>0</v>
      </c>
      <c r="M15" s="24">
        <f t="shared" si="7"/>
        <v>0</v>
      </c>
      <c r="N15" s="2">
        <f t="shared" si="3"/>
        <v>0</v>
      </c>
      <c r="O15" s="10"/>
      <c r="P15" s="9" t="s">
        <v>35</v>
      </c>
      <c r="Q15" s="9">
        <f t="shared" si="0"/>
        <v>0</v>
      </c>
      <c r="R15" s="10">
        <f t="shared" si="1"/>
        <v>0</v>
      </c>
      <c r="S15" s="10">
        <f t="shared" si="2"/>
        <v>0</v>
      </c>
      <c r="T15" s="10"/>
      <c r="U15" s="10"/>
    </row>
    <row r="16" spans="2:21" x14ac:dyDescent="0.25">
      <c r="B16" s="2">
        <v>12</v>
      </c>
      <c r="C16" s="6"/>
      <c r="D16" s="5"/>
      <c r="E16" s="5"/>
      <c r="F16" s="7"/>
      <c r="G16" s="7"/>
      <c r="H16" s="4" t="str">
        <f t="shared" si="4"/>
        <v/>
      </c>
      <c r="I16" s="2" t="str">
        <f t="shared" si="5"/>
        <v/>
      </c>
      <c r="J16" s="21"/>
      <c r="K16" s="23" t="s">
        <v>5</v>
      </c>
      <c r="L16" s="24">
        <f t="shared" si="6"/>
        <v>0</v>
      </c>
      <c r="M16" s="24">
        <f t="shared" si="7"/>
        <v>0</v>
      </c>
      <c r="N16" s="2">
        <f t="shared" si="3"/>
        <v>0</v>
      </c>
      <c r="O16" s="10"/>
      <c r="Q16" s="9">
        <f t="shared" si="0"/>
        <v>0</v>
      </c>
      <c r="T16" s="10"/>
      <c r="U16" s="10"/>
    </row>
    <row r="17" spans="2:21" x14ac:dyDescent="0.25">
      <c r="B17" s="2">
        <v>13</v>
      </c>
      <c r="C17" s="6"/>
      <c r="D17" s="5"/>
      <c r="E17" s="5"/>
      <c r="F17" s="7"/>
      <c r="G17" s="7"/>
      <c r="H17" s="4" t="str">
        <f t="shared" si="4"/>
        <v/>
      </c>
      <c r="I17" s="2" t="str">
        <f t="shared" si="5"/>
        <v/>
      </c>
      <c r="J17" s="21"/>
      <c r="K17" s="23" t="s">
        <v>19</v>
      </c>
      <c r="L17" s="24">
        <f t="shared" si="6"/>
        <v>0</v>
      </c>
      <c r="M17" s="24">
        <f t="shared" si="7"/>
        <v>0</v>
      </c>
      <c r="N17" s="2">
        <f t="shared" si="3"/>
        <v>0</v>
      </c>
      <c r="O17" s="16"/>
      <c r="Q17" s="9">
        <f t="shared" si="0"/>
        <v>0</v>
      </c>
      <c r="T17" s="10"/>
      <c r="U17" s="10"/>
    </row>
    <row r="18" spans="2:21" x14ac:dyDescent="0.25">
      <c r="B18" s="2">
        <v>14</v>
      </c>
      <c r="C18" s="6"/>
      <c r="D18" s="5"/>
      <c r="E18" s="5"/>
      <c r="F18" s="7"/>
      <c r="G18" s="7"/>
      <c r="H18" s="4" t="str">
        <f t="shared" si="4"/>
        <v/>
      </c>
      <c r="I18" s="2" t="str">
        <f t="shared" si="5"/>
        <v/>
      </c>
      <c r="J18" s="21"/>
      <c r="K18" s="23" t="s">
        <v>34</v>
      </c>
      <c r="L18" s="24">
        <f t="shared" si="6"/>
        <v>0</v>
      </c>
      <c r="M18" s="24">
        <f t="shared" si="7"/>
        <v>0</v>
      </c>
      <c r="N18" s="2">
        <f t="shared" si="3"/>
        <v>0</v>
      </c>
      <c r="O18" s="16"/>
      <c r="Q18" s="9">
        <f t="shared" si="0"/>
        <v>0</v>
      </c>
      <c r="T18" s="10"/>
      <c r="U18" s="10"/>
    </row>
    <row r="19" spans="2:21" x14ac:dyDescent="0.25">
      <c r="B19" s="2">
        <v>15</v>
      </c>
      <c r="C19" s="6"/>
      <c r="D19" s="5"/>
      <c r="E19" s="5"/>
      <c r="F19" s="7"/>
      <c r="G19" s="7"/>
      <c r="H19" s="4" t="str">
        <f t="shared" si="4"/>
        <v/>
      </c>
      <c r="I19" s="2" t="str">
        <f t="shared" si="5"/>
        <v/>
      </c>
      <c r="J19" s="21"/>
      <c r="K19" s="25" t="s">
        <v>36</v>
      </c>
      <c r="L19" s="26" t="str">
        <f>IFERROR(IF(AVERAGE(L5:L18)=0,"",AVERAGE(L5:L18)),"")</f>
        <v/>
      </c>
      <c r="M19" s="26" t="str">
        <f t="shared" ref="M19:N19" si="8">IFERROR(IF(AVERAGE(M5:M18)=0,"",AVERAGE(M5:M18)),"")</f>
        <v/>
      </c>
      <c r="N19" s="26" t="str">
        <f t="shared" si="8"/>
        <v/>
      </c>
      <c r="O19" s="16"/>
      <c r="Q19" s="9">
        <f t="shared" si="0"/>
        <v>0</v>
      </c>
      <c r="T19" s="10"/>
      <c r="U19" s="10"/>
    </row>
    <row r="20" spans="2:21" x14ac:dyDescent="0.25">
      <c r="B20" s="2">
        <v>16</v>
      </c>
      <c r="C20" s="6"/>
      <c r="D20" s="5"/>
      <c r="E20" s="5"/>
      <c r="F20" s="7"/>
      <c r="G20" s="7"/>
      <c r="H20" s="4" t="str">
        <f t="shared" si="4"/>
        <v/>
      </c>
      <c r="I20" s="2" t="str">
        <f t="shared" si="5"/>
        <v/>
      </c>
      <c r="J20" s="21"/>
      <c r="K20" s="25" t="s">
        <v>37</v>
      </c>
      <c r="L20" s="2" t="str">
        <f>IFERROR(IF(SUM(L5:L18)=0,"",SUM(L5:L18)),"")</f>
        <v/>
      </c>
      <c r="M20" s="2" t="str">
        <f t="shared" ref="M20:N20" si="9">IFERROR(IF(SUM(M5:M18)=0,"",SUM(M5:M18)),"")</f>
        <v/>
      </c>
      <c r="N20" s="2" t="str">
        <f t="shared" si="9"/>
        <v/>
      </c>
      <c r="O20" s="16"/>
      <c r="Q20" s="9">
        <f t="shared" si="0"/>
        <v>0</v>
      </c>
      <c r="T20" s="10"/>
      <c r="U20" s="10"/>
    </row>
    <row r="21" spans="2:21" x14ac:dyDescent="0.25">
      <c r="B21" s="2">
        <v>17</v>
      </c>
      <c r="C21" s="6"/>
      <c r="D21" s="5"/>
      <c r="E21" s="5"/>
      <c r="F21" s="7"/>
      <c r="G21" s="7"/>
      <c r="H21" s="4" t="str">
        <f t="shared" si="4"/>
        <v/>
      </c>
      <c r="I21" s="2" t="str">
        <f t="shared" si="5"/>
        <v/>
      </c>
      <c r="J21" s="21"/>
      <c r="K21" s="21"/>
      <c r="L21" s="21"/>
      <c r="M21" s="21"/>
      <c r="N21" s="21"/>
      <c r="O21" s="16"/>
      <c r="P21" s="8"/>
      <c r="Q21" s="9">
        <f t="shared" si="0"/>
        <v>0</v>
      </c>
      <c r="R21" s="16"/>
      <c r="S21" s="16"/>
      <c r="T21" s="16"/>
    </row>
    <row r="22" spans="2:21" x14ac:dyDescent="0.25">
      <c r="B22" s="2">
        <v>18</v>
      </c>
      <c r="C22" s="6"/>
      <c r="D22" s="5"/>
      <c r="E22" s="5"/>
      <c r="F22" s="7"/>
      <c r="G22" s="7"/>
      <c r="H22" s="4" t="str">
        <f t="shared" si="4"/>
        <v/>
      </c>
      <c r="I22" s="2" t="str">
        <f t="shared" si="5"/>
        <v/>
      </c>
      <c r="J22" s="21"/>
      <c r="K22" s="21"/>
      <c r="L22" s="21"/>
      <c r="M22" s="21"/>
      <c r="N22" s="21"/>
      <c r="O22" s="16"/>
      <c r="P22" s="8"/>
      <c r="R22" s="16"/>
      <c r="S22" s="16"/>
      <c r="T22" s="16"/>
    </row>
    <row r="23" spans="2:21" x14ac:dyDescent="0.25">
      <c r="B23" s="2">
        <v>19</v>
      </c>
      <c r="C23" s="6"/>
      <c r="D23" s="5"/>
      <c r="E23" s="5"/>
      <c r="F23" s="7"/>
      <c r="G23" s="7"/>
      <c r="H23" s="4" t="str">
        <f t="shared" si="4"/>
        <v/>
      </c>
      <c r="I23" s="2" t="str">
        <f t="shared" si="5"/>
        <v/>
      </c>
      <c r="J23" s="21"/>
      <c r="K23" s="21"/>
      <c r="L23" s="21"/>
      <c r="M23" s="21"/>
      <c r="N23" s="21"/>
      <c r="O23" s="16"/>
      <c r="P23" s="8"/>
      <c r="R23" s="16"/>
      <c r="S23" s="16"/>
      <c r="T23" s="16"/>
    </row>
    <row r="24" spans="2:21" x14ac:dyDescent="0.25">
      <c r="B24" s="2">
        <v>20</v>
      </c>
      <c r="C24" s="6"/>
      <c r="D24" s="5"/>
      <c r="E24" s="5"/>
      <c r="F24" s="7"/>
      <c r="G24" s="7"/>
      <c r="H24" s="4" t="str">
        <f t="shared" si="4"/>
        <v/>
      </c>
      <c r="I24" s="2" t="str">
        <f t="shared" si="5"/>
        <v/>
      </c>
      <c r="J24" s="21"/>
      <c r="K24" s="21"/>
      <c r="L24" s="21"/>
      <c r="M24" s="21"/>
      <c r="N24" s="21"/>
      <c r="O24" s="16"/>
      <c r="P24" s="8"/>
      <c r="R24" s="16"/>
      <c r="S24" s="16"/>
      <c r="T24" s="16"/>
    </row>
    <row r="25" spans="2:21" x14ac:dyDescent="0.25">
      <c r="B25" s="2">
        <v>21</v>
      </c>
      <c r="C25" s="6"/>
      <c r="D25" s="5"/>
      <c r="E25" s="5"/>
      <c r="F25" s="7"/>
      <c r="G25" s="7"/>
      <c r="H25" s="4" t="str">
        <f t="shared" si="4"/>
        <v/>
      </c>
      <c r="I25" s="2" t="str">
        <f t="shared" si="5"/>
        <v/>
      </c>
      <c r="J25" s="21"/>
      <c r="K25" s="21"/>
      <c r="L25" s="21"/>
      <c r="M25" s="21"/>
      <c r="N25" s="21"/>
    </row>
    <row r="26" spans="2:21" x14ac:dyDescent="0.25">
      <c r="B26" s="2">
        <v>22</v>
      </c>
      <c r="C26" s="6"/>
      <c r="D26" s="5"/>
      <c r="E26" s="5"/>
      <c r="F26" s="7"/>
      <c r="G26" s="7"/>
      <c r="H26" s="4" t="str">
        <f t="shared" si="4"/>
        <v/>
      </c>
      <c r="I26" s="2" t="str">
        <f t="shared" si="5"/>
        <v/>
      </c>
      <c r="J26" s="21"/>
      <c r="K26" s="21"/>
      <c r="L26" s="21"/>
      <c r="M26" s="21"/>
      <c r="N26" s="21"/>
    </row>
    <row r="27" spans="2:21" x14ac:dyDescent="0.25">
      <c r="G27" s="19"/>
      <c r="H27" s="19"/>
    </row>
  </sheetData>
  <conditionalFormatting sqref="H1:H26 H28:H1048576">
    <cfRule type="cellIs" dxfId="19" priority="2" operator="lessThan">
      <formula>0</formula>
    </cfRule>
  </conditionalFormatting>
  <conditionalFormatting sqref="I2:N2">
    <cfRule type="cellIs" dxfId="18" priority="1" operator="lessThan">
      <formula>0</formula>
    </cfRule>
  </conditionalFormatting>
  <dataValidations count="1">
    <dataValidation type="list" allowBlank="1" showInputMessage="1" showErrorMessage="1" sqref="D5:D26">
      <formula1>Poste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1:T27"/>
  <sheetViews>
    <sheetView zoomScale="70" zoomScaleNormal="70" workbookViewId="0">
      <selection activeCell="K26" sqref="K26"/>
    </sheetView>
  </sheetViews>
  <sheetFormatPr baseColWidth="10" defaultRowHeight="15" x14ac:dyDescent="0.25"/>
  <cols>
    <col min="2" max="10" width="15.7109375" customWidth="1"/>
    <col min="11" max="11" width="17.28515625" customWidth="1"/>
    <col min="12" max="14" width="15.7109375" customWidth="1"/>
    <col min="15" max="15" width="11.5703125" customWidth="1"/>
    <col min="16" max="16" width="11" style="9" customWidth="1"/>
    <col min="17" max="17" width="7.7109375" style="9" customWidth="1"/>
    <col min="18" max="19" width="11.42578125" style="10"/>
  </cols>
  <sheetData>
    <row r="1" spans="2:20" x14ac:dyDescent="0.25">
      <c r="O1" s="10"/>
      <c r="Q1" s="9">
        <f>+F6-G6</f>
        <v>0</v>
      </c>
      <c r="R1" s="10" t="s">
        <v>4</v>
      </c>
      <c r="S1" s="10" t="s">
        <v>5</v>
      </c>
      <c r="T1" s="16"/>
    </row>
    <row r="2" spans="2:20" x14ac:dyDescent="0.25">
      <c r="H2" s="1" t="s">
        <v>8</v>
      </c>
      <c r="I2" s="2" t="str">
        <f>IFERROR(LOOKUP(9^9,H5:H26),"")</f>
        <v/>
      </c>
      <c r="J2" s="21"/>
      <c r="K2" s="21"/>
      <c r="L2" s="21"/>
      <c r="M2" s="21"/>
      <c r="N2" s="21"/>
      <c r="O2" s="10"/>
      <c r="P2" s="9" t="s">
        <v>9</v>
      </c>
      <c r="Q2" s="9">
        <f t="shared" ref="Q2:Q21" si="0">+F7-G7</f>
        <v>0</v>
      </c>
      <c r="R2" s="10">
        <f>SUMIF($D$5:$D$26,Salaire,$F$5:$F$26)</f>
        <v>0</v>
      </c>
      <c r="S2" s="10">
        <f>SUMIF($D$5:$D$26,Salaire,$G$5:$G$26)</f>
        <v>0</v>
      </c>
      <c r="T2" s="16"/>
    </row>
    <row r="3" spans="2:20" x14ac:dyDescent="0.25">
      <c r="O3" s="10"/>
      <c r="P3" s="9" t="s">
        <v>10</v>
      </c>
      <c r="Q3" s="9">
        <f t="shared" si="0"/>
        <v>0</v>
      </c>
      <c r="R3" s="10">
        <f>SUMIF($D$5:$D$26,Retrait,$F$5:$F$26)</f>
        <v>0</v>
      </c>
      <c r="S3" s="10">
        <f>SUMIF($D$5:$D$26,Retrait,$G$5:$G$26)</f>
        <v>0</v>
      </c>
      <c r="T3" s="16"/>
    </row>
    <row r="4" spans="2:20" x14ac:dyDescent="0.25">
      <c r="B4" s="2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  <c r="I4" s="3" t="s">
        <v>7</v>
      </c>
      <c r="J4" s="22"/>
      <c r="K4" s="3"/>
      <c r="L4" s="3" t="s">
        <v>4</v>
      </c>
      <c r="M4" s="3" t="s">
        <v>5</v>
      </c>
      <c r="N4" s="3" t="s">
        <v>6</v>
      </c>
      <c r="O4" s="10"/>
      <c r="P4" s="9" t="s">
        <v>11</v>
      </c>
      <c r="Q4" s="9">
        <f t="shared" si="0"/>
        <v>0</v>
      </c>
      <c r="R4" s="10">
        <f t="shared" ref="R4:R15" si="1">SUMIF($D$5:$D$26,P4,$F$5:$F$26)</f>
        <v>0</v>
      </c>
      <c r="S4" s="10">
        <f t="shared" ref="S4:S15" si="2">SUMIF($D$5:$D$26,P4,$G$5:$G$26)</f>
        <v>0</v>
      </c>
      <c r="T4" s="16"/>
    </row>
    <row r="5" spans="2:20" x14ac:dyDescent="0.25">
      <c r="B5" s="2">
        <v>1</v>
      </c>
      <c r="C5" s="6"/>
      <c r="D5" s="5"/>
      <c r="E5" s="5"/>
      <c r="F5" s="7"/>
      <c r="G5" s="7"/>
      <c r="H5" s="4" t="str">
        <f>IFERROR(IF(NOT(AND(F5="",G5="")),F5-G5,""),"")</f>
        <v/>
      </c>
      <c r="I5" s="2" t="str">
        <f>+IF(H5&lt;&gt;"",1,"")</f>
        <v/>
      </c>
      <c r="J5" s="21"/>
      <c r="K5" s="23" t="s">
        <v>9</v>
      </c>
      <c r="L5" s="24">
        <f>SUMIF($D$5:$D$26,Salaire,$F$5:$F$26)</f>
        <v>0</v>
      </c>
      <c r="M5" s="24">
        <f>SUMIF($D$5:$D$26,Salaire,$G$5:$G$26)</f>
        <v>0</v>
      </c>
      <c r="N5" s="2">
        <f>+L5-M5</f>
        <v>0</v>
      </c>
      <c r="O5" s="10"/>
      <c r="P5" s="9" t="s">
        <v>12</v>
      </c>
      <c r="Q5" s="9">
        <f t="shared" si="0"/>
        <v>0</v>
      </c>
      <c r="R5" s="10">
        <f t="shared" si="1"/>
        <v>0</v>
      </c>
      <c r="S5" s="10">
        <f t="shared" si="2"/>
        <v>0</v>
      </c>
      <c r="T5" s="16"/>
    </row>
    <row r="6" spans="2:20" x14ac:dyDescent="0.25">
      <c r="B6" s="2">
        <v>2</v>
      </c>
      <c r="C6" s="6"/>
      <c r="D6" s="5"/>
      <c r="E6" s="5"/>
      <c r="F6" s="7"/>
      <c r="G6" s="7"/>
      <c r="H6" s="4" t="str">
        <f>IFERROR(IF(NOT(AND(F6="",G6="")),H5+Q1,""),"")</f>
        <v/>
      </c>
      <c r="I6" s="2" t="str">
        <f>+IF(H6&lt;&gt;"",I5+1,"")</f>
        <v/>
      </c>
      <c r="J6" s="21"/>
      <c r="K6" s="23" t="s">
        <v>10</v>
      </c>
      <c r="L6" s="24">
        <f>SUMIF($D$5:$D$26,Retrait,$F$5:$F$26)</f>
        <v>0</v>
      </c>
      <c r="M6" s="24">
        <f>SUMIF($D$5:$D$26,Retrait,$G$5:$G$26)</f>
        <v>0</v>
      </c>
      <c r="N6" s="2">
        <f t="shared" ref="N6:N18" si="3">+L6-M6</f>
        <v>0</v>
      </c>
      <c r="O6" s="10"/>
      <c r="P6" s="9" t="s">
        <v>34</v>
      </c>
      <c r="Q6" s="9">
        <f t="shared" si="0"/>
        <v>0</v>
      </c>
      <c r="R6" s="10">
        <f t="shared" si="1"/>
        <v>0</v>
      </c>
      <c r="S6" s="10">
        <f t="shared" si="2"/>
        <v>0</v>
      </c>
      <c r="T6" s="16"/>
    </row>
    <row r="7" spans="2:20" x14ac:dyDescent="0.25">
      <c r="B7" s="2">
        <v>3</v>
      </c>
      <c r="C7" s="6"/>
      <c r="D7" s="5"/>
      <c r="E7" s="5"/>
      <c r="F7" s="7"/>
      <c r="G7" s="7"/>
      <c r="H7" s="4" t="str">
        <f t="shared" ref="H7:H26" si="4">IFERROR(IF(NOT(AND(F7="",G7="")),H6+Q2,""),"")</f>
        <v/>
      </c>
      <c r="I7" s="2" t="str">
        <f t="shared" ref="I7:I26" si="5">+IF(H7&lt;&gt;"",I6+1,"")</f>
        <v/>
      </c>
      <c r="J7" s="21"/>
      <c r="K7" s="23" t="s">
        <v>11</v>
      </c>
      <c r="L7" s="24">
        <f>SUMIF($D$5:$D$26,P4,$F$5:$F$26)</f>
        <v>0</v>
      </c>
      <c r="M7" s="24">
        <f>SUMIF($D$5:$D$26,P4,$G$5:$G$26)</f>
        <v>0</v>
      </c>
      <c r="N7" s="2">
        <f t="shared" si="3"/>
        <v>0</v>
      </c>
      <c r="O7" s="10"/>
      <c r="P7" s="9" t="s">
        <v>13</v>
      </c>
      <c r="Q7" s="9">
        <f t="shared" si="0"/>
        <v>0</v>
      </c>
      <c r="R7" s="10">
        <f t="shared" si="1"/>
        <v>0</v>
      </c>
      <c r="S7" s="10">
        <f t="shared" si="2"/>
        <v>0</v>
      </c>
      <c r="T7" s="16"/>
    </row>
    <row r="8" spans="2:20" x14ac:dyDescent="0.25">
      <c r="B8" s="2">
        <v>4</v>
      </c>
      <c r="C8" s="6"/>
      <c r="D8" s="5"/>
      <c r="E8" s="5"/>
      <c r="F8" s="7"/>
      <c r="G8" s="7"/>
      <c r="H8" s="4" t="str">
        <f t="shared" si="4"/>
        <v/>
      </c>
      <c r="I8" s="2" t="str">
        <f t="shared" si="5"/>
        <v/>
      </c>
      <c r="J8" s="21"/>
      <c r="K8" s="23" t="s">
        <v>12</v>
      </c>
      <c r="L8" s="24">
        <f t="shared" ref="L8:L18" si="6">SUMIF($D$5:$D$26,P5,$F$5:$F$26)</f>
        <v>0</v>
      </c>
      <c r="M8" s="24">
        <f t="shared" ref="M8:M18" si="7">SUMIF($D$5:$D$26,P5,$G$5:$G$26)</f>
        <v>0</v>
      </c>
      <c r="N8" s="2">
        <f t="shared" si="3"/>
        <v>0</v>
      </c>
      <c r="O8" s="10"/>
      <c r="P8" s="9" t="s">
        <v>14</v>
      </c>
      <c r="Q8" s="9">
        <f t="shared" si="0"/>
        <v>0</v>
      </c>
      <c r="R8" s="10">
        <f t="shared" si="1"/>
        <v>0</v>
      </c>
      <c r="S8" s="10">
        <f t="shared" si="2"/>
        <v>0</v>
      </c>
      <c r="T8" s="16"/>
    </row>
    <row r="9" spans="2:20" x14ac:dyDescent="0.25">
      <c r="B9" s="2">
        <v>5</v>
      </c>
      <c r="C9" s="6"/>
      <c r="D9" s="5"/>
      <c r="E9" s="5"/>
      <c r="F9" s="7"/>
      <c r="G9" s="7"/>
      <c r="H9" s="4" t="str">
        <f t="shared" si="4"/>
        <v/>
      </c>
      <c r="I9" s="2" t="str">
        <f t="shared" si="5"/>
        <v/>
      </c>
      <c r="J9" s="21"/>
      <c r="K9" s="23" t="s">
        <v>34</v>
      </c>
      <c r="L9" s="24">
        <f t="shared" si="6"/>
        <v>0</v>
      </c>
      <c r="M9" s="24">
        <f t="shared" si="7"/>
        <v>0</v>
      </c>
      <c r="N9" s="2">
        <f t="shared" si="3"/>
        <v>0</v>
      </c>
      <c r="O9" s="10"/>
      <c r="P9" s="9" t="s">
        <v>15</v>
      </c>
      <c r="Q9" s="9">
        <f t="shared" si="0"/>
        <v>0</v>
      </c>
      <c r="R9" s="10">
        <f t="shared" si="1"/>
        <v>0</v>
      </c>
      <c r="S9" s="10">
        <f t="shared" si="2"/>
        <v>0</v>
      </c>
      <c r="T9" s="16"/>
    </row>
    <row r="10" spans="2:20" x14ac:dyDescent="0.25">
      <c r="B10" s="2">
        <v>6</v>
      </c>
      <c r="C10" s="6"/>
      <c r="D10" s="5"/>
      <c r="E10" s="5"/>
      <c r="F10" s="7"/>
      <c r="G10" s="7"/>
      <c r="H10" s="4" t="str">
        <f t="shared" si="4"/>
        <v/>
      </c>
      <c r="I10" s="2" t="str">
        <f t="shared" si="5"/>
        <v/>
      </c>
      <c r="J10" s="21"/>
      <c r="K10" s="23" t="s">
        <v>13</v>
      </c>
      <c r="L10" s="24">
        <f t="shared" si="6"/>
        <v>0</v>
      </c>
      <c r="M10" s="24">
        <f t="shared" si="7"/>
        <v>0</v>
      </c>
      <c r="N10" s="2">
        <f t="shared" si="3"/>
        <v>0</v>
      </c>
      <c r="O10" s="10"/>
      <c r="P10" s="9" t="s">
        <v>16</v>
      </c>
      <c r="Q10" s="9">
        <f t="shared" si="0"/>
        <v>0</v>
      </c>
      <c r="R10" s="10">
        <f t="shared" si="1"/>
        <v>0</v>
      </c>
      <c r="S10" s="10">
        <f t="shared" si="2"/>
        <v>0</v>
      </c>
      <c r="T10" s="16"/>
    </row>
    <row r="11" spans="2:20" x14ac:dyDescent="0.25">
      <c r="B11" s="2">
        <v>7</v>
      </c>
      <c r="C11" s="6"/>
      <c r="D11" s="5"/>
      <c r="E11" s="5"/>
      <c r="F11" s="7"/>
      <c r="G11" s="7"/>
      <c r="H11" s="4" t="str">
        <f t="shared" si="4"/>
        <v/>
      </c>
      <c r="I11" s="2" t="str">
        <f t="shared" si="5"/>
        <v/>
      </c>
      <c r="J11" s="21"/>
      <c r="K11" s="23" t="s">
        <v>14</v>
      </c>
      <c r="L11" s="24">
        <f t="shared" si="6"/>
        <v>0</v>
      </c>
      <c r="M11" s="24">
        <f t="shared" si="7"/>
        <v>0</v>
      </c>
      <c r="N11" s="2">
        <f t="shared" si="3"/>
        <v>0</v>
      </c>
      <c r="O11" s="10"/>
      <c r="P11" s="9" t="s">
        <v>17</v>
      </c>
      <c r="Q11" s="9">
        <f t="shared" si="0"/>
        <v>0</v>
      </c>
      <c r="R11" s="10">
        <f t="shared" si="1"/>
        <v>0</v>
      </c>
      <c r="S11" s="10">
        <f t="shared" si="2"/>
        <v>0</v>
      </c>
      <c r="T11" s="16"/>
    </row>
    <row r="12" spans="2:20" x14ac:dyDescent="0.25">
      <c r="B12" s="2">
        <v>8</v>
      </c>
      <c r="C12" s="6"/>
      <c r="D12" s="5"/>
      <c r="E12" s="5"/>
      <c r="F12" s="7"/>
      <c r="G12" s="7"/>
      <c r="H12" s="4" t="str">
        <f t="shared" si="4"/>
        <v/>
      </c>
      <c r="I12" s="2" t="str">
        <f t="shared" si="5"/>
        <v/>
      </c>
      <c r="J12" s="21"/>
      <c r="K12" s="23" t="s">
        <v>15</v>
      </c>
      <c r="L12" s="24">
        <f t="shared" si="6"/>
        <v>0</v>
      </c>
      <c r="M12" s="24">
        <f t="shared" si="7"/>
        <v>0</v>
      </c>
      <c r="N12" s="2">
        <f t="shared" si="3"/>
        <v>0</v>
      </c>
      <c r="O12" s="10"/>
      <c r="P12" s="9" t="s">
        <v>18</v>
      </c>
      <c r="Q12" s="9">
        <f t="shared" si="0"/>
        <v>0</v>
      </c>
      <c r="R12" s="10">
        <f t="shared" si="1"/>
        <v>0</v>
      </c>
      <c r="S12" s="10">
        <f t="shared" si="2"/>
        <v>0</v>
      </c>
      <c r="T12" s="16"/>
    </row>
    <row r="13" spans="2:20" x14ac:dyDescent="0.25">
      <c r="B13" s="2">
        <v>9</v>
      </c>
      <c r="C13" s="6"/>
      <c r="D13" s="5"/>
      <c r="E13" s="5"/>
      <c r="F13" s="7"/>
      <c r="G13" s="7"/>
      <c r="H13" s="4" t="str">
        <f t="shared" si="4"/>
        <v/>
      </c>
      <c r="I13" s="2" t="str">
        <f t="shared" si="5"/>
        <v/>
      </c>
      <c r="J13" s="21"/>
      <c r="K13" s="23" t="s">
        <v>16</v>
      </c>
      <c r="L13" s="24">
        <f t="shared" si="6"/>
        <v>0</v>
      </c>
      <c r="M13" s="24">
        <f t="shared" si="7"/>
        <v>0</v>
      </c>
      <c r="N13" s="2">
        <f t="shared" si="3"/>
        <v>0</v>
      </c>
      <c r="O13" s="10"/>
      <c r="P13" s="9" t="s">
        <v>5</v>
      </c>
      <c r="Q13" s="9">
        <f t="shared" si="0"/>
        <v>0</v>
      </c>
      <c r="R13" s="10">
        <f t="shared" si="1"/>
        <v>0</v>
      </c>
      <c r="S13" s="10">
        <f t="shared" si="2"/>
        <v>0</v>
      </c>
      <c r="T13" s="16"/>
    </row>
    <row r="14" spans="2:20" x14ac:dyDescent="0.25">
      <c r="B14" s="2">
        <v>10</v>
      </c>
      <c r="C14" s="6"/>
      <c r="D14" s="5"/>
      <c r="E14" s="5"/>
      <c r="F14" s="7"/>
      <c r="G14" s="7"/>
      <c r="H14" s="4" t="str">
        <f t="shared" si="4"/>
        <v/>
      </c>
      <c r="I14" s="2" t="str">
        <f t="shared" si="5"/>
        <v/>
      </c>
      <c r="J14" s="21"/>
      <c r="K14" s="23" t="s">
        <v>17</v>
      </c>
      <c r="L14" s="24">
        <f t="shared" si="6"/>
        <v>0</v>
      </c>
      <c r="M14" s="24">
        <f t="shared" si="7"/>
        <v>0</v>
      </c>
      <c r="N14" s="2">
        <f t="shared" si="3"/>
        <v>0</v>
      </c>
      <c r="O14" s="10"/>
      <c r="P14" s="9" t="s">
        <v>19</v>
      </c>
      <c r="Q14" s="9">
        <f t="shared" si="0"/>
        <v>0</v>
      </c>
      <c r="R14" s="10">
        <f t="shared" si="1"/>
        <v>0</v>
      </c>
      <c r="S14" s="10">
        <f t="shared" si="2"/>
        <v>0</v>
      </c>
      <c r="T14" s="16"/>
    </row>
    <row r="15" spans="2:20" x14ac:dyDescent="0.25">
      <c r="B15" s="2">
        <v>11</v>
      </c>
      <c r="C15" s="6"/>
      <c r="D15" s="5"/>
      <c r="E15" s="5"/>
      <c r="F15" s="7"/>
      <c r="G15" s="7"/>
      <c r="H15" s="4" t="str">
        <f t="shared" si="4"/>
        <v/>
      </c>
      <c r="I15" s="2" t="str">
        <f t="shared" si="5"/>
        <v/>
      </c>
      <c r="J15" s="21"/>
      <c r="K15" s="23" t="s">
        <v>18</v>
      </c>
      <c r="L15" s="24">
        <f t="shared" si="6"/>
        <v>0</v>
      </c>
      <c r="M15" s="24">
        <f t="shared" si="7"/>
        <v>0</v>
      </c>
      <c r="N15" s="2">
        <f t="shared" si="3"/>
        <v>0</v>
      </c>
      <c r="O15" s="10"/>
      <c r="P15" s="9" t="s">
        <v>35</v>
      </c>
      <c r="Q15" s="9">
        <f t="shared" si="0"/>
        <v>0</v>
      </c>
      <c r="R15" s="10">
        <f t="shared" si="1"/>
        <v>0</v>
      </c>
      <c r="S15" s="10">
        <f t="shared" si="2"/>
        <v>0</v>
      </c>
      <c r="T15" s="16"/>
    </row>
    <row r="16" spans="2:20" x14ac:dyDescent="0.25">
      <c r="B16" s="2">
        <v>12</v>
      </c>
      <c r="C16" s="6"/>
      <c r="D16" s="5"/>
      <c r="E16" s="5"/>
      <c r="F16" s="7"/>
      <c r="G16" s="7"/>
      <c r="H16" s="4" t="str">
        <f t="shared" si="4"/>
        <v/>
      </c>
      <c r="I16" s="2" t="str">
        <f t="shared" si="5"/>
        <v/>
      </c>
      <c r="J16" s="21"/>
      <c r="K16" s="23" t="s">
        <v>5</v>
      </c>
      <c r="L16" s="24">
        <f t="shared" si="6"/>
        <v>0</v>
      </c>
      <c r="M16" s="24">
        <f t="shared" si="7"/>
        <v>0</v>
      </c>
      <c r="N16" s="2">
        <f t="shared" si="3"/>
        <v>0</v>
      </c>
      <c r="O16" s="10"/>
      <c r="Q16" s="9">
        <f t="shared" si="0"/>
        <v>0</v>
      </c>
      <c r="T16" s="16"/>
    </row>
    <row r="17" spans="2:20" x14ac:dyDescent="0.25">
      <c r="B17" s="2">
        <v>13</v>
      </c>
      <c r="C17" s="6"/>
      <c r="D17" s="5"/>
      <c r="E17" s="5"/>
      <c r="F17" s="7"/>
      <c r="G17" s="7"/>
      <c r="H17" s="4" t="str">
        <f t="shared" si="4"/>
        <v/>
      </c>
      <c r="I17" s="2" t="str">
        <f t="shared" si="5"/>
        <v/>
      </c>
      <c r="J17" s="21"/>
      <c r="K17" s="23" t="s">
        <v>19</v>
      </c>
      <c r="L17" s="24">
        <f t="shared" si="6"/>
        <v>0</v>
      </c>
      <c r="M17" s="24">
        <f t="shared" si="7"/>
        <v>0</v>
      </c>
      <c r="N17" s="2">
        <f t="shared" si="3"/>
        <v>0</v>
      </c>
      <c r="O17" s="16"/>
      <c r="Q17" s="9">
        <f t="shared" si="0"/>
        <v>0</v>
      </c>
      <c r="T17" s="16"/>
    </row>
    <row r="18" spans="2:20" x14ac:dyDescent="0.25">
      <c r="B18" s="2">
        <v>14</v>
      </c>
      <c r="C18" s="6"/>
      <c r="D18" s="5"/>
      <c r="E18" s="5"/>
      <c r="F18" s="7"/>
      <c r="G18" s="7"/>
      <c r="H18" s="4" t="str">
        <f t="shared" si="4"/>
        <v/>
      </c>
      <c r="I18" s="2" t="str">
        <f t="shared" si="5"/>
        <v/>
      </c>
      <c r="J18" s="21"/>
      <c r="K18" s="23" t="s">
        <v>34</v>
      </c>
      <c r="L18" s="24">
        <f t="shared" si="6"/>
        <v>0</v>
      </c>
      <c r="M18" s="24">
        <f t="shared" si="7"/>
        <v>0</v>
      </c>
      <c r="N18" s="2">
        <f t="shared" si="3"/>
        <v>0</v>
      </c>
      <c r="O18" s="16"/>
      <c r="P18" s="8"/>
      <c r="Q18" s="9">
        <f t="shared" si="0"/>
        <v>0</v>
      </c>
      <c r="R18" s="16"/>
      <c r="S18" s="16"/>
      <c r="T18" s="16"/>
    </row>
    <row r="19" spans="2:20" x14ac:dyDescent="0.25">
      <c r="B19" s="2">
        <v>15</v>
      </c>
      <c r="C19" s="6"/>
      <c r="D19" s="5"/>
      <c r="E19" s="5"/>
      <c r="F19" s="7"/>
      <c r="G19" s="7"/>
      <c r="H19" s="4" t="str">
        <f t="shared" si="4"/>
        <v/>
      </c>
      <c r="I19" s="2" t="str">
        <f t="shared" si="5"/>
        <v/>
      </c>
      <c r="J19" s="21"/>
      <c r="K19" s="25" t="s">
        <v>36</v>
      </c>
      <c r="L19" s="26" t="str">
        <f>IFERROR(IF(AVERAGE(L5:L18)=0,"",AVERAGE(L5:L18)),"")</f>
        <v/>
      </c>
      <c r="M19" s="26" t="str">
        <f t="shared" ref="M19:N19" si="8">IFERROR(IF(AVERAGE(M5:M18)=0,"",AVERAGE(M5:M18)),"")</f>
        <v/>
      </c>
      <c r="N19" s="26" t="str">
        <f t="shared" si="8"/>
        <v/>
      </c>
      <c r="O19" s="16"/>
      <c r="P19" s="8"/>
      <c r="Q19" s="9">
        <f t="shared" si="0"/>
        <v>0</v>
      </c>
      <c r="R19" s="16"/>
      <c r="S19" s="16"/>
      <c r="T19" s="16"/>
    </row>
    <row r="20" spans="2:20" x14ac:dyDescent="0.25">
      <c r="B20" s="2">
        <v>16</v>
      </c>
      <c r="C20" s="6"/>
      <c r="D20" s="5"/>
      <c r="E20" s="5"/>
      <c r="F20" s="7"/>
      <c r="G20" s="7"/>
      <c r="H20" s="4" t="str">
        <f t="shared" si="4"/>
        <v/>
      </c>
      <c r="I20" s="2" t="str">
        <f t="shared" si="5"/>
        <v/>
      </c>
      <c r="J20" s="21"/>
      <c r="K20" s="25" t="s">
        <v>37</v>
      </c>
      <c r="L20" s="2" t="str">
        <f>IFERROR(IF(SUM(L5:L18)=0,"",SUM(L5:L18)),"")</f>
        <v/>
      </c>
      <c r="M20" s="2" t="str">
        <f t="shared" ref="M20:N20" si="9">IFERROR(IF(SUM(M5:M18)=0,"",SUM(M5:M18)),"")</f>
        <v/>
      </c>
      <c r="N20" s="2" t="str">
        <f t="shared" si="9"/>
        <v/>
      </c>
      <c r="O20" s="16"/>
      <c r="P20" s="8"/>
      <c r="Q20" s="9">
        <f t="shared" si="0"/>
        <v>0</v>
      </c>
      <c r="R20" s="16"/>
      <c r="S20" s="16"/>
      <c r="T20" s="16"/>
    </row>
    <row r="21" spans="2:20" x14ac:dyDescent="0.25">
      <c r="B21" s="2">
        <v>17</v>
      </c>
      <c r="C21" s="6"/>
      <c r="D21" s="5"/>
      <c r="E21" s="5"/>
      <c r="F21" s="7"/>
      <c r="G21" s="7"/>
      <c r="H21" s="4" t="str">
        <f t="shared" si="4"/>
        <v/>
      </c>
      <c r="I21" s="2" t="str">
        <f t="shared" si="5"/>
        <v/>
      </c>
      <c r="J21" s="21"/>
      <c r="K21" s="21"/>
      <c r="L21" s="21"/>
      <c r="M21" s="21"/>
      <c r="N21" s="21"/>
      <c r="O21" s="16"/>
      <c r="P21" s="8"/>
      <c r="Q21" s="9">
        <f t="shared" si="0"/>
        <v>0</v>
      </c>
      <c r="R21" s="16"/>
      <c r="S21" s="16"/>
      <c r="T21" s="16"/>
    </row>
    <row r="22" spans="2:20" x14ac:dyDescent="0.25">
      <c r="B22" s="2">
        <v>18</v>
      </c>
      <c r="C22" s="6"/>
      <c r="D22" s="5"/>
      <c r="E22" s="5"/>
      <c r="F22" s="7"/>
      <c r="G22" s="7"/>
      <c r="H22" s="4" t="str">
        <f t="shared" si="4"/>
        <v/>
      </c>
      <c r="I22" s="2" t="str">
        <f t="shared" si="5"/>
        <v/>
      </c>
      <c r="J22" s="21"/>
      <c r="K22" s="21"/>
      <c r="L22" s="21"/>
      <c r="M22" s="21"/>
      <c r="N22" s="21"/>
      <c r="O22" s="16"/>
      <c r="P22" s="8"/>
      <c r="R22" s="16"/>
      <c r="S22" s="16"/>
      <c r="T22" s="16"/>
    </row>
    <row r="23" spans="2:20" x14ac:dyDescent="0.25">
      <c r="B23" s="2">
        <v>19</v>
      </c>
      <c r="C23" s="6"/>
      <c r="D23" s="5"/>
      <c r="E23" s="5"/>
      <c r="F23" s="7"/>
      <c r="G23" s="7"/>
      <c r="H23" s="4" t="str">
        <f t="shared" si="4"/>
        <v/>
      </c>
      <c r="I23" s="2" t="str">
        <f t="shared" si="5"/>
        <v/>
      </c>
      <c r="J23" s="21"/>
      <c r="K23" s="21"/>
      <c r="L23" s="21"/>
      <c r="M23" s="21"/>
      <c r="N23" s="21"/>
      <c r="O23" s="16"/>
      <c r="P23" s="8"/>
      <c r="R23" s="16"/>
      <c r="S23" s="16"/>
      <c r="T23" s="16"/>
    </row>
    <row r="24" spans="2:20" x14ac:dyDescent="0.25">
      <c r="B24" s="2">
        <v>20</v>
      </c>
      <c r="C24" s="6"/>
      <c r="D24" s="5"/>
      <c r="E24" s="5"/>
      <c r="F24" s="7"/>
      <c r="G24" s="7"/>
      <c r="H24" s="4" t="str">
        <f t="shared" si="4"/>
        <v/>
      </c>
      <c r="I24" s="2" t="str">
        <f t="shared" si="5"/>
        <v/>
      </c>
      <c r="J24" s="21"/>
      <c r="K24" s="21"/>
      <c r="L24" s="21"/>
      <c r="M24" s="21"/>
      <c r="N24" s="21"/>
      <c r="O24" s="16"/>
      <c r="P24" s="8"/>
      <c r="R24" s="16"/>
      <c r="S24" s="16"/>
      <c r="T24" s="16"/>
    </row>
    <row r="25" spans="2:20" x14ac:dyDescent="0.25">
      <c r="B25" s="2">
        <v>21</v>
      </c>
      <c r="C25" s="6"/>
      <c r="D25" s="5"/>
      <c r="E25" s="5"/>
      <c r="F25" s="7"/>
      <c r="G25" s="7"/>
      <c r="H25" s="4" t="str">
        <f t="shared" si="4"/>
        <v/>
      </c>
      <c r="I25" s="2" t="str">
        <f t="shared" si="5"/>
        <v/>
      </c>
      <c r="J25" s="21"/>
      <c r="K25" s="21"/>
      <c r="L25" s="21"/>
      <c r="M25" s="21"/>
      <c r="N25" s="21"/>
    </row>
    <row r="26" spans="2:20" x14ac:dyDescent="0.25">
      <c r="B26" s="2">
        <v>22</v>
      </c>
      <c r="C26" s="6"/>
      <c r="D26" s="5"/>
      <c r="E26" s="5"/>
      <c r="F26" s="7"/>
      <c r="G26" s="7"/>
      <c r="H26" s="4" t="str">
        <f t="shared" si="4"/>
        <v/>
      </c>
      <c r="I26" s="2" t="str">
        <f t="shared" si="5"/>
        <v/>
      </c>
      <c r="J26" s="21"/>
      <c r="K26" s="21"/>
      <c r="L26" s="21"/>
      <c r="M26" s="21"/>
      <c r="N26" s="21"/>
    </row>
    <row r="27" spans="2:20" x14ac:dyDescent="0.25">
      <c r="G27" s="19"/>
      <c r="H27" s="19"/>
    </row>
  </sheetData>
  <conditionalFormatting sqref="H1:H26 H28:H1048576">
    <cfRule type="cellIs" dxfId="17" priority="2" operator="lessThan">
      <formula>0</formula>
    </cfRule>
  </conditionalFormatting>
  <conditionalFormatting sqref="I2:N2">
    <cfRule type="cellIs" dxfId="16" priority="1" operator="lessThan">
      <formula>0</formula>
    </cfRule>
  </conditionalFormatting>
  <dataValidations count="1">
    <dataValidation type="list" allowBlank="1" showInputMessage="1" showErrorMessage="1" sqref="D5:D26">
      <formula1>Poste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1:T27"/>
  <sheetViews>
    <sheetView zoomScale="70" zoomScaleNormal="70" workbookViewId="0">
      <selection activeCell="K26" sqref="K26"/>
    </sheetView>
  </sheetViews>
  <sheetFormatPr baseColWidth="10" defaultRowHeight="15" x14ac:dyDescent="0.25"/>
  <cols>
    <col min="2" max="10" width="15.7109375" customWidth="1"/>
    <col min="11" max="11" width="17.28515625" customWidth="1"/>
    <col min="12" max="14" width="15.7109375" customWidth="1"/>
    <col min="15" max="15" width="11.5703125" customWidth="1"/>
    <col min="16" max="16" width="11" style="9" customWidth="1"/>
    <col min="17" max="17" width="7.7109375" style="9" customWidth="1"/>
    <col min="18" max="19" width="11.42578125" style="10"/>
  </cols>
  <sheetData>
    <row r="1" spans="2:20" x14ac:dyDescent="0.25">
      <c r="O1" s="10"/>
      <c r="Q1" s="9">
        <f>+F6-G6</f>
        <v>0</v>
      </c>
      <c r="R1" s="10" t="s">
        <v>4</v>
      </c>
      <c r="S1" s="10" t="s">
        <v>5</v>
      </c>
      <c r="T1" s="16"/>
    </row>
    <row r="2" spans="2:20" x14ac:dyDescent="0.25">
      <c r="H2" s="1" t="s">
        <v>8</v>
      </c>
      <c r="I2" s="2" t="str">
        <f>IFERROR(LOOKUP(9^9,H5:H26),"")</f>
        <v/>
      </c>
      <c r="J2" s="21"/>
      <c r="K2" s="21"/>
      <c r="L2" s="21"/>
      <c r="M2" s="21"/>
      <c r="N2" s="21"/>
      <c r="O2" s="10"/>
      <c r="P2" s="9" t="s">
        <v>9</v>
      </c>
      <c r="Q2" s="9">
        <f t="shared" ref="Q2:Q21" si="0">+F7-G7</f>
        <v>0</v>
      </c>
      <c r="R2" s="10">
        <f>SUMIF($D$5:$D$26,Salaire,$F$5:$F$26)</f>
        <v>0</v>
      </c>
      <c r="S2" s="10">
        <f>SUMIF($D$5:$D$26,Salaire,$G$5:$G$26)</f>
        <v>0</v>
      </c>
      <c r="T2" s="16"/>
    </row>
    <row r="3" spans="2:20" x14ac:dyDescent="0.25">
      <c r="O3" s="10"/>
      <c r="P3" s="9" t="s">
        <v>10</v>
      </c>
      <c r="Q3" s="9">
        <f t="shared" si="0"/>
        <v>0</v>
      </c>
      <c r="R3" s="10">
        <f>SUMIF($D$5:$D$26,Retrait,$F$5:$F$26)</f>
        <v>0</v>
      </c>
      <c r="S3" s="10">
        <f>SUMIF($D$5:$D$26,Retrait,$G$5:$G$26)</f>
        <v>0</v>
      </c>
      <c r="T3" s="16"/>
    </row>
    <row r="4" spans="2:20" x14ac:dyDescent="0.25">
      <c r="B4" s="2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  <c r="I4" s="3" t="s">
        <v>7</v>
      </c>
      <c r="J4" s="22"/>
      <c r="K4" s="3"/>
      <c r="L4" s="3" t="s">
        <v>4</v>
      </c>
      <c r="M4" s="3" t="s">
        <v>5</v>
      </c>
      <c r="N4" s="3" t="s">
        <v>6</v>
      </c>
      <c r="O4" s="10"/>
      <c r="P4" s="9" t="s">
        <v>11</v>
      </c>
      <c r="Q4" s="9">
        <f t="shared" si="0"/>
        <v>0</v>
      </c>
      <c r="R4" s="10">
        <f t="shared" ref="R4:R15" si="1">SUMIF($D$5:$D$26,P4,$F$5:$F$26)</f>
        <v>0</v>
      </c>
      <c r="S4" s="10">
        <f t="shared" ref="S4:S15" si="2">SUMIF($D$5:$D$26,P4,$G$5:$G$26)</f>
        <v>0</v>
      </c>
      <c r="T4" s="16"/>
    </row>
    <row r="5" spans="2:20" x14ac:dyDescent="0.25">
      <c r="B5" s="2">
        <v>1</v>
      </c>
      <c r="C5" s="6"/>
      <c r="D5" s="5"/>
      <c r="E5" s="5"/>
      <c r="F5" s="7"/>
      <c r="G5" s="7"/>
      <c r="H5" s="4" t="str">
        <f>IFERROR(IF(NOT(AND(F5="",G5="")),F5-G5,""),"")</f>
        <v/>
      </c>
      <c r="I5" s="2" t="str">
        <f>+IF(H5&lt;&gt;"",1,"")</f>
        <v/>
      </c>
      <c r="J5" s="21"/>
      <c r="K5" s="23" t="s">
        <v>9</v>
      </c>
      <c r="L5" s="24">
        <f>SUMIF($D$5:$D$26,Salaire,$F$5:$F$26)</f>
        <v>0</v>
      </c>
      <c r="M5" s="24">
        <f>SUMIF($D$5:$D$26,Salaire,$G$5:$G$26)</f>
        <v>0</v>
      </c>
      <c r="N5" s="2">
        <f>+L5-M5</f>
        <v>0</v>
      </c>
      <c r="O5" s="10"/>
      <c r="P5" s="9" t="s">
        <v>12</v>
      </c>
      <c r="Q5" s="9">
        <f t="shared" si="0"/>
        <v>0</v>
      </c>
      <c r="R5" s="10">
        <f t="shared" si="1"/>
        <v>0</v>
      </c>
      <c r="S5" s="10">
        <f t="shared" si="2"/>
        <v>0</v>
      </c>
      <c r="T5" s="16"/>
    </row>
    <row r="6" spans="2:20" x14ac:dyDescent="0.25">
      <c r="B6" s="2">
        <v>2</v>
      </c>
      <c r="C6" s="6"/>
      <c r="D6" s="5"/>
      <c r="E6" s="5"/>
      <c r="F6" s="7"/>
      <c r="G6" s="7"/>
      <c r="H6" s="4" t="str">
        <f>IFERROR(IF(NOT(AND(F6="",G6="")),H5+Q1,""),"")</f>
        <v/>
      </c>
      <c r="I6" s="2" t="str">
        <f>+IF(H6&lt;&gt;"",I5+1,"")</f>
        <v/>
      </c>
      <c r="J6" s="21"/>
      <c r="K6" s="23" t="s">
        <v>10</v>
      </c>
      <c r="L6" s="24">
        <f>SUMIF($D$5:$D$26,Retrait,$F$5:$F$26)</f>
        <v>0</v>
      </c>
      <c r="M6" s="24">
        <f>SUMIF($D$5:$D$26,Retrait,$G$5:$G$26)</f>
        <v>0</v>
      </c>
      <c r="N6" s="2">
        <f t="shared" ref="N6:N18" si="3">+L6-M6</f>
        <v>0</v>
      </c>
      <c r="O6" s="10"/>
      <c r="P6" s="9" t="s">
        <v>34</v>
      </c>
      <c r="Q6" s="9">
        <f t="shared" si="0"/>
        <v>0</v>
      </c>
      <c r="R6" s="10">
        <f t="shared" si="1"/>
        <v>0</v>
      </c>
      <c r="S6" s="10">
        <f t="shared" si="2"/>
        <v>0</v>
      </c>
      <c r="T6" s="16"/>
    </row>
    <row r="7" spans="2:20" x14ac:dyDescent="0.25">
      <c r="B7" s="2">
        <v>3</v>
      </c>
      <c r="C7" s="6"/>
      <c r="D7" s="5"/>
      <c r="E7" s="5"/>
      <c r="F7" s="7"/>
      <c r="G7" s="7"/>
      <c r="H7" s="4" t="str">
        <f t="shared" ref="H7:H26" si="4">IFERROR(IF(NOT(AND(F7="",G7="")),H6+Q2,""),"")</f>
        <v/>
      </c>
      <c r="I7" s="2" t="str">
        <f t="shared" ref="I7:I26" si="5">+IF(H7&lt;&gt;"",I6+1,"")</f>
        <v/>
      </c>
      <c r="J7" s="21"/>
      <c r="K7" s="23" t="s">
        <v>11</v>
      </c>
      <c r="L7" s="24">
        <f>SUMIF($D$5:$D$26,P4,$F$5:$F$26)</f>
        <v>0</v>
      </c>
      <c r="M7" s="24">
        <f>SUMIF($D$5:$D$26,P4,$G$5:$G$26)</f>
        <v>0</v>
      </c>
      <c r="N7" s="2">
        <f t="shared" si="3"/>
        <v>0</v>
      </c>
      <c r="O7" s="10"/>
      <c r="P7" s="9" t="s">
        <v>13</v>
      </c>
      <c r="Q7" s="9">
        <f t="shared" si="0"/>
        <v>0</v>
      </c>
      <c r="R7" s="10">
        <f t="shared" si="1"/>
        <v>0</v>
      </c>
      <c r="S7" s="10">
        <f t="shared" si="2"/>
        <v>0</v>
      </c>
      <c r="T7" s="16"/>
    </row>
    <row r="8" spans="2:20" x14ac:dyDescent="0.25">
      <c r="B8" s="2">
        <v>4</v>
      </c>
      <c r="C8" s="6"/>
      <c r="D8" s="5"/>
      <c r="E8" s="5"/>
      <c r="F8" s="7"/>
      <c r="G8" s="7"/>
      <c r="H8" s="4" t="str">
        <f t="shared" si="4"/>
        <v/>
      </c>
      <c r="I8" s="2" t="str">
        <f t="shared" si="5"/>
        <v/>
      </c>
      <c r="J8" s="21"/>
      <c r="K8" s="23" t="s">
        <v>12</v>
      </c>
      <c r="L8" s="24">
        <f t="shared" ref="L8:L18" si="6">SUMIF($D$5:$D$26,P5,$F$5:$F$26)</f>
        <v>0</v>
      </c>
      <c r="M8" s="24">
        <f t="shared" ref="M8:M18" si="7">SUMIF($D$5:$D$26,P5,$G$5:$G$26)</f>
        <v>0</v>
      </c>
      <c r="N8" s="2">
        <f t="shared" si="3"/>
        <v>0</v>
      </c>
      <c r="O8" s="10"/>
      <c r="P8" s="9" t="s">
        <v>14</v>
      </c>
      <c r="Q8" s="9">
        <f t="shared" si="0"/>
        <v>0</v>
      </c>
      <c r="R8" s="10">
        <f t="shared" si="1"/>
        <v>0</v>
      </c>
      <c r="S8" s="10">
        <f t="shared" si="2"/>
        <v>0</v>
      </c>
      <c r="T8" s="16"/>
    </row>
    <row r="9" spans="2:20" x14ac:dyDescent="0.25">
      <c r="B9" s="2">
        <v>5</v>
      </c>
      <c r="C9" s="6"/>
      <c r="D9" s="5"/>
      <c r="E9" s="5"/>
      <c r="F9" s="7"/>
      <c r="G9" s="7"/>
      <c r="H9" s="4" t="str">
        <f t="shared" si="4"/>
        <v/>
      </c>
      <c r="I9" s="2" t="str">
        <f t="shared" si="5"/>
        <v/>
      </c>
      <c r="J9" s="21"/>
      <c r="K9" s="23" t="s">
        <v>34</v>
      </c>
      <c r="L9" s="24">
        <f t="shared" si="6"/>
        <v>0</v>
      </c>
      <c r="M9" s="24">
        <f t="shared" si="7"/>
        <v>0</v>
      </c>
      <c r="N9" s="2">
        <f t="shared" si="3"/>
        <v>0</v>
      </c>
      <c r="O9" s="10"/>
      <c r="P9" s="9" t="s">
        <v>15</v>
      </c>
      <c r="Q9" s="9">
        <f t="shared" si="0"/>
        <v>0</v>
      </c>
      <c r="R9" s="10">
        <f t="shared" si="1"/>
        <v>0</v>
      </c>
      <c r="S9" s="10">
        <f t="shared" si="2"/>
        <v>0</v>
      </c>
      <c r="T9" s="16"/>
    </row>
    <row r="10" spans="2:20" x14ac:dyDescent="0.25">
      <c r="B10" s="2">
        <v>6</v>
      </c>
      <c r="C10" s="6"/>
      <c r="D10" s="5"/>
      <c r="E10" s="5"/>
      <c r="F10" s="7"/>
      <c r="G10" s="7"/>
      <c r="H10" s="4" t="str">
        <f t="shared" si="4"/>
        <v/>
      </c>
      <c r="I10" s="2" t="str">
        <f t="shared" si="5"/>
        <v/>
      </c>
      <c r="J10" s="21"/>
      <c r="K10" s="23" t="s">
        <v>13</v>
      </c>
      <c r="L10" s="24">
        <f t="shared" si="6"/>
        <v>0</v>
      </c>
      <c r="M10" s="24">
        <f t="shared" si="7"/>
        <v>0</v>
      </c>
      <c r="N10" s="2">
        <f t="shared" si="3"/>
        <v>0</v>
      </c>
      <c r="O10" s="10"/>
      <c r="P10" s="9" t="s">
        <v>16</v>
      </c>
      <c r="Q10" s="9">
        <f t="shared" si="0"/>
        <v>0</v>
      </c>
      <c r="R10" s="10">
        <f t="shared" si="1"/>
        <v>0</v>
      </c>
      <c r="S10" s="10">
        <f t="shared" si="2"/>
        <v>0</v>
      </c>
      <c r="T10" s="16"/>
    </row>
    <row r="11" spans="2:20" x14ac:dyDescent="0.25">
      <c r="B11" s="2">
        <v>7</v>
      </c>
      <c r="C11" s="6"/>
      <c r="D11" s="5"/>
      <c r="E11" s="5"/>
      <c r="F11" s="7"/>
      <c r="G11" s="7"/>
      <c r="H11" s="4" t="str">
        <f t="shared" si="4"/>
        <v/>
      </c>
      <c r="I11" s="2" t="str">
        <f t="shared" si="5"/>
        <v/>
      </c>
      <c r="J11" s="21"/>
      <c r="K11" s="23" t="s">
        <v>14</v>
      </c>
      <c r="L11" s="24">
        <f t="shared" si="6"/>
        <v>0</v>
      </c>
      <c r="M11" s="24">
        <f t="shared" si="7"/>
        <v>0</v>
      </c>
      <c r="N11" s="2">
        <f t="shared" si="3"/>
        <v>0</v>
      </c>
      <c r="O11" s="10"/>
      <c r="P11" s="9" t="s">
        <v>17</v>
      </c>
      <c r="Q11" s="9">
        <f t="shared" si="0"/>
        <v>0</v>
      </c>
      <c r="R11" s="10">
        <f t="shared" si="1"/>
        <v>0</v>
      </c>
      <c r="S11" s="10">
        <f t="shared" si="2"/>
        <v>0</v>
      </c>
      <c r="T11" s="16"/>
    </row>
    <row r="12" spans="2:20" x14ac:dyDescent="0.25">
      <c r="B12" s="2">
        <v>8</v>
      </c>
      <c r="C12" s="6"/>
      <c r="D12" s="5"/>
      <c r="E12" s="5"/>
      <c r="F12" s="7"/>
      <c r="G12" s="7"/>
      <c r="H12" s="4" t="str">
        <f t="shared" si="4"/>
        <v/>
      </c>
      <c r="I12" s="2" t="str">
        <f t="shared" si="5"/>
        <v/>
      </c>
      <c r="J12" s="21"/>
      <c r="K12" s="23" t="s">
        <v>15</v>
      </c>
      <c r="L12" s="24">
        <f t="shared" si="6"/>
        <v>0</v>
      </c>
      <c r="M12" s="24">
        <f t="shared" si="7"/>
        <v>0</v>
      </c>
      <c r="N12" s="2">
        <f t="shared" si="3"/>
        <v>0</v>
      </c>
      <c r="O12" s="10"/>
      <c r="P12" s="9" t="s">
        <v>18</v>
      </c>
      <c r="Q12" s="9">
        <f t="shared" si="0"/>
        <v>0</v>
      </c>
      <c r="R12" s="10">
        <f t="shared" si="1"/>
        <v>0</v>
      </c>
      <c r="S12" s="10">
        <f t="shared" si="2"/>
        <v>0</v>
      </c>
      <c r="T12" s="16"/>
    </row>
    <row r="13" spans="2:20" x14ac:dyDescent="0.25">
      <c r="B13" s="2">
        <v>9</v>
      </c>
      <c r="C13" s="6"/>
      <c r="D13" s="5"/>
      <c r="E13" s="5"/>
      <c r="F13" s="7"/>
      <c r="G13" s="7"/>
      <c r="H13" s="4" t="str">
        <f t="shared" si="4"/>
        <v/>
      </c>
      <c r="I13" s="2" t="str">
        <f t="shared" si="5"/>
        <v/>
      </c>
      <c r="J13" s="21"/>
      <c r="K13" s="23" t="s">
        <v>16</v>
      </c>
      <c r="L13" s="24">
        <f t="shared" si="6"/>
        <v>0</v>
      </c>
      <c r="M13" s="24">
        <f t="shared" si="7"/>
        <v>0</v>
      </c>
      <c r="N13" s="2">
        <f t="shared" si="3"/>
        <v>0</v>
      </c>
      <c r="O13" s="10"/>
      <c r="P13" s="9" t="s">
        <v>5</v>
      </c>
      <c r="Q13" s="9">
        <f t="shared" si="0"/>
        <v>0</v>
      </c>
      <c r="R13" s="10">
        <f t="shared" si="1"/>
        <v>0</v>
      </c>
      <c r="S13" s="10">
        <f t="shared" si="2"/>
        <v>0</v>
      </c>
      <c r="T13" s="16"/>
    </row>
    <row r="14" spans="2:20" x14ac:dyDescent="0.25">
      <c r="B14" s="2">
        <v>10</v>
      </c>
      <c r="C14" s="6"/>
      <c r="D14" s="5"/>
      <c r="E14" s="5"/>
      <c r="F14" s="7"/>
      <c r="G14" s="7"/>
      <c r="H14" s="4" t="str">
        <f t="shared" si="4"/>
        <v/>
      </c>
      <c r="I14" s="2" t="str">
        <f t="shared" si="5"/>
        <v/>
      </c>
      <c r="J14" s="21"/>
      <c r="K14" s="23" t="s">
        <v>17</v>
      </c>
      <c r="L14" s="24">
        <f t="shared" si="6"/>
        <v>0</v>
      </c>
      <c r="M14" s="24">
        <f t="shared" si="7"/>
        <v>0</v>
      </c>
      <c r="N14" s="2">
        <f t="shared" si="3"/>
        <v>0</v>
      </c>
      <c r="O14" s="10"/>
      <c r="P14" s="9" t="s">
        <v>19</v>
      </c>
      <c r="Q14" s="9">
        <f t="shared" si="0"/>
        <v>0</v>
      </c>
      <c r="R14" s="10">
        <f t="shared" si="1"/>
        <v>0</v>
      </c>
      <c r="S14" s="10">
        <f t="shared" si="2"/>
        <v>0</v>
      </c>
      <c r="T14" s="16"/>
    </row>
    <row r="15" spans="2:20" x14ac:dyDescent="0.25">
      <c r="B15" s="2">
        <v>11</v>
      </c>
      <c r="C15" s="6"/>
      <c r="D15" s="5"/>
      <c r="E15" s="5"/>
      <c r="F15" s="7"/>
      <c r="G15" s="7"/>
      <c r="H15" s="4" t="str">
        <f t="shared" si="4"/>
        <v/>
      </c>
      <c r="I15" s="2" t="str">
        <f t="shared" si="5"/>
        <v/>
      </c>
      <c r="J15" s="21"/>
      <c r="K15" s="23" t="s">
        <v>18</v>
      </c>
      <c r="L15" s="24">
        <f t="shared" si="6"/>
        <v>0</v>
      </c>
      <c r="M15" s="24">
        <f t="shared" si="7"/>
        <v>0</v>
      </c>
      <c r="N15" s="2">
        <f t="shared" si="3"/>
        <v>0</v>
      </c>
      <c r="O15" s="10"/>
      <c r="P15" s="9" t="s">
        <v>35</v>
      </c>
      <c r="Q15" s="9">
        <f t="shared" si="0"/>
        <v>0</v>
      </c>
      <c r="R15" s="10">
        <f t="shared" si="1"/>
        <v>0</v>
      </c>
      <c r="S15" s="10">
        <f t="shared" si="2"/>
        <v>0</v>
      </c>
      <c r="T15" s="16"/>
    </row>
    <row r="16" spans="2:20" x14ac:dyDescent="0.25">
      <c r="B16" s="2">
        <v>12</v>
      </c>
      <c r="C16" s="6"/>
      <c r="D16" s="5"/>
      <c r="E16" s="5"/>
      <c r="F16" s="7"/>
      <c r="G16" s="7"/>
      <c r="H16" s="4" t="str">
        <f t="shared" si="4"/>
        <v/>
      </c>
      <c r="I16" s="2" t="str">
        <f t="shared" si="5"/>
        <v/>
      </c>
      <c r="J16" s="21"/>
      <c r="K16" s="23" t="s">
        <v>5</v>
      </c>
      <c r="L16" s="24">
        <f t="shared" si="6"/>
        <v>0</v>
      </c>
      <c r="M16" s="24">
        <f t="shared" si="7"/>
        <v>0</v>
      </c>
      <c r="N16" s="2">
        <f t="shared" si="3"/>
        <v>0</v>
      </c>
      <c r="O16" s="10"/>
      <c r="Q16" s="9">
        <f t="shared" si="0"/>
        <v>0</v>
      </c>
      <c r="T16" s="16"/>
    </row>
    <row r="17" spans="2:20" x14ac:dyDescent="0.25">
      <c r="B17" s="2">
        <v>13</v>
      </c>
      <c r="C17" s="6"/>
      <c r="D17" s="5"/>
      <c r="E17" s="5"/>
      <c r="F17" s="7"/>
      <c r="G17" s="7"/>
      <c r="H17" s="4" t="str">
        <f t="shared" si="4"/>
        <v/>
      </c>
      <c r="I17" s="2" t="str">
        <f t="shared" si="5"/>
        <v/>
      </c>
      <c r="J17" s="21"/>
      <c r="K17" s="23" t="s">
        <v>19</v>
      </c>
      <c r="L17" s="24">
        <f t="shared" si="6"/>
        <v>0</v>
      </c>
      <c r="M17" s="24">
        <f t="shared" si="7"/>
        <v>0</v>
      </c>
      <c r="N17" s="2">
        <f t="shared" si="3"/>
        <v>0</v>
      </c>
      <c r="O17" s="16"/>
      <c r="Q17" s="9">
        <f t="shared" si="0"/>
        <v>0</v>
      </c>
      <c r="T17" s="16"/>
    </row>
    <row r="18" spans="2:20" x14ac:dyDescent="0.25">
      <c r="B18" s="2">
        <v>14</v>
      </c>
      <c r="C18" s="6"/>
      <c r="D18" s="5"/>
      <c r="E18" s="5"/>
      <c r="F18" s="7"/>
      <c r="G18" s="7"/>
      <c r="H18" s="4" t="str">
        <f t="shared" si="4"/>
        <v/>
      </c>
      <c r="I18" s="2" t="str">
        <f t="shared" si="5"/>
        <v/>
      </c>
      <c r="J18" s="21"/>
      <c r="K18" s="23" t="s">
        <v>34</v>
      </c>
      <c r="L18" s="24">
        <f t="shared" si="6"/>
        <v>0</v>
      </c>
      <c r="M18" s="24">
        <f t="shared" si="7"/>
        <v>0</v>
      </c>
      <c r="N18" s="2">
        <f t="shared" si="3"/>
        <v>0</v>
      </c>
      <c r="O18" s="16"/>
      <c r="P18" s="8"/>
      <c r="Q18" s="9">
        <f t="shared" si="0"/>
        <v>0</v>
      </c>
      <c r="R18" s="16"/>
      <c r="S18" s="16"/>
      <c r="T18" s="16"/>
    </row>
    <row r="19" spans="2:20" x14ac:dyDescent="0.25">
      <c r="B19" s="2">
        <v>15</v>
      </c>
      <c r="C19" s="6"/>
      <c r="D19" s="5"/>
      <c r="E19" s="5"/>
      <c r="F19" s="7"/>
      <c r="G19" s="7"/>
      <c r="H19" s="4" t="str">
        <f t="shared" si="4"/>
        <v/>
      </c>
      <c r="I19" s="2" t="str">
        <f t="shared" si="5"/>
        <v/>
      </c>
      <c r="J19" s="21"/>
      <c r="K19" s="25" t="s">
        <v>36</v>
      </c>
      <c r="L19" s="26" t="str">
        <f>IFERROR(IF(AVERAGE(L5:L18)=0,"",AVERAGE(L5:L18)),"")</f>
        <v/>
      </c>
      <c r="M19" s="26" t="str">
        <f t="shared" ref="M19:N19" si="8">IFERROR(IF(AVERAGE(M5:M18)=0,"",AVERAGE(M5:M18)),"")</f>
        <v/>
      </c>
      <c r="N19" s="26" t="str">
        <f t="shared" si="8"/>
        <v/>
      </c>
      <c r="O19" s="16"/>
      <c r="P19" s="8"/>
      <c r="Q19" s="9">
        <f t="shared" si="0"/>
        <v>0</v>
      </c>
      <c r="R19" s="16"/>
      <c r="S19" s="16"/>
      <c r="T19" s="16"/>
    </row>
    <row r="20" spans="2:20" x14ac:dyDescent="0.25">
      <c r="B20" s="2">
        <v>16</v>
      </c>
      <c r="C20" s="6"/>
      <c r="D20" s="5"/>
      <c r="E20" s="5"/>
      <c r="F20" s="7"/>
      <c r="G20" s="7"/>
      <c r="H20" s="4" t="str">
        <f t="shared" si="4"/>
        <v/>
      </c>
      <c r="I20" s="2" t="str">
        <f t="shared" si="5"/>
        <v/>
      </c>
      <c r="J20" s="21"/>
      <c r="K20" s="25" t="s">
        <v>37</v>
      </c>
      <c r="L20" s="2" t="str">
        <f>IFERROR(IF(SUM(L5:L18)=0,"",SUM(L5:L18)),"")</f>
        <v/>
      </c>
      <c r="M20" s="2" t="str">
        <f t="shared" ref="M20:N20" si="9">IFERROR(IF(SUM(M5:M18)=0,"",SUM(M5:M18)),"")</f>
        <v/>
      </c>
      <c r="N20" s="2" t="str">
        <f t="shared" si="9"/>
        <v/>
      </c>
      <c r="O20" s="16"/>
      <c r="P20" s="8"/>
      <c r="Q20" s="9">
        <f t="shared" si="0"/>
        <v>0</v>
      </c>
      <c r="R20" s="16"/>
      <c r="S20" s="16"/>
      <c r="T20" s="16"/>
    </row>
    <row r="21" spans="2:20" x14ac:dyDescent="0.25">
      <c r="B21" s="2">
        <v>17</v>
      </c>
      <c r="C21" s="6"/>
      <c r="D21" s="5"/>
      <c r="E21" s="5"/>
      <c r="F21" s="7"/>
      <c r="G21" s="7"/>
      <c r="H21" s="4" t="str">
        <f t="shared" si="4"/>
        <v/>
      </c>
      <c r="I21" s="2" t="str">
        <f t="shared" si="5"/>
        <v/>
      </c>
      <c r="J21" s="21"/>
      <c r="K21" s="21"/>
      <c r="L21" s="21"/>
      <c r="M21" s="21"/>
      <c r="N21" s="21"/>
      <c r="O21" s="16"/>
      <c r="P21" s="8"/>
      <c r="Q21" s="9">
        <f t="shared" si="0"/>
        <v>0</v>
      </c>
      <c r="R21" s="16"/>
      <c r="S21" s="16"/>
      <c r="T21" s="16"/>
    </row>
    <row r="22" spans="2:20" x14ac:dyDescent="0.25">
      <c r="B22" s="2">
        <v>18</v>
      </c>
      <c r="C22" s="6"/>
      <c r="D22" s="5"/>
      <c r="E22" s="5"/>
      <c r="F22" s="7"/>
      <c r="G22" s="7"/>
      <c r="H22" s="4" t="str">
        <f t="shared" si="4"/>
        <v/>
      </c>
      <c r="I22" s="2" t="str">
        <f t="shared" si="5"/>
        <v/>
      </c>
      <c r="J22" s="21"/>
      <c r="K22" s="21"/>
      <c r="L22" s="21"/>
      <c r="M22" s="21"/>
      <c r="N22" s="21"/>
      <c r="O22" s="16"/>
      <c r="P22" s="8"/>
      <c r="R22" s="16"/>
      <c r="S22" s="16"/>
      <c r="T22" s="16"/>
    </row>
    <row r="23" spans="2:20" x14ac:dyDescent="0.25">
      <c r="B23" s="2">
        <v>19</v>
      </c>
      <c r="C23" s="6"/>
      <c r="D23" s="5"/>
      <c r="E23" s="5"/>
      <c r="F23" s="7"/>
      <c r="G23" s="7"/>
      <c r="H23" s="4" t="str">
        <f t="shared" si="4"/>
        <v/>
      </c>
      <c r="I23" s="2" t="str">
        <f t="shared" si="5"/>
        <v/>
      </c>
      <c r="J23" s="21"/>
      <c r="K23" s="21"/>
      <c r="L23" s="21"/>
      <c r="M23" s="21"/>
      <c r="N23" s="21"/>
      <c r="O23" s="16"/>
      <c r="P23" s="8"/>
      <c r="R23" s="16"/>
      <c r="S23" s="16"/>
      <c r="T23" s="16"/>
    </row>
    <row r="24" spans="2:20" x14ac:dyDescent="0.25">
      <c r="B24" s="2">
        <v>20</v>
      </c>
      <c r="C24" s="6"/>
      <c r="D24" s="5"/>
      <c r="E24" s="5"/>
      <c r="F24" s="7"/>
      <c r="G24" s="7"/>
      <c r="H24" s="4" t="str">
        <f t="shared" si="4"/>
        <v/>
      </c>
      <c r="I24" s="2" t="str">
        <f t="shared" si="5"/>
        <v/>
      </c>
      <c r="J24" s="21"/>
      <c r="K24" s="21"/>
      <c r="L24" s="21"/>
      <c r="M24" s="21"/>
      <c r="N24" s="21"/>
      <c r="O24" s="16"/>
      <c r="P24" s="8"/>
      <c r="R24" s="16"/>
      <c r="S24" s="16"/>
      <c r="T24" s="16"/>
    </row>
    <row r="25" spans="2:20" x14ac:dyDescent="0.25">
      <c r="B25" s="2">
        <v>21</v>
      </c>
      <c r="C25" s="6"/>
      <c r="D25" s="5"/>
      <c r="E25" s="5"/>
      <c r="F25" s="7"/>
      <c r="G25" s="7"/>
      <c r="H25" s="4" t="str">
        <f t="shared" si="4"/>
        <v/>
      </c>
      <c r="I25" s="2" t="str">
        <f t="shared" si="5"/>
        <v/>
      </c>
      <c r="J25" s="21"/>
      <c r="K25" s="21"/>
      <c r="L25" s="21"/>
      <c r="M25" s="21"/>
      <c r="N25" s="21"/>
    </row>
    <row r="26" spans="2:20" x14ac:dyDescent="0.25">
      <c r="B26" s="2">
        <v>22</v>
      </c>
      <c r="C26" s="6"/>
      <c r="D26" s="5"/>
      <c r="E26" s="5"/>
      <c r="F26" s="7"/>
      <c r="G26" s="7"/>
      <c r="H26" s="4" t="str">
        <f t="shared" si="4"/>
        <v/>
      </c>
      <c r="I26" s="2" t="str">
        <f t="shared" si="5"/>
        <v/>
      </c>
      <c r="J26" s="21"/>
      <c r="K26" s="21"/>
      <c r="L26" s="21"/>
      <c r="M26" s="21"/>
      <c r="N26" s="21"/>
    </row>
    <row r="27" spans="2:20" x14ac:dyDescent="0.25">
      <c r="G27" s="19"/>
      <c r="H27" s="19"/>
    </row>
  </sheetData>
  <conditionalFormatting sqref="H1:H26 H28:H1048576">
    <cfRule type="cellIs" dxfId="15" priority="2" operator="lessThan">
      <formula>0</formula>
    </cfRule>
  </conditionalFormatting>
  <conditionalFormatting sqref="I2:N2">
    <cfRule type="cellIs" dxfId="14" priority="1" operator="lessThan">
      <formula>0</formula>
    </cfRule>
  </conditionalFormatting>
  <dataValidations count="1">
    <dataValidation type="list" allowBlank="1" showInputMessage="1" showErrorMessage="1" sqref="D5:D26">
      <formula1>Poste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T27"/>
  <sheetViews>
    <sheetView zoomScale="70" zoomScaleNormal="70" workbookViewId="0">
      <selection activeCell="K26" sqref="K26"/>
    </sheetView>
  </sheetViews>
  <sheetFormatPr baseColWidth="10" defaultRowHeight="15" x14ac:dyDescent="0.25"/>
  <cols>
    <col min="2" max="10" width="15.7109375" customWidth="1"/>
    <col min="11" max="11" width="17.28515625" customWidth="1"/>
    <col min="12" max="14" width="15.7109375" customWidth="1"/>
    <col min="15" max="15" width="11.5703125" customWidth="1"/>
    <col min="16" max="16" width="11" style="9" customWidth="1"/>
    <col min="17" max="17" width="7.7109375" style="9" customWidth="1"/>
    <col min="18" max="19" width="11.42578125" style="10"/>
  </cols>
  <sheetData>
    <row r="1" spans="2:20" x14ac:dyDescent="0.25">
      <c r="O1" s="10"/>
      <c r="Q1" s="9">
        <f>+F6-G6</f>
        <v>0</v>
      </c>
      <c r="R1" s="10" t="s">
        <v>4</v>
      </c>
      <c r="S1" s="10" t="s">
        <v>5</v>
      </c>
      <c r="T1" s="16"/>
    </row>
    <row r="2" spans="2:20" x14ac:dyDescent="0.25">
      <c r="H2" s="1" t="s">
        <v>8</v>
      </c>
      <c r="I2" s="2" t="str">
        <f>IFERROR(LOOKUP(9^9,H5:H26),"")</f>
        <v/>
      </c>
      <c r="J2" s="21"/>
      <c r="K2" s="21"/>
      <c r="L2" s="21"/>
      <c r="M2" s="21"/>
      <c r="N2" s="21"/>
      <c r="O2" s="10"/>
      <c r="P2" s="9" t="s">
        <v>9</v>
      </c>
      <c r="Q2" s="9">
        <f t="shared" ref="Q2:Q21" si="0">+F7-G7</f>
        <v>0</v>
      </c>
      <c r="R2" s="10">
        <f>SUMIF($D$5:$D$26,Salaire,$F$5:$F$26)</f>
        <v>0</v>
      </c>
      <c r="S2" s="10">
        <f>SUMIF($D$5:$D$26,Salaire,$G$5:$G$26)</f>
        <v>0</v>
      </c>
      <c r="T2" s="16"/>
    </row>
    <row r="3" spans="2:20" x14ac:dyDescent="0.25">
      <c r="O3" s="10"/>
      <c r="P3" s="9" t="s">
        <v>10</v>
      </c>
      <c r="Q3" s="9">
        <f t="shared" si="0"/>
        <v>0</v>
      </c>
      <c r="R3" s="10">
        <f>SUMIF($D$5:$D$26,Retrait,$F$5:$F$26)</f>
        <v>0</v>
      </c>
      <c r="S3" s="10">
        <f>SUMIF($D$5:$D$26,Retrait,$G$5:$G$26)</f>
        <v>0</v>
      </c>
      <c r="T3" s="16"/>
    </row>
    <row r="4" spans="2:20" x14ac:dyDescent="0.25">
      <c r="B4" s="2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  <c r="I4" s="3" t="s">
        <v>7</v>
      </c>
      <c r="J4" s="22"/>
      <c r="K4" s="3"/>
      <c r="L4" s="3" t="s">
        <v>4</v>
      </c>
      <c r="M4" s="3" t="s">
        <v>5</v>
      </c>
      <c r="N4" s="3" t="s">
        <v>6</v>
      </c>
      <c r="O4" s="10"/>
      <c r="P4" s="9" t="s">
        <v>11</v>
      </c>
      <c r="Q4" s="9">
        <f t="shared" si="0"/>
        <v>0</v>
      </c>
      <c r="R4" s="10">
        <f t="shared" ref="R4:R15" si="1">SUMIF($D$5:$D$26,P4,$F$5:$F$26)</f>
        <v>0</v>
      </c>
      <c r="S4" s="10">
        <f t="shared" ref="S4:S15" si="2">SUMIF($D$5:$D$26,P4,$G$5:$G$26)</f>
        <v>0</v>
      </c>
      <c r="T4" s="16"/>
    </row>
    <row r="5" spans="2:20" x14ac:dyDescent="0.25">
      <c r="B5" s="2">
        <v>1</v>
      </c>
      <c r="C5" s="6"/>
      <c r="D5" s="5"/>
      <c r="E5" s="5"/>
      <c r="F5" s="7"/>
      <c r="G5" s="7"/>
      <c r="H5" s="4" t="str">
        <f>IFERROR(IF(NOT(AND(F5="",G5="")),F5-G5,""),"")</f>
        <v/>
      </c>
      <c r="I5" s="2" t="str">
        <f>+IF(H5&lt;&gt;"",1,"")</f>
        <v/>
      </c>
      <c r="J5" s="21"/>
      <c r="K5" s="23" t="s">
        <v>9</v>
      </c>
      <c r="L5" s="24">
        <f>SUMIF($D$5:$D$26,Salaire,$F$5:$F$26)</f>
        <v>0</v>
      </c>
      <c r="M5" s="24">
        <f>SUMIF($D$5:$D$26,Salaire,$G$5:$G$26)</f>
        <v>0</v>
      </c>
      <c r="N5" s="2">
        <f>+L5-M5</f>
        <v>0</v>
      </c>
      <c r="O5" s="10"/>
      <c r="P5" s="9" t="s">
        <v>12</v>
      </c>
      <c r="Q5" s="9">
        <f t="shared" si="0"/>
        <v>0</v>
      </c>
      <c r="R5" s="10">
        <f t="shared" si="1"/>
        <v>0</v>
      </c>
      <c r="S5" s="10">
        <f t="shared" si="2"/>
        <v>0</v>
      </c>
      <c r="T5" s="16"/>
    </row>
    <row r="6" spans="2:20" x14ac:dyDescent="0.25">
      <c r="B6" s="2">
        <v>2</v>
      </c>
      <c r="C6" s="6"/>
      <c r="D6" s="5"/>
      <c r="E6" s="5"/>
      <c r="F6" s="7"/>
      <c r="G6" s="7"/>
      <c r="H6" s="4" t="str">
        <f>IFERROR(IF(NOT(AND(F6="",G6="")),H5+Q1,""),"")</f>
        <v/>
      </c>
      <c r="I6" s="2" t="str">
        <f>+IF(H6&lt;&gt;"",I5+1,"")</f>
        <v/>
      </c>
      <c r="J6" s="21"/>
      <c r="K6" s="23" t="s">
        <v>10</v>
      </c>
      <c r="L6" s="24">
        <f>SUMIF($D$5:$D$26,Retrait,$F$5:$F$26)</f>
        <v>0</v>
      </c>
      <c r="M6" s="24">
        <f>SUMIF($D$5:$D$26,Retrait,$G$5:$G$26)</f>
        <v>0</v>
      </c>
      <c r="N6" s="2">
        <f t="shared" ref="N6:N18" si="3">+L6-M6</f>
        <v>0</v>
      </c>
      <c r="O6" s="10"/>
      <c r="P6" s="9" t="s">
        <v>34</v>
      </c>
      <c r="Q6" s="9">
        <f t="shared" si="0"/>
        <v>0</v>
      </c>
      <c r="R6" s="10">
        <f t="shared" si="1"/>
        <v>0</v>
      </c>
      <c r="S6" s="10">
        <f t="shared" si="2"/>
        <v>0</v>
      </c>
      <c r="T6" s="16"/>
    </row>
    <row r="7" spans="2:20" x14ac:dyDescent="0.25">
      <c r="B7" s="2">
        <v>3</v>
      </c>
      <c r="C7" s="6"/>
      <c r="D7" s="5"/>
      <c r="E7" s="5"/>
      <c r="F7" s="7"/>
      <c r="G7" s="7"/>
      <c r="H7" s="4" t="str">
        <f t="shared" ref="H7:H26" si="4">IFERROR(IF(NOT(AND(F7="",G7="")),H6+Q2,""),"")</f>
        <v/>
      </c>
      <c r="I7" s="2" t="str">
        <f t="shared" ref="I7:I26" si="5">+IF(H7&lt;&gt;"",I6+1,"")</f>
        <v/>
      </c>
      <c r="J7" s="21"/>
      <c r="K7" s="23" t="s">
        <v>11</v>
      </c>
      <c r="L7" s="24">
        <f>SUMIF($D$5:$D$26,P4,$F$5:$F$26)</f>
        <v>0</v>
      </c>
      <c r="M7" s="24">
        <f>SUMIF($D$5:$D$26,P4,$G$5:$G$26)</f>
        <v>0</v>
      </c>
      <c r="N7" s="2">
        <f t="shared" si="3"/>
        <v>0</v>
      </c>
      <c r="O7" s="10"/>
      <c r="P7" s="9" t="s">
        <v>13</v>
      </c>
      <c r="Q7" s="9">
        <f t="shared" si="0"/>
        <v>0</v>
      </c>
      <c r="R7" s="10">
        <f t="shared" si="1"/>
        <v>0</v>
      </c>
      <c r="S7" s="10">
        <f t="shared" si="2"/>
        <v>0</v>
      </c>
      <c r="T7" s="16"/>
    </row>
    <row r="8" spans="2:20" x14ac:dyDescent="0.25">
      <c r="B8" s="2">
        <v>4</v>
      </c>
      <c r="C8" s="6"/>
      <c r="D8" s="5"/>
      <c r="E8" s="5"/>
      <c r="F8" s="7"/>
      <c r="G8" s="7"/>
      <c r="H8" s="4" t="str">
        <f t="shared" si="4"/>
        <v/>
      </c>
      <c r="I8" s="2" t="str">
        <f t="shared" si="5"/>
        <v/>
      </c>
      <c r="J8" s="21"/>
      <c r="K8" s="23" t="s">
        <v>12</v>
      </c>
      <c r="L8" s="24">
        <f t="shared" ref="L8:L18" si="6">SUMIF($D$5:$D$26,P5,$F$5:$F$26)</f>
        <v>0</v>
      </c>
      <c r="M8" s="24">
        <f t="shared" ref="M8:M18" si="7">SUMIF($D$5:$D$26,P5,$G$5:$G$26)</f>
        <v>0</v>
      </c>
      <c r="N8" s="2">
        <f t="shared" si="3"/>
        <v>0</v>
      </c>
      <c r="O8" s="10"/>
      <c r="P8" s="9" t="s">
        <v>14</v>
      </c>
      <c r="Q8" s="9">
        <f t="shared" si="0"/>
        <v>0</v>
      </c>
      <c r="R8" s="10">
        <f t="shared" si="1"/>
        <v>0</v>
      </c>
      <c r="S8" s="10">
        <f t="shared" si="2"/>
        <v>0</v>
      </c>
      <c r="T8" s="16"/>
    </row>
    <row r="9" spans="2:20" x14ac:dyDescent="0.25">
      <c r="B9" s="2">
        <v>5</v>
      </c>
      <c r="C9" s="6"/>
      <c r="D9" s="5"/>
      <c r="E9" s="5"/>
      <c r="F9" s="7"/>
      <c r="G9" s="7"/>
      <c r="H9" s="4" t="str">
        <f t="shared" si="4"/>
        <v/>
      </c>
      <c r="I9" s="2" t="str">
        <f t="shared" si="5"/>
        <v/>
      </c>
      <c r="J9" s="21"/>
      <c r="K9" s="23" t="s">
        <v>34</v>
      </c>
      <c r="L9" s="24">
        <f t="shared" si="6"/>
        <v>0</v>
      </c>
      <c r="M9" s="24">
        <f t="shared" si="7"/>
        <v>0</v>
      </c>
      <c r="N9" s="2">
        <f t="shared" si="3"/>
        <v>0</v>
      </c>
      <c r="O9" s="10"/>
      <c r="P9" s="9" t="s">
        <v>15</v>
      </c>
      <c r="Q9" s="9">
        <f t="shared" si="0"/>
        <v>0</v>
      </c>
      <c r="R9" s="10">
        <f t="shared" si="1"/>
        <v>0</v>
      </c>
      <c r="S9" s="10">
        <f t="shared" si="2"/>
        <v>0</v>
      </c>
      <c r="T9" s="16"/>
    </row>
    <row r="10" spans="2:20" x14ac:dyDescent="0.25">
      <c r="B10" s="2">
        <v>6</v>
      </c>
      <c r="C10" s="6"/>
      <c r="D10" s="5"/>
      <c r="E10" s="5"/>
      <c r="F10" s="7"/>
      <c r="G10" s="7"/>
      <c r="H10" s="4" t="str">
        <f t="shared" si="4"/>
        <v/>
      </c>
      <c r="I10" s="2" t="str">
        <f t="shared" si="5"/>
        <v/>
      </c>
      <c r="J10" s="21"/>
      <c r="K10" s="23" t="s">
        <v>13</v>
      </c>
      <c r="L10" s="24">
        <f t="shared" si="6"/>
        <v>0</v>
      </c>
      <c r="M10" s="24">
        <f t="shared" si="7"/>
        <v>0</v>
      </c>
      <c r="N10" s="2">
        <f t="shared" si="3"/>
        <v>0</v>
      </c>
      <c r="O10" s="10"/>
      <c r="P10" s="9" t="s">
        <v>16</v>
      </c>
      <c r="Q10" s="9">
        <f t="shared" si="0"/>
        <v>0</v>
      </c>
      <c r="R10" s="10">
        <f t="shared" si="1"/>
        <v>0</v>
      </c>
      <c r="S10" s="10">
        <f t="shared" si="2"/>
        <v>0</v>
      </c>
      <c r="T10" s="16"/>
    </row>
    <row r="11" spans="2:20" x14ac:dyDescent="0.25">
      <c r="B11" s="2">
        <v>7</v>
      </c>
      <c r="C11" s="6"/>
      <c r="D11" s="5"/>
      <c r="E11" s="5"/>
      <c r="F11" s="7"/>
      <c r="G11" s="7"/>
      <c r="H11" s="4" t="str">
        <f t="shared" si="4"/>
        <v/>
      </c>
      <c r="I11" s="2" t="str">
        <f t="shared" si="5"/>
        <v/>
      </c>
      <c r="J11" s="21"/>
      <c r="K11" s="23" t="s">
        <v>14</v>
      </c>
      <c r="L11" s="24">
        <f t="shared" si="6"/>
        <v>0</v>
      </c>
      <c r="M11" s="24">
        <f t="shared" si="7"/>
        <v>0</v>
      </c>
      <c r="N11" s="2">
        <f t="shared" si="3"/>
        <v>0</v>
      </c>
      <c r="O11" s="10"/>
      <c r="P11" s="9" t="s">
        <v>17</v>
      </c>
      <c r="Q11" s="9">
        <f t="shared" si="0"/>
        <v>0</v>
      </c>
      <c r="R11" s="10">
        <f t="shared" si="1"/>
        <v>0</v>
      </c>
      <c r="S11" s="10">
        <f t="shared" si="2"/>
        <v>0</v>
      </c>
      <c r="T11" s="16"/>
    </row>
    <row r="12" spans="2:20" x14ac:dyDescent="0.25">
      <c r="B12" s="2">
        <v>8</v>
      </c>
      <c r="C12" s="6"/>
      <c r="D12" s="5"/>
      <c r="E12" s="5"/>
      <c r="F12" s="7"/>
      <c r="G12" s="7"/>
      <c r="H12" s="4" t="str">
        <f t="shared" si="4"/>
        <v/>
      </c>
      <c r="I12" s="2" t="str">
        <f t="shared" si="5"/>
        <v/>
      </c>
      <c r="J12" s="21"/>
      <c r="K12" s="23" t="s">
        <v>15</v>
      </c>
      <c r="L12" s="24">
        <f t="shared" si="6"/>
        <v>0</v>
      </c>
      <c r="M12" s="24">
        <f t="shared" si="7"/>
        <v>0</v>
      </c>
      <c r="N12" s="2">
        <f t="shared" si="3"/>
        <v>0</v>
      </c>
      <c r="O12" s="10"/>
      <c r="P12" s="9" t="s">
        <v>18</v>
      </c>
      <c r="Q12" s="9">
        <f t="shared" si="0"/>
        <v>0</v>
      </c>
      <c r="R12" s="10">
        <f t="shared" si="1"/>
        <v>0</v>
      </c>
      <c r="S12" s="10">
        <f t="shared" si="2"/>
        <v>0</v>
      </c>
      <c r="T12" s="16"/>
    </row>
    <row r="13" spans="2:20" x14ac:dyDescent="0.25">
      <c r="B13" s="2">
        <v>9</v>
      </c>
      <c r="C13" s="6"/>
      <c r="D13" s="5"/>
      <c r="E13" s="5"/>
      <c r="F13" s="7"/>
      <c r="G13" s="7"/>
      <c r="H13" s="4" t="str">
        <f t="shared" si="4"/>
        <v/>
      </c>
      <c r="I13" s="2" t="str">
        <f t="shared" si="5"/>
        <v/>
      </c>
      <c r="J13" s="21"/>
      <c r="K13" s="23" t="s">
        <v>16</v>
      </c>
      <c r="L13" s="24">
        <f t="shared" si="6"/>
        <v>0</v>
      </c>
      <c r="M13" s="24">
        <f t="shared" si="7"/>
        <v>0</v>
      </c>
      <c r="N13" s="2">
        <f t="shared" si="3"/>
        <v>0</v>
      </c>
      <c r="O13" s="10"/>
      <c r="P13" s="9" t="s">
        <v>5</v>
      </c>
      <c r="Q13" s="9">
        <f t="shared" si="0"/>
        <v>0</v>
      </c>
      <c r="R13" s="10">
        <f t="shared" si="1"/>
        <v>0</v>
      </c>
      <c r="S13" s="10">
        <f t="shared" si="2"/>
        <v>0</v>
      </c>
      <c r="T13" s="16"/>
    </row>
    <row r="14" spans="2:20" x14ac:dyDescent="0.25">
      <c r="B14" s="2">
        <v>10</v>
      </c>
      <c r="C14" s="6"/>
      <c r="D14" s="5"/>
      <c r="E14" s="5"/>
      <c r="F14" s="7"/>
      <c r="G14" s="7"/>
      <c r="H14" s="4" t="str">
        <f t="shared" si="4"/>
        <v/>
      </c>
      <c r="I14" s="2" t="str">
        <f t="shared" si="5"/>
        <v/>
      </c>
      <c r="J14" s="21"/>
      <c r="K14" s="23" t="s">
        <v>17</v>
      </c>
      <c r="L14" s="24">
        <f t="shared" si="6"/>
        <v>0</v>
      </c>
      <c r="M14" s="24">
        <f t="shared" si="7"/>
        <v>0</v>
      </c>
      <c r="N14" s="2">
        <f t="shared" si="3"/>
        <v>0</v>
      </c>
      <c r="O14" s="10"/>
      <c r="P14" s="9" t="s">
        <v>19</v>
      </c>
      <c r="Q14" s="9">
        <f t="shared" si="0"/>
        <v>0</v>
      </c>
      <c r="R14" s="10">
        <f t="shared" si="1"/>
        <v>0</v>
      </c>
      <c r="S14" s="10">
        <f t="shared" si="2"/>
        <v>0</v>
      </c>
      <c r="T14" s="16"/>
    </row>
    <row r="15" spans="2:20" x14ac:dyDescent="0.25">
      <c r="B15" s="2">
        <v>11</v>
      </c>
      <c r="C15" s="6"/>
      <c r="D15" s="5"/>
      <c r="E15" s="5"/>
      <c r="F15" s="7"/>
      <c r="G15" s="7"/>
      <c r="H15" s="4" t="str">
        <f t="shared" si="4"/>
        <v/>
      </c>
      <c r="I15" s="2" t="str">
        <f t="shared" si="5"/>
        <v/>
      </c>
      <c r="J15" s="21"/>
      <c r="K15" s="23" t="s">
        <v>18</v>
      </c>
      <c r="L15" s="24">
        <f t="shared" si="6"/>
        <v>0</v>
      </c>
      <c r="M15" s="24">
        <f t="shared" si="7"/>
        <v>0</v>
      </c>
      <c r="N15" s="2">
        <f t="shared" si="3"/>
        <v>0</v>
      </c>
      <c r="O15" s="10"/>
      <c r="P15" s="9" t="s">
        <v>35</v>
      </c>
      <c r="Q15" s="9">
        <f t="shared" si="0"/>
        <v>0</v>
      </c>
      <c r="R15" s="10">
        <f t="shared" si="1"/>
        <v>0</v>
      </c>
      <c r="S15" s="10">
        <f t="shared" si="2"/>
        <v>0</v>
      </c>
      <c r="T15" s="16"/>
    </row>
    <row r="16" spans="2:20" x14ac:dyDescent="0.25">
      <c r="B16" s="2">
        <v>12</v>
      </c>
      <c r="C16" s="6"/>
      <c r="D16" s="5"/>
      <c r="E16" s="5"/>
      <c r="F16" s="7"/>
      <c r="G16" s="7"/>
      <c r="H16" s="4" t="str">
        <f t="shared" si="4"/>
        <v/>
      </c>
      <c r="I16" s="2" t="str">
        <f t="shared" si="5"/>
        <v/>
      </c>
      <c r="J16" s="21"/>
      <c r="K16" s="23" t="s">
        <v>5</v>
      </c>
      <c r="L16" s="24">
        <f t="shared" si="6"/>
        <v>0</v>
      </c>
      <c r="M16" s="24">
        <f t="shared" si="7"/>
        <v>0</v>
      </c>
      <c r="N16" s="2">
        <f t="shared" si="3"/>
        <v>0</v>
      </c>
      <c r="O16" s="10"/>
      <c r="Q16" s="9">
        <f t="shared" si="0"/>
        <v>0</v>
      </c>
      <c r="T16" s="16"/>
    </row>
    <row r="17" spans="2:20" x14ac:dyDescent="0.25">
      <c r="B17" s="2">
        <v>13</v>
      </c>
      <c r="C17" s="6"/>
      <c r="D17" s="5"/>
      <c r="E17" s="5"/>
      <c r="F17" s="7"/>
      <c r="G17" s="7"/>
      <c r="H17" s="4" t="str">
        <f t="shared" si="4"/>
        <v/>
      </c>
      <c r="I17" s="2" t="str">
        <f t="shared" si="5"/>
        <v/>
      </c>
      <c r="J17" s="21"/>
      <c r="K17" s="23" t="s">
        <v>19</v>
      </c>
      <c r="L17" s="24">
        <f t="shared" si="6"/>
        <v>0</v>
      </c>
      <c r="M17" s="24">
        <f t="shared" si="7"/>
        <v>0</v>
      </c>
      <c r="N17" s="2">
        <f t="shared" si="3"/>
        <v>0</v>
      </c>
      <c r="O17" s="16"/>
      <c r="Q17" s="9">
        <f t="shared" si="0"/>
        <v>0</v>
      </c>
      <c r="T17" s="16"/>
    </row>
    <row r="18" spans="2:20" x14ac:dyDescent="0.25">
      <c r="B18" s="2">
        <v>14</v>
      </c>
      <c r="C18" s="6"/>
      <c r="D18" s="5"/>
      <c r="E18" s="5"/>
      <c r="F18" s="7"/>
      <c r="G18" s="7"/>
      <c r="H18" s="4" t="str">
        <f t="shared" si="4"/>
        <v/>
      </c>
      <c r="I18" s="2" t="str">
        <f t="shared" si="5"/>
        <v/>
      </c>
      <c r="J18" s="21"/>
      <c r="K18" s="23" t="s">
        <v>34</v>
      </c>
      <c r="L18" s="24">
        <f t="shared" si="6"/>
        <v>0</v>
      </c>
      <c r="M18" s="24">
        <f t="shared" si="7"/>
        <v>0</v>
      </c>
      <c r="N18" s="2">
        <f t="shared" si="3"/>
        <v>0</v>
      </c>
      <c r="O18" s="16"/>
      <c r="Q18" s="9">
        <f t="shared" si="0"/>
        <v>0</v>
      </c>
      <c r="T18" s="16"/>
    </row>
    <row r="19" spans="2:20" x14ac:dyDescent="0.25">
      <c r="B19" s="2">
        <v>15</v>
      </c>
      <c r="C19" s="6"/>
      <c r="D19" s="5"/>
      <c r="E19" s="5"/>
      <c r="F19" s="7"/>
      <c r="G19" s="7"/>
      <c r="H19" s="4" t="str">
        <f t="shared" si="4"/>
        <v/>
      </c>
      <c r="I19" s="2" t="str">
        <f t="shared" si="5"/>
        <v/>
      </c>
      <c r="J19" s="21"/>
      <c r="K19" s="25" t="s">
        <v>36</v>
      </c>
      <c r="L19" s="26" t="str">
        <f>IFERROR(IF(AVERAGE(L5:L18)=0,"",AVERAGE(L5:L18)),"")</f>
        <v/>
      </c>
      <c r="M19" s="26" t="str">
        <f t="shared" ref="M19:N19" si="8">IFERROR(IF(AVERAGE(M5:M18)=0,"",AVERAGE(M5:M18)),"")</f>
        <v/>
      </c>
      <c r="N19" s="26" t="str">
        <f t="shared" si="8"/>
        <v/>
      </c>
      <c r="O19" s="16"/>
      <c r="P19" s="8"/>
      <c r="Q19" s="9">
        <f t="shared" si="0"/>
        <v>0</v>
      </c>
      <c r="R19" s="16"/>
      <c r="S19" s="16"/>
      <c r="T19" s="16"/>
    </row>
    <row r="20" spans="2:20" x14ac:dyDescent="0.25">
      <c r="B20" s="2">
        <v>16</v>
      </c>
      <c r="C20" s="6"/>
      <c r="D20" s="5"/>
      <c r="E20" s="5"/>
      <c r="F20" s="7"/>
      <c r="G20" s="7"/>
      <c r="H20" s="4" t="str">
        <f t="shared" si="4"/>
        <v/>
      </c>
      <c r="I20" s="2" t="str">
        <f t="shared" si="5"/>
        <v/>
      </c>
      <c r="J20" s="21"/>
      <c r="K20" s="25" t="s">
        <v>37</v>
      </c>
      <c r="L20" s="2" t="str">
        <f>IFERROR(IF(SUM(L5:L18)=0,"",SUM(L5:L18)),"")</f>
        <v/>
      </c>
      <c r="M20" s="2" t="str">
        <f t="shared" ref="M20:N20" si="9">IFERROR(IF(SUM(M5:M18)=0,"",SUM(M5:M18)),"")</f>
        <v/>
      </c>
      <c r="N20" s="2" t="str">
        <f t="shared" si="9"/>
        <v/>
      </c>
      <c r="O20" s="16"/>
      <c r="P20" s="8"/>
      <c r="Q20" s="9">
        <f t="shared" si="0"/>
        <v>0</v>
      </c>
      <c r="R20" s="16"/>
      <c r="S20" s="16"/>
      <c r="T20" s="16"/>
    </row>
    <row r="21" spans="2:20" x14ac:dyDescent="0.25">
      <c r="B21" s="2">
        <v>17</v>
      </c>
      <c r="C21" s="6"/>
      <c r="D21" s="5"/>
      <c r="E21" s="5"/>
      <c r="F21" s="7"/>
      <c r="G21" s="7"/>
      <c r="H21" s="4" t="str">
        <f t="shared" si="4"/>
        <v/>
      </c>
      <c r="I21" s="2" t="str">
        <f t="shared" si="5"/>
        <v/>
      </c>
      <c r="J21" s="21"/>
      <c r="K21" s="21"/>
      <c r="L21" s="21"/>
      <c r="M21" s="21"/>
      <c r="N21" s="21"/>
      <c r="O21" s="16"/>
      <c r="P21" s="8"/>
      <c r="Q21" s="9">
        <f t="shared" si="0"/>
        <v>0</v>
      </c>
      <c r="R21" s="16"/>
      <c r="S21" s="16"/>
      <c r="T21" s="16"/>
    </row>
    <row r="22" spans="2:20" x14ac:dyDescent="0.25">
      <c r="B22" s="2">
        <v>18</v>
      </c>
      <c r="C22" s="6"/>
      <c r="D22" s="5"/>
      <c r="E22" s="5"/>
      <c r="F22" s="7"/>
      <c r="G22" s="7"/>
      <c r="H22" s="4" t="str">
        <f t="shared" si="4"/>
        <v/>
      </c>
      <c r="I22" s="2" t="str">
        <f t="shared" si="5"/>
        <v/>
      </c>
      <c r="J22" s="21"/>
      <c r="K22" s="21"/>
      <c r="L22" s="21"/>
      <c r="M22" s="21"/>
      <c r="N22" s="21"/>
      <c r="O22" s="16"/>
      <c r="P22" s="8"/>
      <c r="R22" s="16"/>
      <c r="S22" s="16"/>
      <c r="T22" s="16"/>
    </row>
    <row r="23" spans="2:20" x14ac:dyDescent="0.25">
      <c r="B23" s="2">
        <v>19</v>
      </c>
      <c r="C23" s="6"/>
      <c r="D23" s="5"/>
      <c r="E23" s="5"/>
      <c r="F23" s="7"/>
      <c r="G23" s="7"/>
      <c r="H23" s="4" t="str">
        <f t="shared" si="4"/>
        <v/>
      </c>
      <c r="I23" s="2" t="str">
        <f t="shared" si="5"/>
        <v/>
      </c>
      <c r="J23" s="21"/>
      <c r="K23" s="21"/>
      <c r="L23" s="21"/>
      <c r="M23" s="21"/>
      <c r="N23" s="21"/>
      <c r="O23" s="16"/>
      <c r="P23" s="8"/>
      <c r="R23" s="16"/>
      <c r="S23" s="16"/>
      <c r="T23" s="16"/>
    </row>
    <row r="24" spans="2:20" x14ac:dyDescent="0.25">
      <c r="B24" s="2">
        <v>20</v>
      </c>
      <c r="C24" s="6"/>
      <c r="D24" s="5"/>
      <c r="E24" s="5"/>
      <c r="F24" s="7"/>
      <c r="G24" s="7"/>
      <c r="H24" s="4" t="str">
        <f t="shared" si="4"/>
        <v/>
      </c>
      <c r="I24" s="2" t="str">
        <f t="shared" si="5"/>
        <v/>
      </c>
      <c r="J24" s="21"/>
      <c r="K24" s="21"/>
      <c r="L24" s="21"/>
      <c r="M24" s="21"/>
      <c r="N24" s="21"/>
      <c r="O24" s="16"/>
      <c r="P24" s="8"/>
      <c r="R24" s="16"/>
      <c r="S24" s="16"/>
      <c r="T24" s="16"/>
    </row>
    <row r="25" spans="2:20" x14ac:dyDescent="0.25">
      <c r="B25" s="2">
        <v>21</v>
      </c>
      <c r="C25" s="6"/>
      <c r="D25" s="5"/>
      <c r="E25" s="5"/>
      <c r="F25" s="7"/>
      <c r="G25" s="7"/>
      <c r="H25" s="4" t="str">
        <f t="shared" si="4"/>
        <v/>
      </c>
      <c r="I25" s="2" t="str">
        <f t="shared" si="5"/>
        <v/>
      </c>
      <c r="J25" s="21"/>
      <c r="K25" s="21"/>
      <c r="L25" s="21"/>
      <c r="M25" s="21"/>
      <c r="N25" s="21"/>
    </row>
    <row r="26" spans="2:20" x14ac:dyDescent="0.25">
      <c r="B26" s="2">
        <v>22</v>
      </c>
      <c r="C26" s="6"/>
      <c r="D26" s="5"/>
      <c r="E26" s="5"/>
      <c r="F26" s="7"/>
      <c r="G26" s="7"/>
      <c r="H26" s="4" t="str">
        <f t="shared" si="4"/>
        <v/>
      </c>
      <c r="I26" s="2" t="str">
        <f t="shared" si="5"/>
        <v/>
      </c>
      <c r="J26" s="21"/>
      <c r="K26" s="21"/>
      <c r="L26" s="21"/>
      <c r="M26" s="21"/>
      <c r="N26" s="21"/>
    </row>
    <row r="27" spans="2:20" x14ac:dyDescent="0.25">
      <c r="G27" s="19"/>
      <c r="H27" s="19"/>
    </row>
  </sheetData>
  <conditionalFormatting sqref="H1:H26 H28:H1048576">
    <cfRule type="cellIs" dxfId="13" priority="2" operator="lessThan">
      <formula>0</formula>
    </cfRule>
  </conditionalFormatting>
  <conditionalFormatting sqref="I2:N2">
    <cfRule type="cellIs" dxfId="12" priority="1" operator="lessThan">
      <formula>0</formula>
    </cfRule>
  </conditionalFormatting>
  <dataValidations count="1">
    <dataValidation type="list" allowBlank="1" showInputMessage="1" showErrorMessage="1" sqref="D5:D26">
      <formula1>Poste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1:U27"/>
  <sheetViews>
    <sheetView topLeftCell="C1" zoomScale="70" zoomScaleNormal="70" workbookViewId="0">
      <selection activeCell="K26" sqref="K26"/>
    </sheetView>
  </sheetViews>
  <sheetFormatPr baseColWidth="10" defaultRowHeight="15" x14ac:dyDescent="0.25"/>
  <cols>
    <col min="2" max="10" width="15.7109375" customWidth="1"/>
    <col min="11" max="11" width="17.28515625" customWidth="1"/>
    <col min="12" max="14" width="15.7109375" customWidth="1"/>
    <col min="15" max="15" width="11.5703125" customWidth="1"/>
    <col min="16" max="16" width="11" style="9" customWidth="1"/>
    <col min="17" max="17" width="7.7109375" style="9" customWidth="1"/>
    <col min="18" max="19" width="11.42578125" style="10"/>
  </cols>
  <sheetData>
    <row r="1" spans="2:21" x14ac:dyDescent="0.25">
      <c r="O1" s="10"/>
      <c r="Q1" s="9">
        <f>+F6-G6</f>
        <v>0</v>
      </c>
      <c r="R1" s="10" t="s">
        <v>4</v>
      </c>
      <c r="S1" s="10" t="s">
        <v>5</v>
      </c>
      <c r="T1" s="10"/>
      <c r="U1" s="10"/>
    </row>
    <row r="2" spans="2:21" x14ac:dyDescent="0.25">
      <c r="H2" s="1" t="s">
        <v>8</v>
      </c>
      <c r="I2" s="2" t="str">
        <f>IFERROR(LOOKUP(9^9,H5:H26),"")</f>
        <v/>
      </c>
      <c r="J2" s="21"/>
      <c r="K2" s="21"/>
      <c r="L2" s="21"/>
      <c r="M2" s="21"/>
      <c r="N2" s="21"/>
      <c r="O2" s="10"/>
      <c r="P2" s="9" t="s">
        <v>9</v>
      </c>
      <c r="Q2" s="9">
        <f t="shared" ref="Q2:Q21" si="0">+F7-G7</f>
        <v>0</v>
      </c>
      <c r="R2" s="10">
        <f>SUMIF($D$5:$D$26,Salaire,$F$5:$F$26)</f>
        <v>0</v>
      </c>
      <c r="S2" s="10">
        <f>SUMIF($D$5:$D$26,Salaire,$G$5:$G$26)</f>
        <v>0</v>
      </c>
      <c r="T2" s="10"/>
      <c r="U2" s="10"/>
    </row>
    <row r="3" spans="2:21" x14ac:dyDescent="0.25">
      <c r="O3" s="10"/>
      <c r="P3" s="9" t="s">
        <v>10</v>
      </c>
      <c r="Q3" s="9">
        <f t="shared" si="0"/>
        <v>0</v>
      </c>
      <c r="R3" s="10">
        <f>SUMIF($D$5:$D$26,Retrait,$F$5:$F$26)</f>
        <v>0</v>
      </c>
      <c r="S3" s="10">
        <f>SUMIF($D$5:$D$26,Retrait,$G$5:$G$26)</f>
        <v>0</v>
      </c>
      <c r="T3" s="10"/>
      <c r="U3" s="10"/>
    </row>
    <row r="4" spans="2:21" x14ac:dyDescent="0.25">
      <c r="B4" s="2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  <c r="I4" s="3" t="s">
        <v>7</v>
      </c>
      <c r="J4" s="22"/>
      <c r="K4" s="3"/>
      <c r="L4" s="3" t="s">
        <v>4</v>
      </c>
      <c r="M4" s="3" t="s">
        <v>5</v>
      </c>
      <c r="N4" s="3" t="s">
        <v>6</v>
      </c>
      <c r="O4" s="10"/>
      <c r="P4" s="9" t="s">
        <v>11</v>
      </c>
      <c r="Q4" s="9">
        <f t="shared" si="0"/>
        <v>0</v>
      </c>
      <c r="R4" s="10">
        <f t="shared" ref="R4:R15" si="1">SUMIF($D$5:$D$26,P4,$F$5:$F$26)</f>
        <v>0</v>
      </c>
      <c r="S4" s="10">
        <f t="shared" ref="S4:S15" si="2">SUMIF($D$5:$D$26,P4,$G$5:$G$26)</f>
        <v>0</v>
      </c>
      <c r="T4" s="10"/>
      <c r="U4" s="10"/>
    </row>
    <row r="5" spans="2:21" x14ac:dyDescent="0.25">
      <c r="B5" s="2">
        <v>1</v>
      </c>
      <c r="C5" s="6"/>
      <c r="D5" s="5"/>
      <c r="E5" s="5"/>
      <c r="F5" s="7"/>
      <c r="G5" s="7"/>
      <c r="H5" s="4" t="str">
        <f>IFERROR(IF(NOT(AND(F5="",G5="")),F5-G5,""),"")</f>
        <v/>
      </c>
      <c r="I5" s="2" t="str">
        <f>+IF(H5&lt;&gt;"",1,"")</f>
        <v/>
      </c>
      <c r="J5" s="21"/>
      <c r="K5" s="23" t="s">
        <v>9</v>
      </c>
      <c r="L5" s="24">
        <f>SUMIF($D$5:$D$26,Salaire,$F$5:$F$26)</f>
        <v>0</v>
      </c>
      <c r="M5" s="24">
        <f>SUMIF($D$5:$D$26,Salaire,$G$5:$G$26)</f>
        <v>0</v>
      </c>
      <c r="N5" s="2">
        <f>+L5-M5</f>
        <v>0</v>
      </c>
      <c r="O5" s="10"/>
      <c r="P5" s="9" t="s">
        <v>12</v>
      </c>
      <c r="Q5" s="9">
        <f t="shared" si="0"/>
        <v>0</v>
      </c>
      <c r="R5" s="10">
        <f t="shared" si="1"/>
        <v>0</v>
      </c>
      <c r="S5" s="10">
        <f t="shared" si="2"/>
        <v>0</v>
      </c>
      <c r="T5" s="10"/>
      <c r="U5" s="10"/>
    </row>
    <row r="6" spans="2:21" x14ac:dyDescent="0.25">
      <c r="B6" s="2">
        <v>2</v>
      </c>
      <c r="C6" s="6"/>
      <c r="D6" s="5"/>
      <c r="E6" s="5"/>
      <c r="F6" s="7"/>
      <c r="G6" s="7"/>
      <c r="H6" s="4" t="str">
        <f>IFERROR(IF(NOT(AND(F6="",G6="")),H5+Q1,""),"")</f>
        <v/>
      </c>
      <c r="I6" s="2" t="str">
        <f>+IF(H6&lt;&gt;"",I5+1,"")</f>
        <v/>
      </c>
      <c r="J6" s="21"/>
      <c r="K6" s="23" t="s">
        <v>10</v>
      </c>
      <c r="L6" s="24">
        <f>SUMIF($D$5:$D$26,Retrait,$F$5:$F$26)</f>
        <v>0</v>
      </c>
      <c r="M6" s="24">
        <f>SUMIF($D$5:$D$26,Retrait,$G$5:$G$26)</f>
        <v>0</v>
      </c>
      <c r="N6" s="2">
        <f t="shared" ref="N6:N18" si="3">+L6-M6</f>
        <v>0</v>
      </c>
      <c r="O6" s="10"/>
      <c r="P6" s="9" t="s">
        <v>34</v>
      </c>
      <c r="Q6" s="9">
        <f t="shared" si="0"/>
        <v>0</v>
      </c>
      <c r="R6" s="10">
        <f t="shared" si="1"/>
        <v>0</v>
      </c>
      <c r="S6" s="10">
        <f t="shared" si="2"/>
        <v>0</v>
      </c>
      <c r="T6" s="10"/>
      <c r="U6" s="10"/>
    </row>
    <row r="7" spans="2:21" x14ac:dyDescent="0.25">
      <c r="B7" s="2">
        <v>3</v>
      </c>
      <c r="C7" s="6"/>
      <c r="D7" s="5"/>
      <c r="E7" s="5"/>
      <c r="F7" s="7"/>
      <c r="G7" s="7"/>
      <c r="H7" s="4" t="str">
        <f t="shared" ref="H7:H26" si="4">IFERROR(IF(NOT(AND(F7="",G7="")),H6+Q2,""),"")</f>
        <v/>
      </c>
      <c r="I7" s="2" t="str">
        <f t="shared" ref="I7:I26" si="5">+IF(H7&lt;&gt;"",I6+1,"")</f>
        <v/>
      </c>
      <c r="J7" s="21"/>
      <c r="K7" s="23" t="s">
        <v>11</v>
      </c>
      <c r="L7" s="24">
        <f>SUMIF($D$5:$D$26,P4,$F$5:$F$26)</f>
        <v>0</v>
      </c>
      <c r="M7" s="24">
        <f>SUMIF($D$5:$D$26,P4,$G$5:$G$26)</f>
        <v>0</v>
      </c>
      <c r="N7" s="2">
        <f t="shared" si="3"/>
        <v>0</v>
      </c>
      <c r="O7" s="10"/>
      <c r="P7" s="9" t="s">
        <v>13</v>
      </c>
      <c r="Q7" s="9">
        <f t="shared" si="0"/>
        <v>0</v>
      </c>
      <c r="R7" s="10">
        <f t="shared" si="1"/>
        <v>0</v>
      </c>
      <c r="S7" s="10">
        <f t="shared" si="2"/>
        <v>0</v>
      </c>
      <c r="T7" s="10"/>
      <c r="U7" s="10"/>
    </row>
    <row r="8" spans="2:21" x14ac:dyDescent="0.25">
      <c r="B8" s="2">
        <v>4</v>
      </c>
      <c r="C8" s="6"/>
      <c r="D8" s="5"/>
      <c r="E8" s="5"/>
      <c r="F8" s="7"/>
      <c r="G8" s="7"/>
      <c r="H8" s="4" t="str">
        <f t="shared" si="4"/>
        <v/>
      </c>
      <c r="I8" s="2" t="str">
        <f t="shared" si="5"/>
        <v/>
      </c>
      <c r="J8" s="21"/>
      <c r="K8" s="23" t="s">
        <v>12</v>
      </c>
      <c r="L8" s="24">
        <f t="shared" ref="L8:L18" si="6">SUMIF($D$5:$D$26,P5,$F$5:$F$26)</f>
        <v>0</v>
      </c>
      <c r="M8" s="24">
        <f t="shared" ref="M8:M18" si="7">SUMIF($D$5:$D$26,P5,$G$5:$G$26)</f>
        <v>0</v>
      </c>
      <c r="N8" s="2">
        <f t="shared" si="3"/>
        <v>0</v>
      </c>
      <c r="O8" s="10"/>
      <c r="P8" s="9" t="s">
        <v>14</v>
      </c>
      <c r="Q8" s="9">
        <f t="shared" si="0"/>
        <v>0</v>
      </c>
      <c r="R8" s="10">
        <f t="shared" si="1"/>
        <v>0</v>
      </c>
      <c r="S8" s="10">
        <f t="shared" si="2"/>
        <v>0</v>
      </c>
      <c r="T8" s="10"/>
      <c r="U8" s="10"/>
    </row>
    <row r="9" spans="2:21" x14ac:dyDescent="0.25">
      <c r="B9" s="2">
        <v>5</v>
      </c>
      <c r="C9" s="6"/>
      <c r="D9" s="5"/>
      <c r="E9" s="5"/>
      <c r="F9" s="7"/>
      <c r="G9" s="7"/>
      <c r="H9" s="4" t="str">
        <f t="shared" si="4"/>
        <v/>
      </c>
      <c r="I9" s="2" t="str">
        <f t="shared" si="5"/>
        <v/>
      </c>
      <c r="J9" s="21"/>
      <c r="K9" s="23" t="s">
        <v>34</v>
      </c>
      <c r="L9" s="24">
        <f t="shared" si="6"/>
        <v>0</v>
      </c>
      <c r="M9" s="24">
        <f t="shared" si="7"/>
        <v>0</v>
      </c>
      <c r="N9" s="2">
        <f t="shared" si="3"/>
        <v>0</v>
      </c>
      <c r="O9" s="10"/>
      <c r="P9" s="9" t="s">
        <v>15</v>
      </c>
      <c r="Q9" s="9">
        <f t="shared" si="0"/>
        <v>0</v>
      </c>
      <c r="R9" s="10">
        <f t="shared" si="1"/>
        <v>0</v>
      </c>
      <c r="S9" s="10">
        <f t="shared" si="2"/>
        <v>0</v>
      </c>
      <c r="T9" s="10"/>
      <c r="U9" s="10"/>
    </row>
    <row r="10" spans="2:21" x14ac:dyDescent="0.25">
      <c r="B10" s="2">
        <v>6</v>
      </c>
      <c r="C10" s="6"/>
      <c r="D10" s="5"/>
      <c r="E10" s="5"/>
      <c r="F10" s="7"/>
      <c r="G10" s="7"/>
      <c r="H10" s="4" t="str">
        <f t="shared" si="4"/>
        <v/>
      </c>
      <c r="I10" s="2" t="str">
        <f t="shared" si="5"/>
        <v/>
      </c>
      <c r="J10" s="21"/>
      <c r="K10" s="23" t="s">
        <v>13</v>
      </c>
      <c r="L10" s="24">
        <f t="shared" si="6"/>
        <v>0</v>
      </c>
      <c r="M10" s="24">
        <f t="shared" si="7"/>
        <v>0</v>
      </c>
      <c r="N10" s="2">
        <f t="shared" si="3"/>
        <v>0</v>
      </c>
      <c r="O10" s="10"/>
      <c r="P10" s="9" t="s">
        <v>16</v>
      </c>
      <c r="Q10" s="9">
        <f t="shared" si="0"/>
        <v>0</v>
      </c>
      <c r="R10" s="10">
        <f t="shared" si="1"/>
        <v>0</v>
      </c>
      <c r="S10" s="10">
        <f t="shared" si="2"/>
        <v>0</v>
      </c>
      <c r="T10" s="10"/>
      <c r="U10" s="10"/>
    </row>
    <row r="11" spans="2:21" x14ac:dyDescent="0.25">
      <c r="B11" s="2">
        <v>7</v>
      </c>
      <c r="C11" s="6"/>
      <c r="D11" s="5"/>
      <c r="E11" s="5"/>
      <c r="F11" s="7"/>
      <c r="G11" s="7"/>
      <c r="H11" s="4" t="str">
        <f t="shared" si="4"/>
        <v/>
      </c>
      <c r="I11" s="2" t="str">
        <f t="shared" si="5"/>
        <v/>
      </c>
      <c r="J11" s="21"/>
      <c r="K11" s="23" t="s">
        <v>14</v>
      </c>
      <c r="L11" s="24">
        <f t="shared" si="6"/>
        <v>0</v>
      </c>
      <c r="M11" s="24">
        <f t="shared" si="7"/>
        <v>0</v>
      </c>
      <c r="N11" s="2">
        <f t="shared" si="3"/>
        <v>0</v>
      </c>
      <c r="O11" s="10"/>
      <c r="P11" s="9" t="s">
        <v>17</v>
      </c>
      <c r="Q11" s="9">
        <f t="shared" si="0"/>
        <v>0</v>
      </c>
      <c r="R11" s="10">
        <f t="shared" si="1"/>
        <v>0</v>
      </c>
      <c r="S11" s="10">
        <f t="shared" si="2"/>
        <v>0</v>
      </c>
      <c r="T11" s="10"/>
      <c r="U11" s="10"/>
    </row>
    <row r="12" spans="2:21" x14ac:dyDescent="0.25">
      <c r="B12" s="2">
        <v>8</v>
      </c>
      <c r="C12" s="6"/>
      <c r="D12" s="5"/>
      <c r="E12" s="5"/>
      <c r="F12" s="7"/>
      <c r="G12" s="7"/>
      <c r="H12" s="4" t="str">
        <f t="shared" si="4"/>
        <v/>
      </c>
      <c r="I12" s="2" t="str">
        <f t="shared" si="5"/>
        <v/>
      </c>
      <c r="J12" s="21"/>
      <c r="K12" s="23" t="s">
        <v>15</v>
      </c>
      <c r="L12" s="24">
        <f t="shared" si="6"/>
        <v>0</v>
      </c>
      <c r="M12" s="24">
        <f t="shared" si="7"/>
        <v>0</v>
      </c>
      <c r="N12" s="2">
        <f t="shared" si="3"/>
        <v>0</v>
      </c>
      <c r="O12" s="10"/>
      <c r="P12" s="9" t="s">
        <v>18</v>
      </c>
      <c r="Q12" s="9">
        <f t="shared" si="0"/>
        <v>0</v>
      </c>
      <c r="R12" s="10">
        <f t="shared" si="1"/>
        <v>0</v>
      </c>
      <c r="S12" s="10">
        <f t="shared" si="2"/>
        <v>0</v>
      </c>
      <c r="T12" s="10"/>
      <c r="U12" s="10"/>
    </row>
    <row r="13" spans="2:21" x14ac:dyDescent="0.25">
      <c r="B13" s="2">
        <v>9</v>
      </c>
      <c r="C13" s="6"/>
      <c r="D13" s="5"/>
      <c r="E13" s="5"/>
      <c r="F13" s="7"/>
      <c r="G13" s="7"/>
      <c r="H13" s="4" t="str">
        <f t="shared" si="4"/>
        <v/>
      </c>
      <c r="I13" s="2" t="str">
        <f t="shared" si="5"/>
        <v/>
      </c>
      <c r="J13" s="21"/>
      <c r="K13" s="23" t="s">
        <v>16</v>
      </c>
      <c r="L13" s="24">
        <f t="shared" si="6"/>
        <v>0</v>
      </c>
      <c r="M13" s="24">
        <f t="shared" si="7"/>
        <v>0</v>
      </c>
      <c r="N13" s="2">
        <f t="shared" si="3"/>
        <v>0</v>
      </c>
      <c r="O13" s="10"/>
      <c r="P13" s="9" t="s">
        <v>5</v>
      </c>
      <c r="Q13" s="9">
        <f t="shared" si="0"/>
        <v>0</v>
      </c>
      <c r="R13" s="10">
        <f t="shared" si="1"/>
        <v>0</v>
      </c>
      <c r="S13" s="10">
        <f t="shared" si="2"/>
        <v>0</v>
      </c>
      <c r="T13" s="10"/>
      <c r="U13" s="10"/>
    </row>
    <row r="14" spans="2:21" x14ac:dyDescent="0.25">
      <c r="B14" s="2">
        <v>10</v>
      </c>
      <c r="C14" s="6"/>
      <c r="D14" s="5"/>
      <c r="E14" s="5"/>
      <c r="F14" s="7"/>
      <c r="G14" s="7"/>
      <c r="H14" s="4" t="str">
        <f t="shared" si="4"/>
        <v/>
      </c>
      <c r="I14" s="2" t="str">
        <f t="shared" si="5"/>
        <v/>
      </c>
      <c r="J14" s="21"/>
      <c r="K14" s="23" t="s">
        <v>17</v>
      </c>
      <c r="L14" s="24">
        <f t="shared" si="6"/>
        <v>0</v>
      </c>
      <c r="M14" s="24">
        <f t="shared" si="7"/>
        <v>0</v>
      </c>
      <c r="N14" s="2">
        <f t="shared" si="3"/>
        <v>0</v>
      </c>
      <c r="O14" s="10"/>
      <c r="P14" s="9" t="s">
        <v>19</v>
      </c>
      <c r="Q14" s="9">
        <f t="shared" si="0"/>
        <v>0</v>
      </c>
      <c r="R14" s="10">
        <f t="shared" si="1"/>
        <v>0</v>
      </c>
      <c r="S14" s="10">
        <f t="shared" si="2"/>
        <v>0</v>
      </c>
      <c r="T14" s="10"/>
      <c r="U14" s="10"/>
    </row>
    <row r="15" spans="2:21" x14ac:dyDescent="0.25">
      <c r="B15" s="2">
        <v>11</v>
      </c>
      <c r="C15" s="6"/>
      <c r="D15" s="5"/>
      <c r="E15" s="5"/>
      <c r="F15" s="7"/>
      <c r="G15" s="7"/>
      <c r="H15" s="4" t="str">
        <f t="shared" si="4"/>
        <v/>
      </c>
      <c r="I15" s="2" t="str">
        <f t="shared" si="5"/>
        <v/>
      </c>
      <c r="J15" s="21"/>
      <c r="K15" s="23" t="s">
        <v>18</v>
      </c>
      <c r="L15" s="24">
        <f t="shared" si="6"/>
        <v>0</v>
      </c>
      <c r="M15" s="24">
        <f t="shared" si="7"/>
        <v>0</v>
      </c>
      <c r="N15" s="2">
        <f t="shared" si="3"/>
        <v>0</v>
      </c>
      <c r="O15" s="10"/>
      <c r="P15" s="9" t="s">
        <v>35</v>
      </c>
      <c r="Q15" s="9">
        <f t="shared" si="0"/>
        <v>0</v>
      </c>
      <c r="R15" s="10">
        <f t="shared" si="1"/>
        <v>0</v>
      </c>
      <c r="S15" s="10">
        <f t="shared" si="2"/>
        <v>0</v>
      </c>
      <c r="T15" s="10"/>
      <c r="U15" s="10"/>
    </row>
    <row r="16" spans="2:21" x14ac:dyDescent="0.25">
      <c r="B16" s="2">
        <v>12</v>
      </c>
      <c r="C16" s="6"/>
      <c r="D16" s="5"/>
      <c r="E16" s="5"/>
      <c r="F16" s="7"/>
      <c r="G16" s="7"/>
      <c r="H16" s="4" t="str">
        <f t="shared" si="4"/>
        <v/>
      </c>
      <c r="I16" s="2" t="str">
        <f t="shared" si="5"/>
        <v/>
      </c>
      <c r="J16" s="21"/>
      <c r="K16" s="23" t="s">
        <v>5</v>
      </c>
      <c r="L16" s="24">
        <f t="shared" si="6"/>
        <v>0</v>
      </c>
      <c r="M16" s="24">
        <f t="shared" si="7"/>
        <v>0</v>
      </c>
      <c r="N16" s="2">
        <f t="shared" si="3"/>
        <v>0</v>
      </c>
      <c r="O16" s="10"/>
      <c r="Q16" s="9">
        <f t="shared" si="0"/>
        <v>0</v>
      </c>
      <c r="T16" s="10"/>
      <c r="U16" s="10"/>
    </row>
    <row r="17" spans="2:21" x14ac:dyDescent="0.25">
      <c r="B17" s="2">
        <v>13</v>
      </c>
      <c r="C17" s="6"/>
      <c r="D17" s="5"/>
      <c r="E17" s="5"/>
      <c r="F17" s="7"/>
      <c r="G17" s="7"/>
      <c r="H17" s="4" t="str">
        <f t="shared" si="4"/>
        <v/>
      </c>
      <c r="I17" s="2" t="str">
        <f t="shared" si="5"/>
        <v/>
      </c>
      <c r="J17" s="21"/>
      <c r="K17" s="23" t="s">
        <v>19</v>
      </c>
      <c r="L17" s="24">
        <f t="shared" si="6"/>
        <v>0</v>
      </c>
      <c r="M17" s="24">
        <f t="shared" si="7"/>
        <v>0</v>
      </c>
      <c r="N17" s="2">
        <f t="shared" si="3"/>
        <v>0</v>
      </c>
      <c r="O17" s="16"/>
      <c r="Q17" s="9">
        <f t="shared" si="0"/>
        <v>0</v>
      </c>
      <c r="T17" s="10"/>
      <c r="U17" s="10"/>
    </row>
    <row r="18" spans="2:21" x14ac:dyDescent="0.25">
      <c r="B18" s="2">
        <v>14</v>
      </c>
      <c r="C18" s="6"/>
      <c r="D18" s="5"/>
      <c r="E18" s="5"/>
      <c r="F18" s="7"/>
      <c r="G18" s="7"/>
      <c r="H18" s="4" t="str">
        <f t="shared" si="4"/>
        <v/>
      </c>
      <c r="I18" s="2" t="str">
        <f t="shared" si="5"/>
        <v/>
      </c>
      <c r="J18" s="21"/>
      <c r="K18" s="23" t="s">
        <v>34</v>
      </c>
      <c r="L18" s="24">
        <f t="shared" si="6"/>
        <v>0</v>
      </c>
      <c r="M18" s="24">
        <f t="shared" si="7"/>
        <v>0</v>
      </c>
      <c r="N18" s="2">
        <f t="shared" si="3"/>
        <v>0</v>
      </c>
      <c r="O18" s="16"/>
      <c r="P18" s="8"/>
      <c r="Q18" s="9">
        <f t="shared" si="0"/>
        <v>0</v>
      </c>
      <c r="R18" s="16"/>
      <c r="S18" s="16"/>
      <c r="T18" s="16"/>
    </row>
    <row r="19" spans="2:21" x14ac:dyDescent="0.25">
      <c r="B19" s="2">
        <v>15</v>
      </c>
      <c r="C19" s="6"/>
      <c r="D19" s="5"/>
      <c r="E19" s="5"/>
      <c r="F19" s="7"/>
      <c r="G19" s="7"/>
      <c r="H19" s="4" t="str">
        <f t="shared" si="4"/>
        <v/>
      </c>
      <c r="I19" s="2" t="str">
        <f t="shared" si="5"/>
        <v/>
      </c>
      <c r="J19" s="21"/>
      <c r="K19" s="25" t="s">
        <v>36</v>
      </c>
      <c r="L19" s="26" t="str">
        <f>IFERROR(IF(AVERAGE(L5:L18)=0,"",AVERAGE(L5:L18)),"")</f>
        <v/>
      </c>
      <c r="M19" s="26" t="str">
        <f t="shared" ref="M19:N19" si="8">IFERROR(IF(AVERAGE(M5:M18)=0,"",AVERAGE(M5:M18)),"")</f>
        <v/>
      </c>
      <c r="N19" s="26" t="str">
        <f t="shared" si="8"/>
        <v/>
      </c>
      <c r="O19" s="16"/>
      <c r="P19" s="8"/>
      <c r="Q19" s="9">
        <f t="shared" si="0"/>
        <v>0</v>
      </c>
      <c r="R19" s="16"/>
      <c r="S19" s="16"/>
      <c r="T19" s="16"/>
    </row>
    <row r="20" spans="2:21" x14ac:dyDescent="0.25">
      <c r="B20" s="2">
        <v>16</v>
      </c>
      <c r="C20" s="6"/>
      <c r="D20" s="5"/>
      <c r="E20" s="5"/>
      <c r="F20" s="7"/>
      <c r="G20" s="7"/>
      <c r="H20" s="4" t="str">
        <f t="shared" si="4"/>
        <v/>
      </c>
      <c r="I20" s="2" t="str">
        <f t="shared" si="5"/>
        <v/>
      </c>
      <c r="J20" s="21"/>
      <c r="K20" s="25" t="s">
        <v>37</v>
      </c>
      <c r="L20" s="2" t="str">
        <f>IFERROR(IF(SUM(L5:L18)=0,"",SUM(L5:L18)),"")</f>
        <v/>
      </c>
      <c r="M20" s="2" t="str">
        <f t="shared" ref="M20:N20" si="9">IFERROR(IF(SUM(M5:M18)=0,"",SUM(M5:M18)),"")</f>
        <v/>
      </c>
      <c r="N20" s="2" t="str">
        <f t="shared" si="9"/>
        <v/>
      </c>
      <c r="O20" s="16"/>
      <c r="P20" s="8"/>
      <c r="Q20" s="9">
        <f t="shared" si="0"/>
        <v>0</v>
      </c>
      <c r="R20" s="16"/>
      <c r="S20" s="16"/>
      <c r="T20" s="16"/>
    </row>
    <row r="21" spans="2:21" x14ac:dyDescent="0.25">
      <c r="B21" s="2">
        <v>17</v>
      </c>
      <c r="C21" s="6"/>
      <c r="D21" s="5"/>
      <c r="E21" s="5"/>
      <c r="F21" s="7"/>
      <c r="G21" s="7"/>
      <c r="H21" s="4" t="str">
        <f t="shared" si="4"/>
        <v/>
      </c>
      <c r="I21" s="2" t="str">
        <f t="shared" si="5"/>
        <v/>
      </c>
      <c r="J21" s="21"/>
      <c r="K21" s="21"/>
      <c r="L21" s="21"/>
      <c r="M21" s="21"/>
      <c r="N21" s="21"/>
      <c r="O21" s="16"/>
      <c r="P21" s="8"/>
      <c r="Q21" s="9">
        <f t="shared" si="0"/>
        <v>0</v>
      </c>
      <c r="R21" s="16"/>
      <c r="S21" s="16"/>
      <c r="T21" s="16"/>
    </row>
    <row r="22" spans="2:21" x14ac:dyDescent="0.25">
      <c r="B22" s="2">
        <v>18</v>
      </c>
      <c r="C22" s="6"/>
      <c r="D22" s="5"/>
      <c r="E22" s="5"/>
      <c r="F22" s="7"/>
      <c r="G22" s="7"/>
      <c r="H22" s="4" t="str">
        <f t="shared" si="4"/>
        <v/>
      </c>
      <c r="I22" s="2" t="str">
        <f t="shared" si="5"/>
        <v/>
      </c>
      <c r="J22" s="21"/>
      <c r="K22" s="21"/>
      <c r="L22" s="21"/>
      <c r="M22" s="21"/>
      <c r="N22" s="21"/>
      <c r="O22" s="16"/>
      <c r="P22" s="8"/>
      <c r="R22" s="16"/>
      <c r="S22" s="16"/>
      <c r="T22" s="16"/>
    </row>
    <row r="23" spans="2:21" x14ac:dyDescent="0.25">
      <c r="B23" s="2">
        <v>19</v>
      </c>
      <c r="C23" s="6"/>
      <c r="D23" s="5"/>
      <c r="E23" s="5"/>
      <c r="F23" s="7"/>
      <c r="G23" s="7"/>
      <c r="H23" s="4" t="str">
        <f t="shared" si="4"/>
        <v/>
      </c>
      <c r="I23" s="2" t="str">
        <f t="shared" si="5"/>
        <v/>
      </c>
      <c r="J23" s="21"/>
      <c r="K23" s="21"/>
      <c r="L23" s="21"/>
      <c r="M23" s="21"/>
      <c r="N23" s="21"/>
      <c r="O23" s="16"/>
      <c r="P23" s="8"/>
      <c r="R23" s="16"/>
      <c r="S23" s="16"/>
      <c r="T23" s="16"/>
    </row>
    <row r="24" spans="2:21" x14ac:dyDescent="0.25">
      <c r="B24" s="2">
        <v>20</v>
      </c>
      <c r="C24" s="6"/>
      <c r="D24" s="5"/>
      <c r="E24" s="5"/>
      <c r="F24" s="7"/>
      <c r="G24" s="7"/>
      <c r="H24" s="4" t="str">
        <f t="shared" si="4"/>
        <v/>
      </c>
      <c r="I24" s="2" t="str">
        <f t="shared" si="5"/>
        <v/>
      </c>
      <c r="J24" s="21"/>
      <c r="K24" s="21"/>
      <c r="L24" s="21"/>
      <c r="M24" s="21"/>
      <c r="N24" s="21"/>
      <c r="O24" s="16"/>
      <c r="P24" s="8"/>
      <c r="R24" s="16"/>
      <c r="S24" s="16"/>
      <c r="T24" s="16"/>
    </row>
    <row r="25" spans="2:21" x14ac:dyDescent="0.25">
      <c r="B25" s="2">
        <v>21</v>
      </c>
      <c r="C25" s="6"/>
      <c r="D25" s="5"/>
      <c r="E25" s="5"/>
      <c r="F25" s="7"/>
      <c r="G25" s="7"/>
      <c r="H25" s="4" t="str">
        <f t="shared" si="4"/>
        <v/>
      </c>
      <c r="I25" s="2" t="str">
        <f t="shared" si="5"/>
        <v/>
      </c>
      <c r="J25" s="21"/>
      <c r="K25" s="21"/>
      <c r="L25" s="21"/>
      <c r="M25" s="21"/>
      <c r="N25" s="21"/>
    </row>
    <row r="26" spans="2:21" x14ac:dyDescent="0.25">
      <c r="B26" s="2">
        <v>22</v>
      </c>
      <c r="C26" s="6"/>
      <c r="D26" s="5"/>
      <c r="E26" s="5"/>
      <c r="F26" s="7"/>
      <c r="G26" s="7"/>
      <c r="H26" s="4" t="str">
        <f t="shared" si="4"/>
        <v/>
      </c>
      <c r="I26" s="2" t="str">
        <f t="shared" si="5"/>
        <v/>
      </c>
      <c r="J26" s="21"/>
      <c r="K26" s="21"/>
      <c r="L26" s="21"/>
      <c r="M26" s="21"/>
      <c r="N26" s="21"/>
    </row>
    <row r="27" spans="2:21" x14ac:dyDescent="0.25">
      <c r="G27" s="19"/>
      <c r="H27" s="19"/>
    </row>
  </sheetData>
  <conditionalFormatting sqref="H1:H26 H28:H1048576">
    <cfRule type="cellIs" dxfId="11" priority="2" operator="lessThan">
      <formula>0</formula>
    </cfRule>
  </conditionalFormatting>
  <conditionalFormatting sqref="I2:N2">
    <cfRule type="cellIs" dxfId="10" priority="1" operator="lessThan">
      <formula>0</formula>
    </cfRule>
  </conditionalFormatting>
  <dataValidations count="1">
    <dataValidation type="list" allowBlank="1" showInputMessage="1" showErrorMessage="1" sqref="D5:D26">
      <formula1>Poste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1:T27"/>
  <sheetViews>
    <sheetView zoomScale="70" zoomScaleNormal="70" workbookViewId="0">
      <selection activeCell="K26" sqref="K26"/>
    </sheetView>
  </sheetViews>
  <sheetFormatPr baseColWidth="10" defaultRowHeight="15" x14ac:dyDescent="0.25"/>
  <cols>
    <col min="2" max="10" width="15.7109375" customWidth="1"/>
    <col min="11" max="11" width="17.28515625" customWidth="1"/>
    <col min="12" max="14" width="15.7109375" customWidth="1"/>
    <col min="15" max="15" width="11.5703125" customWidth="1"/>
    <col min="16" max="16" width="11" style="9" customWidth="1"/>
    <col min="17" max="17" width="7.7109375" style="9" customWidth="1"/>
    <col min="18" max="19" width="11.42578125" style="10"/>
  </cols>
  <sheetData>
    <row r="1" spans="2:20" x14ac:dyDescent="0.25">
      <c r="O1" s="10"/>
      <c r="Q1" s="9">
        <f>+F6-G6</f>
        <v>0</v>
      </c>
      <c r="R1" s="10" t="s">
        <v>4</v>
      </c>
      <c r="S1" s="10" t="s">
        <v>5</v>
      </c>
      <c r="T1" s="16"/>
    </row>
    <row r="2" spans="2:20" x14ac:dyDescent="0.25">
      <c r="H2" s="1" t="s">
        <v>8</v>
      </c>
      <c r="I2" s="2" t="str">
        <f>IFERROR(LOOKUP(9^9,H5:H26),"")</f>
        <v/>
      </c>
      <c r="J2" s="21"/>
      <c r="K2" s="21"/>
      <c r="L2" s="21"/>
      <c r="M2" s="21"/>
      <c r="N2" s="21"/>
      <c r="O2" s="10"/>
      <c r="P2" s="9" t="s">
        <v>9</v>
      </c>
      <c r="Q2" s="9">
        <f t="shared" ref="Q2:Q21" si="0">+F7-G7</f>
        <v>0</v>
      </c>
      <c r="R2" s="10">
        <f>SUMIF($D$5:$D$26,Salaire,$F$5:$F$26)</f>
        <v>0</v>
      </c>
      <c r="S2" s="10">
        <f>SUMIF($D$5:$D$26,Salaire,$G$5:$G$26)</f>
        <v>0</v>
      </c>
      <c r="T2" s="16"/>
    </row>
    <row r="3" spans="2:20" x14ac:dyDescent="0.25">
      <c r="O3" s="10"/>
      <c r="P3" s="9" t="s">
        <v>10</v>
      </c>
      <c r="Q3" s="9">
        <f t="shared" si="0"/>
        <v>0</v>
      </c>
      <c r="R3" s="10">
        <f>SUMIF($D$5:$D$26,Retrait,$F$5:$F$26)</f>
        <v>0</v>
      </c>
      <c r="S3" s="10">
        <f>SUMIF($D$5:$D$26,Retrait,$G$5:$G$26)</f>
        <v>0</v>
      </c>
      <c r="T3" s="16"/>
    </row>
    <row r="4" spans="2:20" x14ac:dyDescent="0.25">
      <c r="B4" s="2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  <c r="I4" s="3" t="s">
        <v>7</v>
      </c>
      <c r="J4" s="22"/>
      <c r="K4" s="3"/>
      <c r="L4" s="3" t="s">
        <v>4</v>
      </c>
      <c r="M4" s="3" t="s">
        <v>5</v>
      </c>
      <c r="N4" s="3" t="s">
        <v>6</v>
      </c>
      <c r="O4" s="10"/>
      <c r="P4" s="9" t="s">
        <v>11</v>
      </c>
      <c r="Q4" s="9">
        <f t="shared" si="0"/>
        <v>0</v>
      </c>
      <c r="R4" s="10">
        <f t="shared" ref="R4:R15" si="1">SUMIF($D$5:$D$26,P4,$F$5:$F$26)</f>
        <v>0</v>
      </c>
      <c r="S4" s="10">
        <f t="shared" ref="S4:S15" si="2">SUMIF($D$5:$D$26,P4,$G$5:$G$26)</f>
        <v>0</v>
      </c>
      <c r="T4" s="16"/>
    </row>
    <row r="5" spans="2:20" x14ac:dyDescent="0.25">
      <c r="B5" s="2">
        <v>1</v>
      </c>
      <c r="C5" s="6"/>
      <c r="D5" s="5"/>
      <c r="E5" s="5"/>
      <c r="F5" s="7"/>
      <c r="G5" s="7"/>
      <c r="H5" s="4" t="str">
        <f>IFERROR(IF(NOT(AND(F5="",G5="")),F5-G5,""),"")</f>
        <v/>
      </c>
      <c r="I5" s="2" t="str">
        <f>+IF(H5&lt;&gt;"",1,"")</f>
        <v/>
      </c>
      <c r="J5" s="21"/>
      <c r="K5" s="23" t="s">
        <v>9</v>
      </c>
      <c r="L5" s="24">
        <f>SUMIF($D$5:$D$26,Salaire,$F$5:$F$26)</f>
        <v>0</v>
      </c>
      <c r="M5" s="24">
        <f>SUMIF($D$5:$D$26,Salaire,$G$5:$G$26)</f>
        <v>0</v>
      </c>
      <c r="N5" s="2">
        <f>+L5-M5</f>
        <v>0</v>
      </c>
      <c r="O5" s="10"/>
      <c r="P5" s="9" t="s">
        <v>12</v>
      </c>
      <c r="Q5" s="9">
        <f t="shared" si="0"/>
        <v>0</v>
      </c>
      <c r="R5" s="10">
        <f t="shared" si="1"/>
        <v>0</v>
      </c>
      <c r="S5" s="10">
        <f t="shared" si="2"/>
        <v>0</v>
      </c>
      <c r="T5" s="16"/>
    </row>
    <row r="6" spans="2:20" x14ac:dyDescent="0.25">
      <c r="B6" s="2">
        <v>2</v>
      </c>
      <c r="C6" s="6"/>
      <c r="D6" s="5"/>
      <c r="E6" s="5"/>
      <c r="F6" s="7"/>
      <c r="G6" s="7"/>
      <c r="H6" s="4" t="str">
        <f>IFERROR(IF(NOT(AND(F6="",G6="")),H5+Q1,""),"")</f>
        <v/>
      </c>
      <c r="I6" s="2" t="str">
        <f>+IF(H6&lt;&gt;"",I5+1,"")</f>
        <v/>
      </c>
      <c r="J6" s="21"/>
      <c r="K6" s="23" t="s">
        <v>10</v>
      </c>
      <c r="L6" s="24">
        <f>SUMIF($D$5:$D$26,Retrait,$F$5:$F$26)</f>
        <v>0</v>
      </c>
      <c r="M6" s="24">
        <f>SUMIF($D$5:$D$26,Retrait,$G$5:$G$26)</f>
        <v>0</v>
      </c>
      <c r="N6" s="2">
        <f t="shared" ref="N6:N18" si="3">+L6-M6</f>
        <v>0</v>
      </c>
      <c r="O6" s="10"/>
      <c r="P6" s="9" t="s">
        <v>34</v>
      </c>
      <c r="Q6" s="9">
        <f t="shared" si="0"/>
        <v>0</v>
      </c>
      <c r="R6" s="10">
        <f t="shared" si="1"/>
        <v>0</v>
      </c>
      <c r="S6" s="10">
        <f t="shared" si="2"/>
        <v>0</v>
      </c>
      <c r="T6" s="16"/>
    </row>
    <row r="7" spans="2:20" x14ac:dyDescent="0.25">
      <c r="B7" s="2">
        <v>3</v>
      </c>
      <c r="C7" s="6"/>
      <c r="D7" s="5"/>
      <c r="E7" s="5"/>
      <c r="F7" s="7"/>
      <c r="G7" s="7"/>
      <c r="H7" s="4" t="str">
        <f t="shared" ref="H7:H26" si="4">IFERROR(IF(NOT(AND(F7="",G7="")),H6+Q2,""),"")</f>
        <v/>
      </c>
      <c r="I7" s="2" t="str">
        <f t="shared" ref="I7:I26" si="5">+IF(H7&lt;&gt;"",I6+1,"")</f>
        <v/>
      </c>
      <c r="J7" s="21"/>
      <c r="K7" s="23" t="s">
        <v>11</v>
      </c>
      <c r="L7" s="24">
        <f>SUMIF($D$5:$D$26,P4,$F$5:$F$26)</f>
        <v>0</v>
      </c>
      <c r="M7" s="24">
        <f>SUMIF($D$5:$D$26,P4,$G$5:$G$26)</f>
        <v>0</v>
      </c>
      <c r="N7" s="2">
        <f t="shared" si="3"/>
        <v>0</v>
      </c>
      <c r="O7" s="10"/>
      <c r="P7" s="9" t="s">
        <v>13</v>
      </c>
      <c r="Q7" s="9">
        <f t="shared" si="0"/>
        <v>0</v>
      </c>
      <c r="R7" s="10">
        <f t="shared" si="1"/>
        <v>0</v>
      </c>
      <c r="S7" s="10">
        <f t="shared" si="2"/>
        <v>0</v>
      </c>
      <c r="T7" s="16"/>
    </row>
    <row r="8" spans="2:20" x14ac:dyDescent="0.25">
      <c r="B8" s="2">
        <v>4</v>
      </c>
      <c r="C8" s="6"/>
      <c r="D8" s="5"/>
      <c r="E8" s="5"/>
      <c r="F8" s="7"/>
      <c r="G8" s="7"/>
      <c r="H8" s="4" t="str">
        <f t="shared" si="4"/>
        <v/>
      </c>
      <c r="I8" s="2" t="str">
        <f t="shared" si="5"/>
        <v/>
      </c>
      <c r="J8" s="21"/>
      <c r="K8" s="23" t="s">
        <v>12</v>
      </c>
      <c r="L8" s="24">
        <f t="shared" ref="L8:L18" si="6">SUMIF($D$5:$D$26,P5,$F$5:$F$26)</f>
        <v>0</v>
      </c>
      <c r="M8" s="24">
        <f t="shared" ref="M8:M18" si="7">SUMIF($D$5:$D$26,P5,$G$5:$G$26)</f>
        <v>0</v>
      </c>
      <c r="N8" s="2">
        <f t="shared" si="3"/>
        <v>0</v>
      </c>
      <c r="O8" s="10"/>
      <c r="P8" s="9" t="s">
        <v>14</v>
      </c>
      <c r="Q8" s="9">
        <f t="shared" si="0"/>
        <v>0</v>
      </c>
      <c r="R8" s="10">
        <f t="shared" si="1"/>
        <v>0</v>
      </c>
      <c r="S8" s="10">
        <f t="shared" si="2"/>
        <v>0</v>
      </c>
      <c r="T8" s="16"/>
    </row>
    <row r="9" spans="2:20" x14ac:dyDescent="0.25">
      <c r="B9" s="2">
        <v>5</v>
      </c>
      <c r="C9" s="6"/>
      <c r="D9" s="5"/>
      <c r="E9" s="5"/>
      <c r="F9" s="7"/>
      <c r="G9" s="7"/>
      <c r="H9" s="4" t="str">
        <f t="shared" si="4"/>
        <v/>
      </c>
      <c r="I9" s="2" t="str">
        <f t="shared" si="5"/>
        <v/>
      </c>
      <c r="J9" s="21"/>
      <c r="K9" s="23" t="s">
        <v>34</v>
      </c>
      <c r="L9" s="24">
        <f t="shared" si="6"/>
        <v>0</v>
      </c>
      <c r="M9" s="24">
        <f t="shared" si="7"/>
        <v>0</v>
      </c>
      <c r="N9" s="2">
        <f t="shared" si="3"/>
        <v>0</v>
      </c>
      <c r="O9" s="10"/>
      <c r="P9" s="9" t="s">
        <v>15</v>
      </c>
      <c r="Q9" s="9">
        <f t="shared" si="0"/>
        <v>0</v>
      </c>
      <c r="R9" s="10">
        <f t="shared" si="1"/>
        <v>0</v>
      </c>
      <c r="S9" s="10">
        <f t="shared" si="2"/>
        <v>0</v>
      </c>
      <c r="T9" s="16"/>
    </row>
    <row r="10" spans="2:20" x14ac:dyDescent="0.25">
      <c r="B10" s="2">
        <v>6</v>
      </c>
      <c r="C10" s="6"/>
      <c r="D10" s="5"/>
      <c r="E10" s="5"/>
      <c r="F10" s="7"/>
      <c r="G10" s="7"/>
      <c r="H10" s="4" t="str">
        <f t="shared" si="4"/>
        <v/>
      </c>
      <c r="I10" s="2" t="str">
        <f t="shared" si="5"/>
        <v/>
      </c>
      <c r="J10" s="21"/>
      <c r="K10" s="23" t="s">
        <v>13</v>
      </c>
      <c r="L10" s="24">
        <f t="shared" si="6"/>
        <v>0</v>
      </c>
      <c r="M10" s="24">
        <f t="shared" si="7"/>
        <v>0</v>
      </c>
      <c r="N10" s="2">
        <f t="shared" si="3"/>
        <v>0</v>
      </c>
      <c r="O10" s="10"/>
      <c r="P10" s="9" t="s">
        <v>16</v>
      </c>
      <c r="Q10" s="9">
        <f t="shared" si="0"/>
        <v>0</v>
      </c>
      <c r="R10" s="10">
        <f t="shared" si="1"/>
        <v>0</v>
      </c>
      <c r="S10" s="10">
        <f t="shared" si="2"/>
        <v>0</v>
      </c>
      <c r="T10" s="16"/>
    </row>
    <row r="11" spans="2:20" x14ac:dyDescent="0.25">
      <c r="B11" s="2">
        <v>7</v>
      </c>
      <c r="C11" s="6"/>
      <c r="D11" s="5"/>
      <c r="E11" s="5"/>
      <c r="F11" s="7"/>
      <c r="G11" s="7"/>
      <c r="H11" s="4" t="str">
        <f t="shared" si="4"/>
        <v/>
      </c>
      <c r="I11" s="2" t="str">
        <f t="shared" si="5"/>
        <v/>
      </c>
      <c r="J11" s="21"/>
      <c r="K11" s="23" t="s">
        <v>14</v>
      </c>
      <c r="L11" s="24">
        <f t="shared" si="6"/>
        <v>0</v>
      </c>
      <c r="M11" s="24">
        <f t="shared" si="7"/>
        <v>0</v>
      </c>
      <c r="N11" s="2">
        <f t="shared" si="3"/>
        <v>0</v>
      </c>
      <c r="O11" s="10"/>
      <c r="P11" s="9" t="s">
        <v>17</v>
      </c>
      <c r="Q11" s="9">
        <f t="shared" si="0"/>
        <v>0</v>
      </c>
      <c r="R11" s="10">
        <f t="shared" si="1"/>
        <v>0</v>
      </c>
      <c r="S11" s="10">
        <f t="shared" si="2"/>
        <v>0</v>
      </c>
      <c r="T11" s="16"/>
    </row>
    <row r="12" spans="2:20" x14ac:dyDescent="0.25">
      <c r="B12" s="2">
        <v>8</v>
      </c>
      <c r="C12" s="6"/>
      <c r="D12" s="5"/>
      <c r="E12" s="5"/>
      <c r="F12" s="7"/>
      <c r="G12" s="7"/>
      <c r="H12" s="4" t="str">
        <f t="shared" si="4"/>
        <v/>
      </c>
      <c r="I12" s="2" t="str">
        <f t="shared" si="5"/>
        <v/>
      </c>
      <c r="J12" s="21"/>
      <c r="K12" s="23" t="s">
        <v>15</v>
      </c>
      <c r="L12" s="24">
        <f t="shared" si="6"/>
        <v>0</v>
      </c>
      <c r="M12" s="24">
        <f t="shared" si="7"/>
        <v>0</v>
      </c>
      <c r="N12" s="2">
        <f t="shared" si="3"/>
        <v>0</v>
      </c>
      <c r="O12" s="10"/>
      <c r="P12" s="9" t="s">
        <v>18</v>
      </c>
      <c r="Q12" s="9">
        <f t="shared" si="0"/>
        <v>0</v>
      </c>
      <c r="R12" s="10">
        <f t="shared" si="1"/>
        <v>0</v>
      </c>
      <c r="S12" s="10">
        <f t="shared" si="2"/>
        <v>0</v>
      </c>
      <c r="T12" s="16"/>
    </row>
    <row r="13" spans="2:20" x14ac:dyDescent="0.25">
      <c r="B13" s="2">
        <v>9</v>
      </c>
      <c r="C13" s="6"/>
      <c r="D13" s="5"/>
      <c r="E13" s="5"/>
      <c r="F13" s="7"/>
      <c r="G13" s="7"/>
      <c r="H13" s="4" t="str">
        <f t="shared" si="4"/>
        <v/>
      </c>
      <c r="I13" s="2" t="str">
        <f t="shared" si="5"/>
        <v/>
      </c>
      <c r="J13" s="21"/>
      <c r="K13" s="23" t="s">
        <v>16</v>
      </c>
      <c r="L13" s="24">
        <f t="shared" si="6"/>
        <v>0</v>
      </c>
      <c r="M13" s="24">
        <f t="shared" si="7"/>
        <v>0</v>
      </c>
      <c r="N13" s="2">
        <f t="shared" si="3"/>
        <v>0</v>
      </c>
      <c r="O13" s="10"/>
      <c r="P13" s="9" t="s">
        <v>5</v>
      </c>
      <c r="Q13" s="9">
        <f t="shared" si="0"/>
        <v>0</v>
      </c>
      <c r="R13" s="10">
        <f t="shared" si="1"/>
        <v>0</v>
      </c>
      <c r="S13" s="10">
        <f t="shared" si="2"/>
        <v>0</v>
      </c>
      <c r="T13" s="16"/>
    </row>
    <row r="14" spans="2:20" x14ac:dyDescent="0.25">
      <c r="B14" s="2">
        <v>10</v>
      </c>
      <c r="C14" s="6"/>
      <c r="D14" s="5"/>
      <c r="E14" s="5"/>
      <c r="F14" s="7"/>
      <c r="G14" s="7"/>
      <c r="H14" s="4" t="str">
        <f t="shared" si="4"/>
        <v/>
      </c>
      <c r="I14" s="2" t="str">
        <f t="shared" si="5"/>
        <v/>
      </c>
      <c r="J14" s="21"/>
      <c r="K14" s="23" t="s">
        <v>17</v>
      </c>
      <c r="L14" s="24">
        <f t="shared" si="6"/>
        <v>0</v>
      </c>
      <c r="M14" s="24">
        <f t="shared" si="7"/>
        <v>0</v>
      </c>
      <c r="N14" s="2">
        <f t="shared" si="3"/>
        <v>0</v>
      </c>
      <c r="O14" s="10"/>
      <c r="P14" s="9" t="s">
        <v>19</v>
      </c>
      <c r="Q14" s="9">
        <f t="shared" si="0"/>
        <v>0</v>
      </c>
      <c r="R14" s="10">
        <f t="shared" si="1"/>
        <v>0</v>
      </c>
      <c r="S14" s="10">
        <f t="shared" si="2"/>
        <v>0</v>
      </c>
      <c r="T14" s="16"/>
    </row>
    <row r="15" spans="2:20" x14ac:dyDescent="0.25">
      <c r="B15" s="2">
        <v>11</v>
      </c>
      <c r="C15" s="6"/>
      <c r="D15" s="5"/>
      <c r="E15" s="5"/>
      <c r="F15" s="7"/>
      <c r="G15" s="7"/>
      <c r="H15" s="4" t="str">
        <f t="shared" si="4"/>
        <v/>
      </c>
      <c r="I15" s="2" t="str">
        <f t="shared" si="5"/>
        <v/>
      </c>
      <c r="J15" s="21"/>
      <c r="K15" s="23" t="s">
        <v>18</v>
      </c>
      <c r="L15" s="24">
        <f t="shared" si="6"/>
        <v>0</v>
      </c>
      <c r="M15" s="24">
        <f t="shared" si="7"/>
        <v>0</v>
      </c>
      <c r="N15" s="2">
        <f t="shared" si="3"/>
        <v>0</v>
      </c>
      <c r="O15" s="10"/>
      <c r="P15" s="9" t="s">
        <v>35</v>
      </c>
      <c r="Q15" s="9">
        <f t="shared" si="0"/>
        <v>0</v>
      </c>
      <c r="R15" s="10">
        <f t="shared" si="1"/>
        <v>0</v>
      </c>
      <c r="S15" s="10">
        <f t="shared" si="2"/>
        <v>0</v>
      </c>
      <c r="T15" s="16"/>
    </row>
    <row r="16" spans="2:20" x14ac:dyDescent="0.25">
      <c r="B16" s="2">
        <v>12</v>
      </c>
      <c r="C16" s="6"/>
      <c r="D16" s="5"/>
      <c r="E16" s="5"/>
      <c r="F16" s="7"/>
      <c r="G16" s="7"/>
      <c r="H16" s="4" t="str">
        <f t="shared" si="4"/>
        <v/>
      </c>
      <c r="I16" s="2" t="str">
        <f t="shared" si="5"/>
        <v/>
      </c>
      <c r="J16" s="21"/>
      <c r="K16" s="23" t="s">
        <v>5</v>
      </c>
      <c r="L16" s="24">
        <f t="shared" si="6"/>
        <v>0</v>
      </c>
      <c r="M16" s="24">
        <f t="shared" si="7"/>
        <v>0</v>
      </c>
      <c r="N16" s="2">
        <f t="shared" si="3"/>
        <v>0</v>
      </c>
      <c r="O16" s="10"/>
      <c r="Q16" s="9">
        <f t="shared" si="0"/>
        <v>0</v>
      </c>
      <c r="T16" s="16"/>
    </row>
    <row r="17" spans="2:20" x14ac:dyDescent="0.25">
      <c r="B17" s="2">
        <v>13</v>
      </c>
      <c r="C17" s="6"/>
      <c r="D17" s="5"/>
      <c r="E17" s="5"/>
      <c r="F17" s="7"/>
      <c r="G17" s="7"/>
      <c r="H17" s="4" t="str">
        <f t="shared" si="4"/>
        <v/>
      </c>
      <c r="I17" s="2" t="str">
        <f t="shared" si="5"/>
        <v/>
      </c>
      <c r="J17" s="21"/>
      <c r="K17" s="23" t="s">
        <v>19</v>
      </c>
      <c r="L17" s="24">
        <f t="shared" si="6"/>
        <v>0</v>
      </c>
      <c r="M17" s="24">
        <f t="shared" si="7"/>
        <v>0</v>
      </c>
      <c r="N17" s="2">
        <f t="shared" si="3"/>
        <v>0</v>
      </c>
      <c r="O17" s="16"/>
      <c r="Q17" s="9">
        <f t="shared" si="0"/>
        <v>0</v>
      </c>
      <c r="T17" s="16"/>
    </row>
    <row r="18" spans="2:20" x14ac:dyDescent="0.25">
      <c r="B18" s="2">
        <v>14</v>
      </c>
      <c r="C18" s="6"/>
      <c r="D18" s="5"/>
      <c r="E18" s="5"/>
      <c r="F18" s="7"/>
      <c r="G18" s="7"/>
      <c r="H18" s="4" t="str">
        <f t="shared" si="4"/>
        <v/>
      </c>
      <c r="I18" s="2" t="str">
        <f t="shared" si="5"/>
        <v/>
      </c>
      <c r="J18" s="21"/>
      <c r="K18" s="23" t="s">
        <v>34</v>
      </c>
      <c r="L18" s="24">
        <f t="shared" si="6"/>
        <v>0</v>
      </c>
      <c r="M18" s="24">
        <f t="shared" si="7"/>
        <v>0</v>
      </c>
      <c r="N18" s="2">
        <f t="shared" si="3"/>
        <v>0</v>
      </c>
      <c r="O18" s="16"/>
      <c r="Q18" s="9">
        <f t="shared" si="0"/>
        <v>0</v>
      </c>
      <c r="T18" s="16"/>
    </row>
    <row r="19" spans="2:20" x14ac:dyDescent="0.25">
      <c r="B19" s="2">
        <v>15</v>
      </c>
      <c r="C19" s="6"/>
      <c r="D19" s="5"/>
      <c r="E19" s="5"/>
      <c r="F19" s="7"/>
      <c r="G19" s="7"/>
      <c r="H19" s="4" t="str">
        <f t="shared" si="4"/>
        <v/>
      </c>
      <c r="I19" s="2" t="str">
        <f t="shared" si="5"/>
        <v/>
      </c>
      <c r="J19" s="21"/>
      <c r="K19" s="25" t="s">
        <v>36</v>
      </c>
      <c r="L19" s="26" t="str">
        <f>IFERROR(IF(AVERAGE(L5:L18)=0,"",AVERAGE(L5:L18)),"")</f>
        <v/>
      </c>
      <c r="M19" s="26" t="str">
        <f t="shared" ref="M19:N19" si="8">IFERROR(IF(AVERAGE(M5:M18)=0,"",AVERAGE(M5:M18)),"")</f>
        <v/>
      </c>
      <c r="N19" s="26" t="str">
        <f t="shared" si="8"/>
        <v/>
      </c>
      <c r="O19" s="16"/>
      <c r="Q19" s="9">
        <f t="shared" si="0"/>
        <v>0</v>
      </c>
      <c r="T19" s="16"/>
    </row>
    <row r="20" spans="2:20" x14ac:dyDescent="0.25">
      <c r="B20" s="2">
        <v>16</v>
      </c>
      <c r="C20" s="6"/>
      <c r="D20" s="5"/>
      <c r="E20" s="5"/>
      <c r="F20" s="7"/>
      <c r="G20" s="7"/>
      <c r="H20" s="4" t="str">
        <f t="shared" si="4"/>
        <v/>
      </c>
      <c r="I20" s="2" t="str">
        <f t="shared" si="5"/>
        <v/>
      </c>
      <c r="J20" s="21"/>
      <c r="K20" s="25" t="s">
        <v>37</v>
      </c>
      <c r="L20" s="2" t="str">
        <f>IFERROR(IF(SUM(L5:L18)=0,"",SUM(L5:L18)),"")</f>
        <v/>
      </c>
      <c r="M20" s="2" t="str">
        <f t="shared" ref="M20:N20" si="9">IFERROR(IF(SUM(M5:M18)=0,"",SUM(M5:M18)),"")</f>
        <v/>
      </c>
      <c r="N20" s="2" t="str">
        <f t="shared" si="9"/>
        <v/>
      </c>
      <c r="O20" s="16"/>
      <c r="Q20" s="9">
        <f t="shared" si="0"/>
        <v>0</v>
      </c>
      <c r="T20" s="16"/>
    </row>
    <row r="21" spans="2:20" x14ac:dyDescent="0.25">
      <c r="B21" s="2">
        <v>17</v>
      </c>
      <c r="C21" s="6"/>
      <c r="D21" s="5"/>
      <c r="E21" s="5"/>
      <c r="F21" s="7"/>
      <c r="G21" s="7"/>
      <c r="H21" s="4" t="str">
        <f t="shared" si="4"/>
        <v/>
      </c>
      <c r="I21" s="2" t="str">
        <f t="shared" si="5"/>
        <v/>
      </c>
      <c r="J21" s="21"/>
      <c r="K21" s="21"/>
      <c r="L21" s="21"/>
      <c r="M21" s="21"/>
      <c r="N21" s="21"/>
      <c r="O21" s="16"/>
      <c r="Q21" s="9">
        <f t="shared" si="0"/>
        <v>0</v>
      </c>
      <c r="T21" s="16"/>
    </row>
    <row r="22" spans="2:20" x14ac:dyDescent="0.25">
      <c r="B22" s="2">
        <v>18</v>
      </c>
      <c r="C22" s="6"/>
      <c r="D22" s="5"/>
      <c r="E22" s="5"/>
      <c r="F22" s="7"/>
      <c r="G22" s="7"/>
      <c r="H22" s="4" t="str">
        <f t="shared" si="4"/>
        <v/>
      </c>
      <c r="I22" s="2" t="str">
        <f t="shared" si="5"/>
        <v/>
      </c>
      <c r="J22" s="21"/>
      <c r="K22" s="21"/>
      <c r="L22" s="21"/>
      <c r="M22" s="21"/>
      <c r="N22" s="21"/>
      <c r="O22" s="16"/>
      <c r="P22" s="8"/>
      <c r="R22" s="16"/>
      <c r="S22" s="16"/>
      <c r="T22" s="16"/>
    </row>
    <row r="23" spans="2:20" x14ac:dyDescent="0.25">
      <c r="B23" s="2">
        <v>19</v>
      </c>
      <c r="C23" s="6"/>
      <c r="D23" s="5"/>
      <c r="E23" s="5"/>
      <c r="F23" s="7"/>
      <c r="G23" s="7"/>
      <c r="H23" s="4" t="str">
        <f t="shared" si="4"/>
        <v/>
      </c>
      <c r="I23" s="2" t="str">
        <f t="shared" si="5"/>
        <v/>
      </c>
      <c r="J23" s="21"/>
      <c r="K23" s="21"/>
      <c r="L23" s="21"/>
      <c r="M23" s="21"/>
      <c r="N23" s="21"/>
      <c r="O23" s="16"/>
      <c r="P23" s="8"/>
      <c r="R23" s="16"/>
      <c r="S23" s="16"/>
      <c r="T23" s="16"/>
    </row>
    <row r="24" spans="2:20" x14ac:dyDescent="0.25">
      <c r="B24" s="2">
        <v>20</v>
      </c>
      <c r="C24" s="6"/>
      <c r="D24" s="5"/>
      <c r="E24" s="5"/>
      <c r="F24" s="7"/>
      <c r="G24" s="7"/>
      <c r="H24" s="4" t="str">
        <f t="shared" si="4"/>
        <v/>
      </c>
      <c r="I24" s="2" t="str">
        <f t="shared" si="5"/>
        <v/>
      </c>
      <c r="J24" s="21"/>
      <c r="K24" s="21"/>
      <c r="L24" s="21"/>
      <c r="M24" s="21"/>
      <c r="N24" s="21"/>
      <c r="O24" s="16"/>
      <c r="P24" s="8"/>
      <c r="R24" s="16"/>
      <c r="S24" s="16"/>
      <c r="T24" s="16"/>
    </row>
    <row r="25" spans="2:20" x14ac:dyDescent="0.25">
      <c r="B25" s="2">
        <v>21</v>
      </c>
      <c r="C25" s="6"/>
      <c r="D25" s="5"/>
      <c r="E25" s="5"/>
      <c r="F25" s="7"/>
      <c r="G25" s="7"/>
      <c r="H25" s="4" t="str">
        <f t="shared" si="4"/>
        <v/>
      </c>
      <c r="I25" s="2" t="str">
        <f t="shared" si="5"/>
        <v/>
      </c>
      <c r="J25" s="21"/>
      <c r="K25" s="21"/>
      <c r="L25" s="21"/>
      <c r="M25" s="21"/>
      <c r="N25" s="21"/>
    </row>
    <row r="26" spans="2:20" x14ac:dyDescent="0.25">
      <c r="B26" s="2">
        <v>22</v>
      </c>
      <c r="C26" s="6"/>
      <c r="D26" s="5"/>
      <c r="E26" s="5"/>
      <c r="F26" s="7"/>
      <c r="G26" s="7"/>
      <c r="H26" s="4" t="str">
        <f t="shared" si="4"/>
        <v/>
      </c>
      <c r="I26" s="2" t="str">
        <f t="shared" si="5"/>
        <v/>
      </c>
      <c r="J26" s="21"/>
      <c r="K26" s="21"/>
      <c r="L26" s="21"/>
      <c r="M26" s="21"/>
      <c r="N26" s="21"/>
    </row>
    <row r="27" spans="2:20" x14ac:dyDescent="0.25">
      <c r="G27" s="19"/>
      <c r="H27" s="19"/>
    </row>
  </sheetData>
  <conditionalFormatting sqref="H1:H26 H28:H1048576">
    <cfRule type="cellIs" dxfId="9" priority="2" operator="lessThan">
      <formula>0</formula>
    </cfRule>
  </conditionalFormatting>
  <conditionalFormatting sqref="I2:N2">
    <cfRule type="cellIs" dxfId="8" priority="1" operator="lessThan">
      <formula>0</formula>
    </cfRule>
  </conditionalFormatting>
  <dataValidations count="1">
    <dataValidation type="list" allowBlank="1" showInputMessage="1" showErrorMessage="1" sqref="D5:D26">
      <formula1>Poste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T27"/>
  <sheetViews>
    <sheetView zoomScale="70" zoomScaleNormal="70" workbookViewId="0">
      <selection activeCell="K26" sqref="K26"/>
    </sheetView>
  </sheetViews>
  <sheetFormatPr baseColWidth="10" defaultRowHeight="15" x14ac:dyDescent="0.25"/>
  <cols>
    <col min="2" max="10" width="15.7109375" customWidth="1"/>
    <col min="11" max="11" width="17.28515625" customWidth="1"/>
    <col min="12" max="14" width="15.7109375" customWidth="1"/>
    <col min="15" max="15" width="11.5703125" customWidth="1"/>
    <col min="16" max="16" width="11" style="9" customWidth="1"/>
    <col min="17" max="17" width="7.7109375" style="9" customWidth="1"/>
    <col min="18" max="19" width="11.42578125" style="10"/>
  </cols>
  <sheetData>
    <row r="1" spans="2:20" x14ac:dyDescent="0.25">
      <c r="O1" s="10"/>
      <c r="Q1" s="9">
        <f>+F6-G6</f>
        <v>0</v>
      </c>
      <c r="R1" s="10" t="s">
        <v>4</v>
      </c>
      <c r="S1" s="10" t="s">
        <v>5</v>
      </c>
      <c r="T1" s="16"/>
    </row>
    <row r="2" spans="2:20" x14ac:dyDescent="0.25">
      <c r="H2" s="1" t="s">
        <v>8</v>
      </c>
      <c r="I2" s="2" t="str">
        <f>IFERROR(LOOKUP(9^9,H5:H26),"")</f>
        <v/>
      </c>
      <c r="J2" s="21"/>
      <c r="K2" s="21"/>
      <c r="L2" s="21"/>
      <c r="M2" s="21"/>
      <c r="N2" s="21"/>
      <c r="O2" s="10"/>
      <c r="P2" s="9" t="s">
        <v>9</v>
      </c>
      <c r="Q2" s="9">
        <f t="shared" ref="Q2:Q21" si="0">+F7-G7</f>
        <v>0</v>
      </c>
      <c r="R2" s="10">
        <f>SUMIF($D$5:$D$26,Salaire,$F$5:$F$26)</f>
        <v>0</v>
      </c>
      <c r="S2" s="10">
        <f>SUMIF($D$5:$D$26,Salaire,$G$5:$G$26)</f>
        <v>0</v>
      </c>
      <c r="T2" s="16"/>
    </row>
    <row r="3" spans="2:20" x14ac:dyDescent="0.25">
      <c r="O3" s="10"/>
      <c r="P3" s="9" t="s">
        <v>10</v>
      </c>
      <c r="Q3" s="9">
        <f t="shared" si="0"/>
        <v>0</v>
      </c>
      <c r="R3" s="10">
        <f>SUMIF($D$5:$D$26,Retrait,$F$5:$F$26)</f>
        <v>0</v>
      </c>
      <c r="S3" s="10">
        <f>SUMIF($D$5:$D$26,Retrait,$G$5:$G$26)</f>
        <v>0</v>
      </c>
      <c r="T3" s="16"/>
    </row>
    <row r="4" spans="2:20" x14ac:dyDescent="0.25">
      <c r="B4" s="2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  <c r="I4" s="3" t="s">
        <v>7</v>
      </c>
      <c r="J4" s="22"/>
      <c r="K4" s="3"/>
      <c r="L4" s="3" t="s">
        <v>4</v>
      </c>
      <c r="M4" s="3" t="s">
        <v>5</v>
      </c>
      <c r="N4" s="3" t="s">
        <v>6</v>
      </c>
      <c r="O4" s="10"/>
      <c r="P4" s="9" t="s">
        <v>11</v>
      </c>
      <c r="Q4" s="9">
        <f t="shared" si="0"/>
        <v>0</v>
      </c>
      <c r="R4" s="10">
        <f t="shared" ref="R4:R15" si="1">SUMIF($D$5:$D$26,P4,$F$5:$F$26)</f>
        <v>0</v>
      </c>
      <c r="S4" s="10">
        <f t="shared" ref="S4:S15" si="2">SUMIF($D$5:$D$26,P4,$G$5:$G$26)</f>
        <v>0</v>
      </c>
      <c r="T4" s="16"/>
    </row>
    <row r="5" spans="2:20" x14ac:dyDescent="0.25">
      <c r="B5" s="2">
        <v>1</v>
      </c>
      <c r="C5" s="6"/>
      <c r="D5" s="5"/>
      <c r="E5" s="5"/>
      <c r="F5" s="7"/>
      <c r="G5" s="7"/>
      <c r="H5" s="4" t="str">
        <f>IFERROR(IF(NOT(AND(F5="",G5="")),F5-G5,""),"")</f>
        <v/>
      </c>
      <c r="I5" s="2" t="str">
        <f>+IF(H5&lt;&gt;"",1,"")</f>
        <v/>
      </c>
      <c r="J5" s="21"/>
      <c r="K5" s="23" t="s">
        <v>9</v>
      </c>
      <c r="L5" s="24">
        <f>SUMIF($D$5:$D$26,Salaire,$F$5:$F$26)</f>
        <v>0</v>
      </c>
      <c r="M5" s="24">
        <f>SUMIF($D$5:$D$26,Salaire,$G$5:$G$26)</f>
        <v>0</v>
      </c>
      <c r="N5" s="2">
        <f>+L5-M5</f>
        <v>0</v>
      </c>
      <c r="O5" s="10"/>
      <c r="P5" s="9" t="s">
        <v>12</v>
      </c>
      <c r="Q5" s="9">
        <f t="shared" si="0"/>
        <v>0</v>
      </c>
      <c r="R5" s="10">
        <f t="shared" si="1"/>
        <v>0</v>
      </c>
      <c r="S5" s="10">
        <f t="shared" si="2"/>
        <v>0</v>
      </c>
      <c r="T5" s="16"/>
    </row>
    <row r="6" spans="2:20" x14ac:dyDescent="0.25">
      <c r="B6" s="2">
        <v>2</v>
      </c>
      <c r="C6" s="6"/>
      <c r="D6" s="5"/>
      <c r="E6" s="5"/>
      <c r="F6" s="7"/>
      <c r="G6" s="7"/>
      <c r="H6" s="4" t="str">
        <f>IFERROR(IF(NOT(AND(F6="",G6="")),H5+Q1,""),"")</f>
        <v/>
      </c>
      <c r="I6" s="2" t="str">
        <f>+IF(H6&lt;&gt;"",I5+1,"")</f>
        <v/>
      </c>
      <c r="J6" s="21"/>
      <c r="K6" s="23" t="s">
        <v>10</v>
      </c>
      <c r="L6" s="24">
        <f>SUMIF($D$5:$D$26,Retrait,$F$5:$F$26)</f>
        <v>0</v>
      </c>
      <c r="M6" s="24">
        <f>SUMIF($D$5:$D$26,Retrait,$G$5:$G$26)</f>
        <v>0</v>
      </c>
      <c r="N6" s="2">
        <f t="shared" ref="N6:N18" si="3">+L6-M6</f>
        <v>0</v>
      </c>
      <c r="O6" s="10"/>
      <c r="P6" s="9" t="s">
        <v>34</v>
      </c>
      <c r="Q6" s="9">
        <f t="shared" si="0"/>
        <v>0</v>
      </c>
      <c r="R6" s="10">
        <f t="shared" si="1"/>
        <v>0</v>
      </c>
      <c r="S6" s="10">
        <f t="shared" si="2"/>
        <v>0</v>
      </c>
      <c r="T6" s="16"/>
    </row>
    <row r="7" spans="2:20" x14ac:dyDescent="0.25">
      <c r="B7" s="2">
        <v>3</v>
      </c>
      <c r="C7" s="6"/>
      <c r="D7" s="5"/>
      <c r="E7" s="5"/>
      <c r="F7" s="7"/>
      <c r="G7" s="7"/>
      <c r="H7" s="4" t="str">
        <f t="shared" ref="H7:H26" si="4">IFERROR(IF(NOT(AND(F7="",G7="")),H6+Q2,""),"")</f>
        <v/>
      </c>
      <c r="I7" s="2" t="str">
        <f t="shared" ref="I7:I26" si="5">+IF(H7&lt;&gt;"",I6+1,"")</f>
        <v/>
      </c>
      <c r="J7" s="21"/>
      <c r="K7" s="23" t="s">
        <v>11</v>
      </c>
      <c r="L7" s="24">
        <f>SUMIF($D$5:$D$26,P4,$F$5:$F$26)</f>
        <v>0</v>
      </c>
      <c r="M7" s="24">
        <f>SUMIF($D$5:$D$26,P4,$G$5:$G$26)</f>
        <v>0</v>
      </c>
      <c r="N7" s="2">
        <f t="shared" si="3"/>
        <v>0</v>
      </c>
      <c r="O7" s="10"/>
      <c r="P7" s="9" t="s">
        <v>13</v>
      </c>
      <c r="Q7" s="9">
        <f t="shared" si="0"/>
        <v>0</v>
      </c>
      <c r="R7" s="10">
        <f t="shared" si="1"/>
        <v>0</v>
      </c>
      <c r="S7" s="10">
        <f t="shared" si="2"/>
        <v>0</v>
      </c>
      <c r="T7" s="16"/>
    </row>
    <row r="8" spans="2:20" x14ac:dyDescent="0.25">
      <c r="B8" s="2">
        <v>4</v>
      </c>
      <c r="C8" s="6"/>
      <c r="D8" s="5"/>
      <c r="E8" s="5"/>
      <c r="F8" s="7"/>
      <c r="G8" s="7"/>
      <c r="H8" s="4" t="str">
        <f t="shared" si="4"/>
        <v/>
      </c>
      <c r="I8" s="2" t="str">
        <f t="shared" si="5"/>
        <v/>
      </c>
      <c r="J8" s="21"/>
      <c r="K8" s="23" t="s">
        <v>12</v>
      </c>
      <c r="L8" s="24">
        <f t="shared" ref="L8:L18" si="6">SUMIF($D$5:$D$26,P5,$F$5:$F$26)</f>
        <v>0</v>
      </c>
      <c r="M8" s="24">
        <f t="shared" ref="M8:M18" si="7">SUMIF($D$5:$D$26,P5,$G$5:$G$26)</f>
        <v>0</v>
      </c>
      <c r="N8" s="2">
        <f t="shared" si="3"/>
        <v>0</v>
      </c>
      <c r="O8" s="10"/>
      <c r="P8" s="9" t="s">
        <v>14</v>
      </c>
      <c r="Q8" s="9">
        <f t="shared" si="0"/>
        <v>0</v>
      </c>
      <c r="R8" s="10">
        <f t="shared" si="1"/>
        <v>0</v>
      </c>
      <c r="S8" s="10">
        <f t="shared" si="2"/>
        <v>0</v>
      </c>
      <c r="T8" s="16"/>
    </row>
    <row r="9" spans="2:20" x14ac:dyDescent="0.25">
      <c r="B9" s="2">
        <v>5</v>
      </c>
      <c r="C9" s="6"/>
      <c r="D9" s="5"/>
      <c r="E9" s="5"/>
      <c r="F9" s="7"/>
      <c r="G9" s="7"/>
      <c r="H9" s="4" t="str">
        <f t="shared" si="4"/>
        <v/>
      </c>
      <c r="I9" s="2" t="str">
        <f t="shared" si="5"/>
        <v/>
      </c>
      <c r="J9" s="21"/>
      <c r="K9" s="23" t="s">
        <v>34</v>
      </c>
      <c r="L9" s="24">
        <f t="shared" si="6"/>
        <v>0</v>
      </c>
      <c r="M9" s="24">
        <f t="shared" si="7"/>
        <v>0</v>
      </c>
      <c r="N9" s="2">
        <f t="shared" si="3"/>
        <v>0</v>
      </c>
      <c r="O9" s="10"/>
      <c r="P9" s="9" t="s">
        <v>15</v>
      </c>
      <c r="Q9" s="9">
        <f t="shared" si="0"/>
        <v>0</v>
      </c>
      <c r="R9" s="10">
        <f t="shared" si="1"/>
        <v>0</v>
      </c>
      <c r="S9" s="10">
        <f t="shared" si="2"/>
        <v>0</v>
      </c>
      <c r="T9" s="16"/>
    </row>
    <row r="10" spans="2:20" x14ac:dyDescent="0.25">
      <c r="B10" s="2">
        <v>6</v>
      </c>
      <c r="C10" s="6"/>
      <c r="D10" s="5"/>
      <c r="E10" s="5"/>
      <c r="F10" s="7"/>
      <c r="G10" s="7"/>
      <c r="H10" s="4" t="str">
        <f t="shared" si="4"/>
        <v/>
      </c>
      <c r="I10" s="2" t="str">
        <f t="shared" si="5"/>
        <v/>
      </c>
      <c r="J10" s="21"/>
      <c r="K10" s="23" t="s">
        <v>13</v>
      </c>
      <c r="L10" s="24">
        <f t="shared" si="6"/>
        <v>0</v>
      </c>
      <c r="M10" s="24">
        <f t="shared" si="7"/>
        <v>0</v>
      </c>
      <c r="N10" s="2">
        <f t="shared" si="3"/>
        <v>0</v>
      </c>
      <c r="O10" s="10"/>
      <c r="P10" s="9" t="s">
        <v>16</v>
      </c>
      <c r="Q10" s="9">
        <f t="shared" si="0"/>
        <v>0</v>
      </c>
      <c r="R10" s="10">
        <f t="shared" si="1"/>
        <v>0</v>
      </c>
      <c r="S10" s="10">
        <f t="shared" si="2"/>
        <v>0</v>
      </c>
      <c r="T10" s="16"/>
    </row>
    <row r="11" spans="2:20" x14ac:dyDescent="0.25">
      <c r="B11" s="2">
        <v>7</v>
      </c>
      <c r="C11" s="6"/>
      <c r="D11" s="5"/>
      <c r="E11" s="5"/>
      <c r="F11" s="7"/>
      <c r="G11" s="7"/>
      <c r="H11" s="4" t="str">
        <f t="shared" si="4"/>
        <v/>
      </c>
      <c r="I11" s="2" t="str">
        <f t="shared" si="5"/>
        <v/>
      </c>
      <c r="J11" s="21"/>
      <c r="K11" s="23" t="s">
        <v>14</v>
      </c>
      <c r="L11" s="24">
        <f t="shared" si="6"/>
        <v>0</v>
      </c>
      <c r="M11" s="24">
        <f t="shared" si="7"/>
        <v>0</v>
      </c>
      <c r="N11" s="2">
        <f t="shared" si="3"/>
        <v>0</v>
      </c>
      <c r="O11" s="10"/>
      <c r="P11" s="9" t="s">
        <v>17</v>
      </c>
      <c r="Q11" s="9">
        <f t="shared" si="0"/>
        <v>0</v>
      </c>
      <c r="R11" s="10">
        <f t="shared" si="1"/>
        <v>0</v>
      </c>
      <c r="S11" s="10">
        <f t="shared" si="2"/>
        <v>0</v>
      </c>
      <c r="T11" s="16"/>
    </row>
    <row r="12" spans="2:20" x14ac:dyDescent="0.25">
      <c r="B12" s="2">
        <v>8</v>
      </c>
      <c r="C12" s="6"/>
      <c r="D12" s="5"/>
      <c r="E12" s="5"/>
      <c r="F12" s="7"/>
      <c r="G12" s="7"/>
      <c r="H12" s="4" t="str">
        <f t="shared" si="4"/>
        <v/>
      </c>
      <c r="I12" s="2" t="str">
        <f t="shared" si="5"/>
        <v/>
      </c>
      <c r="J12" s="21"/>
      <c r="K12" s="23" t="s">
        <v>15</v>
      </c>
      <c r="L12" s="24">
        <f t="shared" si="6"/>
        <v>0</v>
      </c>
      <c r="M12" s="24">
        <f t="shared" si="7"/>
        <v>0</v>
      </c>
      <c r="N12" s="2">
        <f t="shared" si="3"/>
        <v>0</v>
      </c>
      <c r="O12" s="10"/>
      <c r="P12" s="9" t="s">
        <v>18</v>
      </c>
      <c r="Q12" s="9">
        <f t="shared" si="0"/>
        <v>0</v>
      </c>
      <c r="R12" s="10">
        <f t="shared" si="1"/>
        <v>0</v>
      </c>
      <c r="S12" s="10">
        <f t="shared" si="2"/>
        <v>0</v>
      </c>
      <c r="T12" s="16"/>
    </row>
    <row r="13" spans="2:20" x14ac:dyDescent="0.25">
      <c r="B13" s="2">
        <v>9</v>
      </c>
      <c r="C13" s="6"/>
      <c r="D13" s="5"/>
      <c r="E13" s="5"/>
      <c r="F13" s="7"/>
      <c r="G13" s="7"/>
      <c r="H13" s="4" t="str">
        <f t="shared" si="4"/>
        <v/>
      </c>
      <c r="I13" s="2" t="str">
        <f t="shared" si="5"/>
        <v/>
      </c>
      <c r="J13" s="21"/>
      <c r="K13" s="23" t="s">
        <v>16</v>
      </c>
      <c r="L13" s="24">
        <f t="shared" si="6"/>
        <v>0</v>
      </c>
      <c r="M13" s="24">
        <f t="shared" si="7"/>
        <v>0</v>
      </c>
      <c r="N13" s="2">
        <f t="shared" si="3"/>
        <v>0</v>
      </c>
      <c r="O13" s="10"/>
      <c r="P13" s="9" t="s">
        <v>5</v>
      </c>
      <c r="Q13" s="9">
        <f t="shared" si="0"/>
        <v>0</v>
      </c>
      <c r="R13" s="10">
        <f t="shared" si="1"/>
        <v>0</v>
      </c>
      <c r="S13" s="10">
        <f t="shared" si="2"/>
        <v>0</v>
      </c>
      <c r="T13" s="16"/>
    </row>
    <row r="14" spans="2:20" x14ac:dyDescent="0.25">
      <c r="B14" s="2">
        <v>10</v>
      </c>
      <c r="C14" s="6"/>
      <c r="D14" s="5"/>
      <c r="E14" s="5"/>
      <c r="F14" s="7"/>
      <c r="G14" s="7"/>
      <c r="H14" s="4" t="str">
        <f t="shared" si="4"/>
        <v/>
      </c>
      <c r="I14" s="2" t="str">
        <f t="shared" si="5"/>
        <v/>
      </c>
      <c r="J14" s="21"/>
      <c r="K14" s="23" t="s">
        <v>17</v>
      </c>
      <c r="L14" s="24">
        <f t="shared" si="6"/>
        <v>0</v>
      </c>
      <c r="M14" s="24">
        <f t="shared" si="7"/>
        <v>0</v>
      </c>
      <c r="N14" s="2">
        <f t="shared" si="3"/>
        <v>0</v>
      </c>
      <c r="O14" s="10"/>
      <c r="P14" s="9" t="s">
        <v>19</v>
      </c>
      <c r="Q14" s="9">
        <f t="shared" si="0"/>
        <v>0</v>
      </c>
      <c r="R14" s="10">
        <f t="shared" si="1"/>
        <v>0</v>
      </c>
      <c r="S14" s="10">
        <f t="shared" si="2"/>
        <v>0</v>
      </c>
      <c r="T14" s="16"/>
    </row>
    <row r="15" spans="2:20" x14ac:dyDescent="0.25">
      <c r="B15" s="2">
        <v>11</v>
      </c>
      <c r="C15" s="6"/>
      <c r="D15" s="5"/>
      <c r="E15" s="5"/>
      <c r="F15" s="7"/>
      <c r="G15" s="7"/>
      <c r="H15" s="4" t="str">
        <f t="shared" si="4"/>
        <v/>
      </c>
      <c r="I15" s="2" t="str">
        <f t="shared" si="5"/>
        <v/>
      </c>
      <c r="J15" s="21"/>
      <c r="K15" s="23" t="s">
        <v>18</v>
      </c>
      <c r="L15" s="24">
        <f t="shared" si="6"/>
        <v>0</v>
      </c>
      <c r="M15" s="24">
        <f t="shared" si="7"/>
        <v>0</v>
      </c>
      <c r="N15" s="2">
        <f t="shared" si="3"/>
        <v>0</v>
      </c>
      <c r="O15" s="10"/>
      <c r="P15" s="9" t="s">
        <v>35</v>
      </c>
      <c r="Q15" s="9">
        <f t="shared" si="0"/>
        <v>0</v>
      </c>
      <c r="R15" s="10">
        <f t="shared" si="1"/>
        <v>0</v>
      </c>
      <c r="S15" s="10">
        <f t="shared" si="2"/>
        <v>0</v>
      </c>
      <c r="T15" s="16"/>
    </row>
    <row r="16" spans="2:20" x14ac:dyDescent="0.25">
      <c r="B16" s="2">
        <v>12</v>
      </c>
      <c r="C16" s="6"/>
      <c r="D16" s="5"/>
      <c r="E16" s="5"/>
      <c r="F16" s="7"/>
      <c r="G16" s="7"/>
      <c r="H16" s="4" t="str">
        <f t="shared" si="4"/>
        <v/>
      </c>
      <c r="I16" s="2" t="str">
        <f t="shared" si="5"/>
        <v/>
      </c>
      <c r="J16" s="21"/>
      <c r="K16" s="23" t="s">
        <v>5</v>
      </c>
      <c r="L16" s="24">
        <f t="shared" si="6"/>
        <v>0</v>
      </c>
      <c r="M16" s="24">
        <f t="shared" si="7"/>
        <v>0</v>
      </c>
      <c r="N16" s="2">
        <f t="shared" si="3"/>
        <v>0</v>
      </c>
      <c r="O16" s="10"/>
      <c r="Q16" s="9">
        <f t="shared" si="0"/>
        <v>0</v>
      </c>
      <c r="T16" s="16"/>
    </row>
    <row r="17" spans="2:20" x14ac:dyDescent="0.25">
      <c r="B17" s="2">
        <v>13</v>
      </c>
      <c r="C17" s="6"/>
      <c r="D17" s="5"/>
      <c r="E17" s="5"/>
      <c r="F17" s="7"/>
      <c r="G17" s="7"/>
      <c r="H17" s="4" t="str">
        <f t="shared" si="4"/>
        <v/>
      </c>
      <c r="I17" s="2" t="str">
        <f t="shared" si="5"/>
        <v/>
      </c>
      <c r="J17" s="21"/>
      <c r="K17" s="23" t="s">
        <v>19</v>
      </c>
      <c r="L17" s="24">
        <f t="shared" si="6"/>
        <v>0</v>
      </c>
      <c r="M17" s="24">
        <f t="shared" si="7"/>
        <v>0</v>
      </c>
      <c r="N17" s="2">
        <f t="shared" si="3"/>
        <v>0</v>
      </c>
      <c r="O17" s="16"/>
      <c r="Q17" s="9">
        <f t="shared" si="0"/>
        <v>0</v>
      </c>
      <c r="T17" s="16"/>
    </row>
    <row r="18" spans="2:20" x14ac:dyDescent="0.25">
      <c r="B18" s="2">
        <v>14</v>
      </c>
      <c r="C18" s="6"/>
      <c r="D18" s="5"/>
      <c r="E18" s="5"/>
      <c r="F18" s="7"/>
      <c r="G18" s="7"/>
      <c r="H18" s="4" t="str">
        <f t="shared" si="4"/>
        <v/>
      </c>
      <c r="I18" s="2" t="str">
        <f t="shared" si="5"/>
        <v/>
      </c>
      <c r="J18" s="21"/>
      <c r="K18" s="23" t="s">
        <v>34</v>
      </c>
      <c r="L18" s="24">
        <f t="shared" si="6"/>
        <v>0</v>
      </c>
      <c r="M18" s="24">
        <f t="shared" si="7"/>
        <v>0</v>
      </c>
      <c r="N18" s="2">
        <f t="shared" si="3"/>
        <v>0</v>
      </c>
      <c r="O18" s="16"/>
      <c r="Q18" s="9">
        <f t="shared" si="0"/>
        <v>0</v>
      </c>
      <c r="T18" s="16"/>
    </row>
    <row r="19" spans="2:20" x14ac:dyDescent="0.25">
      <c r="B19" s="2">
        <v>15</v>
      </c>
      <c r="C19" s="6"/>
      <c r="D19" s="5"/>
      <c r="E19" s="5"/>
      <c r="F19" s="7"/>
      <c r="G19" s="7"/>
      <c r="H19" s="4" t="str">
        <f t="shared" si="4"/>
        <v/>
      </c>
      <c r="I19" s="2" t="str">
        <f t="shared" si="5"/>
        <v/>
      </c>
      <c r="J19" s="21"/>
      <c r="K19" s="25" t="s">
        <v>36</v>
      </c>
      <c r="L19" s="26" t="str">
        <f>IFERROR(IF(AVERAGE(L5:L18)=0,"",AVERAGE(L5:L18)),"")</f>
        <v/>
      </c>
      <c r="M19" s="26" t="str">
        <f t="shared" ref="M19:N19" si="8">IFERROR(IF(AVERAGE(M5:M18)=0,"",AVERAGE(M5:M18)),"")</f>
        <v/>
      </c>
      <c r="N19" s="26" t="str">
        <f t="shared" si="8"/>
        <v/>
      </c>
      <c r="O19" s="16"/>
      <c r="Q19" s="9">
        <f t="shared" si="0"/>
        <v>0</v>
      </c>
      <c r="T19" s="16"/>
    </row>
    <row r="20" spans="2:20" x14ac:dyDescent="0.25">
      <c r="B20" s="2">
        <v>16</v>
      </c>
      <c r="C20" s="6"/>
      <c r="D20" s="5"/>
      <c r="E20" s="5"/>
      <c r="F20" s="7"/>
      <c r="G20" s="7"/>
      <c r="H20" s="4" t="str">
        <f t="shared" si="4"/>
        <v/>
      </c>
      <c r="I20" s="2" t="str">
        <f t="shared" si="5"/>
        <v/>
      </c>
      <c r="J20" s="21"/>
      <c r="K20" s="25" t="s">
        <v>37</v>
      </c>
      <c r="L20" s="2" t="str">
        <f>IFERROR(IF(SUM(L5:L18)=0,"",SUM(L5:L18)),"")</f>
        <v/>
      </c>
      <c r="M20" s="2" t="str">
        <f t="shared" ref="M20:N20" si="9">IFERROR(IF(SUM(M5:M18)=0,"",SUM(M5:M18)),"")</f>
        <v/>
      </c>
      <c r="N20" s="2" t="str">
        <f t="shared" si="9"/>
        <v/>
      </c>
      <c r="O20" s="16"/>
      <c r="Q20" s="9">
        <f t="shared" si="0"/>
        <v>0</v>
      </c>
      <c r="T20" s="16"/>
    </row>
    <row r="21" spans="2:20" x14ac:dyDescent="0.25">
      <c r="B21" s="2">
        <v>17</v>
      </c>
      <c r="C21" s="6"/>
      <c r="D21" s="5"/>
      <c r="E21" s="5"/>
      <c r="F21" s="7"/>
      <c r="G21" s="7"/>
      <c r="H21" s="4" t="str">
        <f t="shared" si="4"/>
        <v/>
      </c>
      <c r="I21" s="2" t="str">
        <f t="shared" si="5"/>
        <v/>
      </c>
      <c r="J21" s="21"/>
      <c r="K21" s="21"/>
      <c r="L21" s="21"/>
      <c r="M21" s="21"/>
      <c r="N21" s="21"/>
      <c r="O21" s="16"/>
      <c r="P21" s="8"/>
      <c r="Q21" s="9">
        <f t="shared" si="0"/>
        <v>0</v>
      </c>
      <c r="R21" s="16"/>
      <c r="S21" s="16"/>
      <c r="T21" s="16"/>
    </row>
    <row r="22" spans="2:20" x14ac:dyDescent="0.25">
      <c r="B22" s="2">
        <v>18</v>
      </c>
      <c r="C22" s="6"/>
      <c r="D22" s="5"/>
      <c r="E22" s="5"/>
      <c r="F22" s="7"/>
      <c r="G22" s="7"/>
      <c r="H22" s="4" t="str">
        <f t="shared" si="4"/>
        <v/>
      </c>
      <c r="I22" s="2" t="str">
        <f t="shared" si="5"/>
        <v/>
      </c>
      <c r="J22" s="21"/>
      <c r="K22" s="21"/>
      <c r="L22" s="21"/>
      <c r="M22" s="21"/>
      <c r="N22" s="21"/>
      <c r="O22" s="16"/>
      <c r="P22" s="8"/>
      <c r="R22" s="16"/>
      <c r="S22" s="16"/>
      <c r="T22" s="16"/>
    </row>
    <row r="23" spans="2:20" x14ac:dyDescent="0.25">
      <c r="B23" s="2">
        <v>19</v>
      </c>
      <c r="C23" s="6"/>
      <c r="D23" s="5"/>
      <c r="E23" s="5"/>
      <c r="F23" s="7"/>
      <c r="G23" s="7"/>
      <c r="H23" s="4" t="str">
        <f t="shared" si="4"/>
        <v/>
      </c>
      <c r="I23" s="2" t="str">
        <f t="shared" si="5"/>
        <v/>
      </c>
      <c r="J23" s="21"/>
      <c r="K23" s="21"/>
      <c r="L23" s="21"/>
      <c r="M23" s="21"/>
      <c r="N23" s="21"/>
      <c r="O23" s="16"/>
      <c r="P23" s="8"/>
      <c r="R23" s="16"/>
      <c r="S23" s="16"/>
      <c r="T23" s="16"/>
    </row>
    <row r="24" spans="2:20" x14ac:dyDescent="0.25">
      <c r="B24" s="2">
        <v>20</v>
      </c>
      <c r="C24" s="6"/>
      <c r="D24" s="5"/>
      <c r="E24" s="5"/>
      <c r="F24" s="7"/>
      <c r="G24" s="7"/>
      <c r="H24" s="4" t="str">
        <f t="shared" si="4"/>
        <v/>
      </c>
      <c r="I24" s="2" t="str">
        <f t="shared" si="5"/>
        <v/>
      </c>
      <c r="J24" s="21"/>
      <c r="K24" s="21"/>
      <c r="L24" s="21"/>
      <c r="M24" s="21"/>
      <c r="N24" s="21"/>
      <c r="O24" s="16"/>
      <c r="P24" s="8"/>
      <c r="R24" s="16"/>
      <c r="S24" s="16"/>
      <c r="T24" s="16"/>
    </row>
    <row r="25" spans="2:20" x14ac:dyDescent="0.25">
      <c r="B25" s="2">
        <v>21</v>
      </c>
      <c r="C25" s="6"/>
      <c r="D25" s="5"/>
      <c r="E25" s="5"/>
      <c r="F25" s="7"/>
      <c r="G25" s="7"/>
      <c r="H25" s="4" t="str">
        <f t="shared" si="4"/>
        <v/>
      </c>
      <c r="I25" s="2" t="str">
        <f t="shared" si="5"/>
        <v/>
      </c>
      <c r="J25" s="21"/>
      <c r="K25" s="21"/>
      <c r="L25" s="21"/>
      <c r="M25" s="21"/>
      <c r="N25" s="21"/>
    </row>
    <row r="26" spans="2:20" x14ac:dyDescent="0.25">
      <c r="B26" s="2">
        <v>22</v>
      </c>
      <c r="C26" s="6"/>
      <c r="D26" s="5"/>
      <c r="E26" s="5"/>
      <c r="F26" s="7"/>
      <c r="G26" s="7"/>
      <c r="H26" s="4" t="str">
        <f t="shared" si="4"/>
        <v/>
      </c>
      <c r="I26" s="2" t="str">
        <f t="shared" si="5"/>
        <v/>
      </c>
      <c r="J26" s="21"/>
      <c r="K26" s="21"/>
      <c r="L26" s="21"/>
      <c r="M26" s="21"/>
      <c r="N26" s="21"/>
    </row>
    <row r="27" spans="2:20" x14ac:dyDescent="0.25">
      <c r="G27" s="19"/>
      <c r="H27" s="19"/>
    </row>
  </sheetData>
  <conditionalFormatting sqref="H1:H26 H28:H1048576">
    <cfRule type="cellIs" dxfId="7" priority="2" operator="lessThan">
      <formula>0</formula>
    </cfRule>
  </conditionalFormatting>
  <conditionalFormatting sqref="I2:N2">
    <cfRule type="cellIs" dxfId="6" priority="1" operator="lessThan">
      <formula>0</formula>
    </cfRule>
  </conditionalFormatting>
  <dataValidations count="1">
    <dataValidation type="list" allowBlank="1" showInputMessage="1" showErrorMessage="1" sqref="D5:D26">
      <formula1>Poste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T27"/>
  <sheetViews>
    <sheetView zoomScale="70" zoomScaleNormal="70" workbookViewId="0">
      <selection activeCell="K26" sqref="K26"/>
    </sheetView>
  </sheetViews>
  <sheetFormatPr baseColWidth="10" defaultRowHeight="15" x14ac:dyDescent="0.25"/>
  <cols>
    <col min="2" max="10" width="15.7109375" customWidth="1"/>
    <col min="11" max="11" width="17.28515625" customWidth="1"/>
    <col min="12" max="14" width="15.7109375" customWidth="1"/>
    <col min="15" max="15" width="11.5703125" customWidth="1"/>
    <col min="16" max="16" width="11" style="9" customWidth="1"/>
    <col min="17" max="17" width="7.7109375" style="9" customWidth="1"/>
    <col min="18" max="19" width="11.42578125" style="10"/>
  </cols>
  <sheetData>
    <row r="1" spans="2:20" x14ac:dyDescent="0.25">
      <c r="O1" s="10"/>
      <c r="Q1" s="9">
        <f>+F6-G6</f>
        <v>0</v>
      </c>
      <c r="R1" s="10" t="s">
        <v>4</v>
      </c>
      <c r="S1" s="10" t="s">
        <v>5</v>
      </c>
      <c r="T1" s="16"/>
    </row>
    <row r="2" spans="2:20" x14ac:dyDescent="0.25">
      <c r="H2" s="1" t="s">
        <v>8</v>
      </c>
      <c r="I2" s="2" t="str">
        <f>IFERROR(LOOKUP(9^9,H5:H26),"")</f>
        <v/>
      </c>
      <c r="J2" s="21"/>
      <c r="K2" s="21"/>
      <c r="L2" s="21"/>
      <c r="M2" s="21"/>
      <c r="N2" s="21"/>
      <c r="O2" s="10"/>
      <c r="P2" s="9" t="s">
        <v>9</v>
      </c>
      <c r="Q2" s="9">
        <f t="shared" ref="Q2:Q21" si="0">+F7-G7</f>
        <v>0</v>
      </c>
      <c r="R2" s="10">
        <f>SUMIF($D$5:$D$26,Salaire,$F$5:$F$26)</f>
        <v>0</v>
      </c>
      <c r="S2" s="10">
        <f>SUMIF($D$5:$D$26,Salaire,$G$5:$G$26)</f>
        <v>0</v>
      </c>
      <c r="T2" s="16"/>
    </row>
    <row r="3" spans="2:20" x14ac:dyDescent="0.25">
      <c r="O3" s="10"/>
      <c r="P3" s="9" t="s">
        <v>10</v>
      </c>
      <c r="Q3" s="9">
        <f t="shared" si="0"/>
        <v>0</v>
      </c>
      <c r="R3" s="10">
        <f>SUMIF($D$5:$D$26,Retrait,$F$5:$F$26)</f>
        <v>0</v>
      </c>
      <c r="S3" s="10">
        <f>SUMIF($D$5:$D$26,Retrait,$G$5:$G$26)</f>
        <v>0</v>
      </c>
      <c r="T3" s="16"/>
    </row>
    <row r="4" spans="2:20" x14ac:dyDescent="0.25">
      <c r="B4" s="2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  <c r="I4" s="3" t="s">
        <v>7</v>
      </c>
      <c r="J4" s="22"/>
      <c r="K4" s="3"/>
      <c r="L4" s="3" t="s">
        <v>4</v>
      </c>
      <c r="M4" s="3" t="s">
        <v>5</v>
      </c>
      <c r="N4" s="3" t="s">
        <v>6</v>
      </c>
      <c r="O4" s="10"/>
      <c r="P4" s="9" t="s">
        <v>11</v>
      </c>
      <c r="Q4" s="9">
        <f t="shared" si="0"/>
        <v>0</v>
      </c>
      <c r="R4" s="10">
        <f t="shared" ref="R4:R15" si="1">SUMIF($D$5:$D$26,P4,$F$5:$F$26)</f>
        <v>0</v>
      </c>
      <c r="S4" s="10">
        <f t="shared" ref="S4:S15" si="2">SUMIF($D$5:$D$26,P4,$G$5:$G$26)</f>
        <v>0</v>
      </c>
      <c r="T4" s="16"/>
    </row>
    <row r="5" spans="2:20" x14ac:dyDescent="0.25">
      <c r="B5" s="2">
        <v>1</v>
      </c>
      <c r="C5" s="6"/>
      <c r="D5" s="5"/>
      <c r="E5" s="5"/>
      <c r="F5" s="7"/>
      <c r="G5" s="7"/>
      <c r="H5" s="4" t="str">
        <f>IFERROR(IF(NOT(AND(F5="",G5="")),F5-G5,""),"")</f>
        <v/>
      </c>
      <c r="I5" s="2" t="str">
        <f>+IF(H5&lt;&gt;"",1,"")</f>
        <v/>
      </c>
      <c r="J5" s="21"/>
      <c r="K5" s="23" t="s">
        <v>9</v>
      </c>
      <c r="L5" s="24">
        <f>SUMIF($D$5:$D$26,Salaire,$F$5:$F$26)</f>
        <v>0</v>
      </c>
      <c r="M5" s="24">
        <f>SUMIF($D$5:$D$26,Salaire,$G$5:$G$26)</f>
        <v>0</v>
      </c>
      <c r="N5" s="2">
        <f>+L5-M5</f>
        <v>0</v>
      </c>
      <c r="O5" s="10"/>
      <c r="P5" s="9" t="s">
        <v>12</v>
      </c>
      <c r="Q5" s="9">
        <f t="shared" si="0"/>
        <v>0</v>
      </c>
      <c r="R5" s="10">
        <f t="shared" si="1"/>
        <v>0</v>
      </c>
      <c r="S5" s="10">
        <f t="shared" si="2"/>
        <v>0</v>
      </c>
      <c r="T5" s="16"/>
    </row>
    <row r="6" spans="2:20" x14ac:dyDescent="0.25">
      <c r="B6" s="2">
        <v>2</v>
      </c>
      <c r="C6" s="6"/>
      <c r="D6" s="5"/>
      <c r="E6" s="5"/>
      <c r="F6" s="7"/>
      <c r="G6" s="7"/>
      <c r="H6" s="4" t="str">
        <f>IFERROR(IF(NOT(AND(F6="",G6="")),H5+Q1,""),"")</f>
        <v/>
      </c>
      <c r="I6" s="2" t="str">
        <f>+IF(H6&lt;&gt;"",I5+1,"")</f>
        <v/>
      </c>
      <c r="J6" s="21"/>
      <c r="K6" s="23" t="s">
        <v>10</v>
      </c>
      <c r="L6" s="24">
        <f>SUMIF($D$5:$D$26,Retrait,$F$5:$F$26)</f>
        <v>0</v>
      </c>
      <c r="M6" s="24">
        <f>SUMIF($D$5:$D$26,Retrait,$G$5:$G$26)</f>
        <v>0</v>
      </c>
      <c r="N6" s="2">
        <f t="shared" ref="N6:N18" si="3">+L6-M6</f>
        <v>0</v>
      </c>
      <c r="O6" s="10"/>
      <c r="P6" s="9" t="s">
        <v>34</v>
      </c>
      <c r="Q6" s="9">
        <f t="shared" si="0"/>
        <v>0</v>
      </c>
      <c r="R6" s="10">
        <f t="shared" si="1"/>
        <v>0</v>
      </c>
      <c r="S6" s="10">
        <f t="shared" si="2"/>
        <v>0</v>
      </c>
      <c r="T6" s="16"/>
    </row>
    <row r="7" spans="2:20" x14ac:dyDescent="0.25">
      <c r="B7" s="2">
        <v>3</v>
      </c>
      <c r="C7" s="6"/>
      <c r="D7" s="5"/>
      <c r="E7" s="5"/>
      <c r="F7" s="7"/>
      <c r="G7" s="7"/>
      <c r="H7" s="4" t="str">
        <f t="shared" ref="H7:H26" si="4">IFERROR(IF(NOT(AND(F7="",G7="")),H6+Q2,""),"")</f>
        <v/>
      </c>
      <c r="I7" s="2" t="str">
        <f t="shared" ref="I7:I26" si="5">+IF(H7&lt;&gt;"",I6+1,"")</f>
        <v/>
      </c>
      <c r="J7" s="21"/>
      <c r="K7" s="23" t="s">
        <v>11</v>
      </c>
      <c r="L7" s="24">
        <f>SUMIF($D$5:$D$26,P4,$F$5:$F$26)</f>
        <v>0</v>
      </c>
      <c r="M7" s="24">
        <f>SUMIF($D$5:$D$26,P4,$G$5:$G$26)</f>
        <v>0</v>
      </c>
      <c r="N7" s="2">
        <f t="shared" si="3"/>
        <v>0</v>
      </c>
      <c r="O7" s="10"/>
      <c r="P7" s="9" t="s">
        <v>13</v>
      </c>
      <c r="Q7" s="9">
        <f t="shared" si="0"/>
        <v>0</v>
      </c>
      <c r="R7" s="10">
        <f t="shared" si="1"/>
        <v>0</v>
      </c>
      <c r="S7" s="10">
        <f t="shared" si="2"/>
        <v>0</v>
      </c>
      <c r="T7" s="16"/>
    </row>
    <row r="8" spans="2:20" x14ac:dyDescent="0.25">
      <c r="B8" s="2">
        <v>4</v>
      </c>
      <c r="C8" s="6"/>
      <c r="D8" s="5"/>
      <c r="E8" s="5"/>
      <c r="F8" s="7"/>
      <c r="G8" s="7"/>
      <c r="H8" s="4" t="str">
        <f t="shared" si="4"/>
        <v/>
      </c>
      <c r="I8" s="2" t="str">
        <f t="shared" si="5"/>
        <v/>
      </c>
      <c r="J8" s="21"/>
      <c r="K8" s="23" t="s">
        <v>12</v>
      </c>
      <c r="L8" s="24">
        <f t="shared" ref="L8:L18" si="6">SUMIF($D$5:$D$26,P5,$F$5:$F$26)</f>
        <v>0</v>
      </c>
      <c r="M8" s="24">
        <f t="shared" ref="M8:M18" si="7">SUMIF($D$5:$D$26,P5,$G$5:$G$26)</f>
        <v>0</v>
      </c>
      <c r="N8" s="2">
        <f t="shared" si="3"/>
        <v>0</v>
      </c>
      <c r="O8" s="10"/>
      <c r="P8" s="9" t="s">
        <v>14</v>
      </c>
      <c r="Q8" s="9">
        <f t="shared" si="0"/>
        <v>0</v>
      </c>
      <c r="R8" s="10">
        <f t="shared" si="1"/>
        <v>0</v>
      </c>
      <c r="S8" s="10">
        <f t="shared" si="2"/>
        <v>0</v>
      </c>
      <c r="T8" s="16"/>
    </row>
    <row r="9" spans="2:20" x14ac:dyDescent="0.25">
      <c r="B9" s="2">
        <v>5</v>
      </c>
      <c r="C9" s="6"/>
      <c r="D9" s="5"/>
      <c r="E9" s="5"/>
      <c r="F9" s="7"/>
      <c r="G9" s="7"/>
      <c r="H9" s="4" t="str">
        <f t="shared" si="4"/>
        <v/>
      </c>
      <c r="I9" s="2" t="str">
        <f t="shared" si="5"/>
        <v/>
      </c>
      <c r="J9" s="21"/>
      <c r="K9" s="23" t="s">
        <v>34</v>
      </c>
      <c r="L9" s="24">
        <f t="shared" si="6"/>
        <v>0</v>
      </c>
      <c r="M9" s="24">
        <f t="shared" si="7"/>
        <v>0</v>
      </c>
      <c r="N9" s="2">
        <f t="shared" si="3"/>
        <v>0</v>
      </c>
      <c r="O9" s="10"/>
      <c r="P9" s="9" t="s">
        <v>15</v>
      </c>
      <c r="Q9" s="9">
        <f t="shared" si="0"/>
        <v>0</v>
      </c>
      <c r="R9" s="10">
        <f t="shared" si="1"/>
        <v>0</v>
      </c>
      <c r="S9" s="10">
        <f t="shared" si="2"/>
        <v>0</v>
      </c>
      <c r="T9" s="16"/>
    </row>
    <row r="10" spans="2:20" x14ac:dyDescent="0.25">
      <c r="B10" s="2">
        <v>6</v>
      </c>
      <c r="C10" s="6"/>
      <c r="D10" s="5"/>
      <c r="E10" s="5"/>
      <c r="F10" s="7"/>
      <c r="G10" s="7"/>
      <c r="H10" s="4" t="str">
        <f t="shared" si="4"/>
        <v/>
      </c>
      <c r="I10" s="2" t="str">
        <f t="shared" si="5"/>
        <v/>
      </c>
      <c r="J10" s="21"/>
      <c r="K10" s="23" t="s">
        <v>13</v>
      </c>
      <c r="L10" s="24">
        <f t="shared" si="6"/>
        <v>0</v>
      </c>
      <c r="M10" s="24">
        <f t="shared" si="7"/>
        <v>0</v>
      </c>
      <c r="N10" s="2">
        <f t="shared" si="3"/>
        <v>0</v>
      </c>
      <c r="O10" s="10"/>
      <c r="P10" s="9" t="s">
        <v>16</v>
      </c>
      <c r="Q10" s="9">
        <f t="shared" si="0"/>
        <v>0</v>
      </c>
      <c r="R10" s="10">
        <f t="shared" si="1"/>
        <v>0</v>
      </c>
      <c r="S10" s="10">
        <f t="shared" si="2"/>
        <v>0</v>
      </c>
      <c r="T10" s="16"/>
    </row>
    <row r="11" spans="2:20" x14ac:dyDescent="0.25">
      <c r="B11" s="2">
        <v>7</v>
      </c>
      <c r="C11" s="6"/>
      <c r="D11" s="5"/>
      <c r="E11" s="5"/>
      <c r="F11" s="7"/>
      <c r="G11" s="7"/>
      <c r="H11" s="4" t="str">
        <f t="shared" si="4"/>
        <v/>
      </c>
      <c r="I11" s="2" t="str">
        <f t="shared" si="5"/>
        <v/>
      </c>
      <c r="J11" s="21"/>
      <c r="K11" s="23" t="s">
        <v>14</v>
      </c>
      <c r="L11" s="24">
        <f t="shared" si="6"/>
        <v>0</v>
      </c>
      <c r="M11" s="24">
        <f t="shared" si="7"/>
        <v>0</v>
      </c>
      <c r="N11" s="2">
        <f t="shared" si="3"/>
        <v>0</v>
      </c>
      <c r="O11" s="10"/>
      <c r="P11" s="9" t="s">
        <v>17</v>
      </c>
      <c r="Q11" s="9">
        <f t="shared" si="0"/>
        <v>0</v>
      </c>
      <c r="R11" s="10">
        <f t="shared" si="1"/>
        <v>0</v>
      </c>
      <c r="S11" s="10">
        <f t="shared" si="2"/>
        <v>0</v>
      </c>
      <c r="T11" s="16"/>
    </row>
    <row r="12" spans="2:20" x14ac:dyDescent="0.25">
      <c r="B12" s="2">
        <v>8</v>
      </c>
      <c r="C12" s="6"/>
      <c r="D12" s="5"/>
      <c r="E12" s="5"/>
      <c r="F12" s="7"/>
      <c r="G12" s="7"/>
      <c r="H12" s="4" t="str">
        <f t="shared" si="4"/>
        <v/>
      </c>
      <c r="I12" s="2" t="str">
        <f t="shared" si="5"/>
        <v/>
      </c>
      <c r="J12" s="21"/>
      <c r="K12" s="23" t="s">
        <v>15</v>
      </c>
      <c r="L12" s="24">
        <f t="shared" si="6"/>
        <v>0</v>
      </c>
      <c r="M12" s="24">
        <f t="shared" si="7"/>
        <v>0</v>
      </c>
      <c r="N12" s="2">
        <f t="shared" si="3"/>
        <v>0</v>
      </c>
      <c r="O12" s="10"/>
      <c r="P12" s="9" t="s">
        <v>18</v>
      </c>
      <c r="Q12" s="9">
        <f t="shared" si="0"/>
        <v>0</v>
      </c>
      <c r="R12" s="10">
        <f t="shared" si="1"/>
        <v>0</v>
      </c>
      <c r="S12" s="10">
        <f t="shared" si="2"/>
        <v>0</v>
      </c>
      <c r="T12" s="16"/>
    </row>
    <row r="13" spans="2:20" x14ac:dyDescent="0.25">
      <c r="B13" s="2">
        <v>9</v>
      </c>
      <c r="C13" s="6"/>
      <c r="D13" s="5"/>
      <c r="E13" s="5"/>
      <c r="F13" s="7"/>
      <c r="G13" s="7"/>
      <c r="H13" s="4" t="str">
        <f t="shared" si="4"/>
        <v/>
      </c>
      <c r="I13" s="2" t="str">
        <f t="shared" si="5"/>
        <v/>
      </c>
      <c r="J13" s="21"/>
      <c r="K13" s="23" t="s">
        <v>16</v>
      </c>
      <c r="L13" s="24">
        <f t="shared" si="6"/>
        <v>0</v>
      </c>
      <c r="M13" s="24">
        <f t="shared" si="7"/>
        <v>0</v>
      </c>
      <c r="N13" s="2">
        <f t="shared" si="3"/>
        <v>0</v>
      </c>
      <c r="O13" s="10"/>
      <c r="P13" s="9" t="s">
        <v>5</v>
      </c>
      <c r="Q13" s="9">
        <f t="shared" si="0"/>
        <v>0</v>
      </c>
      <c r="R13" s="10">
        <f t="shared" si="1"/>
        <v>0</v>
      </c>
      <c r="S13" s="10">
        <f t="shared" si="2"/>
        <v>0</v>
      </c>
      <c r="T13" s="16"/>
    </row>
    <row r="14" spans="2:20" x14ac:dyDescent="0.25">
      <c r="B14" s="2">
        <v>10</v>
      </c>
      <c r="C14" s="6"/>
      <c r="D14" s="5"/>
      <c r="E14" s="5"/>
      <c r="F14" s="7"/>
      <c r="G14" s="7"/>
      <c r="H14" s="4" t="str">
        <f t="shared" si="4"/>
        <v/>
      </c>
      <c r="I14" s="2" t="str">
        <f t="shared" si="5"/>
        <v/>
      </c>
      <c r="J14" s="21"/>
      <c r="K14" s="23" t="s">
        <v>17</v>
      </c>
      <c r="L14" s="24">
        <f t="shared" si="6"/>
        <v>0</v>
      </c>
      <c r="M14" s="24">
        <f t="shared" si="7"/>
        <v>0</v>
      </c>
      <c r="N14" s="2">
        <f t="shared" si="3"/>
        <v>0</v>
      </c>
      <c r="O14" s="10"/>
      <c r="P14" s="9" t="s">
        <v>19</v>
      </c>
      <c r="Q14" s="9">
        <f t="shared" si="0"/>
        <v>0</v>
      </c>
      <c r="R14" s="10">
        <f t="shared" si="1"/>
        <v>0</v>
      </c>
      <c r="S14" s="10">
        <f t="shared" si="2"/>
        <v>0</v>
      </c>
      <c r="T14" s="16"/>
    </row>
    <row r="15" spans="2:20" x14ac:dyDescent="0.25">
      <c r="B15" s="2">
        <v>11</v>
      </c>
      <c r="C15" s="6"/>
      <c r="D15" s="5"/>
      <c r="E15" s="5"/>
      <c r="F15" s="7"/>
      <c r="G15" s="7"/>
      <c r="H15" s="4" t="str">
        <f t="shared" si="4"/>
        <v/>
      </c>
      <c r="I15" s="2" t="str">
        <f t="shared" si="5"/>
        <v/>
      </c>
      <c r="J15" s="21"/>
      <c r="K15" s="23" t="s">
        <v>18</v>
      </c>
      <c r="L15" s="24">
        <f t="shared" si="6"/>
        <v>0</v>
      </c>
      <c r="M15" s="24">
        <f t="shared" si="7"/>
        <v>0</v>
      </c>
      <c r="N15" s="2">
        <f t="shared" si="3"/>
        <v>0</v>
      </c>
      <c r="O15" s="10"/>
      <c r="P15" s="9" t="s">
        <v>35</v>
      </c>
      <c r="Q15" s="9">
        <f t="shared" si="0"/>
        <v>0</v>
      </c>
      <c r="R15" s="10">
        <f t="shared" si="1"/>
        <v>0</v>
      </c>
      <c r="S15" s="10">
        <f t="shared" si="2"/>
        <v>0</v>
      </c>
      <c r="T15" s="16"/>
    </row>
    <row r="16" spans="2:20" x14ac:dyDescent="0.25">
      <c r="B16" s="2">
        <v>12</v>
      </c>
      <c r="C16" s="6"/>
      <c r="D16" s="5"/>
      <c r="E16" s="5"/>
      <c r="F16" s="7"/>
      <c r="G16" s="7"/>
      <c r="H16" s="4" t="str">
        <f t="shared" si="4"/>
        <v/>
      </c>
      <c r="I16" s="2" t="str">
        <f t="shared" si="5"/>
        <v/>
      </c>
      <c r="J16" s="21"/>
      <c r="K16" s="23" t="s">
        <v>5</v>
      </c>
      <c r="L16" s="24">
        <f t="shared" si="6"/>
        <v>0</v>
      </c>
      <c r="M16" s="24">
        <f t="shared" si="7"/>
        <v>0</v>
      </c>
      <c r="N16" s="2">
        <f t="shared" si="3"/>
        <v>0</v>
      </c>
      <c r="O16" s="10"/>
      <c r="Q16" s="9">
        <f t="shared" si="0"/>
        <v>0</v>
      </c>
      <c r="T16" s="16"/>
    </row>
    <row r="17" spans="2:20" x14ac:dyDescent="0.25">
      <c r="B17" s="2">
        <v>13</v>
      </c>
      <c r="C17" s="6"/>
      <c r="D17" s="5"/>
      <c r="E17" s="5"/>
      <c r="F17" s="7"/>
      <c r="G17" s="7"/>
      <c r="H17" s="4" t="str">
        <f t="shared" si="4"/>
        <v/>
      </c>
      <c r="I17" s="2" t="str">
        <f t="shared" si="5"/>
        <v/>
      </c>
      <c r="J17" s="21"/>
      <c r="K17" s="23" t="s">
        <v>19</v>
      </c>
      <c r="L17" s="24">
        <f t="shared" si="6"/>
        <v>0</v>
      </c>
      <c r="M17" s="24">
        <f t="shared" si="7"/>
        <v>0</v>
      </c>
      <c r="N17" s="2">
        <f t="shared" si="3"/>
        <v>0</v>
      </c>
      <c r="O17" s="16"/>
      <c r="Q17" s="9">
        <f t="shared" si="0"/>
        <v>0</v>
      </c>
      <c r="T17" s="16"/>
    </row>
    <row r="18" spans="2:20" x14ac:dyDescent="0.25">
      <c r="B18" s="2">
        <v>14</v>
      </c>
      <c r="C18" s="6"/>
      <c r="D18" s="5"/>
      <c r="E18" s="5"/>
      <c r="F18" s="7"/>
      <c r="G18" s="7"/>
      <c r="H18" s="4" t="str">
        <f t="shared" si="4"/>
        <v/>
      </c>
      <c r="I18" s="2" t="str">
        <f t="shared" si="5"/>
        <v/>
      </c>
      <c r="J18" s="21"/>
      <c r="K18" s="23" t="s">
        <v>34</v>
      </c>
      <c r="L18" s="24">
        <f t="shared" si="6"/>
        <v>0</v>
      </c>
      <c r="M18" s="24">
        <f t="shared" si="7"/>
        <v>0</v>
      </c>
      <c r="N18" s="2">
        <f t="shared" si="3"/>
        <v>0</v>
      </c>
      <c r="O18" s="16"/>
      <c r="Q18" s="9">
        <f t="shared" si="0"/>
        <v>0</v>
      </c>
      <c r="T18" s="16"/>
    </row>
    <row r="19" spans="2:20" x14ac:dyDescent="0.25">
      <c r="B19" s="2">
        <v>15</v>
      </c>
      <c r="C19" s="6"/>
      <c r="D19" s="5"/>
      <c r="E19" s="5"/>
      <c r="F19" s="7"/>
      <c r="G19" s="7"/>
      <c r="H19" s="4" t="str">
        <f t="shared" si="4"/>
        <v/>
      </c>
      <c r="I19" s="2" t="str">
        <f t="shared" si="5"/>
        <v/>
      </c>
      <c r="J19" s="21"/>
      <c r="K19" s="25" t="s">
        <v>36</v>
      </c>
      <c r="L19" s="26" t="str">
        <f>IFERROR(IF(AVERAGE(L5:L18)=0,"",AVERAGE(L5:L18)),"")</f>
        <v/>
      </c>
      <c r="M19" s="26" t="str">
        <f t="shared" ref="M19:N19" si="8">IFERROR(IF(AVERAGE(M5:M18)=0,"",AVERAGE(M5:M18)),"")</f>
        <v/>
      </c>
      <c r="N19" s="26" t="str">
        <f t="shared" si="8"/>
        <v/>
      </c>
      <c r="O19" s="16"/>
      <c r="Q19" s="9">
        <f t="shared" si="0"/>
        <v>0</v>
      </c>
      <c r="T19" s="16"/>
    </row>
    <row r="20" spans="2:20" x14ac:dyDescent="0.25">
      <c r="B20" s="2">
        <v>16</v>
      </c>
      <c r="C20" s="6"/>
      <c r="D20" s="5"/>
      <c r="E20" s="5"/>
      <c r="F20" s="7"/>
      <c r="G20" s="7"/>
      <c r="H20" s="4" t="str">
        <f t="shared" si="4"/>
        <v/>
      </c>
      <c r="I20" s="2" t="str">
        <f t="shared" si="5"/>
        <v/>
      </c>
      <c r="J20" s="21"/>
      <c r="K20" s="25" t="s">
        <v>37</v>
      </c>
      <c r="L20" s="2" t="str">
        <f>IFERROR(IF(SUM(L5:L18)=0,"",SUM(L5:L18)),"")</f>
        <v/>
      </c>
      <c r="M20" s="2" t="str">
        <f t="shared" ref="M20:N20" si="9">IFERROR(IF(SUM(M5:M18)=0,"",SUM(M5:M18)),"")</f>
        <v/>
      </c>
      <c r="N20" s="2" t="str">
        <f t="shared" si="9"/>
        <v/>
      </c>
      <c r="O20" s="16"/>
      <c r="Q20" s="9">
        <f t="shared" si="0"/>
        <v>0</v>
      </c>
      <c r="T20" s="16"/>
    </row>
    <row r="21" spans="2:20" x14ac:dyDescent="0.25">
      <c r="B21" s="2">
        <v>17</v>
      </c>
      <c r="C21" s="6"/>
      <c r="D21" s="5"/>
      <c r="E21" s="5"/>
      <c r="F21" s="7"/>
      <c r="G21" s="7"/>
      <c r="H21" s="4" t="str">
        <f t="shared" si="4"/>
        <v/>
      </c>
      <c r="I21" s="2" t="str">
        <f t="shared" si="5"/>
        <v/>
      </c>
      <c r="J21" s="21"/>
      <c r="K21" s="21"/>
      <c r="L21" s="21"/>
      <c r="M21" s="21"/>
      <c r="N21" s="21"/>
      <c r="O21" s="16"/>
      <c r="Q21" s="9">
        <f t="shared" si="0"/>
        <v>0</v>
      </c>
      <c r="T21" s="16"/>
    </row>
    <row r="22" spans="2:20" x14ac:dyDescent="0.25">
      <c r="B22" s="2">
        <v>18</v>
      </c>
      <c r="C22" s="6"/>
      <c r="D22" s="5"/>
      <c r="E22" s="5"/>
      <c r="F22" s="7"/>
      <c r="G22" s="7"/>
      <c r="H22" s="4" t="str">
        <f t="shared" si="4"/>
        <v/>
      </c>
      <c r="I22" s="2" t="str">
        <f t="shared" si="5"/>
        <v/>
      </c>
      <c r="J22" s="21"/>
      <c r="K22" s="21"/>
      <c r="L22" s="21"/>
      <c r="M22" s="21"/>
      <c r="N22" s="21"/>
      <c r="O22" s="16"/>
      <c r="T22" s="16"/>
    </row>
    <row r="23" spans="2:20" x14ac:dyDescent="0.25">
      <c r="B23" s="2">
        <v>19</v>
      </c>
      <c r="C23" s="6"/>
      <c r="D23" s="5"/>
      <c r="E23" s="5"/>
      <c r="F23" s="7"/>
      <c r="G23" s="7"/>
      <c r="H23" s="4" t="str">
        <f t="shared" si="4"/>
        <v/>
      </c>
      <c r="I23" s="2" t="str">
        <f t="shared" si="5"/>
        <v/>
      </c>
      <c r="J23" s="21"/>
      <c r="K23" s="21"/>
      <c r="L23" s="21"/>
      <c r="M23" s="21"/>
      <c r="N23" s="21"/>
      <c r="O23" s="16"/>
      <c r="T23" s="16"/>
    </row>
    <row r="24" spans="2:20" x14ac:dyDescent="0.25">
      <c r="B24" s="2">
        <v>20</v>
      </c>
      <c r="C24" s="6"/>
      <c r="D24" s="5"/>
      <c r="E24" s="5"/>
      <c r="F24" s="7"/>
      <c r="G24" s="7"/>
      <c r="H24" s="4" t="str">
        <f t="shared" si="4"/>
        <v/>
      </c>
      <c r="I24" s="2" t="str">
        <f t="shared" si="5"/>
        <v/>
      </c>
      <c r="J24" s="21"/>
      <c r="K24" s="21"/>
      <c r="L24" s="21"/>
      <c r="M24" s="21"/>
      <c r="N24" s="21"/>
      <c r="O24" s="16"/>
      <c r="P24" s="8"/>
      <c r="R24" s="16"/>
      <c r="S24" s="16"/>
      <c r="T24" s="16"/>
    </row>
    <row r="25" spans="2:20" x14ac:dyDescent="0.25">
      <c r="B25" s="2">
        <v>21</v>
      </c>
      <c r="C25" s="6"/>
      <c r="D25" s="5"/>
      <c r="E25" s="5"/>
      <c r="F25" s="7"/>
      <c r="G25" s="7"/>
      <c r="H25" s="4" t="str">
        <f t="shared" si="4"/>
        <v/>
      </c>
      <c r="I25" s="2" t="str">
        <f t="shared" si="5"/>
        <v/>
      </c>
      <c r="J25" s="21"/>
      <c r="K25" s="21"/>
      <c r="L25" s="21"/>
      <c r="M25" s="21"/>
      <c r="N25" s="21"/>
    </row>
    <row r="26" spans="2:20" x14ac:dyDescent="0.25">
      <c r="B26" s="2">
        <v>22</v>
      </c>
      <c r="C26" s="6"/>
      <c r="D26" s="5"/>
      <c r="E26" s="5"/>
      <c r="F26" s="7"/>
      <c r="G26" s="7"/>
      <c r="H26" s="4" t="str">
        <f t="shared" si="4"/>
        <v/>
      </c>
      <c r="I26" s="2" t="str">
        <f t="shared" si="5"/>
        <v/>
      </c>
      <c r="J26" s="21"/>
      <c r="K26" s="21"/>
      <c r="L26" s="21"/>
      <c r="M26" s="21"/>
      <c r="N26" s="21"/>
    </row>
    <row r="27" spans="2:20" x14ac:dyDescent="0.25">
      <c r="G27" s="19"/>
      <c r="H27" s="19"/>
    </row>
  </sheetData>
  <conditionalFormatting sqref="H1:H26 H28:H1048576">
    <cfRule type="cellIs" dxfId="5" priority="2" operator="lessThan">
      <formula>0</formula>
    </cfRule>
  </conditionalFormatting>
  <conditionalFormatting sqref="I2:N2">
    <cfRule type="cellIs" dxfId="4" priority="1" operator="lessThan">
      <formula>0</formula>
    </cfRule>
  </conditionalFormatting>
  <dataValidations count="1">
    <dataValidation type="list" allowBlank="1" showInputMessage="1" showErrorMessage="1" sqref="D5:D26">
      <formula1>Poste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T27"/>
  <sheetViews>
    <sheetView zoomScale="70" zoomScaleNormal="70" workbookViewId="0">
      <selection activeCell="K26" sqref="K26"/>
    </sheetView>
  </sheetViews>
  <sheetFormatPr baseColWidth="10" defaultRowHeight="15" x14ac:dyDescent="0.25"/>
  <cols>
    <col min="2" max="10" width="15.7109375" customWidth="1"/>
    <col min="11" max="11" width="17.28515625" customWidth="1"/>
    <col min="12" max="14" width="15.7109375" customWidth="1"/>
    <col min="15" max="15" width="11.5703125" customWidth="1"/>
    <col min="16" max="16" width="11" style="9" customWidth="1"/>
    <col min="17" max="17" width="7.7109375" style="9" customWidth="1"/>
    <col min="18" max="19" width="11.42578125" style="10"/>
  </cols>
  <sheetData>
    <row r="1" spans="2:20" x14ac:dyDescent="0.25">
      <c r="O1" s="10"/>
      <c r="Q1" s="9">
        <f>+F6-G6</f>
        <v>0</v>
      </c>
      <c r="R1" s="10" t="s">
        <v>4</v>
      </c>
      <c r="S1" s="10" t="s">
        <v>5</v>
      </c>
      <c r="T1" s="16"/>
    </row>
    <row r="2" spans="2:20" x14ac:dyDescent="0.25">
      <c r="H2" s="1" t="s">
        <v>8</v>
      </c>
      <c r="I2" s="2" t="str">
        <f>IFERROR(LOOKUP(9^9,H5:H26),"")</f>
        <v/>
      </c>
      <c r="J2" s="21"/>
      <c r="K2" s="21"/>
      <c r="L2" s="21"/>
      <c r="M2" s="21"/>
      <c r="N2" s="21"/>
      <c r="O2" s="10"/>
      <c r="P2" s="9" t="s">
        <v>9</v>
      </c>
      <c r="Q2" s="9">
        <f t="shared" ref="Q2:Q21" si="0">+F7-G7</f>
        <v>0</v>
      </c>
      <c r="R2" s="10">
        <f>SUMIF($D$5:$D$26,Salaire,$F$5:$F$26)</f>
        <v>0</v>
      </c>
      <c r="S2" s="10">
        <f>SUMIF($D$5:$D$26,Salaire,$G$5:$G$26)</f>
        <v>0</v>
      </c>
      <c r="T2" s="16"/>
    </row>
    <row r="3" spans="2:20" x14ac:dyDescent="0.25">
      <c r="O3" s="10"/>
      <c r="P3" s="9" t="s">
        <v>10</v>
      </c>
      <c r="Q3" s="9">
        <f t="shared" si="0"/>
        <v>0</v>
      </c>
      <c r="R3" s="10">
        <f>SUMIF($D$5:$D$26,Retrait,$F$5:$F$26)</f>
        <v>0</v>
      </c>
      <c r="S3" s="10">
        <f>SUMIF($D$5:$D$26,Retrait,$G$5:$G$26)</f>
        <v>0</v>
      </c>
      <c r="T3" s="16"/>
    </row>
    <row r="4" spans="2:20" x14ac:dyDescent="0.25">
      <c r="B4" s="2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  <c r="I4" s="3" t="s">
        <v>7</v>
      </c>
      <c r="J4" s="22"/>
      <c r="K4" s="3"/>
      <c r="L4" s="3" t="s">
        <v>4</v>
      </c>
      <c r="M4" s="3" t="s">
        <v>5</v>
      </c>
      <c r="N4" s="3" t="s">
        <v>6</v>
      </c>
      <c r="O4" s="10"/>
      <c r="P4" s="9" t="s">
        <v>11</v>
      </c>
      <c r="Q4" s="9">
        <f t="shared" si="0"/>
        <v>0</v>
      </c>
      <c r="R4" s="10">
        <f t="shared" ref="R4:R15" si="1">SUMIF($D$5:$D$26,P4,$F$5:$F$26)</f>
        <v>0</v>
      </c>
      <c r="S4" s="10">
        <f t="shared" ref="S4:S15" si="2">SUMIF($D$5:$D$26,P4,$G$5:$G$26)</f>
        <v>0</v>
      </c>
      <c r="T4" s="16"/>
    </row>
    <row r="5" spans="2:20" x14ac:dyDescent="0.25">
      <c r="B5" s="2">
        <v>1</v>
      </c>
      <c r="C5" s="6"/>
      <c r="D5" s="5"/>
      <c r="E5" s="5"/>
      <c r="F5" s="7"/>
      <c r="G5" s="7"/>
      <c r="H5" s="4" t="str">
        <f>IFERROR(IF(NOT(AND(F5="",G5="")),F5-G5,""),"")</f>
        <v/>
      </c>
      <c r="I5" s="2" t="str">
        <f>+IF(H5&lt;&gt;"",1,"")</f>
        <v/>
      </c>
      <c r="J5" s="21"/>
      <c r="K5" s="23" t="s">
        <v>9</v>
      </c>
      <c r="L5" s="24">
        <f>SUMIF($D$5:$D$26,Salaire,$F$5:$F$26)</f>
        <v>0</v>
      </c>
      <c r="M5" s="24">
        <f>SUMIF($D$5:$D$26,Salaire,$G$5:$G$26)</f>
        <v>0</v>
      </c>
      <c r="N5" s="2">
        <f>+L5-M5</f>
        <v>0</v>
      </c>
      <c r="O5" s="10"/>
      <c r="P5" s="9" t="s">
        <v>12</v>
      </c>
      <c r="Q5" s="9">
        <f t="shared" si="0"/>
        <v>0</v>
      </c>
      <c r="R5" s="10">
        <f t="shared" si="1"/>
        <v>0</v>
      </c>
      <c r="S5" s="10">
        <f t="shared" si="2"/>
        <v>0</v>
      </c>
      <c r="T5" s="16"/>
    </row>
    <row r="6" spans="2:20" x14ac:dyDescent="0.25">
      <c r="B6" s="2">
        <v>2</v>
      </c>
      <c r="C6" s="6"/>
      <c r="D6" s="5"/>
      <c r="E6" s="5"/>
      <c r="F6" s="7"/>
      <c r="G6" s="7"/>
      <c r="H6" s="4" t="str">
        <f>IFERROR(IF(NOT(AND(F6="",G6="")),H5+Q1,""),"")</f>
        <v/>
      </c>
      <c r="I6" s="2" t="str">
        <f>+IF(H6&lt;&gt;"",I5+1,"")</f>
        <v/>
      </c>
      <c r="J6" s="21"/>
      <c r="K6" s="23" t="s">
        <v>10</v>
      </c>
      <c r="L6" s="24">
        <f>SUMIF($D$5:$D$26,Retrait,$F$5:$F$26)</f>
        <v>0</v>
      </c>
      <c r="M6" s="24">
        <f>SUMIF($D$5:$D$26,Retrait,$G$5:$G$26)</f>
        <v>0</v>
      </c>
      <c r="N6" s="2">
        <f t="shared" ref="N6:N18" si="3">+L6-M6</f>
        <v>0</v>
      </c>
      <c r="O6" s="10"/>
      <c r="P6" s="9" t="s">
        <v>34</v>
      </c>
      <c r="Q6" s="9">
        <f t="shared" si="0"/>
        <v>0</v>
      </c>
      <c r="R6" s="10">
        <f t="shared" si="1"/>
        <v>0</v>
      </c>
      <c r="S6" s="10">
        <f t="shared" si="2"/>
        <v>0</v>
      </c>
      <c r="T6" s="16"/>
    </row>
    <row r="7" spans="2:20" x14ac:dyDescent="0.25">
      <c r="B7" s="2">
        <v>3</v>
      </c>
      <c r="C7" s="6"/>
      <c r="D7" s="5"/>
      <c r="E7" s="5"/>
      <c r="F7" s="7"/>
      <c r="G7" s="7"/>
      <c r="H7" s="4" t="str">
        <f t="shared" ref="H7:H26" si="4">IFERROR(IF(NOT(AND(F7="",G7="")),H6+Q2,""),"")</f>
        <v/>
      </c>
      <c r="I7" s="2" t="str">
        <f t="shared" ref="I7:I26" si="5">+IF(H7&lt;&gt;"",I6+1,"")</f>
        <v/>
      </c>
      <c r="J7" s="21"/>
      <c r="K7" s="23" t="s">
        <v>11</v>
      </c>
      <c r="L7" s="24">
        <f>SUMIF($D$5:$D$26,P4,$F$5:$F$26)</f>
        <v>0</v>
      </c>
      <c r="M7" s="24">
        <f>SUMIF($D$5:$D$26,P4,$G$5:$G$26)</f>
        <v>0</v>
      </c>
      <c r="N7" s="2">
        <f t="shared" si="3"/>
        <v>0</v>
      </c>
      <c r="O7" s="10"/>
      <c r="P7" s="9" t="s">
        <v>13</v>
      </c>
      <c r="Q7" s="9">
        <f t="shared" si="0"/>
        <v>0</v>
      </c>
      <c r="R7" s="10">
        <f t="shared" si="1"/>
        <v>0</v>
      </c>
      <c r="S7" s="10">
        <f t="shared" si="2"/>
        <v>0</v>
      </c>
      <c r="T7" s="16"/>
    </row>
    <row r="8" spans="2:20" x14ac:dyDescent="0.25">
      <c r="B8" s="2">
        <v>4</v>
      </c>
      <c r="C8" s="6"/>
      <c r="D8" s="5"/>
      <c r="E8" s="5"/>
      <c r="F8" s="7"/>
      <c r="G8" s="7"/>
      <c r="H8" s="4" t="str">
        <f t="shared" si="4"/>
        <v/>
      </c>
      <c r="I8" s="2" t="str">
        <f t="shared" si="5"/>
        <v/>
      </c>
      <c r="J8" s="21"/>
      <c r="K8" s="23" t="s">
        <v>12</v>
      </c>
      <c r="L8" s="24">
        <f t="shared" ref="L8:L18" si="6">SUMIF($D$5:$D$26,P5,$F$5:$F$26)</f>
        <v>0</v>
      </c>
      <c r="M8" s="24">
        <f t="shared" ref="M8:M18" si="7">SUMIF($D$5:$D$26,P5,$G$5:$G$26)</f>
        <v>0</v>
      </c>
      <c r="N8" s="2">
        <f t="shared" si="3"/>
        <v>0</v>
      </c>
      <c r="O8" s="10"/>
      <c r="P8" s="9" t="s">
        <v>14</v>
      </c>
      <c r="Q8" s="9">
        <f t="shared" si="0"/>
        <v>0</v>
      </c>
      <c r="R8" s="10">
        <f t="shared" si="1"/>
        <v>0</v>
      </c>
      <c r="S8" s="10">
        <f t="shared" si="2"/>
        <v>0</v>
      </c>
      <c r="T8" s="16"/>
    </row>
    <row r="9" spans="2:20" x14ac:dyDescent="0.25">
      <c r="B9" s="2">
        <v>5</v>
      </c>
      <c r="C9" s="6"/>
      <c r="D9" s="5"/>
      <c r="E9" s="5"/>
      <c r="F9" s="7"/>
      <c r="G9" s="7"/>
      <c r="H9" s="4" t="str">
        <f t="shared" si="4"/>
        <v/>
      </c>
      <c r="I9" s="2" t="str">
        <f t="shared" si="5"/>
        <v/>
      </c>
      <c r="J9" s="21"/>
      <c r="K9" s="23" t="s">
        <v>34</v>
      </c>
      <c r="L9" s="24">
        <f t="shared" si="6"/>
        <v>0</v>
      </c>
      <c r="M9" s="24">
        <f t="shared" si="7"/>
        <v>0</v>
      </c>
      <c r="N9" s="2">
        <f t="shared" si="3"/>
        <v>0</v>
      </c>
      <c r="O9" s="10"/>
      <c r="P9" s="9" t="s">
        <v>15</v>
      </c>
      <c r="Q9" s="9">
        <f t="shared" si="0"/>
        <v>0</v>
      </c>
      <c r="R9" s="10">
        <f t="shared" si="1"/>
        <v>0</v>
      </c>
      <c r="S9" s="10">
        <f t="shared" si="2"/>
        <v>0</v>
      </c>
      <c r="T9" s="16"/>
    </row>
    <row r="10" spans="2:20" x14ac:dyDescent="0.25">
      <c r="B10" s="2">
        <v>6</v>
      </c>
      <c r="C10" s="6"/>
      <c r="D10" s="5"/>
      <c r="E10" s="5"/>
      <c r="F10" s="7"/>
      <c r="G10" s="7"/>
      <c r="H10" s="4" t="str">
        <f t="shared" si="4"/>
        <v/>
      </c>
      <c r="I10" s="2" t="str">
        <f t="shared" si="5"/>
        <v/>
      </c>
      <c r="J10" s="21"/>
      <c r="K10" s="23" t="s">
        <v>13</v>
      </c>
      <c r="L10" s="24">
        <f t="shared" si="6"/>
        <v>0</v>
      </c>
      <c r="M10" s="24">
        <f t="shared" si="7"/>
        <v>0</v>
      </c>
      <c r="N10" s="2">
        <f t="shared" si="3"/>
        <v>0</v>
      </c>
      <c r="O10" s="10"/>
      <c r="P10" s="9" t="s">
        <v>16</v>
      </c>
      <c r="Q10" s="9">
        <f t="shared" si="0"/>
        <v>0</v>
      </c>
      <c r="R10" s="10">
        <f t="shared" si="1"/>
        <v>0</v>
      </c>
      <c r="S10" s="10">
        <f t="shared" si="2"/>
        <v>0</v>
      </c>
      <c r="T10" s="16"/>
    </row>
    <row r="11" spans="2:20" x14ac:dyDescent="0.25">
      <c r="B11" s="2">
        <v>7</v>
      </c>
      <c r="C11" s="6"/>
      <c r="D11" s="5"/>
      <c r="E11" s="5"/>
      <c r="F11" s="7"/>
      <c r="G11" s="7"/>
      <c r="H11" s="4" t="str">
        <f t="shared" si="4"/>
        <v/>
      </c>
      <c r="I11" s="2" t="str">
        <f t="shared" si="5"/>
        <v/>
      </c>
      <c r="J11" s="21"/>
      <c r="K11" s="23" t="s">
        <v>14</v>
      </c>
      <c r="L11" s="24">
        <f t="shared" si="6"/>
        <v>0</v>
      </c>
      <c r="M11" s="24">
        <f t="shared" si="7"/>
        <v>0</v>
      </c>
      <c r="N11" s="2">
        <f t="shared" si="3"/>
        <v>0</v>
      </c>
      <c r="O11" s="10"/>
      <c r="P11" s="9" t="s">
        <v>17</v>
      </c>
      <c r="Q11" s="9">
        <f t="shared" si="0"/>
        <v>0</v>
      </c>
      <c r="R11" s="10">
        <f t="shared" si="1"/>
        <v>0</v>
      </c>
      <c r="S11" s="10">
        <f t="shared" si="2"/>
        <v>0</v>
      </c>
      <c r="T11" s="16"/>
    </row>
    <row r="12" spans="2:20" x14ac:dyDescent="0.25">
      <c r="B12" s="2">
        <v>8</v>
      </c>
      <c r="C12" s="6"/>
      <c r="D12" s="5"/>
      <c r="E12" s="5"/>
      <c r="F12" s="7"/>
      <c r="G12" s="7"/>
      <c r="H12" s="4" t="str">
        <f t="shared" si="4"/>
        <v/>
      </c>
      <c r="I12" s="2" t="str">
        <f t="shared" si="5"/>
        <v/>
      </c>
      <c r="J12" s="21"/>
      <c r="K12" s="23" t="s">
        <v>15</v>
      </c>
      <c r="L12" s="24">
        <f t="shared" si="6"/>
        <v>0</v>
      </c>
      <c r="M12" s="24">
        <f t="shared" si="7"/>
        <v>0</v>
      </c>
      <c r="N12" s="2">
        <f t="shared" si="3"/>
        <v>0</v>
      </c>
      <c r="O12" s="10"/>
      <c r="P12" s="9" t="s">
        <v>18</v>
      </c>
      <c r="Q12" s="9">
        <f t="shared" si="0"/>
        <v>0</v>
      </c>
      <c r="R12" s="10">
        <f t="shared" si="1"/>
        <v>0</v>
      </c>
      <c r="S12" s="10">
        <f t="shared" si="2"/>
        <v>0</v>
      </c>
      <c r="T12" s="16"/>
    </row>
    <row r="13" spans="2:20" x14ac:dyDescent="0.25">
      <c r="B13" s="2">
        <v>9</v>
      </c>
      <c r="C13" s="6"/>
      <c r="D13" s="5"/>
      <c r="E13" s="5"/>
      <c r="F13" s="7"/>
      <c r="G13" s="7"/>
      <c r="H13" s="4" t="str">
        <f t="shared" si="4"/>
        <v/>
      </c>
      <c r="I13" s="2" t="str">
        <f t="shared" si="5"/>
        <v/>
      </c>
      <c r="J13" s="21"/>
      <c r="K13" s="23" t="s">
        <v>16</v>
      </c>
      <c r="L13" s="24">
        <f t="shared" si="6"/>
        <v>0</v>
      </c>
      <c r="M13" s="24">
        <f t="shared" si="7"/>
        <v>0</v>
      </c>
      <c r="N13" s="2">
        <f t="shared" si="3"/>
        <v>0</v>
      </c>
      <c r="O13" s="10"/>
      <c r="P13" s="9" t="s">
        <v>5</v>
      </c>
      <c r="Q13" s="9">
        <f t="shared" si="0"/>
        <v>0</v>
      </c>
      <c r="R13" s="10">
        <f t="shared" si="1"/>
        <v>0</v>
      </c>
      <c r="S13" s="10">
        <f t="shared" si="2"/>
        <v>0</v>
      </c>
      <c r="T13" s="16"/>
    </row>
    <row r="14" spans="2:20" x14ac:dyDescent="0.25">
      <c r="B14" s="2">
        <v>10</v>
      </c>
      <c r="C14" s="6"/>
      <c r="D14" s="5"/>
      <c r="E14" s="5"/>
      <c r="F14" s="7"/>
      <c r="G14" s="7"/>
      <c r="H14" s="4" t="str">
        <f t="shared" si="4"/>
        <v/>
      </c>
      <c r="I14" s="2" t="str">
        <f t="shared" si="5"/>
        <v/>
      </c>
      <c r="J14" s="21"/>
      <c r="K14" s="23" t="s">
        <v>17</v>
      </c>
      <c r="L14" s="24">
        <f t="shared" si="6"/>
        <v>0</v>
      </c>
      <c r="M14" s="24">
        <f t="shared" si="7"/>
        <v>0</v>
      </c>
      <c r="N14" s="2">
        <f t="shared" si="3"/>
        <v>0</v>
      </c>
      <c r="O14" s="10"/>
      <c r="P14" s="9" t="s">
        <v>19</v>
      </c>
      <c r="Q14" s="9">
        <f t="shared" si="0"/>
        <v>0</v>
      </c>
      <c r="R14" s="10">
        <f t="shared" si="1"/>
        <v>0</v>
      </c>
      <c r="S14" s="10">
        <f t="shared" si="2"/>
        <v>0</v>
      </c>
      <c r="T14" s="16"/>
    </row>
    <row r="15" spans="2:20" x14ac:dyDescent="0.25">
      <c r="B15" s="2">
        <v>11</v>
      </c>
      <c r="C15" s="6"/>
      <c r="D15" s="5"/>
      <c r="E15" s="5"/>
      <c r="F15" s="7"/>
      <c r="G15" s="7"/>
      <c r="H15" s="4" t="str">
        <f t="shared" si="4"/>
        <v/>
      </c>
      <c r="I15" s="2" t="str">
        <f t="shared" si="5"/>
        <v/>
      </c>
      <c r="J15" s="21"/>
      <c r="K15" s="23" t="s">
        <v>18</v>
      </c>
      <c r="L15" s="24">
        <f t="shared" si="6"/>
        <v>0</v>
      </c>
      <c r="M15" s="24">
        <f t="shared" si="7"/>
        <v>0</v>
      </c>
      <c r="N15" s="2">
        <f t="shared" si="3"/>
        <v>0</v>
      </c>
      <c r="O15" s="10"/>
      <c r="P15" s="9" t="s">
        <v>35</v>
      </c>
      <c r="Q15" s="9">
        <f t="shared" si="0"/>
        <v>0</v>
      </c>
      <c r="R15" s="10">
        <f t="shared" si="1"/>
        <v>0</v>
      </c>
      <c r="S15" s="10">
        <f t="shared" si="2"/>
        <v>0</v>
      </c>
      <c r="T15" s="16"/>
    </row>
    <row r="16" spans="2:20" x14ac:dyDescent="0.25">
      <c r="B16" s="2">
        <v>12</v>
      </c>
      <c r="C16" s="6"/>
      <c r="D16" s="5"/>
      <c r="E16" s="5"/>
      <c r="F16" s="7"/>
      <c r="G16" s="7"/>
      <c r="H16" s="4" t="str">
        <f t="shared" si="4"/>
        <v/>
      </c>
      <c r="I16" s="2" t="str">
        <f t="shared" si="5"/>
        <v/>
      </c>
      <c r="J16" s="21"/>
      <c r="K16" s="23" t="s">
        <v>5</v>
      </c>
      <c r="L16" s="24">
        <f t="shared" si="6"/>
        <v>0</v>
      </c>
      <c r="M16" s="24">
        <f t="shared" si="7"/>
        <v>0</v>
      </c>
      <c r="N16" s="2">
        <f t="shared" si="3"/>
        <v>0</v>
      </c>
      <c r="O16" s="10"/>
      <c r="Q16" s="9">
        <f t="shared" si="0"/>
        <v>0</v>
      </c>
      <c r="T16" s="16"/>
    </row>
    <row r="17" spans="2:20" x14ac:dyDescent="0.25">
      <c r="B17" s="2">
        <v>13</v>
      </c>
      <c r="C17" s="6"/>
      <c r="D17" s="5"/>
      <c r="E17" s="5"/>
      <c r="F17" s="7"/>
      <c r="G17" s="7"/>
      <c r="H17" s="4" t="str">
        <f t="shared" si="4"/>
        <v/>
      </c>
      <c r="I17" s="2" t="str">
        <f t="shared" si="5"/>
        <v/>
      </c>
      <c r="J17" s="21"/>
      <c r="K17" s="23" t="s">
        <v>19</v>
      </c>
      <c r="L17" s="24">
        <f t="shared" si="6"/>
        <v>0</v>
      </c>
      <c r="M17" s="24">
        <f t="shared" si="7"/>
        <v>0</v>
      </c>
      <c r="N17" s="2">
        <f t="shared" si="3"/>
        <v>0</v>
      </c>
      <c r="O17" s="16"/>
      <c r="P17" s="8"/>
      <c r="Q17" s="9">
        <f t="shared" si="0"/>
        <v>0</v>
      </c>
      <c r="R17" s="16"/>
      <c r="S17" s="16"/>
      <c r="T17" s="16"/>
    </row>
    <row r="18" spans="2:20" x14ac:dyDescent="0.25">
      <c r="B18" s="2">
        <v>14</v>
      </c>
      <c r="C18" s="6"/>
      <c r="D18" s="5"/>
      <c r="E18" s="5"/>
      <c r="F18" s="7"/>
      <c r="G18" s="7"/>
      <c r="H18" s="4" t="str">
        <f t="shared" si="4"/>
        <v/>
      </c>
      <c r="I18" s="2" t="str">
        <f t="shared" si="5"/>
        <v/>
      </c>
      <c r="J18" s="21"/>
      <c r="K18" s="23" t="s">
        <v>34</v>
      </c>
      <c r="L18" s="24">
        <f t="shared" si="6"/>
        <v>0</v>
      </c>
      <c r="M18" s="24">
        <f t="shared" si="7"/>
        <v>0</v>
      </c>
      <c r="N18" s="2">
        <f t="shared" si="3"/>
        <v>0</v>
      </c>
      <c r="O18" s="16"/>
      <c r="P18" s="8"/>
      <c r="Q18" s="9">
        <f t="shared" si="0"/>
        <v>0</v>
      </c>
      <c r="R18" s="16"/>
      <c r="S18" s="16"/>
      <c r="T18" s="16"/>
    </row>
    <row r="19" spans="2:20" x14ac:dyDescent="0.25">
      <c r="B19" s="2">
        <v>15</v>
      </c>
      <c r="C19" s="6"/>
      <c r="D19" s="5"/>
      <c r="E19" s="5"/>
      <c r="F19" s="7"/>
      <c r="G19" s="7"/>
      <c r="H19" s="4" t="str">
        <f t="shared" si="4"/>
        <v/>
      </c>
      <c r="I19" s="2" t="str">
        <f t="shared" si="5"/>
        <v/>
      </c>
      <c r="J19" s="21"/>
      <c r="K19" s="25" t="s">
        <v>36</v>
      </c>
      <c r="L19" s="26" t="str">
        <f>IFERROR(IF(AVERAGE(L5:L18)=0,"",AVERAGE(L5:L18)),"")</f>
        <v/>
      </c>
      <c r="M19" s="26" t="str">
        <f t="shared" ref="M19:N19" si="8">IFERROR(IF(AVERAGE(M5:M18)=0,"",AVERAGE(M5:M18)),"")</f>
        <v/>
      </c>
      <c r="N19" s="26" t="str">
        <f t="shared" si="8"/>
        <v/>
      </c>
      <c r="O19" s="16"/>
      <c r="P19" s="8"/>
      <c r="Q19" s="9">
        <f t="shared" si="0"/>
        <v>0</v>
      </c>
      <c r="R19" s="16"/>
      <c r="S19" s="16"/>
      <c r="T19" s="16"/>
    </row>
    <row r="20" spans="2:20" x14ac:dyDescent="0.25">
      <c r="B20" s="2">
        <v>16</v>
      </c>
      <c r="C20" s="6"/>
      <c r="D20" s="5"/>
      <c r="E20" s="5"/>
      <c r="F20" s="7"/>
      <c r="G20" s="7"/>
      <c r="H20" s="4" t="str">
        <f t="shared" si="4"/>
        <v/>
      </c>
      <c r="I20" s="2" t="str">
        <f t="shared" si="5"/>
        <v/>
      </c>
      <c r="J20" s="21"/>
      <c r="K20" s="25" t="s">
        <v>37</v>
      </c>
      <c r="L20" s="2" t="str">
        <f>IFERROR(IF(SUM(L5:L18)=0,"",SUM(L5:L18)),"")</f>
        <v/>
      </c>
      <c r="M20" s="2" t="str">
        <f t="shared" ref="M20:N20" si="9">IFERROR(IF(SUM(M5:M18)=0,"",SUM(M5:M18)),"")</f>
        <v/>
      </c>
      <c r="N20" s="2" t="str">
        <f t="shared" si="9"/>
        <v/>
      </c>
      <c r="O20" s="16"/>
      <c r="P20" s="8"/>
      <c r="Q20" s="9">
        <f t="shared" si="0"/>
        <v>0</v>
      </c>
      <c r="R20" s="16"/>
      <c r="S20" s="16"/>
      <c r="T20" s="16"/>
    </row>
    <row r="21" spans="2:20" x14ac:dyDescent="0.25">
      <c r="B21" s="2">
        <v>17</v>
      </c>
      <c r="C21" s="6"/>
      <c r="D21" s="5"/>
      <c r="E21" s="5"/>
      <c r="F21" s="7"/>
      <c r="G21" s="7"/>
      <c r="H21" s="4" t="str">
        <f t="shared" si="4"/>
        <v/>
      </c>
      <c r="I21" s="2" t="str">
        <f t="shared" si="5"/>
        <v/>
      </c>
      <c r="J21" s="21"/>
      <c r="K21" s="21"/>
      <c r="L21" s="21"/>
      <c r="M21" s="21"/>
      <c r="N21" s="21"/>
      <c r="O21" s="16"/>
      <c r="P21" s="8"/>
      <c r="Q21" s="9">
        <f t="shared" si="0"/>
        <v>0</v>
      </c>
      <c r="R21" s="16"/>
      <c r="S21" s="16"/>
      <c r="T21" s="16"/>
    </row>
    <row r="22" spans="2:20" x14ac:dyDescent="0.25">
      <c r="B22" s="2">
        <v>18</v>
      </c>
      <c r="C22" s="6"/>
      <c r="D22" s="5"/>
      <c r="E22" s="5"/>
      <c r="F22" s="7"/>
      <c r="G22" s="7"/>
      <c r="H22" s="4" t="str">
        <f t="shared" si="4"/>
        <v/>
      </c>
      <c r="I22" s="2" t="str">
        <f t="shared" si="5"/>
        <v/>
      </c>
      <c r="J22" s="21"/>
      <c r="K22" s="21"/>
      <c r="L22" s="21"/>
      <c r="M22" s="21"/>
      <c r="N22" s="21"/>
      <c r="O22" s="16"/>
      <c r="P22" s="8"/>
      <c r="R22" s="16"/>
      <c r="S22" s="16"/>
      <c r="T22" s="16"/>
    </row>
    <row r="23" spans="2:20" x14ac:dyDescent="0.25">
      <c r="B23" s="2">
        <v>19</v>
      </c>
      <c r="C23" s="6"/>
      <c r="D23" s="5"/>
      <c r="E23" s="5"/>
      <c r="F23" s="7"/>
      <c r="G23" s="7"/>
      <c r="H23" s="4" t="str">
        <f t="shared" si="4"/>
        <v/>
      </c>
      <c r="I23" s="2" t="str">
        <f t="shared" si="5"/>
        <v/>
      </c>
      <c r="J23" s="21"/>
      <c r="K23" s="21"/>
      <c r="L23" s="21"/>
      <c r="M23" s="21"/>
      <c r="N23" s="21"/>
      <c r="O23" s="16"/>
      <c r="P23" s="8"/>
      <c r="R23" s="16"/>
      <c r="S23" s="16"/>
      <c r="T23" s="16"/>
    </row>
    <row r="24" spans="2:20" x14ac:dyDescent="0.25">
      <c r="B24" s="2">
        <v>20</v>
      </c>
      <c r="C24" s="6"/>
      <c r="D24" s="5"/>
      <c r="E24" s="5"/>
      <c r="F24" s="7"/>
      <c r="G24" s="7"/>
      <c r="H24" s="4" t="str">
        <f t="shared" si="4"/>
        <v/>
      </c>
      <c r="I24" s="2" t="str">
        <f t="shared" si="5"/>
        <v/>
      </c>
      <c r="J24" s="21"/>
      <c r="K24" s="21"/>
      <c r="L24" s="21"/>
      <c r="M24" s="21"/>
      <c r="N24" s="21"/>
      <c r="O24" s="16"/>
      <c r="P24" s="8"/>
      <c r="R24" s="16"/>
      <c r="S24" s="16"/>
      <c r="T24" s="16"/>
    </row>
    <row r="25" spans="2:20" x14ac:dyDescent="0.25">
      <c r="B25" s="2">
        <v>21</v>
      </c>
      <c r="C25" s="6"/>
      <c r="D25" s="5"/>
      <c r="E25" s="5"/>
      <c r="F25" s="7"/>
      <c r="G25" s="7"/>
      <c r="H25" s="4" t="str">
        <f t="shared" si="4"/>
        <v/>
      </c>
      <c r="I25" s="2" t="str">
        <f t="shared" si="5"/>
        <v/>
      </c>
      <c r="J25" s="21"/>
      <c r="K25" s="21"/>
      <c r="L25" s="21"/>
      <c r="M25" s="21"/>
      <c r="N25" s="21"/>
    </row>
    <row r="26" spans="2:20" x14ac:dyDescent="0.25">
      <c r="B26" s="2">
        <v>22</v>
      </c>
      <c r="C26" s="6"/>
      <c r="D26" s="5"/>
      <c r="E26" s="5"/>
      <c r="F26" s="7"/>
      <c r="G26" s="7"/>
      <c r="H26" s="4" t="str">
        <f t="shared" si="4"/>
        <v/>
      </c>
      <c r="I26" s="2" t="str">
        <f t="shared" si="5"/>
        <v/>
      </c>
      <c r="J26" s="21"/>
      <c r="K26" s="21"/>
      <c r="L26" s="21"/>
      <c r="M26" s="21"/>
      <c r="N26" s="21"/>
    </row>
    <row r="27" spans="2:20" x14ac:dyDescent="0.25">
      <c r="G27" s="19"/>
      <c r="H27" s="19"/>
    </row>
  </sheetData>
  <conditionalFormatting sqref="H1:H26 H28:H1048576">
    <cfRule type="cellIs" dxfId="3" priority="2" operator="lessThan">
      <formula>0</formula>
    </cfRule>
  </conditionalFormatting>
  <conditionalFormatting sqref="I2:N2">
    <cfRule type="cellIs" dxfId="2" priority="1" operator="lessThan">
      <formula>0</formula>
    </cfRule>
  </conditionalFormatting>
  <dataValidations count="1">
    <dataValidation type="list" allowBlank="1" showInputMessage="1" showErrorMessage="1" sqref="D5:D26">
      <formula1>Poste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B2:N21"/>
  <sheetViews>
    <sheetView workbookViewId="0">
      <selection activeCell="E6" sqref="E6"/>
    </sheetView>
  </sheetViews>
  <sheetFormatPr baseColWidth="10" defaultRowHeight="15" x14ac:dyDescent="0.25"/>
  <cols>
    <col min="2" max="2" width="17.85546875" bestFit="1" customWidth="1"/>
  </cols>
  <sheetData>
    <row r="2" spans="2:14" x14ac:dyDescent="0.25">
      <c r="B2" s="54" t="s">
        <v>20</v>
      </c>
      <c r="C2" s="54"/>
      <c r="D2" s="54"/>
      <c r="E2" s="54"/>
    </row>
    <row r="3" spans="2:14" x14ac:dyDescent="0.25">
      <c r="B3" s="17"/>
      <c r="C3" s="17"/>
      <c r="D3" s="17"/>
      <c r="E3" s="17"/>
    </row>
    <row r="4" spans="2:14" x14ac:dyDescent="0.25">
      <c r="B4" s="56" t="s">
        <v>42</v>
      </c>
      <c r="C4" s="55" t="s">
        <v>38</v>
      </c>
      <c r="D4" s="55"/>
      <c r="E4" s="55"/>
      <c r="F4" s="55" t="s">
        <v>39</v>
      </c>
      <c r="G4" s="55"/>
      <c r="H4" s="55"/>
      <c r="I4" s="55" t="s">
        <v>40</v>
      </c>
      <c r="J4" s="55"/>
      <c r="K4" s="55"/>
      <c r="L4" s="55" t="s">
        <v>41</v>
      </c>
      <c r="M4" s="55"/>
      <c r="N4" s="55"/>
    </row>
    <row r="5" spans="2:14" x14ac:dyDescent="0.25">
      <c r="B5" s="57"/>
      <c r="C5" s="15" t="s">
        <v>4</v>
      </c>
      <c r="D5" s="15" t="s">
        <v>5</v>
      </c>
      <c r="E5" s="15" t="s">
        <v>21</v>
      </c>
      <c r="F5" s="15" t="s">
        <v>4</v>
      </c>
      <c r="G5" s="15" t="s">
        <v>5</v>
      </c>
      <c r="H5" s="15" t="s">
        <v>21</v>
      </c>
      <c r="I5" s="15" t="s">
        <v>4</v>
      </c>
      <c r="J5" s="15" t="s">
        <v>5</v>
      </c>
      <c r="K5" s="15" t="s">
        <v>21</v>
      </c>
      <c r="L5" s="15" t="s">
        <v>4</v>
      </c>
      <c r="M5" s="15" t="s">
        <v>5</v>
      </c>
      <c r="N5" s="15" t="s">
        <v>21</v>
      </c>
    </row>
    <row r="6" spans="2:14" x14ac:dyDescent="0.25">
      <c r="B6" s="23" t="s">
        <v>9</v>
      </c>
      <c r="C6" s="18" t="str">
        <f>IF('1'!L5+'2'!L5+'3'!L5+'4'!L5=0,"",'1'!L5+'2'!L5+'3'!L5+'4'!L5)</f>
        <v/>
      </c>
      <c r="D6" s="18" t="str">
        <f>IF('1'!M5+'2'!M5+'3'!M5+'4'!M5=0,"",'1'!M5+'2'!M5+'3'!M5+'4'!M5)</f>
        <v/>
      </c>
      <c r="E6" s="18" t="str">
        <f>IF('1'!N5+'2'!N5+'3'!N5+'4'!N5=0,"",'1'!N5+'2'!N5+'3'!N5+'4'!N5)</f>
        <v/>
      </c>
      <c r="F6" s="18" t="str">
        <f>IF('5'!L5+'6'!L5+'7'!L5+'8'!L5=0,"",'5'!L5+'6'!L5+'7'!L5+'8'!L5)</f>
        <v/>
      </c>
      <c r="G6" s="18" t="str">
        <f>IF('5'!M5+'6'!M5+'7'!M5+'8'!M5=0,"",'5'!M5+'6'!M5+'7'!M5+'8'!M5)</f>
        <v/>
      </c>
      <c r="H6" s="18" t="str">
        <f>IF('5'!N5+'6'!N5+'7'!N5+'8'!N5=0,"",'5'!N5+'6'!N5+'7'!N5+'8'!N5)</f>
        <v/>
      </c>
      <c r="I6" s="18" t="str">
        <f>IF('9'!L5+'10'!L5+'11'!L5+'12'!L5=0,"",'9'!L5+'10'!L5+'11'!L5+'12'!L5)</f>
        <v/>
      </c>
      <c r="J6" s="18" t="str">
        <f>IF('9'!M5+'10'!M5+'11'!M5+'12'!M5=0,"",'9'!M5+'10'!M5+'11'!M5+'12'!M5)</f>
        <v/>
      </c>
      <c r="K6" s="18" t="str">
        <f>IF('9'!N5+'10'!N5+'11'!N5+'12'!N5=0,"",'9'!N5+'10'!N5+'11'!N5+'12'!N5)</f>
        <v/>
      </c>
      <c r="L6" s="28" t="str">
        <f>IFERROR(IF(SUM(C6+F6+I6)=0,"",SUM(C6+F6+I6)),"")</f>
        <v/>
      </c>
      <c r="M6" s="28" t="str">
        <f>IFERROR(IF(SUM(D6+G6+J6)=0,"",SUM(D6+G6+J6)),"")</f>
        <v/>
      </c>
      <c r="N6" s="28" t="str">
        <f>IF(+'1'!N5+'2'!N5+'3'!N5+'4'!N5+'5'!N5+'6'!N5+'7'!N5+'8'!N5+'9'!N5+'10'!N5+'11'!N5+'12'!N5=0,"",+'1'!N5+'2'!N5+'3'!N5+'4'!N5+'5'!N5+'6'!N5+'7'!N5+'8'!N5+'9'!N5+'10'!N5+'11'!N5+'12'!N5)</f>
        <v/>
      </c>
    </row>
    <row r="7" spans="2:14" x14ac:dyDescent="0.25">
      <c r="B7" s="23" t="s">
        <v>10</v>
      </c>
      <c r="C7" s="18" t="str">
        <f>IF('1'!L6+'2'!L6+'3'!L6+'4'!L6=0,"",'1'!L6+'2'!L6+'3'!L6+'4'!L6)</f>
        <v/>
      </c>
      <c r="D7" s="18" t="str">
        <f>IF('1'!M6+'2'!M6+'3'!M6+'4'!M6=0,"",'1'!M6+'2'!M6+'3'!M6+'4'!M6)</f>
        <v/>
      </c>
      <c r="E7" s="18" t="str">
        <f>IF('1'!N6+'2'!N6+'3'!N6+'4'!N6=0,"",'1'!N6+'2'!N6+'3'!N6+'4'!N6)</f>
        <v/>
      </c>
      <c r="F7" s="18" t="str">
        <f>IF('5'!L6+'6'!L6+'7'!L6+'8'!L6=0,"",'5'!L6+'6'!L6+'7'!L6+'8'!L6)</f>
        <v/>
      </c>
      <c r="G7" s="18" t="str">
        <f>IF('5'!M6+'6'!M6+'7'!M6+'8'!M6=0,"",'5'!M6+'6'!M6+'7'!M6+'8'!M6)</f>
        <v/>
      </c>
      <c r="H7" s="18" t="str">
        <f>IF('5'!N6+'6'!N6+'7'!N6+'8'!N6=0,"",'5'!N6+'6'!N6+'7'!N6+'8'!N6)</f>
        <v/>
      </c>
      <c r="I7" s="18" t="str">
        <f>IF('9'!L6+'10'!L6+'11'!L6+'12'!L6=0,"",'9'!L6+'10'!L6+'11'!L6+'12'!L6)</f>
        <v/>
      </c>
      <c r="J7" s="18" t="str">
        <f>IF('9'!M6+'10'!M6+'11'!M6+'12'!M6=0,"",'9'!M6+'10'!M6+'11'!M6+'12'!M6)</f>
        <v/>
      </c>
      <c r="K7" s="18" t="str">
        <f>IF('9'!N6+'10'!N6+'11'!N6+'12'!N6=0,"",'9'!N6+'10'!N6+'11'!N6+'12'!N6)</f>
        <v/>
      </c>
      <c r="L7" s="28" t="str">
        <f t="shared" ref="L7:L19" si="0">IFERROR(IF(SUM(C7+F7+I7)=0,"",SUM(C7+F7+I7)),"")</f>
        <v/>
      </c>
      <c r="M7" s="28" t="str">
        <f t="shared" ref="M7:M19" si="1">IFERROR(IF(SUM(D7+G7+J7)=0,"",SUM(D7+G7+J7)),"")</f>
        <v/>
      </c>
      <c r="N7" s="28" t="str">
        <f>IF(+'1'!N6+'2'!N6+'3'!N6+'4'!N6+'5'!N6+'6'!N6+'7'!N6+'8'!N6+'9'!N6+'10'!N6+'11'!N6+'12'!N6=0,"",+'1'!N6+'2'!N6+'3'!N6+'4'!N6+'5'!N6+'6'!N6+'7'!N6+'8'!N6+'9'!N6+'10'!N6+'11'!N6+'12'!N6)</f>
        <v/>
      </c>
    </row>
    <row r="8" spans="2:14" x14ac:dyDescent="0.25">
      <c r="B8" s="23" t="s">
        <v>11</v>
      </c>
      <c r="C8" s="18" t="str">
        <f>IF('1'!L7+'2'!L7+'3'!L7+'4'!L7=0,"",'1'!L7+'2'!L7+'3'!L7+'4'!L7)</f>
        <v/>
      </c>
      <c r="D8" s="18" t="str">
        <f>IF('1'!M7+'2'!M7+'3'!M7+'4'!M7=0,"",'1'!M7+'2'!M7+'3'!M7+'4'!M7)</f>
        <v/>
      </c>
      <c r="E8" s="18" t="str">
        <f>IF('1'!N7+'2'!N7+'3'!N7+'4'!N7=0,"",'1'!N7+'2'!N7+'3'!N7+'4'!N7)</f>
        <v/>
      </c>
      <c r="F8" s="18" t="str">
        <f>IF('5'!L7+'6'!L7+'7'!L7+'8'!L7=0,"",'5'!L7+'6'!L7+'7'!L7+'8'!L7)</f>
        <v/>
      </c>
      <c r="G8" s="18" t="str">
        <f>IF('5'!M7+'6'!M7+'7'!M7+'8'!M7=0,"",'5'!M7+'6'!M7+'7'!M7+'8'!M7)</f>
        <v/>
      </c>
      <c r="H8" s="18" t="str">
        <f>IF('5'!N7+'6'!N7+'7'!N7+'8'!N7=0,"",'5'!N7+'6'!N7+'7'!N7+'8'!N7)</f>
        <v/>
      </c>
      <c r="I8" s="18" t="str">
        <f>IF('9'!L7+'10'!L7+'11'!L7+'12'!L7=0,"",'9'!L7+'10'!L7+'11'!L7+'12'!L7)</f>
        <v/>
      </c>
      <c r="J8" s="18" t="str">
        <f>IF('9'!M7+'10'!M7+'11'!M7+'12'!M7=0,"",'9'!M7+'10'!M7+'11'!M7+'12'!M7)</f>
        <v/>
      </c>
      <c r="K8" s="18" t="str">
        <f>IF('9'!N7+'10'!N7+'11'!N7+'12'!N7=0,"",'9'!N7+'10'!N7+'11'!N7+'12'!N7)</f>
        <v/>
      </c>
      <c r="L8" s="28" t="str">
        <f t="shared" si="0"/>
        <v/>
      </c>
      <c r="M8" s="28" t="str">
        <f t="shared" si="1"/>
        <v/>
      </c>
      <c r="N8" s="28" t="str">
        <f>IF(+'1'!N7+'2'!N7+'3'!N7+'4'!N7+'5'!N7+'6'!N7+'7'!N7+'8'!N7+'9'!N7+'10'!N7+'11'!N7+'12'!N7=0,"",+'1'!N7+'2'!N7+'3'!N7+'4'!N7+'5'!N7+'6'!N7+'7'!N7+'8'!N7+'9'!N7+'10'!N7+'11'!N7+'12'!N7)</f>
        <v/>
      </c>
    </row>
    <row r="9" spans="2:14" x14ac:dyDescent="0.25">
      <c r="B9" s="23" t="s">
        <v>12</v>
      </c>
      <c r="C9" s="18" t="str">
        <f>IF('1'!L8+'2'!L8+'3'!L8+'4'!L8=0,"",'1'!L8+'2'!L8+'3'!L8+'4'!L8)</f>
        <v/>
      </c>
      <c r="D9" s="18" t="str">
        <f>IF('1'!M8+'2'!M8+'3'!M8+'4'!M8=0,"",'1'!M8+'2'!M8+'3'!M8+'4'!M8)</f>
        <v/>
      </c>
      <c r="E9" s="18" t="str">
        <f>IF('1'!N8+'2'!N8+'3'!N8+'4'!N8=0,"",'1'!N8+'2'!N8+'3'!N8+'4'!N8)</f>
        <v/>
      </c>
      <c r="F9" s="18" t="str">
        <f>IF('5'!L8+'6'!L8+'7'!L8+'8'!L8=0,"",'5'!L8+'6'!L8+'7'!L8+'8'!L8)</f>
        <v/>
      </c>
      <c r="G9" s="18" t="str">
        <f>IF('5'!M8+'6'!M8+'7'!M8+'8'!M8=0,"",'5'!M8+'6'!M8+'7'!M8+'8'!M8)</f>
        <v/>
      </c>
      <c r="H9" s="18" t="str">
        <f>IF('5'!N8+'6'!N8+'7'!N8+'8'!N8=0,"",'5'!N8+'6'!N8+'7'!N8+'8'!N8)</f>
        <v/>
      </c>
      <c r="I9" s="18" t="str">
        <f>IF('9'!L8+'10'!L8+'11'!L8+'12'!L8=0,"",'9'!L8+'10'!L8+'11'!L8+'12'!L8)</f>
        <v/>
      </c>
      <c r="J9" s="18" t="str">
        <f>IF('9'!M8+'10'!M8+'11'!M8+'12'!M8=0,"",'9'!M8+'10'!M8+'11'!M8+'12'!M8)</f>
        <v/>
      </c>
      <c r="K9" s="18" t="str">
        <f>IF('9'!N8+'10'!N8+'11'!N8+'12'!N8=0,"",'9'!N8+'10'!N8+'11'!N8+'12'!N8)</f>
        <v/>
      </c>
      <c r="L9" s="28" t="str">
        <f t="shared" si="0"/>
        <v/>
      </c>
      <c r="M9" s="28" t="str">
        <f t="shared" si="1"/>
        <v/>
      </c>
      <c r="N9" s="28" t="str">
        <f>IF(+'1'!N8+'2'!N8+'3'!N8+'4'!N8+'5'!N8+'6'!N8+'7'!N8+'8'!N8+'9'!N8+'10'!N8+'11'!N8+'12'!N8=0,"",+'1'!N8+'2'!N8+'3'!N8+'4'!N8+'5'!N8+'6'!N8+'7'!N8+'8'!N8+'9'!N8+'10'!N8+'11'!N8+'12'!N8)</f>
        <v/>
      </c>
    </row>
    <row r="10" spans="2:14" x14ac:dyDescent="0.25">
      <c r="B10" s="23" t="s">
        <v>34</v>
      </c>
      <c r="C10" s="18" t="str">
        <f>IF('1'!L9+'2'!L9+'3'!L9+'4'!L9=0,"",'1'!L9+'2'!L9+'3'!L9+'4'!L9)</f>
        <v/>
      </c>
      <c r="D10" s="18" t="str">
        <f>IF('1'!M9+'2'!M9+'3'!M9+'4'!M9=0,"",'1'!M9+'2'!M9+'3'!M9+'4'!M9)</f>
        <v/>
      </c>
      <c r="E10" s="18" t="str">
        <f>IF('1'!N9+'2'!N9+'3'!N9+'4'!N9=0,"",'1'!N9+'2'!N9+'3'!N9+'4'!N9)</f>
        <v/>
      </c>
      <c r="F10" s="18" t="str">
        <f>IF('5'!L9+'6'!L9+'7'!L9+'8'!L9=0,"",'5'!L9+'6'!L9+'7'!L9+'8'!L9)</f>
        <v/>
      </c>
      <c r="G10" s="18" t="str">
        <f>IF('5'!M9+'6'!M9+'7'!M9+'8'!M9=0,"",'5'!M9+'6'!M9+'7'!M9+'8'!M9)</f>
        <v/>
      </c>
      <c r="H10" s="18" t="str">
        <f>IF('5'!N9+'6'!N9+'7'!N9+'8'!N9=0,"",'5'!N9+'6'!N9+'7'!N9+'8'!N9)</f>
        <v/>
      </c>
      <c r="I10" s="18" t="str">
        <f>IF('9'!L9+'10'!L9+'11'!L9+'12'!L9=0,"",'9'!L9+'10'!L9+'11'!L9+'12'!L9)</f>
        <v/>
      </c>
      <c r="J10" s="18" t="str">
        <f>IF('9'!M9+'10'!M9+'11'!M9+'12'!M9=0,"",'9'!M9+'10'!M9+'11'!M9+'12'!M9)</f>
        <v/>
      </c>
      <c r="K10" s="18" t="str">
        <f>IF('9'!N9+'10'!N9+'11'!N9+'12'!N9=0,"",'9'!N9+'10'!N9+'11'!N9+'12'!N9)</f>
        <v/>
      </c>
      <c r="L10" s="28" t="str">
        <f t="shared" si="0"/>
        <v/>
      </c>
      <c r="M10" s="28" t="str">
        <f t="shared" si="1"/>
        <v/>
      </c>
      <c r="N10" s="28" t="str">
        <f>IF(+'1'!N9+'2'!N9+'3'!N9+'4'!N9+'5'!N9+'6'!N9+'7'!N9+'8'!N9+'9'!N9+'10'!N9+'11'!N9+'12'!N9=0,"",+'1'!N9+'2'!N9+'3'!N9+'4'!N9+'5'!N9+'6'!N9+'7'!N9+'8'!N9+'9'!N9+'10'!N9+'11'!N9+'12'!N9)</f>
        <v/>
      </c>
    </row>
    <row r="11" spans="2:14" x14ac:dyDescent="0.25">
      <c r="B11" s="23" t="s">
        <v>13</v>
      </c>
      <c r="C11" s="18" t="str">
        <f>IF('1'!L10+'2'!L10+'3'!L10+'4'!L10=0,"",'1'!L10+'2'!L10+'3'!L10+'4'!L10)</f>
        <v/>
      </c>
      <c r="D11" s="18" t="str">
        <f>IF('1'!M10+'2'!M10+'3'!M10+'4'!M10=0,"",'1'!M10+'2'!M10+'3'!M10+'4'!M10)</f>
        <v/>
      </c>
      <c r="E11" s="18" t="str">
        <f>IF('1'!N10+'2'!N10+'3'!N10+'4'!N10=0,"",'1'!N10+'2'!N10+'3'!N10+'4'!N10)</f>
        <v/>
      </c>
      <c r="F11" s="18" t="str">
        <f>IF('5'!L10+'6'!L10+'7'!L10+'8'!L10=0,"",'5'!L10+'6'!L10+'7'!L10+'8'!L10)</f>
        <v/>
      </c>
      <c r="G11" s="18" t="str">
        <f>IF('5'!M10+'6'!M10+'7'!M10+'8'!M10=0,"",'5'!M10+'6'!M10+'7'!M10+'8'!M10)</f>
        <v/>
      </c>
      <c r="H11" s="18" t="str">
        <f>IF('5'!N10+'6'!N10+'7'!N10+'8'!N10=0,"",'5'!N10+'6'!N10+'7'!N10+'8'!N10)</f>
        <v/>
      </c>
      <c r="I11" s="18" t="str">
        <f>IF('9'!L10+'10'!L10+'11'!L10+'12'!L10=0,"",'9'!L10+'10'!L10+'11'!L10+'12'!L10)</f>
        <v/>
      </c>
      <c r="J11" s="18" t="str">
        <f>IF('9'!M10+'10'!M10+'11'!M10+'12'!M10=0,"",'9'!M10+'10'!M10+'11'!M10+'12'!M10)</f>
        <v/>
      </c>
      <c r="K11" s="18" t="str">
        <f>IF('9'!N10+'10'!N10+'11'!N10+'12'!N10=0,"",'9'!N10+'10'!N10+'11'!N10+'12'!N10)</f>
        <v/>
      </c>
      <c r="L11" s="28" t="str">
        <f t="shared" si="0"/>
        <v/>
      </c>
      <c r="M11" s="28" t="str">
        <f t="shared" si="1"/>
        <v/>
      </c>
      <c r="N11" s="28" t="str">
        <f>IF(+'1'!N10+'2'!N10+'3'!N10+'4'!N10+'5'!N10+'6'!N10+'7'!N10+'8'!N10+'9'!N10+'10'!N10+'11'!N10+'12'!N10=0,"",+'1'!N10+'2'!N10+'3'!N10+'4'!N10+'5'!N10+'6'!N10+'7'!N10+'8'!N10+'9'!N10+'10'!N10+'11'!N10+'12'!N10)</f>
        <v/>
      </c>
    </row>
    <row r="12" spans="2:14" x14ac:dyDescent="0.25">
      <c r="B12" s="23" t="s">
        <v>14</v>
      </c>
      <c r="C12" s="18" t="str">
        <f>IF('1'!L11+'2'!L11+'3'!L11+'4'!L11=0,"",'1'!L11+'2'!L11+'3'!L11+'4'!L11)</f>
        <v/>
      </c>
      <c r="D12" s="18" t="str">
        <f>IF('1'!M11+'2'!M11+'3'!M11+'4'!M11=0,"",'1'!M11+'2'!M11+'3'!M11+'4'!M11)</f>
        <v/>
      </c>
      <c r="E12" s="18" t="str">
        <f>IF('1'!N11+'2'!N11+'3'!N11+'4'!N11=0,"",'1'!N11+'2'!N11+'3'!N11+'4'!N11)</f>
        <v/>
      </c>
      <c r="F12" s="18" t="str">
        <f>IF('5'!L11+'6'!L11+'7'!L11+'8'!L11=0,"",'5'!L11+'6'!L11+'7'!L11+'8'!L11)</f>
        <v/>
      </c>
      <c r="G12" s="18" t="str">
        <f>IF('5'!M11+'6'!M11+'7'!M11+'8'!M11=0,"",'5'!M11+'6'!M11+'7'!M11+'8'!M11)</f>
        <v/>
      </c>
      <c r="H12" s="18" t="str">
        <f>IF('5'!N11+'6'!N11+'7'!N11+'8'!N11=0,"",'5'!N11+'6'!N11+'7'!N11+'8'!N11)</f>
        <v/>
      </c>
      <c r="I12" s="18" t="str">
        <f>IF('9'!L11+'10'!L11+'11'!L11+'12'!L11=0,"",'9'!L11+'10'!L11+'11'!L11+'12'!L11)</f>
        <v/>
      </c>
      <c r="J12" s="18" t="str">
        <f>IF('9'!M11+'10'!M11+'11'!M11+'12'!M11=0,"",'9'!M11+'10'!M11+'11'!M11+'12'!M11)</f>
        <v/>
      </c>
      <c r="K12" s="18" t="str">
        <f>IF('9'!N11+'10'!N11+'11'!N11+'12'!N11=0,"",'9'!N11+'10'!N11+'11'!N11+'12'!N11)</f>
        <v/>
      </c>
      <c r="L12" s="28" t="str">
        <f t="shared" si="0"/>
        <v/>
      </c>
      <c r="M12" s="28" t="str">
        <f t="shared" si="1"/>
        <v/>
      </c>
      <c r="N12" s="28" t="str">
        <f>IF(+'1'!N11+'2'!N11+'3'!N11+'4'!N11+'5'!N11+'6'!N11+'7'!N11+'8'!N11+'9'!N11+'10'!N11+'11'!N11+'12'!N11=0,"",+'1'!N11+'2'!N11+'3'!N11+'4'!N11+'5'!N11+'6'!N11+'7'!N11+'8'!N11+'9'!N11+'10'!N11+'11'!N11+'12'!N11)</f>
        <v/>
      </c>
    </row>
    <row r="13" spans="2:14" x14ac:dyDescent="0.25">
      <c r="B13" s="23" t="s">
        <v>15</v>
      </c>
      <c r="C13" s="18" t="str">
        <f>IF('1'!L12+'2'!L12+'3'!L12+'4'!L12=0,"",'1'!L12+'2'!L12+'3'!L12+'4'!L12)</f>
        <v/>
      </c>
      <c r="D13" s="18" t="str">
        <f>IF('1'!M12+'2'!M12+'3'!M12+'4'!M12=0,"",'1'!M12+'2'!M12+'3'!M12+'4'!M12)</f>
        <v/>
      </c>
      <c r="E13" s="18" t="str">
        <f>IF('1'!N12+'2'!N12+'3'!N12+'4'!N12=0,"",'1'!N12+'2'!N12+'3'!N12+'4'!N12)</f>
        <v/>
      </c>
      <c r="F13" s="18" t="str">
        <f>IF('5'!L12+'6'!L12+'7'!L12+'8'!L12=0,"",'5'!L12+'6'!L12+'7'!L12+'8'!L12)</f>
        <v/>
      </c>
      <c r="G13" s="18" t="str">
        <f>IF('5'!M12+'6'!M12+'7'!M12+'8'!M12=0,"",'5'!M12+'6'!M12+'7'!M12+'8'!M12)</f>
        <v/>
      </c>
      <c r="H13" s="18" t="str">
        <f>IF('5'!N12+'6'!N12+'7'!N12+'8'!N12=0,"",'5'!N12+'6'!N12+'7'!N12+'8'!N12)</f>
        <v/>
      </c>
      <c r="I13" s="18" t="str">
        <f>IF('9'!L12+'10'!L12+'11'!L12+'12'!L12=0,"",'9'!L12+'10'!L12+'11'!L12+'12'!L12)</f>
        <v/>
      </c>
      <c r="J13" s="18" t="str">
        <f>IF('9'!M12+'10'!M12+'11'!M12+'12'!M12=0,"",'9'!M12+'10'!M12+'11'!M12+'12'!M12)</f>
        <v/>
      </c>
      <c r="K13" s="18" t="str">
        <f>IF('9'!N12+'10'!N12+'11'!N12+'12'!N12=0,"",'9'!N12+'10'!N12+'11'!N12+'12'!N12)</f>
        <v/>
      </c>
      <c r="L13" s="28" t="str">
        <f t="shared" si="0"/>
        <v/>
      </c>
      <c r="M13" s="28" t="str">
        <f t="shared" si="1"/>
        <v/>
      </c>
      <c r="N13" s="28" t="str">
        <f>IF(+'1'!N12+'2'!N12+'3'!N12+'4'!N12+'5'!N12+'6'!N12+'7'!N12+'8'!N12+'9'!N12+'10'!N12+'11'!N12+'12'!N12=0,"",+'1'!N12+'2'!N12+'3'!N12+'4'!N12+'5'!N12+'6'!N12+'7'!N12+'8'!N12+'9'!N12+'10'!N12+'11'!N12+'12'!N12)</f>
        <v/>
      </c>
    </row>
    <row r="14" spans="2:14" x14ac:dyDescent="0.25">
      <c r="B14" s="23" t="s">
        <v>16</v>
      </c>
      <c r="C14" s="18" t="str">
        <f>IF('1'!L13+'2'!L13+'3'!L13+'4'!L13=0,"",'1'!L13+'2'!L13+'3'!L13+'4'!L13)</f>
        <v/>
      </c>
      <c r="D14" s="18" t="str">
        <f>IF('1'!M13+'2'!M13+'3'!M13+'4'!M13=0,"",'1'!M13+'2'!M13+'3'!M13+'4'!M13)</f>
        <v/>
      </c>
      <c r="E14" s="18" t="str">
        <f>IF('1'!N13+'2'!N13+'3'!N13+'4'!N13=0,"",'1'!N13+'2'!N13+'3'!N13+'4'!N13)</f>
        <v/>
      </c>
      <c r="F14" s="18" t="str">
        <f>IF('5'!L13+'6'!L13+'7'!L13+'8'!L13=0,"",'5'!L13+'6'!L13+'7'!L13+'8'!L13)</f>
        <v/>
      </c>
      <c r="G14" s="18" t="str">
        <f>IF('5'!M13+'6'!M13+'7'!M13+'8'!M13=0,"",'5'!M13+'6'!M13+'7'!M13+'8'!M13)</f>
        <v/>
      </c>
      <c r="H14" s="18" t="str">
        <f>IF('5'!N13+'6'!N13+'7'!N13+'8'!N13=0,"",'5'!N13+'6'!N13+'7'!N13+'8'!N13)</f>
        <v/>
      </c>
      <c r="I14" s="18" t="str">
        <f>IF('9'!L13+'10'!L13+'11'!L13+'12'!L13=0,"",'9'!L13+'10'!L13+'11'!L13+'12'!L13)</f>
        <v/>
      </c>
      <c r="J14" s="18" t="str">
        <f>IF('9'!M13+'10'!M13+'11'!M13+'12'!M13=0,"",'9'!M13+'10'!M13+'11'!M13+'12'!M13)</f>
        <v/>
      </c>
      <c r="K14" s="18" t="str">
        <f>IF('9'!N13+'10'!N13+'11'!N13+'12'!N13=0,"",'9'!N13+'10'!N13+'11'!N13+'12'!N13)</f>
        <v/>
      </c>
      <c r="L14" s="28" t="str">
        <f t="shared" si="0"/>
        <v/>
      </c>
      <c r="M14" s="28" t="str">
        <f t="shared" si="1"/>
        <v/>
      </c>
      <c r="N14" s="28" t="str">
        <f>IF(+'1'!N13+'2'!N13+'3'!N13+'4'!N13+'5'!N13+'6'!N13+'7'!N13+'8'!N13+'9'!N13+'10'!N13+'11'!N13+'12'!N13=0,"",+'1'!N13+'2'!N13+'3'!N13+'4'!N13+'5'!N13+'6'!N13+'7'!N13+'8'!N13+'9'!N13+'10'!N13+'11'!N13+'12'!N13)</f>
        <v/>
      </c>
    </row>
    <row r="15" spans="2:14" x14ac:dyDescent="0.25">
      <c r="B15" s="23" t="s">
        <v>17</v>
      </c>
      <c r="C15" s="18" t="str">
        <f>IF('1'!L14+'2'!L14+'3'!L14+'4'!L14=0,"",'1'!L14+'2'!L14+'3'!L14+'4'!L14)</f>
        <v/>
      </c>
      <c r="D15" s="18" t="str">
        <f>IF('1'!M14+'2'!M14+'3'!M14+'4'!M14=0,"",'1'!M14+'2'!M14+'3'!M14+'4'!M14)</f>
        <v/>
      </c>
      <c r="E15" s="18" t="str">
        <f>IF('1'!N14+'2'!N14+'3'!N14+'4'!N14=0,"",'1'!N14+'2'!N14+'3'!N14+'4'!N14)</f>
        <v/>
      </c>
      <c r="F15" s="18" t="str">
        <f>IF('5'!L14+'6'!L14+'7'!L14+'8'!L14=0,"",'5'!L14+'6'!L14+'7'!L14+'8'!L14)</f>
        <v/>
      </c>
      <c r="G15" s="18" t="str">
        <f>IF('5'!M14+'6'!M14+'7'!M14+'8'!M14=0,"",'5'!M14+'6'!M14+'7'!M14+'8'!M14)</f>
        <v/>
      </c>
      <c r="H15" s="18" t="str">
        <f>IF('5'!N14+'6'!N14+'7'!N14+'8'!N14=0,"",'5'!N14+'6'!N14+'7'!N14+'8'!N14)</f>
        <v/>
      </c>
      <c r="I15" s="18" t="str">
        <f>IF('9'!L14+'10'!L14+'11'!L14+'12'!L14=0,"",'9'!L14+'10'!L14+'11'!L14+'12'!L14)</f>
        <v/>
      </c>
      <c r="J15" s="18" t="str">
        <f>IF('9'!M14+'10'!M14+'11'!M14+'12'!M14=0,"",'9'!M14+'10'!M14+'11'!M14+'12'!M14)</f>
        <v/>
      </c>
      <c r="K15" s="18" t="str">
        <f>IF('9'!N14+'10'!N14+'11'!N14+'12'!N14=0,"",'9'!N14+'10'!N14+'11'!N14+'12'!N14)</f>
        <v/>
      </c>
      <c r="L15" s="28" t="str">
        <f t="shared" si="0"/>
        <v/>
      </c>
      <c r="M15" s="28" t="str">
        <f t="shared" si="1"/>
        <v/>
      </c>
      <c r="N15" s="28" t="str">
        <f>IF(+'1'!N14+'2'!N14+'3'!N14+'4'!N14+'5'!N14+'6'!N14+'7'!N14+'8'!N14+'9'!N14+'10'!N14+'11'!N14+'12'!N14=0,"",+'1'!N14+'2'!N14+'3'!N14+'4'!N14+'5'!N14+'6'!N14+'7'!N14+'8'!N14+'9'!N14+'10'!N14+'11'!N14+'12'!N14)</f>
        <v/>
      </c>
    </row>
    <row r="16" spans="2:14" x14ac:dyDescent="0.25">
      <c r="B16" s="23" t="s">
        <v>18</v>
      </c>
      <c r="C16" s="18" t="str">
        <f>IF('1'!L15+'2'!L15+'3'!L15+'4'!L15=0,"",'1'!L15+'2'!L15+'3'!L15+'4'!L15)</f>
        <v/>
      </c>
      <c r="D16" s="18" t="str">
        <f>IF('1'!M15+'2'!M15+'3'!M15+'4'!M15=0,"",'1'!M15+'2'!M15+'3'!M15+'4'!M15)</f>
        <v/>
      </c>
      <c r="E16" s="18" t="str">
        <f>IF('1'!N15+'2'!N15+'3'!N15+'4'!N15=0,"",'1'!N15+'2'!N15+'3'!N15+'4'!N15)</f>
        <v/>
      </c>
      <c r="F16" s="18" t="str">
        <f>IF('5'!L15+'6'!L15+'7'!L15+'8'!L15=0,"",'5'!L15+'6'!L15+'7'!L15+'8'!L15)</f>
        <v/>
      </c>
      <c r="G16" s="18" t="str">
        <f>IF('5'!M15+'6'!M15+'7'!M15+'8'!M15=0,"",'5'!M15+'6'!M15+'7'!M15+'8'!M15)</f>
        <v/>
      </c>
      <c r="H16" s="18" t="str">
        <f>IF('5'!N15+'6'!N15+'7'!N15+'8'!N15=0,"",'5'!N15+'6'!N15+'7'!N15+'8'!N15)</f>
        <v/>
      </c>
      <c r="I16" s="18" t="str">
        <f>IF('9'!L15+'10'!L15+'11'!L15+'12'!L15=0,"",'9'!L15+'10'!L15+'11'!L15+'12'!L15)</f>
        <v/>
      </c>
      <c r="J16" s="18" t="str">
        <f>IF('9'!M15+'10'!M15+'11'!M15+'12'!M15=0,"",'9'!M15+'10'!M15+'11'!M15+'12'!M15)</f>
        <v/>
      </c>
      <c r="K16" s="18" t="str">
        <f>IF('9'!N15+'10'!N15+'11'!N15+'12'!N15=0,"",'9'!N15+'10'!N15+'11'!N15+'12'!N15)</f>
        <v/>
      </c>
      <c r="L16" s="28" t="str">
        <f t="shared" si="0"/>
        <v/>
      </c>
      <c r="M16" s="28" t="str">
        <f t="shared" si="1"/>
        <v/>
      </c>
      <c r="N16" s="28" t="str">
        <f>IF(+'1'!N15+'2'!N15+'3'!N15+'4'!N15+'5'!N15+'6'!N15+'7'!N15+'8'!N15+'9'!N15+'10'!N15+'11'!N15+'12'!N15=0,"",+'1'!N15+'2'!N15+'3'!N15+'4'!N15+'5'!N15+'6'!N15+'7'!N15+'8'!N15+'9'!N15+'10'!N15+'11'!N15+'12'!N15)</f>
        <v/>
      </c>
    </row>
    <row r="17" spans="2:14" x14ac:dyDescent="0.25">
      <c r="B17" s="23" t="s">
        <v>5</v>
      </c>
      <c r="C17" s="18" t="str">
        <f>IF('1'!L16+'2'!L16+'3'!L16+'4'!L16=0,"",'1'!L16+'2'!L16+'3'!L16+'4'!L16)</f>
        <v/>
      </c>
      <c r="D17" s="18" t="str">
        <f>IF('1'!M16+'2'!M16+'3'!M16+'4'!M16=0,"",'1'!M16+'2'!M16+'3'!M16+'4'!M16)</f>
        <v/>
      </c>
      <c r="E17" s="18" t="str">
        <f>IF('1'!N16+'2'!N16+'3'!N16+'4'!N16=0,"",'1'!N16+'2'!N16+'3'!N16+'4'!N16)</f>
        <v/>
      </c>
      <c r="F17" s="18" t="str">
        <f>IF('5'!L16+'6'!L16+'7'!L16+'8'!L16=0,"",'5'!L16+'6'!L16+'7'!L16+'8'!L16)</f>
        <v/>
      </c>
      <c r="G17" s="18" t="str">
        <f>IF('5'!M16+'6'!M16+'7'!M16+'8'!M16=0,"",'5'!M16+'6'!M16+'7'!M16+'8'!M16)</f>
        <v/>
      </c>
      <c r="H17" s="18" t="str">
        <f>IF('5'!N16+'6'!N16+'7'!N16+'8'!N16=0,"",'5'!N16+'6'!N16+'7'!N16+'8'!N16)</f>
        <v/>
      </c>
      <c r="I17" s="18" t="str">
        <f>IF('9'!L16+'10'!L16+'11'!L16+'12'!L16=0,"",'9'!L16+'10'!L16+'11'!L16+'12'!L16)</f>
        <v/>
      </c>
      <c r="J17" s="18" t="str">
        <f>IF('9'!M16+'10'!M16+'11'!M16+'12'!M16=0,"",'9'!M16+'10'!M16+'11'!M16+'12'!M16)</f>
        <v/>
      </c>
      <c r="K17" s="18" t="str">
        <f>IF('9'!N16+'10'!N16+'11'!N16+'12'!N16=0,"",'9'!N16+'10'!N16+'11'!N16+'12'!N16)</f>
        <v/>
      </c>
      <c r="L17" s="28" t="str">
        <f t="shared" si="0"/>
        <v/>
      </c>
      <c r="M17" s="28" t="str">
        <f t="shared" si="1"/>
        <v/>
      </c>
      <c r="N17" s="28" t="str">
        <f>IF(+'1'!N16+'2'!N16+'3'!N16+'4'!N16+'5'!N16+'6'!N16+'7'!N16+'8'!N16+'9'!N16+'10'!N16+'11'!N16+'12'!N16=0,"",+'1'!N16+'2'!N16+'3'!N16+'4'!N16+'5'!N16+'6'!N16+'7'!N16+'8'!N16+'9'!N16+'10'!N16+'11'!N16+'12'!N16)</f>
        <v/>
      </c>
    </row>
    <row r="18" spans="2:14" x14ac:dyDescent="0.25">
      <c r="B18" s="23" t="s">
        <v>19</v>
      </c>
      <c r="C18" s="18" t="str">
        <f>IF('1'!L17+'2'!L17+'3'!L17+'4'!L17=0,"",'1'!L17+'2'!L17+'3'!L17+'4'!L17)</f>
        <v/>
      </c>
      <c r="D18" s="18" t="str">
        <f>IF('1'!M17+'2'!M17+'3'!M17+'4'!M17=0,"",'1'!M17+'2'!M17+'3'!M17+'4'!M17)</f>
        <v/>
      </c>
      <c r="E18" s="18" t="str">
        <f>IF('1'!N17+'2'!N17+'3'!N17+'4'!N17=0,"",'1'!N17+'2'!N17+'3'!N17+'4'!N17)</f>
        <v/>
      </c>
      <c r="F18" s="18" t="str">
        <f>IF('5'!L17+'6'!L17+'7'!L17+'8'!L17=0,"",'5'!L17+'6'!L17+'7'!L17+'8'!L17)</f>
        <v/>
      </c>
      <c r="G18" s="18" t="str">
        <f>IF('5'!M17+'6'!M17+'7'!M17+'8'!M17=0,"",'5'!M17+'6'!M17+'7'!M17+'8'!M17)</f>
        <v/>
      </c>
      <c r="H18" s="18" t="str">
        <f>IF('5'!N17+'6'!N17+'7'!N17+'8'!N17=0,"",'5'!N17+'6'!N17+'7'!N17+'8'!N17)</f>
        <v/>
      </c>
      <c r="I18" s="18" t="str">
        <f>IF('9'!L17+'10'!L17+'11'!L17+'12'!L17=0,"",'9'!L17+'10'!L17+'11'!L17+'12'!L17)</f>
        <v/>
      </c>
      <c r="J18" s="18" t="str">
        <f>IF('9'!M17+'10'!M17+'11'!M17+'12'!M17=0,"",'9'!M17+'10'!M17+'11'!M17+'12'!M17)</f>
        <v/>
      </c>
      <c r="K18" s="18" t="str">
        <f>IF('9'!N17+'10'!N17+'11'!N17+'12'!N17=0,"",'9'!N17+'10'!N17+'11'!N17+'12'!N17)</f>
        <v/>
      </c>
      <c r="L18" s="28" t="str">
        <f t="shared" si="0"/>
        <v/>
      </c>
      <c r="M18" s="28" t="str">
        <f t="shared" si="1"/>
        <v/>
      </c>
      <c r="N18" s="28" t="str">
        <f>IF(+'1'!N17+'2'!N17+'3'!N17+'4'!N17+'5'!N17+'6'!N17+'7'!N17+'8'!N17+'9'!N17+'10'!N17+'11'!N17+'12'!N17=0,"",+'1'!N17+'2'!N17+'3'!N17+'4'!N17+'5'!N17+'6'!N17+'7'!N17+'8'!N17+'9'!N17+'10'!N17+'11'!N17+'12'!N17)</f>
        <v/>
      </c>
    </row>
    <row r="19" spans="2:14" x14ac:dyDescent="0.25">
      <c r="B19" s="23" t="s">
        <v>34</v>
      </c>
      <c r="C19" s="18" t="str">
        <f>IF('1'!L18+'2'!L18+'3'!L18+'4'!L18=0,"",'1'!L18+'2'!L18+'3'!L18+'4'!L18)</f>
        <v/>
      </c>
      <c r="D19" s="18" t="str">
        <f>IF('1'!M18+'2'!M18+'3'!M18+'4'!M18=0,"",'1'!M18+'2'!M18+'3'!M18+'4'!M18)</f>
        <v/>
      </c>
      <c r="E19" s="18" t="str">
        <f>IF('1'!N18+'2'!N18+'3'!N18+'4'!N18=0,"",'1'!N18+'2'!N18+'3'!N18+'4'!N18)</f>
        <v/>
      </c>
      <c r="F19" s="18" t="str">
        <f>IF('5'!L18+'6'!L18+'7'!L18+'8'!L18=0,"",'5'!L18+'6'!L18+'7'!L18+'8'!L18)</f>
        <v/>
      </c>
      <c r="G19" s="18" t="str">
        <f>IF('5'!M18+'6'!M18+'7'!M18+'8'!M18=0,"",'5'!M18+'6'!M18+'7'!M18+'8'!M18)</f>
        <v/>
      </c>
      <c r="H19" s="18" t="str">
        <f>IF('5'!N18+'6'!N18+'7'!N18+'8'!N18=0,"",'5'!N18+'6'!N18+'7'!N18+'8'!N18)</f>
        <v/>
      </c>
      <c r="I19" s="18" t="str">
        <f>IF('9'!L18+'10'!L18+'11'!L18+'12'!L18=0,"",'9'!L18+'10'!L18+'11'!L18+'12'!L18)</f>
        <v/>
      </c>
      <c r="J19" s="18" t="str">
        <f>IF('9'!M18+'10'!M18+'11'!M18+'12'!M18=0,"",'9'!M18+'10'!M18+'11'!M18+'12'!M18)</f>
        <v/>
      </c>
      <c r="K19" s="18" t="str">
        <f>IF('9'!N18+'10'!N18+'11'!N18+'12'!N18=0,"",'9'!N18+'10'!N18+'11'!N18+'12'!N18)</f>
        <v/>
      </c>
      <c r="L19" s="18" t="str">
        <f t="shared" si="0"/>
        <v/>
      </c>
      <c r="M19" s="18" t="str">
        <f t="shared" si="1"/>
        <v/>
      </c>
      <c r="N19" s="28" t="str">
        <f>IF(+'1'!N18+'2'!N18+'3'!N18+'4'!N18+'5'!N18+'6'!N18+'7'!N18+'8'!N18+'9'!N18+'10'!N18+'11'!N18+'12'!N18=0,"",+'1'!N18+'2'!N18+'3'!N18+'4'!N18+'5'!N18+'6'!N18+'7'!N18+'8'!N18+'9'!N18+'10'!N18+'11'!N18+'12'!N18)</f>
        <v/>
      </c>
    </row>
    <row r="20" spans="2:14" x14ac:dyDescent="0.25">
      <c r="B20" s="27" t="s">
        <v>36</v>
      </c>
      <c r="C20" s="18" t="str">
        <f>IFERROR(IF(AVERAGE(C6:C19)=0,"",AVERAGE(C6:C19)),"")</f>
        <v/>
      </c>
      <c r="D20" s="18" t="str">
        <f t="shared" ref="D20:N20" si="2">IFERROR(IF(AVERAGE(D6:D19)=0,"",AVERAGE(D6:D19)),"")</f>
        <v/>
      </c>
      <c r="E20" s="18" t="str">
        <f t="shared" si="2"/>
        <v/>
      </c>
      <c r="F20" s="18" t="str">
        <f t="shared" si="2"/>
        <v/>
      </c>
      <c r="G20" s="18" t="str">
        <f t="shared" si="2"/>
        <v/>
      </c>
      <c r="H20" s="18" t="str">
        <f t="shared" si="2"/>
        <v/>
      </c>
      <c r="I20" s="18" t="str">
        <f t="shared" si="2"/>
        <v/>
      </c>
      <c r="J20" s="18" t="str">
        <f t="shared" si="2"/>
        <v/>
      </c>
      <c r="K20" s="18" t="str">
        <f t="shared" si="2"/>
        <v/>
      </c>
      <c r="L20" s="18" t="str">
        <f t="shared" si="2"/>
        <v/>
      </c>
      <c r="M20" s="18" t="str">
        <f t="shared" si="2"/>
        <v/>
      </c>
      <c r="N20" s="18" t="str">
        <f t="shared" si="2"/>
        <v/>
      </c>
    </row>
    <row r="21" spans="2:14" x14ac:dyDescent="0.25">
      <c r="B21" s="27" t="s">
        <v>37</v>
      </c>
      <c r="C21" s="18" t="str">
        <f>IF(SUM(C6:C19)=0,"",SUM(C6:C19))</f>
        <v/>
      </c>
      <c r="D21" s="18" t="str">
        <f t="shared" ref="D21:N21" si="3">IF(SUM(D6:D19)=0,"",SUM(D6:D19))</f>
        <v/>
      </c>
      <c r="E21" s="18" t="str">
        <f t="shared" si="3"/>
        <v/>
      </c>
      <c r="F21" s="18" t="str">
        <f t="shared" si="3"/>
        <v/>
      </c>
      <c r="G21" s="18" t="str">
        <f t="shared" si="3"/>
        <v/>
      </c>
      <c r="H21" s="18" t="str">
        <f t="shared" si="3"/>
        <v/>
      </c>
      <c r="I21" s="18" t="str">
        <f t="shared" si="3"/>
        <v/>
      </c>
      <c r="J21" s="18" t="str">
        <f t="shared" si="3"/>
        <v/>
      </c>
      <c r="K21" s="18" t="str">
        <f t="shared" si="3"/>
        <v/>
      </c>
      <c r="L21" s="18" t="str">
        <f t="shared" si="3"/>
        <v/>
      </c>
      <c r="M21" s="18" t="str">
        <f t="shared" si="3"/>
        <v/>
      </c>
      <c r="N21" s="18" t="str">
        <f t="shared" si="3"/>
        <v/>
      </c>
    </row>
  </sheetData>
  <mergeCells count="6">
    <mergeCell ref="B2:E2"/>
    <mergeCell ref="C4:E4"/>
    <mergeCell ref="F4:H4"/>
    <mergeCell ref="I4:K4"/>
    <mergeCell ref="L4:N4"/>
    <mergeCell ref="B4:B5"/>
  </mergeCells>
  <conditionalFormatting sqref="C6:E19">
    <cfRule type="cellIs" dxfId="1" priority="2" operator="lessThan">
      <formula>0</formula>
    </cfRule>
  </conditionalFormatting>
  <conditionalFormatting sqref="C6:N21">
    <cfRule type="cellIs" dxfId="0" priority="1" operator="lessThan">
      <formula>0</formula>
    </cfRule>
  </conditionalFormatting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B2:K49"/>
  <sheetViews>
    <sheetView tabSelected="1" zoomScale="90" zoomScaleNormal="90" workbookViewId="0">
      <selection activeCell="H16" sqref="H16"/>
    </sheetView>
  </sheetViews>
  <sheetFormatPr baseColWidth="10" defaultRowHeight="15" x14ac:dyDescent="0.25"/>
  <cols>
    <col min="2" max="2" width="13" customWidth="1"/>
    <col min="3" max="3" width="11.85546875" customWidth="1"/>
    <col min="4" max="4" width="12.7109375" bestFit="1" customWidth="1"/>
    <col min="5" max="8" width="15.7109375" customWidth="1"/>
    <col min="11" max="11" width="12.140625" bestFit="1" customWidth="1"/>
    <col min="12" max="12" width="12" bestFit="1" customWidth="1"/>
    <col min="15" max="15" width="12.7109375" bestFit="1" customWidth="1"/>
  </cols>
  <sheetData>
    <row r="2" spans="2:11" x14ac:dyDescent="0.25">
      <c r="B2" s="58" t="s">
        <v>28</v>
      </c>
      <c r="C2" s="58"/>
      <c r="D2" s="58"/>
      <c r="E2" s="31"/>
    </row>
    <row r="3" spans="2:11" x14ac:dyDescent="0.25">
      <c r="B3" s="59" t="s">
        <v>24</v>
      </c>
      <c r="C3" s="59"/>
      <c r="D3" s="50">
        <v>1000</v>
      </c>
    </row>
    <row r="4" spans="2:11" x14ac:dyDescent="0.25">
      <c r="B4" s="59" t="s">
        <v>26</v>
      </c>
      <c r="C4" s="59"/>
      <c r="D4" s="51">
        <v>42018</v>
      </c>
      <c r="K4" s="20"/>
    </row>
    <row r="5" spans="2:11" x14ac:dyDescent="0.25">
      <c r="B5" s="59" t="s">
        <v>27</v>
      </c>
      <c r="C5" s="59"/>
      <c r="D5" s="52">
        <v>11</v>
      </c>
    </row>
    <row r="6" spans="2:11" x14ac:dyDescent="0.25">
      <c r="B6" s="59" t="s">
        <v>29</v>
      </c>
      <c r="C6" s="59"/>
      <c r="D6" s="53">
        <v>0.1</v>
      </c>
    </row>
    <row r="7" spans="2:11" x14ac:dyDescent="0.25">
      <c r="B7" s="59" t="s">
        <v>31</v>
      </c>
      <c r="C7" s="59"/>
      <c r="D7" s="18">
        <f>IF(Valeurs_Entrées,-PMT(Taux_Intérêt,Durée_prêt,Montant_prêt),"")</f>
        <v>153.96314202461465</v>
      </c>
    </row>
    <row r="9" spans="2:11" ht="30" x14ac:dyDescent="0.25">
      <c r="B9" s="63" t="s">
        <v>33</v>
      </c>
      <c r="C9" s="64" t="s">
        <v>30</v>
      </c>
      <c r="D9" s="64" t="s">
        <v>31</v>
      </c>
      <c r="E9" s="64" t="s">
        <v>25</v>
      </c>
      <c r="F9" s="64" t="s">
        <v>32</v>
      </c>
      <c r="G9" s="46"/>
      <c r="H9" s="46"/>
    </row>
    <row r="10" spans="2:11" x14ac:dyDescent="0.25">
      <c r="B10" s="2">
        <f>IF(Valeurs_Entrées&lt;&gt;0,1,"")</f>
        <v>1</v>
      </c>
      <c r="C10" s="4">
        <f>IFERROR(IF(Valeurs_Entrées&lt;&gt;0,Montant_du_prêt,""),"")</f>
        <v>1000</v>
      </c>
      <c r="D10" s="66">
        <f>IFERROR(IF(Valeurs_Entrées,-PMT(Taux_Intérêt,Durée_prêt,Montant_prêt),""),"")</f>
        <v>153.96314202461465</v>
      </c>
      <c r="E10" s="66">
        <f>IFERROR(IF(Valeurs_Entrées&lt;&gt;"",C10*Taux_Intérêt,""),"")</f>
        <v>100</v>
      </c>
      <c r="F10" s="66">
        <f>IFERROR(IF(Valeurs_Entrées&lt;&gt;0,C10-D10+E10,""),"")</f>
        <v>946.03685797538537</v>
      </c>
      <c r="G10" s="47"/>
      <c r="H10" s="47"/>
    </row>
    <row r="11" spans="2:11" x14ac:dyDescent="0.25">
      <c r="B11" s="2">
        <f t="shared" ref="B11:B49" si="0">IFERROR(IF(B10&lt;Durée_prêt,B10+1,""),"")</f>
        <v>2</v>
      </c>
      <c r="C11" s="4">
        <f t="shared" ref="C11:C49" si="1">IFERROR(IF(B11&lt;Durée_prêt+1,F10,""),"")</f>
        <v>946.03685797538537</v>
      </c>
      <c r="D11" s="66">
        <f t="shared" ref="D11:D40" si="2">IF(C11&lt;&gt;"",-PMT(Taux_Intérêt,Durée_prêt,Montant_prêt),"")</f>
        <v>153.96314202461465</v>
      </c>
      <c r="E11" s="66">
        <f>IFERROR(IF(Valeurs_Entrées&lt;&gt;"",C11*Taux_Intérêt,""),"")</f>
        <v>94.603685797538546</v>
      </c>
      <c r="F11" s="66">
        <f>IFERROR(IF(C11&lt;&gt;"",C11-D11+E11,""),"")</f>
        <v>886.67740174830931</v>
      </c>
      <c r="G11" s="47"/>
      <c r="H11" s="47"/>
    </row>
    <row r="12" spans="2:11" x14ac:dyDescent="0.25">
      <c r="B12" s="2">
        <f t="shared" si="0"/>
        <v>3</v>
      </c>
      <c r="C12" s="4">
        <f t="shared" si="1"/>
        <v>886.67740174830931</v>
      </c>
      <c r="D12" s="66">
        <f t="shared" si="2"/>
        <v>153.96314202461465</v>
      </c>
      <c r="E12" s="66">
        <f>IFERROR(IF(Valeurs_Entrées&lt;&gt;"",C12*Taux_Intérêt,""),"")</f>
        <v>88.667740174830939</v>
      </c>
      <c r="F12" s="66">
        <f t="shared" ref="F12:F39" si="3">IFERROR(IF(C12&lt;&gt;"",C12-D12+E12,""),"")</f>
        <v>821.38199989852558</v>
      </c>
      <c r="G12" s="47"/>
      <c r="H12" s="47"/>
    </row>
    <row r="13" spans="2:11" x14ac:dyDescent="0.25">
      <c r="B13" s="2">
        <f t="shared" si="0"/>
        <v>4</v>
      </c>
      <c r="C13" s="4">
        <f t="shared" si="1"/>
        <v>821.38199989852558</v>
      </c>
      <c r="D13" s="66">
        <f t="shared" si="2"/>
        <v>153.96314202461465</v>
      </c>
      <c r="E13" s="66">
        <f>IFERROR(IF(Valeurs_Entrées&lt;&gt;"",C13*Taux_Intérêt,""),"")</f>
        <v>82.138199989852566</v>
      </c>
      <c r="F13" s="66">
        <f t="shared" si="3"/>
        <v>749.55705786376348</v>
      </c>
      <c r="G13" s="47"/>
      <c r="H13" s="47"/>
    </row>
    <row r="14" spans="2:11" x14ac:dyDescent="0.25">
      <c r="B14" s="2">
        <f t="shared" si="0"/>
        <v>5</v>
      </c>
      <c r="C14" s="4">
        <f t="shared" si="1"/>
        <v>749.55705786376348</v>
      </c>
      <c r="D14" s="66">
        <f t="shared" si="2"/>
        <v>153.96314202461465</v>
      </c>
      <c r="E14" s="66">
        <f>IFERROR(IF(Valeurs_Entrées&lt;&gt;"",C14*Taux_Intérêt,""),"")</f>
        <v>74.955705786376356</v>
      </c>
      <c r="F14" s="66">
        <f t="shared" si="3"/>
        <v>670.54962162552522</v>
      </c>
    </row>
    <row r="15" spans="2:11" x14ac:dyDescent="0.25">
      <c r="B15" s="2">
        <f t="shared" si="0"/>
        <v>6</v>
      </c>
      <c r="C15" s="4">
        <f t="shared" si="1"/>
        <v>670.54962162552522</v>
      </c>
      <c r="D15" s="66">
        <f t="shared" si="2"/>
        <v>153.96314202461465</v>
      </c>
      <c r="E15" s="66">
        <f>IFERROR(IF(Valeurs_Entrées&lt;&gt;"",C15*Taux_Intérêt,""),"")</f>
        <v>67.054962162552528</v>
      </c>
      <c r="F15" s="66">
        <f t="shared" si="3"/>
        <v>583.64144176346315</v>
      </c>
    </row>
    <row r="16" spans="2:11" x14ac:dyDescent="0.25">
      <c r="B16" s="2">
        <f t="shared" si="0"/>
        <v>7</v>
      </c>
      <c r="C16" s="4">
        <f t="shared" si="1"/>
        <v>583.64144176346315</v>
      </c>
      <c r="D16" s="66">
        <f t="shared" si="2"/>
        <v>153.96314202461465</v>
      </c>
      <c r="E16" s="66">
        <f>IFERROR(IF(Valeurs_Entrées&lt;&gt;"",C16*Taux_Intérêt,""),"")</f>
        <v>58.364144176346315</v>
      </c>
      <c r="F16" s="66">
        <f t="shared" si="3"/>
        <v>488.04244391519484</v>
      </c>
    </row>
    <row r="17" spans="2:6" x14ac:dyDescent="0.25">
      <c r="B17" s="2">
        <f t="shared" si="0"/>
        <v>8</v>
      </c>
      <c r="C17" s="4">
        <f t="shared" si="1"/>
        <v>488.04244391519484</v>
      </c>
      <c r="D17" s="66">
        <f t="shared" si="2"/>
        <v>153.96314202461465</v>
      </c>
      <c r="E17" s="66">
        <f>IFERROR(IF(Valeurs_Entrées&lt;&gt;"",C17*Taux_Intérêt,""),"")</f>
        <v>48.804244391519489</v>
      </c>
      <c r="F17" s="66">
        <f t="shared" si="3"/>
        <v>382.88354628209964</v>
      </c>
    </row>
    <row r="18" spans="2:6" x14ac:dyDescent="0.25">
      <c r="B18" s="2">
        <f t="shared" si="0"/>
        <v>9</v>
      </c>
      <c r="C18" s="4">
        <f t="shared" si="1"/>
        <v>382.88354628209964</v>
      </c>
      <c r="D18" s="66">
        <f t="shared" si="2"/>
        <v>153.96314202461465</v>
      </c>
      <c r="E18" s="66">
        <f>IFERROR(IF(Valeurs_Entrées&lt;&gt;"",C18*Taux_Intérêt,""),"")</f>
        <v>38.288354628209966</v>
      </c>
      <c r="F18" s="66">
        <f t="shared" si="3"/>
        <v>267.20875888569498</v>
      </c>
    </row>
    <row r="19" spans="2:6" x14ac:dyDescent="0.25">
      <c r="B19" s="2">
        <f t="shared" si="0"/>
        <v>10</v>
      </c>
      <c r="C19" s="4">
        <f t="shared" si="1"/>
        <v>267.20875888569498</v>
      </c>
      <c r="D19" s="4">
        <f t="shared" si="2"/>
        <v>153.96314202461465</v>
      </c>
      <c r="E19" s="4">
        <f>IFERROR(IF(Valeurs_Entrées&lt;&gt;"",C19*Taux_Intérêt,""),"")</f>
        <v>26.720875888569498</v>
      </c>
      <c r="F19" s="4">
        <f t="shared" si="3"/>
        <v>139.96649274964983</v>
      </c>
    </row>
    <row r="20" spans="2:6" x14ac:dyDescent="0.25">
      <c r="B20" s="68">
        <f t="shared" si="0"/>
        <v>11</v>
      </c>
      <c r="C20" s="4">
        <f t="shared" si="1"/>
        <v>139.96649274964983</v>
      </c>
      <c r="D20" s="4">
        <f t="shared" si="2"/>
        <v>153.96314202461465</v>
      </c>
      <c r="E20" s="4">
        <f>IFERROR(IF(Valeurs_Entrées&lt;&gt;"",C20*Taux_Intérêt,""),"")</f>
        <v>13.996649274964984</v>
      </c>
      <c r="F20" s="4">
        <f t="shared" si="3"/>
        <v>1.5987211554602254E-13</v>
      </c>
    </row>
    <row r="21" spans="2:6" x14ac:dyDescent="0.25">
      <c r="B21" s="68" t="str">
        <f>IFERROR(IF(B20&lt;Durée_prêt,B20+1,""),"")</f>
        <v/>
      </c>
      <c r="C21" s="4" t="str">
        <f t="shared" si="1"/>
        <v/>
      </c>
      <c r="D21" s="4" t="str">
        <f t="shared" si="2"/>
        <v/>
      </c>
      <c r="E21" s="4" t="str">
        <f>IFERROR(IF(Valeurs_Entrées&lt;&gt;"",C21*Taux_Intérêt,""),"")</f>
        <v/>
      </c>
      <c r="F21" s="4" t="str">
        <f t="shared" si="3"/>
        <v/>
      </c>
    </row>
    <row r="22" spans="2:6" x14ac:dyDescent="0.25">
      <c r="B22" s="69" t="str">
        <f t="shared" si="0"/>
        <v/>
      </c>
      <c r="C22" s="65" t="str">
        <f t="shared" si="1"/>
        <v/>
      </c>
      <c r="D22" s="67" t="str">
        <f t="shared" si="2"/>
        <v/>
      </c>
      <c r="E22" s="67" t="str">
        <f>IFERROR(IF(Valeurs_Entrées&lt;&gt;"",C22*Taux_Intérêt,""),"")</f>
        <v/>
      </c>
      <c r="F22" s="67" t="str">
        <f t="shared" si="3"/>
        <v/>
      </c>
    </row>
    <row r="23" spans="2:6" x14ac:dyDescent="0.25">
      <c r="B23" s="69" t="str">
        <f t="shared" si="0"/>
        <v/>
      </c>
      <c r="C23" s="65" t="str">
        <f t="shared" si="1"/>
        <v/>
      </c>
      <c r="D23" s="67" t="str">
        <f t="shared" si="2"/>
        <v/>
      </c>
      <c r="E23" s="67" t="str">
        <f>IFERROR(IF(Valeurs_Entrées&lt;&gt;"",C23*Taux_Intérêt,""),"")</f>
        <v/>
      </c>
      <c r="F23" s="67" t="str">
        <f t="shared" si="3"/>
        <v/>
      </c>
    </row>
    <row r="24" spans="2:6" x14ac:dyDescent="0.25">
      <c r="B24" s="69" t="str">
        <f t="shared" si="0"/>
        <v/>
      </c>
      <c r="C24" s="65" t="str">
        <f t="shared" si="1"/>
        <v/>
      </c>
      <c r="D24" s="67" t="str">
        <f t="shared" si="2"/>
        <v/>
      </c>
      <c r="E24" s="67" t="str">
        <f>IFERROR(IF(Valeurs_Entrées&lt;&gt;"",C24*Taux_Intérêt,""),"")</f>
        <v/>
      </c>
      <c r="F24" s="67" t="str">
        <f t="shared" si="3"/>
        <v/>
      </c>
    </row>
    <row r="25" spans="2:6" x14ac:dyDescent="0.25">
      <c r="B25" s="69" t="str">
        <f t="shared" si="0"/>
        <v/>
      </c>
      <c r="C25" s="65" t="str">
        <f t="shared" si="1"/>
        <v/>
      </c>
      <c r="D25" s="67" t="str">
        <f t="shared" si="2"/>
        <v/>
      </c>
      <c r="E25" s="67" t="str">
        <f>IFERROR(IF(Valeurs_Entrées&lt;&gt;"",C25*Taux_Intérêt,""),"")</f>
        <v/>
      </c>
      <c r="F25" s="67" t="str">
        <f t="shared" si="3"/>
        <v/>
      </c>
    </row>
    <row r="26" spans="2:6" x14ac:dyDescent="0.25">
      <c r="B26" s="69" t="str">
        <f t="shared" si="0"/>
        <v/>
      </c>
      <c r="C26" s="65" t="str">
        <f t="shared" si="1"/>
        <v/>
      </c>
      <c r="D26" s="67" t="str">
        <f t="shared" si="2"/>
        <v/>
      </c>
      <c r="E26" s="67" t="str">
        <f>IFERROR(IF(Valeurs_Entrées&lt;&gt;"",C26*Taux_Intérêt,""),"")</f>
        <v/>
      </c>
      <c r="F26" s="67" t="str">
        <f t="shared" si="3"/>
        <v/>
      </c>
    </row>
    <row r="27" spans="2:6" x14ac:dyDescent="0.25">
      <c r="B27" s="69" t="str">
        <f t="shared" si="0"/>
        <v/>
      </c>
      <c r="C27" s="65" t="str">
        <f t="shared" si="1"/>
        <v/>
      </c>
      <c r="D27" s="67" t="str">
        <f t="shared" si="2"/>
        <v/>
      </c>
      <c r="E27" s="67" t="str">
        <f>IFERROR(IF(Valeurs_Entrées&lt;&gt;"",C27*Taux_Intérêt,""),"")</f>
        <v/>
      </c>
      <c r="F27" s="67" t="str">
        <f t="shared" si="3"/>
        <v/>
      </c>
    </row>
    <row r="28" spans="2:6" x14ac:dyDescent="0.25">
      <c r="B28" s="69" t="str">
        <f t="shared" si="0"/>
        <v/>
      </c>
      <c r="C28" s="65" t="str">
        <f t="shared" si="1"/>
        <v/>
      </c>
      <c r="D28" s="67" t="str">
        <f t="shared" si="2"/>
        <v/>
      </c>
      <c r="E28" s="67" t="str">
        <f>IFERROR(IF(Valeurs_Entrées&lt;&gt;"",C28*Taux_Intérêt,""),"")</f>
        <v/>
      </c>
      <c r="F28" s="67" t="str">
        <f t="shared" si="3"/>
        <v/>
      </c>
    </row>
    <row r="29" spans="2:6" x14ac:dyDescent="0.25">
      <c r="B29" s="69" t="str">
        <f t="shared" si="0"/>
        <v/>
      </c>
      <c r="C29" s="65" t="str">
        <f t="shared" si="1"/>
        <v/>
      </c>
      <c r="D29" s="67" t="str">
        <f t="shared" si="2"/>
        <v/>
      </c>
      <c r="E29" s="67" t="str">
        <f>IFERROR(IF(Valeurs_Entrées&lt;&gt;"",C29*Taux_Intérêt,""),"")</f>
        <v/>
      </c>
      <c r="F29" s="67" t="str">
        <f t="shared" si="3"/>
        <v/>
      </c>
    </row>
    <row r="30" spans="2:6" x14ac:dyDescent="0.25">
      <c r="B30" s="69" t="str">
        <f t="shared" si="0"/>
        <v/>
      </c>
      <c r="C30" s="65" t="str">
        <f t="shared" si="1"/>
        <v/>
      </c>
      <c r="D30" s="67" t="str">
        <f t="shared" si="2"/>
        <v/>
      </c>
      <c r="E30" s="67" t="str">
        <f>IFERROR(IF(Valeurs_Entrées&lt;&gt;"",C30*Taux_Intérêt,""),"")</f>
        <v/>
      </c>
      <c r="F30" s="67" t="str">
        <f t="shared" si="3"/>
        <v/>
      </c>
    </row>
    <row r="31" spans="2:6" x14ac:dyDescent="0.25">
      <c r="B31" s="69" t="str">
        <f t="shared" si="0"/>
        <v/>
      </c>
      <c r="C31" s="65" t="str">
        <f t="shared" si="1"/>
        <v/>
      </c>
      <c r="D31" s="67" t="str">
        <f t="shared" si="2"/>
        <v/>
      </c>
      <c r="E31" s="67" t="str">
        <f>IFERROR(IF(Valeurs_Entrées&lt;&gt;"",C31*Taux_Intérêt,""),"")</f>
        <v/>
      </c>
      <c r="F31" s="67" t="str">
        <f t="shared" si="3"/>
        <v/>
      </c>
    </row>
    <row r="32" spans="2:6" x14ac:dyDescent="0.25">
      <c r="B32" s="69" t="str">
        <f t="shared" si="0"/>
        <v/>
      </c>
      <c r="C32" s="65" t="str">
        <f t="shared" si="1"/>
        <v/>
      </c>
      <c r="D32" s="67" t="str">
        <f t="shared" si="2"/>
        <v/>
      </c>
      <c r="E32" s="67" t="str">
        <f>IFERROR(IF(Valeurs_Entrées&lt;&gt;"",C32*Taux_Intérêt,""),"")</f>
        <v/>
      </c>
      <c r="F32" s="67" t="str">
        <f t="shared" si="3"/>
        <v/>
      </c>
    </row>
    <row r="33" spans="2:6" x14ac:dyDescent="0.25">
      <c r="B33" s="69" t="str">
        <f t="shared" si="0"/>
        <v/>
      </c>
      <c r="C33" s="65" t="str">
        <f t="shared" si="1"/>
        <v/>
      </c>
      <c r="D33" s="67" t="str">
        <f t="shared" si="2"/>
        <v/>
      </c>
      <c r="E33" s="67" t="str">
        <f>IFERROR(IF(Valeurs_Entrées&lt;&gt;"",C33*Taux_Intérêt,""),"")</f>
        <v/>
      </c>
      <c r="F33" s="67" t="str">
        <f t="shared" si="3"/>
        <v/>
      </c>
    </row>
    <row r="34" spans="2:6" x14ac:dyDescent="0.25">
      <c r="B34" s="69" t="str">
        <f t="shared" si="0"/>
        <v/>
      </c>
      <c r="C34" s="65" t="str">
        <f t="shared" si="1"/>
        <v/>
      </c>
      <c r="D34" s="67" t="str">
        <f t="shared" si="2"/>
        <v/>
      </c>
      <c r="E34" s="67" t="str">
        <f>IFERROR(IF(Valeurs_Entrées&lt;&gt;"",C34*Taux_Intérêt,""),"")</f>
        <v/>
      </c>
      <c r="F34" s="67" t="str">
        <f t="shared" si="3"/>
        <v/>
      </c>
    </row>
    <row r="35" spans="2:6" x14ac:dyDescent="0.25">
      <c r="B35" s="69" t="str">
        <f t="shared" si="0"/>
        <v/>
      </c>
      <c r="C35" s="65" t="str">
        <f t="shared" si="1"/>
        <v/>
      </c>
      <c r="D35" s="67" t="str">
        <f t="shared" si="2"/>
        <v/>
      </c>
      <c r="E35" s="67" t="str">
        <f>IFERROR(IF(Valeurs_Entrées&lt;&gt;"",C35*Taux_Intérêt,""),"")</f>
        <v/>
      </c>
      <c r="F35" s="67" t="str">
        <f t="shared" si="3"/>
        <v/>
      </c>
    </row>
    <row r="36" spans="2:6" x14ac:dyDescent="0.25">
      <c r="B36" s="69" t="str">
        <f t="shared" si="0"/>
        <v/>
      </c>
      <c r="C36" s="65" t="str">
        <f t="shared" si="1"/>
        <v/>
      </c>
      <c r="D36" s="67" t="str">
        <f t="shared" si="2"/>
        <v/>
      </c>
      <c r="E36" s="67" t="str">
        <f>IFERROR(IF(Valeurs_Entrées&lt;&gt;"",C36*Taux_Intérêt,""),"")</f>
        <v/>
      </c>
      <c r="F36" s="67" t="str">
        <f t="shared" si="3"/>
        <v/>
      </c>
    </row>
    <row r="37" spans="2:6" x14ac:dyDescent="0.25">
      <c r="B37" s="69" t="str">
        <f t="shared" si="0"/>
        <v/>
      </c>
      <c r="C37" s="65" t="str">
        <f t="shared" si="1"/>
        <v/>
      </c>
      <c r="D37" s="67" t="str">
        <f t="shared" si="2"/>
        <v/>
      </c>
      <c r="E37" s="67" t="str">
        <f>IFERROR(IF(Valeurs_Entrées&lt;&gt;"",C37*Taux_Intérêt,""),"")</f>
        <v/>
      </c>
      <c r="F37" s="67" t="str">
        <f t="shared" si="3"/>
        <v/>
      </c>
    </row>
    <row r="38" spans="2:6" x14ac:dyDescent="0.25">
      <c r="B38" s="69" t="str">
        <f t="shared" si="0"/>
        <v/>
      </c>
      <c r="C38" s="65" t="str">
        <f t="shared" si="1"/>
        <v/>
      </c>
      <c r="D38" s="67" t="str">
        <f t="shared" si="2"/>
        <v/>
      </c>
      <c r="E38" s="67" t="str">
        <f>IFERROR(IF(Valeurs_Entrées&lt;&gt;"",C38*Taux_Intérêt,""),"")</f>
        <v/>
      </c>
      <c r="F38" s="67" t="str">
        <f t="shared" si="3"/>
        <v/>
      </c>
    </row>
    <row r="39" spans="2:6" x14ac:dyDescent="0.25">
      <c r="B39" s="69" t="str">
        <f t="shared" si="0"/>
        <v/>
      </c>
      <c r="C39" s="65" t="str">
        <f t="shared" si="1"/>
        <v/>
      </c>
      <c r="D39" s="67" t="str">
        <f t="shared" si="2"/>
        <v/>
      </c>
      <c r="E39" s="67" t="str">
        <f>IFERROR(IF(Valeurs_Entrées&lt;&gt;"",C39*Taux_Intérêt,""),"")</f>
        <v/>
      </c>
      <c r="F39" s="67" t="str">
        <f t="shared" si="3"/>
        <v/>
      </c>
    </row>
    <row r="40" spans="2:6" x14ac:dyDescent="0.25">
      <c r="B40" s="69" t="str">
        <f t="shared" si="0"/>
        <v/>
      </c>
      <c r="C40" s="65" t="str">
        <f t="shared" si="1"/>
        <v/>
      </c>
      <c r="D40" s="67" t="str">
        <f t="shared" si="2"/>
        <v/>
      </c>
      <c r="E40" s="67" t="str">
        <f>IFERROR(IF(Valeurs_Entrées&lt;&gt;"",C40*Taux_Intérêt,""),"")</f>
        <v/>
      </c>
      <c r="F40" s="67" t="str">
        <f t="shared" ref="F40" si="4">IF(C40&lt;&gt;"",C40-D40+E40,"")</f>
        <v/>
      </c>
    </row>
    <row r="41" spans="2:6" x14ac:dyDescent="0.25">
      <c r="B41" s="69" t="str">
        <f t="shared" si="0"/>
        <v/>
      </c>
      <c r="C41" s="65" t="str">
        <f t="shared" si="1"/>
        <v/>
      </c>
      <c r="D41" s="67"/>
      <c r="E41" s="67"/>
      <c r="F41" s="67"/>
    </row>
    <row r="42" spans="2:6" x14ac:dyDescent="0.25">
      <c r="B42" s="69" t="str">
        <f t="shared" si="0"/>
        <v/>
      </c>
      <c r="C42" s="65" t="str">
        <f t="shared" si="1"/>
        <v/>
      </c>
      <c r="D42" s="67"/>
      <c r="E42" s="67"/>
      <c r="F42" s="67"/>
    </row>
    <row r="43" spans="2:6" x14ac:dyDescent="0.25">
      <c r="B43" s="69" t="str">
        <f t="shared" si="0"/>
        <v/>
      </c>
      <c r="C43" s="65" t="str">
        <f t="shared" si="1"/>
        <v/>
      </c>
      <c r="D43" s="67"/>
      <c r="E43" s="67"/>
      <c r="F43" s="67"/>
    </row>
    <row r="44" spans="2:6" x14ac:dyDescent="0.25">
      <c r="B44" s="69" t="str">
        <f t="shared" si="0"/>
        <v/>
      </c>
      <c r="C44" s="65" t="str">
        <f t="shared" si="1"/>
        <v/>
      </c>
      <c r="D44" s="67"/>
      <c r="E44" s="67"/>
      <c r="F44" s="67"/>
    </row>
    <row r="45" spans="2:6" x14ac:dyDescent="0.25">
      <c r="B45" s="69" t="str">
        <f t="shared" si="0"/>
        <v/>
      </c>
      <c r="C45" s="65" t="str">
        <f t="shared" si="1"/>
        <v/>
      </c>
      <c r="D45" s="67"/>
      <c r="E45" s="67"/>
      <c r="F45" s="67"/>
    </row>
    <row r="46" spans="2:6" x14ac:dyDescent="0.25">
      <c r="B46" s="69" t="str">
        <f t="shared" si="0"/>
        <v/>
      </c>
      <c r="C46" s="65" t="str">
        <f t="shared" si="1"/>
        <v/>
      </c>
      <c r="D46" s="67"/>
      <c r="E46" s="67"/>
      <c r="F46" s="67"/>
    </row>
    <row r="47" spans="2:6" x14ac:dyDescent="0.25">
      <c r="B47" s="69" t="str">
        <f t="shared" si="0"/>
        <v/>
      </c>
      <c r="C47" s="65" t="str">
        <f t="shared" si="1"/>
        <v/>
      </c>
      <c r="D47" s="67"/>
      <c r="E47" s="67"/>
      <c r="F47" s="67"/>
    </row>
    <row r="48" spans="2:6" x14ac:dyDescent="0.25">
      <c r="B48" s="69" t="str">
        <f t="shared" si="0"/>
        <v/>
      </c>
      <c r="C48" s="65" t="str">
        <f t="shared" si="1"/>
        <v/>
      </c>
      <c r="D48" s="67"/>
      <c r="E48" s="67"/>
      <c r="F48" s="67"/>
    </row>
    <row r="49" spans="2:6" x14ac:dyDescent="0.25">
      <c r="B49" s="69" t="str">
        <f t="shared" si="0"/>
        <v/>
      </c>
      <c r="C49" s="65" t="str">
        <f t="shared" si="1"/>
        <v/>
      </c>
      <c r="D49" s="67"/>
      <c r="E49" s="67"/>
      <c r="F49" s="67"/>
    </row>
  </sheetData>
  <mergeCells count="6">
    <mergeCell ref="B2:D2"/>
    <mergeCell ref="B7:C7"/>
    <mergeCell ref="B3:C3"/>
    <mergeCell ref="B4:C4"/>
    <mergeCell ref="B5:C5"/>
    <mergeCell ref="B6:C6"/>
  </mergeCells>
  <pageMargins left="0.7" right="0.7" top="0.75" bottom="0.75" header="0.3" footer="0.3"/>
  <pageSetup paperSize="9" orientation="portrait" horizontalDpi="4294967294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P50"/>
  <sheetViews>
    <sheetView workbookViewId="0">
      <selection activeCell="C5" sqref="C5"/>
    </sheetView>
  </sheetViews>
  <sheetFormatPr baseColWidth="10" defaultRowHeight="15" x14ac:dyDescent="0.25"/>
  <cols>
    <col min="2" max="2" width="42.7109375" bestFit="1" customWidth="1"/>
    <col min="5" max="6" width="17.5703125" customWidth="1"/>
    <col min="7" max="7" width="17.140625" customWidth="1"/>
    <col min="9" max="9" width="12.42578125" bestFit="1" customWidth="1"/>
    <col min="10" max="10" width="15.5703125" bestFit="1" customWidth="1"/>
    <col min="11" max="11" width="15.85546875" customWidth="1"/>
    <col min="15" max="15" width="11.42578125" style="32"/>
  </cols>
  <sheetData>
    <row r="1" spans="1:16" x14ac:dyDescent="0.25">
      <c r="I1" s="10"/>
      <c r="J1" s="10"/>
      <c r="K1" s="10"/>
      <c r="L1" s="10"/>
      <c r="N1" s="10"/>
      <c r="O1" s="32" t="s">
        <v>60</v>
      </c>
      <c r="P1" s="10">
        <v>1</v>
      </c>
    </row>
    <row r="2" spans="1:16" x14ac:dyDescent="0.25">
      <c r="B2" s="59" t="s">
        <v>44</v>
      </c>
      <c r="C2" s="59"/>
      <c r="I2" s="10"/>
      <c r="J2" s="39" t="s">
        <v>50</v>
      </c>
      <c r="K2" s="39" t="s">
        <v>51</v>
      </c>
      <c r="L2" s="10"/>
      <c r="N2" s="10"/>
      <c r="O2" s="32" t="s">
        <v>61</v>
      </c>
      <c r="P2" s="10">
        <v>2</v>
      </c>
    </row>
    <row r="3" spans="1:16" x14ac:dyDescent="0.25">
      <c r="B3" s="30" t="s">
        <v>48</v>
      </c>
      <c r="C3" s="35">
        <v>5000</v>
      </c>
      <c r="I3" s="10"/>
      <c r="J3" s="39" t="s">
        <v>52</v>
      </c>
      <c r="K3" s="39">
        <v>1.25</v>
      </c>
      <c r="L3" s="10"/>
      <c r="N3" s="10"/>
      <c r="O3" s="32" t="s">
        <v>62</v>
      </c>
      <c r="P3" s="10">
        <v>3</v>
      </c>
    </row>
    <row r="4" spans="1:16" x14ac:dyDescent="0.25">
      <c r="B4" s="30" t="s">
        <v>45</v>
      </c>
      <c r="C4" s="36">
        <v>7</v>
      </c>
      <c r="I4" s="10"/>
      <c r="J4" s="39" t="s">
        <v>53</v>
      </c>
      <c r="K4" s="39">
        <v>1.75</v>
      </c>
      <c r="L4" s="10"/>
      <c r="N4" s="10"/>
      <c r="O4" s="32" t="s">
        <v>63</v>
      </c>
      <c r="P4" s="10">
        <v>4</v>
      </c>
    </row>
    <row r="5" spans="1:16" x14ac:dyDescent="0.25">
      <c r="B5" s="40" t="s">
        <v>72</v>
      </c>
      <c r="C5" s="41">
        <v>42036</v>
      </c>
      <c r="I5" s="10"/>
      <c r="J5" s="39" t="s">
        <v>54</v>
      </c>
      <c r="K5" s="39">
        <v>2.25</v>
      </c>
      <c r="L5" s="10"/>
      <c r="N5" s="10"/>
      <c r="O5" s="32" t="s">
        <v>64</v>
      </c>
      <c r="P5" s="10">
        <v>5</v>
      </c>
    </row>
    <row r="6" spans="1:16" x14ac:dyDescent="0.25">
      <c r="A6" s="39"/>
      <c r="B6" s="44" t="s">
        <v>46</v>
      </c>
      <c r="C6" s="45">
        <f>IFERROR(IF(Nb_année&lt;5,coef1,IF(Nb_année&lt;7,coef2,coef3)),"")</f>
        <v>2.25</v>
      </c>
      <c r="D6" s="39"/>
      <c r="I6" s="10"/>
      <c r="J6" s="10"/>
      <c r="K6" s="10"/>
      <c r="L6" s="10"/>
      <c r="N6" s="10"/>
      <c r="O6" s="32" t="s">
        <v>65</v>
      </c>
      <c r="P6" s="10">
        <v>6</v>
      </c>
    </row>
    <row r="7" spans="1:16" x14ac:dyDescent="0.25">
      <c r="B7" s="42" t="s">
        <v>47</v>
      </c>
      <c r="C7" s="43">
        <f>IFERROR(+coef*1/Nb_année,"")</f>
        <v>0.32142857142857145</v>
      </c>
      <c r="I7" s="10"/>
      <c r="J7" s="10"/>
      <c r="K7" s="10"/>
      <c r="L7" s="10"/>
      <c r="N7" s="10"/>
      <c r="O7" s="32" t="s">
        <v>66</v>
      </c>
      <c r="P7" s="10">
        <v>7</v>
      </c>
    </row>
    <row r="8" spans="1:16" x14ac:dyDescent="0.25">
      <c r="B8" s="30" t="s">
        <v>49</v>
      </c>
      <c r="C8" s="29">
        <f>IFERROR(IF(AND(VCN_debut&lt;&gt;"",Nb_année&lt;&gt;"",Mois1&lt;&gt;""),DATEDIF(Mois1,N12+1,"m")+1,""),"")</f>
        <v>11</v>
      </c>
      <c r="N8" s="10"/>
      <c r="O8" s="32" t="s">
        <v>67</v>
      </c>
      <c r="P8" s="10">
        <v>8</v>
      </c>
    </row>
    <row r="9" spans="1:16" x14ac:dyDescent="0.25">
      <c r="N9" s="10"/>
      <c r="O9" s="32" t="s">
        <v>68</v>
      </c>
      <c r="P9" s="10">
        <v>9</v>
      </c>
    </row>
    <row r="10" spans="1:16" x14ac:dyDescent="0.25">
      <c r="N10" s="10"/>
      <c r="O10" s="32" t="s">
        <v>69</v>
      </c>
      <c r="P10" s="10">
        <v>10</v>
      </c>
    </row>
    <row r="11" spans="1:16" x14ac:dyDescent="0.25">
      <c r="N11" s="10"/>
      <c r="O11" s="32" t="s">
        <v>70</v>
      </c>
      <c r="P11" s="10">
        <v>11</v>
      </c>
    </row>
    <row r="12" spans="1:16" x14ac:dyDescent="0.25">
      <c r="D12" s="60" t="s">
        <v>55</v>
      </c>
      <c r="E12" s="60"/>
      <c r="F12" s="60"/>
      <c r="G12" s="60"/>
      <c r="H12" s="60"/>
      <c r="I12" s="60"/>
      <c r="N12" s="38">
        <v>42350</v>
      </c>
      <c r="O12" s="32" t="s">
        <v>71</v>
      </c>
      <c r="P12" s="10">
        <v>12</v>
      </c>
    </row>
    <row r="13" spans="1:16" ht="30" x14ac:dyDescent="0.25">
      <c r="D13" s="34" t="s">
        <v>41</v>
      </c>
      <c r="E13" s="34" t="s">
        <v>56</v>
      </c>
      <c r="F13" s="34" t="s">
        <v>57</v>
      </c>
      <c r="G13" s="34" t="s">
        <v>58</v>
      </c>
      <c r="H13" s="34" t="s">
        <v>59</v>
      </c>
      <c r="I13" s="34" t="s">
        <v>43</v>
      </c>
      <c r="N13" s="10"/>
      <c r="P13" s="10"/>
    </row>
    <row r="14" spans="1:16" x14ac:dyDescent="0.25">
      <c r="D14" s="2">
        <f>IF(AND(VCN_debut="",Nb_année="",Mois1=""),"",1)</f>
        <v>1</v>
      </c>
      <c r="E14" s="26">
        <f>IFERROR(IF(AND(VCN_debut&lt;&gt;"",Nb_année&lt;&gt;"",Mois1&lt;&gt;""),VCN_debut,""),"")</f>
        <v>5000</v>
      </c>
      <c r="F14" s="26">
        <f>IFERROR(IF(AND(VCN_debut&lt;&gt;"",Nb_année&lt;&gt;"",Mois1&lt;&gt;""),E14*taux*nb_mois_utilisation/12,""),"")</f>
        <v>1473.214285714286</v>
      </c>
      <c r="G14" s="26">
        <f>+IFERROR(F14,"")</f>
        <v>1473.214285714286</v>
      </c>
      <c r="H14" s="26">
        <f>IFERROR(IF(AND(VCN_debut&lt;&gt;"",Nb_année&lt;&gt;"",Mois1&lt;&gt;""),E14-F14,""),"")</f>
        <v>3526.7857142857138</v>
      </c>
      <c r="I14" s="37">
        <f>+IFERROR(IF(AND(VCN_debut&lt;&gt;"",Nb_année&lt;&gt;"",Mois1&lt;&gt;""),1/Nb_année,""),"")</f>
        <v>0.14285714285714285</v>
      </c>
      <c r="J14" s="33"/>
    </row>
    <row r="15" spans="1:16" x14ac:dyDescent="0.25">
      <c r="D15" s="2">
        <f t="shared" ref="D15:D50" si="0">IFERROR(IF(D14&lt;Nb_année,D14+1,""),"")</f>
        <v>2</v>
      </c>
      <c r="E15" s="26">
        <f t="shared" ref="E15:E50" si="1">IFERROR(IF(Année&lt;&gt;"",H14,""),"")</f>
        <v>3526.7857142857138</v>
      </c>
      <c r="F15" s="26">
        <f t="shared" ref="F15:F50" si="2">IFERROR(IF(AND(E15&lt;&gt;"",taux&gt;I15),E15*taux,E15*I15),"")</f>
        <v>1133.6096938775509</v>
      </c>
      <c r="G15" s="26">
        <f>IFERROR(IF(F15&lt;&gt;"",G14+F15,""),"")</f>
        <v>2606.8239795918371</v>
      </c>
      <c r="H15" s="26">
        <f>+IF(G15&lt;&gt;"",E15-F15,"")</f>
        <v>2393.1760204081629</v>
      </c>
      <c r="I15" s="37">
        <f>+IFERROR(IF(AND(VCN_debut&lt;&gt;"",Nb_année&lt;&gt;"",Mois1&lt;&gt;""),IF(D15&lt;=Nb_année,1/(Nb_année-1),""),""),"")</f>
        <v>0.16666666666666666</v>
      </c>
      <c r="J15" s="33"/>
    </row>
    <row r="16" spans="1:16" x14ac:dyDescent="0.25">
      <c r="D16" s="2">
        <f t="shared" si="0"/>
        <v>3</v>
      </c>
      <c r="E16" s="26">
        <f t="shared" si="1"/>
        <v>2393.1760204081629</v>
      </c>
      <c r="F16" s="26">
        <f t="shared" si="2"/>
        <v>769.23514941690962</v>
      </c>
      <c r="G16" s="26">
        <f t="shared" ref="G16:G50" si="3">IFERROR(IF(F16&lt;&gt;"",G15+F16,""),"")</f>
        <v>3376.0591290087468</v>
      </c>
      <c r="H16" s="26">
        <f t="shared" ref="H16:H50" si="4">+IF(G16&lt;&gt;"",E16-F16,"")</f>
        <v>1623.9408709912532</v>
      </c>
      <c r="I16" s="37">
        <f>+IFERROR(IF(AND(VCN_debut&lt;&gt;"",Nb_année&lt;&gt;"",Mois1&lt;&gt;""),IF(D16&lt;=Nb_année,1/(Nb_année-2),""),""),"")</f>
        <v>0.2</v>
      </c>
      <c r="J16" s="33"/>
    </row>
    <row r="17" spans="4:10" x14ac:dyDescent="0.25">
      <c r="D17" s="2">
        <f t="shared" si="0"/>
        <v>4</v>
      </c>
      <c r="E17" s="26">
        <f t="shared" si="1"/>
        <v>1623.9408709912532</v>
      </c>
      <c r="F17" s="26">
        <f t="shared" si="2"/>
        <v>521.98099424718851</v>
      </c>
      <c r="G17" s="26">
        <f t="shared" si="3"/>
        <v>3898.0401232559352</v>
      </c>
      <c r="H17" s="26">
        <f t="shared" si="4"/>
        <v>1101.9598767440648</v>
      </c>
      <c r="I17" s="37">
        <f>+IFERROR(IF(AND(VCN_debut&lt;&gt;"",Nb_année&lt;&gt;"",Mois1&lt;&gt;""),IF(D17&lt;=Nb_année,1/(Nb_année-3),""),""),"")</f>
        <v>0.25</v>
      </c>
      <c r="J17" s="33"/>
    </row>
    <row r="18" spans="4:10" x14ac:dyDescent="0.25">
      <c r="D18" s="2">
        <f t="shared" si="0"/>
        <v>5</v>
      </c>
      <c r="E18" s="26">
        <f t="shared" si="1"/>
        <v>1101.9598767440648</v>
      </c>
      <c r="F18" s="26">
        <f t="shared" si="2"/>
        <v>367.31995891468824</v>
      </c>
      <c r="G18" s="26">
        <f t="shared" si="3"/>
        <v>4265.3600821706232</v>
      </c>
      <c r="H18" s="26">
        <f t="shared" si="4"/>
        <v>734.6399178293766</v>
      </c>
      <c r="I18" s="37">
        <f>+IFERROR(IF(AND(VCN_debut&lt;&gt;"",Nb_année&lt;&gt;"",Mois1&lt;&gt;""),IF(D18&lt;=Nb_année,1/(Nb_année-4),""),""),"")</f>
        <v>0.33333333333333331</v>
      </c>
      <c r="J18" s="33"/>
    </row>
    <row r="19" spans="4:10" x14ac:dyDescent="0.25">
      <c r="D19" s="2">
        <f t="shared" si="0"/>
        <v>6</v>
      </c>
      <c r="E19" s="26">
        <f t="shared" si="1"/>
        <v>734.6399178293766</v>
      </c>
      <c r="F19" s="26">
        <f t="shared" si="2"/>
        <v>367.3199589146883</v>
      </c>
      <c r="G19" s="26">
        <f t="shared" si="3"/>
        <v>4632.6800410853111</v>
      </c>
      <c r="H19" s="26">
        <f t="shared" si="4"/>
        <v>367.3199589146883</v>
      </c>
      <c r="I19" s="37">
        <f>+IFERROR(IF(AND(VCN_debut&lt;&gt;"",Nb_année&lt;&gt;"",Mois1&lt;&gt;""),IF(D19&lt;=Nb_année,1/(Nb_année-5),""),""),"")</f>
        <v>0.5</v>
      </c>
      <c r="J19" s="33"/>
    </row>
    <row r="20" spans="4:10" x14ac:dyDescent="0.25">
      <c r="D20" s="2">
        <f t="shared" si="0"/>
        <v>7</v>
      </c>
      <c r="E20" s="26">
        <f t="shared" si="1"/>
        <v>367.3199589146883</v>
      </c>
      <c r="F20" s="26">
        <f t="shared" si="2"/>
        <v>367.3199589146883</v>
      </c>
      <c r="G20" s="26">
        <f t="shared" si="3"/>
        <v>4999.9999999999991</v>
      </c>
      <c r="H20" s="26">
        <f t="shared" si="4"/>
        <v>0</v>
      </c>
      <c r="I20" s="37">
        <f>+IFERROR(IF(AND(VCN_debut&lt;&gt;"",Nb_année&lt;&gt;"",Mois1&lt;&gt;""),IF(D20&lt;=Nb_année,1/(Nb_année-6),""),""),"")</f>
        <v>1</v>
      </c>
      <c r="J20" s="33"/>
    </row>
    <row r="21" spans="4:10" x14ac:dyDescent="0.25">
      <c r="D21" s="2" t="str">
        <f t="shared" si="0"/>
        <v/>
      </c>
      <c r="E21" s="26" t="str">
        <f t="shared" si="1"/>
        <v/>
      </c>
      <c r="F21" s="26" t="str">
        <f t="shared" si="2"/>
        <v/>
      </c>
      <c r="G21" s="26" t="str">
        <f t="shared" si="3"/>
        <v/>
      </c>
      <c r="H21" s="26" t="str">
        <f t="shared" si="4"/>
        <v/>
      </c>
      <c r="I21" s="37" t="str">
        <f>+IFERROR(IF(AND(VCN_debut&lt;&gt;"",Nb_année&lt;&gt;"",Mois1&lt;&gt;""),IF(D21&lt;=Nb_année,1/(Nb_année-7),""),""),"")</f>
        <v/>
      </c>
      <c r="J21" s="33"/>
    </row>
    <row r="22" spans="4:10" x14ac:dyDescent="0.25">
      <c r="D22" s="2" t="str">
        <f t="shared" si="0"/>
        <v/>
      </c>
      <c r="E22" s="26" t="str">
        <f t="shared" si="1"/>
        <v/>
      </c>
      <c r="F22" s="26" t="str">
        <f t="shared" si="2"/>
        <v/>
      </c>
      <c r="G22" s="26" t="str">
        <f t="shared" si="3"/>
        <v/>
      </c>
      <c r="H22" s="26" t="str">
        <f t="shared" si="4"/>
        <v/>
      </c>
      <c r="I22" s="37" t="str">
        <f>+IFERROR(IF(AND(VCN_debut&lt;&gt;"",Nb_année&lt;&gt;"",Mois1&lt;&gt;""),IF(D22&lt;=Nb_année+1,1/(Nb_année-8),""),""),"")</f>
        <v/>
      </c>
      <c r="J22" s="33"/>
    </row>
    <row r="23" spans="4:10" x14ac:dyDescent="0.25">
      <c r="D23" s="2" t="str">
        <f t="shared" si="0"/>
        <v/>
      </c>
      <c r="E23" s="26" t="str">
        <f t="shared" si="1"/>
        <v/>
      </c>
      <c r="F23" s="26" t="str">
        <f t="shared" si="2"/>
        <v/>
      </c>
      <c r="G23" s="26" t="str">
        <f t="shared" si="3"/>
        <v/>
      </c>
      <c r="H23" s="26" t="str">
        <f t="shared" si="4"/>
        <v/>
      </c>
      <c r="I23" s="37" t="str">
        <f>+IFERROR(IF(AND(VCN_debut&lt;&gt;"",Nb_année&lt;&gt;"",Mois1&lt;&gt;""),IF(D23&lt;=Nb_année+1,1/(Nb_année-9),""),""),"")</f>
        <v/>
      </c>
      <c r="J23" s="33"/>
    </row>
    <row r="24" spans="4:10" x14ac:dyDescent="0.25">
      <c r="D24" s="21" t="str">
        <f t="shared" si="0"/>
        <v/>
      </c>
      <c r="E24" s="61" t="str">
        <f t="shared" si="1"/>
        <v/>
      </c>
      <c r="F24" s="61" t="str">
        <f t="shared" si="2"/>
        <v/>
      </c>
      <c r="G24" s="61" t="str">
        <f t="shared" si="3"/>
        <v/>
      </c>
      <c r="H24" s="61" t="str">
        <f t="shared" si="4"/>
        <v/>
      </c>
      <c r="I24" s="62" t="str">
        <f>+IFERROR(IF(AND(VCN_debut&lt;&gt;"",Nb_année&lt;&gt;"",Mois1&lt;&gt;""),IF(D24&lt;=Nb_année+1,1/(Nb_année-10),""),""),"")</f>
        <v/>
      </c>
      <c r="J24" s="33"/>
    </row>
    <row r="25" spans="4:10" x14ac:dyDescent="0.25">
      <c r="D25" s="21" t="str">
        <f t="shared" si="0"/>
        <v/>
      </c>
      <c r="E25" s="61" t="str">
        <f t="shared" si="1"/>
        <v/>
      </c>
      <c r="F25" s="61" t="str">
        <f t="shared" si="2"/>
        <v/>
      </c>
      <c r="G25" s="61" t="str">
        <f t="shared" si="3"/>
        <v/>
      </c>
      <c r="H25" s="61" t="str">
        <f t="shared" si="4"/>
        <v/>
      </c>
      <c r="I25" s="62" t="str">
        <f>+IFERROR(IF(AND(VCN_debut&lt;&gt;"",Nb_année&lt;&gt;"",Mois1&lt;&gt;""),IF(D25&lt;=Nb_année+1,1/(Nb_année-11),""),""),"")</f>
        <v/>
      </c>
      <c r="J25" s="33"/>
    </row>
    <row r="26" spans="4:10" x14ac:dyDescent="0.25">
      <c r="D26" s="21" t="str">
        <f t="shared" si="0"/>
        <v/>
      </c>
      <c r="E26" s="61" t="str">
        <f t="shared" si="1"/>
        <v/>
      </c>
      <c r="F26" s="61" t="str">
        <f t="shared" si="2"/>
        <v/>
      </c>
      <c r="G26" s="61" t="str">
        <f t="shared" si="3"/>
        <v/>
      </c>
      <c r="H26" s="61" t="str">
        <f t="shared" si="4"/>
        <v/>
      </c>
      <c r="I26" s="62" t="str">
        <f>+IFERROR(IF(AND(VCN_debut&lt;&gt;"",Nb_année&lt;&gt;"",Mois1&lt;&gt;""),IF(D26&lt;=Nb_année+1,1/(Nb_année-12),""),""),"")</f>
        <v/>
      </c>
      <c r="J26" s="33"/>
    </row>
    <row r="27" spans="4:10" x14ac:dyDescent="0.25">
      <c r="D27" s="21" t="str">
        <f t="shared" si="0"/>
        <v/>
      </c>
      <c r="E27" s="61" t="str">
        <f t="shared" si="1"/>
        <v/>
      </c>
      <c r="F27" s="61" t="str">
        <f t="shared" si="2"/>
        <v/>
      </c>
      <c r="G27" s="61" t="str">
        <f t="shared" si="3"/>
        <v/>
      </c>
      <c r="H27" s="61" t="str">
        <f t="shared" si="4"/>
        <v/>
      </c>
      <c r="I27" s="62" t="str">
        <f>+IFERROR(IF(AND(VCN_debut&lt;&gt;"",Nb_année&lt;&gt;"",Mois1&lt;&gt;""),IF(D27&lt;=Nb_année+1,1/(Nb_année-13),""),""),"")</f>
        <v/>
      </c>
      <c r="J27" s="33"/>
    </row>
    <row r="28" spans="4:10" x14ac:dyDescent="0.25">
      <c r="D28" s="21" t="str">
        <f t="shared" si="0"/>
        <v/>
      </c>
      <c r="E28" s="61" t="str">
        <f t="shared" si="1"/>
        <v/>
      </c>
      <c r="F28" s="61" t="str">
        <f t="shared" si="2"/>
        <v/>
      </c>
      <c r="G28" s="61" t="str">
        <f t="shared" si="3"/>
        <v/>
      </c>
      <c r="H28" s="61" t="str">
        <f t="shared" si="4"/>
        <v/>
      </c>
      <c r="I28" s="62" t="str">
        <f>+IFERROR(IF(AND(VCN_debut&lt;&gt;"",Nb_année&lt;&gt;"",Mois1&lt;&gt;""),IF(D28&lt;=Nb_année+1,1/(Nb_année-14),""),""),"")</f>
        <v/>
      </c>
      <c r="J28" s="33"/>
    </row>
    <row r="29" spans="4:10" x14ac:dyDescent="0.25">
      <c r="D29" s="21" t="str">
        <f t="shared" si="0"/>
        <v/>
      </c>
      <c r="E29" s="61" t="str">
        <f t="shared" si="1"/>
        <v/>
      </c>
      <c r="F29" s="61" t="str">
        <f t="shared" si="2"/>
        <v/>
      </c>
      <c r="G29" s="61" t="str">
        <f t="shared" si="3"/>
        <v/>
      </c>
      <c r="H29" s="61" t="str">
        <f t="shared" si="4"/>
        <v/>
      </c>
      <c r="I29" s="62" t="str">
        <f>+IFERROR(IF(AND(VCN_debut&lt;&gt;"",Nb_année&lt;&gt;"",Mois1&lt;&gt;""),IF(D29&lt;=Nb_année+1,1/(Nb_année-15),""),""),"")</f>
        <v/>
      </c>
      <c r="J29" s="33"/>
    </row>
    <row r="30" spans="4:10" x14ac:dyDescent="0.25">
      <c r="D30" s="21" t="str">
        <f t="shared" si="0"/>
        <v/>
      </c>
      <c r="E30" s="61" t="str">
        <f t="shared" si="1"/>
        <v/>
      </c>
      <c r="F30" s="61" t="str">
        <f t="shared" si="2"/>
        <v/>
      </c>
      <c r="G30" s="61" t="str">
        <f t="shared" si="3"/>
        <v/>
      </c>
      <c r="H30" s="61" t="str">
        <f t="shared" si="4"/>
        <v/>
      </c>
      <c r="I30" s="62" t="str">
        <f>+IFERROR(IF(AND(VCN_debut&lt;&gt;"",Nb_année&lt;&gt;"",Mois1&lt;&gt;""),IF(D30&lt;=Nb_année,1/(Nb_année-16),""),""),"")</f>
        <v/>
      </c>
      <c r="J30" s="33"/>
    </row>
    <row r="31" spans="4:10" x14ac:dyDescent="0.25">
      <c r="D31" s="21" t="str">
        <f t="shared" si="0"/>
        <v/>
      </c>
      <c r="E31" s="61" t="str">
        <f t="shared" si="1"/>
        <v/>
      </c>
      <c r="F31" s="61" t="str">
        <f t="shared" si="2"/>
        <v/>
      </c>
      <c r="G31" s="61" t="str">
        <f t="shared" si="3"/>
        <v/>
      </c>
      <c r="H31" s="61" t="str">
        <f t="shared" si="4"/>
        <v/>
      </c>
      <c r="I31" s="62" t="str">
        <f>+IFERROR(IF(AND(VCN_debut&lt;&gt;"",Nb_année&lt;&gt;"",Mois1&lt;&gt;""),IF(D31&lt;=Nb_année,1/(Nb_année-17),""),""),"")</f>
        <v/>
      </c>
      <c r="J31" s="33"/>
    </row>
    <row r="32" spans="4:10" x14ac:dyDescent="0.25">
      <c r="D32" s="21" t="str">
        <f t="shared" si="0"/>
        <v/>
      </c>
      <c r="E32" s="61" t="str">
        <f t="shared" si="1"/>
        <v/>
      </c>
      <c r="F32" s="61" t="str">
        <f t="shared" si="2"/>
        <v/>
      </c>
      <c r="G32" s="61" t="str">
        <f t="shared" si="3"/>
        <v/>
      </c>
      <c r="H32" s="61" t="str">
        <f t="shared" si="4"/>
        <v/>
      </c>
      <c r="I32" s="62" t="str">
        <f>+IFERROR(IF(AND(VCN_debut&lt;&gt;"",Nb_année&lt;&gt;"",Mois1&lt;&gt;""),IF(D32&lt;=Nb_année,1/(Nb_année-18),""),""),"")</f>
        <v/>
      </c>
      <c r="J32" s="33"/>
    </row>
    <row r="33" spans="4:10" x14ac:dyDescent="0.25">
      <c r="D33" s="21" t="str">
        <f t="shared" si="0"/>
        <v/>
      </c>
      <c r="E33" s="61" t="str">
        <f t="shared" si="1"/>
        <v/>
      </c>
      <c r="F33" s="61" t="str">
        <f t="shared" si="2"/>
        <v/>
      </c>
      <c r="G33" s="61" t="str">
        <f t="shared" si="3"/>
        <v/>
      </c>
      <c r="H33" s="61" t="str">
        <f t="shared" si="4"/>
        <v/>
      </c>
      <c r="I33" s="62" t="str">
        <f>+IFERROR(IF(AND(VCN_debut&lt;&gt;"",Nb_année&lt;&gt;"",Mois1&lt;&gt;""),IF(D33&lt;=Nb_année,1/(Nb_année-19),""),""),"")</f>
        <v/>
      </c>
      <c r="J33" s="33"/>
    </row>
    <row r="34" spans="4:10" x14ac:dyDescent="0.25">
      <c r="D34" s="21" t="str">
        <f t="shared" si="0"/>
        <v/>
      </c>
      <c r="E34" s="61" t="str">
        <f t="shared" si="1"/>
        <v/>
      </c>
      <c r="F34" s="61" t="str">
        <f t="shared" si="2"/>
        <v/>
      </c>
      <c r="G34" s="61" t="str">
        <f t="shared" si="3"/>
        <v/>
      </c>
      <c r="H34" s="61" t="str">
        <f t="shared" si="4"/>
        <v/>
      </c>
      <c r="I34" s="62" t="str">
        <f>+IFERROR(IF(AND(VCN_debut&lt;&gt;"",Nb_année&lt;&gt;"",Mois1&lt;&gt;""),IF(D34&lt;=Nb_année,1/(Nb_année-20),""),""),"")</f>
        <v/>
      </c>
      <c r="J34" s="33"/>
    </row>
    <row r="35" spans="4:10" x14ac:dyDescent="0.25">
      <c r="D35" s="21" t="str">
        <f t="shared" si="0"/>
        <v/>
      </c>
      <c r="E35" s="61" t="str">
        <f t="shared" si="1"/>
        <v/>
      </c>
      <c r="F35" s="61" t="str">
        <f t="shared" si="2"/>
        <v/>
      </c>
      <c r="G35" s="61" t="str">
        <f t="shared" si="3"/>
        <v/>
      </c>
      <c r="H35" s="61" t="str">
        <f t="shared" si="4"/>
        <v/>
      </c>
      <c r="I35" s="62" t="str">
        <f>+IFERROR(IF(AND(VCN_debut&lt;&gt;"",Nb_année&lt;&gt;"",Mois1&lt;&gt;""),IF(D35&lt;=Nb_année,1/(Nb_année-21),""),""),"")</f>
        <v/>
      </c>
      <c r="J35" s="33"/>
    </row>
    <row r="36" spans="4:10" x14ac:dyDescent="0.25">
      <c r="D36" s="21" t="str">
        <f t="shared" si="0"/>
        <v/>
      </c>
      <c r="E36" s="61" t="str">
        <f t="shared" si="1"/>
        <v/>
      </c>
      <c r="F36" s="61" t="str">
        <f t="shared" si="2"/>
        <v/>
      </c>
      <c r="G36" s="61" t="str">
        <f t="shared" si="3"/>
        <v/>
      </c>
      <c r="H36" s="61" t="str">
        <f t="shared" si="4"/>
        <v/>
      </c>
      <c r="I36" s="62" t="str">
        <f>+IFERROR(IF(AND(VCN_debut&lt;&gt;"",Nb_année&lt;&gt;"",Mois1&lt;&gt;""),IF(D36&lt;=Nb_année,1/(Nb_année-22),""),""),"")</f>
        <v/>
      </c>
      <c r="J36" s="33"/>
    </row>
    <row r="37" spans="4:10" x14ac:dyDescent="0.25">
      <c r="D37" s="21" t="str">
        <f t="shared" si="0"/>
        <v/>
      </c>
      <c r="E37" s="61" t="str">
        <f t="shared" si="1"/>
        <v/>
      </c>
      <c r="F37" s="61" t="str">
        <f t="shared" si="2"/>
        <v/>
      </c>
      <c r="G37" s="61" t="str">
        <f t="shared" si="3"/>
        <v/>
      </c>
      <c r="H37" s="61" t="str">
        <f t="shared" si="4"/>
        <v/>
      </c>
      <c r="I37" s="62" t="str">
        <f>+IFERROR(IF(AND(VCN_debut&lt;&gt;"",Nb_année&lt;&gt;"",Mois1&lt;&gt;""),IF(D37&lt;=Nb_année,1/(Nb_année-23),""),""),"")</f>
        <v/>
      </c>
      <c r="J37" s="33"/>
    </row>
    <row r="38" spans="4:10" x14ac:dyDescent="0.25">
      <c r="D38" s="21" t="str">
        <f t="shared" si="0"/>
        <v/>
      </c>
      <c r="E38" s="61" t="str">
        <f t="shared" si="1"/>
        <v/>
      </c>
      <c r="F38" s="61" t="str">
        <f t="shared" si="2"/>
        <v/>
      </c>
      <c r="G38" s="61" t="str">
        <f t="shared" si="3"/>
        <v/>
      </c>
      <c r="H38" s="61" t="str">
        <f t="shared" si="4"/>
        <v/>
      </c>
      <c r="I38" s="62" t="str">
        <f>+IFERROR(IF(AND(VCN_debut&lt;&gt;"",Nb_année&lt;&gt;"",Mois1&lt;&gt;""),IF(D38&lt;=Nb_année,1/(Nb_année-24),""),""),"")</f>
        <v/>
      </c>
      <c r="J38" s="33"/>
    </row>
    <row r="39" spans="4:10" x14ac:dyDescent="0.25">
      <c r="D39" s="21" t="str">
        <f t="shared" si="0"/>
        <v/>
      </c>
      <c r="E39" s="61" t="str">
        <f t="shared" si="1"/>
        <v/>
      </c>
      <c r="F39" s="61" t="str">
        <f t="shared" si="2"/>
        <v/>
      </c>
      <c r="G39" s="61" t="str">
        <f t="shared" si="3"/>
        <v/>
      </c>
      <c r="H39" s="61" t="str">
        <f t="shared" si="4"/>
        <v/>
      </c>
      <c r="I39" s="62" t="str">
        <f>+IFERROR(IF(AND(VCN_debut&lt;&gt;"",Nb_année&lt;&gt;"",Mois1&lt;&gt;""),IF(D39&lt;=Nb_année,1/(Nb_année-25),""),""),"")</f>
        <v/>
      </c>
      <c r="J39" s="33"/>
    </row>
    <row r="40" spans="4:10" x14ac:dyDescent="0.25">
      <c r="D40" s="21" t="str">
        <f t="shared" si="0"/>
        <v/>
      </c>
      <c r="E40" s="61" t="str">
        <f t="shared" si="1"/>
        <v/>
      </c>
      <c r="F40" s="61" t="str">
        <f t="shared" si="2"/>
        <v/>
      </c>
      <c r="G40" s="61" t="str">
        <f t="shared" si="3"/>
        <v/>
      </c>
      <c r="H40" s="61" t="str">
        <f t="shared" si="4"/>
        <v/>
      </c>
      <c r="I40" s="62" t="str">
        <f>+IFERROR(IF(AND(VCN_debut&lt;&gt;"",Nb_année&lt;&gt;"",Mois1&lt;&gt;""),IF(D40&lt;=Nb_année,1/(Nb_année-26),""),""),"")</f>
        <v/>
      </c>
      <c r="J40" s="33"/>
    </row>
    <row r="41" spans="4:10" x14ac:dyDescent="0.25">
      <c r="D41" s="21" t="str">
        <f t="shared" si="0"/>
        <v/>
      </c>
      <c r="E41" s="61" t="str">
        <f t="shared" si="1"/>
        <v/>
      </c>
      <c r="F41" s="61" t="str">
        <f t="shared" si="2"/>
        <v/>
      </c>
      <c r="G41" s="61" t="str">
        <f t="shared" si="3"/>
        <v/>
      </c>
      <c r="H41" s="61" t="str">
        <f t="shared" si="4"/>
        <v/>
      </c>
      <c r="I41" s="62" t="str">
        <f>+IFERROR(IF(AND(VCN_debut&lt;&gt;"",Nb_année&lt;&gt;"",Mois1&lt;&gt;""),IF(D41&lt;=Nb_année,1/(Nb_année-27),""),""),"")</f>
        <v/>
      </c>
      <c r="J41" s="33"/>
    </row>
    <row r="42" spans="4:10" x14ac:dyDescent="0.25">
      <c r="D42" s="21" t="str">
        <f t="shared" si="0"/>
        <v/>
      </c>
      <c r="E42" s="61" t="str">
        <f t="shared" si="1"/>
        <v/>
      </c>
      <c r="F42" s="61" t="str">
        <f t="shared" si="2"/>
        <v/>
      </c>
      <c r="G42" s="61" t="str">
        <f t="shared" si="3"/>
        <v/>
      </c>
      <c r="H42" s="61" t="str">
        <f t="shared" si="4"/>
        <v/>
      </c>
      <c r="I42" s="62" t="str">
        <f>+IFERROR(IF(AND(VCN_debut&lt;&gt;"",Nb_année&lt;&gt;"",Mois1&lt;&gt;""),IF(D42&lt;=Nb_année,1/(Nb_année-28),""),""),"")</f>
        <v/>
      </c>
      <c r="J42" s="33"/>
    </row>
    <row r="43" spans="4:10" x14ac:dyDescent="0.25">
      <c r="D43" s="21" t="str">
        <f t="shared" si="0"/>
        <v/>
      </c>
      <c r="E43" s="61" t="str">
        <f t="shared" si="1"/>
        <v/>
      </c>
      <c r="F43" s="61" t="str">
        <f t="shared" si="2"/>
        <v/>
      </c>
      <c r="G43" s="61" t="str">
        <f t="shared" si="3"/>
        <v/>
      </c>
      <c r="H43" s="61" t="str">
        <f t="shared" si="4"/>
        <v/>
      </c>
      <c r="I43" s="62" t="str">
        <f>+IFERROR(IF(AND(VCN_debut&lt;&gt;"",Nb_année&lt;&gt;"",Mois1&lt;&gt;""),IF(D43&lt;=Nb_année,1/(Nb_année-29),""),""),"")</f>
        <v/>
      </c>
      <c r="J43" s="33"/>
    </row>
    <row r="44" spans="4:10" x14ac:dyDescent="0.25">
      <c r="D44" s="21" t="str">
        <f t="shared" si="0"/>
        <v/>
      </c>
      <c r="E44" s="61" t="str">
        <f t="shared" si="1"/>
        <v/>
      </c>
      <c r="F44" s="61" t="str">
        <f t="shared" si="2"/>
        <v/>
      </c>
      <c r="G44" s="61" t="str">
        <f t="shared" si="3"/>
        <v/>
      </c>
      <c r="H44" s="61" t="str">
        <f t="shared" si="4"/>
        <v/>
      </c>
      <c r="I44" s="62" t="str">
        <f>+IFERROR(IF(AND(VCN_debut&lt;&gt;"",Nb_année&lt;&gt;"",Mois1&lt;&gt;""),IF(D44&lt;=Nb_année,1/(Nb_année-30),""),""),"")</f>
        <v/>
      </c>
      <c r="J44" s="33"/>
    </row>
    <row r="45" spans="4:10" x14ac:dyDescent="0.25">
      <c r="D45" s="21" t="str">
        <f t="shared" si="0"/>
        <v/>
      </c>
      <c r="E45" s="61" t="str">
        <f t="shared" si="1"/>
        <v/>
      </c>
      <c r="F45" s="61" t="str">
        <f t="shared" si="2"/>
        <v/>
      </c>
      <c r="G45" s="61" t="str">
        <f t="shared" si="3"/>
        <v/>
      </c>
      <c r="H45" s="61" t="str">
        <f t="shared" si="4"/>
        <v/>
      </c>
      <c r="I45" s="62" t="str">
        <f>+IFERROR(IF(AND(VCN_debut&lt;&gt;"",Nb_année&lt;&gt;"",Mois1&lt;&gt;""),IF(D45&lt;=Nb_année,1/(Nb_année-31),""),""),"")</f>
        <v/>
      </c>
      <c r="J45" s="33"/>
    </row>
    <row r="46" spans="4:10" x14ac:dyDescent="0.25">
      <c r="D46" s="21" t="str">
        <f t="shared" si="0"/>
        <v/>
      </c>
      <c r="E46" s="61" t="str">
        <f t="shared" si="1"/>
        <v/>
      </c>
      <c r="F46" s="61" t="str">
        <f t="shared" si="2"/>
        <v/>
      </c>
      <c r="G46" s="61" t="str">
        <f t="shared" si="3"/>
        <v/>
      </c>
      <c r="H46" s="61" t="str">
        <f t="shared" si="4"/>
        <v/>
      </c>
      <c r="I46" s="62" t="str">
        <f>+IFERROR(IF(AND(VCN_debut&lt;&gt;"",Nb_année&lt;&gt;"",Mois1&lt;&gt;""),IF(D46&lt;=Nb_année,1/(Nb_année-32),""),""),"")</f>
        <v/>
      </c>
      <c r="J46" s="33"/>
    </row>
    <row r="47" spans="4:10" x14ac:dyDescent="0.25">
      <c r="D47" s="21" t="str">
        <f t="shared" si="0"/>
        <v/>
      </c>
      <c r="E47" s="61" t="str">
        <f t="shared" si="1"/>
        <v/>
      </c>
      <c r="F47" s="61" t="str">
        <f t="shared" si="2"/>
        <v/>
      </c>
      <c r="G47" s="61" t="str">
        <f t="shared" si="3"/>
        <v/>
      </c>
      <c r="H47" s="61" t="str">
        <f t="shared" si="4"/>
        <v/>
      </c>
      <c r="I47" s="62" t="str">
        <f>+IFERROR(IF(AND(VCN_debut&lt;&gt;"",Nb_année&lt;&gt;"",Mois1&lt;&gt;""),IF(D47&lt;=Nb_année,1/(Nb_année-33),""),""),"")</f>
        <v/>
      </c>
      <c r="J47" s="33"/>
    </row>
    <row r="48" spans="4:10" x14ac:dyDescent="0.25">
      <c r="D48" s="21" t="str">
        <f t="shared" si="0"/>
        <v/>
      </c>
      <c r="E48" s="61" t="str">
        <f t="shared" si="1"/>
        <v/>
      </c>
      <c r="F48" s="61" t="str">
        <f t="shared" si="2"/>
        <v/>
      </c>
      <c r="G48" s="61" t="str">
        <f t="shared" si="3"/>
        <v/>
      </c>
      <c r="H48" s="61" t="str">
        <f t="shared" si="4"/>
        <v/>
      </c>
      <c r="I48" s="62" t="str">
        <f>+IFERROR(IF(AND(VCN_debut&lt;&gt;"",Nb_année&lt;&gt;"",Mois1&lt;&gt;""),IF(D48&lt;=Nb_année,1/(Nb_année-34),""),""),"")</f>
        <v/>
      </c>
      <c r="J48" s="33"/>
    </row>
    <row r="49" spans="4:10" x14ac:dyDescent="0.25">
      <c r="D49" s="21" t="str">
        <f t="shared" si="0"/>
        <v/>
      </c>
      <c r="E49" s="61" t="str">
        <f t="shared" si="1"/>
        <v/>
      </c>
      <c r="F49" s="61" t="str">
        <f t="shared" si="2"/>
        <v/>
      </c>
      <c r="G49" s="61" t="str">
        <f t="shared" si="3"/>
        <v/>
      </c>
      <c r="H49" s="61" t="str">
        <f t="shared" si="4"/>
        <v/>
      </c>
      <c r="I49" s="62" t="str">
        <f>+IFERROR(IF(AND(VCN_debut&lt;&gt;"",Nb_année&lt;&gt;"",Mois1&lt;&gt;""),IF(D49&lt;=Nb_année,1/(Nb_année-35),""),""),"")</f>
        <v/>
      </c>
      <c r="J49" s="33"/>
    </row>
    <row r="50" spans="4:10" x14ac:dyDescent="0.25">
      <c r="D50" s="21" t="str">
        <f t="shared" si="0"/>
        <v/>
      </c>
      <c r="E50" s="61" t="str">
        <f t="shared" si="1"/>
        <v/>
      </c>
      <c r="F50" s="61" t="str">
        <f t="shared" si="2"/>
        <v/>
      </c>
      <c r="G50" s="61" t="str">
        <f t="shared" si="3"/>
        <v/>
      </c>
      <c r="H50" s="61" t="str">
        <f t="shared" si="4"/>
        <v/>
      </c>
      <c r="I50" s="62" t="str">
        <f>+IFERROR(IF(AND(VCN_debut&lt;&gt;"",Nb_année&lt;&gt;"",Mois1&lt;&gt;""),IF(D50&lt;=Nb_année,1/(Nb_année-36),""),""),"")</f>
        <v/>
      </c>
      <c r="J50" s="33"/>
    </row>
  </sheetData>
  <mergeCells count="2">
    <mergeCell ref="B2:C2"/>
    <mergeCell ref="D12:I1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53</vt:i4>
      </vt:variant>
    </vt:vector>
  </HeadingPairs>
  <TitlesOfParts>
    <vt:vector size="69" baseType="lpstr">
      <vt:lpstr>Menu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Gestion</vt:lpstr>
      <vt:lpstr>Emprunt constant</vt:lpstr>
      <vt:lpstr>Amortissement degressif</vt:lpstr>
      <vt:lpstr>Année</vt:lpstr>
      <vt:lpstr>Choix</vt:lpstr>
      <vt:lpstr>Choix_feuille</vt:lpstr>
      <vt:lpstr>coef</vt:lpstr>
      <vt:lpstr>coef1</vt:lpstr>
      <vt:lpstr>coef2</vt:lpstr>
      <vt:lpstr>coef3</vt:lpstr>
      <vt:lpstr>Date_Achat</vt:lpstr>
      <vt:lpstr>Durée_prêt</vt:lpstr>
      <vt:lpstr>Intérêt</vt:lpstr>
      <vt:lpstr>Mois1</vt:lpstr>
      <vt:lpstr>Montant_du_prêt</vt:lpstr>
      <vt:lpstr>Montant_prêt</vt:lpstr>
      <vt:lpstr>Nb_année</vt:lpstr>
      <vt:lpstr>nb_mois_utilisation</vt:lpstr>
      <vt:lpstr>'10'!Poste</vt:lpstr>
      <vt:lpstr>'11'!Poste</vt:lpstr>
      <vt:lpstr>'12'!Poste</vt:lpstr>
      <vt:lpstr>'2'!Poste</vt:lpstr>
      <vt:lpstr>'3'!Poste</vt:lpstr>
      <vt:lpstr>'4'!Poste</vt:lpstr>
      <vt:lpstr>'5'!Poste</vt:lpstr>
      <vt:lpstr>'6'!Poste</vt:lpstr>
      <vt:lpstr>'7'!Poste</vt:lpstr>
      <vt:lpstr>'8'!Poste</vt:lpstr>
      <vt:lpstr>Poste</vt:lpstr>
      <vt:lpstr>'10'!Retrait</vt:lpstr>
      <vt:lpstr>'11'!Retrait</vt:lpstr>
      <vt:lpstr>'12'!Retrait</vt:lpstr>
      <vt:lpstr>'2'!Retrait</vt:lpstr>
      <vt:lpstr>'3'!Retrait</vt:lpstr>
      <vt:lpstr>'4'!Retrait</vt:lpstr>
      <vt:lpstr>'5'!Retrait</vt:lpstr>
      <vt:lpstr>'6'!Retrait</vt:lpstr>
      <vt:lpstr>'7'!Retrait</vt:lpstr>
      <vt:lpstr>'8'!Retrait</vt:lpstr>
      <vt:lpstr>Retrait</vt:lpstr>
      <vt:lpstr>'10'!Salaire</vt:lpstr>
      <vt:lpstr>'11'!Salaire</vt:lpstr>
      <vt:lpstr>'12'!Salaire</vt:lpstr>
      <vt:lpstr>'2'!Salaire</vt:lpstr>
      <vt:lpstr>'3'!Salaire</vt:lpstr>
      <vt:lpstr>'4'!Salaire</vt:lpstr>
      <vt:lpstr>'5'!Salaire</vt:lpstr>
      <vt:lpstr>'6'!Salaire</vt:lpstr>
      <vt:lpstr>'7'!Salaire</vt:lpstr>
      <vt:lpstr>'8'!Salaire</vt:lpstr>
      <vt:lpstr>Salaire</vt:lpstr>
      <vt:lpstr>Solde_final</vt:lpstr>
      <vt:lpstr>taux</vt:lpstr>
      <vt:lpstr>Taux_Intérêt</vt:lpstr>
      <vt:lpstr>Valeurs_deg</vt:lpstr>
      <vt:lpstr>VCN_debut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lesotc</dc:creator>
  <cp:lastModifiedBy>cyril Lesot</cp:lastModifiedBy>
  <dcterms:created xsi:type="dcterms:W3CDTF">2015-12-08T14:18:02Z</dcterms:created>
  <dcterms:modified xsi:type="dcterms:W3CDTF">2015-12-21T14:32:54Z</dcterms:modified>
</cp:coreProperties>
</file>