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120" yWindow="45" windowWidth="19410" windowHeight="10035" activeTab="1"/>
  </bookViews>
  <sheets>
    <sheet name="Feuille Vierge" sheetId="4" r:id="rId1"/>
    <sheet name="MARC" sheetId="1" r:id="rId2"/>
    <sheet name="Listes" sheetId="2" r:id="rId3"/>
  </sheets>
  <definedNames>
    <definedName name="An">'Feuille Vierge'!$I$1</definedName>
    <definedName name="Feries">Listes!$C$2:$C$27</definedName>
    <definedName name="Mois">Listes!$A$2:$A$13</definedName>
    <definedName name="Ponts">OFFSET(Listes!$F$2,,,COUNTA(Listes!$F:$F)-1)</definedName>
  </definedNames>
  <calcPr calcId="125725"/>
</workbook>
</file>

<file path=xl/calcChain.xml><?xml version="1.0" encoding="utf-8"?>
<calcChain xmlns="http://schemas.openxmlformats.org/spreadsheetml/2006/main">
  <c r="I1" i="1"/>
  <c r="F38"/>
  <c r="F38" i="4"/>
  <c r="T38"/>
  <c r="T37"/>
  <c r="U35"/>
  <c r="T35"/>
  <c r="R35"/>
  <c r="Q35"/>
  <c r="O35"/>
  <c r="N35"/>
  <c r="L35"/>
  <c r="K35"/>
  <c r="I35"/>
  <c r="H35"/>
  <c r="F35"/>
  <c r="E35"/>
  <c r="C35"/>
  <c r="B35"/>
  <c r="U36" s="1"/>
  <c r="S2"/>
  <c r="S4" s="1"/>
  <c r="S5" s="1"/>
  <c r="S6" s="1"/>
  <c r="S7" s="1"/>
  <c r="S8" s="1"/>
  <c r="S9" s="1"/>
  <c r="S10" s="1"/>
  <c r="S11" s="1"/>
  <c r="S12" s="1"/>
  <c r="S13" s="1"/>
  <c r="S14" s="1"/>
  <c r="S15" s="1"/>
  <c r="S16" s="1"/>
  <c r="S17" s="1"/>
  <c r="S18" s="1"/>
  <c r="S19" s="1"/>
  <c r="S20" s="1"/>
  <c r="S21" s="1"/>
  <c r="S22" s="1"/>
  <c r="S23" s="1"/>
  <c r="S24" s="1"/>
  <c r="S25" s="1"/>
  <c r="S26" s="1"/>
  <c r="S27" s="1"/>
  <c r="S28" s="1"/>
  <c r="S29" s="1"/>
  <c r="S30" s="1"/>
  <c r="S31" s="1"/>
  <c r="S32" s="1"/>
  <c r="S33" s="1"/>
  <c r="S34" s="1"/>
  <c r="P2"/>
  <c r="P4" s="1"/>
  <c r="P5" s="1"/>
  <c r="P6" s="1"/>
  <c r="P7" s="1"/>
  <c r="P8" s="1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M2"/>
  <c r="M4" s="1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J2"/>
  <c r="J4" s="1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G2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D2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A2"/>
  <c r="A4" s="1"/>
  <c r="A5" l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U37" l="1"/>
  <c r="U38"/>
  <c r="U39" l="1"/>
  <c r="T39" s="1"/>
  <c r="D2" i="1"/>
  <c r="D4" s="1"/>
  <c r="C27" i="2"/>
  <c r="C26"/>
  <c r="C25"/>
  <c r="C24"/>
  <c r="C23"/>
  <c r="C19"/>
  <c r="C18"/>
  <c r="C16"/>
  <c r="C21" s="1"/>
  <c r="C22" s="1"/>
  <c r="C15"/>
  <c r="C17"/>
  <c r="C14"/>
  <c r="C13"/>
  <c r="C12"/>
  <c r="C11"/>
  <c r="C10"/>
  <c r="C6"/>
  <c r="C5"/>
  <c r="C3"/>
  <c r="C7" s="1"/>
  <c r="C2"/>
  <c r="S2" i="1"/>
  <c r="S4" s="1"/>
  <c r="P2"/>
  <c r="P4" s="1"/>
  <c r="M2"/>
  <c r="M4" s="1"/>
  <c r="J2"/>
  <c r="J4" s="1"/>
  <c r="G2"/>
  <c r="G4" s="1"/>
  <c r="A2"/>
  <c r="A4" s="1"/>
  <c r="T37"/>
  <c r="T38"/>
  <c r="C20" i="2" l="1"/>
  <c r="C4"/>
  <c r="C8"/>
  <c r="C9" s="1"/>
  <c r="A5" i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D5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G5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J5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M5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P5"/>
  <c r="P6" s="1"/>
  <c r="P7" s="1"/>
  <c r="P8" s="1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S5"/>
  <c r="S6" s="1"/>
  <c r="S7" s="1"/>
  <c r="S8" s="1"/>
  <c r="S9" s="1"/>
  <c r="S10" s="1"/>
  <c r="S11" s="1"/>
  <c r="S12" s="1"/>
  <c r="S13" s="1"/>
  <c r="S14" s="1"/>
  <c r="S15" s="1"/>
  <c r="S16" s="1"/>
  <c r="S17" s="1"/>
  <c r="S18" s="1"/>
  <c r="S19" s="1"/>
  <c r="S20" s="1"/>
  <c r="S21" s="1"/>
  <c r="S22" s="1"/>
  <c r="S23" s="1"/>
  <c r="S24" s="1"/>
  <c r="S25" s="1"/>
  <c r="S26" s="1"/>
  <c r="S27" s="1"/>
  <c r="S28" s="1"/>
  <c r="S29" s="1"/>
  <c r="S30" s="1"/>
  <c r="S31" s="1"/>
  <c r="S32" s="1"/>
  <c r="S33" s="1"/>
  <c r="S34" s="1"/>
  <c r="C35"/>
  <c r="E35"/>
  <c r="F35"/>
  <c r="H35"/>
  <c r="I35"/>
  <c r="K35"/>
  <c r="L35"/>
  <c r="N35"/>
  <c r="O35"/>
  <c r="Q35"/>
  <c r="R35"/>
  <c r="T35"/>
  <c r="U35"/>
  <c r="B35"/>
  <c r="U38" l="1"/>
  <c r="U37"/>
  <c r="U36"/>
  <c r="U39" l="1"/>
  <c r="T39" l="1"/>
</calcChain>
</file>

<file path=xl/sharedStrings.xml><?xml version="1.0" encoding="utf-8"?>
<sst xmlns="http://schemas.openxmlformats.org/spreadsheetml/2006/main" count="98" uniqueCount="39">
  <si>
    <t>H P</t>
  </si>
  <si>
    <t>HR</t>
  </si>
  <si>
    <t>WE</t>
  </si>
  <si>
    <t>CT</t>
  </si>
  <si>
    <t>FERIE</t>
  </si>
  <si>
    <t>PONTS</t>
  </si>
  <si>
    <t>Total HP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</si>
  <si>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</si>
  <si>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</si>
  <si>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</si>
  <si>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</si>
  <si>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</si>
  <si>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</si>
  <si>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</si>
  <si>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</si>
  <si>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</si>
  <si>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</si>
  <si>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</si>
  <si>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</si>
  <si>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</si>
  <si>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Début ==&gt;</t>
  </si>
  <si>
    <t>Année ==&gt;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</si>
  <si>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</si>
  <si>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</si>
  <si>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</si>
  <si>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</si>
  <si>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</si>
  <si>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</si>
  <si>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</si>
  <si>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</si>
  <si>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nat.</t>
  </si>
  <si>
    <t>Assomption</t>
  </si>
  <si>
    <t>Toussaint</t>
  </si>
  <si>
    <t>Armistice</t>
  </si>
  <si>
    <t>Noël</t>
  </si>
  <si>
    <t>FERIES</t>
  </si>
  <si>
    <t>Ecrire CT dans HR</t>
  </si>
  <si>
    <t>Calcul Automatique selon</t>
  </si>
  <si>
    <t>L'année écrite en "Feuille Vierge"</t>
  </si>
</sst>
</file>

<file path=xl/styles.xml><?xml version="1.0" encoding="utf-8"?>
<styleSheet xmlns="http://schemas.openxmlformats.org/spreadsheetml/2006/main">
  <numFmts count="3">
    <numFmt numFmtId="164" formatCode="d"/>
    <numFmt numFmtId="165" formatCode="0;[Red]0"/>
    <numFmt numFmtId="166" formatCode="ddd\ * dd\-mm\-yy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2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rgb="FFFF0000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indexed="64"/>
      </top>
      <bottom/>
      <diagonal/>
    </border>
    <border>
      <left style="thick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8" borderId="0" xfId="0" applyFont="1" applyFill="1"/>
    <xf numFmtId="14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166" fontId="3" fillId="0" borderId="16" xfId="0" applyNumberFormat="1" applyFont="1" applyFill="1" applyBorder="1" applyAlignment="1">
      <alignment vertical="center"/>
    </xf>
    <xf numFmtId="14" fontId="3" fillId="0" borderId="25" xfId="0" applyNumberFormat="1" applyFont="1" applyFill="1" applyBorder="1" applyAlignment="1">
      <alignment horizontal="left" vertical="center"/>
    </xf>
    <xf numFmtId="166" fontId="3" fillId="0" borderId="26" xfId="0" applyNumberFormat="1" applyFont="1" applyFill="1" applyBorder="1" applyAlignment="1">
      <alignment vertical="center"/>
    </xf>
    <xf numFmtId="14" fontId="3" fillId="0" borderId="27" xfId="0" applyNumberFormat="1" applyFont="1" applyFill="1" applyBorder="1" applyAlignment="1">
      <alignment horizontal="left" vertical="center"/>
    </xf>
    <xf numFmtId="166" fontId="3" fillId="0" borderId="28" xfId="0" applyNumberFormat="1" applyFont="1" applyFill="1" applyBorder="1" applyAlignment="1">
      <alignment vertical="center"/>
    </xf>
    <xf numFmtId="0" fontId="3" fillId="0" borderId="29" xfId="0" applyFont="1" applyFill="1" applyBorder="1" applyAlignment="1">
      <alignment horizontal="left" vertical="center"/>
    </xf>
    <xf numFmtId="0" fontId="2" fillId="0" borderId="0" xfId="0" applyFont="1"/>
    <xf numFmtId="166" fontId="3" fillId="5" borderId="26" xfId="0" applyNumberFormat="1" applyFont="1" applyFill="1" applyBorder="1" applyAlignment="1">
      <alignment vertical="center"/>
    </xf>
    <xf numFmtId="0" fontId="2" fillId="5" borderId="0" xfId="0" applyFont="1" applyFill="1" applyAlignment="1" applyProtection="1">
      <alignment horizontal="center" vertical="center"/>
      <protection locked="0"/>
    </xf>
    <xf numFmtId="0" fontId="2" fillId="5" borderId="24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/>
      <protection locked="0"/>
    </xf>
    <xf numFmtId="0" fontId="0" fillId="0" borderId="1" xfId="0" applyNumberFormat="1" applyFill="1" applyBorder="1" applyAlignment="1" applyProtection="1">
      <alignment horizontal="center"/>
      <protection locked="0"/>
    </xf>
    <xf numFmtId="0" fontId="0" fillId="0" borderId="4" xfId="0" applyNumberFormat="1" applyFill="1" applyBorder="1" applyAlignment="1" applyProtection="1">
      <alignment horizontal="center"/>
      <protection locked="0"/>
    </xf>
    <xf numFmtId="0" fontId="0" fillId="0" borderId="30" xfId="0" applyFill="1" applyBorder="1" applyAlignment="1" applyProtection="1">
      <alignment horizontal="center"/>
      <protection locked="0"/>
    </xf>
    <xf numFmtId="0" fontId="0" fillId="0" borderId="12" xfId="0" applyFill="1" applyBorder="1" applyAlignment="1" applyProtection="1">
      <alignment horizontal="center"/>
      <protection locked="0"/>
    </xf>
    <xf numFmtId="0" fontId="0" fillId="0" borderId="15" xfId="0" applyFill="1" applyBorder="1" applyAlignment="1" applyProtection="1">
      <alignment horizontal="center"/>
      <protection locked="0"/>
    </xf>
    <xf numFmtId="0" fontId="0" fillId="0" borderId="13" xfId="0" applyFill="1" applyBorder="1" applyAlignment="1" applyProtection="1">
      <alignment horizontal="center"/>
      <protection locked="0"/>
    </xf>
    <xf numFmtId="0" fontId="0" fillId="0" borderId="12" xfId="0" applyFill="1" applyBorder="1" applyProtection="1">
      <protection locked="0"/>
    </xf>
    <xf numFmtId="0" fontId="0" fillId="0" borderId="13" xfId="0" applyFill="1" applyBorder="1" applyProtection="1">
      <protection locked="0"/>
    </xf>
    <xf numFmtId="0" fontId="0" fillId="0" borderId="0" xfId="0" applyProtection="1"/>
    <xf numFmtId="0" fontId="0" fillId="0" borderId="0" xfId="0" applyAlignment="1" applyProtection="1">
      <alignment vertical="center"/>
    </xf>
    <xf numFmtId="0" fontId="2" fillId="5" borderId="0" xfId="0" applyFont="1" applyFill="1" applyAlignment="1" applyProtection="1">
      <alignment horizontal="center" vertical="center"/>
    </xf>
    <xf numFmtId="14" fontId="0" fillId="0" borderId="16" xfId="0" applyNumberFormat="1" applyBorder="1" applyAlignment="1" applyProtection="1">
      <alignment horizontal="center"/>
    </xf>
    <xf numFmtId="0" fontId="0" fillId="0" borderId="17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21" xfId="0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0" borderId="6" xfId="0" applyFill="1" applyBorder="1" applyAlignment="1" applyProtection="1">
      <alignment horizontal="center"/>
    </xf>
    <xf numFmtId="0" fontId="0" fillId="0" borderId="7" xfId="0" applyFill="1" applyBorder="1" applyAlignment="1" applyProtection="1">
      <alignment horizontal="center"/>
    </xf>
    <xf numFmtId="0" fontId="0" fillId="0" borderId="20" xfId="0" applyFill="1" applyBorder="1" applyAlignment="1" applyProtection="1">
      <alignment horizontal="center"/>
    </xf>
    <xf numFmtId="0" fontId="0" fillId="0" borderId="22" xfId="0" applyFill="1" applyBorder="1" applyAlignment="1" applyProtection="1">
      <alignment horizontal="center"/>
    </xf>
    <xf numFmtId="0" fontId="0" fillId="0" borderId="8" xfId="0" applyFill="1" applyBorder="1" applyAlignment="1" applyProtection="1">
      <alignment horizontal="center"/>
    </xf>
    <xf numFmtId="0" fontId="0" fillId="0" borderId="9" xfId="0" applyFill="1" applyBorder="1" applyAlignment="1" applyProtection="1">
      <alignment horizontal="center"/>
    </xf>
    <xf numFmtId="164" fontId="0" fillId="0" borderId="10" xfId="0" applyNumberFormat="1" applyFill="1" applyBorder="1" applyAlignment="1" applyProtection="1">
      <alignment horizontal="center"/>
    </xf>
    <xf numFmtId="164" fontId="0" fillId="0" borderId="5" xfId="0" applyNumberFormat="1" applyFill="1" applyBorder="1" applyAlignment="1" applyProtection="1">
      <alignment horizontal="center"/>
    </xf>
    <xf numFmtId="164" fontId="0" fillId="0" borderId="2" xfId="0" applyNumberFormat="1" applyFill="1" applyBorder="1" applyAlignment="1" applyProtection="1">
      <alignment horizontal="center"/>
    </xf>
    <xf numFmtId="164" fontId="0" fillId="0" borderId="1" xfId="0" applyNumberFormat="1" applyFill="1" applyBorder="1" applyAlignment="1" applyProtection="1">
      <alignment horizontal="center"/>
    </xf>
    <xf numFmtId="0" fontId="0" fillId="0" borderId="0" xfId="0" applyFill="1" applyProtection="1"/>
    <xf numFmtId="0" fontId="0" fillId="0" borderId="0" xfId="0" applyAlignment="1" applyProtection="1">
      <alignment horizontal="center" vertical="center"/>
    </xf>
    <xf numFmtId="0" fontId="2" fillId="0" borderId="0" xfId="0" applyFont="1" applyFill="1" applyAlignment="1" applyProtection="1">
      <alignment vertical="top"/>
    </xf>
    <xf numFmtId="0" fontId="0" fillId="0" borderId="0" xfId="0" applyAlignment="1" applyProtection="1">
      <alignment wrapText="1"/>
    </xf>
    <xf numFmtId="0" fontId="0" fillId="0" borderId="0" xfId="0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/>
    </xf>
    <xf numFmtId="0" fontId="0" fillId="0" borderId="0" xfId="0" applyAlignment="1" applyProtection="1">
      <alignment vertical="center" wrapText="1"/>
    </xf>
    <xf numFmtId="165" fontId="0" fillId="0" borderId="0" xfId="0" applyNumberFormat="1" applyAlignment="1" applyProtection="1">
      <alignment horizontal="center" vertical="center" wrapText="1"/>
    </xf>
    <xf numFmtId="164" fontId="0" fillId="0" borderId="11" xfId="0" applyNumberFormat="1" applyFill="1" applyBorder="1" applyAlignment="1" applyProtection="1">
      <alignment horizontal="center"/>
    </xf>
    <xf numFmtId="164" fontId="0" fillId="0" borderId="23" xfId="0" applyNumberFormat="1" applyFill="1" applyBorder="1" applyAlignment="1" applyProtection="1">
      <alignment horizontal="center"/>
    </xf>
    <xf numFmtId="164" fontId="0" fillId="0" borderId="14" xfId="0" applyNumberFormat="1" applyFill="1" applyBorder="1" applyAlignment="1" applyProtection="1">
      <alignment horizontal="center"/>
    </xf>
    <xf numFmtId="0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2" borderId="0" xfId="0" applyFill="1" applyProtection="1"/>
    <xf numFmtId="0" fontId="0" fillId="4" borderId="0" xfId="0" applyFill="1" applyProtection="1"/>
    <xf numFmtId="0" fontId="0" fillId="3" borderId="0" xfId="0" applyFill="1" applyProtection="1"/>
    <xf numFmtId="0" fontId="0" fillId="5" borderId="0" xfId="0" applyFill="1" applyProtection="1"/>
    <xf numFmtId="0" fontId="2" fillId="0" borderId="0" xfId="0" applyFont="1" applyAlignment="1" applyProtection="1">
      <alignment vertical="top"/>
    </xf>
    <xf numFmtId="0" fontId="0" fillId="0" borderId="1" xfId="0" applyBorder="1" applyAlignment="1" applyProtection="1">
      <alignment horizontal="center" vertical="center" wrapText="1"/>
    </xf>
    <xf numFmtId="0" fontId="0" fillId="0" borderId="0" xfId="0" applyAlignment="1" applyProtection="1">
      <alignment vertical="top" wrapText="1"/>
    </xf>
    <xf numFmtId="165" fontId="0" fillId="0" borderId="1" xfId="0" applyNumberFormat="1" applyBorder="1" applyAlignment="1" applyProtection="1">
      <alignment horizontal="center" vertical="center" wrapText="1"/>
    </xf>
    <xf numFmtId="0" fontId="0" fillId="7" borderId="0" xfId="0" applyNumberFormat="1" applyFill="1" applyAlignment="1" applyProtection="1">
      <alignment horizontal="center"/>
    </xf>
    <xf numFmtId="0" fontId="0" fillId="7" borderId="1" xfId="0" applyFill="1" applyBorder="1" applyAlignment="1" applyProtection="1">
      <alignment horizontal="center" vertical="center"/>
    </xf>
    <xf numFmtId="0" fontId="0" fillId="9" borderId="0" xfId="0" applyNumberFormat="1" applyFill="1" applyAlignment="1" applyProtection="1">
      <alignment horizontal="center"/>
    </xf>
    <xf numFmtId="0" fontId="0" fillId="9" borderId="1" xfId="0" applyFill="1" applyBorder="1" applyAlignment="1" applyProtection="1">
      <alignment horizontal="center" vertical="center" wrapText="1"/>
    </xf>
    <xf numFmtId="0" fontId="0" fillId="9" borderId="1" xfId="0" applyFill="1" applyBorder="1" applyAlignment="1" applyProtection="1">
      <alignment horizontal="center" vertical="center"/>
    </xf>
    <xf numFmtId="0" fontId="0" fillId="6" borderId="1" xfId="0" applyFill="1" applyBorder="1" applyAlignment="1" applyProtection="1">
      <alignment horizontal="center" vertical="center" wrapText="1"/>
    </xf>
    <xf numFmtId="0" fontId="4" fillId="0" borderId="0" xfId="0" applyFont="1" applyProtection="1"/>
  </cellXfs>
  <cellStyles count="1">
    <cellStyle name="Normal" xfId="0" builtinId="0"/>
  </cellStyles>
  <dxfs count="58">
    <dxf>
      <fill>
        <patternFill>
          <bgColor rgb="FF00B05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400054</xdr:colOff>
      <xdr:row>27</xdr:row>
      <xdr:rowOff>28579</xdr:rowOff>
    </xdr:from>
    <xdr:to>
      <xdr:col>2</xdr:col>
      <xdr:colOff>409578</xdr:colOff>
      <xdr:row>29</xdr:row>
      <xdr:rowOff>38100</xdr:rowOff>
    </xdr:to>
    <xdr:cxnSp macro="">
      <xdr:nvCxnSpPr>
        <xdr:cNvPr id="5" name="Connecteur droit avec flèche 4"/>
        <xdr:cNvCxnSpPr/>
      </xdr:nvCxnSpPr>
      <xdr:spPr>
        <a:xfrm rot="5400000" flipH="1" flipV="1">
          <a:off x="1733555" y="5391153"/>
          <a:ext cx="390521" cy="9524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39"/>
  <sheetViews>
    <sheetView showGridLines="0" zoomScaleNormal="100" workbookViewId="0">
      <pane ySplit="2" topLeftCell="A3" activePane="bottomLeft" state="frozen"/>
      <selection pane="bottomLeft" activeCell="I1" sqref="I1"/>
    </sheetView>
  </sheetViews>
  <sheetFormatPr baseColWidth="10" defaultRowHeight="15"/>
  <cols>
    <col min="1" max="1" width="4.5703125" style="25" customWidth="1"/>
    <col min="2" max="2" width="8.85546875" style="25" customWidth="1"/>
    <col min="3" max="3" width="7.5703125" style="25" customWidth="1"/>
    <col min="4" max="4" width="4.42578125" style="25" customWidth="1"/>
    <col min="5" max="5" width="7.5703125" style="25" customWidth="1"/>
    <col min="6" max="6" width="8.5703125" style="25" customWidth="1"/>
    <col min="7" max="7" width="4.28515625" style="25" customWidth="1"/>
    <col min="8" max="8" width="7.5703125" style="25" customWidth="1"/>
    <col min="9" max="9" width="7.140625" style="25" customWidth="1"/>
    <col min="10" max="10" width="5.28515625" style="25" customWidth="1"/>
    <col min="11" max="12" width="7.85546875" style="25" customWidth="1"/>
    <col min="13" max="13" width="4.5703125" style="25" customWidth="1"/>
    <col min="14" max="14" width="7.5703125" style="25" customWidth="1"/>
    <col min="15" max="15" width="6" style="25" customWidth="1"/>
    <col min="16" max="16" width="5.28515625" style="25" customWidth="1"/>
    <col min="17" max="17" width="6.7109375" style="25" customWidth="1"/>
    <col min="18" max="18" width="7.85546875" style="25" customWidth="1"/>
    <col min="19" max="19" width="4.7109375" style="25" customWidth="1"/>
    <col min="20" max="20" width="12.42578125" style="25" customWidth="1"/>
    <col min="21" max="21" width="14.28515625" style="25" customWidth="1"/>
    <col min="22" max="22" width="11.5703125" style="25" customWidth="1"/>
    <col min="23" max="23" width="10" style="25" customWidth="1"/>
    <col min="24" max="24" width="11.42578125" style="25"/>
    <col min="25" max="25" width="14" style="25" customWidth="1"/>
    <col min="26" max="26" width="16.7109375" style="25" customWidth="1"/>
    <col min="27" max="16384" width="11.42578125" style="25"/>
  </cols>
  <sheetData>
    <row r="1" spans="1:42" ht="36" customHeight="1" thickBot="1">
      <c r="G1" s="26" t="s">
        <v>21</v>
      </c>
      <c r="H1" s="26"/>
      <c r="I1" s="12">
        <v>2011</v>
      </c>
      <c r="J1" s="26"/>
      <c r="K1" s="26" t="s">
        <v>20</v>
      </c>
      <c r="L1" s="26"/>
      <c r="M1" s="26"/>
      <c r="N1" s="13" t="s">
        <v>8</v>
      </c>
      <c r="O1" s="13"/>
    </row>
    <row r="2" spans="1:42" ht="18.75" customHeight="1" thickBot="1">
      <c r="A2" s="28" t="str">
        <f>UPPER(TEXT(DATE(An,MONTH(1&amp;N1),1),"mmmm-aaaa"))</f>
        <v>JANVIER-2011</v>
      </c>
      <c r="B2" s="29"/>
      <c r="C2" s="30"/>
      <c r="D2" s="31" t="str">
        <f>UPPER(TEXT(DATE(An,MONTH(1&amp;$N$1)+1,1),"mmmm-aaaa"))</f>
        <v>FÉVRIER-2011</v>
      </c>
      <c r="E2" s="29"/>
      <c r="F2" s="32"/>
      <c r="G2" s="31" t="str">
        <f>UPPER(TEXT(DATE(An,MONTH(1&amp;$N$1)+2,1),"mmmm-aaaa"))</f>
        <v>MARS-2011</v>
      </c>
      <c r="H2" s="29"/>
      <c r="I2" s="32"/>
      <c r="J2" s="31" t="str">
        <f>UPPER(TEXT(DATE(An,MONTH(1&amp;$N$1)+3,1),"mmmm-aaaa"))</f>
        <v>AVRIL-2011</v>
      </c>
      <c r="K2" s="29"/>
      <c r="L2" s="32"/>
      <c r="M2" s="31" t="str">
        <f>UPPER(TEXT(DATE(An,MONTH(1&amp;$N$1)+4,1),"mmmm-aaaa"))</f>
        <v>MAI-2011</v>
      </c>
      <c r="N2" s="29"/>
      <c r="O2" s="32"/>
      <c r="P2" s="31" t="str">
        <f>UPPER(TEXT(DATE(An,MONTH(1&amp;$N$1)+5,1),"mmmm-aaaa"))</f>
        <v>JUIN-2011</v>
      </c>
      <c r="Q2" s="29"/>
      <c r="R2" s="32"/>
      <c r="S2" s="31" t="str">
        <f>UPPER(TEXT(DATE(An,MONTH(1&amp;$N$1)+6,1),"mmmm-aaaa"))</f>
        <v>JUILLET-2011</v>
      </c>
      <c r="T2" s="29"/>
      <c r="U2" s="32"/>
    </row>
    <row r="3" spans="1:42">
      <c r="A3" s="33"/>
      <c r="B3" s="34" t="s">
        <v>0</v>
      </c>
      <c r="C3" s="35" t="s">
        <v>1</v>
      </c>
      <c r="D3" s="36"/>
      <c r="E3" s="34" t="s">
        <v>0</v>
      </c>
      <c r="F3" s="37" t="s">
        <v>1</v>
      </c>
      <c r="G3" s="38"/>
      <c r="H3" s="34" t="s">
        <v>0</v>
      </c>
      <c r="I3" s="35" t="s">
        <v>1</v>
      </c>
      <c r="J3" s="36"/>
      <c r="K3" s="34" t="s">
        <v>0</v>
      </c>
      <c r="L3" s="37" t="s">
        <v>1</v>
      </c>
      <c r="M3" s="38"/>
      <c r="N3" s="34" t="s">
        <v>0</v>
      </c>
      <c r="O3" s="37" t="s">
        <v>1</v>
      </c>
      <c r="P3" s="38"/>
      <c r="Q3" s="34" t="s">
        <v>0</v>
      </c>
      <c r="R3" s="37" t="s">
        <v>1</v>
      </c>
      <c r="S3" s="38"/>
      <c r="T3" s="34" t="s">
        <v>0</v>
      </c>
      <c r="U3" s="37" t="s">
        <v>1</v>
      </c>
    </row>
    <row r="4" spans="1:42">
      <c r="A4" s="39">
        <f>DATE(An,MONTH(1&amp;A2),1)</f>
        <v>40544</v>
      </c>
      <c r="B4" s="14"/>
      <c r="C4" s="15"/>
      <c r="D4" s="40">
        <f>DATE(An,MONTH(1&amp;D2),1)</f>
        <v>40575</v>
      </c>
      <c r="E4" s="14"/>
      <c r="F4" s="16"/>
      <c r="G4" s="41">
        <f>DATE(An,MONTH(1&amp;G2),1)</f>
        <v>40603</v>
      </c>
      <c r="H4" s="14"/>
      <c r="I4" s="15"/>
      <c r="J4" s="40">
        <f>DATE(An,MONTH(1&amp;J2),1)</f>
        <v>40634</v>
      </c>
      <c r="K4" s="14"/>
      <c r="L4" s="16"/>
      <c r="M4" s="42">
        <f>DATE(An,MONTH(1&amp;M2),1)</f>
        <v>40664</v>
      </c>
      <c r="N4" s="14"/>
      <c r="O4" s="16"/>
      <c r="P4" s="42">
        <f>DATE(An,MONTH(1&amp;P2),1)</f>
        <v>40695</v>
      </c>
      <c r="Q4" s="14"/>
      <c r="R4" s="16"/>
      <c r="S4" s="41">
        <f>DATE(An,MONTH(1&amp;S2),1)</f>
        <v>40725</v>
      </c>
      <c r="T4" s="14"/>
      <c r="U4" s="16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P4" s="44"/>
    </row>
    <row r="5" spans="1:42">
      <c r="A5" s="39">
        <f>IF(A4="","",IF(MONTH(A4+1)&lt;&gt;MONTH(A4),"",A4+1))</f>
        <v>40545</v>
      </c>
      <c r="B5" s="14"/>
      <c r="C5" s="15"/>
      <c r="D5" s="40">
        <f>IF(D4="","",IF(MONTH(D4+1)&lt;&gt;MONTH(D4),"",D4+1))</f>
        <v>40576</v>
      </c>
      <c r="E5" s="14"/>
      <c r="F5" s="16"/>
      <c r="G5" s="41">
        <f>IF(G4="","",IF(MONTH(G4+1)&lt;&gt;MONTH(G4),"",G4+1))</f>
        <v>40604</v>
      </c>
      <c r="H5" s="14"/>
      <c r="I5" s="15"/>
      <c r="J5" s="40">
        <f>IF(J4="","",IF(MONTH(J4+1)&lt;&gt;MONTH(J4),"",J4+1))</f>
        <v>40635</v>
      </c>
      <c r="K5" s="14"/>
      <c r="L5" s="16"/>
      <c r="M5" s="41">
        <f>IF(M4="","",IF(MONTH(M4+1)&lt;&gt;MONTH(M4),"",M4+1))</f>
        <v>40665</v>
      </c>
      <c r="N5" s="14"/>
      <c r="O5" s="16"/>
      <c r="P5" s="41">
        <f>IF(P4="","",IF(MONTH(P4+1)&lt;&gt;MONTH(P4),"",P4+1))</f>
        <v>40696</v>
      </c>
      <c r="Q5" s="14"/>
      <c r="R5" s="16"/>
      <c r="S5" s="41">
        <f>IF(S4="","",IF(MONTH(S4+1)&lt;&gt;MONTH(S4),"",S4+1))</f>
        <v>40726</v>
      </c>
      <c r="T5" s="14"/>
      <c r="U5" s="16"/>
      <c r="W5" s="43"/>
      <c r="X5" s="43"/>
      <c r="Y5" s="43"/>
      <c r="Z5" s="45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O5" s="46"/>
      <c r="AP5" s="47"/>
    </row>
    <row r="6" spans="1:42">
      <c r="A6" s="39">
        <f t="shared" ref="A6:A34" si="0">IF(A5="","",IF(MONTH(A5+1)&lt;&gt;MONTH(A5),"",A5+1))</f>
        <v>40546</v>
      </c>
      <c r="B6" s="17"/>
      <c r="C6" s="18"/>
      <c r="D6" s="40">
        <f t="shared" ref="D6:D34" si="1">IF(D5="","",IF(MONTH(D5+1)&lt;&gt;MONTH(D5),"",D5+1))</f>
        <v>40577</v>
      </c>
      <c r="E6" s="14"/>
      <c r="F6" s="16"/>
      <c r="G6" s="41">
        <f t="shared" ref="G6:G34" si="2">IF(G5="","",IF(MONTH(G5+1)&lt;&gt;MONTH(G5),"",G5+1))</f>
        <v>40605</v>
      </c>
      <c r="H6" s="14"/>
      <c r="I6" s="15"/>
      <c r="J6" s="40">
        <f t="shared" ref="J6:J34" si="3">IF(J5="","",IF(MONTH(J5+1)&lt;&gt;MONTH(J5),"",J5+1))</f>
        <v>40636</v>
      </c>
      <c r="K6" s="14"/>
      <c r="L6" s="16"/>
      <c r="M6" s="41">
        <f t="shared" ref="M6:M34" si="4">IF(M5="","",IF(MONTH(M5+1)&lt;&gt;MONTH(M5),"",M5+1))</f>
        <v>40666</v>
      </c>
      <c r="N6" s="14"/>
      <c r="O6" s="16"/>
      <c r="P6" s="41">
        <f t="shared" ref="P6:P34" si="5">IF(P5="","",IF(MONTH(P5+1)&lt;&gt;MONTH(P5),"",P5+1))</f>
        <v>40697</v>
      </c>
      <c r="Q6" s="14"/>
      <c r="R6" s="16"/>
      <c r="S6" s="41">
        <f t="shared" ref="S6:S34" si="6">IF(S5="","",IF(MONTH(S5+1)&lt;&gt;MONTH(S5),"",S5+1))</f>
        <v>40727</v>
      </c>
      <c r="T6" s="14"/>
      <c r="U6" s="16"/>
      <c r="W6" s="48"/>
      <c r="X6" s="48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O6" s="49"/>
      <c r="AP6" s="44"/>
    </row>
    <row r="7" spans="1:42">
      <c r="A7" s="39">
        <f t="shared" si="0"/>
        <v>40547</v>
      </c>
      <c r="B7" s="14"/>
      <c r="C7" s="15"/>
      <c r="D7" s="40">
        <f t="shared" si="1"/>
        <v>40578</v>
      </c>
      <c r="E7" s="14"/>
      <c r="F7" s="16"/>
      <c r="G7" s="41">
        <f t="shared" si="2"/>
        <v>40606</v>
      </c>
      <c r="H7" s="14"/>
      <c r="I7" s="15"/>
      <c r="J7" s="40">
        <f t="shared" si="3"/>
        <v>40637</v>
      </c>
      <c r="K7" s="14"/>
      <c r="L7" s="16"/>
      <c r="M7" s="41">
        <f t="shared" si="4"/>
        <v>40667</v>
      </c>
      <c r="N7" s="14"/>
      <c r="O7" s="16"/>
      <c r="P7" s="41">
        <f t="shared" si="5"/>
        <v>40698</v>
      </c>
      <c r="Q7" s="14"/>
      <c r="R7" s="16"/>
      <c r="S7" s="41">
        <f t="shared" si="6"/>
        <v>40728</v>
      </c>
      <c r="T7" s="14"/>
      <c r="U7" s="16"/>
      <c r="W7" s="47"/>
      <c r="X7" s="47"/>
      <c r="Z7" s="46"/>
      <c r="AA7" s="44"/>
      <c r="AO7" s="49"/>
      <c r="AP7" s="50"/>
    </row>
    <row r="8" spans="1:42">
      <c r="A8" s="39">
        <f t="shared" si="0"/>
        <v>40548</v>
      </c>
      <c r="B8" s="14"/>
      <c r="C8" s="15"/>
      <c r="D8" s="40">
        <f t="shared" si="1"/>
        <v>40579</v>
      </c>
      <c r="E8" s="14"/>
      <c r="F8" s="16"/>
      <c r="G8" s="41">
        <f t="shared" si="2"/>
        <v>40607</v>
      </c>
      <c r="H8" s="14"/>
      <c r="I8" s="15"/>
      <c r="J8" s="40">
        <f t="shared" si="3"/>
        <v>40638</v>
      </c>
      <c r="K8" s="14"/>
      <c r="L8" s="16"/>
      <c r="M8" s="41">
        <f t="shared" si="4"/>
        <v>40668</v>
      </c>
      <c r="N8" s="14"/>
      <c r="O8" s="16"/>
      <c r="P8" s="41">
        <f t="shared" si="5"/>
        <v>40699</v>
      </c>
      <c r="Q8" s="14"/>
      <c r="R8" s="16"/>
      <c r="S8" s="41">
        <f t="shared" si="6"/>
        <v>40729</v>
      </c>
      <c r="T8" s="14"/>
      <c r="U8" s="16"/>
      <c r="W8" s="47"/>
      <c r="X8" s="44"/>
    </row>
    <row r="9" spans="1:42">
      <c r="A9" s="39">
        <f t="shared" si="0"/>
        <v>40549</v>
      </c>
      <c r="B9" s="14"/>
      <c r="C9" s="15"/>
      <c r="D9" s="40">
        <f t="shared" si="1"/>
        <v>40580</v>
      </c>
      <c r="E9" s="14"/>
      <c r="F9" s="16"/>
      <c r="G9" s="41">
        <f t="shared" si="2"/>
        <v>40608</v>
      </c>
      <c r="H9" s="14"/>
      <c r="I9" s="15"/>
      <c r="J9" s="40">
        <f t="shared" si="3"/>
        <v>40639</v>
      </c>
      <c r="K9" s="14"/>
      <c r="L9" s="16"/>
      <c r="M9" s="41">
        <f t="shared" si="4"/>
        <v>40669</v>
      </c>
      <c r="N9" s="14"/>
      <c r="O9" s="16"/>
      <c r="P9" s="41">
        <f t="shared" si="5"/>
        <v>40700</v>
      </c>
      <c r="Q9" s="14"/>
      <c r="R9" s="16"/>
      <c r="S9" s="41">
        <f t="shared" si="6"/>
        <v>40730</v>
      </c>
      <c r="T9" s="14"/>
      <c r="U9" s="16"/>
      <c r="W9" s="47"/>
      <c r="X9" s="50"/>
    </row>
    <row r="10" spans="1:42">
      <c r="A10" s="39">
        <f t="shared" si="0"/>
        <v>40550</v>
      </c>
      <c r="B10" s="14"/>
      <c r="C10" s="15"/>
      <c r="D10" s="40">
        <f t="shared" si="1"/>
        <v>40581</v>
      </c>
      <c r="E10" s="14"/>
      <c r="F10" s="16"/>
      <c r="G10" s="41">
        <f t="shared" si="2"/>
        <v>40609</v>
      </c>
      <c r="H10" s="14"/>
      <c r="I10" s="15"/>
      <c r="J10" s="40">
        <f t="shared" si="3"/>
        <v>40640</v>
      </c>
      <c r="K10" s="14"/>
      <c r="L10" s="16"/>
      <c r="M10" s="41">
        <f t="shared" si="4"/>
        <v>40670</v>
      </c>
      <c r="N10" s="14"/>
      <c r="O10" s="16"/>
      <c r="P10" s="41">
        <f t="shared" si="5"/>
        <v>40701</v>
      </c>
      <c r="Q10" s="14"/>
      <c r="R10" s="16"/>
      <c r="S10" s="41">
        <f t="shared" si="6"/>
        <v>40731</v>
      </c>
      <c r="T10" s="14"/>
      <c r="U10" s="16"/>
    </row>
    <row r="11" spans="1:42">
      <c r="A11" s="39">
        <f t="shared" si="0"/>
        <v>40551</v>
      </c>
      <c r="B11" s="14"/>
      <c r="C11" s="15"/>
      <c r="D11" s="40">
        <f t="shared" si="1"/>
        <v>40582</v>
      </c>
      <c r="E11" s="14"/>
      <c r="F11" s="16"/>
      <c r="G11" s="41">
        <f t="shared" si="2"/>
        <v>40610</v>
      </c>
      <c r="H11" s="14"/>
      <c r="I11" s="15"/>
      <c r="J11" s="40">
        <f t="shared" si="3"/>
        <v>40641</v>
      </c>
      <c r="K11" s="14"/>
      <c r="L11" s="16"/>
      <c r="M11" s="41">
        <f t="shared" si="4"/>
        <v>40671</v>
      </c>
      <c r="N11" s="14"/>
      <c r="O11" s="16"/>
      <c r="P11" s="41">
        <f t="shared" si="5"/>
        <v>40702</v>
      </c>
      <c r="Q11" s="14"/>
      <c r="R11" s="16"/>
      <c r="S11" s="41">
        <f t="shared" si="6"/>
        <v>40732</v>
      </c>
      <c r="T11" s="14"/>
      <c r="U11" s="16"/>
    </row>
    <row r="12" spans="1:42">
      <c r="A12" s="39">
        <f t="shared" si="0"/>
        <v>40552</v>
      </c>
      <c r="B12" s="14"/>
      <c r="C12" s="15"/>
      <c r="D12" s="40">
        <f t="shared" si="1"/>
        <v>40583</v>
      </c>
      <c r="E12" s="14"/>
      <c r="F12" s="16"/>
      <c r="G12" s="41">
        <f t="shared" si="2"/>
        <v>40611</v>
      </c>
      <c r="H12" s="14"/>
      <c r="I12" s="15"/>
      <c r="J12" s="40">
        <f t="shared" si="3"/>
        <v>40642</v>
      </c>
      <c r="K12" s="14"/>
      <c r="L12" s="16"/>
      <c r="M12" s="41">
        <f t="shared" si="4"/>
        <v>40672</v>
      </c>
      <c r="N12" s="14"/>
      <c r="O12" s="16"/>
      <c r="P12" s="41">
        <f t="shared" si="5"/>
        <v>40703</v>
      </c>
      <c r="Q12" s="14"/>
      <c r="R12" s="16"/>
      <c r="S12" s="41">
        <f t="shared" si="6"/>
        <v>40733</v>
      </c>
      <c r="T12" s="14"/>
      <c r="U12" s="16"/>
    </row>
    <row r="13" spans="1:42">
      <c r="A13" s="39">
        <f t="shared" si="0"/>
        <v>40553</v>
      </c>
      <c r="B13" s="17"/>
      <c r="C13" s="18"/>
      <c r="D13" s="40">
        <f t="shared" si="1"/>
        <v>40584</v>
      </c>
      <c r="E13" s="14"/>
      <c r="F13" s="16"/>
      <c r="G13" s="41">
        <f t="shared" si="2"/>
        <v>40612</v>
      </c>
      <c r="H13" s="14"/>
      <c r="I13" s="15"/>
      <c r="J13" s="40">
        <f t="shared" si="3"/>
        <v>40643</v>
      </c>
      <c r="K13" s="14"/>
      <c r="L13" s="16"/>
      <c r="M13" s="41">
        <f t="shared" si="4"/>
        <v>40673</v>
      </c>
      <c r="N13" s="14"/>
      <c r="O13" s="16"/>
      <c r="P13" s="41">
        <f t="shared" si="5"/>
        <v>40704</v>
      </c>
      <c r="Q13" s="14"/>
      <c r="R13" s="16"/>
      <c r="S13" s="41">
        <f t="shared" si="6"/>
        <v>40734</v>
      </c>
      <c r="T13" s="14"/>
      <c r="U13" s="16"/>
    </row>
    <row r="14" spans="1:42">
      <c r="A14" s="39">
        <f t="shared" si="0"/>
        <v>40554</v>
      </c>
      <c r="B14" s="14"/>
      <c r="C14" s="15"/>
      <c r="D14" s="40">
        <f t="shared" si="1"/>
        <v>40585</v>
      </c>
      <c r="E14" s="14"/>
      <c r="F14" s="16"/>
      <c r="G14" s="41">
        <f t="shared" si="2"/>
        <v>40613</v>
      </c>
      <c r="H14" s="14"/>
      <c r="I14" s="15"/>
      <c r="J14" s="40">
        <f t="shared" si="3"/>
        <v>40644</v>
      </c>
      <c r="K14" s="14"/>
      <c r="L14" s="16"/>
      <c r="M14" s="41">
        <f t="shared" si="4"/>
        <v>40674</v>
      </c>
      <c r="N14" s="14"/>
      <c r="O14" s="16"/>
      <c r="P14" s="41">
        <f t="shared" si="5"/>
        <v>40705</v>
      </c>
      <c r="Q14" s="14"/>
      <c r="R14" s="16"/>
      <c r="S14" s="41">
        <f t="shared" si="6"/>
        <v>40735</v>
      </c>
      <c r="T14" s="14"/>
      <c r="U14" s="16"/>
    </row>
    <row r="15" spans="1:42">
      <c r="A15" s="39">
        <f t="shared" si="0"/>
        <v>40555</v>
      </c>
      <c r="B15" s="14"/>
      <c r="C15" s="15"/>
      <c r="D15" s="40">
        <f t="shared" si="1"/>
        <v>40586</v>
      </c>
      <c r="E15" s="14"/>
      <c r="F15" s="16"/>
      <c r="G15" s="41">
        <f t="shared" si="2"/>
        <v>40614</v>
      </c>
      <c r="H15" s="14"/>
      <c r="I15" s="15"/>
      <c r="J15" s="40">
        <f t="shared" si="3"/>
        <v>40645</v>
      </c>
      <c r="K15" s="14"/>
      <c r="L15" s="16"/>
      <c r="M15" s="41">
        <f t="shared" si="4"/>
        <v>40675</v>
      </c>
      <c r="N15" s="14"/>
      <c r="O15" s="16"/>
      <c r="P15" s="41">
        <f t="shared" si="5"/>
        <v>40706</v>
      </c>
      <c r="Q15" s="14"/>
      <c r="R15" s="16"/>
      <c r="S15" s="41">
        <f t="shared" si="6"/>
        <v>40736</v>
      </c>
      <c r="T15" s="14"/>
      <c r="U15" s="16"/>
    </row>
    <row r="16" spans="1:42">
      <c r="A16" s="39">
        <f t="shared" si="0"/>
        <v>40556</v>
      </c>
      <c r="B16" s="14"/>
      <c r="C16" s="15"/>
      <c r="D16" s="40">
        <f t="shared" si="1"/>
        <v>40587</v>
      </c>
      <c r="E16" s="14"/>
      <c r="F16" s="16"/>
      <c r="G16" s="41">
        <f t="shared" si="2"/>
        <v>40615</v>
      </c>
      <c r="H16" s="14"/>
      <c r="I16" s="15"/>
      <c r="J16" s="40">
        <f t="shared" si="3"/>
        <v>40646</v>
      </c>
      <c r="K16" s="14"/>
      <c r="L16" s="16"/>
      <c r="M16" s="41">
        <f t="shared" si="4"/>
        <v>40676</v>
      </c>
      <c r="N16" s="14"/>
      <c r="O16" s="16"/>
      <c r="P16" s="41">
        <f t="shared" si="5"/>
        <v>40707</v>
      </c>
      <c r="Q16" s="14"/>
      <c r="R16" s="16"/>
      <c r="S16" s="41">
        <f t="shared" si="6"/>
        <v>40737</v>
      </c>
      <c r="T16" s="14"/>
      <c r="U16" s="16"/>
    </row>
    <row r="17" spans="1:21">
      <c r="A17" s="39">
        <f t="shared" si="0"/>
        <v>40557</v>
      </c>
      <c r="B17" s="14"/>
      <c r="C17" s="15"/>
      <c r="D17" s="40">
        <f t="shared" si="1"/>
        <v>40588</v>
      </c>
      <c r="E17" s="14"/>
      <c r="F17" s="16"/>
      <c r="G17" s="41">
        <f t="shared" si="2"/>
        <v>40616</v>
      </c>
      <c r="H17" s="14"/>
      <c r="I17" s="15"/>
      <c r="J17" s="40">
        <f t="shared" si="3"/>
        <v>40647</v>
      </c>
      <c r="K17" s="14"/>
      <c r="L17" s="16"/>
      <c r="M17" s="41">
        <f t="shared" si="4"/>
        <v>40677</v>
      </c>
      <c r="N17" s="14"/>
      <c r="O17" s="16"/>
      <c r="P17" s="41">
        <f t="shared" si="5"/>
        <v>40708</v>
      </c>
      <c r="Q17" s="14"/>
      <c r="R17" s="16"/>
      <c r="S17" s="41">
        <f t="shared" si="6"/>
        <v>40738</v>
      </c>
      <c r="T17" s="14"/>
      <c r="U17" s="16"/>
    </row>
    <row r="18" spans="1:21">
      <c r="A18" s="39">
        <f t="shared" si="0"/>
        <v>40558</v>
      </c>
      <c r="B18" s="14"/>
      <c r="C18" s="15"/>
      <c r="D18" s="40">
        <f t="shared" si="1"/>
        <v>40589</v>
      </c>
      <c r="E18" s="14"/>
      <c r="F18" s="16"/>
      <c r="G18" s="41">
        <f t="shared" si="2"/>
        <v>40617</v>
      </c>
      <c r="H18" s="14"/>
      <c r="I18" s="15"/>
      <c r="J18" s="40">
        <f t="shared" si="3"/>
        <v>40648</v>
      </c>
      <c r="K18" s="14"/>
      <c r="L18" s="16"/>
      <c r="M18" s="41">
        <f t="shared" si="4"/>
        <v>40678</v>
      </c>
      <c r="N18" s="14"/>
      <c r="O18" s="16"/>
      <c r="P18" s="41">
        <f t="shared" si="5"/>
        <v>40709</v>
      </c>
      <c r="Q18" s="14"/>
      <c r="R18" s="16"/>
      <c r="S18" s="41">
        <f t="shared" si="6"/>
        <v>40739</v>
      </c>
      <c r="T18" s="14"/>
      <c r="U18" s="16"/>
    </row>
    <row r="19" spans="1:21">
      <c r="A19" s="39">
        <f t="shared" si="0"/>
        <v>40559</v>
      </c>
      <c r="B19" s="14"/>
      <c r="C19" s="15"/>
      <c r="D19" s="40">
        <f t="shared" si="1"/>
        <v>40590</v>
      </c>
      <c r="E19" s="14"/>
      <c r="F19" s="16"/>
      <c r="G19" s="41">
        <f t="shared" si="2"/>
        <v>40618</v>
      </c>
      <c r="H19" s="14"/>
      <c r="I19" s="15"/>
      <c r="J19" s="40">
        <f t="shared" si="3"/>
        <v>40649</v>
      </c>
      <c r="K19" s="14"/>
      <c r="L19" s="16"/>
      <c r="M19" s="41">
        <f t="shared" si="4"/>
        <v>40679</v>
      </c>
      <c r="N19" s="14"/>
      <c r="O19" s="16"/>
      <c r="P19" s="41">
        <f t="shared" si="5"/>
        <v>40710</v>
      </c>
      <c r="Q19" s="14"/>
      <c r="R19" s="16"/>
      <c r="S19" s="41">
        <f t="shared" si="6"/>
        <v>40740</v>
      </c>
      <c r="T19" s="14"/>
      <c r="U19" s="16"/>
    </row>
    <row r="20" spans="1:21">
      <c r="A20" s="39">
        <f t="shared" si="0"/>
        <v>40560</v>
      </c>
      <c r="B20" s="17"/>
      <c r="C20" s="18"/>
      <c r="D20" s="40">
        <f t="shared" si="1"/>
        <v>40591</v>
      </c>
      <c r="E20" s="14"/>
      <c r="F20" s="16"/>
      <c r="G20" s="41">
        <f t="shared" si="2"/>
        <v>40619</v>
      </c>
      <c r="H20" s="14"/>
      <c r="I20" s="15"/>
      <c r="J20" s="40">
        <f t="shared" si="3"/>
        <v>40650</v>
      </c>
      <c r="K20" s="14"/>
      <c r="L20" s="16"/>
      <c r="M20" s="41">
        <f t="shared" si="4"/>
        <v>40680</v>
      </c>
      <c r="N20" s="14"/>
      <c r="O20" s="16"/>
      <c r="P20" s="41">
        <f t="shared" si="5"/>
        <v>40711</v>
      </c>
      <c r="Q20" s="14"/>
      <c r="R20" s="16"/>
      <c r="S20" s="41">
        <f t="shared" si="6"/>
        <v>40741</v>
      </c>
      <c r="T20" s="14"/>
      <c r="U20" s="16"/>
    </row>
    <row r="21" spans="1:21">
      <c r="A21" s="39">
        <f t="shared" si="0"/>
        <v>40561</v>
      </c>
      <c r="B21" s="14"/>
      <c r="C21" s="15"/>
      <c r="D21" s="40">
        <f t="shared" si="1"/>
        <v>40592</v>
      </c>
      <c r="E21" s="14"/>
      <c r="F21" s="16"/>
      <c r="G21" s="41">
        <f t="shared" si="2"/>
        <v>40620</v>
      </c>
      <c r="H21" s="14"/>
      <c r="I21" s="15"/>
      <c r="J21" s="40">
        <f t="shared" si="3"/>
        <v>40651</v>
      </c>
      <c r="K21" s="14"/>
      <c r="L21" s="16"/>
      <c r="M21" s="41">
        <f t="shared" si="4"/>
        <v>40681</v>
      </c>
      <c r="N21" s="14"/>
      <c r="O21" s="16"/>
      <c r="P21" s="41">
        <f t="shared" si="5"/>
        <v>40712</v>
      </c>
      <c r="Q21" s="14"/>
      <c r="R21" s="16"/>
      <c r="S21" s="41">
        <f t="shared" si="6"/>
        <v>40742</v>
      </c>
      <c r="T21" s="14"/>
      <c r="U21" s="16"/>
    </row>
    <row r="22" spans="1:21">
      <c r="A22" s="39">
        <f t="shared" si="0"/>
        <v>40562</v>
      </c>
      <c r="B22" s="14"/>
      <c r="C22" s="15"/>
      <c r="D22" s="40">
        <f t="shared" si="1"/>
        <v>40593</v>
      </c>
      <c r="E22" s="14"/>
      <c r="F22" s="16"/>
      <c r="G22" s="41">
        <f t="shared" si="2"/>
        <v>40621</v>
      </c>
      <c r="H22" s="14"/>
      <c r="I22" s="15"/>
      <c r="J22" s="40">
        <f t="shared" si="3"/>
        <v>40652</v>
      </c>
      <c r="K22" s="14"/>
      <c r="L22" s="16"/>
      <c r="M22" s="41">
        <f t="shared" si="4"/>
        <v>40682</v>
      </c>
      <c r="N22" s="14"/>
      <c r="O22" s="16"/>
      <c r="P22" s="41">
        <f t="shared" si="5"/>
        <v>40713</v>
      </c>
      <c r="Q22" s="14"/>
      <c r="R22" s="16"/>
      <c r="S22" s="41">
        <f t="shared" si="6"/>
        <v>40743</v>
      </c>
      <c r="T22" s="14"/>
      <c r="U22" s="16"/>
    </row>
    <row r="23" spans="1:21">
      <c r="A23" s="39">
        <f t="shared" si="0"/>
        <v>40563</v>
      </c>
      <c r="B23" s="14"/>
      <c r="C23" s="15"/>
      <c r="D23" s="40">
        <f t="shared" si="1"/>
        <v>40594</v>
      </c>
      <c r="E23" s="14"/>
      <c r="F23" s="16"/>
      <c r="G23" s="41">
        <f t="shared" si="2"/>
        <v>40622</v>
      </c>
      <c r="H23" s="14"/>
      <c r="I23" s="15"/>
      <c r="J23" s="40">
        <f t="shared" si="3"/>
        <v>40653</v>
      </c>
      <c r="K23" s="14"/>
      <c r="L23" s="16"/>
      <c r="M23" s="41">
        <f t="shared" si="4"/>
        <v>40683</v>
      </c>
      <c r="N23" s="14"/>
      <c r="O23" s="16"/>
      <c r="P23" s="41">
        <f t="shared" si="5"/>
        <v>40714</v>
      </c>
      <c r="Q23" s="14"/>
      <c r="R23" s="16"/>
      <c r="S23" s="41">
        <f t="shared" si="6"/>
        <v>40744</v>
      </c>
      <c r="T23" s="14"/>
      <c r="U23" s="16"/>
    </row>
    <row r="24" spans="1:21">
      <c r="A24" s="39">
        <f t="shared" si="0"/>
        <v>40564</v>
      </c>
      <c r="B24" s="14"/>
      <c r="C24" s="15"/>
      <c r="D24" s="40">
        <f t="shared" si="1"/>
        <v>40595</v>
      </c>
      <c r="E24" s="14"/>
      <c r="F24" s="16"/>
      <c r="G24" s="41">
        <f t="shared" si="2"/>
        <v>40623</v>
      </c>
      <c r="H24" s="14"/>
      <c r="I24" s="15"/>
      <c r="J24" s="40">
        <f t="shared" si="3"/>
        <v>40654</v>
      </c>
      <c r="K24" s="14"/>
      <c r="L24" s="16"/>
      <c r="M24" s="41">
        <f t="shared" si="4"/>
        <v>40684</v>
      </c>
      <c r="N24" s="14"/>
      <c r="O24" s="16"/>
      <c r="P24" s="41">
        <f t="shared" si="5"/>
        <v>40715</v>
      </c>
      <c r="Q24" s="14"/>
      <c r="R24" s="16"/>
      <c r="S24" s="41">
        <f t="shared" si="6"/>
        <v>40745</v>
      </c>
      <c r="T24" s="14"/>
      <c r="U24" s="16"/>
    </row>
    <row r="25" spans="1:21">
      <c r="A25" s="39">
        <f t="shared" si="0"/>
        <v>40565</v>
      </c>
      <c r="B25" s="14"/>
      <c r="C25" s="15"/>
      <c r="D25" s="40">
        <f t="shared" si="1"/>
        <v>40596</v>
      </c>
      <c r="E25" s="14"/>
      <c r="F25" s="16"/>
      <c r="G25" s="41">
        <f t="shared" si="2"/>
        <v>40624</v>
      </c>
      <c r="H25" s="14"/>
      <c r="I25" s="15"/>
      <c r="J25" s="40">
        <f t="shared" si="3"/>
        <v>40655</v>
      </c>
      <c r="K25" s="14"/>
      <c r="L25" s="16"/>
      <c r="M25" s="41">
        <f t="shared" si="4"/>
        <v>40685</v>
      </c>
      <c r="N25" s="14"/>
      <c r="O25" s="16"/>
      <c r="P25" s="41">
        <f t="shared" si="5"/>
        <v>40716</v>
      </c>
      <c r="Q25" s="14"/>
      <c r="R25" s="16"/>
      <c r="S25" s="41">
        <f t="shared" si="6"/>
        <v>40746</v>
      </c>
      <c r="T25" s="14"/>
      <c r="U25" s="16"/>
    </row>
    <row r="26" spans="1:21">
      <c r="A26" s="39">
        <f t="shared" si="0"/>
        <v>40566</v>
      </c>
      <c r="B26" s="14"/>
      <c r="C26" s="15"/>
      <c r="D26" s="40">
        <f t="shared" si="1"/>
        <v>40597</v>
      </c>
      <c r="E26" s="14"/>
      <c r="F26" s="16"/>
      <c r="G26" s="41">
        <f t="shared" si="2"/>
        <v>40625</v>
      </c>
      <c r="H26" s="14"/>
      <c r="I26" s="15"/>
      <c r="J26" s="40">
        <f t="shared" si="3"/>
        <v>40656</v>
      </c>
      <c r="K26" s="14"/>
      <c r="L26" s="16"/>
      <c r="M26" s="41">
        <f t="shared" si="4"/>
        <v>40686</v>
      </c>
      <c r="N26" s="14"/>
      <c r="O26" s="16"/>
      <c r="P26" s="41">
        <f t="shared" si="5"/>
        <v>40717</v>
      </c>
      <c r="Q26" s="14"/>
      <c r="R26" s="16"/>
      <c r="S26" s="41">
        <f t="shared" si="6"/>
        <v>40747</v>
      </c>
      <c r="T26" s="14"/>
      <c r="U26" s="16"/>
    </row>
    <row r="27" spans="1:21">
      <c r="A27" s="39">
        <f t="shared" si="0"/>
        <v>40567</v>
      </c>
      <c r="B27" s="14"/>
      <c r="C27" s="15"/>
      <c r="D27" s="40">
        <f t="shared" si="1"/>
        <v>40598</v>
      </c>
      <c r="E27" s="14"/>
      <c r="F27" s="16"/>
      <c r="G27" s="41">
        <f t="shared" si="2"/>
        <v>40626</v>
      </c>
      <c r="H27" s="14"/>
      <c r="I27" s="15"/>
      <c r="J27" s="40">
        <f t="shared" si="3"/>
        <v>40657</v>
      </c>
      <c r="K27" s="14"/>
      <c r="L27" s="16"/>
      <c r="M27" s="41">
        <f t="shared" si="4"/>
        <v>40687</v>
      </c>
      <c r="N27" s="14"/>
      <c r="O27" s="16"/>
      <c r="P27" s="41">
        <f t="shared" si="5"/>
        <v>40718</v>
      </c>
      <c r="Q27" s="14"/>
      <c r="R27" s="16"/>
      <c r="S27" s="41">
        <f t="shared" si="6"/>
        <v>40748</v>
      </c>
      <c r="T27" s="14"/>
      <c r="U27" s="16"/>
    </row>
    <row r="28" spans="1:21">
      <c r="A28" s="39">
        <f t="shared" si="0"/>
        <v>40568</v>
      </c>
      <c r="B28" s="14"/>
      <c r="C28" s="15"/>
      <c r="D28" s="40">
        <f t="shared" si="1"/>
        <v>40599</v>
      </c>
      <c r="E28" s="14"/>
      <c r="F28" s="16"/>
      <c r="G28" s="41">
        <f t="shared" si="2"/>
        <v>40627</v>
      </c>
      <c r="H28" s="14"/>
      <c r="I28" s="15"/>
      <c r="J28" s="40">
        <f t="shared" si="3"/>
        <v>40658</v>
      </c>
      <c r="K28" s="14"/>
      <c r="L28" s="16"/>
      <c r="M28" s="41">
        <f t="shared" si="4"/>
        <v>40688</v>
      </c>
      <c r="N28" s="14"/>
      <c r="O28" s="16"/>
      <c r="P28" s="41">
        <f t="shared" si="5"/>
        <v>40719</v>
      </c>
      <c r="Q28" s="14"/>
      <c r="R28" s="16"/>
      <c r="S28" s="41">
        <f t="shared" si="6"/>
        <v>40749</v>
      </c>
      <c r="T28" s="14"/>
      <c r="U28" s="16"/>
    </row>
    <row r="29" spans="1:21">
      <c r="A29" s="39">
        <f t="shared" si="0"/>
        <v>40569</v>
      </c>
      <c r="B29" s="14"/>
      <c r="C29" s="15"/>
      <c r="D29" s="40">
        <f t="shared" si="1"/>
        <v>40600</v>
      </c>
      <c r="E29" s="14"/>
      <c r="F29" s="16"/>
      <c r="G29" s="41">
        <f t="shared" si="2"/>
        <v>40628</v>
      </c>
      <c r="H29" s="14"/>
      <c r="I29" s="15"/>
      <c r="J29" s="40">
        <f t="shared" si="3"/>
        <v>40659</v>
      </c>
      <c r="K29" s="14"/>
      <c r="L29" s="16"/>
      <c r="M29" s="41">
        <f t="shared" si="4"/>
        <v>40689</v>
      </c>
      <c r="N29" s="14"/>
      <c r="O29" s="16"/>
      <c r="P29" s="41">
        <f t="shared" si="5"/>
        <v>40720</v>
      </c>
      <c r="Q29" s="14"/>
      <c r="R29" s="16"/>
      <c r="S29" s="41">
        <f t="shared" si="6"/>
        <v>40750</v>
      </c>
      <c r="T29" s="14"/>
      <c r="U29" s="16"/>
    </row>
    <row r="30" spans="1:21">
      <c r="A30" s="39">
        <f t="shared" si="0"/>
        <v>40570</v>
      </c>
      <c r="B30" s="14"/>
      <c r="C30" s="15"/>
      <c r="D30" s="40">
        <f t="shared" si="1"/>
        <v>40601</v>
      </c>
      <c r="E30" s="14"/>
      <c r="F30" s="16"/>
      <c r="G30" s="41">
        <f t="shared" si="2"/>
        <v>40629</v>
      </c>
      <c r="H30" s="14"/>
      <c r="I30" s="15"/>
      <c r="J30" s="40">
        <f t="shared" si="3"/>
        <v>40660</v>
      </c>
      <c r="K30" s="14"/>
      <c r="L30" s="16"/>
      <c r="M30" s="41">
        <f t="shared" si="4"/>
        <v>40690</v>
      </c>
      <c r="N30" s="14"/>
      <c r="O30" s="16"/>
      <c r="P30" s="41">
        <f t="shared" si="5"/>
        <v>40721</v>
      </c>
      <c r="Q30" s="14"/>
      <c r="R30" s="16"/>
      <c r="S30" s="41">
        <f t="shared" si="6"/>
        <v>40751</v>
      </c>
      <c r="T30" s="14"/>
      <c r="U30" s="16"/>
    </row>
    <row r="31" spans="1:21">
      <c r="A31" s="39">
        <f t="shared" si="0"/>
        <v>40571</v>
      </c>
      <c r="B31" s="14"/>
      <c r="C31" s="15"/>
      <c r="D31" s="40">
        <f t="shared" si="1"/>
        <v>40602</v>
      </c>
      <c r="E31" s="14"/>
      <c r="F31" s="16"/>
      <c r="G31" s="41">
        <f t="shared" si="2"/>
        <v>40630</v>
      </c>
      <c r="H31" s="14"/>
      <c r="I31" s="15"/>
      <c r="J31" s="40">
        <f t="shared" si="3"/>
        <v>40661</v>
      </c>
      <c r="K31" s="14"/>
      <c r="L31" s="16"/>
      <c r="M31" s="41">
        <f t="shared" si="4"/>
        <v>40691</v>
      </c>
      <c r="N31" s="14"/>
      <c r="O31" s="16"/>
      <c r="P31" s="41">
        <f t="shared" si="5"/>
        <v>40722</v>
      </c>
      <c r="Q31" s="14"/>
      <c r="R31" s="16"/>
      <c r="S31" s="41">
        <f t="shared" si="6"/>
        <v>40752</v>
      </c>
      <c r="T31" s="14"/>
      <c r="U31" s="16"/>
    </row>
    <row r="32" spans="1:21">
      <c r="A32" s="39">
        <f t="shared" si="0"/>
        <v>40572</v>
      </c>
      <c r="B32" s="14"/>
      <c r="C32" s="15"/>
      <c r="D32" s="40" t="str">
        <f t="shared" si="1"/>
        <v/>
      </c>
      <c r="E32" s="14"/>
      <c r="F32" s="16"/>
      <c r="G32" s="41">
        <f t="shared" si="2"/>
        <v>40631</v>
      </c>
      <c r="H32" s="14"/>
      <c r="I32" s="15"/>
      <c r="J32" s="40">
        <f t="shared" si="3"/>
        <v>40662</v>
      </c>
      <c r="K32" s="14"/>
      <c r="L32" s="16"/>
      <c r="M32" s="41">
        <f t="shared" si="4"/>
        <v>40692</v>
      </c>
      <c r="N32" s="14"/>
      <c r="O32" s="16"/>
      <c r="P32" s="41">
        <f t="shared" si="5"/>
        <v>40723</v>
      </c>
      <c r="Q32" s="14"/>
      <c r="R32" s="16"/>
      <c r="S32" s="41">
        <f t="shared" si="6"/>
        <v>40753</v>
      </c>
      <c r="T32" s="14"/>
      <c r="U32" s="16"/>
    </row>
    <row r="33" spans="1:22">
      <c r="A33" s="39">
        <f t="shared" si="0"/>
        <v>40573</v>
      </c>
      <c r="B33" s="14"/>
      <c r="C33" s="15"/>
      <c r="D33" s="40" t="str">
        <f t="shared" si="1"/>
        <v/>
      </c>
      <c r="E33" s="14"/>
      <c r="F33" s="16"/>
      <c r="G33" s="41">
        <f t="shared" si="2"/>
        <v>40632</v>
      </c>
      <c r="H33" s="14"/>
      <c r="I33" s="15"/>
      <c r="J33" s="40">
        <f t="shared" si="3"/>
        <v>40663</v>
      </c>
      <c r="K33" s="14"/>
      <c r="L33" s="16"/>
      <c r="M33" s="41">
        <f t="shared" si="4"/>
        <v>40693</v>
      </c>
      <c r="N33" s="14"/>
      <c r="O33" s="16"/>
      <c r="P33" s="41">
        <f t="shared" si="5"/>
        <v>40724</v>
      </c>
      <c r="Q33" s="14"/>
      <c r="R33" s="19"/>
      <c r="S33" s="41">
        <f t="shared" si="6"/>
        <v>40754</v>
      </c>
      <c r="T33" s="14"/>
      <c r="U33" s="16"/>
    </row>
    <row r="34" spans="1:22" ht="15.75" thickBot="1">
      <c r="A34" s="51">
        <f t="shared" si="0"/>
        <v>40574</v>
      </c>
      <c r="B34" s="20">
        <v>8</v>
      </c>
      <c r="C34" s="21">
        <v>8</v>
      </c>
      <c r="D34" s="52" t="str">
        <f t="shared" si="1"/>
        <v/>
      </c>
      <c r="E34" s="20"/>
      <c r="F34" s="22"/>
      <c r="G34" s="53">
        <f t="shared" si="2"/>
        <v>40633</v>
      </c>
      <c r="H34" s="20"/>
      <c r="I34" s="21"/>
      <c r="J34" s="52" t="str">
        <f t="shared" si="3"/>
        <v/>
      </c>
      <c r="K34" s="20"/>
      <c r="L34" s="22"/>
      <c r="M34" s="53">
        <f t="shared" si="4"/>
        <v>40694</v>
      </c>
      <c r="N34" s="20"/>
      <c r="O34" s="22"/>
      <c r="P34" s="53" t="str">
        <f t="shared" si="5"/>
        <v/>
      </c>
      <c r="Q34" s="20"/>
      <c r="R34" s="22"/>
      <c r="S34" s="53">
        <f t="shared" si="6"/>
        <v>40755</v>
      </c>
      <c r="T34" s="23"/>
      <c r="U34" s="24"/>
    </row>
    <row r="35" spans="1:22" s="55" customFormat="1">
      <c r="A35" s="54"/>
      <c r="B35" s="64">
        <f>SUM(B4:B34)</f>
        <v>8</v>
      </c>
      <c r="C35" s="66">
        <f t="shared" ref="C35:U35" si="7">SUM(C4:C34)</f>
        <v>8</v>
      </c>
      <c r="D35" s="54"/>
      <c r="E35" s="64">
        <f t="shared" si="7"/>
        <v>0</v>
      </c>
      <c r="F35" s="66">
        <f t="shared" si="7"/>
        <v>0</v>
      </c>
      <c r="G35" s="54"/>
      <c r="H35" s="64">
        <f t="shared" si="7"/>
        <v>0</v>
      </c>
      <c r="I35" s="66">
        <f t="shared" si="7"/>
        <v>0</v>
      </c>
      <c r="J35" s="54"/>
      <c r="K35" s="64">
        <f t="shared" si="7"/>
        <v>0</v>
      </c>
      <c r="L35" s="66">
        <f t="shared" si="7"/>
        <v>0</v>
      </c>
      <c r="M35" s="54"/>
      <c r="N35" s="64">
        <f t="shared" si="7"/>
        <v>0</v>
      </c>
      <c r="O35" s="66">
        <f t="shared" si="7"/>
        <v>0</v>
      </c>
      <c r="P35" s="54"/>
      <c r="Q35" s="64">
        <f t="shared" si="7"/>
        <v>0</v>
      </c>
      <c r="R35" s="66">
        <f t="shared" si="7"/>
        <v>0</v>
      </c>
      <c r="S35" s="54"/>
      <c r="T35" s="64">
        <f t="shared" si="7"/>
        <v>0</v>
      </c>
      <c r="U35" s="66">
        <f t="shared" si="7"/>
        <v>0</v>
      </c>
    </row>
    <row r="36" spans="1:22">
      <c r="B36" s="56"/>
      <c r="C36" s="25" t="s">
        <v>2</v>
      </c>
      <c r="E36" s="57"/>
      <c r="F36" s="25" t="s">
        <v>3</v>
      </c>
      <c r="H36" s="58"/>
      <c r="I36" s="25" t="s">
        <v>4</v>
      </c>
      <c r="K36" s="59"/>
      <c r="L36" s="25" t="s">
        <v>5</v>
      </c>
      <c r="T36" s="65" t="s">
        <v>6</v>
      </c>
      <c r="U36" s="65">
        <f>SUM(B35,E35,H35,K35,N35,Q35,T35)</f>
        <v>8</v>
      </c>
    </row>
    <row r="37" spans="1:22" ht="36.75" customHeight="1">
      <c r="E37" s="60" t="s">
        <v>36</v>
      </c>
      <c r="T37" s="69" t="str">
        <f ca="1">"Total HP au " &amp; TEXT(TODAY(),"jj/mm/aa")</f>
        <v>Total HP au 22/03/11</v>
      </c>
      <c r="U37" s="69">
        <f ca="1">SUMPRODUCT((LEN(A4:S34)=5)*(A4:S34&lt;=TODAY()),B4:T34)</f>
        <v>8</v>
      </c>
    </row>
    <row r="38" spans="1:22" ht="54" customHeight="1">
      <c r="F38" s="70" t="str">
        <f ca="1">MID(CELL("filename",A1),FIND("]",CELL("filename",A1))+1,32)</f>
        <v>Feuille Vierge</v>
      </c>
      <c r="T38" s="67" t="str">
        <f ca="1">"Total HR au " &amp; TEXT(TODAY(),"jj/mm/aa")</f>
        <v>Total HR au 22/03/11</v>
      </c>
      <c r="U38" s="68">
        <f ca="1">SUMPRODUCT((LEN(A4:S34)=5)*(A4:S34&lt;=TODAY()),C4:U34)</f>
        <v>8</v>
      </c>
      <c r="V38" s="62"/>
    </row>
    <row r="39" spans="1:22" ht="45" customHeight="1">
      <c r="T39" s="61" t="str">
        <f ca="1">IF(U39&gt;0,"Heures à récupérées","Heures dûes")&amp;" au "&amp; TEXT(TODAY(),"jj/mm/aa")</f>
        <v>Heures dûes au 22/03/11</v>
      </c>
      <c r="U39" s="63">
        <f ca="1">U38-U37</f>
        <v>0</v>
      </c>
    </row>
  </sheetData>
  <sheetProtection sheet="1" objects="1" scenarios="1" selectLockedCells="1"/>
  <mergeCells count="8">
    <mergeCell ref="P2:R2"/>
    <mergeCell ref="S2:U2"/>
    <mergeCell ref="N1:O1"/>
    <mergeCell ref="A2:C2"/>
    <mergeCell ref="D2:F2"/>
    <mergeCell ref="G2:I2"/>
    <mergeCell ref="J2:L2"/>
    <mergeCell ref="M2:O2"/>
  </mergeCells>
  <conditionalFormatting sqref="A4:U34">
    <cfRule type="cellIs" dxfId="28" priority="8" operator="equal">
      <formula>TODAY()</formula>
    </cfRule>
  </conditionalFormatting>
  <conditionalFormatting sqref="A4:C34">
    <cfRule type="expression" dxfId="27" priority="1">
      <formula>COUNTIF(Ponts,$A4)</formula>
    </cfRule>
    <cfRule type="expression" dxfId="26" priority="9">
      <formula>COUNTIF(Feries,$A4)=1</formula>
    </cfRule>
    <cfRule type="expression" dxfId="25" priority="16">
      <formula>WEEKDAY($A4,2)&gt;5</formula>
    </cfRule>
    <cfRule type="expression" dxfId="24" priority="23">
      <formula>$C4="CT"</formula>
    </cfRule>
  </conditionalFormatting>
  <conditionalFormatting sqref="D4:F34">
    <cfRule type="expression" dxfId="23" priority="2">
      <formula>COUNTIF(Ponts,$D4)</formula>
    </cfRule>
    <cfRule type="expression" dxfId="22" priority="10">
      <formula>COUNTIF(Feries,$D4)=1</formula>
    </cfRule>
    <cfRule type="expression" dxfId="21" priority="17">
      <formula>WEEKDAY($D4,2)&gt;5</formula>
    </cfRule>
    <cfRule type="expression" dxfId="20" priority="24">
      <formula>$F4="CT"</formula>
    </cfRule>
  </conditionalFormatting>
  <conditionalFormatting sqref="G4:I34">
    <cfRule type="expression" dxfId="19" priority="3">
      <formula>COUNTIF(Ponts,$G4)</formula>
    </cfRule>
    <cfRule type="expression" dxfId="18" priority="11">
      <formula>COUNTIF(Feries,$G4)=1</formula>
    </cfRule>
    <cfRule type="expression" dxfId="17" priority="18">
      <formula>WEEKDAY($D4,2)&gt;5</formula>
    </cfRule>
    <cfRule type="expression" dxfId="16" priority="25">
      <formula>$I4="CT"</formula>
    </cfRule>
  </conditionalFormatting>
  <conditionalFormatting sqref="J4:L34">
    <cfRule type="expression" dxfId="15" priority="4">
      <formula>COUNTIF(Ponts,$J4)</formula>
    </cfRule>
    <cfRule type="expression" dxfId="14" priority="12">
      <formula>COUNTIF(Feries,$J4)=1</formula>
    </cfRule>
    <cfRule type="expression" dxfId="13" priority="19">
      <formula>WEEKDAY($J4,2)&gt;5</formula>
    </cfRule>
    <cfRule type="expression" dxfId="12" priority="26">
      <formula>$L4="CT"</formula>
    </cfRule>
  </conditionalFormatting>
  <conditionalFormatting sqref="M9:O34">
    <cfRule type="expression" dxfId="11" priority="13">
      <formula>COUNTIF(Feries,$M4)=1</formula>
    </cfRule>
  </conditionalFormatting>
  <conditionalFormatting sqref="P4:R34">
    <cfRule type="expression" dxfId="10" priority="6">
      <formula>COUNTIF(Ponts,$P4)</formula>
    </cfRule>
    <cfRule type="expression" dxfId="9" priority="14">
      <formula>COUNTIF(Feries,$P4)=1</formula>
    </cfRule>
    <cfRule type="expression" dxfId="8" priority="21">
      <formula>WEEKDAY($P4,2)&gt;5</formula>
    </cfRule>
    <cfRule type="expression" dxfId="7" priority="28">
      <formula>$R4="CT"</formula>
    </cfRule>
  </conditionalFormatting>
  <conditionalFormatting sqref="S4:U34">
    <cfRule type="expression" dxfId="6" priority="7">
      <formula>COUNTIF(Ponts,$S4)</formula>
    </cfRule>
    <cfRule type="expression" dxfId="5" priority="15">
      <formula>COUNTIF(Feries,$S4)=1</formula>
    </cfRule>
    <cfRule type="expression" dxfId="4" priority="22">
      <formula>WEEKDAY($S4,2)&gt;5</formula>
    </cfRule>
    <cfRule type="expression" dxfId="3" priority="29">
      <formula>$U4="CT"</formula>
    </cfRule>
  </conditionalFormatting>
  <conditionalFormatting sqref="M4:O34">
    <cfRule type="expression" dxfId="2" priority="5">
      <formula>COUNTIF(Ponts,$M4)</formula>
    </cfRule>
    <cfRule type="expression" dxfId="1" priority="20">
      <formula>WEEKDAY($M4,2)&gt;5</formula>
    </cfRule>
    <cfRule type="expression" dxfId="0" priority="27">
      <formula>$O4="CT"</formula>
    </cfRule>
  </conditionalFormatting>
  <dataValidations count="1">
    <dataValidation type="list" allowBlank="1" showInputMessage="1" showErrorMessage="1" sqref="N1">
      <formula1>Mois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P39"/>
  <sheetViews>
    <sheetView showGridLines="0" tabSelected="1" zoomScaleNormal="100" workbookViewId="0">
      <pane ySplit="2" topLeftCell="A3" activePane="bottomLeft" state="frozen"/>
      <selection pane="bottomLeft" activeCell="N1" sqref="N1:O1"/>
    </sheetView>
  </sheetViews>
  <sheetFormatPr baseColWidth="10" defaultRowHeight="15"/>
  <cols>
    <col min="1" max="1" width="4.5703125" style="25" customWidth="1"/>
    <col min="2" max="2" width="8.85546875" style="25" customWidth="1"/>
    <col min="3" max="3" width="7.5703125" style="25" customWidth="1"/>
    <col min="4" max="4" width="4.42578125" style="25" customWidth="1"/>
    <col min="5" max="5" width="7.5703125" style="25" customWidth="1"/>
    <col min="6" max="6" width="8.5703125" style="25" customWidth="1"/>
    <col min="7" max="7" width="4.28515625" style="25" customWidth="1"/>
    <col min="8" max="8" width="7.5703125" style="25" customWidth="1"/>
    <col min="9" max="9" width="7.140625" style="25" customWidth="1"/>
    <col min="10" max="10" width="5.28515625" style="25" customWidth="1"/>
    <col min="11" max="12" width="7.85546875" style="25" customWidth="1"/>
    <col min="13" max="13" width="4.5703125" style="25" customWidth="1"/>
    <col min="14" max="14" width="7.5703125" style="25" customWidth="1"/>
    <col min="15" max="15" width="6" style="25" customWidth="1"/>
    <col min="16" max="16" width="5.28515625" style="25" customWidth="1"/>
    <col min="17" max="17" width="6.7109375" style="25" customWidth="1"/>
    <col min="18" max="18" width="7.85546875" style="25" customWidth="1"/>
    <col min="19" max="19" width="4.7109375" style="25" customWidth="1"/>
    <col min="20" max="20" width="12.42578125" style="25" customWidth="1"/>
    <col min="21" max="21" width="14.28515625" style="25" customWidth="1"/>
    <col min="22" max="22" width="11.5703125" style="25" customWidth="1"/>
    <col min="23" max="23" width="10" style="25" customWidth="1"/>
    <col min="24" max="24" width="11.42578125" style="25"/>
    <col min="25" max="25" width="14" style="25" customWidth="1"/>
    <col min="26" max="26" width="16.7109375" style="25" customWidth="1"/>
    <col min="27" max="16384" width="11.42578125" style="25"/>
  </cols>
  <sheetData>
    <row r="1" spans="1:42" ht="36" customHeight="1" thickBot="1">
      <c r="G1" s="26" t="s">
        <v>21</v>
      </c>
      <c r="H1" s="26"/>
      <c r="I1" s="27">
        <f>An</f>
        <v>2011</v>
      </c>
      <c r="J1" s="26"/>
      <c r="K1" s="26" t="s">
        <v>20</v>
      </c>
      <c r="L1" s="26"/>
      <c r="M1" s="26"/>
      <c r="N1" s="13" t="s">
        <v>8</v>
      </c>
      <c r="O1" s="13"/>
    </row>
    <row r="2" spans="1:42" ht="18.75" customHeight="1" thickBot="1">
      <c r="A2" s="28" t="str">
        <f>UPPER(TEXT(DATE(An,MONTH(1&amp;N1),1),"mmmm-aaaa"))</f>
        <v>JANVIER-2011</v>
      </c>
      <c r="B2" s="29"/>
      <c r="C2" s="30"/>
      <c r="D2" s="31" t="str">
        <f>UPPER(TEXT(DATE(An,MONTH(1&amp;$N$1)+1,1),"mmmm-aaaa"))</f>
        <v>FÉVRIER-2011</v>
      </c>
      <c r="E2" s="29"/>
      <c r="F2" s="32"/>
      <c r="G2" s="31" t="str">
        <f>UPPER(TEXT(DATE(An,MONTH(1&amp;$N$1)+2,1),"mmmm-aaaa"))</f>
        <v>MARS-2011</v>
      </c>
      <c r="H2" s="29"/>
      <c r="I2" s="32"/>
      <c r="J2" s="31" t="str">
        <f>UPPER(TEXT(DATE(An,MONTH(1&amp;$N$1)+3,1),"mmmm-aaaa"))</f>
        <v>AVRIL-2011</v>
      </c>
      <c r="K2" s="29"/>
      <c r="L2" s="32"/>
      <c r="M2" s="31" t="str">
        <f>UPPER(TEXT(DATE(An,MONTH(1&amp;$N$1)+4,1),"mmmm-aaaa"))</f>
        <v>MAI-2011</v>
      </c>
      <c r="N2" s="29"/>
      <c r="O2" s="32"/>
      <c r="P2" s="31" t="str">
        <f>UPPER(TEXT(DATE(An,MONTH(1&amp;$N$1)+5,1),"mmmm-aaaa"))</f>
        <v>JUIN-2011</v>
      </c>
      <c r="Q2" s="29"/>
      <c r="R2" s="32"/>
      <c r="S2" s="31" t="str">
        <f>UPPER(TEXT(DATE(An,MONTH(1&amp;$N$1)+6,1),"mmmm-aaaa"))</f>
        <v>JUILLET-2011</v>
      </c>
      <c r="T2" s="29"/>
      <c r="U2" s="32"/>
    </row>
    <row r="3" spans="1:42">
      <c r="A3" s="33"/>
      <c r="B3" s="34" t="s">
        <v>0</v>
      </c>
      <c r="C3" s="35" t="s">
        <v>1</v>
      </c>
      <c r="D3" s="36"/>
      <c r="E3" s="34" t="s">
        <v>0</v>
      </c>
      <c r="F3" s="37" t="s">
        <v>1</v>
      </c>
      <c r="G3" s="38"/>
      <c r="H3" s="34" t="s">
        <v>0</v>
      </c>
      <c r="I3" s="35" t="s">
        <v>1</v>
      </c>
      <c r="J3" s="36"/>
      <c r="K3" s="34" t="s">
        <v>0</v>
      </c>
      <c r="L3" s="37" t="s">
        <v>1</v>
      </c>
      <c r="M3" s="38"/>
      <c r="N3" s="34" t="s">
        <v>0</v>
      </c>
      <c r="O3" s="37" t="s">
        <v>1</v>
      </c>
      <c r="P3" s="38"/>
      <c r="Q3" s="34" t="s">
        <v>0</v>
      </c>
      <c r="R3" s="37" t="s">
        <v>1</v>
      </c>
      <c r="S3" s="38"/>
      <c r="T3" s="34" t="s">
        <v>0</v>
      </c>
      <c r="U3" s="37" t="s">
        <v>1</v>
      </c>
    </row>
    <row r="4" spans="1:42">
      <c r="A4" s="39">
        <f>DATE(An,MONTH(1&amp;A2),1)</f>
        <v>40544</v>
      </c>
      <c r="B4" s="14"/>
      <c r="C4" s="15"/>
      <c r="D4" s="40">
        <f>DATE(An,MONTH(1&amp;D2),1)</f>
        <v>40575</v>
      </c>
      <c r="E4" s="14">
        <v>8</v>
      </c>
      <c r="F4" s="16">
        <v>8</v>
      </c>
      <c r="G4" s="41">
        <f>DATE(An,MONTH(1&amp;G2),1)</f>
        <v>40603</v>
      </c>
      <c r="H4" s="14"/>
      <c r="I4" s="15" t="s">
        <v>3</v>
      </c>
      <c r="J4" s="40">
        <f>DATE(An,MONTH(1&amp;J2),1)</f>
        <v>40634</v>
      </c>
      <c r="K4" s="14"/>
      <c r="L4" s="16"/>
      <c r="M4" s="42">
        <f>DATE(An,MONTH(1&amp;M2),1)</f>
        <v>40664</v>
      </c>
      <c r="N4" s="14"/>
      <c r="O4" s="16"/>
      <c r="P4" s="42">
        <f>DATE(An,MONTH(1&amp;P2),1)</f>
        <v>40695</v>
      </c>
      <c r="Q4" s="14"/>
      <c r="R4" s="16"/>
      <c r="S4" s="41">
        <f>DATE(An,MONTH(1&amp;S2),1)</f>
        <v>40725</v>
      </c>
      <c r="T4" s="14"/>
      <c r="U4" s="16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P4" s="44"/>
    </row>
    <row r="5" spans="1:42">
      <c r="A5" s="39">
        <f>IF(A4="","",IF(MONTH(A4+1)&lt;&gt;MONTH(A4),"",A4+1))</f>
        <v>40545</v>
      </c>
      <c r="B5" s="14"/>
      <c r="C5" s="15"/>
      <c r="D5" s="40">
        <f>IF(D4="","",IF(MONTH(D4+1)&lt;&gt;MONTH(D4),"",D4+1))</f>
        <v>40576</v>
      </c>
      <c r="E5" s="14">
        <v>8</v>
      </c>
      <c r="F5" s="16">
        <v>8</v>
      </c>
      <c r="G5" s="41">
        <f>IF(G4="","",IF(MONTH(G4+1)&lt;&gt;MONTH(G4),"",G4+1))</f>
        <v>40604</v>
      </c>
      <c r="H5" s="14"/>
      <c r="I5" s="15" t="s">
        <v>3</v>
      </c>
      <c r="J5" s="40">
        <f>IF(J4="","",IF(MONTH(J4+1)&lt;&gt;MONTH(J4),"",J4+1))</f>
        <v>40635</v>
      </c>
      <c r="K5" s="14"/>
      <c r="L5" s="16"/>
      <c r="M5" s="41">
        <f>IF(M4="","",IF(MONTH(M4+1)&lt;&gt;MONTH(M4),"",M4+1))</f>
        <v>40665</v>
      </c>
      <c r="N5" s="14"/>
      <c r="O5" s="16" t="s">
        <v>3</v>
      </c>
      <c r="P5" s="41">
        <f>IF(P4="","",IF(MONTH(P4+1)&lt;&gt;MONTH(P4),"",P4+1))</f>
        <v>40696</v>
      </c>
      <c r="Q5" s="14"/>
      <c r="R5" s="16"/>
      <c r="S5" s="41">
        <f>IF(S4="","",IF(MONTH(S4+1)&lt;&gt;MONTH(S4),"",S4+1))</f>
        <v>40726</v>
      </c>
      <c r="T5" s="14"/>
      <c r="U5" s="16"/>
      <c r="W5" s="43"/>
      <c r="X5" s="43"/>
      <c r="Y5" s="43"/>
      <c r="Z5" s="45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O5" s="46"/>
      <c r="AP5" s="47"/>
    </row>
    <row r="6" spans="1:42">
      <c r="A6" s="39">
        <f t="shared" ref="A6:A34" si="0">IF(A5="","",IF(MONTH(A5+1)&lt;&gt;MONTH(A5),"",A5+1))</f>
        <v>40546</v>
      </c>
      <c r="B6" s="17">
        <v>8</v>
      </c>
      <c r="C6" s="18">
        <v>8</v>
      </c>
      <c r="D6" s="40">
        <f t="shared" ref="D6:D34" si="1">IF(D5="","",IF(MONTH(D5+1)&lt;&gt;MONTH(D5),"",D5+1))</f>
        <v>40577</v>
      </c>
      <c r="E6" s="14">
        <v>8</v>
      </c>
      <c r="F6" s="16">
        <v>8</v>
      </c>
      <c r="G6" s="41">
        <f t="shared" ref="G6:G34" si="2">IF(G5="","",IF(MONTH(G5+1)&lt;&gt;MONTH(G5),"",G5+1))</f>
        <v>40605</v>
      </c>
      <c r="H6" s="14"/>
      <c r="I6" s="15" t="s">
        <v>3</v>
      </c>
      <c r="J6" s="40">
        <f t="shared" ref="J6:J34" si="3">IF(J5="","",IF(MONTH(J5+1)&lt;&gt;MONTH(J5),"",J5+1))</f>
        <v>40636</v>
      </c>
      <c r="K6" s="14"/>
      <c r="L6" s="16"/>
      <c r="M6" s="41">
        <f t="shared" ref="M6:M34" si="4">IF(M5="","",IF(MONTH(M5+1)&lt;&gt;MONTH(M5),"",M5+1))</f>
        <v>40666</v>
      </c>
      <c r="N6" s="14"/>
      <c r="O6" s="16" t="s">
        <v>3</v>
      </c>
      <c r="P6" s="41">
        <f t="shared" ref="P6:P34" si="5">IF(P5="","",IF(MONTH(P5+1)&lt;&gt;MONTH(P5),"",P5+1))</f>
        <v>40697</v>
      </c>
      <c r="Q6" s="14"/>
      <c r="R6" s="16"/>
      <c r="S6" s="41">
        <f t="shared" ref="S6:S34" si="6">IF(S5="","",IF(MONTH(S5+1)&lt;&gt;MONTH(S5),"",S5+1))</f>
        <v>40727</v>
      </c>
      <c r="T6" s="14"/>
      <c r="U6" s="16"/>
      <c r="W6" s="48"/>
      <c r="X6" s="48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O6" s="49"/>
      <c r="AP6" s="44"/>
    </row>
    <row r="7" spans="1:42">
      <c r="A7" s="39">
        <f t="shared" si="0"/>
        <v>40547</v>
      </c>
      <c r="B7" s="14">
        <v>8</v>
      </c>
      <c r="C7" s="15">
        <v>8</v>
      </c>
      <c r="D7" s="40">
        <f t="shared" si="1"/>
        <v>40578</v>
      </c>
      <c r="E7" s="14">
        <v>7</v>
      </c>
      <c r="F7" s="16">
        <v>7</v>
      </c>
      <c r="G7" s="41">
        <f t="shared" si="2"/>
        <v>40606</v>
      </c>
      <c r="H7" s="14"/>
      <c r="I7" s="15" t="s">
        <v>3</v>
      </c>
      <c r="J7" s="40">
        <f t="shared" si="3"/>
        <v>40637</v>
      </c>
      <c r="K7" s="14"/>
      <c r="L7" s="16"/>
      <c r="M7" s="41">
        <f t="shared" si="4"/>
        <v>40667</v>
      </c>
      <c r="N7" s="14"/>
      <c r="O7" s="16" t="s">
        <v>3</v>
      </c>
      <c r="P7" s="41">
        <f t="shared" si="5"/>
        <v>40698</v>
      </c>
      <c r="Q7" s="14"/>
      <c r="R7" s="16"/>
      <c r="S7" s="41">
        <f t="shared" si="6"/>
        <v>40728</v>
      </c>
      <c r="T7" s="14"/>
      <c r="U7" s="16"/>
      <c r="W7" s="47"/>
      <c r="X7" s="47"/>
      <c r="Z7" s="46"/>
      <c r="AA7" s="44"/>
      <c r="AO7" s="49"/>
      <c r="AP7" s="50"/>
    </row>
    <row r="8" spans="1:42">
      <c r="A8" s="39">
        <f t="shared" si="0"/>
        <v>40548</v>
      </c>
      <c r="B8" s="14">
        <v>8</v>
      </c>
      <c r="C8" s="15">
        <v>8</v>
      </c>
      <c r="D8" s="40">
        <f t="shared" si="1"/>
        <v>40579</v>
      </c>
      <c r="E8" s="14"/>
      <c r="F8" s="16"/>
      <c r="G8" s="41">
        <f t="shared" si="2"/>
        <v>40607</v>
      </c>
      <c r="H8" s="14"/>
      <c r="I8" s="15"/>
      <c r="J8" s="40">
        <f t="shared" si="3"/>
        <v>40638</v>
      </c>
      <c r="K8" s="14"/>
      <c r="L8" s="16"/>
      <c r="M8" s="41">
        <f t="shared" si="4"/>
        <v>40668</v>
      </c>
      <c r="N8" s="14"/>
      <c r="O8" s="16" t="s">
        <v>3</v>
      </c>
      <c r="P8" s="41">
        <f t="shared" si="5"/>
        <v>40699</v>
      </c>
      <c r="Q8" s="14"/>
      <c r="R8" s="16"/>
      <c r="S8" s="41">
        <f t="shared" si="6"/>
        <v>40729</v>
      </c>
      <c r="T8" s="14"/>
      <c r="U8" s="16"/>
      <c r="W8" s="47"/>
      <c r="X8" s="44"/>
    </row>
    <row r="9" spans="1:42">
      <c r="A9" s="39">
        <f t="shared" si="0"/>
        <v>40549</v>
      </c>
      <c r="B9" s="14">
        <v>8</v>
      </c>
      <c r="C9" s="15">
        <v>8</v>
      </c>
      <c r="D9" s="40">
        <f t="shared" si="1"/>
        <v>40580</v>
      </c>
      <c r="E9" s="14"/>
      <c r="F9" s="16"/>
      <c r="G9" s="41">
        <f t="shared" si="2"/>
        <v>40608</v>
      </c>
      <c r="H9" s="14"/>
      <c r="I9" s="15"/>
      <c r="J9" s="40">
        <f t="shared" si="3"/>
        <v>40639</v>
      </c>
      <c r="K9" s="14"/>
      <c r="L9" s="16"/>
      <c r="M9" s="41">
        <f t="shared" si="4"/>
        <v>40669</v>
      </c>
      <c r="N9" s="14"/>
      <c r="O9" s="16"/>
      <c r="P9" s="41">
        <f t="shared" si="5"/>
        <v>40700</v>
      </c>
      <c r="Q9" s="14"/>
      <c r="R9" s="16"/>
      <c r="S9" s="41">
        <f t="shared" si="6"/>
        <v>40730</v>
      </c>
      <c r="T9" s="14"/>
      <c r="U9" s="16"/>
      <c r="W9" s="47"/>
      <c r="X9" s="50"/>
    </row>
    <row r="10" spans="1:42">
      <c r="A10" s="39">
        <f t="shared" si="0"/>
        <v>40550</v>
      </c>
      <c r="B10" s="14">
        <v>7</v>
      </c>
      <c r="C10" s="15">
        <v>0</v>
      </c>
      <c r="D10" s="40">
        <f t="shared" si="1"/>
        <v>40581</v>
      </c>
      <c r="E10" s="14">
        <v>8</v>
      </c>
      <c r="F10" s="16">
        <v>8</v>
      </c>
      <c r="G10" s="41">
        <f t="shared" si="2"/>
        <v>40609</v>
      </c>
      <c r="H10" s="14">
        <v>8</v>
      </c>
      <c r="I10" s="15">
        <v>12</v>
      </c>
      <c r="J10" s="40">
        <f t="shared" si="3"/>
        <v>40640</v>
      </c>
      <c r="K10" s="14"/>
      <c r="L10" s="16"/>
      <c r="M10" s="41">
        <f t="shared" si="4"/>
        <v>40670</v>
      </c>
      <c r="N10" s="14"/>
      <c r="O10" s="16"/>
      <c r="P10" s="41">
        <f t="shared" si="5"/>
        <v>40701</v>
      </c>
      <c r="Q10" s="14"/>
      <c r="R10" s="16"/>
      <c r="S10" s="41">
        <f t="shared" si="6"/>
        <v>40731</v>
      </c>
      <c r="T10" s="14"/>
      <c r="U10" s="16"/>
    </row>
    <row r="11" spans="1:42">
      <c r="A11" s="39">
        <f t="shared" si="0"/>
        <v>40551</v>
      </c>
      <c r="B11" s="14"/>
      <c r="C11" s="15"/>
      <c r="D11" s="40">
        <f t="shared" si="1"/>
        <v>40582</v>
      </c>
      <c r="E11" s="14">
        <v>8</v>
      </c>
      <c r="F11" s="16">
        <v>8</v>
      </c>
      <c r="G11" s="41">
        <f t="shared" si="2"/>
        <v>40610</v>
      </c>
      <c r="H11" s="14">
        <v>8</v>
      </c>
      <c r="I11" s="15">
        <v>12</v>
      </c>
      <c r="J11" s="40">
        <f t="shared" si="3"/>
        <v>40641</v>
      </c>
      <c r="K11" s="14"/>
      <c r="L11" s="16"/>
      <c r="M11" s="41">
        <f t="shared" si="4"/>
        <v>40671</v>
      </c>
      <c r="N11" s="14"/>
      <c r="O11" s="16"/>
      <c r="P11" s="41">
        <f t="shared" si="5"/>
        <v>40702</v>
      </c>
      <c r="Q11" s="14"/>
      <c r="R11" s="16"/>
      <c r="S11" s="41">
        <f t="shared" si="6"/>
        <v>40732</v>
      </c>
      <c r="T11" s="14"/>
      <c r="U11" s="16"/>
    </row>
    <row r="12" spans="1:42">
      <c r="A12" s="39">
        <f t="shared" si="0"/>
        <v>40552</v>
      </c>
      <c r="B12" s="14"/>
      <c r="C12" s="15"/>
      <c r="D12" s="40">
        <f t="shared" si="1"/>
        <v>40583</v>
      </c>
      <c r="E12" s="14">
        <v>8</v>
      </c>
      <c r="F12" s="16">
        <v>8</v>
      </c>
      <c r="G12" s="41">
        <f t="shared" si="2"/>
        <v>40611</v>
      </c>
      <c r="H12" s="14">
        <v>8</v>
      </c>
      <c r="I12" s="15">
        <v>10</v>
      </c>
      <c r="J12" s="40">
        <f t="shared" si="3"/>
        <v>40642</v>
      </c>
      <c r="K12" s="14"/>
      <c r="L12" s="16"/>
      <c r="M12" s="41">
        <f t="shared" si="4"/>
        <v>40672</v>
      </c>
      <c r="N12" s="14"/>
      <c r="O12" s="16"/>
      <c r="P12" s="41">
        <f t="shared" si="5"/>
        <v>40703</v>
      </c>
      <c r="Q12" s="14"/>
      <c r="R12" s="16"/>
      <c r="S12" s="41">
        <f t="shared" si="6"/>
        <v>40733</v>
      </c>
      <c r="T12" s="14"/>
      <c r="U12" s="16"/>
    </row>
    <row r="13" spans="1:42">
      <c r="A13" s="39">
        <f t="shared" si="0"/>
        <v>40553</v>
      </c>
      <c r="B13" s="17">
        <v>8</v>
      </c>
      <c r="C13" s="18">
        <v>8</v>
      </c>
      <c r="D13" s="40">
        <f t="shared" si="1"/>
        <v>40584</v>
      </c>
      <c r="E13" s="14">
        <v>8</v>
      </c>
      <c r="F13" s="16">
        <v>8</v>
      </c>
      <c r="G13" s="41">
        <f t="shared" si="2"/>
        <v>40612</v>
      </c>
      <c r="H13" s="14">
        <v>8</v>
      </c>
      <c r="I13" s="15">
        <v>8</v>
      </c>
      <c r="J13" s="40">
        <f t="shared" si="3"/>
        <v>40643</v>
      </c>
      <c r="K13" s="14"/>
      <c r="L13" s="16"/>
      <c r="M13" s="41">
        <f t="shared" si="4"/>
        <v>40673</v>
      </c>
      <c r="N13" s="14"/>
      <c r="O13" s="16"/>
      <c r="P13" s="41">
        <f t="shared" si="5"/>
        <v>40704</v>
      </c>
      <c r="Q13" s="14"/>
      <c r="R13" s="16"/>
      <c r="S13" s="41">
        <f t="shared" si="6"/>
        <v>40734</v>
      </c>
      <c r="T13" s="14"/>
      <c r="U13" s="16"/>
    </row>
    <row r="14" spans="1:42">
      <c r="A14" s="39">
        <f t="shared" si="0"/>
        <v>40554</v>
      </c>
      <c r="B14" s="14">
        <v>8</v>
      </c>
      <c r="C14" s="15">
        <v>8</v>
      </c>
      <c r="D14" s="40">
        <f t="shared" si="1"/>
        <v>40585</v>
      </c>
      <c r="E14" s="14">
        <v>7</v>
      </c>
      <c r="F14" s="16">
        <v>7</v>
      </c>
      <c r="G14" s="41">
        <f t="shared" si="2"/>
        <v>40613</v>
      </c>
      <c r="H14" s="14">
        <v>7</v>
      </c>
      <c r="I14" s="15">
        <v>7</v>
      </c>
      <c r="J14" s="40">
        <f t="shared" si="3"/>
        <v>40644</v>
      </c>
      <c r="K14" s="14"/>
      <c r="L14" s="16"/>
      <c r="M14" s="41">
        <f t="shared" si="4"/>
        <v>40674</v>
      </c>
      <c r="N14" s="14"/>
      <c r="O14" s="16"/>
      <c r="P14" s="41">
        <f t="shared" si="5"/>
        <v>40705</v>
      </c>
      <c r="Q14" s="14"/>
      <c r="R14" s="16"/>
      <c r="S14" s="41">
        <f t="shared" si="6"/>
        <v>40735</v>
      </c>
      <c r="T14" s="14"/>
      <c r="U14" s="16"/>
    </row>
    <row r="15" spans="1:42">
      <c r="A15" s="39">
        <f t="shared" si="0"/>
        <v>40555</v>
      </c>
      <c r="B15" s="14">
        <v>8</v>
      </c>
      <c r="C15" s="15">
        <v>8</v>
      </c>
      <c r="D15" s="40">
        <f t="shared" si="1"/>
        <v>40586</v>
      </c>
      <c r="E15" s="14"/>
      <c r="F15" s="16"/>
      <c r="G15" s="41">
        <f t="shared" si="2"/>
        <v>40614</v>
      </c>
      <c r="H15" s="14"/>
      <c r="I15" s="15"/>
      <c r="J15" s="40">
        <f t="shared" si="3"/>
        <v>40645</v>
      </c>
      <c r="K15" s="14"/>
      <c r="L15" s="16"/>
      <c r="M15" s="41">
        <f t="shared" si="4"/>
        <v>40675</v>
      </c>
      <c r="N15" s="14"/>
      <c r="O15" s="16"/>
      <c r="P15" s="41">
        <f t="shared" si="5"/>
        <v>40706</v>
      </c>
      <c r="Q15" s="14"/>
      <c r="R15" s="16"/>
      <c r="S15" s="41">
        <f t="shared" si="6"/>
        <v>40736</v>
      </c>
      <c r="T15" s="14"/>
      <c r="U15" s="16"/>
    </row>
    <row r="16" spans="1:42">
      <c r="A16" s="39">
        <f t="shared" si="0"/>
        <v>40556</v>
      </c>
      <c r="B16" s="14">
        <v>8</v>
      </c>
      <c r="C16" s="15">
        <v>8</v>
      </c>
      <c r="D16" s="40">
        <f t="shared" si="1"/>
        <v>40587</v>
      </c>
      <c r="E16" s="14"/>
      <c r="F16" s="16"/>
      <c r="G16" s="41">
        <f t="shared" si="2"/>
        <v>40615</v>
      </c>
      <c r="H16" s="14"/>
      <c r="I16" s="15"/>
      <c r="J16" s="40">
        <f t="shared" si="3"/>
        <v>40646</v>
      </c>
      <c r="K16" s="14"/>
      <c r="L16" s="16"/>
      <c r="M16" s="41">
        <f t="shared" si="4"/>
        <v>40676</v>
      </c>
      <c r="N16" s="14"/>
      <c r="O16" s="16"/>
      <c r="P16" s="41">
        <f t="shared" si="5"/>
        <v>40707</v>
      </c>
      <c r="Q16" s="14"/>
      <c r="R16" s="16"/>
      <c r="S16" s="41">
        <f t="shared" si="6"/>
        <v>40737</v>
      </c>
      <c r="T16" s="14"/>
      <c r="U16" s="16"/>
    </row>
    <row r="17" spans="1:21">
      <c r="A17" s="39">
        <f t="shared" si="0"/>
        <v>40557</v>
      </c>
      <c r="B17" s="14">
        <v>7</v>
      </c>
      <c r="C17" s="15">
        <v>7</v>
      </c>
      <c r="D17" s="40">
        <f t="shared" si="1"/>
        <v>40588</v>
      </c>
      <c r="E17" s="14">
        <v>8</v>
      </c>
      <c r="F17" s="16">
        <v>8</v>
      </c>
      <c r="G17" s="41">
        <f t="shared" si="2"/>
        <v>40616</v>
      </c>
      <c r="H17" s="14">
        <v>8</v>
      </c>
      <c r="I17" s="15">
        <v>10</v>
      </c>
      <c r="J17" s="40">
        <f t="shared" si="3"/>
        <v>40647</v>
      </c>
      <c r="K17" s="14"/>
      <c r="L17" s="16"/>
      <c r="M17" s="41">
        <f t="shared" si="4"/>
        <v>40677</v>
      </c>
      <c r="N17" s="14"/>
      <c r="O17" s="16"/>
      <c r="P17" s="41">
        <f t="shared" si="5"/>
        <v>40708</v>
      </c>
      <c r="Q17" s="14"/>
      <c r="R17" s="16"/>
      <c r="S17" s="41">
        <f t="shared" si="6"/>
        <v>40738</v>
      </c>
      <c r="T17" s="14"/>
      <c r="U17" s="16"/>
    </row>
    <row r="18" spans="1:21">
      <c r="A18" s="39">
        <f t="shared" si="0"/>
        <v>40558</v>
      </c>
      <c r="B18" s="14"/>
      <c r="C18" s="15"/>
      <c r="D18" s="40">
        <f t="shared" si="1"/>
        <v>40589</v>
      </c>
      <c r="E18" s="14">
        <v>8</v>
      </c>
      <c r="F18" s="16">
        <v>8</v>
      </c>
      <c r="G18" s="41">
        <f t="shared" si="2"/>
        <v>40617</v>
      </c>
      <c r="H18" s="14">
        <v>8</v>
      </c>
      <c r="I18" s="15">
        <v>10</v>
      </c>
      <c r="J18" s="40">
        <f t="shared" si="3"/>
        <v>40648</v>
      </c>
      <c r="K18" s="14"/>
      <c r="L18" s="16"/>
      <c r="M18" s="41">
        <f t="shared" si="4"/>
        <v>40678</v>
      </c>
      <c r="N18" s="14"/>
      <c r="O18" s="16"/>
      <c r="P18" s="41">
        <f t="shared" si="5"/>
        <v>40709</v>
      </c>
      <c r="Q18" s="14"/>
      <c r="R18" s="16"/>
      <c r="S18" s="41">
        <f t="shared" si="6"/>
        <v>40739</v>
      </c>
      <c r="T18" s="14"/>
      <c r="U18" s="16"/>
    </row>
    <row r="19" spans="1:21">
      <c r="A19" s="39">
        <f t="shared" si="0"/>
        <v>40559</v>
      </c>
      <c r="B19" s="14"/>
      <c r="C19" s="15"/>
      <c r="D19" s="40">
        <f t="shared" si="1"/>
        <v>40590</v>
      </c>
      <c r="E19" s="14">
        <v>8</v>
      </c>
      <c r="F19" s="16">
        <v>8</v>
      </c>
      <c r="G19" s="41">
        <f t="shared" si="2"/>
        <v>40618</v>
      </c>
      <c r="H19" s="14">
        <v>8</v>
      </c>
      <c r="I19" s="15">
        <v>8</v>
      </c>
      <c r="J19" s="40">
        <f t="shared" si="3"/>
        <v>40649</v>
      </c>
      <c r="K19" s="14"/>
      <c r="L19" s="16"/>
      <c r="M19" s="41">
        <f t="shared" si="4"/>
        <v>40679</v>
      </c>
      <c r="N19" s="14"/>
      <c r="O19" s="16"/>
      <c r="P19" s="41">
        <f t="shared" si="5"/>
        <v>40710</v>
      </c>
      <c r="Q19" s="14"/>
      <c r="R19" s="16"/>
      <c r="S19" s="41">
        <f t="shared" si="6"/>
        <v>40740</v>
      </c>
      <c r="T19" s="14"/>
      <c r="U19" s="16"/>
    </row>
    <row r="20" spans="1:21">
      <c r="A20" s="39">
        <f t="shared" si="0"/>
        <v>40560</v>
      </c>
      <c r="B20" s="17">
        <v>8</v>
      </c>
      <c r="C20" s="18">
        <v>8</v>
      </c>
      <c r="D20" s="40">
        <f t="shared" si="1"/>
        <v>40591</v>
      </c>
      <c r="E20" s="14">
        <v>8</v>
      </c>
      <c r="F20" s="16">
        <v>8</v>
      </c>
      <c r="G20" s="41">
        <f t="shared" si="2"/>
        <v>40619</v>
      </c>
      <c r="H20" s="14">
        <v>8</v>
      </c>
      <c r="I20" s="15">
        <v>8</v>
      </c>
      <c r="J20" s="40">
        <f t="shared" si="3"/>
        <v>40650</v>
      </c>
      <c r="K20" s="14"/>
      <c r="L20" s="16"/>
      <c r="M20" s="41">
        <f t="shared" si="4"/>
        <v>40680</v>
      </c>
      <c r="N20" s="14"/>
      <c r="O20" s="16"/>
      <c r="P20" s="41">
        <f t="shared" si="5"/>
        <v>40711</v>
      </c>
      <c r="Q20" s="14"/>
      <c r="R20" s="16"/>
      <c r="S20" s="41">
        <f t="shared" si="6"/>
        <v>40741</v>
      </c>
      <c r="T20" s="14"/>
      <c r="U20" s="16"/>
    </row>
    <row r="21" spans="1:21">
      <c r="A21" s="39">
        <f t="shared" si="0"/>
        <v>40561</v>
      </c>
      <c r="B21" s="14">
        <v>8</v>
      </c>
      <c r="C21" s="15">
        <v>8</v>
      </c>
      <c r="D21" s="40">
        <f t="shared" si="1"/>
        <v>40592</v>
      </c>
      <c r="E21" s="14">
        <v>7</v>
      </c>
      <c r="F21" s="16">
        <v>7</v>
      </c>
      <c r="G21" s="41">
        <f t="shared" si="2"/>
        <v>40620</v>
      </c>
      <c r="H21" s="14">
        <v>7</v>
      </c>
      <c r="I21" s="15"/>
      <c r="J21" s="40">
        <f t="shared" si="3"/>
        <v>40651</v>
      </c>
      <c r="K21" s="14"/>
      <c r="L21" s="16"/>
      <c r="M21" s="41">
        <f t="shared" si="4"/>
        <v>40681</v>
      </c>
      <c r="N21" s="14"/>
      <c r="O21" s="16"/>
      <c r="P21" s="41">
        <f t="shared" si="5"/>
        <v>40712</v>
      </c>
      <c r="Q21" s="14"/>
      <c r="R21" s="16"/>
      <c r="S21" s="41">
        <f t="shared" si="6"/>
        <v>40742</v>
      </c>
      <c r="T21" s="14"/>
      <c r="U21" s="16"/>
    </row>
    <row r="22" spans="1:21">
      <c r="A22" s="39">
        <f t="shared" si="0"/>
        <v>40562</v>
      </c>
      <c r="B22" s="14">
        <v>8</v>
      </c>
      <c r="C22" s="15">
        <v>8</v>
      </c>
      <c r="D22" s="40">
        <f t="shared" si="1"/>
        <v>40593</v>
      </c>
      <c r="E22" s="14"/>
      <c r="F22" s="16"/>
      <c r="G22" s="41">
        <f t="shared" si="2"/>
        <v>40621</v>
      </c>
      <c r="H22" s="14"/>
      <c r="I22" s="15"/>
      <c r="J22" s="40">
        <f t="shared" si="3"/>
        <v>40652</v>
      </c>
      <c r="K22" s="14"/>
      <c r="L22" s="16"/>
      <c r="M22" s="41">
        <f t="shared" si="4"/>
        <v>40682</v>
      </c>
      <c r="N22" s="14"/>
      <c r="O22" s="16"/>
      <c r="P22" s="41">
        <f t="shared" si="5"/>
        <v>40713</v>
      </c>
      <c r="Q22" s="14"/>
      <c r="R22" s="16"/>
      <c r="S22" s="41">
        <f t="shared" si="6"/>
        <v>40743</v>
      </c>
      <c r="T22" s="14"/>
      <c r="U22" s="16"/>
    </row>
    <row r="23" spans="1:21">
      <c r="A23" s="39">
        <f t="shared" si="0"/>
        <v>40563</v>
      </c>
      <c r="B23" s="14">
        <v>8</v>
      </c>
      <c r="C23" s="15">
        <v>8</v>
      </c>
      <c r="D23" s="40">
        <f t="shared" si="1"/>
        <v>40594</v>
      </c>
      <c r="E23" s="14"/>
      <c r="F23" s="16"/>
      <c r="G23" s="41">
        <f t="shared" si="2"/>
        <v>40622</v>
      </c>
      <c r="H23" s="14"/>
      <c r="I23" s="15"/>
      <c r="J23" s="40">
        <f t="shared" si="3"/>
        <v>40653</v>
      </c>
      <c r="K23" s="14"/>
      <c r="L23" s="16"/>
      <c r="M23" s="41">
        <f t="shared" si="4"/>
        <v>40683</v>
      </c>
      <c r="N23" s="14"/>
      <c r="O23" s="16"/>
      <c r="P23" s="41">
        <f t="shared" si="5"/>
        <v>40714</v>
      </c>
      <c r="Q23" s="14"/>
      <c r="R23" s="16"/>
      <c r="S23" s="41">
        <f t="shared" si="6"/>
        <v>40744</v>
      </c>
      <c r="T23" s="14"/>
      <c r="U23" s="16"/>
    </row>
    <row r="24" spans="1:21">
      <c r="A24" s="39">
        <f t="shared" si="0"/>
        <v>40564</v>
      </c>
      <c r="B24" s="14">
        <v>7</v>
      </c>
      <c r="C24" s="15">
        <v>7</v>
      </c>
      <c r="D24" s="40">
        <f t="shared" si="1"/>
        <v>40595</v>
      </c>
      <c r="E24" s="14">
        <v>8</v>
      </c>
      <c r="F24" s="16">
        <v>8</v>
      </c>
      <c r="G24" s="41">
        <f t="shared" si="2"/>
        <v>40623</v>
      </c>
      <c r="H24" s="14">
        <v>8</v>
      </c>
      <c r="I24" s="15"/>
      <c r="J24" s="40">
        <f t="shared" si="3"/>
        <v>40654</v>
      </c>
      <c r="K24" s="14"/>
      <c r="L24" s="16"/>
      <c r="M24" s="41">
        <f t="shared" si="4"/>
        <v>40684</v>
      </c>
      <c r="N24" s="14"/>
      <c r="O24" s="16"/>
      <c r="P24" s="41">
        <f t="shared" si="5"/>
        <v>40715</v>
      </c>
      <c r="Q24" s="14"/>
      <c r="R24" s="16"/>
      <c r="S24" s="41">
        <f t="shared" si="6"/>
        <v>40745</v>
      </c>
      <c r="T24" s="14"/>
      <c r="U24" s="16"/>
    </row>
    <row r="25" spans="1:21">
      <c r="A25" s="39">
        <f t="shared" si="0"/>
        <v>40565</v>
      </c>
      <c r="B25" s="14"/>
      <c r="C25" s="15"/>
      <c r="D25" s="40">
        <f t="shared" si="1"/>
        <v>40596</v>
      </c>
      <c r="E25" s="14">
        <v>8</v>
      </c>
      <c r="F25" s="16">
        <v>8</v>
      </c>
      <c r="G25" s="41">
        <f t="shared" si="2"/>
        <v>40624</v>
      </c>
      <c r="H25" s="14">
        <v>8</v>
      </c>
      <c r="I25" s="15"/>
      <c r="J25" s="40">
        <f t="shared" si="3"/>
        <v>40655</v>
      </c>
      <c r="K25" s="14"/>
      <c r="L25" s="16"/>
      <c r="M25" s="41">
        <f t="shared" si="4"/>
        <v>40685</v>
      </c>
      <c r="N25" s="14"/>
      <c r="O25" s="16"/>
      <c r="P25" s="41">
        <f t="shared" si="5"/>
        <v>40716</v>
      </c>
      <c r="Q25" s="14"/>
      <c r="R25" s="16"/>
      <c r="S25" s="41">
        <f t="shared" si="6"/>
        <v>40746</v>
      </c>
      <c r="T25" s="14"/>
      <c r="U25" s="16"/>
    </row>
    <row r="26" spans="1:21">
      <c r="A26" s="39">
        <f t="shared" si="0"/>
        <v>40566</v>
      </c>
      <c r="B26" s="14"/>
      <c r="C26" s="15"/>
      <c r="D26" s="40">
        <f t="shared" si="1"/>
        <v>40597</v>
      </c>
      <c r="E26" s="14">
        <v>8</v>
      </c>
      <c r="F26" s="16">
        <v>8</v>
      </c>
      <c r="G26" s="41">
        <f t="shared" si="2"/>
        <v>40625</v>
      </c>
      <c r="H26" s="14">
        <v>8</v>
      </c>
      <c r="I26" s="15"/>
      <c r="J26" s="40">
        <f t="shared" si="3"/>
        <v>40656</v>
      </c>
      <c r="K26" s="14"/>
      <c r="L26" s="16"/>
      <c r="M26" s="41">
        <f t="shared" si="4"/>
        <v>40686</v>
      </c>
      <c r="N26" s="14"/>
      <c r="O26" s="16"/>
      <c r="P26" s="41">
        <f t="shared" si="5"/>
        <v>40717</v>
      </c>
      <c r="Q26" s="14"/>
      <c r="R26" s="16"/>
      <c r="S26" s="41">
        <f t="shared" si="6"/>
        <v>40747</v>
      </c>
      <c r="T26" s="14"/>
      <c r="U26" s="16"/>
    </row>
    <row r="27" spans="1:21">
      <c r="A27" s="39">
        <f t="shared" si="0"/>
        <v>40567</v>
      </c>
      <c r="B27" s="14"/>
      <c r="C27" s="15"/>
      <c r="D27" s="40">
        <f t="shared" si="1"/>
        <v>40598</v>
      </c>
      <c r="E27" s="14">
        <v>8</v>
      </c>
      <c r="F27" s="16">
        <v>8</v>
      </c>
      <c r="G27" s="41">
        <f t="shared" si="2"/>
        <v>40626</v>
      </c>
      <c r="H27" s="14">
        <v>8</v>
      </c>
      <c r="I27" s="15"/>
      <c r="J27" s="40">
        <f t="shared" si="3"/>
        <v>40657</v>
      </c>
      <c r="K27" s="14"/>
      <c r="L27" s="16"/>
      <c r="M27" s="41">
        <f t="shared" si="4"/>
        <v>40687</v>
      </c>
      <c r="N27" s="14"/>
      <c r="O27" s="16"/>
      <c r="P27" s="41">
        <f t="shared" si="5"/>
        <v>40718</v>
      </c>
      <c r="Q27" s="14"/>
      <c r="R27" s="16"/>
      <c r="S27" s="41">
        <f t="shared" si="6"/>
        <v>40748</v>
      </c>
      <c r="T27" s="14"/>
      <c r="U27" s="16"/>
    </row>
    <row r="28" spans="1:21">
      <c r="A28" s="39">
        <f t="shared" si="0"/>
        <v>40568</v>
      </c>
      <c r="B28" s="14">
        <v>8</v>
      </c>
      <c r="C28" s="15">
        <v>8</v>
      </c>
      <c r="D28" s="40">
        <f t="shared" si="1"/>
        <v>40599</v>
      </c>
      <c r="E28" s="14">
        <v>7</v>
      </c>
      <c r="F28" s="16">
        <v>7</v>
      </c>
      <c r="G28" s="41">
        <f t="shared" si="2"/>
        <v>40627</v>
      </c>
      <c r="H28" s="14">
        <v>7</v>
      </c>
      <c r="I28" s="15"/>
      <c r="J28" s="40">
        <f t="shared" si="3"/>
        <v>40658</v>
      </c>
      <c r="K28" s="14"/>
      <c r="L28" s="16"/>
      <c r="M28" s="41">
        <f t="shared" si="4"/>
        <v>40688</v>
      </c>
      <c r="N28" s="14"/>
      <c r="O28" s="16"/>
      <c r="P28" s="41">
        <f t="shared" si="5"/>
        <v>40719</v>
      </c>
      <c r="Q28" s="14"/>
      <c r="R28" s="16"/>
      <c r="S28" s="41">
        <f t="shared" si="6"/>
        <v>40749</v>
      </c>
      <c r="T28" s="14"/>
      <c r="U28" s="16"/>
    </row>
    <row r="29" spans="1:21">
      <c r="A29" s="39">
        <f t="shared" si="0"/>
        <v>40569</v>
      </c>
      <c r="B29" s="14">
        <v>8</v>
      </c>
      <c r="C29" s="15">
        <v>8</v>
      </c>
      <c r="D29" s="40">
        <f t="shared" si="1"/>
        <v>40600</v>
      </c>
      <c r="E29" s="14"/>
      <c r="F29" s="16"/>
      <c r="G29" s="41">
        <f t="shared" si="2"/>
        <v>40628</v>
      </c>
      <c r="H29" s="14"/>
      <c r="I29" s="15"/>
      <c r="J29" s="40">
        <f t="shared" si="3"/>
        <v>40659</v>
      </c>
      <c r="K29" s="14"/>
      <c r="L29" s="16"/>
      <c r="M29" s="41">
        <f t="shared" si="4"/>
        <v>40689</v>
      </c>
      <c r="N29" s="14"/>
      <c r="O29" s="16"/>
      <c r="P29" s="41">
        <f t="shared" si="5"/>
        <v>40720</v>
      </c>
      <c r="Q29" s="14"/>
      <c r="R29" s="16"/>
      <c r="S29" s="41">
        <f t="shared" si="6"/>
        <v>40750</v>
      </c>
      <c r="T29" s="14"/>
      <c r="U29" s="16"/>
    </row>
    <row r="30" spans="1:21">
      <c r="A30" s="39">
        <f t="shared" si="0"/>
        <v>40570</v>
      </c>
      <c r="B30" s="14">
        <v>8</v>
      </c>
      <c r="C30" s="15">
        <v>8</v>
      </c>
      <c r="D30" s="40">
        <f t="shared" si="1"/>
        <v>40601</v>
      </c>
      <c r="E30" s="14"/>
      <c r="F30" s="16"/>
      <c r="G30" s="41">
        <f t="shared" si="2"/>
        <v>40629</v>
      </c>
      <c r="H30" s="14"/>
      <c r="I30" s="15"/>
      <c r="J30" s="40">
        <f t="shared" si="3"/>
        <v>40660</v>
      </c>
      <c r="K30" s="14"/>
      <c r="L30" s="16"/>
      <c r="M30" s="41">
        <f t="shared" si="4"/>
        <v>40690</v>
      </c>
      <c r="N30" s="14"/>
      <c r="O30" s="16"/>
      <c r="P30" s="41">
        <f t="shared" si="5"/>
        <v>40721</v>
      </c>
      <c r="Q30" s="14"/>
      <c r="R30" s="16"/>
      <c r="S30" s="41">
        <f t="shared" si="6"/>
        <v>40751</v>
      </c>
      <c r="T30" s="14"/>
      <c r="U30" s="16"/>
    </row>
    <row r="31" spans="1:21">
      <c r="A31" s="39">
        <f t="shared" si="0"/>
        <v>40571</v>
      </c>
      <c r="B31" s="14">
        <v>7</v>
      </c>
      <c r="C31" s="15">
        <v>7</v>
      </c>
      <c r="D31" s="40">
        <f t="shared" si="1"/>
        <v>40602</v>
      </c>
      <c r="E31" s="14"/>
      <c r="F31" s="16" t="s">
        <v>3</v>
      </c>
      <c r="G31" s="41">
        <f t="shared" si="2"/>
        <v>40630</v>
      </c>
      <c r="H31" s="14">
        <v>8</v>
      </c>
      <c r="I31" s="15"/>
      <c r="J31" s="40">
        <f t="shared" si="3"/>
        <v>40661</v>
      </c>
      <c r="K31" s="14"/>
      <c r="L31" s="16"/>
      <c r="M31" s="41">
        <f t="shared" si="4"/>
        <v>40691</v>
      </c>
      <c r="N31" s="14"/>
      <c r="O31" s="16"/>
      <c r="P31" s="41">
        <f t="shared" si="5"/>
        <v>40722</v>
      </c>
      <c r="Q31" s="14"/>
      <c r="R31" s="16"/>
      <c r="S31" s="41">
        <f t="shared" si="6"/>
        <v>40752</v>
      </c>
      <c r="T31" s="14"/>
      <c r="U31" s="16"/>
    </row>
    <row r="32" spans="1:21">
      <c r="A32" s="39">
        <f t="shared" si="0"/>
        <v>40572</v>
      </c>
      <c r="B32" s="14"/>
      <c r="C32" s="15"/>
      <c r="D32" s="40" t="str">
        <f t="shared" si="1"/>
        <v/>
      </c>
      <c r="E32" s="14"/>
      <c r="F32" s="16"/>
      <c r="G32" s="41">
        <f t="shared" si="2"/>
        <v>40631</v>
      </c>
      <c r="H32" s="14">
        <v>8</v>
      </c>
      <c r="I32" s="15"/>
      <c r="J32" s="40">
        <f t="shared" si="3"/>
        <v>40662</v>
      </c>
      <c r="K32" s="14"/>
      <c r="L32" s="16"/>
      <c r="M32" s="41">
        <f t="shared" si="4"/>
        <v>40692</v>
      </c>
      <c r="N32" s="14"/>
      <c r="O32" s="16"/>
      <c r="P32" s="41">
        <f t="shared" si="5"/>
        <v>40723</v>
      </c>
      <c r="Q32" s="14"/>
      <c r="R32" s="16"/>
      <c r="S32" s="41">
        <f t="shared" si="6"/>
        <v>40753</v>
      </c>
      <c r="T32" s="14"/>
      <c r="U32" s="16"/>
    </row>
    <row r="33" spans="1:22">
      <c r="A33" s="39">
        <f t="shared" si="0"/>
        <v>40573</v>
      </c>
      <c r="B33" s="14"/>
      <c r="C33" s="15"/>
      <c r="D33" s="40" t="str">
        <f t="shared" si="1"/>
        <v/>
      </c>
      <c r="E33" s="14"/>
      <c r="F33" s="16"/>
      <c r="G33" s="41">
        <f t="shared" si="2"/>
        <v>40632</v>
      </c>
      <c r="H33" s="14">
        <v>8</v>
      </c>
      <c r="I33" s="15"/>
      <c r="J33" s="40">
        <f t="shared" si="3"/>
        <v>40663</v>
      </c>
      <c r="K33" s="14"/>
      <c r="L33" s="16"/>
      <c r="M33" s="41">
        <f t="shared" si="4"/>
        <v>40693</v>
      </c>
      <c r="N33" s="14"/>
      <c r="O33" s="16"/>
      <c r="P33" s="41">
        <f t="shared" si="5"/>
        <v>40724</v>
      </c>
      <c r="Q33" s="14"/>
      <c r="R33" s="19"/>
      <c r="S33" s="41">
        <f t="shared" si="6"/>
        <v>40754</v>
      </c>
      <c r="T33" s="14"/>
      <c r="U33" s="16"/>
    </row>
    <row r="34" spans="1:22" ht="15.75" thickBot="1">
      <c r="A34" s="51">
        <f t="shared" si="0"/>
        <v>40574</v>
      </c>
      <c r="B34" s="20">
        <v>8</v>
      </c>
      <c r="C34" s="21">
        <v>8</v>
      </c>
      <c r="D34" s="52" t="str">
        <f t="shared" si="1"/>
        <v/>
      </c>
      <c r="E34" s="20"/>
      <c r="F34" s="22"/>
      <c r="G34" s="53">
        <f t="shared" si="2"/>
        <v>40633</v>
      </c>
      <c r="H34" s="20">
        <v>8</v>
      </c>
      <c r="I34" s="21"/>
      <c r="J34" s="52" t="str">
        <f t="shared" si="3"/>
        <v/>
      </c>
      <c r="K34" s="20"/>
      <c r="L34" s="22"/>
      <c r="M34" s="53">
        <f t="shared" si="4"/>
        <v>40694</v>
      </c>
      <c r="N34" s="20"/>
      <c r="O34" s="22"/>
      <c r="P34" s="53" t="str">
        <f t="shared" si="5"/>
        <v/>
      </c>
      <c r="Q34" s="20"/>
      <c r="R34" s="22"/>
      <c r="S34" s="53">
        <f t="shared" si="6"/>
        <v>40755</v>
      </c>
      <c r="T34" s="23"/>
      <c r="U34" s="24"/>
    </row>
    <row r="35" spans="1:22" s="55" customFormat="1">
      <c r="A35" s="54"/>
      <c r="B35" s="64">
        <f>SUM(B4:B34)</f>
        <v>156</v>
      </c>
      <c r="C35" s="66">
        <f t="shared" ref="C35:U35" si="7">SUM(C4:C34)</f>
        <v>149</v>
      </c>
      <c r="D35" s="54"/>
      <c r="E35" s="64">
        <f t="shared" si="7"/>
        <v>148</v>
      </c>
      <c r="F35" s="66">
        <f t="shared" si="7"/>
        <v>148</v>
      </c>
      <c r="G35" s="54"/>
      <c r="H35" s="64">
        <f t="shared" si="7"/>
        <v>149</v>
      </c>
      <c r="I35" s="66">
        <f t="shared" si="7"/>
        <v>85</v>
      </c>
      <c r="J35" s="54"/>
      <c r="K35" s="64">
        <f t="shared" si="7"/>
        <v>0</v>
      </c>
      <c r="L35" s="66">
        <f t="shared" si="7"/>
        <v>0</v>
      </c>
      <c r="M35" s="54"/>
      <c r="N35" s="64">
        <f t="shared" si="7"/>
        <v>0</v>
      </c>
      <c r="O35" s="66">
        <f t="shared" si="7"/>
        <v>0</v>
      </c>
      <c r="P35" s="54"/>
      <c r="Q35" s="64">
        <f t="shared" si="7"/>
        <v>0</v>
      </c>
      <c r="R35" s="66">
        <f t="shared" si="7"/>
        <v>0</v>
      </c>
      <c r="S35" s="54"/>
      <c r="T35" s="64">
        <f t="shared" si="7"/>
        <v>0</v>
      </c>
      <c r="U35" s="66">
        <f t="shared" si="7"/>
        <v>0</v>
      </c>
    </row>
    <row r="36" spans="1:22">
      <c r="B36" s="56"/>
      <c r="C36" s="25" t="s">
        <v>2</v>
      </c>
      <c r="E36" s="57"/>
      <c r="F36" s="25" t="s">
        <v>3</v>
      </c>
      <c r="H36" s="58"/>
      <c r="I36" s="25" t="s">
        <v>4</v>
      </c>
      <c r="K36" s="59"/>
      <c r="L36" s="25" t="s">
        <v>5</v>
      </c>
      <c r="T36" s="65" t="s">
        <v>6</v>
      </c>
      <c r="U36" s="65">
        <f>SUM(B35,E35,H35,K35,N35,Q35,T35)</f>
        <v>453</v>
      </c>
    </row>
    <row r="37" spans="1:22" ht="36.75" customHeight="1">
      <c r="E37" s="60" t="s">
        <v>36</v>
      </c>
      <c r="T37" s="69" t="str">
        <f ca="1">"Total HP au " &amp; TEXT(TODAY(),"jj/mm/aa")</f>
        <v>Total HP au 22/03/11</v>
      </c>
      <c r="U37" s="69">
        <f ca="1">SUMPRODUCT((LEN(A4:S34)=5)*(A4:S34&lt;=TODAY()),B4:T34)</f>
        <v>398</v>
      </c>
    </row>
    <row r="38" spans="1:22" ht="54" customHeight="1">
      <c r="F38" s="70" t="str">
        <f ca="1">MID(CELL("filename",A1),FIND("]",CELL("filename",A1))+1,32)</f>
        <v>MARC</v>
      </c>
      <c r="T38" s="67" t="str">
        <f ca="1">"Total HR au " &amp; TEXT(TODAY(),"jj/mm/aa")</f>
        <v>Total HR au 22/03/11</v>
      </c>
      <c r="U38" s="68">
        <f ca="1">SUMPRODUCT((LEN(A4:S34)=5)*(A4:S34&lt;=TODAY()),C4:U34)</f>
        <v>382</v>
      </c>
      <c r="V38" s="62"/>
    </row>
    <row r="39" spans="1:22" ht="45" customHeight="1">
      <c r="T39" s="61" t="str">
        <f ca="1">IF(U39&gt;0,"Heures à récupérées","Heures dûes")&amp;" au "&amp; TEXT(TODAY(),"jj/mm/aa")</f>
        <v>Heures dûes au 22/03/11</v>
      </c>
      <c r="U39" s="63">
        <f ca="1">U38-U37</f>
        <v>-16</v>
      </c>
    </row>
  </sheetData>
  <sheetProtection sheet="1" objects="1" scenarios="1" selectLockedCells="1"/>
  <mergeCells count="8">
    <mergeCell ref="N1:O1"/>
    <mergeCell ref="S2:U2"/>
    <mergeCell ref="A2:C2"/>
    <mergeCell ref="D2:F2"/>
    <mergeCell ref="G2:I2"/>
    <mergeCell ref="J2:L2"/>
    <mergeCell ref="M2:O2"/>
    <mergeCell ref="P2:R2"/>
  </mergeCells>
  <conditionalFormatting sqref="A4:U34">
    <cfRule type="cellIs" dxfId="57" priority="8" operator="equal">
      <formula>TODAY()</formula>
    </cfRule>
  </conditionalFormatting>
  <conditionalFormatting sqref="A4:C34">
    <cfRule type="expression" dxfId="56" priority="7">
      <formula>COUNTIF(Ponts,$A4)</formula>
    </cfRule>
    <cfRule type="expression" dxfId="55" priority="9">
      <formula>COUNTIF(Feries,$A4)=1</formula>
    </cfRule>
    <cfRule type="expression" dxfId="54" priority="17">
      <formula>WEEKDAY($A4,2)&gt;5</formula>
    </cfRule>
    <cfRule type="expression" dxfId="53" priority="24">
      <formula>$C4="CT"</formula>
    </cfRule>
  </conditionalFormatting>
  <conditionalFormatting sqref="D4:F34">
    <cfRule type="expression" dxfId="52" priority="6">
      <formula>COUNTIF(Ponts,$D4)</formula>
    </cfRule>
    <cfRule type="expression" dxfId="51" priority="10">
      <formula>COUNTIF(Feries,$D4)=1</formula>
    </cfRule>
    <cfRule type="expression" dxfId="50" priority="18">
      <formula>WEEKDAY($D4,2)&gt;5</formula>
    </cfRule>
    <cfRule type="expression" dxfId="49" priority="26">
      <formula>$F4="CT"</formula>
    </cfRule>
  </conditionalFormatting>
  <conditionalFormatting sqref="G4:I34">
    <cfRule type="expression" dxfId="48" priority="5">
      <formula>COUNTIF(Ponts,$G4)</formula>
    </cfRule>
    <cfRule type="expression" dxfId="47" priority="12">
      <formula>COUNTIF(Feries,$G4)=1</formula>
    </cfRule>
    <cfRule type="expression" dxfId="46" priority="23">
      <formula>WEEKDAY($D4,2)&gt;5</formula>
    </cfRule>
    <cfRule type="expression" dxfId="45" priority="27">
      <formula>$I4="CT"</formula>
    </cfRule>
  </conditionalFormatting>
  <conditionalFormatting sqref="J4:L34">
    <cfRule type="expression" dxfId="44" priority="4">
      <formula>COUNTIF(Ponts,$J4)</formula>
    </cfRule>
    <cfRule type="expression" dxfId="43" priority="13">
      <formula>COUNTIF(Feries,$J4)=1</formula>
    </cfRule>
    <cfRule type="expression" dxfId="42" priority="22">
      <formula>WEEKDAY($J4,2)&gt;5</formula>
    </cfRule>
    <cfRule type="expression" dxfId="41" priority="28">
      <formula>$L4="CT"</formula>
    </cfRule>
  </conditionalFormatting>
  <conditionalFormatting sqref="M9:O34">
    <cfRule type="expression" dxfId="40" priority="14">
      <formula>COUNTIF(Feries,$M4)=1</formula>
    </cfRule>
  </conditionalFormatting>
  <conditionalFormatting sqref="P4:R34">
    <cfRule type="expression" dxfId="39" priority="2">
      <formula>COUNTIF(Ponts,$P4)</formula>
    </cfRule>
    <cfRule type="expression" dxfId="38" priority="15">
      <formula>COUNTIF(Feries,$P4)=1</formula>
    </cfRule>
    <cfRule type="expression" dxfId="37" priority="20">
      <formula>WEEKDAY($P4,2)&gt;5</formula>
    </cfRule>
    <cfRule type="expression" dxfId="36" priority="30">
      <formula>$R4="CT"</formula>
    </cfRule>
  </conditionalFormatting>
  <conditionalFormatting sqref="S4:U34">
    <cfRule type="expression" dxfId="35" priority="1">
      <formula>COUNTIF(Ponts,$S4)</formula>
    </cfRule>
    <cfRule type="expression" dxfId="34" priority="16">
      <formula>COUNTIF(Feries,$S4)=1</formula>
    </cfRule>
    <cfRule type="expression" dxfId="33" priority="19">
      <formula>WEEKDAY($S4,2)&gt;5</formula>
    </cfRule>
    <cfRule type="expression" dxfId="32" priority="31">
      <formula>$U4="CT"</formula>
    </cfRule>
  </conditionalFormatting>
  <conditionalFormatting sqref="M4:O34">
    <cfRule type="expression" dxfId="31" priority="3">
      <formula>COUNTIF(Ponts,$M4)</formula>
    </cfRule>
    <cfRule type="expression" dxfId="30" priority="21">
      <formula>WEEKDAY($M4,2)&gt;5</formula>
    </cfRule>
    <cfRule type="expression" dxfId="29" priority="29">
      <formula>$O4="CT"</formula>
    </cfRule>
  </conditionalFormatting>
  <dataValidations count="1">
    <dataValidation type="list" allowBlank="1" showInputMessage="1" showErrorMessage="1" sqref="N1">
      <formula1>Mois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1"/>
  <sheetViews>
    <sheetView workbookViewId="0">
      <selection activeCell="F30" sqref="F30"/>
    </sheetView>
  </sheetViews>
  <sheetFormatPr baseColWidth="10" defaultRowHeight="15"/>
  <cols>
    <col min="3" max="3" width="12.28515625" bestFit="1" customWidth="1"/>
    <col min="4" max="4" width="17.140625" bestFit="1" customWidth="1"/>
    <col min="5" max="5" width="17.140625" customWidth="1"/>
    <col min="6" max="6" width="18.28515625" customWidth="1"/>
  </cols>
  <sheetData>
    <row r="1" spans="1:6" ht="15.75" thickBot="1">
      <c r="A1" s="1" t="s">
        <v>7</v>
      </c>
      <c r="C1" s="1" t="s">
        <v>35</v>
      </c>
      <c r="F1" s="1" t="s">
        <v>5</v>
      </c>
    </row>
    <row r="2" spans="1:6">
      <c r="A2" t="s">
        <v>8</v>
      </c>
      <c r="C2" s="4">
        <f>DATE(An,1,1)</f>
        <v>40544</v>
      </c>
      <c r="D2" s="5" t="s">
        <v>22</v>
      </c>
      <c r="E2" s="2"/>
      <c r="F2" s="11">
        <v>40697</v>
      </c>
    </row>
    <row r="3" spans="1:6">
      <c r="A3" t="s">
        <v>9</v>
      </c>
      <c r="C3" s="6">
        <f>DATE(An,3,29.56+0.979*MOD(204-11*MOD(An,19),30)-WEEKDAY(DATE(An,3,28.56+0.979*MOD(204-11*MOD(An,19),30))))</f>
        <v>40657</v>
      </c>
      <c r="D3" s="7" t="s">
        <v>23</v>
      </c>
      <c r="E3" s="2"/>
      <c r="F3" s="11">
        <v>40739</v>
      </c>
    </row>
    <row r="4" spans="1:6">
      <c r="A4" t="s">
        <v>10</v>
      </c>
      <c r="C4" s="6">
        <f>C3+1</f>
        <v>40658</v>
      </c>
      <c r="D4" s="7" t="s">
        <v>24</v>
      </c>
      <c r="E4" s="2"/>
      <c r="F4" s="11">
        <v>41047</v>
      </c>
    </row>
    <row r="5" spans="1:6">
      <c r="A5" t="s">
        <v>11</v>
      </c>
      <c r="C5" s="6">
        <f>DATE(An,5,1)</f>
        <v>40664</v>
      </c>
      <c r="D5" s="7" t="s">
        <v>25</v>
      </c>
      <c r="E5" s="2"/>
      <c r="F5" s="11">
        <v>41215</v>
      </c>
    </row>
    <row r="6" spans="1:6">
      <c r="A6" t="s">
        <v>12</v>
      </c>
      <c r="C6" s="6">
        <f>DATE(An,5,8)</f>
        <v>40671</v>
      </c>
      <c r="D6" s="7" t="s">
        <v>26</v>
      </c>
      <c r="E6" s="2"/>
      <c r="F6" s="11">
        <v>41267</v>
      </c>
    </row>
    <row r="7" spans="1:6">
      <c r="A7" t="s">
        <v>13</v>
      </c>
      <c r="C7" s="6">
        <f>C3+39</f>
        <v>40696</v>
      </c>
      <c r="D7" s="7" t="s">
        <v>27</v>
      </c>
      <c r="E7" s="2"/>
      <c r="F7" s="11"/>
    </row>
    <row r="8" spans="1:6">
      <c r="A8" t="s">
        <v>14</v>
      </c>
      <c r="C8" s="6">
        <f>C3+49</f>
        <v>40706</v>
      </c>
      <c r="D8" s="7" t="s">
        <v>28</v>
      </c>
      <c r="E8" s="2"/>
      <c r="F8" s="11"/>
    </row>
    <row r="9" spans="1:6">
      <c r="A9" t="s">
        <v>15</v>
      </c>
      <c r="C9" s="6">
        <f>C8+1</f>
        <v>40707</v>
      </c>
      <c r="D9" s="7" t="s">
        <v>29</v>
      </c>
      <c r="E9" s="2"/>
      <c r="F9" s="11"/>
    </row>
    <row r="10" spans="1:6">
      <c r="A10" t="s">
        <v>16</v>
      </c>
      <c r="C10" s="6">
        <f>DATE(An,7,14)</f>
        <v>40738</v>
      </c>
      <c r="D10" s="7" t="s">
        <v>30</v>
      </c>
      <c r="E10" s="2"/>
      <c r="F10" s="11"/>
    </row>
    <row r="11" spans="1:6">
      <c r="A11" t="s">
        <v>17</v>
      </c>
      <c r="C11" s="6">
        <f>DATE(An,8,15)</f>
        <v>40770</v>
      </c>
      <c r="D11" s="7" t="s">
        <v>31</v>
      </c>
      <c r="E11" s="2"/>
      <c r="F11" s="11"/>
    </row>
    <row r="12" spans="1:6">
      <c r="A12" t="s">
        <v>18</v>
      </c>
      <c r="C12" s="6">
        <f>DATE(An,11,1)</f>
        <v>40848</v>
      </c>
      <c r="D12" s="7" t="s">
        <v>32</v>
      </c>
      <c r="E12" s="2"/>
      <c r="F12" s="11"/>
    </row>
    <row r="13" spans="1:6">
      <c r="A13" t="s">
        <v>19</v>
      </c>
      <c r="C13" s="6">
        <f>DATE(An,11,11)</f>
        <v>40858</v>
      </c>
      <c r="D13" s="7" t="s">
        <v>33</v>
      </c>
      <c r="E13" s="2"/>
      <c r="F13" s="11"/>
    </row>
    <row r="14" spans="1:6" ht="15.75" thickBot="1">
      <c r="C14" s="8">
        <f>DATE(An,12,25)</f>
        <v>40902</v>
      </c>
      <c r="D14" s="9" t="s">
        <v>34</v>
      </c>
      <c r="E14" s="3"/>
      <c r="F14" s="11"/>
    </row>
    <row r="15" spans="1:6">
      <c r="C15" s="6">
        <f>DATE(An+1,1,1)</f>
        <v>40909</v>
      </c>
      <c r="D15" s="7" t="s">
        <v>22</v>
      </c>
      <c r="E15" s="2"/>
      <c r="F15" s="11"/>
    </row>
    <row r="16" spans="1:6">
      <c r="C16" s="6">
        <f>DATE(An+1,3,29.56+0.979*MOD(204-11*MOD(An+1,19),30)-WEEKDAY(DATE(An+1,3,28.56+0.979*MOD(204-11*MOD(An+1,19),30))))</f>
        <v>41007</v>
      </c>
      <c r="D16" s="7" t="s">
        <v>23</v>
      </c>
      <c r="E16" s="2"/>
      <c r="F16" s="11"/>
    </row>
    <row r="17" spans="3:6">
      <c r="C17" s="6">
        <f>C16+1</f>
        <v>41008</v>
      </c>
      <c r="D17" s="7" t="s">
        <v>24</v>
      </c>
      <c r="E17" s="2"/>
      <c r="F17" s="11"/>
    </row>
    <row r="18" spans="3:6">
      <c r="C18" s="6">
        <f>DATE(An+1,5,1)</f>
        <v>41030</v>
      </c>
      <c r="D18" s="7" t="s">
        <v>25</v>
      </c>
      <c r="E18" s="2"/>
      <c r="F18" s="11"/>
    </row>
    <row r="19" spans="3:6">
      <c r="C19" s="6">
        <f>DATE(An+1,5,8)</f>
        <v>41037</v>
      </c>
      <c r="D19" s="7" t="s">
        <v>26</v>
      </c>
      <c r="E19" s="2"/>
      <c r="F19" s="11"/>
    </row>
    <row r="20" spans="3:6">
      <c r="C20" s="6">
        <f>C16+39</f>
        <v>41046</v>
      </c>
      <c r="D20" s="7" t="s">
        <v>27</v>
      </c>
      <c r="E20" s="2"/>
      <c r="F20" s="11"/>
    </row>
    <row r="21" spans="3:6">
      <c r="C21" s="6">
        <f>C16+49</f>
        <v>41056</v>
      </c>
      <c r="D21" s="7" t="s">
        <v>28</v>
      </c>
      <c r="E21" s="2"/>
      <c r="F21" s="11"/>
    </row>
    <row r="22" spans="3:6">
      <c r="C22" s="6">
        <f>C21+1</f>
        <v>41057</v>
      </c>
      <c r="D22" s="7" t="s">
        <v>29</v>
      </c>
      <c r="E22" s="2"/>
      <c r="F22" s="11"/>
    </row>
    <row r="23" spans="3:6">
      <c r="C23" s="6">
        <f>DATE(An+1,7,14)</f>
        <v>41104</v>
      </c>
      <c r="D23" s="7" t="s">
        <v>30</v>
      </c>
      <c r="E23" s="2"/>
      <c r="F23" s="11"/>
    </row>
    <row r="24" spans="3:6">
      <c r="C24" s="6">
        <f>DATE(An+1,8,15)</f>
        <v>41136</v>
      </c>
      <c r="D24" s="7" t="s">
        <v>31</v>
      </c>
      <c r="E24" s="2"/>
      <c r="F24" s="11"/>
    </row>
    <row r="25" spans="3:6">
      <c r="C25" s="6">
        <f>DATE(An+1,11,1)</f>
        <v>41214</v>
      </c>
      <c r="D25" s="7" t="s">
        <v>32</v>
      </c>
      <c r="E25" s="2"/>
      <c r="F25" s="11"/>
    </row>
    <row r="26" spans="3:6">
      <c r="C26" s="6">
        <f>DATE(An+1,11,11)</f>
        <v>41224</v>
      </c>
      <c r="D26" s="7" t="s">
        <v>33</v>
      </c>
      <c r="E26" s="2"/>
      <c r="F26" s="11"/>
    </row>
    <row r="27" spans="3:6" ht="15.75" thickBot="1">
      <c r="C27" s="8">
        <f>DATE(An+1,12,25)</f>
        <v>41268</v>
      </c>
      <c r="D27" s="9" t="s">
        <v>34</v>
      </c>
      <c r="E27" s="3"/>
      <c r="F27" s="11"/>
    </row>
    <row r="30" spans="3:6">
      <c r="C30" s="10" t="s">
        <v>37</v>
      </c>
    </row>
    <row r="31" spans="3:6">
      <c r="C31" s="10" t="s">
        <v>38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Feuille Vierge</vt:lpstr>
      <vt:lpstr>MARC</vt:lpstr>
      <vt:lpstr>Listes</vt:lpstr>
      <vt:lpstr>An</vt:lpstr>
      <vt:lpstr>Feries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Portable1</dc:creator>
  <cp:lastModifiedBy>Utilisateur</cp:lastModifiedBy>
  <dcterms:created xsi:type="dcterms:W3CDTF">2011-02-10T10:51:21Z</dcterms:created>
  <dcterms:modified xsi:type="dcterms:W3CDTF">2011-03-22T11:59:49Z</dcterms:modified>
</cp:coreProperties>
</file>