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0395" windowHeight="4875" activeTab="1"/>
  </bookViews>
  <sheets>
    <sheet name="tableau éléves" sheetId="2" r:id="rId1"/>
    <sheet name="tableau par classe" sheetId="4" r:id="rId2"/>
    <sheet name="réf" sheetId="1" r:id="rId3"/>
  </sheets>
  <definedNames>
    <definedName name="_xlnm._FilterDatabase" localSheetId="0" hidden="1">'tableau éléves'!$A$10:$J$27</definedName>
    <definedName name="_xlnm._FilterDatabase" localSheetId="1" hidden="1">'tableau par classe'!#REF!</definedName>
    <definedName name="Classe">OFFSET(NOM,,1)</definedName>
    <definedName name="classes">réf!$A$15:$A$19</definedName>
    <definedName name="Const">OFFSET(NOM,,6)</definedName>
    <definedName name="Lieu">OFFSET(NOM,,3)</definedName>
    <definedName name="Nb">OFFSET(NOM,,4)</definedName>
    <definedName name="NOM">OFFSET('tableau éléves'!$A$1,,,COUNTA('tableau éléves'!$A:$A)+9)</definedName>
    <definedName name="Prix">OFFSET(NOM,,5)</definedName>
    <definedName name="Responsable">OFFSET(NOM,,2)</definedName>
    <definedName name="Restau">OFFSET(NOM,,8)</definedName>
    <definedName name="SNCF">réf!$B$2:$D$11</definedName>
    <definedName name="Total">OFFSET(NOM,,7)</definedName>
    <definedName name="Totaux">OFFSET(NOM,,9)</definedName>
  </definedNames>
  <calcPr calcId="125725"/>
</workbook>
</file>

<file path=xl/calcChain.xml><?xml version="1.0" encoding="utf-8"?>
<calcChain xmlns="http://schemas.openxmlformats.org/spreadsheetml/2006/main">
  <c r="B12" i="4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11" a="1"/>
  <c r="B11" s="1"/>
  <c r="A14" a="1"/>
  <c r="A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A15" a="1"/>
  <c r="A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A16" a="1"/>
  <c r="A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A17" a="1"/>
  <c r="A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A18" a="1"/>
  <c r="A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A19" a="1"/>
  <c r="A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A20" a="1"/>
  <c r="A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A21" a="1"/>
  <c r="A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A22" a="1"/>
  <c r="A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A23" a="1"/>
  <c r="A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A24" a="1"/>
  <c r="A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A25" a="1"/>
  <c r="A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A26" a="1"/>
  <c r="A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A27" a="1"/>
  <c r="A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A28" a="1"/>
  <c r="A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A29" a="1"/>
  <c r="A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A12" a="1"/>
  <c r="A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A13" a="1"/>
  <c r="A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J11" a="1"/>
  <c r="J11" s="1"/>
  <c r="I11" a="1"/>
  <c r="I11" s="1"/>
  <c r="H11" a="1"/>
  <c r="H11" s="1"/>
  <c r="G11" a="1"/>
  <c r="G11" s="1"/>
  <c r="F11" a="1"/>
  <c r="F11" s="1"/>
  <c r="E11" a="1"/>
  <c r="E11" s="1"/>
  <c r="D11" a="1"/>
  <c r="D11" s="1"/>
  <c r="C11" a="1"/>
  <c r="C11" s="1"/>
  <c r="A11" a="1"/>
  <c r="A11" s="1"/>
  <c r="G20" i="2" l="1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19"/>
  <c r="G18"/>
  <c r="G17"/>
  <c r="G16"/>
  <c r="G15"/>
  <c r="G14"/>
  <c r="G13"/>
  <c r="G12"/>
  <c r="G11"/>
  <c r="F20"/>
  <c r="H20" s="1"/>
  <c r="J20" s="1"/>
  <c r="F21"/>
  <c r="H21" s="1"/>
  <c r="J21" s="1"/>
  <c r="F22"/>
  <c r="H22" s="1"/>
  <c r="J22" s="1"/>
  <c r="F23"/>
  <c r="F24"/>
  <c r="H24" s="1"/>
  <c r="J24" s="1"/>
  <c r="F25"/>
  <c r="H25" s="1"/>
  <c r="J25" s="1"/>
  <c r="F26"/>
  <c r="H26" s="1"/>
  <c r="J26" s="1"/>
  <c r="F27"/>
  <c r="H27" s="1"/>
  <c r="J27" s="1"/>
  <c r="F28"/>
  <c r="H28" s="1"/>
  <c r="J28" s="1"/>
  <c r="F29"/>
  <c r="H29" s="1"/>
  <c r="J29" s="1"/>
  <c r="F30"/>
  <c r="H30" s="1"/>
  <c r="J30" s="1"/>
  <c r="F31"/>
  <c r="H31" s="1"/>
  <c r="J31" s="1"/>
  <c r="F32"/>
  <c r="H32" s="1"/>
  <c r="J32" s="1"/>
  <c r="F33"/>
  <c r="H33" s="1"/>
  <c r="J33" s="1"/>
  <c r="F34"/>
  <c r="H34" s="1"/>
  <c r="J34" s="1"/>
  <c r="F35"/>
  <c r="H35" s="1"/>
  <c r="J35" s="1"/>
  <c r="F36"/>
  <c r="H36" s="1"/>
  <c r="J36" s="1"/>
  <c r="F37"/>
  <c r="H37" s="1"/>
  <c r="J37" s="1"/>
  <c r="F38"/>
  <c r="H38" s="1"/>
  <c r="J38" s="1"/>
  <c r="F39"/>
  <c r="H39" s="1"/>
  <c r="J39" s="1"/>
  <c r="F40"/>
  <c r="H40" s="1"/>
  <c r="J40" s="1"/>
  <c r="F41"/>
  <c r="H41" s="1"/>
  <c r="J41" s="1"/>
  <c r="F42"/>
  <c r="H42" s="1"/>
  <c r="J42" s="1"/>
  <c r="F43"/>
  <c r="H43" s="1"/>
  <c r="J43" s="1"/>
  <c r="F44"/>
  <c r="H44" s="1"/>
  <c r="J44" s="1"/>
  <c r="F45"/>
  <c r="H45" s="1"/>
  <c r="J45" s="1"/>
  <c r="F46"/>
  <c r="H46" s="1"/>
  <c r="J46" s="1"/>
  <c r="F47"/>
  <c r="H47" s="1"/>
  <c r="J47" s="1"/>
  <c r="F48"/>
  <c r="H48" s="1"/>
  <c r="J48" s="1"/>
  <c r="F49"/>
  <c r="H49" s="1"/>
  <c r="J49" s="1"/>
  <c r="F50"/>
  <c r="H50" s="1"/>
  <c r="J50" s="1"/>
  <c r="F51"/>
  <c r="H51" s="1"/>
  <c r="J51" s="1"/>
  <c r="F52"/>
  <c r="H52" s="1"/>
  <c r="J52" s="1"/>
  <c r="F53"/>
  <c r="H53" s="1"/>
  <c r="J53" s="1"/>
  <c r="F54"/>
  <c r="H54" s="1"/>
  <c r="J54" s="1"/>
  <c r="F55"/>
  <c r="H55" s="1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19"/>
  <c r="H19" s="1"/>
  <c r="J19" s="1"/>
  <c r="F18"/>
  <c r="H18" s="1"/>
  <c r="J18" s="1"/>
  <c r="F17"/>
  <c r="F16"/>
  <c r="F15"/>
  <c r="F14"/>
  <c r="F13"/>
  <c r="F12"/>
  <c r="F11"/>
  <c r="I17"/>
  <c r="H11" l="1"/>
  <c r="H13"/>
  <c r="H15"/>
  <c r="H17"/>
  <c r="H12"/>
  <c r="H14"/>
  <c r="H16"/>
  <c r="H23"/>
  <c r="J16" l="1"/>
  <c r="J14"/>
  <c r="J12"/>
  <c r="J17"/>
  <c r="J15"/>
  <c r="J13"/>
  <c r="J11"/>
  <c r="J23"/>
</calcChain>
</file>

<file path=xl/sharedStrings.xml><?xml version="1.0" encoding="utf-8"?>
<sst xmlns="http://schemas.openxmlformats.org/spreadsheetml/2006/main" count="91" uniqueCount="53">
  <si>
    <t>constante</t>
  </si>
  <si>
    <t>prix km</t>
  </si>
  <si>
    <t>de 1 à 16</t>
  </si>
  <si>
    <t>distance en km</t>
  </si>
  <si>
    <t>de 17 à 32</t>
  </si>
  <si>
    <t>de 33 à 64</t>
  </si>
  <si>
    <t>de 65 à 109</t>
  </si>
  <si>
    <t>de 110 à 149</t>
  </si>
  <si>
    <t>de 150 à 199</t>
  </si>
  <si>
    <t>de 200 à 300</t>
  </si>
  <si>
    <t>de 301 à 499</t>
  </si>
  <si>
    <t>de 500 à 799</t>
  </si>
  <si>
    <t>de 800 à 1999</t>
  </si>
  <si>
    <t>responsable légal</t>
  </si>
  <si>
    <t>lieu du stage</t>
  </si>
  <si>
    <t>Nb Km</t>
  </si>
  <si>
    <t>Prix Km</t>
  </si>
  <si>
    <t>Total Km</t>
  </si>
  <si>
    <t>Restauration</t>
  </si>
  <si>
    <t>TOTAL</t>
  </si>
  <si>
    <t>Const.</t>
  </si>
  <si>
    <t>classe</t>
  </si>
  <si>
    <t>Nom/Prénom</t>
  </si>
  <si>
    <t>Alexis</t>
  </si>
  <si>
    <t>Tony</t>
  </si>
  <si>
    <t>Gabriel</t>
  </si>
  <si>
    <t>Jordan</t>
  </si>
  <si>
    <t>Julien</t>
  </si>
  <si>
    <t>Océane</t>
  </si>
  <si>
    <t>Nadia</t>
  </si>
  <si>
    <t>Romain</t>
  </si>
  <si>
    <t>Gwendoline</t>
  </si>
  <si>
    <t>FRG</t>
  </si>
  <si>
    <t>TES1</t>
  </si>
  <si>
    <t>ES2</t>
  </si>
  <si>
    <t>TRPB</t>
  </si>
  <si>
    <t>Jacques</t>
  </si>
  <si>
    <t>Edouard</t>
  </si>
  <si>
    <t>Christophe</t>
  </si>
  <si>
    <t>Dany</t>
  </si>
  <si>
    <t>Thierry</t>
  </si>
  <si>
    <t>Vandamme</t>
  </si>
  <si>
    <t>Mireille</t>
  </si>
  <si>
    <t>Sabine</t>
  </si>
  <si>
    <t>Frederic</t>
  </si>
  <si>
    <t>Lille</t>
  </si>
  <si>
    <t>Arras</t>
  </si>
  <si>
    <t>Paris</t>
  </si>
  <si>
    <t>Soissons</t>
  </si>
  <si>
    <t>Amiens</t>
  </si>
  <si>
    <t>Reims</t>
  </si>
  <si>
    <t>Calais</t>
  </si>
  <si>
    <t>Boulogne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</si>
</sst>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vertical="top"/>
    </xf>
    <xf numFmtId="0" fontId="0" fillId="0" borderId="0" xfId="0" applyBorder="1"/>
    <xf numFmtId="0" fontId="2" fillId="0" borderId="0" xfId="0" applyFon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66"/>
  <sheetViews>
    <sheetView workbookViewId="0">
      <selection activeCell="A10" sqref="A10"/>
    </sheetView>
  </sheetViews>
  <sheetFormatPr baseColWidth="10" defaultRowHeight="15"/>
  <cols>
    <col min="1" max="1" width="18.85546875" customWidth="1"/>
    <col min="2" max="2" width="11.28515625" style="13" customWidth="1"/>
    <col min="3" max="3" width="20.28515625" customWidth="1"/>
    <col min="4" max="4" width="20.85546875" customWidth="1"/>
    <col min="5" max="6" width="8.7109375" customWidth="1"/>
    <col min="7" max="7" width="11.7109375" style="7" customWidth="1"/>
    <col min="8" max="8" width="8.7109375" style="6" customWidth="1"/>
    <col min="9" max="9" width="12.7109375" style="6" customWidth="1"/>
    <col min="10" max="10" width="11.7109375" style="8" customWidth="1"/>
  </cols>
  <sheetData>
    <row r="1" spans="1:10">
      <c r="C1" s="5"/>
    </row>
    <row r="3" spans="1:10">
      <c r="C3" s="14"/>
    </row>
    <row r="5" spans="1:10">
      <c r="C5" s="14"/>
    </row>
    <row r="10" spans="1:10">
      <c r="A10" s="9" t="s">
        <v>22</v>
      </c>
      <c r="B10" s="9" t="s">
        <v>21</v>
      </c>
      <c r="C10" s="9" t="s">
        <v>13</v>
      </c>
      <c r="D10" s="9" t="s">
        <v>14</v>
      </c>
      <c r="E10" s="9" t="s">
        <v>15</v>
      </c>
      <c r="F10" s="9" t="s">
        <v>16</v>
      </c>
      <c r="G10" s="10" t="s">
        <v>20</v>
      </c>
      <c r="H10" s="11" t="s">
        <v>17</v>
      </c>
      <c r="I10" s="11" t="s">
        <v>18</v>
      </c>
      <c r="J10" s="12" t="s">
        <v>19</v>
      </c>
    </row>
    <row r="11" spans="1:10">
      <c r="A11" t="s">
        <v>23</v>
      </c>
      <c r="B11" s="13" t="s">
        <v>33</v>
      </c>
      <c r="C11" t="s">
        <v>36</v>
      </c>
      <c r="D11" t="s">
        <v>45</v>
      </c>
      <c r="E11">
        <v>105</v>
      </c>
      <c r="F11">
        <f t="shared" ref="F11:F42" si="0">IF(ISERROR(VLOOKUP(E11,SNCF,3,1)),"",VLOOKUP(E11,SNCF,3,1))</f>
        <v>0.12959999999999999</v>
      </c>
      <c r="G11" s="7">
        <f t="shared" ref="G11:G43" si="1">IF(ISERROR(VLOOKUP(E11,SNCF,2,1)),"",VLOOKUP(E11,SNCF,2,1))</f>
        <v>2.5165999999999999</v>
      </c>
      <c r="H11" s="6">
        <f t="shared" ref="H11:H19" si="2">IF(ISERROR(ROUNDUP((E11*F11)+G11,1)),"",(ROUNDUP((E11*F11)+G11,1)))</f>
        <v>16.200000000000003</v>
      </c>
      <c r="J11" s="8">
        <f t="shared" ref="J11:J23" si="3">IF(ISERROR(H11+I11),"",(H11+I11))</f>
        <v>16.200000000000003</v>
      </c>
    </row>
    <row r="12" spans="1:10">
      <c r="A12" t="s">
        <v>24</v>
      </c>
      <c r="B12" s="13" t="s">
        <v>33</v>
      </c>
      <c r="C12" t="s">
        <v>37</v>
      </c>
      <c r="D12" t="s">
        <v>46</v>
      </c>
      <c r="E12">
        <v>210</v>
      </c>
      <c r="F12">
        <f t="shared" si="0"/>
        <v>0.1053</v>
      </c>
      <c r="G12" s="7">
        <f t="shared" si="1"/>
        <v>6.7575000000000003</v>
      </c>
      <c r="H12" s="6">
        <f t="shared" si="2"/>
        <v>28.900000000000002</v>
      </c>
      <c r="J12" s="8">
        <f t="shared" si="3"/>
        <v>28.900000000000002</v>
      </c>
    </row>
    <row r="13" spans="1:10">
      <c r="A13" t="s">
        <v>24</v>
      </c>
      <c r="B13" s="13" t="s">
        <v>33</v>
      </c>
      <c r="C13" t="s">
        <v>37</v>
      </c>
      <c r="D13" t="s">
        <v>47</v>
      </c>
      <c r="E13">
        <v>280</v>
      </c>
      <c r="F13">
        <f t="shared" si="0"/>
        <v>0.1053</v>
      </c>
      <c r="G13" s="7">
        <f t="shared" si="1"/>
        <v>6.7575000000000003</v>
      </c>
      <c r="H13" s="6">
        <f t="shared" si="2"/>
        <v>36.300000000000004</v>
      </c>
      <c r="J13" s="8">
        <f t="shared" si="3"/>
        <v>36.300000000000004</v>
      </c>
    </row>
    <row r="14" spans="1:10">
      <c r="A14" t="s">
        <v>25</v>
      </c>
      <c r="B14" s="13" t="s">
        <v>33</v>
      </c>
      <c r="C14" t="s">
        <v>38</v>
      </c>
      <c r="D14" t="s">
        <v>48</v>
      </c>
      <c r="E14">
        <v>152</v>
      </c>
      <c r="F14">
        <f t="shared" si="0"/>
        <v>0.10390000000000001</v>
      </c>
      <c r="G14" s="7">
        <f t="shared" si="1"/>
        <v>7.0438000000000001</v>
      </c>
      <c r="H14" s="6">
        <f t="shared" si="2"/>
        <v>22.900000000000002</v>
      </c>
      <c r="J14" s="8">
        <f t="shared" si="3"/>
        <v>22.900000000000002</v>
      </c>
    </row>
    <row r="15" spans="1:10">
      <c r="A15" t="s">
        <v>25</v>
      </c>
      <c r="B15" s="13" t="s">
        <v>33</v>
      </c>
      <c r="C15" t="s">
        <v>38</v>
      </c>
      <c r="D15" t="s">
        <v>49</v>
      </c>
      <c r="E15">
        <v>240</v>
      </c>
      <c r="F15">
        <f t="shared" si="0"/>
        <v>0.1053</v>
      </c>
      <c r="G15" s="7">
        <f t="shared" si="1"/>
        <v>6.7575000000000003</v>
      </c>
      <c r="H15" s="6">
        <f t="shared" si="2"/>
        <v>32.1</v>
      </c>
      <c r="J15" s="8">
        <f t="shared" si="3"/>
        <v>32.1</v>
      </c>
    </row>
    <row r="16" spans="1:10">
      <c r="A16" t="s">
        <v>26</v>
      </c>
      <c r="B16" s="13" t="s">
        <v>33</v>
      </c>
      <c r="C16" t="s">
        <v>39</v>
      </c>
      <c r="D16" t="s">
        <v>50</v>
      </c>
      <c r="E16">
        <v>220</v>
      </c>
      <c r="F16">
        <f t="shared" si="0"/>
        <v>0.1053</v>
      </c>
      <c r="G16" s="7">
        <f t="shared" si="1"/>
        <v>6.7575000000000003</v>
      </c>
      <c r="H16" s="6">
        <f t="shared" si="2"/>
        <v>30</v>
      </c>
      <c r="J16" s="8">
        <f t="shared" si="3"/>
        <v>30</v>
      </c>
    </row>
    <row r="17" spans="1:10">
      <c r="A17" t="s">
        <v>26</v>
      </c>
      <c r="B17" s="13" t="s">
        <v>33</v>
      </c>
      <c r="C17" t="s">
        <v>39</v>
      </c>
      <c r="D17" t="s">
        <v>46</v>
      </c>
      <c r="E17">
        <v>150</v>
      </c>
      <c r="F17">
        <f t="shared" si="0"/>
        <v>0.10390000000000001</v>
      </c>
      <c r="G17" s="7">
        <f t="shared" si="1"/>
        <v>7.0438000000000001</v>
      </c>
      <c r="H17" s="6">
        <f t="shared" si="2"/>
        <v>22.700000000000003</v>
      </c>
      <c r="I17" s="6">
        <f>ROUNDUP(8.87,1)</f>
        <v>8.9</v>
      </c>
      <c r="J17" s="8">
        <f t="shared" si="3"/>
        <v>31.6</v>
      </c>
    </row>
    <row r="18" spans="1:10">
      <c r="A18" t="s">
        <v>27</v>
      </c>
      <c r="B18" s="13" t="s">
        <v>32</v>
      </c>
      <c r="C18" t="s">
        <v>40</v>
      </c>
      <c r="D18" t="s">
        <v>46</v>
      </c>
      <c r="E18">
        <v>192</v>
      </c>
      <c r="F18">
        <f t="shared" si="0"/>
        <v>0.10390000000000001</v>
      </c>
      <c r="G18" s="7">
        <f t="shared" si="1"/>
        <v>7.0438000000000001</v>
      </c>
      <c r="H18" s="6">
        <f t="shared" si="2"/>
        <v>27</v>
      </c>
      <c r="J18" s="8">
        <f t="shared" si="3"/>
        <v>27</v>
      </c>
    </row>
    <row r="19" spans="1:10">
      <c r="A19" t="s">
        <v>27</v>
      </c>
      <c r="B19" s="13" t="s">
        <v>32</v>
      </c>
      <c r="C19" t="s">
        <v>40</v>
      </c>
      <c r="D19" t="s">
        <v>45</v>
      </c>
      <c r="E19">
        <v>304</v>
      </c>
      <c r="F19">
        <f t="shared" si="0"/>
        <v>8.9800000000000005E-2</v>
      </c>
      <c r="G19" s="7">
        <f t="shared" si="1"/>
        <v>11.893800000000001</v>
      </c>
      <c r="H19" s="6">
        <f t="shared" si="2"/>
        <v>39.200000000000003</v>
      </c>
      <c r="J19" s="8">
        <f t="shared" si="3"/>
        <v>39.200000000000003</v>
      </c>
    </row>
    <row r="20" spans="1:10">
      <c r="A20" t="s">
        <v>28</v>
      </c>
      <c r="B20" s="13" t="s">
        <v>34</v>
      </c>
      <c r="C20" t="s">
        <v>41</v>
      </c>
      <c r="D20" t="s">
        <v>51</v>
      </c>
      <c r="E20">
        <v>240</v>
      </c>
      <c r="F20">
        <f t="shared" si="0"/>
        <v>0.1053</v>
      </c>
      <c r="G20" s="7">
        <f t="shared" si="1"/>
        <v>6.7575000000000003</v>
      </c>
      <c r="H20" s="6">
        <f>IF(ISERROR(ROUNDUP((E20*F20)+G20,1)),"",(ROUNDUP((E20*F20)+G20,1)))</f>
        <v>32.1</v>
      </c>
      <c r="J20" s="8">
        <f t="shared" si="3"/>
        <v>32.1</v>
      </c>
    </row>
    <row r="21" spans="1:10">
      <c r="A21" t="s">
        <v>29</v>
      </c>
      <c r="B21" s="13" t="s">
        <v>34</v>
      </c>
      <c r="C21" t="s">
        <v>42</v>
      </c>
      <c r="D21" t="s">
        <v>52</v>
      </c>
      <c r="E21">
        <v>80</v>
      </c>
      <c r="F21">
        <f t="shared" si="0"/>
        <v>0.12959999999999999</v>
      </c>
      <c r="G21" s="7">
        <f t="shared" si="1"/>
        <v>2.5165999999999999</v>
      </c>
      <c r="H21" s="6">
        <f>IF(ISERROR(ROUNDUP((E21*F21)+G21,1)),"",(ROUNDUP((E21*F21)+G21,1)))</f>
        <v>12.9</v>
      </c>
      <c r="J21" s="8">
        <f t="shared" si="3"/>
        <v>12.9</v>
      </c>
    </row>
    <row r="22" spans="1:10">
      <c r="A22" t="s">
        <v>30</v>
      </c>
      <c r="B22" s="13" t="s">
        <v>34</v>
      </c>
      <c r="C22" t="s">
        <v>43</v>
      </c>
      <c r="D22" t="s">
        <v>46</v>
      </c>
      <c r="E22">
        <v>1440</v>
      </c>
      <c r="F22">
        <f t="shared" si="0"/>
        <v>6.5699999999999995E-2</v>
      </c>
      <c r="G22" s="7">
        <f t="shared" si="1"/>
        <v>28.055</v>
      </c>
      <c r="H22" s="6">
        <f>IF(ISERROR(ROUNDUP((E22*F22)+G22,1)),"",(ROUNDUP((E22*F22)+G22,1)))</f>
        <v>122.69999999999999</v>
      </c>
      <c r="J22" s="8">
        <f t="shared" si="3"/>
        <v>122.69999999999999</v>
      </c>
    </row>
    <row r="23" spans="1:10">
      <c r="A23" t="s">
        <v>31</v>
      </c>
      <c r="B23" s="13" t="s">
        <v>35</v>
      </c>
      <c r="C23" t="s">
        <v>44</v>
      </c>
      <c r="D23" t="s">
        <v>45</v>
      </c>
      <c r="E23">
        <v>532</v>
      </c>
      <c r="F23">
        <f t="shared" si="0"/>
        <v>8.0199999999999994E-2</v>
      </c>
      <c r="G23" s="7">
        <f t="shared" si="1"/>
        <v>16.07</v>
      </c>
      <c r="H23" s="6">
        <f>IF(ISERROR(ROUNDUP((E23*F23)+G23,1)),"",(ROUNDUP((E23*F23)+G23,1)))</f>
        <v>58.800000000000004</v>
      </c>
      <c r="J23" s="8">
        <f t="shared" si="3"/>
        <v>58.800000000000004</v>
      </c>
    </row>
    <row r="24" spans="1:10">
      <c r="F24" t="str">
        <f t="shared" si="0"/>
        <v/>
      </c>
      <c r="G24" s="7" t="str">
        <f t="shared" si="1"/>
        <v/>
      </c>
      <c r="H24" s="6" t="str">
        <f t="shared" ref="H24:H66" si="4">IF(ISERROR(ROUNDUP((E24*F24)+G24,1)),"",(ROUNDUP((E24*F24)+G24,1)))</f>
        <v/>
      </c>
      <c r="J24" s="8" t="str">
        <f>IF(ISERROR(H24+I24),"",(H24+I24))</f>
        <v/>
      </c>
    </row>
    <row r="25" spans="1:10">
      <c r="F25" t="str">
        <f t="shared" si="0"/>
        <v/>
      </c>
      <c r="G25" s="7" t="str">
        <f t="shared" si="1"/>
        <v/>
      </c>
      <c r="H25" s="6" t="str">
        <f t="shared" si="4"/>
        <v/>
      </c>
      <c r="J25" s="8" t="str">
        <f t="shared" ref="J25:J54" si="5">IF(ISERROR(H25+I25),"",(H25+I25))</f>
        <v/>
      </c>
    </row>
    <row r="26" spans="1:10">
      <c r="F26" t="str">
        <f t="shared" si="0"/>
        <v/>
      </c>
      <c r="G26" s="7" t="str">
        <f t="shared" si="1"/>
        <v/>
      </c>
      <c r="H26" s="6" t="str">
        <f t="shared" si="4"/>
        <v/>
      </c>
      <c r="J26" s="8" t="str">
        <f t="shared" si="5"/>
        <v/>
      </c>
    </row>
    <row r="27" spans="1:10">
      <c r="F27" t="str">
        <f t="shared" si="0"/>
        <v/>
      </c>
      <c r="G27" s="7" t="str">
        <f t="shared" si="1"/>
        <v/>
      </c>
      <c r="H27" s="6" t="str">
        <f t="shared" si="4"/>
        <v/>
      </c>
      <c r="J27" s="8" t="str">
        <f t="shared" si="5"/>
        <v/>
      </c>
    </row>
    <row r="28" spans="1:10">
      <c r="F28" t="str">
        <f t="shared" si="0"/>
        <v/>
      </c>
      <c r="G28" s="7" t="str">
        <f t="shared" si="1"/>
        <v/>
      </c>
      <c r="H28" s="6" t="str">
        <f t="shared" si="4"/>
        <v/>
      </c>
      <c r="J28" s="8" t="str">
        <f t="shared" si="5"/>
        <v/>
      </c>
    </row>
    <row r="29" spans="1:10">
      <c r="F29" t="str">
        <f t="shared" si="0"/>
        <v/>
      </c>
      <c r="G29" s="7" t="str">
        <f t="shared" si="1"/>
        <v/>
      </c>
      <c r="H29" s="6" t="str">
        <f t="shared" si="4"/>
        <v/>
      </c>
      <c r="J29" s="8" t="str">
        <f t="shared" si="5"/>
        <v/>
      </c>
    </row>
    <row r="30" spans="1:10">
      <c r="F30" t="str">
        <f t="shared" si="0"/>
        <v/>
      </c>
      <c r="G30" s="7" t="str">
        <f t="shared" si="1"/>
        <v/>
      </c>
      <c r="H30" s="6" t="str">
        <f t="shared" si="4"/>
        <v/>
      </c>
      <c r="J30" s="8" t="str">
        <f t="shared" si="5"/>
        <v/>
      </c>
    </row>
    <row r="31" spans="1:10">
      <c r="F31" t="str">
        <f t="shared" si="0"/>
        <v/>
      </c>
      <c r="G31" s="7" t="str">
        <f t="shared" si="1"/>
        <v/>
      </c>
      <c r="H31" s="6" t="str">
        <f t="shared" si="4"/>
        <v/>
      </c>
      <c r="J31" s="8" t="str">
        <f t="shared" si="5"/>
        <v/>
      </c>
    </row>
    <row r="32" spans="1:10">
      <c r="F32" t="str">
        <f t="shared" si="0"/>
        <v/>
      </c>
      <c r="G32" s="7" t="str">
        <f t="shared" si="1"/>
        <v/>
      </c>
      <c r="H32" s="6" t="str">
        <f t="shared" si="4"/>
        <v/>
      </c>
      <c r="J32" s="8" t="str">
        <f t="shared" si="5"/>
        <v/>
      </c>
    </row>
    <row r="33" spans="6:10">
      <c r="F33" t="str">
        <f t="shared" si="0"/>
        <v/>
      </c>
      <c r="G33" s="7" t="str">
        <f t="shared" si="1"/>
        <v/>
      </c>
      <c r="H33" s="6" t="str">
        <f t="shared" si="4"/>
        <v/>
      </c>
      <c r="J33" s="8" t="str">
        <f t="shared" si="5"/>
        <v/>
      </c>
    </row>
    <row r="34" spans="6:10">
      <c r="F34" t="str">
        <f t="shared" si="0"/>
        <v/>
      </c>
      <c r="G34" s="7" t="str">
        <f t="shared" si="1"/>
        <v/>
      </c>
      <c r="H34" s="6" t="str">
        <f t="shared" si="4"/>
        <v/>
      </c>
      <c r="J34" s="8" t="str">
        <f t="shared" si="5"/>
        <v/>
      </c>
    </row>
    <row r="35" spans="6:10">
      <c r="F35" t="str">
        <f t="shared" si="0"/>
        <v/>
      </c>
      <c r="G35" s="7" t="str">
        <f t="shared" si="1"/>
        <v/>
      </c>
      <c r="H35" s="6" t="str">
        <f t="shared" si="4"/>
        <v/>
      </c>
      <c r="J35" s="8" t="str">
        <f t="shared" si="5"/>
        <v/>
      </c>
    </row>
    <row r="36" spans="6:10">
      <c r="F36" t="str">
        <f t="shared" si="0"/>
        <v/>
      </c>
      <c r="G36" s="7" t="str">
        <f t="shared" si="1"/>
        <v/>
      </c>
      <c r="H36" s="6" t="str">
        <f t="shared" si="4"/>
        <v/>
      </c>
      <c r="J36" s="8" t="str">
        <f t="shared" si="5"/>
        <v/>
      </c>
    </row>
    <row r="37" spans="6:10">
      <c r="F37" t="str">
        <f t="shared" si="0"/>
        <v/>
      </c>
      <c r="G37" s="7" t="str">
        <f t="shared" si="1"/>
        <v/>
      </c>
      <c r="H37" s="6" t="str">
        <f t="shared" si="4"/>
        <v/>
      </c>
      <c r="J37" s="8" t="str">
        <f t="shared" si="5"/>
        <v/>
      </c>
    </row>
    <row r="38" spans="6:10">
      <c r="F38" t="str">
        <f t="shared" si="0"/>
        <v/>
      </c>
      <c r="G38" s="7" t="str">
        <f t="shared" si="1"/>
        <v/>
      </c>
      <c r="H38" s="6" t="str">
        <f t="shared" si="4"/>
        <v/>
      </c>
      <c r="J38" s="8" t="str">
        <f t="shared" si="5"/>
        <v/>
      </c>
    </row>
    <row r="39" spans="6:10">
      <c r="F39" t="str">
        <f t="shared" si="0"/>
        <v/>
      </c>
      <c r="G39" s="7" t="str">
        <f t="shared" si="1"/>
        <v/>
      </c>
      <c r="H39" s="6" t="str">
        <f t="shared" si="4"/>
        <v/>
      </c>
      <c r="J39" s="8" t="str">
        <f t="shared" si="5"/>
        <v/>
      </c>
    </row>
    <row r="40" spans="6:10">
      <c r="F40" t="str">
        <f t="shared" si="0"/>
        <v/>
      </c>
      <c r="G40" s="7" t="str">
        <f t="shared" si="1"/>
        <v/>
      </c>
      <c r="H40" s="6" t="str">
        <f t="shared" si="4"/>
        <v/>
      </c>
      <c r="J40" s="8" t="str">
        <f t="shared" si="5"/>
        <v/>
      </c>
    </row>
    <row r="41" spans="6:10">
      <c r="F41" t="str">
        <f t="shared" si="0"/>
        <v/>
      </c>
      <c r="G41" s="7" t="str">
        <f t="shared" si="1"/>
        <v/>
      </c>
      <c r="H41" s="6" t="str">
        <f t="shared" si="4"/>
        <v/>
      </c>
      <c r="J41" s="8" t="str">
        <f t="shared" si="5"/>
        <v/>
      </c>
    </row>
    <row r="42" spans="6:10">
      <c r="F42" t="str">
        <f t="shared" si="0"/>
        <v/>
      </c>
      <c r="G42" s="7" t="str">
        <f t="shared" si="1"/>
        <v/>
      </c>
      <c r="H42" s="6" t="str">
        <f t="shared" si="4"/>
        <v/>
      </c>
      <c r="J42" s="8" t="str">
        <f t="shared" si="5"/>
        <v/>
      </c>
    </row>
    <row r="43" spans="6:10">
      <c r="F43" t="str">
        <f t="shared" ref="F43:F66" si="6">IF(ISERROR(VLOOKUP(E43,SNCF,3,1)),"",VLOOKUP(E43,SNCF,3,1))</f>
        <v/>
      </c>
      <c r="G43" s="7" t="str">
        <f t="shared" si="1"/>
        <v/>
      </c>
      <c r="H43" s="6" t="str">
        <f t="shared" si="4"/>
        <v/>
      </c>
      <c r="J43" s="8" t="str">
        <f t="shared" si="5"/>
        <v/>
      </c>
    </row>
    <row r="44" spans="6:10">
      <c r="F44" t="str">
        <f t="shared" si="6"/>
        <v/>
      </c>
      <c r="H44" s="6" t="str">
        <f t="shared" si="4"/>
        <v/>
      </c>
      <c r="J44" s="8" t="str">
        <f t="shared" si="5"/>
        <v/>
      </c>
    </row>
    <row r="45" spans="6:10">
      <c r="F45" t="str">
        <f t="shared" si="6"/>
        <v/>
      </c>
      <c r="H45" s="6" t="str">
        <f t="shared" si="4"/>
        <v/>
      </c>
      <c r="J45" s="8" t="str">
        <f t="shared" si="5"/>
        <v/>
      </c>
    </row>
    <row r="46" spans="6:10">
      <c r="F46" t="str">
        <f t="shared" si="6"/>
        <v/>
      </c>
      <c r="H46" s="6" t="str">
        <f t="shared" si="4"/>
        <v/>
      </c>
      <c r="J46" s="8" t="str">
        <f t="shared" si="5"/>
        <v/>
      </c>
    </row>
    <row r="47" spans="6:10">
      <c r="F47" t="str">
        <f t="shared" si="6"/>
        <v/>
      </c>
      <c r="H47" s="6" t="str">
        <f t="shared" si="4"/>
        <v/>
      </c>
      <c r="J47" s="8" t="str">
        <f t="shared" si="5"/>
        <v/>
      </c>
    </row>
    <row r="48" spans="6:10">
      <c r="F48" t="str">
        <f t="shared" si="6"/>
        <v/>
      </c>
      <c r="H48" s="6" t="str">
        <f t="shared" si="4"/>
        <v/>
      </c>
      <c r="J48" s="8" t="str">
        <f t="shared" si="5"/>
        <v/>
      </c>
    </row>
    <row r="49" spans="6:10">
      <c r="F49" t="str">
        <f t="shared" si="6"/>
        <v/>
      </c>
      <c r="H49" s="6" t="str">
        <f t="shared" si="4"/>
        <v/>
      </c>
      <c r="J49" s="8" t="str">
        <f t="shared" si="5"/>
        <v/>
      </c>
    </row>
    <row r="50" spans="6:10">
      <c r="F50" t="str">
        <f t="shared" si="6"/>
        <v/>
      </c>
      <c r="H50" s="6" t="str">
        <f t="shared" si="4"/>
        <v/>
      </c>
      <c r="J50" s="8" t="str">
        <f t="shared" si="5"/>
        <v/>
      </c>
    </row>
    <row r="51" spans="6:10">
      <c r="F51" t="str">
        <f t="shared" si="6"/>
        <v/>
      </c>
      <c r="H51" s="6" t="str">
        <f t="shared" si="4"/>
        <v/>
      </c>
      <c r="J51" s="8" t="str">
        <f t="shared" si="5"/>
        <v/>
      </c>
    </row>
    <row r="52" spans="6:10">
      <c r="F52" t="str">
        <f t="shared" si="6"/>
        <v/>
      </c>
      <c r="H52" s="6" t="str">
        <f t="shared" si="4"/>
        <v/>
      </c>
      <c r="J52" s="8" t="str">
        <f t="shared" si="5"/>
        <v/>
      </c>
    </row>
    <row r="53" spans="6:10">
      <c r="F53" t="str">
        <f t="shared" si="6"/>
        <v/>
      </c>
      <c r="H53" s="6" t="str">
        <f t="shared" si="4"/>
        <v/>
      </c>
      <c r="J53" s="8" t="str">
        <f t="shared" si="5"/>
        <v/>
      </c>
    </row>
    <row r="54" spans="6:10">
      <c r="F54" t="str">
        <f t="shared" si="6"/>
        <v/>
      </c>
      <c r="H54" s="6" t="str">
        <f t="shared" si="4"/>
        <v/>
      </c>
      <c r="J54" s="8" t="str">
        <f t="shared" si="5"/>
        <v/>
      </c>
    </row>
    <row r="55" spans="6:10">
      <c r="F55" t="str">
        <f t="shared" si="6"/>
        <v/>
      </c>
      <c r="H55" s="6" t="str">
        <f t="shared" si="4"/>
        <v/>
      </c>
    </row>
    <row r="56" spans="6:10">
      <c r="F56" t="str">
        <f t="shared" si="6"/>
        <v/>
      </c>
      <c r="H56" s="6" t="str">
        <f t="shared" si="4"/>
        <v/>
      </c>
    </row>
    <row r="57" spans="6:10">
      <c r="F57" t="str">
        <f t="shared" si="6"/>
        <v/>
      </c>
      <c r="H57" s="6" t="str">
        <f t="shared" si="4"/>
        <v/>
      </c>
    </row>
    <row r="58" spans="6:10">
      <c r="F58" t="str">
        <f t="shared" si="6"/>
        <v/>
      </c>
      <c r="H58" s="6" t="str">
        <f t="shared" si="4"/>
        <v/>
      </c>
    </row>
    <row r="59" spans="6:10">
      <c r="F59" t="str">
        <f t="shared" si="6"/>
        <v/>
      </c>
      <c r="H59" s="6" t="str">
        <f t="shared" si="4"/>
        <v/>
      </c>
    </row>
    <row r="60" spans="6:10">
      <c r="F60" t="str">
        <f t="shared" si="6"/>
        <v/>
      </c>
      <c r="H60" s="6" t="str">
        <f t="shared" si="4"/>
        <v/>
      </c>
    </row>
    <row r="61" spans="6:10">
      <c r="F61" t="str">
        <f t="shared" si="6"/>
        <v/>
      </c>
      <c r="H61" s="6" t="str">
        <f t="shared" si="4"/>
        <v/>
      </c>
    </row>
    <row r="62" spans="6:10">
      <c r="F62" t="str">
        <f t="shared" si="6"/>
        <v/>
      </c>
      <c r="H62" s="6" t="str">
        <f t="shared" si="4"/>
        <v/>
      </c>
    </row>
    <row r="63" spans="6:10">
      <c r="F63" t="str">
        <f t="shared" si="6"/>
        <v/>
      </c>
      <c r="H63" s="6" t="str">
        <f t="shared" si="4"/>
        <v/>
      </c>
    </row>
    <row r="64" spans="6:10">
      <c r="F64" t="str">
        <f t="shared" si="6"/>
        <v/>
      </c>
      <c r="H64" s="6" t="str">
        <f t="shared" si="4"/>
        <v/>
      </c>
    </row>
    <row r="65" spans="6:8">
      <c r="F65" t="str">
        <f t="shared" si="6"/>
        <v/>
      </c>
      <c r="H65" s="6" t="str">
        <f t="shared" si="4"/>
        <v/>
      </c>
    </row>
    <row r="66" spans="6:8">
      <c r="F66" t="str">
        <f t="shared" si="6"/>
        <v/>
      </c>
      <c r="H66" s="6" t="str">
        <f t="shared" si="4"/>
        <v/>
      </c>
    </row>
  </sheetData>
  <autoFilter ref="A10:J27"/>
  <conditionalFormatting sqref="A11:J66">
    <cfRule type="cellIs" dxfId="0" priority="1" operator="equal">
      <formula>"#N/A"</formula>
    </cfRule>
  </conditionalFormatting>
  <dataValidations count="1">
    <dataValidation type="list" allowBlank="1" showInputMessage="1" showErrorMessage="1" sqref="D7">
      <formula1>classes</formula1>
    </dataValidation>
  </dataValidations>
  <pageMargins left="0.7" right="0.7" top="0.75" bottom="0.75" header="0.3" footer="0.3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29"/>
  <sheetViews>
    <sheetView tabSelected="1" zoomScaleNormal="100" workbookViewId="0">
      <selection activeCell="D7" sqref="D7"/>
    </sheetView>
  </sheetViews>
  <sheetFormatPr baseColWidth="10" defaultRowHeight="15"/>
  <cols>
    <col min="1" max="1" width="18.85546875" customWidth="1"/>
    <col min="2" max="2" width="11.28515625" style="13" customWidth="1"/>
    <col min="3" max="3" width="20.28515625" customWidth="1"/>
    <col min="4" max="4" width="20.85546875" customWidth="1"/>
    <col min="5" max="6" width="8.7109375" customWidth="1"/>
    <col min="7" max="7" width="11.7109375" style="7" customWidth="1"/>
    <col min="8" max="8" width="8.7109375" style="6" customWidth="1"/>
    <col min="9" max="9" width="12.7109375" style="6" customWidth="1"/>
    <col min="10" max="10" width="11.7109375" style="8" customWidth="1"/>
  </cols>
  <sheetData>
    <row r="1" spans="1:10">
      <c r="C1" s="5"/>
    </row>
    <row r="3" spans="1:10">
      <c r="C3" s="14"/>
    </row>
    <row r="5" spans="1:10">
      <c r="C5" s="14"/>
    </row>
    <row r="6" spans="1:10" ht="15.75" thickBot="1"/>
    <row r="7" spans="1:10" ht="15.75" thickBot="1">
      <c r="C7" t="s">
        <v>21</v>
      </c>
      <c r="D7" s="20" t="s">
        <v>33</v>
      </c>
    </row>
    <row r="9" spans="1:10" ht="15.75" thickBot="1"/>
    <row r="10" spans="1:10" ht="15.75" thickBot="1">
      <c r="A10" s="21" t="s">
        <v>22</v>
      </c>
      <c r="B10" s="22" t="s">
        <v>21</v>
      </c>
      <c r="C10" s="22" t="s">
        <v>13</v>
      </c>
      <c r="D10" s="22" t="s">
        <v>14</v>
      </c>
      <c r="E10" s="22" t="s">
        <v>15</v>
      </c>
      <c r="F10" s="22" t="s">
        <v>16</v>
      </c>
      <c r="G10" s="23" t="s">
        <v>20</v>
      </c>
      <c r="H10" s="24" t="s">
        <v>17</v>
      </c>
      <c r="I10" s="24" t="s">
        <v>18</v>
      </c>
      <c r="J10" s="25" t="s">
        <v>19</v>
      </c>
    </row>
    <row r="11" spans="1:10">
      <c r="A11" s="4" t="str">
        <f t="array" aca="1" ref="A11" ca="1">IF(COUNTIF(Classe,$D$7)&lt;ROWS($1:1),"",INDEX(NOM,SMALL(IF(Classe=$D$7,ROW(Classe)),ROWS($1:1))))</f>
        <v>Alexis</v>
      </c>
      <c r="B11" s="4" t="str">
        <f t="array" aca="1" ref="B11" ca="1">IF(COUNTIF(Classe,$D$7)&lt;ROWS($1:1),"",INDEX(Classe,SMALL(IF(Classe=$D$7,ROW(Classe)),ROWS($1:1))))</f>
        <v>TES1</v>
      </c>
      <c r="C11" s="4" t="str">
        <f t="array" aca="1" ref="C11" ca="1">IF(COUNTIF(Classe,$D$7)&lt;ROWS($1:1),"",INDEX(Responsable,SMALL(IF(Classe=$D$7,ROW(Classe)),ROWS($1:1))))</f>
        <v>Jacques</v>
      </c>
      <c r="D11" s="4" t="str">
        <f t="array" aca="1" ref="D11" ca="1">IF(COUNTIF(Classe,$D$7)&lt;ROWS($1:1),"",INDEX(Lieu,SMALL(IF(Classe=$D$7,ROW(Classe)),ROWS($1:1))))</f>
        <v>Lille</v>
      </c>
      <c r="E11" s="4">
        <f t="array" aca="1" ref="E11" ca="1">IF(COUNTIF(Classe,$D$7)&lt;ROWS($1:1),"",INDEX(Nb,SMALL(IF(Classe=$D$7,ROW(Classe)),ROWS($1:1))))</f>
        <v>105</v>
      </c>
      <c r="F11" s="4">
        <f t="array" aca="1" ref="F11" ca="1">IF(COUNTIF(Classe,$D$7)&lt;ROWS($1:1),"",INDEX(Prix,SMALL(IF(Classe=$D$7,ROW(Classe)),ROWS($1:1))))</f>
        <v>0.12959999999999999</v>
      </c>
      <c r="G11" s="4">
        <f t="array" aca="1" ref="G11" ca="1">IF(COUNTIF(Classe,$D$7)&lt;ROWS($1:1),"",INDEX(Const,SMALL(IF(Classe=$D$7,ROW(Classe)),ROWS($1:1))))</f>
        <v>2.5165999999999999</v>
      </c>
      <c r="H11" s="4">
        <f t="array" aca="1" ref="H11" ca="1">IF(COUNTIF(Classe,$D$7)&lt;ROWS($1:1),"",INDEX(Total,SMALL(IF(Classe=$D$7,ROW(Classe)),ROWS($1:1))))</f>
        <v>16.200000000000003</v>
      </c>
      <c r="I11" s="4">
        <f t="array" aca="1" ref="I11" ca="1">IF(COUNTIF(Classe,$D$7)&lt;ROWS($1:1),"",INDEX(Restau,SMALL(IF(Classe=$D$7,ROW(Classe)),ROWS($1:1))))</f>
        <v>0</v>
      </c>
      <c r="J11" s="16">
        <f t="array" aca="1" ref="J11" ca="1">IF(COUNTIF(Classe,$D$7)&lt;ROWS($1:1),"",INDEX(Totaux,SMALL(IF(Classe=$D$7,ROW(Classe)),ROWS($1:1))))</f>
        <v>16.200000000000003</v>
      </c>
    </row>
    <row r="12" spans="1:10">
      <c r="A12" s="15" t="str">
        <f t="array" aca="1" ref="A12" ca="1">IF(COUNTIF(Classe,$D$7)&lt;ROWS($1:2),"",INDEX(NOM,SMALL(IF(Classe=$D$7,ROW(Classe)),ROWS($1:2))))</f>
        <v>Tony</v>
      </c>
      <c r="B12" s="4" t="str">
        <f t="array" aca="1" ref="B12" ca="1">IF(COUNTIF(Classe,$D$7)&lt;ROWS($1:2),"",INDEX(Classe,SMALL(IF(Classe=$D$7,ROW(Classe)),ROWS($1:2))))</f>
        <v>TES1</v>
      </c>
      <c r="C12" s="4" t="str">
        <f t="array" aca="1" ref="C12" ca="1">IF(COUNTIF(Classe,$D$7)&lt;ROWS($1:2),"",INDEX(Responsable,SMALL(IF(Classe=$D$7,ROW(Classe)),ROWS($1:2))))</f>
        <v>Edouard</v>
      </c>
      <c r="D12" s="4" t="str">
        <f t="array" aca="1" ref="D12" ca="1">IF(COUNTIF(Classe,$D$7)&lt;ROWS($1:2),"",INDEX(Lieu,SMALL(IF(Classe=$D$7,ROW(Classe)),ROWS($1:2))))</f>
        <v>Arras</v>
      </c>
      <c r="E12" s="4">
        <f t="array" aca="1" ref="E12" ca="1">IF(COUNTIF(Classe,$D$7)&lt;ROWS($1:2),"",INDEX(Nb,SMALL(IF(Classe=$D$7,ROW(Classe)),ROWS($1:2))))</f>
        <v>210</v>
      </c>
      <c r="F12" s="4">
        <f t="array" aca="1" ref="F12" ca="1">IF(COUNTIF(Classe,$D$7)&lt;ROWS($1:2),"",INDEX(Prix,SMALL(IF(Classe=$D$7,ROW(Classe)),ROWS($1:2))))</f>
        <v>0.1053</v>
      </c>
      <c r="G12" s="4">
        <f t="array" aca="1" ref="G12" ca="1">IF(COUNTIF(Classe,$D$7)&lt;ROWS($1:2),"",INDEX(Const,SMALL(IF(Classe=$D$7,ROW(Classe)),ROWS($1:2))))</f>
        <v>6.7575000000000003</v>
      </c>
      <c r="H12" s="4">
        <f t="array" aca="1" ref="H12" ca="1">IF(COUNTIF(Classe,$D$7)&lt;ROWS($1:2),"",INDEX(Total,SMALL(IF(Classe=$D$7,ROW(Classe)),ROWS($1:2))))</f>
        <v>28.900000000000002</v>
      </c>
      <c r="I12" s="4">
        <f t="array" aca="1" ref="I12" ca="1">IF(COUNTIF(Classe,$D$7)&lt;ROWS($1:2),"",INDEX(Restau,SMALL(IF(Classe=$D$7,ROW(Classe)),ROWS($1:2))))</f>
        <v>0</v>
      </c>
      <c r="J12" s="16">
        <f t="array" aca="1" ref="J12" ca="1">IF(COUNTIF(Classe,$D$7)&lt;ROWS($1:2),"",INDEX(Totaux,SMALL(IF(Classe=$D$7,ROW(Classe)),ROWS($1:2))))</f>
        <v>28.900000000000002</v>
      </c>
    </row>
    <row r="13" spans="1:10">
      <c r="A13" s="15" t="str">
        <f t="array" aca="1" ref="A13" ca="1">IF(COUNTIF(Classe,$D$7)&lt;ROWS($1:3),"",INDEX(NOM,SMALL(IF(Classe=$D$7,ROW(Classe)),ROWS($1:3))))</f>
        <v>Tony</v>
      </c>
      <c r="B13" s="4" t="str">
        <f t="array" aca="1" ref="B13" ca="1">IF(COUNTIF(Classe,$D$7)&lt;ROWS($1:3),"",INDEX(Classe,SMALL(IF(Classe=$D$7,ROW(Classe)),ROWS($1:3))))</f>
        <v>TES1</v>
      </c>
      <c r="C13" s="4" t="str">
        <f t="array" aca="1" ref="C13" ca="1">IF(COUNTIF(Classe,$D$7)&lt;ROWS($1:3),"",INDEX(Responsable,SMALL(IF(Classe=$D$7,ROW(Classe)),ROWS($1:3))))</f>
        <v>Edouard</v>
      </c>
      <c r="D13" s="4" t="str">
        <f t="array" aca="1" ref="D13" ca="1">IF(COUNTIF(Classe,$D$7)&lt;ROWS($1:3),"",INDEX(Lieu,SMALL(IF(Classe=$D$7,ROW(Classe)),ROWS($1:3))))</f>
        <v>Paris</v>
      </c>
      <c r="E13" s="4">
        <f t="array" aca="1" ref="E13" ca="1">IF(COUNTIF(Classe,$D$7)&lt;ROWS($1:3),"",INDEX(Nb,SMALL(IF(Classe=$D$7,ROW(Classe)),ROWS($1:3))))</f>
        <v>280</v>
      </c>
      <c r="F13" s="4">
        <f t="array" aca="1" ref="F13" ca="1">IF(COUNTIF(Classe,$D$7)&lt;ROWS($1:3),"",INDEX(Prix,SMALL(IF(Classe=$D$7,ROW(Classe)),ROWS($1:3))))</f>
        <v>0.1053</v>
      </c>
      <c r="G13" s="4">
        <f t="array" aca="1" ref="G13" ca="1">IF(COUNTIF(Classe,$D$7)&lt;ROWS($1:3),"",INDEX(Const,SMALL(IF(Classe=$D$7,ROW(Classe)),ROWS($1:3))))</f>
        <v>6.7575000000000003</v>
      </c>
      <c r="H13" s="4">
        <f t="array" aca="1" ref="H13" ca="1">IF(COUNTIF(Classe,$D$7)&lt;ROWS($1:3),"",INDEX(Total,SMALL(IF(Classe=$D$7,ROW(Classe)),ROWS($1:3))))</f>
        <v>36.300000000000004</v>
      </c>
      <c r="I13" s="4">
        <f t="array" aca="1" ref="I13" ca="1">IF(COUNTIF(Classe,$D$7)&lt;ROWS($1:3),"",INDEX(Restau,SMALL(IF(Classe=$D$7,ROW(Classe)),ROWS($1:3))))</f>
        <v>0</v>
      </c>
      <c r="J13" s="16">
        <f t="array" aca="1" ref="J13" ca="1">IF(COUNTIF(Classe,$D$7)&lt;ROWS($1:3),"",INDEX(Totaux,SMALL(IF(Classe=$D$7,ROW(Classe)),ROWS($1:3))))</f>
        <v>36.300000000000004</v>
      </c>
    </row>
    <row r="14" spans="1:10">
      <c r="A14" s="15" t="str">
        <f t="array" aca="1" ref="A14" ca="1">IF(COUNTIF(Classe,$D$7)&lt;ROWS($1:4),"",INDEX(NOM,SMALL(IF(Classe=$D$7,ROW(Classe)),ROWS($1:4))))</f>
        <v>Gabriel</v>
      </c>
      <c r="B14" s="4" t="str">
        <f t="array" aca="1" ref="B14" ca="1">IF(COUNTIF(Classe,$D$7)&lt;ROWS($1:4),"",INDEX(Classe,SMALL(IF(Classe=$D$7,ROW(Classe)),ROWS($1:4))))</f>
        <v>TES1</v>
      </c>
      <c r="C14" s="4" t="str">
        <f t="array" aca="1" ref="C14" ca="1">IF(COUNTIF(Classe,$D$7)&lt;ROWS($1:4),"",INDEX(Responsable,SMALL(IF(Classe=$D$7,ROW(Classe)),ROWS($1:4))))</f>
        <v>Christophe</v>
      </c>
      <c r="D14" s="4" t="str">
        <f t="array" aca="1" ref="D14" ca="1">IF(COUNTIF(Classe,$D$7)&lt;ROWS($1:4),"",INDEX(Lieu,SMALL(IF(Classe=$D$7,ROW(Classe)),ROWS($1:4))))</f>
        <v>Soissons</v>
      </c>
      <c r="E14" s="4">
        <f t="array" aca="1" ref="E14" ca="1">IF(COUNTIF(Classe,$D$7)&lt;ROWS($1:4),"",INDEX(Nb,SMALL(IF(Classe=$D$7,ROW(Classe)),ROWS($1:4))))</f>
        <v>152</v>
      </c>
      <c r="F14" s="4">
        <f t="array" aca="1" ref="F14" ca="1">IF(COUNTIF(Classe,$D$7)&lt;ROWS($1:4),"",INDEX(Prix,SMALL(IF(Classe=$D$7,ROW(Classe)),ROWS($1:4))))</f>
        <v>0.10390000000000001</v>
      </c>
      <c r="G14" s="4">
        <f t="array" aca="1" ref="G14" ca="1">IF(COUNTIF(Classe,$D$7)&lt;ROWS($1:4),"",INDEX(Const,SMALL(IF(Classe=$D$7,ROW(Classe)),ROWS($1:4))))</f>
        <v>7.0438000000000001</v>
      </c>
      <c r="H14" s="4">
        <f t="array" aca="1" ref="H14" ca="1">IF(COUNTIF(Classe,$D$7)&lt;ROWS($1:4),"",INDEX(Total,SMALL(IF(Classe=$D$7,ROW(Classe)),ROWS($1:4))))</f>
        <v>22.900000000000002</v>
      </c>
      <c r="I14" s="4">
        <f t="array" aca="1" ref="I14" ca="1">IF(COUNTIF(Classe,$D$7)&lt;ROWS($1:4),"",INDEX(Restau,SMALL(IF(Classe=$D$7,ROW(Classe)),ROWS($1:4))))</f>
        <v>0</v>
      </c>
      <c r="J14" s="16">
        <f t="array" aca="1" ref="J14" ca="1">IF(COUNTIF(Classe,$D$7)&lt;ROWS($1:4),"",INDEX(Totaux,SMALL(IF(Classe=$D$7,ROW(Classe)),ROWS($1:4))))</f>
        <v>22.900000000000002</v>
      </c>
    </row>
    <row r="15" spans="1:10">
      <c r="A15" s="15" t="str">
        <f t="array" aca="1" ref="A15" ca="1">IF(COUNTIF(Classe,$D$7)&lt;ROWS($1:5),"",INDEX(NOM,SMALL(IF(Classe=$D$7,ROW(Classe)),ROWS($1:5))))</f>
        <v>Gabriel</v>
      </c>
      <c r="B15" s="4" t="str">
        <f t="array" aca="1" ref="B15" ca="1">IF(COUNTIF(Classe,$D$7)&lt;ROWS($1:5),"",INDEX(Classe,SMALL(IF(Classe=$D$7,ROW(Classe)),ROWS($1:5))))</f>
        <v>TES1</v>
      </c>
      <c r="C15" s="4" t="str">
        <f t="array" aca="1" ref="C15" ca="1">IF(COUNTIF(Classe,$D$7)&lt;ROWS($1:5),"",INDEX(Responsable,SMALL(IF(Classe=$D$7,ROW(Classe)),ROWS($1:5))))</f>
        <v>Christophe</v>
      </c>
      <c r="D15" s="4" t="str">
        <f t="array" aca="1" ref="D15" ca="1">IF(COUNTIF(Classe,$D$7)&lt;ROWS($1:5),"",INDEX(Lieu,SMALL(IF(Classe=$D$7,ROW(Classe)),ROWS($1:5))))</f>
        <v>Amiens</v>
      </c>
      <c r="E15" s="4">
        <f t="array" aca="1" ref="E15" ca="1">IF(COUNTIF(Classe,$D$7)&lt;ROWS($1:5),"",INDEX(Nb,SMALL(IF(Classe=$D$7,ROW(Classe)),ROWS($1:5))))</f>
        <v>240</v>
      </c>
      <c r="F15" s="4">
        <f t="array" aca="1" ref="F15" ca="1">IF(COUNTIF(Classe,$D$7)&lt;ROWS($1:5),"",INDEX(Prix,SMALL(IF(Classe=$D$7,ROW(Classe)),ROWS($1:5))))</f>
        <v>0.1053</v>
      </c>
      <c r="G15" s="4">
        <f t="array" aca="1" ref="G15" ca="1">IF(COUNTIF(Classe,$D$7)&lt;ROWS($1:5),"",INDEX(Const,SMALL(IF(Classe=$D$7,ROW(Classe)),ROWS($1:5))))</f>
        <v>6.7575000000000003</v>
      </c>
      <c r="H15" s="4">
        <f t="array" aca="1" ref="H15" ca="1">IF(COUNTIF(Classe,$D$7)&lt;ROWS($1:5),"",INDEX(Total,SMALL(IF(Classe=$D$7,ROW(Classe)),ROWS($1:5))))</f>
        <v>32.1</v>
      </c>
      <c r="I15" s="4">
        <f t="array" aca="1" ref="I15" ca="1">IF(COUNTIF(Classe,$D$7)&lt;ROWS($1:5),"",INDEX(Restau,SMALL(IF(Classe=$D$7,ROW(Classe)),ROWS($1:5))))</f>
        <v>0</v>
      </c>
      <c r="J15" s="16">
        <f t="array" aca="1" ref="J15" ca="1">IF(COUNTIF(Classe,$D$7)&lt;ROWS($1:5),"",INDEX(Totaux,SMALL(IF(Classe=$D$7,ROW(Classe)),ROWS($1:5))))</f>
        <v>32.1</v>
      </c>
    </row>
    <row r="16" spans="1:10">
      <c r="A16" s="15" t="str">
        <f t="array" aca="1" ref="A16" ca="1">IF(COUNTIF(Classe,$D$7)&lt;ROWS($1:6),"",INDEX(NOM,SMALL(IF(Classe=$D$7,ROW(Classe)),ROWS($1:6))))</f>
        <v>Jordan</v>
      </c>
      <c r="B16" s="4" t="str">
        <f t="array" aca="1" ref="B16" ca="1">IF(COUNTIF(Classe,$D$7)&lt;ROWS($1:6),"",INDEX(Classe,SMALL(IF(Classe=$D$7,ROW(Classe)),ROWS($1:6))))</f>
        <v>TES1</v>
      </c>
      <c r="C16" s="4" t="str">
        <f t="array" aca="1" ref="C16" ca="1">IF(COUNTIF(Classe,$D$7)&lt;ROWS($1:6),"",INDEX(Responsable,SMALL(IF(Classe=$D$7,ROW(Classe)),ROWS($1:6))))</f>
        <v>Dany</v>
      </c>
      <c r="D16" s="4" t="str">
        <f t="array" aca="1" ref="D16" ca="1">IF(COUNTIF(Classe,$D$7)&lt;ROWS($1:6),"",INDEX(Lieu,SMALL(IF(Classe=$D$7,ROW(Classe)),ROWS($1:6))))</f>
        <v>Reims</v>
      </c>
      <c r="E16" s="4">
        <f t="array" aca="1" ref="E16" ca="1">IF(COUNTIF(Classe,$D$7)&lt;ROWS($1:6),"",INDEX(Nb,SMALL(IF(Classe=$D$7,ROW(Classe)),ROWS($1:6))))</f>
        <v>220</v>
      </c>
      <c r="F16" s="4">
        <f t="array" aca="1" ref="F16" ca="1">IF(COUNTIF(Classe,$D$7)&lt;ROWS($1:6),"",INDEX(Prix,SMALL(IF(Classe=$D$7,ROW(Classe)),ROWS($1:6))))</f>
        <v>0.1053</v>
      </c>
      <c r="G16" s="4">
        <f t="array" aca="1" ref="G16" ca="1">IF(COUNTIF(Classe,$D$7)&lt;ROWS($1:6),"",INDEX(Const,SMALL(IF(Classe=$D$7,ROW(Classe)),ROWS($1:6))))</f>
        <v>6.7575000000000003</v>
      </c>
      <c r="H16" s="4">
        <f t="array" aca="1" ref="H16" ca="1">IF(COUNTIF(Classe,$D$7)&lt;ROWS($1:6),"",INDEX(Total,SMALL(IF(Classe=$D$7,ROW(Classe)),ROWS($1:6))))</f>
        <v>30</v>
      </c>
      <c r="I16" s="4">
        <f t="array" aca="1" ref="I16" ca="1">IF(COUNTIF(Classe,$D$7)&lt;ROWS($1:6),"",INDEX(Restau,SMALL(IF(Classe=$D$7,ROW(Classe)),ROWS($1:6))))</f>
        <v>0</v>
      </c>
      <c r="J16" s="16">
        <f t="array" aca="1" ref="J16" ca="1">IF(COUNTIF(Classe,$D$7)&lt;ROWS($1:6),"",INDEX(Totaux,SMALL(IF(Classe=$D$7,ROW(Classe)),ROWS($1:6))))</f>
        <v>30</v>
      </c>
    </row>
    <row r="17" spans="1:10">
      <c r="A17" s="15" t="str">
        <f t="array" aca="1" ref="A17" ca="1">IF(COUNTIF(Classe,$D$7)&lt;ROWS($1:7),"",INDEX(NOM,SMALL(IF(Classe=$D$7,ROW(Classe)),ROWS($1:7))))</f>
        <v>Jordan</v>
      </c>
      <c r="B17" s="4" t="str">
        <f t="array" aca="1" ref="B17" ca="1">IF(COUNTIF(Classe,$D$7)&lt;ROWS($1:7),"",INDEX(Classe,SMALL(IF(Classe=$D$7,ROW(Classe)),ROWS($1:7))))</f>
        <v>TES1</v>
      </c>
      <c r="C17" s="4" t="str">
        <f t="array" aca="1" ref="C17" ca="1">IF(COUNTIF(Classe,$D$7)&lt;ROWS($1:7),"",INDEX(Responsable,SMALL(IF(Classe=$D$7,ROW(Classe)),ROWS($1:7))))</f>
        <v>Dany</v>
      </c>
      <c r="D17" s="4" t="str">
        <f t="array" aca="1" ref="D17" ca="1">IF(COUNTIF(Classe,$D$7)&lt;ROWS($1:7),"",INDEX(Lieu,SMALL(IF(Classe=$D$7,ROW(Classe)),ROWS($1:7))))</f>
        <v>Arras</v>
      </c>
      <c r="E17" s="4">
        <f t="array" aca="1" ref="E17" ca="1">IF(COUNTIF(Classe,$D$7)&lt;ROWS($1:7),"",INDEX(Nb,SMALL(IF(Classe=$D$7,ROW(Classe)),ROWS($1:7))))</f>
        <v>150</v>
      </c>
      <c r="F17" s="4">
        <f t="array" aca="1" ref="F17" ca="1">IF(COUNTIF(Classe,$D$7)&lt;ROWS($1:7),"",INDEX(Prix,SMALL(IF(Classe=$D$7,ROW(Classe)),ROWS($1:7))))</f>
        <v>0.10390000000000001</v>
      </c>
      <c r="G17" s="4">
        <f t="array" aca="1" ref="G17" ca="1">IF(COUNTIF(Classe,$D$7)&lt;ROWS($1:7),"",INDEX(Const,SMALL(IF(Classe=$D$7,ROW(Classe)),ROWS($1:7))))</f>
        <v>7.0438000000000001</v>
      </c>
      <c r="H17" s="4">
        <f t="array" aca="1" ref="H17" ca="1">IF(COUNTIF(Classe,$D$7)&lt;ROWS($1:7),"",INDEX(Total,SMALL(IF(Classe=$D$7,ROW(Classe)),ROWS($1:7))))</f>
        <v>22.700000000000003</v>
      </c>
      <c r="I17" s="4">
        <f t="array" aca="1" ref="I17" ca="1">IF(COUNTIF(Classe,$D$7)&lt;ROWS($1:7),"",INDEX(Restau,SMALL(IF(Classe=$D$7,ROW(Classe)),ROWS($1:7))))</f>
        <v>8.9</v>
      </c>
      <c r="J17" s="16">
        <f t="array" aca="1" ref="J17" ca="1">IF(COUNTIF(Classe,$D$7)&lt;ROWS($1:7),"",INDEX(Totaux,SMALL(IF(Classe=$D$7,ROW(Classe)),ROWS($1:7))))</f>
        <v>31.6</v>
      </c>
    </row>
    <row r="18" spans="1:10">
      <c r="A18" s="15" t="str">
        <f t="array" aca="1" ref="A18" ca="1">IF(COUNTIF(Classe,$D$7)&lt;ROWS($1:8),"",INDEX(NOM,SMALL(IF(Classe=$D$7,ROW(Classe)),ROWS($1:8))))</f>
        <v/>
      </c>
      <c r="B18" s="4" t="str">
        <f t="array" aca="1" ref="B18" ca="1">IF(COUNTIF(Classe,$D$7)&lt;ROWS($1:8),"",INDEX(Classe,SMALL(IF(Classe=$D$7,ROW(Classe)),ROWS($1:8))))</f>
        <v/>
      </c>
      <c r="C18" s="4" t="str">
        <f t="array" aca="1" ref="C18" ca="1">IF(COUNTIF(Classe,$D$7)&lt;ROWS($1:8),"",INDEX(Responsable,SMALL(IF(Classe=$D$7,ROW(Classe)),ROWS($1:8))))</f>
        <v/>
      </c>
      <c r="D18" s="4" t="str">
        <f t="array" aca="1" ref="D18" ca="1">IF(COUNTIF(Classe,$D$7)&lt;ROWS($1:8),"",INDEX(Lieu,SMALL(IF(Classe=$D$7,ROW(Classe)),ROWS($1:8))))</f>
        <v/>
      </c>
      <c r="E18" s="4" t="str">
        <f t="array" aca="1" ref="E18" ca="1">IF(COUNTIF(Classe,$D$7)&lt;ROWS($1:8),"",INDEX(Nb,SMALL(IF(Classe=$D$7,ROW(Classe)),ROWS($1:8))))</f>
        <v/>
      </c>
      <c r="F18" s="4" t="str">
        <f t="array" aca="1" ref="F18" ca="1">IF(COUNTIF(Classe,$D$7)&lt;ROWS($1:8),"",INDEX(Prix,SMALL(IF(Classe=$D$7,ROW(Classe)),ROWS($1:8))))</f>
        <v/>
      </c>
      <c r="G18" s="4" t="str">
        <f t="array" aca="1" ref="G18" ca="1">IF(COUNTIF(Classe,$D$7)&lt;ROWS($1:8),"",INDEX(Const,SMALL(IF(Classe=$D$7,ROW(Classe)),ROWS($1:8))))</f>
        <v/>
      </c>
      <c r="H18" s="4" t="str">
        <f t="array" aca="1" ref="H18" ca="1">IF(COUNTIF(Classe,$D$7)&lt;ROWS($1:8),"",INDEX(Total,SMALL(IF(Classe=$D$7,ROW(Classe)),ROWS($1:8))))</f>
        <v/>
      </c>
      <c r="I18" s="4" t="str">
        <f t="array" aca="1" ref="I18" ca="1">IF(COUNTIF(Classe,$D$7)&lt;ROWS($1:8),"",INDEX(Restau,SMALL(IF(Classe=$D$7,ROW(Classe)),ROWS($1:8))))</f>
        <v/>
      </c>
      <c r="J18" s="16" t="str">
        <f t="array" aca="1" ref="J18" ca="1">IF(COUNTIF(Classe,$D$7)&lt;ROWS($1:8),"",INDEX(Totaux,SMALL(IF(Classe=$D$7,ROW(Classe)),ROWS($1:8))))</f>
        <v/>
      </c>
    </row>
    <row r="19" spans="1:10">
      <c r="A19" s="15" t="str">
        <f t="array" aca="1" ref="A19" ca="1">IF(COUNTIF(Classe,$D$7)&lt;ROWS($1:9),"",INDEX(NOM,SMALL(IF(Classe=$D$7,ROW(Classe)),ROWS($1:9))))</f>
        <v/>
      </c>
      <c r="B19" s="4" t="str">
        <f t="array" aca="1" ref="B19" ca="1">IF(COUNTIF(Classe,$D$7)&lt;ROWS($1:9),"",INDEX(Classe,SMALL(IF(Classe=$D$7,ROW(Classe)),ROWS($1:9))))</f>
        <v/>
      </c>
      <c r="C19" s="4" t="str">
        <f t="array" aca="1" ref="C19" ca="1">IF(COUNTIF(Classe,$D$7)&lt;ROWS($1:9),"",INDEX(Responsable,SMALL(IF(Classe=$D$7,ROW(Classe)),ROWS($1:9))))</f>
        <v/>
      </c>
      <c r="D19" s="4" t="str">
        <f t="array" aca="1" ref="D19" ca="1">IF(COUNTIF(Classe,$D$7)&lt;ROWS($1:9),"",INDEX(Lieu,SMALL(IF(Classe=$D$7,ROW(Classe)),ROWS($1:9))))</f>
        <v/>
      </c>
      <c r="E19" s="4" t="str">
        <f t="array" aca="1" ref="E19" ca="1">IF(COUNTIF(Classe,$D$7)&lt;ROWS($1:9),"",INDEX(Nb,SMALL(IF(Classe=$D$7,ROW(Classe)),ROWS($1:9))))</f>
        <v/>
      </c>
      <c r="F19" s="4" t="str">
        <f t="array" aca="1" ref="F19" ca="1">IF(COUNTIF(Classe,$D$7)&lt;ROWS($1:9),"",INDEX(Prix,SMALL(IF(Classe=$D$7,ROW(Classe)),ROWS($1:9))))</f>
        <v/>
      </c>
      <c r="G19" s="4" t="str">
        <f t="array" aca="1" ref="G19" ca="1">IF(COUNTIF(Classe,$D$7)&lt;ROWS($1:9),"",INDEX(Const,SMALL(IF(Classe=$D$7,ROW(Classe)),ROWS($1:9))))</f>
        <v/>
      </c>
      <c r="H19" s="4" t="str">
        <f t="array" aca="1" ref="H19" ca="1">IF(COUNTIF(Classe,$D$7)&lt;ROWS($1:9),"",INDEX(Total,SMALL(IF(Classe=$D$7,ROW(Classe)),ROWS($1:9))))</f>
        <v/>
      </c>
      <c r="I19" s="4" t="str">
        <f t="array" aca="1" ref="I19" ca="1">IF(COUNTIF(Classe,$D$7)&lt;ROWS($1:9),"",INDEX(Restau,SMALL(IF(Classe=$D$7,ROW(Classe)),ROWS($1:9))))</f>
        <v/>
      </c>
      <c r="J19" s="16" t="str">
        <f t="array" aca="1" ref="J19" ca="1">IF(COUNTIF(Classe,$D$7)&lt;ROWS($1:9),"",INDEX(Totaux,SMALL(IF(Classe=$D$7,ROW(Classe)),ROWS($1:9))))</f>
        <v/>
      </c>
    </row>
    <row r="20" spans="1:10">
      <c r="A20" s="15" t="str">
        <f t="array" aca="1" ref="A20" ca="1">IF(COUNTIF(Classe,$D$7)&lt;ROWS($1:10),"",INDEX(NOM,SMALL(IF(Classe=$D$7,ROW(Classe)),ROWS($1:10))))</f>
        <v/>
      </c>
      <c r="B20" s="4" t="str">
        <f t="array" aca="1" ref="B20" ca="1">IF(COUNTIF(Classe,$D$7)&lt;ROWS($1:10),"",INDEX(Classe,SMALL(IF(Classe=$D$7,ROW(Classe)),ROWS($1:10))))</f>
        <v/>
      </c>
      <c r="C20" s="4" t="str">
        <f t="array" aca="1" ref="C20" ca="1">IF(COUNTIF(Classe,$D$7)&lt;ROWS($1:10),"",INDEX(Responsable,SMALL(IF(Classe=$D$7,ROW(Classe)),ROWS($1:10))))</f>
        <v/>
      </c>
      <c r="D20" s="4" t="str">
        <f t="array" aca="1" ref="D20" ca="1">IF(COUNTIF(Classe,$D$7)&lt;ROWS($1:10),"",INDEX(Lieu,SMALL(IF(Classe=$D$7,ROW(Classe)),ROWS($1:10))))</f>
        <v/>
      </c>
      <c r="E20" s="4" t="str">
        <f t="array" aca="1" ref="E20" ca="1">IF(COUNTIF(Classe,$D$7)&lt;ROWS($1:10),"",INDEX(Nb,SMALL(IF(Classe=$D$7,ROW(Classe)),ROWS($1:10))))</f>
        <v/>
      </c>
      <c r="F20" s="4" t="str">
        <f t="array" aca="1" ref="F20" ca="1">IF(COUNTIF(Classe,$D$7)&lt;ROWS($1:10),"",INDEX(Prix,SMALL(IF(Classe=$D$7,ROW(Classe)),ROWS($1:10))))</f>
        <v/>
      </c>
      <c r="G20" s="4" t="str">
        <f t="array" aca="1" ref="G20" ca="1">IF(COUNTIF(Classe,$D$7)&lt;ROWS($1:10),"",INDEX(Const,SMALL(IF(Classe=$D$7,ROW(Classe)),ROWS($1:10))))</f>
        <v/>
      </c>
      <c r="H20" s="4" t="str">
        <f t="array" aca="1" ref="H20" ca="1">IF(COUNTIF(Classe,$D$7)&lt;ROWS($1:10),"",INDEX(Total,SMALL(IF(Classe=$D$7,ROW(Classe)),ROWS($1:10))))</f>
        <v/>
      </c>
      <c r="I20" s="4" t="str">
        <f t="array" aca="1" ref="I20" ca="1">IF(COUNTIF(Classe,$D$7)&lt;ROWS($1:10),"",INDEX(Restau,SMALL(IF(Classe=$D$7,ROW(Classe)),ROWS($1:10))))</f>
        <v/>
      </c>
      <c r="J20" s="16" t="str">
        <f t="array" aca="1" ref="J20" ca="1">IF(COUNTIF(Classe,$D$7)&lt;ROWS($1:10),"",INDEX(Totaux,SMALL(IF(Classe=$D$7,ROW(Classe)),ROWS($1:10))))</f>
        <v/>
      </c>
    </row>
    <row r="21" spans="1:10">
      <c r="A21" s="15" t="str">
        <f t="array" aca="1" ref="A21" ca="1">IF(COUNTIF(Classe,$D$7)&lt;ROWS($1:11),"",INDEX(NOM,SMALL(IF(Classe=$D$7,ROW(Classe)),ROWS($1:11))))</f>
        <v/>
      </c>
      <c r="B21" s="4" t="str">
        <f t="array" aca="1" ref="B21" ca="1">IF(COUNTIF(Classe,$D$7)&lt;ROWS($1:11),"",INDEX(Classe,SMALL(IF(Classe=$D$7,ROW(Classe)),ROWS($1:11))))</f>
        <v/>
      </c>
      <c r="C21" s="4" t="str">
        <f t="array" aca="1" ref="C21" ca="1">IF(COUNTIF(Classe,$D$7)&lt;ROWS($1:11),"",INDEX(Responsable,SMALL(IF(Classe=$D$7,ROW(Classe)),ROWS($1:11))))</f>
        <v/>
      </c>
      <c r="D21" s="4" t="str">
        <f t="array" aca="1" ref="D21" ca="1">IF(COUNTIF(Classe,$D$7)&lt;ROWS($1:11),"",INDEX(Lieu,SMALL(IF(Classe=$D$7,ROW(Classe)),ROWS($1:11))))</f>
        <v/>
      </c>
      <c r="E21" s="4" t="str">
        <f t="array" aca="1" ref="E21" ca="1">IF(COUNTIF(Classe,$D$7)&lt;ROWS($1:11),"",INDEX(Nb,SMALL(IF(Classe=$D$7,ROW(Classe)),ROWS($1:11))))</f>
        <v/>
      </c>
      <c r="F21" s="4" t="str">
        <f t="array" aca="1" ref="F21" ca="1">IF(COUNTIF(Classe,$D$7)&lt;ROWS($1:11),"",INDEX(Prix,SMALL(IF(Classe=$D$7,ROW(Classe)),ROWS($1:11))))</f>
        <v/>
      </c>
      <c r="G21" s="4" t="str">
        <f t="array" aca="1" ref="G21" ca="1">IF(COUNTIF(Classe,$D$7)&lt;ROWS($1:11),"",INDEX(Const,SMALL(IF(Classe=$D$7,ROW(Classe)),ROWS($1:11))))</f>
        <v/>
      </c>
      <c r="H21" s="4" t="str">
        <f t="array" aca="1" ref="H21" ca="1">IF(COUNTIF(Classe,$D$7)&lt;ROWS($1:11),"",INDEX(Total,SMALL(IF(Classe=$D$7,ROW(Classe)),ROWS($1:11))))</f>
        <v/>
      </c>
      <c r="I21" s="4" t="str">
        <f t="array" aca="1" ref="I21" ca="1">IF(COUNTIF(Classe,$D$7)&lt;ROWS($1:11),"",INDEX(Restau,SMALL(IF(Classe=$D$7,ROW(Classe)),ROWS($1:11))))</f>
        <v/>
      </c>
      <c r="J21" s="16" t="str">
        <f t="array" aca="1" ref="J21" ca="1">IF(COUNTIF(Classe,$D$7)&lt;ROWS($1:11),"",INDEX(Totaux,SMALL(IF(Classe=$D$7,ROW(Classe)),ROWS($1:11))))</f>
        <v/>
      </c>
    </row>
    <row r="22" spans="1:10">
      <c r="A22" s="15" t="str">
        <f t="array" aca="1" ref="A22" ca="1">IF(COUNTIF(Classe,$D$7)&lt;ROWS($1:12),"",INDEX(NOM,SMALL(IF(Classe=$D$7,ROW(Classe)),ROWS($1:12))))</f>
        <v/>
      </c>
      <c r="B22" s="4" t="str">
        <f t="array" aca="1" ref="B22" ca="1">IF(COUNTIF(Classe,$D$7)&lt;ROWS($1:12),"",INDEX(Classe,SMALL(IF(Classe=$D$7,ROW(Classe)),ROWS($1:12))))</f>
        <v/>
      </c>
      <c r="C22" s="4" t="str">
        <f t="array" aca="1" ref="C22" ca="1">IF(COUNTIF(Classe,$D$7)&lt;ROWS($1:12),"",INDEX(Responsable,SMALL(IF(Classe=$D$7,ROW(Classe)),ROWS($1:12))))</f>
        <v/>
      </c>
      <c r="D22" s="4" t="str">
        <f t="array" aca="1" ref="D22" ca="1">IF(COUNTIF(Classe,$D$7)&lt;ROWS($1:12),"",INDEX(Lieu,SMALL(IF(Classe=$D$7,ROW(Classe)),ROWS($1:12))))</f>
        <v/>
      </c>
      <c r="E22" s="4" t="str">
        <f t="array" aca="1" ref="E22" ca="1">IF(COUNTIF(Classe,$D$7)&lt;ROWS($1:12),"",INDEX(Nb,SMALL(IF(Classe=$D$7,ROW(Classe)),ROWS($1:12))))</f>
        <v/>
      </c>
      <c r="F22" s="4" t="str">
        <f t="array" aca="1" ref="F22" ca="1">IF(COUNTIF(Classe,$D$7)&lt;ROWS($1:12),"",INDEX(Prix,SMALL(IF(Classe=$D$7,ROW(Classe)),ROWS($1:12))))</f>
        <v/>
      </c>
      <c r="G22" s="4" t="str">
        <f t="array" aca="1" ref="G22" ca="1">IF(COUNTIF(Classe,$D$7)&lt;ROWS($1:12),"",INDEX(Const,SMALL(IF(Classe=$D$7,ROW(Classe)),ROWS($1:12))))</f>
        <v/>
      </c>
      <c r="H22" s="4" t="str">
        <f t="array" aca="1" ref="H22" ca="1">IF(COUNTIF(Classe,$D$7)&lt;ROWS($1:12),"",INDEX(Total,SMALL(IF(Classe=$D$7,ROW(Classe)),ROWS($1:12))))</f>
        <v/>
      </c>
      <c r="I22" s="4" t="str">
        <f t="array" aca="1" ref="I22" ca="1">IF(COUNTIF(Classe,$D$7)&lt;ROWS($1:12),"",INDEX(Restau,SMALL(IF(Classe=$D$7,ROW(Classe)),ROWS($1:12))))</f>
        <v/>
      </c>
      <c r="J22" s="16" t="str">
        <f t="array" aca="1" ref="J22" ca="1">IF(COUNTIF(Classe,$D$7)&lt;ROWS($1:12),"",INDEX(Totaux,SMALL(IF(Classe=$D$7,ROW(Classe)),ROWS($1:12))))</f>
        <v/>
      </c>
    </row>
    <row r="23" spans="1:10">
      <c r="A23" s="15" t="str">
        <f t="array" aca="1" ref="A23" ca="1">IF(COUNTIF(Classe,$D$7)&lt;ROWS($1:13),"",INDEX(NOM,SMALL(IF(Classe=$D$7,ROW(Classe)),ROWS($1:13))))</f>
        <v/>
      </c>
      <c r="B23" s="4" t="str">
        <f t="array" aca="1" ref="B23" ca="1">IF(COUNTIF(Classe,$D$7)&lt;ROWS($1:13),"",INDEX(Classe,SMALL(IF(Classe=$D$7,ROW(Classe)),ROWS($1:13))))</f>
        <v/>
      </c>
      <c r="C23" s="4" t="str">
        <f t="array" aca="1" ref="C23" ca="1">IF(COUNTIF(Classe,$D$7)&lt;ROWS($1:13),"",INDEX(Responsable,SMALL(IF(Classe=$D$7,ROW(Classe)),ROWS($1:13))))</f>
        <v/>
      </c>
      <c r="D23" s="4" t="str">
        <f t="array" aca="1" ref="D23" ca="1">IF(COUNTIF(Classe,$D$7)&lt;ROWS($1:13),"",INDEX(Lieu,SMALL(IF(Classe=$D$7,ROW(Classe)),ROWS($1:13))))</f>
        <v/>
      </c>
      <c r="E23" s="4" t="str">
        <f t="array" aca="1" ref="E23" ca="1">IF(COUNTIF(Classe,$D$7)&lt;ROWS($1:13),"",INDEX(Nb,SMALL(IF(Classe=$D$7,ROW(Classe)),ROWS($1:13))))</f>
        <v/>
      </c>
      <c r="F23" s="4" t="str">
        <f t="array" aca="1" ref="F23" ca="1">IF(COUNTIF(Classe,$D$7)&lt;ROWS($1:13),"",INDEX(Prix,SMALL(IF(Classe=$D$7,ROW(Classe)),ROWS($1:13))))</f>
        <v/>
      </c>
      <c r="G23" s="4" t="str">
        <f t="array" aca="1" ref="G23" ca="1">IF(COUNTIF(Classe,$D$7)&lt;ROWS($1:13),"",INDEX(Const,SMALL(IF(Classe=$D$7,ROW(Classe)),ROWS($1:13))))</f>
        <v/>
      </c>
      <c r="H23" s="4" t="str">
        <f t="array" aca="1" ref="H23" ca="1">IF(COUNTIF(Classe,$D$7)&lt;ROWS($1:13),"",INDEX(Total,SMALL(IF(Classe=$D$7,ROW(Classe)),ROWS($1:13))))</f>
        <v/>
      </c>
      <c r="I23" s="4" t="str">
        <f t="array" aca="1" ref="I23" ca="1">IF(COUNTIF(Classe,$D$7)&lt;ROWS($1:13),"",INDEX(Restau,SMALL(IF(Classe=$D$7,ROW(Classe)),ROWS($1:13))))</f>
        <v/>
      </c>
      <c r="J23" s="16" t="str">
        <f t="array" aca="1" ref="J23" ca="1">IF(COUNTIF(Classe,$D$7)&lt;ROWS($1:13),"",INDEX(Totaux,SMALL(IF(Classe=$D$7,ROW(Classe)),ROWS($1:13))))</f>
        <v/>
      </c>
    </row>
    <row r="24" spans="1:10">
      <c r="A24" s="15" t="str">
        <f t="array" aca="1" ref="A24" ca="1">IF(COUNTIF(Classe,$D$7)&lt;ROWS($1:14),"",INDEX(NOM,SMALL(IF(Classe=$D$7,ROW(Classe)),ROWS($1:14))))</f>
        <v/>
      </c>
      <c r="B24" s="4" t="str">
        <f t="array" aca="1" ref="B24" ca="1">IF(COUNTIF(Classe,$D$7)&lt;ROWS($1:14),"",INDEX(Classe,SMALL(IF(Classe=$D$7,ROW(Classe)),ROWS($1:14))))</f>
        <v/>
      </c>
      <c r="C24" s="4" t="str">
        <f t="array" aca="1" ref="C24" ca="1">IF(COUNTIF(Classe,$D$7)&lt;ROWS($1:14),"",INDEX(Responsable,SMALL(IF(Classe=$D$7,ROW(Classe)),ROWS($1:14))))</f>
        <v/>
      </c>
      <c r="D24" s="4" t="str">
        <f t="array" aca="1" ref="D24" ca="1">IF(COUNTIF(Classe,$D$7)&lt;ROWS($1:14),"",INDEX(Lieu,SMALL(IF(Classe=$D$7,ROW(Classe)),ROWS($1:14))))</f>
        <v/>
      </c>
      <c r="E24" s="4" t="str">
        <f t="array" aca="1" ref="E24" ca="1">IF(COUNTIF(Classe,$D$7)&lt;ROWS($1:14),"",INDEX(Nb,SMALL(IF(Classe=$D$7,ROW(Classe)),ROWS($1:14))))</f>
        <v/>
      </c>
      <c r="F24" s="4" t="str">
        <f t="array" aca="1" ref="F24" ca="1">IF(COUNTIF(Classe,$D$7)&lt;ROWS($1:14),"",INDEX(Prix,SMALL(IF(Classe=$D$7,ROW(Classe)),ROWS($1:14))))</f>
        <v/>
      </c>
      <c r="G24" s="4" t="str">
        <f t="array" aca="1" ref="G24" ca="1">IF(COUNTIF(Classe,$D$7)&lt;ROWS($1:14),"",INDEX(Const,SMALL(IF(Classe=$D$7,ROW(Classe)),ROWS($1:14))))</f>
        <v/>
      </c>
      <c r="H24" s="4" t="str">
        <f t="array" aca="1" ref="H24" ca="1">IF(COUNTIF(Classe,$D$7)&lt;ROWS($1:14),"",INDEX(Total,SMALL(IF(Classe=$D$7,ROW(Classe)),ROWS($1:14))))</f>
        <v/>
      </c>
      <c r="I24" s="4" t="str">
        <f t="array" aca="1" ref="I24" ca="1">IF(COUNTIF(Classe,$D$7)&lt;ROWS($1:14),"",INDEX(Restau,SMALL(IF(Classe=$D$7,ROW(Classe)),ROWS($1:14))))</f>
        <v/>
      </c>
      <c r="J24" s="16" t="str">
        <f t="array" aca="1" ref="J24" ca="1">IF(COUNTIF(Classe,$D$7)&lt;ROWS($1:14),"",INDEX(Totaux,SMALL(IF(Classe=$D$7,ROW(Classe)),ROWS($1:14))))</f>
        <v/>
      </c>
    </row>
    <row r="25" spans="1:10">
      <c r="A25" s="15" t="str">
        <f t="array" aca="1" ref="A25" ca="1">IF(COUNTIF(Classe,$D$7)&lt;ROWS($1:15),"",INDEX(NOM,SMALL(IF(Classe=$D$7,ROW(Classe)),ROWS($1:15))))</f>
        <v/>
      </c>
      <c r="B25" s="4" t="str">
        <f t="array" aca="1" ref="B25" ca="1">IF(COUNTIF(Classe,$D$7)&lt;ROWS($1:15),"",INDEX(Classe,SMALL(IF(Classe=$D$7,ROW(Classe)),ROWS($1:15))))</f>
        <v/>
      </c>
      <c r="C25" s="4" t="str">
        <f t="array" aca="1" ref="C25" ca="1">IF(COUNTIF(Classe,$D$7)&lt;ROWS($1:15),"",INDEX(Responsable,SMALL(IF(Classe=$D$7,ROW(Classe)),ROWS($1:15))))</f>
        <v/>
      </c>
      <c r="D25" s="4" t="str">
        <f t="array" aca="1" ref="D25" ca="1">IF(COUNTIF(Classe,$D$7)&lt;ROWS($1:15),"",INDEX(Lieu,SMALL(IF(Classe=$D$7,ROW(Classe)),ROWS($1:15))))</f>
        <v/>
      </c>
      <c r="E25" s="4" t="str">
        <f t="array" aca="1" ref="E25" ca="1">IF(COUNTIF(Classe,$D$7)&lt;ROWS($1:15),"",INDEX(Nb,SMALL(IF(Classe=$D$7,ROW(Classe)),ROWS($1:15))))</f>
        <v/>
      </c>
      <c r="F25" s="4" t="str">
        <f t="array" aca="1" ref="F25" ca="1">IF(COUNTIF(Classe,$D$7)&lt;ROWS($1:15),"",INDEX(Prix,SMALL(IF(Classe=$D$7,ROW(Classe)),ROWS($1:15))))</f>
        <v/>
      </c>
      <c r="G25" s="4" t="str">
        <f t="array" aca="1" ref="G25" ca="1">IF(COUNTIF(Classe,$D$7)&lt;ROWS($1:15),"",INDEX(Const,SMALL(IF(Classe=$D$7,ROW(Classe)),ROWS($1:15))))</f>
        <v/>
      </c>
      <c r="H25" s="4" t="str">
        <f t="array" aca="1" ref="H25" ca="1">IF(COUNTIF(Classe,$D$7)&lt;ROWS($1:15),"",INDEX(Total,SMALL(IF(Classe=$D$7,ROW(Classe)),ROWS($1:15))))</f>
        <v/>
      </c>
      <c r="I25" s="4" t="str">
        <f t="array" aca="1" ref="I25" ca="1">IF(COUNTIF(Classe,$D$7)&lt;ROWS($1:15),"",INDEX(Restau,SMALL(IF(Classe=$D$7,ROW(Classe)),ROWS($1:15))))</f>
        <v/>
      </c>
      <c r="J25" s="16" t="str">
        <f t="array" aca="1" ref="J25" ca="1">IF(COUNTIF(Classe,$D$7)&lt;ROWS($1:15),"",INDEX(Totaux,SMALL(IF(Classe=$D$7,ROW(Classe)),ROWS($1:15))))</f>
        <v/>
      </c>
    </row>
    <row r="26" spans="1:10">
      <c r="A26" s="15" t="str">
        <f t="array" aca="1" ref="A26" ca="1">IF(COUNTIF(Classe,$D$7)&lt;ROWS($1:16),"",INDEX(NOM,SMALL(IF(Classe=$D$7,ROW(Classe)),ROWS($1:16))))</f>
        <v/>
      </c>
      <c r="B26" s="4" t="str">
        <f t="array" aca="1" ref="B26" ca="1">IF(COUNTIF(Classe,$D$7)&lt;ROWS($1:16),"",INDEX(Classe,SMALL(IF(Classe=$D$7,ROW(Classe)),ROWS($1:16))))</f>
        <v/>
      </c>
      <c r="C26" s="4" t="str">
        <f t="array" aca="1" ref="C26" ca="1">IF(COUNTIF(Classe,$D$7)&lt;ROWS($1:16),"",INDEX(Responsable,SMALL(IF(Classe=$D$7,ROW(Classe)),ROWS($1:16))))</f>
        <v/>
      </c>
      <c r="D26" s="4" t="str">
        <f t="array" aca="1" ref="D26" ca="1">IF(COUNTIF(Classe,$D$7)&lt;ROWS($1:16),"",INDEX(Lieu,SMALL(IF(Classe=$D$7,ROW(Classe)),ROWS($1:16))))</f>
        <v/>
      </c>
      <c r="E26" s="4" t="str">
        <f t="array" aca="1" ref="E26" ca="1">IF(COUNTIF(Classe,$D$7)&lt;ROWS($1:16),"",INDEX(Nb,SMALL(IF(Classe=$D$7,ROW(Classe)),ROWS($1:16))))</f>
        <v/>
      </c>
      <c r="F26" s="4" t="str">
        <f t="array" aca="1" ref="F26" ca="1">IF(COUNTIF(Classe,$D$7)&lt;ROWS($1:16),"",INDEX(Prix,SMALL(IF(Classe=$D$7,ROW(Classe)),ROWS($1:16))))</f>
        <v/>
      </c>
      <c r="G26" s="4" t="str">
        <f t="array" aca="1" ref="G26" ca="1">IF(COUNTIF(Classe,$D$7)&lt;ROWS($1:16),"",INDEX(Const,SMALL(IF(Classe=$D$7,ROW(Classe)),ROWS($1:16))))</f>
        <v/>
      </c>
      <c r="H26" s="4" t="str">
        <f t="array" aca="1" ref="H26" ca="1">IF(COUNTIF(Classe,$D$7)&lt;ROWS($1:16),"",INDEX(Total,SMALL(IF(Classe=$D$7,ROW(Classe)),ROWS($1:16))))</f>
        <v/>
      </c>
      <c r="I26" s="4" t="str">
        <f t="array" aca="1" ref="I26" ca="1">IF(COUNTIF(Classe,$D$7)&lt;ROWS($1:16),"",INDEX(Restau,SMALL(IF(Classe=$D$7,ROW(Classe)),ROWS($1:16))))</f>
        <v/>
      </c>
      <c r="J26" s="16" t="str">
        <f t="array" aca="1" ref="J26" ca="1">IF(COUNTIF(Classe,$D$7)&lt;ROWS($1:16),"",INDEX(Totaux,SMALL(IF(Classe=$D$7,ROW(Classe)),ROWS($1:16))))</f>
        <v/>
      </c>
    </row>
    <row r="27" spans="1:10">
      <c r="A27" s="15" t="str">
        <f t="array" aca="1" ref="A27" ca="1">IF(COUNTIF(Classe,$D$7)&lt;ROWS($1:17),"",INDEX(NOM,SMALL(IF(Classe=$D$7,ROW(Classe)),ROWS($1:17))))</f>
        <v/>
      </c>
      <c r="B27" s="4" t="str">
        <f t="array" aca="1" ref="B27" ca="1">IF(COUNTIF(Classe,$D$7)&lt;ROWS($1:17),"",INDEX(Classe,SMALL(IF(Classe=$D$7,ROW(Classe)),ROWS($1:17))))</f>
        <v/>
      </c>
      <c r="C27" s="4" t="str">
        <f t="array" aca="1" ref="C27" ca="1">IF(COUNTIF(Classe,$D$7)&lt;ROWS($1:17),"",INDEX(Responsable,SMALL(IF(Classe=$D$7,ROW(Classe)),ROWS($1:17))))</f>
        <v/>
      </c>
      <c r="D27" s="4" t="str">
        <f t="array" aca="1" ref="D27" ca="1">IF(COUNTIF(Classe,$D$7)&lt;ROWS($1:17),"",INDEX(Lieu,SMALL(IF(Classe=$D$7,ROW(Classe)),ROWS($1:17))))</f>
        <v/>
      </c>
      <c r="E27" s="4" t="str">
        <f t="array" aca="1" ref="E27" ca="1">IF(COUNTIF(Classe,$D$7)&lt;ROWS($1:17),"",INDEX(Nb,SMALL(IF(Classe=$D$7,ROW(Classe)),ROWS($1:17))))</f>
        <v/>
      </c>
      <c r="F27" s="4" t="str">
        <f t="array" aca="1" ref="F27" ca="1">IF(COUNTIF(Classe,$D$7)&lt;ROWS($1:17),"",INDEX(Prix,SMALL(IF(Classe=$D$7,ROW(Classe)),ROWS($1:17))))</f>
        <v/>
      </c>
      <c r="G27" s="4" t="str">
        <f t="array" aca="1" ref="G27" ca="1">IF(COUNTIF(Classe,$D$7)&lt;ROWS($1:17),"",INDEX(Const,SMALL(IF(Classe=$D$7,ROW(Classe)),ROWS($1:17))))</f>
        <v/>
      </c>
      <c r="H27" s="4" t="str">
        <f t="array" aca="1" ref="H27" ca="1">IF(COUNTIF(Classe,$D$7)&lt;ROWS($1:17),"",INDEX(Total,SMALL(IF(Classe=$D$7,ROW(Classe)),ROWS($1:17))))</f>
        <v/>
      </c>
      <c r="I27" s="4" t="str">
        <f t="array" aca="1" ref="I27" ca="1">IF(COUNTIF(Classe,$D$7)&lt;ROWS($1:17),"",INDEX(Restau,SMALL(IF(Classe=$D$7,ROW(Classe)),ROWS($1:17))))</f>
        <v/>
      </c>
      <c r="J27" s="16" t="str">
        <f t="array" aca="1" ref="J27" ca="1">IF(COUNTIF(Classe,$D$7)&lt;ROWS($1:17),"",INDEX(Totaux,SMALL(IF(Classe=$D$7,ROW(Classe)),ROWS($1:17))))</f>
        <v/>
      </c>
    </row>
    <row r="28" spans="1:10">
      <c r="A28" s="15" t="str">
        <f t="array" aca="1" ref="A28" ca="1">IF(COUNTIF(Classe,$D$7)&lt;ROWS($1:18),"",INDEX(NOM,SMALL(IF(Classe=$D$7,ROW(Classe)),ROWS($1:18))))</f>
        <v/>
      </c>
      <c r="B28" s="4" t="str">
        <f t="array" aca="1" ref="B28" ca="1">IF(COUNTIF(Classe,$D$7)&lt;ROWS($1:18),"",INDEX(Classe,SMALL(IF(Classe=$D$7,ROW(Classe)),ROWS($1:18))))</f>
        <v/>
      </c>
      <c r="C28" s="4" t="str">
        <f t="array" aca="1" ref="C28" ca="1">IF(COUNTIF(Classe,$D$7)&lt;ROWS($1:18),"",INDEX(Responsable,SMALL(IF(Classe=$D$7,ROW(Classe)),ROWS($1:18))))</f>
        <v/>
      </c>
      <c r="D28" s="4" t="str">
        <f t="array" aca="1" ref="D28" ca="1">IF(COUNTIF(Classe,$D$7)&lt;ROWS($1:18),"",INDEX(Lieu,SMALL(IF(Classe=$D$7,ROW(Classe)),ROWS($1:18))))</f>
        <v/>
      </c>
      <c r="E28" s="4" t="str">
        <f t="array" aca="1" ref="E28" ca="1">IF(COUNTIF(Classe,$D$7)&lt;ROWS($1:18),"",INDEX(Nb,SMALL(IF(Classe=$D$7,ROW(Classe)),ROWS($1:18))))</f>
        <v/>
      </c>
      <c r="F28" s="4" t="str">
        <f t="array" aca="1" ref="F28" ca="1">IF(COUNTIF(Classe,$D$7)&lt;ROWS($1:18),"",INDEX(Prix,SMALL(IF(Classe=$D$7,ROW(Classe)),ROWS($1:18))))</f>
        <v/>
      </c>
      <c r="G28" s="4" t="str">
        <f t="array" aca="1" ref="G28" ca="1">IF(COUNTIF(Classe,$D$7)&lt;ROWS($1:18),"",INDEX(Const,SMALL(IF(Classe=$D$7,ROW(Classe)),ROWS($1:18))))</f>
        <v/>
      </c>
      <c r="H28" s="4" t="str">
        <f t="array" aca="1" ref="H28" ca="1">IF(COUNTIF(Classe,$D$7)&lt;ROWS($1:18),"",INDEX(Total,SMALL(IF(Classe=$D$7,ROW(Classe)),ROWS($1:18))))</f>
        <v/>
      </c>
      <c r="I28" s="4" t="str">
        <f t="array" aca="1" ref="I28" ca="1">IF(COUNTIF(Classe,$D$7)&lt;ROWS($1:18),"",INDEX(Restau,SMALL(IF(Classe=$D$7,ROW(Classe)),ROWS($1:18))))</f>
        <v/>
      </c>
      <c r="J28" s="16" t="str">
        <f t="array" aca="1" ref="J28" ca="1">IF(COUNTIF(Classe,$D$7)&lt;ROWS($1:18),"",INDEX(Totaux,SMALL(IF(Classe=$D$7,ROW(Classe)),ROWS($1:18))))</f>
        <v/>
      </c>
    </row>
    <row r="29" spans="1:10" ht="15.75" thickBot="1">
      <c r="A29" s="17" t="str">
        <f t="array" aca="1" ref="A29" ca="1">IF(COUNTIF(Classe,$D$7)&lt;ROWS($1:19),"",INDEX(NOM,SMALL(IF(Classe=$D$7,ROW(Classe)),ROWS($1:19))))</f>
        <v/>
      </c>
      <c r="B29" s="18" t="str">
        <f t="array" aca="1" ref="B29" ca="1">IF(COUNTIF(Classe,$D$7)&lt;ROWS($1:19),"",INDEX(Classe,SMALL(IF(Classe=$D$7,ROW(Classe)),ROWS($1:19))))</f>
        <v/>
      </c>
      <c r="C29" s="18" t="str">
        <f t="array" aca="1" ref="C29" ca="1">IF(COUNTIF(Classe,$D$7)&lt;ROWS($1:19),"",INDEX(Responsable,SMALL(IF(Classe=$D$7,ROW(Classe)),ROWS($1:19))))</f>
        <v/>
      </c>
      <c r="D29" s="18" t="str">
        <f t="array" aca="1" ref="D29" ca="1">IF(COUNTIF(Classe,$D$7)&lt;ROWS($1:19),"",INDEX(Lieu,SMALL(IF(Classe=$D$7,ROW(Classe)),ROWS($1:19))))</f>
        <v/>
      </c>
      <c r="E29" s="18" t="str">
        <f t="array" aca="1" ref="E29" ca="1">IF(COUNTIF(Classe,$D$7)&lt;ROWS($1:19),"",INDEX(Nb,SMALL(IF(Classe=$D$7,ROW(Classe)),ROWS($1:19))))</f>
        <v/>
      </c>
      <c r="F29" s="18" t="str">
        <f t="array" aca="1" ref="F29" ca="1">IF(COUNTIF(Classe,$D$7)&lt;ROWS($1:19),"",INDEX(Prix,SMALL(IF(Classe=$D$7,ROW(Classe)),ROWS($1:19))))</f>
        <v/>
      </c>
      <c r="G29" s="18" t="str">
        <f t="array" aca="1" ref="G29" ca="1">IF(COUNTIF(Classe,$D$7)&lt;ROWS($1:19),"",INDEX(Const,SMALL(IF(Classe=$D$7,ROW(Classe)),ROWS($1:19))))</f>
        <v/>
      </c>
      <c r="H29" s="18" t="str">
        <f t="array" aca="1" ref="H29" ca="1">IF(COUNTIF(Classe,$D$7)&lt;ROWS($1:19),"",INDEX(Total,SMALL(IF(Classe=$D$7,ROW(Classe)),ROWS($1:19))))</f>
        <v/>
      </c>
      <c r="I29" s="18" t="str">
        <f t="array" aca="1" ref="I29" ca="1">IF(COUNTIF(Classe,$D$7)&lt;ROWS($1:19),"",INDEX(Restau,SMALL(IF(Classe=$D$7,ROW(Classe)),ROWS($1:19))))</f>
        <v/>
      </c>
      <c r="J29" s="19" t="str">
        <f t="array" aca="1" ref="J29" ca="1">IF(COUNTIF(Classe,$D$7)&lt;ROWS($1:19),"",INDEX(Totaux,SMALL(IF(Classe=$D$7,ROW(Classe)),ROWS($1:19))))</f>
        <v/>
      </c>
    </row>
  </sheetData>
  <dataValidations count="1">
    <dataValidation type="list" allowBlank="1" showInputMessage="1" showErrorMessage="1" sqref="D7">
      <formula1>classes</formula1>
    </dataValidation>
  </dataValidations>
  <pageMargins left="0.7" right="0.7" top="0.75" bottom="0.75" header="0.3" footer="0.3"/>
  <pageSetup paperSize="9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workbookViewId="0">
      <selection activeCell="E20" sqref="E20"/>
    </sheetView>
  </sheetViews>
  <sheetFormatPr baseColWidth="10" defaultRowHeight="15"/>
  <cols>
    <col min="7" max="7" width="16.85546875" customWidth="1"/>
    <col min="8" max="8" width="7.85546875" customWidth="1"/>
  </cols>
  <sheetData>
    <row r="1" spans="1:12">
      <c r="A1" s="1" t="s">
        <v>3</v>
      </c>
      <c r="B1" s="1"/>
      <c r="C1" s="1" t="s">
        <v>0</v>
      </c>
      <c r="D1" s="1" t="s">
        <v>1</v>
      </c>
      <c r="E1" s="4"/>
    </row>
    <row r="2" spans="1:12">
      <c r="A2" s="1" t="s">
        <v>2</v>
      </c>
      <c r="B2" s="2">
        <v>1</v>
      </c>
      <c r="C2" s="1">
        <v>0.67779999999999996</v>
      </c>
      <c r="D2" s="1">
        <v>0.1694</v>
      </c>
      <c r="E2" s="4"/>
    </row>
    <row r="3" spans="1:12">
      <c r="A3" s="1" t="s">
        <v>4</v>
      </c>
      <c r="B3" s="2">
        <v>17</v>
      </c>
      <c r="C3" s="1">
        <v>0.21809999999999999</v>
      </c>
      <c r="D3" s="1">
        <v>0.18859999999999999</v>
      </c>
      <c r="E3" s="4"/>
    </row>
    <row r="4" spans="1:12">
      <c r="A4" s="1" t="s">
        <v>5</v>
      </c>
      <c r="B4" s="2">
        <v>33</v>
      </c>
      <c r="C4" s="1">
        <v>1.8037000000000001</v>
      </c>
      <c r="D4" s="1">
        <v>0.13919999999999999</v>
      </c>
      <c r="E4" s="4"/>
    </row>
    <row r="5" spans="1:12">
      <c r="A5" s="1" t="s">
        <v>6</v>
      </c>
      <c r="B5" s="2">
        <v>65</v>
      </c>
      <c r="C5" s="1">
        <v>2.5165999999999999</v>
      </c>
      <c r="D5" s="1">
        <v>0.12959999999999999</v>
      </c>
      <c r="E5" s="4"/>
    </row>
    <row r="6" spans="1:12">
      <c r="A6" s="1" t="s">
        <v>7</v>
      </c>
      <c r="B6" s="2">
        <v>110</v>
      </c>
      <c r="C6" s="1">
        <v>3.5594999999999999</v>
      </c>
      <c r="D6" s="1">
        <v>0.1242</v>
      </c>
      <c r="E6" s="4"/>
    </row>
    <row r="7" spans="1:12">
      <c r="A7" s="1" t="s">
        <v>8</v>
      </c>
      <c r="B7" s="2">
        <v>150</v>
      </c>
      <c r="C7" s="1">
        <v>7.0438000000000001</v>
      </c>
      <c r="D7" s="1">
        <v>0.10390000000000001</v>
      </c>
      <c r="E7" s="4"/>
    </row>
    <row r="8" spans="1:12">
      <c r="A8" s="1" t="s">
        <v>9</v>
      </c>
      <c r="B8" s="2">
        <v>200</v>
      </c>
      <c r="C8" s="1">
        <v>6.7575000000000003</v>
      </c>
      <c r="D8" s="1">
        <v>0.1053</v>
      </c>
    </row>
    <row r="9" spans="1:12">
      <c r="A9" s="1" t="s">
        <v>10</v>
      </c>
      <c r="B9" s="2">
        <v>301</v>
      </c>
      <c r="C9" s="1">
        <v>11.893800000000001</v>
      </c>
      <c r="D9" s="1">
        <v>8.9800000000000005E-2</v>
      </c>
    </row>
    <row r="10" spans="1:12">
      <c r="A10" s="1" t="s">
        <v>11</v>
      </c>
      <c r="B10" s="2">
        <v>500</v>
      </c>
      <c r="C10" s="1">
        <v>16.07</v>
      </c>
      <c r="D10" s="1">
        <v>8.0199999999999994E-2</v>
      </c>
    </row>
    <row r="11" spans="1:12">
      <c r="A11" s="1" t="s">
        <v>12</v>
      </c>
      <c r="B11" s="2">
        <v>800</v>
      </c>
      <c r="C11" s="1">
        <v>28.055</v>
      </c>
      <c r="D11" s="1">
        <v>6.5699999999999995E-2</v>
      </c>
    </row>
    <row r="15" spans="1:12">
      <c r="A15" t="s">
        <v>33</v>
      </c>
      <c r="E15" s="3"/>
      <c r="F15" s="3"/>
      <c r="G15" s="3"/>
      <c r="H15" s="3"/>
      <c r="I15" s="3"/>
      <c r="J15" s="3"/>
      <c r="K15" s="3"/>
      <c r="L15" s="3"/>
    </row>
    <row r="16" spans="1:12">
      <c r="A16" t="s">
        <v>32</v>
      </c>
      <c r="E16" s="3"/>
      <c r="F16" s="3"/>
      <c r="G16" s="3"/>
      <c r="H16" s="3"/>
      <c r="I16" s="3"/>
      <c r="J16" s="3"/>
      <c r="K16" s="3"/>
      <c r="L16" s="3"/>
    </row>
    <row r="17" spans="1:12">
      <c r="A17" t="s">
        <v>34</v>
      </c>
      <c r="E17" s="3"/>
      <c r="F17" s="3"/>
      <c r="G17" s="3"/>
      <c r="H17" s="3"/>
      <c r="I17" s="3"/>
      <c r="J17" s="3"/>
      <c r="K17" s="3"/>
      <c r="L17" s="3"/>
    </row>
    <row r="18" spans="1:12">
      <c r="A18" t="s">
        <v>35</v>
      </c>
      <c r="E18" s="3"/>
      <c r="F18" s="3"/>
      <c r="G18" s="3"/>
      <c r="H18" s="3"/>
      <c r="I18" s="3"/>
      <c r="J18" s="3"/>
      <c r="K18" s="3"/>
      <c r="L18" s="3"/>
    </row>
    <row r="19" spans="1:12">
      <c r="E19" s="3"/>
      <c r="F19" s="3"/>
      <c r="G19" s="3"/>
      <c r="H19" s="3"/>
      <c r="I19" s="3"/>
      <c r="J19" s="3"/>
      <c r="K19" s="3"/>
      <c r="L19" s="3"/>
    </row>
    <row r="20" spans="1:12">
      <c r="E20" s="3"/>
      <c r="F20" s="3"/>
      <c r="G20" s="3"/>
      <c r="H20" s="3"/>
      <c r="I20" s="3"/>
      <c r="J20" s="3"/>
      <c r="K20" s="3"/>
      <c r="L20" s="3"/>
    </row>
    <row r="21" spans="1:12">
      <c r="E21" s="3"/>
      <c r="F21" s="3"/>
      <c r="G21" s="3"/>
      <c r="H21" s="3"/>
      <c r="I21" s="3"/>
      <c r="J21" s="3"/>
      <c r="K21" s="3"/>
      <c r="L21" s="3"/>
    </row>
    <row r="22" spans="1:12">
      <c r="E22" s="3"/>
      <c r="F22" s="3"/>
      <c r="G22" s="3"/>
      <c r="H22" s="3"/>
      <c r="I22" s="3"/>
      <c r="J22" s="3"/>
      <c r="K22" s="3"/>
      <c r="L22" s="3"/>
    </row>
    <row r="23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éléves</vt:lpstr>
      <vt:lpstr>tableau par classe</vt:lpstr>
      <vt:lpstr>réf</vt:lpstr>
      <vt:lpstr>classes</vt:lpstr>
      <vt:lpstr>SNCF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Utilisateur</cp:lastModifiedBy>
  <cp:lastPrinted>2011-05-27T13:04:29Z</cp:lastPrinted>
  <dcterms:created xsi:type="dcterms:W3CDTF">2011-05-25T12:59:52Z</dcterms:created>
  <dcterms:modified xsi:type="dcterms:W3CDTF">2011-06-10T15:36:17Z</dcterms:modified>
</cp:coreProperties>
</file>