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90" windowWidth="24240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K22" i="1"/>
  <c r="J22" s="1"/>
  <c r="K23"/>
  <c r="K24"/>
  <c r="J24" s="1"/>
  <c r="K25"/>
  <c r="K21"/>
  <c r="J21" s="1"/>
  <c r="E22"/>
  <c r="E23"/>
  <c r="E24"/>
  <c r="E25"/>
  <c r="E26"/>
  <c r="E27"/>
  <c r="E28"/>
  <c r="E29"/>
  <c r="E30"/>
  <c r="E31"/>
  <c r="E21"/>
  <c r="D21"/>
  <c r="D31"/>
  <c r="F31" s="1"/>
  <c r="D30"/>
  <c r="D29"/>
  <c r="D28"/>
  <c r="F28" s="1"/>
  <c r="D27"/>
  <c r="F27" s="1"/>
  <c r="D26"/>
  <c r="F26" s="1"/>
  <c r="J25"/>
  <c r="D25"/>
  <c r="F25" s="1"/>
  <c r="D24"/>
  <c r="F24" s="1"/>
  <c r="J23"/>
  <c r="D23"/>
  <c r="F23" s="1"/>
  <c r="D22"/>
  <c r="F22" s="1"/>
  <c r="M5"/>
  <c r="M6"/>
  <c r="M7"/>
  <c r="M8"/>
  <c r="M9"/>
  <c r="M10"/>
  <c r="M11"/>
  <c r="M12"/>
  <c r="M13"/>
  <c r="M14"/>
  <c r="M15"/>
  <c r="I15"/>
  <c r="K15" s="1"/>
  <c r="L15" s="1"/>
  <c r="H15"/>
  <c r="I14"/>
  <c r="K14" s="1"/>
  <c r="L14" s="1"/>
  <c r="H14"/>
  <c r="I13"/>
  <c r="K13" s="1"/>
  <c r="L13" s="1"/>
  <c r="H13"/>
  <c r="I12"/>
  <c r="K12" s="1"/>
  <c r="L12" s="1"/>
  <c r="H12"/>
  <c r="I11"/>
  <c r="K11" s="1"/>
  <c r="L11" s="1"/>
  <c r="H11"/>
  <c r="I10"/>
  <c r="K10" s="1"/>
  <c r="L10" s="1"/>
  <c r="H10"/>
  <c r="I9"/>
  <c r="K9" s="1"/>
  <c r="L9" s="1"/>
  <c r="H9"/>
  <c r="I8"/>
  <c r="K8" s="1"/>
  <c r="L8" s="1"/>
  <c r="H8"/>
  <c r="I7"/>
  <c r="K7" s="1"/>
  <c r="L7" s="1"/>
  <c r="H7"/>
  <c r="I6"/>
  <c r="K6" s="1"/>
  <c r="L6" s="1"/>
  <c r="H6"/>
  <c r="I5"/>
  <c r="K5" s="1"/>
  <c r="L5" s="1"/>
  <c r="H5"/>
  <c r="F30" l="1"/>
  <c r="F29"/>
  <c r="F21"/>
  <c r="K27" l="1"/>
  <c r="J27" s="1"/>
  <c r="K29"/>
  <c r="J29" s="1"/>
  <c r="K31"/>
  <c r="J31" s="1"/>
  <c r="K26"/>
  <c r="J26" s="1"/>
  <c r="K28"/>
  <c r="J28" s="1"/>
  <c r="K30"/>
  <c r="J30" s="1"/>
</calcChain>
</file>

<file path=xl/sharedStrings.xml><?xml version="1.0" encoding="utf-8"?>
<sst xmlns="http://schemas.openxmlformats.org/spreadsheetml/2006/main" count="27" uniqueCount="25">
  <si>
    <t xml:space="preserve"> Challenge 2010-2011</t>
  </si>
  <si>
    <t>Place</t>
  </si>
  <si>
    <t>Nom</t>
  </si>
  <si>
    <t>Total Parties</t>
  </si>
  <si>
    <t>Total Points</t>
  </si>
  <si>
    <t>Moyenne Points</t>
  </si>
  <si>
    <t>Argent Joué</t>
  </si>
  <si>
    <t>Argent Gagné</t>
  </si>
  <si>
    <t>Gain</t>
  </si>
  <si>
    <t>Gain / Partie</t>
  </si>
  <si>
    <t>Fabio</t>
  </si>
  <si>
    <t>Nico</t>
  </si>
  <si>
    <t>Thierry</t>
  </si>
  <si>
    <t>Tony</t>
  </si>
  <si>
    <t>Didier</t>
  </si>
  <si>
    <t>Virginie</t>
  </si>
  <si>
    <t>Severin</t>
  </si>
  <si>
    <t>Sebastien</t>
  </si>
  <si>
    <t>Lionel</t>
  </si>
  <si>
    <t>Pedro</t>
  </si>
  <si>
    <t>Rodrigue</t>
  </si>
  <si>
    <t>MOYENNE</t>
  </si>
  <si>
    <t>Place Parties</t>
  </si>
  <si>
    <t>TOUT</t>
  </si>
  <si>
    <t>AUTRES</t>
  </si>
</sst>
</file>

<file path=xl/styles.xml><?xml version="1.0" encoding="utf-8"?>
<styleSheet xmlns="http://schemas.openxmlformats.org/spreadsheetml/2006/main">
  <numFmts count="2">
    <numFmt numFmtId="164" formatCode="#,##0\ &quot;€&quot;"/>
    <numFmt numFmtId="165" formatCode="#,##0.00\ &quot;€&quot;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5"/>
      <color theme="1"/>
      <name val="Rockwell"/>
      <family val="1"/>
    </font>
    <font>
      <b/>
      <sz val="18"/>
      <color theme="0"/>
      <name val="Arial Rounded MT Bold"/>
      <family val="2"/>
    </font>
    <font>
      <b/>
      <sz val="18"/>
      <color theme="1"/>
      <name val="Arial Rounded MT Bold"/>
      <family val="2"/>
    </font>
    <font>
      <b/>
      <sz val="18"/>
      <name val="Arial Rounded MT Bold"/>
      <family val="2"/>
    </font>
    <font>
      <sz val="18"/>
      <name val="Arial Rounded MT Bold"/>
      <family val="2"/>
    </font>
    <font>
      <b/>
      <sz val="18"/>
      <color rgb="FFC00000"/>
      <name val="Arial Rounded MT Bold"/>
      <family val="2"/>
    </font>
    <font>
      <sz val="11"/>
      <color theme="0"/>
      <name val="Calibri"/>
      <family val="2"/>
      <scheme val="minor"/>
    </font>
    <font>
      <sz val="18"/>
      <color theme="1"/>
      <name val="Arial Rounded MT Bold"/>
      <family val="2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2" fontId="1" fillId="0" borderId="0" xfId="0" applyNumberFormat="1" applyFont="1"/>
    <xf numFmtId="164" fontId="0" fillId="0" borderId="0" xfId="0" applyNumberFormat="1"/>
    <xf numFmtId="165" fontId="0" fillId="0" borderId="0" xfId="0" applyNumberFormat="1"/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1" fontId="6" fillId="5" borderId="1" xfId="0" applyNumberFormat="1" applyFont="1" applyFill="1" applyBorder="1" applyAlignment="1">
      <alignment horizontal="center"/>
    </xf>
    <xf numFmtId="2" fontId="7" fillId="5" borderId="1" xfId="0" applyNumberFormat="1" applyFont="1" applyFill="1" applyBorder="1" applyAlignment="1">
      <alignment horizontal="center"/>
    </xf>
    <xf numFmtId="164" fontId="6" fillId="5" borderId="1" xfId="0" applyNumberFormat="1" applyFont="1" applyFill="1" applyBorder="1" applyAlignment="1">
      <alignment horizontal="center"/>
    </xf>
    <xf numFmtId="165" fontId="6" fillId="5" borderId="2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center"/>
    </xf>
    <xf numFmtId="2" fontId="7" fillId="6" borderId="1" xfId="0" applyNumberFormat="1" applyFont="1" applyFill="1" applyBorder="1" applyAlignment="1">
      <alignment horizontal="center"/>
    </xf>
    <xf numFmtId="164" fontId="6" fillId="6" borderId="1" xfId="0" applyNumberFormat="1" applyFont="1" applyFill="1" applyBorder="1" applyAlignment="1">
      <alignment horizontal="center"/>
    </xf>
    <xf numFmtId="165" fontId="6" fillId="6" borderId="2" xfId="0" applyNumberFormat="1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11" xfId="0" applyNumberFormat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1" fontId="6" fillId="5" borderId="5" xfId="0" applyNumberFormat="1" applyFont="1" applyFill="1" applyBorder="1" applyAlignment="1">
      <alignment horizontal="center"/>
    </xf>
    <xf numFmtId="2" fontId="7" fillId="5" borderId="5" xfId="0" applyNumberFormat="1" applyFont="1" applyFill="1" applyBorder="1" applyAlignment="1">
      <alignment horizontal="center"/>
    </xf>
    <xf numFmtId="164" fontId="6" fillId="5" borderId="5" xfId="0" applyNumberFormat="1" applyFont="1" applyFill="1" applyBorder="1" applyAlignment="1">
      <alignment horizontal="center"/>
    </xf>
    <xf numFmtId="165" fontId="6" fillId="5" borderId="9" xfId="0" applyNumberFormat="1" applyFont="1" applyFill="1" applyBorder="1" applyAlignment="1">
      <alignment horizontal="center"/>
    </xf>
    <xf numFmtId="0" fontId="9" fillId="3" borderId="5" xfId="0" applyFont="1" applyFill="1" applyBorder="1" applyAlignment="1">
      <alignment horizontal="center"/>
    </xf>
    <xf numFmtId="1" fontId="3" fillId="2" borderId="12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2" fontId="3" fillId="2" borderId="12" xfId="0" applyNumberFormat="1" applyFont="1" applyFill="1" applyBorder="1" applyAlignment="1">
      <alignment horizontal="center" vertical="center" wrapText="1"/>
    </xf>
    <xf numFmtId="0" fontId="8" fillId="7" borderId="4" xfId="0" applyFont="1" applyFill="1" applyBorder="1" applyAlignment="1">
      <alignment horizontal="center" vertical="center" wrapText="1"/>
    </xf>
    <xf numFmtId="0" fontId="8" fillId="7" borderId="6" xfId="0" applyFont="1" applyFill="1" applyBorder="1" applyAlignment="1">
      <alignment horizontal="center" vertical="center" wrapText="1"/>
    </xf>
    <xf numFmtId="0" fontId="8" fillId="7" borderId="3" xfId="0" applyFont="1" applyFill="1" applyBorder="1" applyAlignment="1">
      <alignment horizontal="center" vertical="center" wrapText="1"/>
    </xf>
    <xf numFmtId="0" fontId="0" fillId="0" borderId="0" xfId="0" applyFill="1"/>
    <xf numFmtId="2" fontId="0" fillId="0" borderId="0" xfId="0" applyNumberFormat="1" applyFill="1"/>
    <xf numFmtId="2" fontId="0" fillId="8" borderId="0" xfId="0" applyNumberFormat="1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9" fontId="0" fillId="9" borderId="0" xfId="0" applyNumberFormat="1" applyFill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3:M31"/>
  <sheetViews>
    <sheetView tabSelected="1" topLeftCell="A9" zoomScale="101" zoomScaleNormal="101" workbookViewId="0">
      <selection activeCell="L24" sqref="L24"/>
    </sheetView>
  </sheetViews>
  <sheetFormatPr baseColWidth="10" defaultRowHeight="15"/>
  <cols>
    <col min="4" max="4" width="11.28515625" customWidth="1"/>
    <col min="5" max="5" width="20.42578125" customWidth="1"/>
    <col min="6" max="6" width="15.140625" bestFit="1" customWidth="1"/>
    <col min="7" max="7" width="19.5703125" customWidth="1"/>
    <col min="8" max="8" width="17.7109375" customWidth="1"/>
    <col min="9" max="9" width="18.42578125" customWidth="1"/>
    <col min="10" max="10" width="15.5703125" bestFit="1" customWidth="1"/>
    <col min="11" max="11" width="15.7109375" customWidth="1"/>
    <col min="12" max="12" width="17.140625" customWidth="1"/>
    <col min="13" max="13" width="14.42578125" bestFit="1" customWidth="1"/>
  </cols>
  <sheetData>
    <row r="3" spans="4:13" ht="71.25" thickBot="1">
      <c r="D3" s="1"/>
      <c r="E3" s="1"/>
      <c r="F3" s="2"/>
      <c r="G3" s="3" t="s">
        <v>0</v>
      </c>
      <c r="H3" s="4"/>
      <c r="I3" s="5"/>
      <c r="J3" s="5"/>
      <c r="K3" s="5"/>
      <c r="L3" s="6"/>
    </row>
    <row r="4" spans="4:13" ht="45.75" thickBot="1">
      <c r="D4" s="34" t="s">
        <v>1</v>
      </c>
      <c r="E4" s="34" t="s">
        <v>2</v>
      </c>
      <c r="F4" s="35" t="s">
        <v>3</v>
      </c>
      <c r="G4" s="34" t="s">
        <v>4</v>
      </c>
      <c r="H4" s="36" t="s">
        <v>5</v>
      </c>
      <c r="I4" s="35" t="s">
        <v>6</v>
      </c>
      <c r="J4" s="35" t="s">
        <v>7</v>
      </c>
      <c r="K4" s="35" t="s">
        <v>8</v>
      </c>
      <c r="L4" s="35" t="s">
        <v>9</v>
      </c>
      <c r="M4" s="35" t="s">
        <v>22</v>
      </c>
    </row>
    <row r="5" spans="4:13" ht="23.25" thickBot="1">
      <c r="D5" s="27">
        <v>1</v>
      </c>
      <c r="E5" s="28" t="s">
        <v>10</v>
      </c>
      <c r="F5" s="29">
        <v>34</v>
      </c>
      <c r="G5" s="29">
        <v>226</v>
      </c>
      <c r="H5" s="30">
        <f t="shared" ref="H5:H15" si="0">G5/F5</f>
        <v>6.6470588235294121</v>
      </c>
      <c r="I5" s="31">
        <f t="shared" ref="I5:I15" si="1">F5*10</f>
        <v>340</v>
      </c>
      <c r="J5" s="31">
        <v>510</v>
      </c>
      <c r="K5" s="31">
        <f t="shared" ref="K5:K15" si="2">J5-I5</f>
        <v>170</v>
      </c>
      <c r="L5" s="32">
        <f t="shared" ref="L5:L15" si="3">K5/F5</f>
        <v>5</v>
      </c>
      <c r="M5" s="33">
        <f>RANK(F5,$F$5:$F$15,0)+COUNTIF($F$5:F5,F5)-1</f>
        <v>3</v>
      </c>
    </row>
    <row r="6" spans="4:13" ht="23.25" thickBot="1">
      <c r="D6" s="8">
        <v>2</v>
      </c>
      <c r="E6" s="14" t="s">
        <v>11</v>
      </c>
      <c r="F6" s="15">
        <v>18</v>
      </c>
      <c r="G6" s="15">
        <v>119</v>
      </c>
      <c r="H6" s="16">
        <f t="shared" si="0"/>
        <v>6.6111111111111107</v>
      </c>
      <c r="I6" s="17">
        <f t="shared" si="1"/>
        <v>180</v>
      </c>
      <c r="J6" s="17">
        <v>310</v>
      </c>
      <c r="K6" s="17">
        <f t="shared" si="2"/>
        <v>130</v>
      </c>
      <c r="L6" s="18">
        <f t="shared" si="3"/>
        <v>7.2222222222222223</v>
      </c>
      <c r="M6" s="26">
        <f>RANK(F6,$F$5:$F$15,0)+COUNTIF($F$5:F6,F6)-1</f>
        <v>9</v>
      </c>
    </row>
    <row r="7" spans="4:13" ht="23.25" thickBot="1">
      <c r="D7" s="7">
        <v>3</v>
      </c>
      <c r="E7" s="9" t="s">
        <v>12</v>
      </c>
      <c r="F7" s="10">
        <v>30</v>
      </c>
      <c r="G7" s="10">
        <v>183</v>
      </c>
      <c r="H7" s="11">
        <f t="shared" si="0"/>
        <v>6.1</v>
      </c>
      <c r="I7" s="12">
        <f t="shared" si="1"/>
        <v>300</v>
      </c>
      <c r="J7" s="12">
        <v>435</v>
      </c>
      <c r="K7" s="12">
        <f t="shared" si="2"/>
        <v>135</v>
      </c>
      <c r="L7" s="13">
        <f t="shared" si="3"/>
        <v>4.5</v>
      </c>
      <c r="M7" s="25">
        <f>RANK(F7,$F$5:$F$15,0)+COUNTIF($F$5:F7,F7)-1</f>
        <v>4</v>
      </c>
    </row>
    <row r="8" spans="4:13" ht="23.25" thickBot="1">
      <c r="D8" s="8">
        <v>4</v>
      </c>
      <c r="E8" s="14" t="s">
        <v>13</v>
      </c>
      <c r="F8" s="15">
        <v>41</v>
      </c>
      <c r="G8" s="15">
        <v>214</v>
      </c>
      <c r="H8" s="16">
        <f t="shared" si="0"/>
        <v>5.2195121951219514</v>
      </c>
      <c r="I8" s="17">
        <f t="shared" si="1"/>
        <v>410</v>
      </c>
      <c r="J8" s="17">
        <v>445</v>
      </c>
      <c r="K8" s="17">
        <f t="shared" si="2"/>
        <v>35</v>
      </c>
      <c r="L8" s="18">
        <f t="shared" si="3"/>
        <v>0.85365853658536583</v>
      </c>
      <c r="M8" s="26">
        <f>RANK(F8,$F$5:$F$15,0)+COUNTIF($F$5:F8,F8)-1</f>
        <v>2</v>
      </c>
    </row>
    <row r="9" spans="4:13" ht="23.25" thickBot="1">
      <c r="D9" s="7">
        <v>5</v>
      </c>
      <c r="E9" s="9" t="s">
        <v>14</v>
      </c>
      <c r="F9" s="10">
        <v>43</v>
      </c>
      <c r="G9" s="10">
        <v>209</v>
      </c>
      <c r="H9" s="11">
        <f t="shared" si="0"/>
        <v>4.8604651162790695</v>
      </c>
      <c r="I9" s="12">
        <f t="shared" si="1"/>
        <v>430</v>
      </c>
      <c r="J9" s="12">
        <v>455</v>
      </c>
      <c r="K9" s="12">
        <f t="shared" si="2"/>
        <v>25</v>
      </c>
      <c r="L9" s="13">
        <f t="shared" si="3"/>
        <v>0.58139534883720934</v>
      </c>
      <c r="M9" s="25">
        <f>RANK(F9,$F$5:$F$15,0)+COUNTIF($F$5:F9,F9)-1</f>
        <v>1</v>
      </c>
    </row>
    <row r="10" spans="4:13" ht="23.25" thickBot="1">
      <c r="D10" s="8">
        <v>6</v>
      </c>
      <c r="E10" s="14" t="s">
        <v>15</v>
      </c>
      <c r="F10" s="15">
        <v>16</v>
      </c>
      <c r="G10" s="15">
        <v>74</v>
      </c>
      <c r="H10" s="16">
        <f t="shared" si="0"/>
        <v>4.625</v>
      </c>
      <c r="I10" s="17">
        <f t="shared" si="1"/>
        <v>160</v>
      </c>
      <c r="J10" s="17">
        <v>130</v>
      </c>
      <c r="K10" s="17">
        <f t="shared" si="2"/>
        <v>-30</v>
      </c>
      <c r="L10" s="18">
        <f t="shared" si="3"/>
        <v>-1.875</v>
      </c>
      <c r="M10" s="26">
        <f>RANK(F10,$F$5:$F$15,0)+COUNTIF($F$5:F10,F10)-1</f>
        <v>11</v>
      </c>
    </row>
    <row r="11" spans="4:13" ht="23.25" thickBot="1">
      <c r="D11" s="7">
        <v>7</v>
      </c>
      <c r="E11" s="9" t="s">
        <v>16</v>
      </c>
      <c r="F11" s="10">
        <v>22</v>
      </c>
      <c r="G11" s="10">
        <v>94</v>
      </c>
      <c r="H11" s="11">
        <f t="shared" si="0"/>
        <v>4.2727272727272725</v>
      </c>
      <c r="I11" s="12">
        <f t="shared" si="1"/>
        <v>220</v>
      </c>
      <c r="J11" s="12">
        <v>175</v>
      </c>
      <c r="K11" s="12">
        <f t="shared" si="2"/>
        <v>-45</v>
      </c>
      <c r="L11" s="13">
        <f t="shared" si="3"/>
        <v>-2.0454545454545454</v>
      </c>
      <c r="M11" s="25">
        <f>RANK(F11,$F$5:$F$15,0)+COUNTIF($F$5:F11,F11)-1</f>
        <v>7</v>
      </c>
    </row>
    <row r="12" spans="4:13" ht="23.25" thickBot="1">
      <c r="D12" s="8">
        <v>8</v>
      </c>
      <c r="E12" s="14" t="s">
        <v>17</v>
      </c>
      <c r="F12" s="15">
        <v>24</v>
      </c>
      <c r="G12" s="15">
        <v>95</v>
      </c>
      <c r="H12" s="16">
        <f t="shared" si="0"/>
        <v>3.9583333333333335</v>
      </c>
      <c r="I12" s="17">
        <f t="shared" si="1"/>
        <v>240</v>
      </c>
      <c r="J12" s="17">
        <v>205</v>
      </c>
      <c r="K12" s="17">
        <f t="shared" si="2"/>
        <v>-35</v>
      </c>
      <c r="L12" s="18">
        <f t="shared" si="3"/>
        <v>-1.4583333333333333</v>
      </c>
      <c r="M12" s="26">
        <f>RANK(F12,$F$5:$F$15,0)+COUNTIF($F$5:F12,F12)-1</f>
        <v>6</v>
      </c>
    </row>
    <row r="13" spans="4:13" ht="23.25" thickBot="1">
      <c r="D13" s="7">
        <v>9</v>
      </c>
      <c r="E13" s="9" t="s">
        <v>18</v>
      </c>
      <c r="F13" s="10">
        <v>19</v>
      </c>
      <c r="G13" s="10">
        <v>72</v>
      </c>
      <c r="H13" s="11">
        <f t="shared" si="0"/>
        <v>3.7894736842105261</v>
      </c>
      <c r="I13" s="12">
        <f t="shared" si="1"/>
        <v>190</v>
      </c>
      <c r="J13" s="12">
        <v>115</v>
      </c>
      <c r="K13" s="12">
        <f t="shared" si="2"/>
        <v>-75</v>
      </c>
      <c r="L13" s="13">
        <f t="shared" si="3"/>
        <v>-3.9473684210526314</v>
      </c>
      <c r="M13" s="25">
        <f>RANK(F13,$F$5:$F$15,0)+COUNTIF($F$5:F13,F13)-1</f>
        <v>8</v>
      </c>
    </row>
    <row r="14" spans="4:13" ht="23.25" thickBot="1">
      <c r="D14" s="8">
        <v>10</v>
      </c>
      <c r="E14" s="14" t="s">
        <v>19</v>
      </c>
      <c r="F14" s="15">
        <v>30</v>
      </c>
      <c r="G14" s="15">
        <v>95</v>
      </c>
      <c r="H14" s="16">
        <f t="shared" si="0"/>
        <v>3.1666666666666665</v>
      </c>
      <c r="I14" s="17">
        <f t="shared" si="1"/>
        <v>300</v>
      </c>
      <c r="J14" s="17">
        <v>165</v>
      </c>
      <c r="K14" s="17">
        <f t="shared" si="2"/>
        <v>-135</v>
      </c>
      <c r="L14" s="18">
        <f t="shared" si="3"/>
        <v>-4.5</v>
      </c>
      <c r="M14" s="26">
        <f>RANK(F14,$F$5:$F$15,0)+COUNTIF($F$5:F14,F14)-1</f>
        <v>5</v>
      </c>
    </row>
    <row r="15" spans="4:13" ht="23.25" thickBot="1">
      <c r="D15" s="7">
        <v>11</v>
      </c>
      <c r="E15" s="9" t="s">
        <v>20</v>
      </c>
      <c r="F15" s="10">
        <v>18</v>
      </c>
      <c r="G15" s="10">
        <v>48</v>
      </c>
      <c r="H15" s="11">
        <f t="shared" si="0"/>
        <v>2.6666666666666665</v>
      </c>
      <c r="I15" s="12">
        <f t="shared" si="1"/>
        <v>180</v>
      </c>
      <c r="J15" s="12">
        <v>45</v>
      </c>
      <c r="K15" s="12">
        <f t="shared" si="2"/>
        <v>-135</v>
      </c>
      <c r="L15" s="13">
        <f t="shared" si="3"/>
        <v>-7.5</v>
      </c>
      <c r="M15" s="25">
        <f>RANK(F15,$F$5:$F$15,0)+COUNTIF($F$5:F15,F15)-1</f>
        <v>10</v>
      </c>
    </row>
    <row r="19" spans="4:11" ht="15.75" thickBot="1"/>
    <row r="20" spans="4:11">
      <c r="D20" s="43" t="s">
        <v>23</v>
      </c>
      <c r="E20" s="44">
        <v>0.6</v>
      </c>
      <c r="F20" s="43" t="s">
        <v>24</v>
      </c>
      <c r="G20" s="40"/>
      <c r="H20" s="40"/>
      <c r="I20" s="37" t="s">
        <v>1</v>
      </c>
      <c r="J20" s="38" t="s">
        <v>2</v>
      </c>
      <c r="K20" s="39" t="s">
        <v>21</v>
      </c>
    </row>
    <row r="21" spans="4:11">
      <c r="D21" s="42">
        <f>INDEX($H$5:$H$15,MATCH(I21,$M$5:$M$15,0))</f>
        <v>4.8604651162790695</v>
      </c>
      <c r="E21" s="42">
        <f>IF(LARGE($F$5:$F$15,ROWS($1:1))&gt;=MAX($F$5:$F$15)*60%,INDEX($H$5:$H$15,MATCH(I21,$M$5:$M$15,0)),"")</f>
        <v>4.8604651162790695</v>
      </c>
      <c r="F21" s="42" t="str">
        <f>IF(ISERROR(INDEX($D$21:$D$31,IF(COUNTIF($D$21:$E$31,D21)&gt;1,"",ROWS($1:1)))),"",INDEX($D$21:$D$31,IF(COUNTIF($D$21:$E$31,D21)&gt;1,"",ROWS($1:1))))</f>
        <v/>
      </c>
      <c r="G21" s="40"/>
      <c r="H21" s="40"/>
      <c r="I21" s="19">
        <v>1</v>
      </c>
      <c r="J21" s="20" t="str">
        <f>IF(K21="","",INDEX($E$5:$E$15,MATCH(K21,$H$5:$H$15,0)))</f>
        <v>Fabio</v>
      </c>
      <c r="K21" s="23">
        <f>IF(E21="",LARGE($F$21:$F$31,ROWS($1:1)-COUNTIF($E$21:$E$31,"&gt;0")),LARGE($E$21:$E$31,ROWS($1:1)))</f>
        <v>6.6470588235294121</v>
      </c>
    </row>
    <row r="22" spans="4:11">
      <c r="D22" s="42">
        <f>INDEX(Feuil1!$H$5:$H$15,MATCH(I22,Feuil1!$M$5:$M$15,0))</f>
        <v>5.2195121951219514</v>
      </c>
      <c r="E22" s="42">
        <f>IF(LARGE($F$5:$F$15,ROWS($1:2))&gt;=MAX($F$5:$F$15)*60%,INDEX($H$5:$H$15,MATCH(I22,$M$5:$M$15,0)),"")</f>
        <v>5.2195121951219514</v>
      </c>
      <c r="F22" s="42" t="str">
        <f>IF(ISERROR(INDEX($D$21:$D$31,IF(COUNTIF($D$21:$E$31,D22)&gt;1,"",ROWS($1:2)))),"",INDEX($D$21:$D$31,IF(COUNTIF($D$21:$E$31,D22)&gt;1,"",ROWS($1:2))))</f>
        <v/>
      </c>
      <c r="G22" s="40"/>
      <c r="H22" s="40"/>
      <c r="I22" s="19">
        <v>2</v>
      </c>
      <c r="J22" s="20" t="str">
        <f>IF(K22="","",INDEX(Feuil1!$E$5:$E$15,MATCH(K22,Feuil1!$H$5:$H$15,0)))</f>
        <v>Thierry</v>
      </c>
      <c r="K22" s="23">
        <f>IF(E22="",LARGE($F$21:$F$31,ROWS($1:2)-COUNTIF($E$21:$E$31,"&gt;0")),LARGE($E$21:$E$31,ROWS($1:2)))</f>
        <v>6.1</v>
      </c>
    </row>
    <row r="23" spans="4:11">
      <c r="D23" s="42">
        <f>INDEX(Feuil1!$H$5:$H$15,MATCH(I23,Feuil1!$M$5:$M$15,0))</f>
        <v>6.6470588235294121</v>
      </c>
      <c r="E23" s="42">
        <f>IF(LARGE($F$5:$F$15,ROWS($1:3))&gt;=MAX($F$5:$F$15)*60%,INDEX($H$5:$H$15,MATCH(I23,$M$5:$M$15,0)),"")</f>
        <v>6.6470588235294121</v>
      </c>
      <c r="F23" s="42" t="str">
        <f>IF(ISERROR(INDEX($D$21:$D$31,IF(COUNTIF($D$21:$E$31,D23)&gt;1,"",ROWS($1:3)))),"",INDEX($D$21:$D$31,IF(COUNTIF($D$21:$E$31,D23)&gt;1,"",ROWS($1:3))))</f>
        <v/>
      </c>
      <c r="G23" s="40"/>
      <c r="H23" s="40"/>
      <c r="I23" s="19">
        <v>3</v>
      </c>
      <c r="J23" s="20" t="str">
        <f>IF(K23="","",INDEX(Feuil1!$E$5:$E$15,MATCH(K23,Feuil1!$H$5:$H$15,0)))</f>
        <v>Tony</v>
      </c>
      <c r="K23" s="23">
        <f>IF(E23="",LARGE($F$21:$F$31,ROWS($1:3)-COUNTIF($E$21:$E$31,"&gt;0")),LARGE($E$21:$E$31,ROWS($1:3)))</f>
        <v>5.2195121951219514</v>
      </c>
    </row>
    <row r="24" spans="4:11">
      <c r="D24" s="42">
        <f>INDEX(Feuil1!$H$5:$H$15,MATCH(I24,Feuil1!$M$5:$M$15,0))</f>
        <v>6.1</v>
      </c>
      <c r="E24" s="42">
        <f>IF(LARGE($F$5:$F$15,ROWS($1:4))&gt;=MAX($F$5:$F$15)*60%,INDEX($H$5:$H$15,MATCH(I24,$M$5:$M$15,0)),"")</f>
        <v>6.1</v>
      </c>
      <c r="F24" s="42" t="str">
        <f>IF(ISERROR(INDEX($D$21:$D$31,IF(COUNTIF($D$21:$E$31,D24)&gt;1,"",ROWS($1:4)))),"",INDEX($D$21:$D$31,IF(COUNTIF($D$21:$E$31,D24)&gt;1,"",ROWS($1:4))))</f>
        <v/>
      </c>
      <c r="G24" s="40"/>
      <c r="H24" s="40"/>
      <c r="I24" s="19">
        <v>4</v>
      </c>
      <c r="J24" s="20" t="str">
        <f>IF(K24="","",INDEX(Feuil1!$E$5:$E$15,MATCH(K24,Feuil1!$H$5:$H$15,0)))</f>
        <v>Didier</v>
      </c>
      <c r="K24" s="23">
        <f>IF(E24="",LARGE($F$21:$F$31,ROWS($1:4)-COUNTIF($E$21:$E$31,"&gt;0")),LARGE($E$21:$E$31,ROWS($1:4)))</f>
        <v>4.8604651162790695</v>
      </c>
    </row>
    <row r="25" spans="4:11">
      <c r="D25" s="42">
        <f>INDEX(Feuil1!$H$5:$H$15,MATCH(I25,Feuil1!$M$5:$M$15,0))</f>
        <v>3.1666666666666665</v>
      </c>
      <c r="E25" s="42">
        <f>IF(LARGE($F$5:$F$15,ROWS($1:5))&gt;=MAX($F$5:$F$15)*60%,INDEX($H$5:$H$15,MATCH(I25,$M$5:$M$15,0)),"")</f>
        <v>3.1666666666666665</v>
      </c>
      <c r="F25" s="42" t="str">
        <f>IF(ISERROR(INDEX($D$21:$D$31,IF(COUNTIF($D$21:$E$31,D25)&gt;1,"",ROWS($1:5)))),"",INDEX($D$21:$D$31,IF(COUNTIF($D$21:$E$31,D25)&gt;1,"",ROWS($1:5))))</f>
        <v/>
      </c>
      <c r="G25" s="40"/>
      <c r="H25" s="40"/>
      <c r="I25" s="19">
        <v>5</v>
      </c>
      <c r="J25" s="20" t="str">
        <f>IF(K25="","",INDEX(Feuil1!$E$5:$E$15,MATCH(K25,Feuil1!$H$5:$H$15,0)))</f>
        <v>Pedro</v>
      </c>
      <c r="K25" s="23">
        <f>IF(E25="",LARGE($F$21:$F$31,ROWS($1:5)-COUNTIF($E$21:$E$31,"&gt;0")),LARGE($E$21:$E$31,ROWS($1:5)))</f>
        <v>3.1666666666666665</v>
      </c>
    </row>
    <row r="26" spans="4:11">
      <c r="D26" s="42">
        <f>INDEX(Feuil1!$H$5:$H$15,MATCH(I26,Feuil1!$M$5:$M$15,0))</f>
        <v>3.9583333333333335</v>
      </c>
      <c r="E26" s="42" t="str">
        <f>IF(LARGE($F$5:$F$15,ROWS($1:6))&gt;=MAX($F$5:$F$15)*60%,INDEX($H$5:$H$15,MATCH(I26,$M$5:$M$15,0)),"")</f>
        <v/>
      </c>
      <c r="F26" s="42">
        <f>IF(ISERROR(INDEX($D$21:$D$31,IF(COUNTIF($D$21:$E$31,D26)&gt;1,"",ROWS($1:6)))),"",INDEX($D$21:$D$31,IF(COUNTIF($D$21:$E$31,D26)&gt;1,"",ROWS($1:6))))</f>
        <v>3.9583333333333335</v>
      </c>
      <c r="G26" s="41"/>
      <c r="H26" s="41"/>
      <c r="I26" s="19">
        <v>6</v>
      </c>
      <c r="J26" s="20" t="str">
        <f>IF(K26="","",INDEX(Feuil1!$E$5:$E$15,MATCH(K26,Feuil1!$H$5:$H$15,0)))</f>
        <v>Nico</v>
      </c>
      <c r="K26" s="23">
        <f>IF(E26="",LARGE($F$21:$F$31,ROWS($1:6)-COUNTIF($E$21:$E$31,"&gt;0")),LARGE($E$21:$E$31,ROWS($1:6)))</f>
        <v>6.6111111111111107</v>
      </c>
    </row>
    <row r="27" spans="4:11">
      <c r="D27" s="42">
        <f>INDEX(Feuil1!$H$5:$H$15,MATCH(I27,Feuil1!$M$5:$M$15,0))</f>
        <v>4.2727272727272725</v>
      </c>
      <c r="E27" s="42" t="str">
        <f>IF(LARGE($F$5:$F$15,ROWS($1:7))&gt;=MAX($F$5:$F$15)*60%,INDEX($H$5:$H$15,MATCH(I27,$M$5:$M$15,0)),"")</f>
        <v/>
      </c>
      <c r="F27" s="42">
        <f>IF(ISERROR(INDEX($D$21:$D$31,IF(COUNTIF($D$21:$E$31,D27)&gt;1,"",ROWS($1:7)))),"",INDEX($D$21:$D$31,IF(COUNTIF($D$21:$E$31,D27)&gt;1,"",ROWS($1:7))))</f>
        <v>4.2727272727272725</v>
      </c>
      <c r="G27" s="41"/>
      <c r="H27" s="41"/>
      <c r="I27" s="19">
        <v>7</v>
      </c>
      <c r="J27" s="20" t="str">
        <f>IF(K27="","",INDEX(Feuil1!$E$5:$E$15,MATCH(K27,Feuil1!$H$5:$H$15,0)))</f>
        <v>Virginie</v>
      </c>
      <c r="K27" s="23">
        <f>IF(E27="",LARGE($F$21:$F$31,ROWS($1:7)-COUNTIF($E$21:$E$31,"&gt;0")),LARGE($E$21:$E$31,ROWS($1:7)))</f>
        <v>4.625</v>
      </c>
    </row>
    <row r="28" spans="4:11">
      <c r="D28" s="42">
        <f>INDEX(Feuil1!$H$5:$H$15,MATCH(I28,Feuil1!$M$5:$M$15,0))</f>
        <v>3.7894736842105261</v>
      </c>
      <c r="E28" s="42" t="str">
        <f>IF(LARGE($F$5:$F$15,ROWS($1:8))&gt;=MAX($F$5:$F$15)*60%,INDEX($H$5:$H$15,MATCH(I28,$M$5:$M$15,0)),"")</f>
        <v/>
      </c>
      <c r="F28" s="42">
        <f>IF(ISERROR(INDEX($D$21:$D$31,IF(COUNTIF($D$21:$E$31,D28)&gt;1,"",ROWS($1:8)))),"",INDEX($D$21:$D$31,IF(COUNTIF($D$21:$E$31,D28)&gt;1,"",ROWS($1:8))))</f>
        <v>3.7894736842105261</v>
      </c>
      <c r="G28" s="41"/>
      <c r="H28" s="41"/>
      <c r="I28" s="19">
        <v>8</v>
      </c>
      <c r="J28" s="20" t="str">
        <f>IF(K28="","",INDEX(Feuil1!$E$5:$E$15,MATCH(K28,Feuil1!$H$5:$H$15,0)))</f>
        <v>Severin</v>
      </c>
      <c r="K28" s="23">
        <f>IF(E28="",LARGE($F$21:$F$31,ROWS($1:8)-COUNTIF($E$21:$E$31,"&gt;0")),LARGE($E$21:$E$31,ROWS($1:8)))</f>
        <v>4.2727272727272725</v>
      </c>
    </row>
    <row r="29" spans="4:11">
      <c r="D29" s="42">
        <f>INDEX(Feuil1!$H$5:$H$15,MATCH(I29,Feuil1!$M$5:$M$15,0))</f>
        <v>6.6111111111111107</v>
      </c>
      <c r="E29" s="42" t="str">
        <f>IF(LARGE($F$5:$F$15,ROWS($1:9))&gt;=MAX($F$5:$F$15)*60%,INDEX($H$5:$H$15,MATCH(I29,$M$5:$M$15,0)),"")</f>
        <v/>
      </c>
      <c r="F29" s="42">
        <f>IF(ISERROR(INDEX($D$21:$D$31,IF(COUNTIF($D$21:$E$31,D29)&gt;1,"",ROWS($1:9)))),"",INDEX($D$21:$D$31,IF(COUNTIF($D$21:$E$31,D29)&gt;1,"",ROWS($1:9))))</f>
        <v>6.6111111111111107</v>
      </c>
      <c r="G29" s="41"/>
      <c r="H29" s="41"/>
      <c r="I29" s="19">
        <v>9</v>
      </c>
      <c r="J29" s="20" t="str">
        <f>IF(K29="","",INDEX(Feuil1!$E$5:$E$15,MATCH(K29,Feuil1!$H$5:$H$15,0)))</f>
        <v>Sebastien</v>
      </c>
      <c r="K29" s="23">
        <f>IF(E29="",LARGE($F$21:$F$31,ROWS($1:9)-COUNTIF($E$21:$E$31,"&gt;0")),LARGE($E$21:$E$31,ROWS($1:9)))</f>
        <v>3.9583333333333335</v>
      </c>
    </row>
    <row r="30" spans="4:11">
      <c r="D30" s="42">
        <f>INDEX(Feuil1!$H$5:$H$15,MATCH(I30,Feuil1!$M$5:$M$15,0))</f>
        <v>2.6666666666666665</v>
      </c>
      <c r="E30" s="42" t="str">
        <f>IF(LARGE($F$5:$F$15,ROWS($1:10))&gt;=MAX($F$5:$F$15)*60%,INDEX($H$5:$H$15,MATCH(I30,$M$5:$M$15,0)),"")</f>
        <v/>
      </c>
      <c r="F30" s="42">
        <f>IF(ISERROR(INDEX($D$21:$D$31,IF(COUNTIF($D$21:$E$31,D30)&gt;1,"",ROWS($1:10)))),"",INDEX($D$21:$D$31,IF(COUNTIF($D$21:$E$31,D30)&gt;1,"",ROWS($1:10))))</f>
        <v>2.6666666666666665</v>
      </c>
      <c r="G30" s="41"/>
      <c r="H30" s="41"/>
      <c r="I30" s="19">
        <v>10</v>
      </c>
      <c r="J30" s="20" t="str">
        <f>IF(K30="","",INDEX(Feuil1!$E$5:$E$15,MATCH(K30,Feuil1!$H$5:$H$15,0)))</f>
        <v>Lionel</v>
      </c>
      <c r="K30" s="23">
        <f>IF(E30="",LARGE($F$21:$F$31,ROWS($1:10)-COUNTIF($E$21:$E$31,"&gt;0")),LARGE($E$21:$E$31,ROWS($1:10)))</f>
        <v>3.7894736842105261</v>
      </c>
    </row>
    <row r="31" spans="4:11" ht="15.75" thickBot="1">
      <c r="D31" s="42">
        <f>INDEX(Feuil1!$H$5:$H$15,MATCH(I31,Feuil1!$M$5:$M$15,0))</f>
        <v>4.625</v>
      </c>
      <c r="E31" s="42" t="str">
        <f>IF(LARGE($F$5:$F$15,ROWS($1:11))&gt;=MAX($F$5:$F$15)*60%,INDEX($H$5:$H$15,MATCH(I31,$M$5:$M$15,0)),"")</f>
        <v/>
      </c>
      <c r="F31" s="42">
        <f>IF(ISERROR(INDEX($D$21:$D$31,IF(COUNTIF($D$21:$E$31,D31)&gt;1,"",ROWS($1:11)))),"",INDEX($D$21:$D$31,IF(COUNTIF($D$21:$E$31,D31)&gt;1,"",ROWS($1:11))))</f>
        <v>4.625</v>
      </c>
      <c r="G31" s="41"/>
      <c r="H31" s="41"/>
      <c r="I31" s="21">
        <v>11</v>
      </c>
      <c r="J31" s="22" t="str">
        <f>IF(K31="","",INDEX(Feuil1!$E$5:$E$15,MATCH(K31,Feuil1!$H$5:$H$15,0)))</f>
        <v>Rodrigue</v>
      </c>
      <c r="K31" s="24">
        <f>IF(E31="",LARGE($F$21:$F$31,ROWS($1:11)-COUNTIF($E$21:$E$31,"&gt;0")),LARGE($E$21:$E$31,ROWS($1:11)))</f>
        <v>2.6666666666666665</v>
      </c>
    </row>
  </sheetData>
  <conditionalFormatting sqref="I21:K31">
    <cfRule type="expression" dxfId="2" priority="2">
      <formula>$F21&lt;=COUNTIF($B$2:$B$12,"&gt;0")</formula>
    </cfRule>
    <cfRule type="expression" dxfId="1" priority="1">
      <formula>$I21&lt;=COUNTIF($E$21:$E$31,"&gt;0")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</dc:creator>
  <cp:lastModifiedBy>Utilisateur</cp:lastModifiedBy>
  <dcterms:created xsi:type="dcterms:W3CDTF">2011-01-15T09:42:59Z</dcterms:created>
  <dcterms:modified xsi:type="dcterms:W3CDTF">2011-01-15T15:57:58Z</dcterms:modified>
</cp:coreProperties>
</file>