
<file path=[Content_Types].xml><?xml version="1.0" encoding="utf-8"?>
<Types xmlns="http://schemas.openxmlformats.org/package/2006/content-types">
  <Default Extension="bin" ContentType="application/vnd.ms-office.activeX"/>
  <Override PartName="/xl/tables/table3.xml" ContentType="application/vnd.openxmlformats-officedocument.spreadsheetml.table+xml"/>
  <Override PartName="/xl/printerSettings/printerSettings1.bin" ContentType="application/vnd.openxmlformats-officedocument.spreadsheetml.printerSettings"/>
  <Override PartName="/xl/tables/table4.xml" ContentType="application/vnd.openxmlformats-officedocument.spreadsheetml.table+xml"/>
  <Override PartName="/xl/activeX/activeX9.xml" ContentType="application/vnd.ms-office.activeX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activeX/activeX7.xml" ContentType="application/vnd.ms-office.activeX+xml"/>
  <Override PartName="/xl/activeX/activeX8.xml" ContentType="application/vnd.ms-office.activeX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activeX/activeX5.xml" ContentType="application/vnd.ms-office.activeX+xml"/>
  <Override PartName="/xl/activeX/activeX6.xml" ContentType="application/vnd.ms-office.activeX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activeX/activeX11.xml" ContentType="application/vnd.ms-office.activeX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rinterSettings/printerSettings4.bin" ContentType="application/vnd.openxmlformats-officedocument.spreadsheetml.printerSettings"/>
  <Override PartName="/xl/tables/table7.xml" ContentType="application/vnd.openxmlformats-officedocument.spreadsheetml.table+xml"/>
  <Override PartName="/xl/printerSettings/printerSettings5.bin" ContentType="application/vnd.openxmlformats-officedocument.spreadsheetml.printerSettings"/>
  <Override PartName="/xl/activeX/activeX10.xml" ContentType="application/vnd.ms-office.activeX+xml"/>
  <Override PartName="/xl/tables/table8.xml" ContentType="application/vnd.openxmlformats-officedocument.spreadsheetml.table+xml"/>
  <Override PartName="/xl/printerSettings/printerSettings2.bin" ContentType="application/vnd.openxmlformats-officedocument.spreadsheetml.printerSettings"/>
  <Override PartName="/xl/tables/table5.xml" ContentType="application/vnd.openxmlformats-officedocument.spreadsheetml.table+xml"/>
  <Override PartName="/xl/printerSettings/printerSettings3.bin" ContentType="application/vnd.openxmlformats-officedocument.spreadsheetml.printerSettings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hidePivotFieldList="1" defaultThemeVersion="124226"/>
  <bookViews>
    <workbookView xWindow="90" yWindow="135" windowWidth="20580" windowHeight="9465" tabRatio="669" firstSheet="1" activeTab="8"/>
  </bookViews>
  <sheets>
    <sheet name="MENU" sheetId="15" r:id="rId1"/>
    <sheet name="Table01" sheetId="16" r:id="rId2"/>
    <sheet name="Table02" sheetId="17" r:id="rId3"/>
    <sheet name="Table03" sheetId="18" r:id="rId4"/>
    <sheet name="Table04" sheetId="19" r:id="rId5"/>
    <sheet name="MAGASINS" sheetId="6" r:id="rId6"/>
    <sheet name="VISITES" sheetId="2" r:id="rId7"/>
    <sheet name="SYNTH_HEBDO" sheetId="20" r:id="rId8"/>
    <sheet name="SYNTH_MOIS" sheetId="22" r:id="rId9"/>
  </sheets>
  <functionGroups/>
  <definedNames>
    <definedName name="_xlnm._FilterDatabase" localSheetId="5" hidden="1">MAGASINS!$A$2:$D$13</definedName>
    <definedName name="_xlnm._FilterDatabase" localSheetId="6" hidden="1">VISITES!$A$2:$M$651</definedName>
    <definedName name="E_MAIL" localSheetId="8">SYNTH_MOIS!$S$9</definedName>
    <definedName name="E_MAIL">SYNTH_HEBDO!$Q$9</definedName>
    <definedName name="E_MAIL_COPY" localSheetId="8">SYNTH_MOIS!$S$10</definedName>
    <definedName name="E_MAIL_COPY">SYNTH_HEBDO!$Q$10</definedName>
    <definedName name="E_MAIL_COPY2" localSheetId="8">SYNTH_MOIS!#REF!</definedName>
    <definedName name="E_MAIL_COPY2">SYNTH_HEBDO!#REF!</definedName>
    <definedName name="E_MAIL_COPY3" localSheetId="8">SYNTH_MOIS!#REF!</definedName>
    <definedName name="E_MAIL_COPY3">SYNTH_HEBDO!#REF!</definedName>
    <definedName name="EMMETEUR" localSheetId="8">SYNTH_MOIS!$S$13</definedName>
    <definedName name="EMMETEUR">SYNTH_HEBDO!$Q$13</definedName>
    <definedName name="_xlnm.Print_Titles" localSheetId="6">VISITES!$2:$2</definedName>
    <definedName name="LISTE_CATEGORIES" localSheetId="8">TAB_CATEGORIE[CATEGORIES]</definedName>
    <definedName name="LISTE_CATEGORIES">TAB_CATEGORIE[CATEGORIES]</definedName>
    <definedName name="LISTE_MAGASINS" localSheetId="8">TAB_MAGASINS[NOM_DU_MAGASIN]</definedName>
    <definedName name="LISTE_MAGASINS">TAB_MAGASINS[NOM_DU_MAGASIN]</definedName>
    <definedName name="LISTE_OBJETS_VISITE" localSheetId="8">TAB_OBJET_VISITE[OBJETS_VISITE]</definedName>
    <definedName name="LISTE_OBJETS_VISITE">TAB_OBJET_VISITE[OBJETS_VISITE]</definedName>
    <definedName name="LISTES_ENSEIGNES" localSheetId="8">TAB_ENSEIGNE[ENSEIGNES]</definedName>
    <definedName name="LISTES_ENSEIGNES">TAB_ENSEIGNE[ENSEIGNES]</definedName>
    <definedName name="SUBJECT" localSheetId="8">SYNTH_MOIS!$S$11</definedName>
    <definedName name="SUBJECT">SYNTH_HEBDO!$Q$11</definedName>
    <definedName name="_xlnm.Print_Area" localSheetId="7">SYNTH_HEBDO!$A$2:$N$57</definedName>
    <definedName name="_xlnm.Print_Area" localSheetId="8">SYNTH_MOIS!$A$2:$P$17</definedName>
    <definedName name="_xlnm.Print_Area" localSheetId="6">VISITES!$A$2:$L$11</definedName>
  </definedNames>
  <calcPr calcId="125725"/>
</workbook>
</file>

<file path=xl/calcChain.xml><?xml version="1.0" encoding="utf-8"?>
<calcChain xmlns="http://schemas.openxmlformats.org/spreadsheetml/2006/main">
  <c r="O6" i="2"/>
  <c r="O7"/>
  <c r="N3" l="1"/>
  <c r="G3"/>
  <c r="F3"/>
  <c r="E3"/>
  <c r="C3"/>
  <c r="B3"/>
  <c r="O3" s="1"/>
  <c r="E6"/>
  <c r="E4"/>
  <c r="E8"/>
  <c r="E9"/>
  <c r="E5"/>
  <c r="E10"/>
  <c r="E11"/>
  <c r="E7"/>
  <c r="B7"/>
  <c r="C7"/>
  <c r="F7"/>
  <c r="G7"/>
  <c r="N7"/>
  <c r="H651" l="1"/>
  <c r="F651"/>
  <c r="E651"/>
  <c r="C651"/>
  <c r="B651"/>
  <c r="H650"/>
  <c r="F650"/>
  <c r="E650"/>
  <c r="C650"/>
  <c r="B650"/>
  <c r="H649"/>
  <c r="F649"/>
  <c r="E649"/>
  <c r="C649"/>
  <c r="B649"/>
  <c r="H648"/>
  <c r="F648"/>
  <c r="E648"/>
  <c r="C648"/>
  <c r="B648"/>
  <c r="H647"/>
  <c r="F647"/>
  <c r="E647"/>
  <c r="C647"/>
  <c r="B647"/>
  <c r="H646"/>
  <c r="F646"/>
  <c r="E646"/>
  <c r="C646"/>
  <c r="B646"/>
  <c r="H645"/>
  <c r="F645"/>
  <c r="E645"/>
  <c r="C645"/>
  <c r="B645"/>
  <c r="H644"/>
  <c r="F644"/>
  <c r="E644"/>
  <c r="C644"/>
  <c r="B644"/>
  <c r="H643"/>
  <c r="F643"/>
  <c r="E643"/>
  <c r="C643"/>
  <c r="B643"/>
  <c r="H642"/>
  <c r="F642"/>
  <c r="E642"/>
  <c r="C642"/>
  <c r="B642"/>
  <c r="H641"/>
  <c r="F641"/>
  <c r="E641"/>
  <c r="C641"/>
  <c r="B641"/>
  <c r="H640"/>
  <c r="F640"/>
  <c r="E640"/>
  <c r="C640"/>
  <c r="B640"/>
  <c r="H639"/>
  <c r="F639"/>
  <c r="E639"/>
  <c r="C639"/>
  <c r="B639"/>
  <c r="H638"/>
  <c r="F638"/>
  <c r="E638"/>
  <c r="C638"/>
  <c r="B638"/>
  <c r="H637"/>
  <c r="F637"/>
  <c r="E637"/>
  <c r="C637"/>
  <c r="B637"/>
  <c r="H636"/>
  <c r="F636"/>
  <c r="E636"/>
  <c r="C636"/>
  <c r="B636"/>
  <c r="H635"/>
  <c r="F635"/>
  <c r="E635"/>
  <c r="C635"/>
  <c r="B635"/>
  <c r="H634"/>
  <c r="F634"/>
  <c r="E634"/>
  <c r="C634"/>
  <c r="B634"/>
  <c r="H633"/>
  <c r="F633"/>
  <c r="E633"/>
  <c r="C633"/>
  <c r="B633"/>
  <c r="H632"/>
  <c r="F632"/>
  <c r="E632"/>
  <c r="C632"/>
  <c r="B632"/>
  <c r="H631"/>
  <c r="F631"/>
  <c r="E631"/>
  <c r="C631"/>
  <c r="B631"/>
  <c r="H630"/>
  <c r="F630"/>
  <c r="E630"/>
  <c r="C630"/>
  <c r="B630"/>
  <c r="H629"/>
  <c r="F629"/>
  <c r="E629"/>
  <c r="C629"/>
  <c r="B629"/>
  <c r="H628"/>
  <c r="F628"/>
  <c r="E628"/>
  <c r="C628"/>
  <c r="B628"/>
  <c r="H627"/>
  <c r="F627"/>
  <c r="E627"/>
  <c r="C627"/>
  <c r="B627"/>
  <c r="H626"/>
  <c r="F626"/>
  <c r="E626"/>
  <c r="C626"/>
  <c r="B626"/>
  <c r="H625"/>
  <c r="F625"/>
  <c r="E625"/>
  <c r="C625"/>
  <c r="B625"/>
  <c r="H624"/>
  <c r="F624"/>
  <c r="E624"/>
  <c r="C624"/>
  <c r="B624"/>
  <c r="H623"/>
  <c r="F623"/>
  <c r="E623"/>
  <c r="C623"/>
  <c r="B623"/>
  <c r="H622"/>
  <c r="F622"/>
  <c r="E622"/>
  <c r="C622"/>
  <c r="B622"/>
  <c r="H621"/>
  <c r="F621"/>
  <c r="E621"/>
  <c r="C621"/>
  <c r="B621"/>
  <c r="H620"/>
  <c r="F620"/>
  <c r="E620"/>
  <c r="C620"/>
  <c r="B620"/>
  <c r="H619"/>
  <c r="F619"/>
  <c r="E619"/>
  <c r="C619"/>
  <c r="B619"/>
  <c r="H618"/>
  <c r="F618"/>
  <c r="E618"/>
  <c r="C618"/>
  <c r="B618"/>
  <c r="H617"/>
  <c r="F617"/>
  <c r="E617"/>
  <c r="C617"/>
  <c r="B617"/>
  <c r="H616"/>
  <c r="F616"/>
  <c r="E616"/>
  <c r="C616"/>
  <c r="B616"/>
  <c r="H615"/>
  <c r="F615"/>
  <c r="E615"/>
  <c r="C615"/>
  <c r="B615"/>
  <c r="H614"/>
  <c r="F614"/>
  <c r="E614"/>
  <c r="C614"/>
  <c r="B614"/>
  <c r="H613"/>
  <c r="F613"/>
  <c r="E613"/>
  <c r="C613"/>
  <c r="B613"/>
  <c r="H612"/>
  <c r="F612"/>
  <c r="E612"/>
  <c r="C612"/>
  <c r="B612"/>
  <c r="H611"/>
  <c r="F611"/>
  <c r="E611"/>
  <c r="C611"/>
  <c r="B611"/>
  <c r="H610"/>
  <c r="F610"/>
  <c r="E610"/>
  <c r="C610"/>
  <c r="B610"/>
  <c r="H609"/>
  <c r="F609"/>
  <c r="E609"/>
  <c r="C609"/>
  <c r="B609"/>
  <c r="H608"/>
  <c r="F608"/>
  <c r="E608"/>
  <c r="C608"/>
  <c r="B608"/>
  <c r="H607"/>
  <c r="F607"/>
  <c r="E607"/>
  <c r="C607"/>
  <c r="B607"/>
  <c r="H606"/>
  <c r="F606"/>
  <c r="E606"/>
  <c r="C606"/>
  <c r="B606"/>
  <c r="H605"/>
  <c r="F605"/>
  <c r="E605"/>
  <c r="C605"/>
  <c r="B605"/>
  <c r="H604"/>
  <c r="F604"/>
  <c r="E604"/>
  <c r="C604"/>
  <c r="B604"/>
  <c r="H603"/>
  <c r="F603"/>
  <c r="E603"/>
  <c r="C603"/>
  <c r="B603"/>
  <c r="H602"/>
  <c r="F602"/>
  <c r="E602"/>
  <c r="C602"/>
  <c r="B602"/>
  <c r="H601"/>
  <c r="F601"/>
  <c r="E601"/>
  <c r="C601"/>
  <c r="B601"/>
  <c r="H600"/>
  <c r="F600"/>
  <c r="E600"/>
  <c r="C600"/>
  <c r="B600"/>
  <c r="H599"/>
  <c r="F599"/>
  <c r="E599"/>
  <c r="C599"/>
  <c r="B599"/>
  <c r="H598"/>
  <c r="F598"/>
  <c r="E598"/>
  <c r="C598"/>
  <c r="B598"/>
  <c r="H597"/>
  <c r="F597"/>
  <c r="E597"/>
  <c r="C597"/>
  <c r="B597"/>
  <c r="H596"/>
  <c r="F596"/>
  <c r="E596"/>
  <c r="C596"/>
  <c r="B596"/>
  <c r="H595"/>
  <c r="F595"/>
  <c r="E595"/>
  <c r="C595"/>
  <c r="B595"/>
  <c r="H594"/>
  <c r="F594"/>
  <c r="E594"/>
  <c r="C594"/>
  <c r="B594"/>
  <c r="H593"/>
  <c r="F593"/>
  <c r="E593"/>
  <c r="C593"/>
  <c r="B593"/>
  <c r="H592"/>
  <c r="F592"/>
  <c r="E592"/>
  <c r="C592"/>
  <c r="B592"/>
  <c r="H591"/>
  <c r="F591"/>
  <c r="E591"/>
  <c r="C591"/>
  <c r="B591"/>
  <c r="H590"/>
  <c r="F590"/>
  <c r="E590"/>
  <c r="C590"/>
  <c r="B590"/>
  <c r="H589"/>
  <c r="F589"/>
  <c r="E589"/>
  <c r="C589"/>
  <c r="B589"/>
  <c r="H588"/>
  <c r="F588"/>
  <c r="E588"/>
  <c r="C588"/>
  <c r="B588"/>
  <c r="H587"/>
  <c r="F587"/>
  <c r="E587"/>
  <c r="C587"/>
  <c r="B587"/>
  <c r="H586"/>
  <c r="F586"/>
  <c r="E586"/>
  <c r="C586"/>
  <c r="B586"/>
  <c r="H585"/>
  <c r="F585"/>
  <c r="E585"/>
  <c r="C585"/>
  <c r="B585"/>
  <c r="H584"/>
  <c r="F584"/>
  <c r="E584"/>
  <c r="C584"/>
  <c r="B584"/>
  <c r="H583"/>
  <c r="F583"/>
  <c r="E583"/>
  <c r="C583"/>
  <c r="B583"/>
  <c r="H582"/>
  <c r="F582"/>
  <c r="E582"/>
  <c r="C582"/>
  <c r="B582"/>
  <c r="H581"/>
  <c r="F581"/>
  <c r="E581"/>
  <c r="C581"/>
  <c r="B581"/>
  <c r="H580"/>
  <c r="F580"/>
  <c r="E580"/>
  <c r="C580"/>
  <c r="B580"/>
  <c r="H579"/>
  <c r="F579"/>
  <c r="E579"/>
  <c r="C579"/>
  <c r="B579"/>
  <c r="H578"/>
  <c r="F578"/>
  <c r="E578"/>
  <c r="C578"/>
  <c r="B578"/>
  <c r="H577"/>
  <c r="F577"/>
  <c r="E577"/>
  <c r="C577"/>
  <c r="B577"/>
  <c r="H576"/>
  <c r="F576"/>
  <c r="E576"/>
  <c r="C576"/>
  <c r="B576"/>
  <c r="H575"/>
  <c r="F575"/>
  <c r="E575"/>
  <c r="C575"/>
  <c r="B575"/>
  <c r="H574"/>
  <c r="F574"/>
  <c r="E574"/>
  <c r="C574"/>
  <c r="B574"/>
  <c r="H573"/>
  <c r="F573"/>
  <c r="E573"/>
  <c r="C573"/>
  <c r="B573"/>
  <c r="H572"/>
  <c r="F572"/>
  <c r="E572"/>
  <c r="C572"/>
  <c r="B572"/>
  <c r="H571"/>
  <c r="F571"/>
  <c r="E571"/>
  <c r="C571"/>
  <c r="B571"/>
  <c r="H570"/>
  <c r="F570"/>
  <c r="E570"/>
  <c r="C570"/>
  <c r="B570"/>
  <c r="H569"/>
  <c r="F569"/>
  <c r="E569"/>
  <c r="C569"/>
  <c r="B569"/>
  <c r="H568"/>
  <c r="F568"/>
  <c r="E568"/>
  <c r="C568"/>
  <c r="B568"/>
  <c r="H567"/>
  <c r="F567"/>
  <c r="E567"/>
  <c r="C567"/>
  <c r="B567"/>
  <c r="H566"/>
  <c r="F566"/>
  <c r="E566"/>
  <c r="C566"/>
  <c r="B566"/>
  <c r="H565"/>
  <c r="F565"/>
  <c r="E565"/>
  <c r="C565"/>
  <c r="B565"/>
  <c r="H564"/>
  <c r="F564"/>
  <c r="E564"/>
  <c r="C564"/>
  <c r="B564"/>
  <c r="H563"/>
  <c r="F563"/>
  <c r="E563"/>
  <c r="C563"/>
  <c r="B563"/>
  <c r="H562"/>
  <c r="F562"/>
  <c r="E562"/>
  <c r="C562"/>
  <c r="B562"/>
  <c r="H561"/>
  <c r="F561"/>
  <c r="E561"/>
  <c r="C561"/>
  <c r="B561"/>
  <c r="H560"/>
  <c r="F560"/>
  <c r="E560"/>
  <c r="C560"/>
  <c r="B560"/>
  <c r="H559"/>
  <c r="F559"/>
  <c r="E559"/>
  <c r="C559"/>
  <c r="B559"/>
  <c r="H558"/>
  <c r="F558"/>
  <c r="E558"/>
  <c r="C558"/>
  <c r="B558"/>
  <c r="H557"/>
  <c r="F557"/>
  <c r="E557"/>
  <c r="C557"/>
  <c r="B557"/>
  <c r="H556"/>
  <c r="F556"/>
  <c r="E556"/>
  <c r="C556"/>
  <c r="B556"/>
  <c r="H555"/>
  <c r="F555"/>
  <c r="E555"/>
  <c r="C555"/>
  <c r="B555"/>
  <c r="H554"/>
  <c r="F554"/>
  <c r="E554"/>
  <c r="C554"/>
  <c r="B554"/>
  <c r="H553"/>
  <c r="F553"/>
  <c r="E553"/>
  <c r="C553"/>
  <c r="B553"/>
  <c r="H552"/>
  <c r="F552"/>
  <c r="E552"/>
  <c r="C552"/>
  <c r="B552"/>
  <c r="H551"/>
  <c r="F551"/>
  <c r="E551"/>
  <c r="C551"/>
  <c r="B551"/>
  <c r="H550"/>
  <c r="F550"/>
  <c r="E550"/>
  <c r="C550"/>
  <c r="B550"/>
  <c r="H549"/>
  <c r="F549"/>
  <c r="E549"/>
  <c r="C549"/>
  <c r="B549"/>
  <c r="H548"/>
  <c r="F548"/>
  <c r="E548"/>
  <c r="C548"/>
  <c r="B548"/>
  <c r="H547"/>
  <c r="F547"/>
  <c r="E547"/>
  <c r="C547"/>
  <c r="B547"/>
  <c r="H546"/>
  <c r="F546"/>
  <c r="E546"/>
  <c r="C546"/>
  <c r="B546"/>
  <c r="H545"/>
  <c r="F545"/>
  <c r="E545"/>
  <c r="C545"/>
  <c r="B545"/>
  <c r="H544"/>
  <c r="F544"/>
  <c r="E544"/>
  <c r="C544"/>
  <c r="B544"/>
  <c r="H543"/>
  <c r="F543"/>
  <c r="E543"/>
  <c r="C543"/>
  <c r="B543"/>
  <c r="H542"/>
  <c r="F542"/>
  <c r="E542"/>
  <c r="C542"/>
  <c r="B542"/>
  <c r="H541"/>
  <c r="F541"/>
  <c r="E541"/>
  <c r="C541"/>
  <c r="B541"/>
  <c r="H540"/>
  <c r="F540"/>
  <c r="E540"/>
  <c r="C540"/>
  <c r="B540"/>
  <c r="H539"/>
  <c r="F539"/>
  <c r="E539"/>
  <c r="C539"/>
  <c r="B539"/>
  <c r="H538"/>
  <c r="F538"/>
  <c r="E538"/>
  <c r="C538"/>
  <c r="B538"/>
  <c r="H537"/>
  <c r="F537"/>
  <c r="E537"/>
  <c r="C537"/>
  <c r="B537"/>
  <c r="H536"/>
  <c r="F536"/>
  <c r="E536"/>
  <c r="C536"/>
  <c r="B536"/>
  <c r="H535"/>
  <c r="F535"/>
  <c r="E535"/>
  <c r="C535"/>
  <c r="B535"/>
  <c r="H534"/>
  <c r="F534"/>
  <c r="E534"/>
  <c r="C534"/>
  <c r="B534"/>
  <c r="H533"/>
  <c r="F533"/>
  <c r="E533"/>
  <c r="C533"/>
  <c r="B533"/>
  <c r="H532"/>
  <c r="F532"/>
  <c r="E532"/>
  <c r="C532"/>
  <c r="B532"/>
  <c r="H531"/>
  <c r="F531"/>
  <c r="E531"/>
  <c r="C531"/>
  <c r="B531"/>
  <c r="H530"/>
  <c r="F530"/>
  <c r="E530"/>
  <c r="C530"/>
  <c r="B530"/>
  <c r="H529"/>
  <c r="F529"/>
  <c r="E529"/>
  <c r="C529"/>
  <c r="B529"/>
  <c r="H528"/>
  <c r="F528"/>
  <c r="E528"/>
  <c r="C528"/>
  <c r="B528"/>
  <c r="H527"/>
  <c r="F527"/>
  <c r="E527"/>
  <c r="C527"/>
  <c r="B527"/>
  <c r="H526"/>
  <c r="F526"/>
  <c r="E526"/>
  <c r="C526"/>
  <c r="B526"/>
  <c r="H525"/>
  <c r="F525"/>
  <c r="E525"/>
  <c r="C525"/>
  <c r="B525"/>
  <c r="H524"/>
  <c r="F524"/>
  <c r="E524"/>
  <c r="C524"/>
  <c r="B524"/>
  <c r="H523"/>
  <c r="F523"/>
  <c r="E523"/>
  <c r="C523"/>
  <c r="B523"/>
  <c r="H522"/>
  <c r="F522"/>
  <c r="E522"/>
  <c r="C522"/>
  <c r="B522"/>
  <c r="H521"/>
  <c r="F521"/>
  <c r="E521"/>
  <c r="C521"/>
  <c r="B521"/>
  <c r="H520"/>
  <c r="F520"/>
  <c r="E520"/>
  <c r="C520"/>
  <c r="B520"/>
  <c r="H519"/>
  <c r="F519"/>
  <c r="E519"/>
  <c r="C519"/>
  <c r="B519"/>
  <c r="H518"/>
  <c r="F518"/>
  <c r="E518"/>
  <c r="C518"/>
  <c r="B518"/>
  <c r="H517"/>
  <c r="F517"/>
  <c r="E517"/>
  <c r="C517"/>
  <c r="B517"/>
  <c r="H516"/>
  <c r="F516"/>
  <c r="E516"/>
  <c r="C516"/>
  <c r="B516"/>
  <c r="H515"/>
  <c r="F515"/>
  <c r="E515"/>
  <c r="C515"/>
  <c r="B515"/>
  <c r="H514"/>
  <c r="F514"/>
  <c r="E514"/>
  <c r="C514"/>
  <c r="B514"/>
  <c r="H513"/>
  <c r="F513"/>
  <c r="E513"/>
  <c r="C513"/>
  <c r="B513"/>
  <c r="H512"/>
  <c r="F512"/>
  <c r="E512"/>
  <c r="C512"/>
  <c r="B512"/>
  <c r="H511"/>
  <c r="F511"/>
  <c r="E511"/>
  <c r="C511"/>
  <c r="B511"/>
  <c r="H510"/>
  <c r="F510"/>
  <c r="E510"/>
  <c r="C510"/>
  <c r="B510"/>
  <c r="H509"/>
  <c r="F509"/>
  <c r="E509"/>
  <c r="C509"/>
  <c r="B509"/>
  <c r="H508"/>
  <c r="F508"/>
  <c r="E508"/>
  <c r="C508"/>
  <c r="B508"/>
  <c r="H507"/>
  <c r="F507"/>
  <c r="E507"/>
  <c r="C507"/>
  <c r="B507"/>
  <c r="H506"/>
  <c r="F506"/>
  <c r="E506"/>
  <c r="C506"/>
  <c r="B506"/>
  <c r="H505"/>
  <c r="F505"/>
  <c r="E505"/>
  <c r="C505"/>
  <c r="B505"/>
  <c r="H504"/>
  <c r="F504"/>
  <c r="E504"/>
  <c r="C504"/>
  <c r="B504"/>
  <c r="H503"/>
  <c r="F503"/>
  <c r="E503"/>
  <c r="C503"/>
  <c r="B503"/>
  <c r="H502"/>
  <c r="F502"/>
  <c r="E502"/>
  <c r="C502"/>
  <c r="B502"/>
  <c r="H501"/>
  <c r="F501"/>
  <c r="E501"/>
  <c r="C501"/>
  <c r="B501"/>
  <c r="H500"/>
  <c r="F500"/>
  <c r="E500"/>
  <c r="C500"/>
  <c r="B500"/>
  <c r="H499"/>
  <c r="F499"/>
  <c r="E499"/>
  <c r="C499"/>
  <c r="B499"/>
  <c r="H498"/>
  <c r="F498"/>
  <c r="E498"/>
  <c r="C498"/>
  <c r="B498"/>
  <c r="H497"/>
  <c r="F497"/>
  <c r="E497"/>
  <c r="C497"/>
  <c r="B497"/>
  <c r="H496"/>
  <c r="F496"/>
  <c r="E496"/>
  <c r="C496"/>
  <c r="B496"/>
  <c r="H495"/>
  <c r="F495"/>
  <c r="E495"/>
  <c r="C495"/>
  <c r="B495"/>
  <c r="H494"/>
  <c r="F494"/>
  <c r="E494"/>
  <c r="C494"/>
  <c r="B494"/>
  <c r="H493"/>
  <c r="F493"/>
  <c r="E493"/>
  <c r="C493"/>
  <c r="B493"/>
  <c r="H492"/>
  <c r="F492"/>
  <c r="E492"/>
  <c r="C492"/>
  <c r="B492"/>
  <c r="H491"/>
  <c r="F491"/>
  <c r="E491"/>
  <c r="C491"/>
  <c r="B491"/>
  <c r="H490"/>
  <c r="F490"/>
  <c r="E490"/>
  <c r="C490"/>
  <c r="B490"/>
  <c r="H489"/>
  <c r="F489"/>
  <c r="E489"/>
  <c r="C489"/>
  <c r="B489"/>
  <c r="H488"/>
  <c r="F488"/>
  <c r="E488"/>
  <c r="C488"/>
  <c r="B488"/>
  <c r="H487"/>
  <c r="F487"/>
  <c r="E487"/>
  <c r="C487"/>
  <c r="B487"/>
  <c r="H486"/>
  <c r="F486"/>
  <c r="E486"/>
  <c r="C486"/>
  <c r="B486"/>
  <c r="H485"/>
  <c r="F485"/>
  <c r="E485"/>
  <c r="C485"/>
  <c r="B485"/>
  <c r="H484"/>
  <c r="F484"/>
  <c r="E484"/>
  <c r="C484"/>
  <c r="B484"/>
  <c r="H483"/>
  <c r="F483"/>
  <c r="E483"/>
  <c r="C483"/>
  <c r="B483"/>
  <c r="H482"/>
  <c r="F482"/>
  <c r="E482"/>
  <c r="C482"/>
  <c r="B482"/>
  <c r="H481"/>
  <c r="F481"/>
  <c r="E481"/>
  <c r="C481"/>
  <c r="B481"/>
  <c r="H480"/>
  <c r="F480"/>
  <c r="E480"/>
  <c r="C480"/>
  <c r="B480"/>
  <c r="H479"/>
  <c r="F479"/>
  <c r="E479"/>
  <c r="C479"/>
  <c r="B479"/>
  <c r="H478"/>
  <c r="F478"/>
  <c r="E478"/>
  <c r="C478"/>
  <c r="B478"/>
  <c r="H477"/>
  <c r="F477"/>
  <c r="E477"/>
  <c r="C477"/>
  <c r="B477"/>
  <c r="H476"/>
  <c r="F476"/>
  <c r="E476"/>
  <c r="C476"/>
  <c r="B476"/>
  <c r="H475"/>
  <c r="F475"/>
  <c r="E475"/>
  <c r="C475"/>
  <c r="B475"/>
  <c r="H474"/>
  <c r="F474"/>
  <c r="E474"/>
  <c r="C474"/>
  <c r="B474"/>
  <c r="H473"/>
  <c r="F473"/>
  <c r="E473"/>
  <c r="C473"/>
  <c r="B473"/>
  <c r="H472"/>
  <c r="F472"/>
  <c r="E472"/>
  <c r="C472"/>
  <c r="B472"/>
  <c r="H471"/>
  <c r="F471"/>
  <c r="E471"/>
  <c r="C471"/>
  <c r="B471"/>
  <c r="H470"/>
  <c r="F470"/>
  <c r="E470"/>
  <c r="C470"/>
  <c r="B470"/>
  <c r="H469"/>
  <c r="F469"/>
  <c r="E469"/>
  <c r="C469"/>
  <c r="B469"/>
  <c r="H468"/>
  <c r="F468"/>
  <c r="E468"/>
  <c r="C468"/>
  <c r="B468"/>
  <c r="H467"/>
  <c r="F467"/>
  <c r="E467"/>
  <c r="C467"/>
  <c r="B467"/>
  <c r="H466"/>
  <c r="F466"/>
  <c r="E466"/>
  <c r="C466"/>
  <c r="B466"/>
  <c r="H465"/>
  <c r="F465"/>
  <c r="E465"/>
  <c r="C465"/>
  <c r="B465"/>
  <c r="H464"/>
  <c r="F464"/>
  <c r="E464"/>
  <c r="C464"/>
  <c r="B464"/>
  <c r="H463"/>
  <c r="F463"/>
  <c r="E463"/>
  <c r="C463"/>
  <c r="B463"/>
  <c r="H462"/>
  <c r="F462"/>
  <c r="E462"/>
  <c r="C462"/>
  <c r="B462"/>
  <c r="H461"/>
  <c r="F461"/>
  <c r="E461"/>
  <c r="C461"/>
  <c r="B461"/>
  <c r="H460"/>
  <c r="F460"/>
  <c r="E460"/>
  <c r="C460"/>
  <c r="B460"/>
  <c r="H459"/>
  <c r="F459"/>
  <c r="E459"/>
  <c r="C459"/>
  <c r="B459"/>
  <c r="H458"/>
  <c r="F458"/>
  <c r="E458"/>
  <c r="C458"/>
  <c r="B458"/>
  <c r="H457"/>
  <c r="F457"/>
  <c r="E457"/>
  <c r="C457"/>
  <c r="B457"/>
  <c r="H456"/>
  <c r="F456"/>
  <c r="E456"/>
  <c r="C456"/>
  <c r="B456"/>
  <c r="H455"/>
  <c r="F455"/>
  <c r="E455"/>
  <c r="C455"/>
  <c r="B455"/>
  <c r="H454"/>
  <c r="F454"/>
  <c r="E454"/>
  <c r="C454"/>
  <c r="B454"/>
  <c r="H453"/>
  <c r="F453"/>
  <c r="E453"/>
  <c r="C453"/>
  <c r="B453"/>
  <c r="H452"/>
  <c r="F452"/>
  <c r="E452"/>
  <c r="C452"/>
  <c r="B452"/>
  <c r="H451"/>
  <c r="F451"/>
  <c r="E451"/>
  <c r="C451"/>
  <c r="B451"/>
  <c r="H450"/>
  <c r="F450"/>
  <c r="E450"/>
  <c r="C450"/>
  <c r="B450"/>
  <c r="H449"/>
  <c r="F449"/>
  <c r="E449"/>
  <c r="C449"/>
  <c r="B449"/>
  <c r="H448"/>
  <c r="F448"/>
  <c r="E448"/>
  <c r="C448"/>
  <c r="B448"/>
  <c r="H447"/>
  <c r="F447"/>
  <c r="E447"/>
  <c r="C447"/>
  <c r="B447"/>
  <c r="H446"/>
  <c r="F446"/>
  <c r="E446"/>
  <c r="C446"/>
  <c r="B446"/>
  <c r="H445"/>
  <c r="F445"/>
  <c r="E445"/>
  <c r="C445"/>
  <c r="B445"/>
  <c r="H444"/>
  <c r="F444"/>
  <c r="E444"/>
  <c r="C444"/>
  <c r="B444"/>
  <c r="H443"/>
  <c r="F443"/>
  <c r="E443"/>
  <c r="C443"/>
  <c r="B443"/>
  <c r="H442"/>
  <c r="F442"/>
  <c r="E442"/>
  <c r="C442"/>
  <c r="B442"/>
  <c r="H441"/>
  <c r="F441"/>
  <c r="E441"/>
  <c r="C441"/>
  <c r="B441"/>
  <c r="H440"/>
  <c r="F440"/>
  <c r="E440"/>
  <c r="C440"/>
  <c r="B440"/>
  <c r="H439"/>
  <c r="F439"/>
  <c r="E439"/>
  <c r="C439"/>
  <c r="B439"/>
  <c r="H438"/>
  <c r="F438"/>
  <c r="E438"/>
  <c r="C438"/>
  <c r="B438"/>
  <c r="H437"/>
  <c r="F437"/>
  <c r="E437"/>
  <c r="C437"/>
  <c r="B437"/>
  <c r="H436"/>
  <c r="F436"/>
  <c r="E436"/>
  <c r="C436"/>
  <c r="B436"/>
  <c r="H435"/>
  <c r="F435"/>
  <c r="E435"/>
  <c r="C435"/>
  <c r="B435"/>
  <c r="H434"/>
  <c r="F434"/>
  <c r="E434"/>
  <c r="C434"/>
  <c r="B434"/>
  <c r="H433"/>
  <c r="F433"/>
  <c r="E433"/>
  <c r="C433"/>
  <c r="B433"/>
  <c r="H432"/>
  <c r="F432"/>
  <c r="E432"/>
  <c r="C432"/>
  <c r="B432"/>
  <c r="H431"/>
  <c r="F431"/>
  <c r="E431"/>
  <c r="C431"/>
  <c r="B431"/>
  <c r="H430"/>
  <c r="F430"/>
  <c r="E430"/>
  <c r="C430"/>
  <c r="B430"/>
  <c r="H429"/>
  <c r="F429"/>
  <c r="E429"/>
  <c r="C429"/>
  <c r="B429"/>
  <c r="H428"/>
  <c r="F428"/>
  <c r="E428"/>
  <c r="C428"/>
  <c r="B428"/>
  <c r="H427"/>
  <c r="F427"/>
  <c r="E427"/>
  <c r="C427"/>
  <c r="B427"/>
  <c r="H426"/>
  <c r="F426"/>
  <c r="E426"/>
  <c r="C426"/>
  <c r="B426"/>
  <c r="H425"/>
  <c r="F425"/>
  <c r="E425"/>
  <c r="C425"/>
  <c r="B425"/>
  <c r="H424"/>
  <c r="F424"/>
  <c r="E424"/>
  <c r="C424"/>
  <c r="B424"/>
  <c r="H423"/>
  <c r="F423"/>
  <c r="E423"/>
  <c r="C423"/>
  <c r="B423"/>
  <c r="H422"/>
  <c r="F422"/>
  <c r="E422"/>
  <c r="C422"/>
  <c r="B422"/>
  <c r="H421"/>
  <c r="F421"/>
  <c r="E421"/>
  <c r="C421"/>
  <c r="B421"/>
  <c r="H420"/>
  <c r="F420"/>
  <c r="E420"/>
  <c r="C420"/>
  <c r="B420"/>
  <c r="H419"/>
  <c r="F419"/>
  <c r="E419"/>
  <c r="C419"/>
  <c r="B419"/>
  <c r="H418"/>
  <c r="F418"/>
  <c r="E418"/>
  <c r="C418"/>
  <c r="B418"/>
  <c r="H417"/>
  <c r="F417"/>
  <c r="E417"/>
  <c r="C417"/>
  <c r="B417"/>
  <c r="H416"/>
  <c r="F416"/>
  <c r="E416"/>
  <c r="C416"/>
  <c r="B416"/>
  <c r="H415"/>
  <c r="F415"/>
  <c r="E415"/>
  <c r="C415"/>
  <c r="B415"/>
  <c r="H414"/>
  <c r="F414"/>
  <c r="E414"/>
  <c r="C414"/>
  <c r="B414"/>
  <c r="H413"/>
  <c r="F413"/>
  <c r="E413"/>
  <c r="C413"/>
  <c r="B413"/>
  <c r="H412"/>
  <c r="F412"/>
  <c r="E412"/>
  <c r="C412"/>
  <c r="B412"/>
  <c r="H411"/>
  <c r="F411"/>
  <c r="E411"/>
  <c r="C411"/>
  <c r="B411"/>
  <c r="H410"/>
  <c r="F410"/>
  <c r="E410"/>
  <c r="C410"/>
  <c r="B410"/>
  <c r="N11"/>
  <c r="G11"/>
  <c r="F11"/>
  <c r="C11"/>
  <c r="B11"/>
  <c r="O11" s="1"/>
  <c r="N10"/>
  <c r="G10"/>
  <c r="F10"/>
  <c r="C10"/>
  <c r="B10"/>
  <c r="O10" s="1"/>
  <c r="N5"/>
  <c r="G5"/>
  <c r="F5"/>
  <c r="C5"/>
  <c r="B5"/>
  <c r="O5" s="1"/>
  <c r="N9"/>
  <c r="G9"/>
  <c r="F9"/>
  <c r="C9"/>
  <c r="B9"/>
  <c r="O9" s="1"/>
  <c r="N8"/>
  <c r="G8"/>
  <c r="F8"/>
  <c r="C8"/>
  <c r="B8"/>
  <c r="O8" s="1"/>
  <c r="N4"/>
  <c r="G4"/>
  <c r="F4"/>
  <c r="C4"/>
  <c r="B4"/>
  <c r="O4" s="1"/>
  <c r="N6"/>
  <c r="G6"/>
  <c r="F6"/>
  <c r="C6"/>
  <c r="B6"/>
  <c r="N55" i="20" a="1"/>
  <c r="N47" a="1"/>
  <c r="N39" a="1"/>
  <c r="N31" a="1"/>
  <c r="N23" a="1"/>
  <c r="N15" a="1"/>
  <c r="N7" a="1"/>
  <c r="N50" a="1"/>
  <c r="N42" a="1"/>
  <c r="N34" a="1"/>
  <c r="N26" a="1"/>
  <c r="N18" a="1"/>
  <c r="N12" a="1"/>
  <c r="N56" a="1"/>
  <c r="N48" a="1"/>
  <c r="N40" a="1"/>
  <c r="N32" a="1"/>
  <c r="N24" a="1"/>
  <c r="N16" a="1"/>
  <c r="N8" a="1"/>
  <c r="N49" a="1"/>
  <c r="N41" a="1"/>
  <c r="N33" a="1"/>
  <c r="N25" a="1"/>
  <c r="N17" a="1"/>
  <c r="N9" a="1"/>
  <c r="N51" a="1"/>
  <c r="N43" a="1"/>
  <c r="N35" a="1"/>
  <c r="N27" a="1"/>
  <c r="N19" a="1"/>
  <c r="N11" a="1"/>
  <c r="N54" a="1"/>
  <c r="N46" a="1"/>
  <c r="N38" a="1"/>
  <c r="N30" a="1"/>
  <c r="N22" a="1"/>
  <c r="N14" a="1"/>
  <c r="N6" a="1"/>
  <c r="N52" a="1"/>
  <c r="N44" a="1"/>
  <c r="N36" a="1"/>
  <c r="N28" a="1"/>
  <c r="N20" a="1"/>
  <c r="N10" a="1"/>
  <c r="N53" a="1"/>
  <c r="N45" a="1"/>
  <c r="N37" a="1"/>
  <c r="N29" a="1"/>
  <c r="N21" a="1"/>
  <c r="N13" a="1"/>
  <c r="E5" i="22" l="1"/>
  <c r="E9"/>
  <c r="E13"/>
  <c r="N16"/>
  <c r="J16"/>
  <c r="M15"/>
  <c r="H15"/>
  <c r="L14"/>
  <c r="G14"/>
  <c r="K13"/>
  <c r="N12"/>
  <c r="J12"/>
  <c r="M11"/>
  <c r="H11"/>
  <c r="L10"/>
  <c r="G10"/>
  <c r="K9"/>
  <c r="N8"/>
  <c r="J8"/>
  <c r="M7"/>
  <c r="H7"/>
  <c r="L6"/>
  <c r="G6"/>
  <c r="K5"/>
  <c r="E15"/>
  <c r="G16"/>
  <c r="N14"/>
  <c r="M13"/>
  <c r="L12"/>
  <c r="K11"/>
  <c r="J10"/>
  <c r="H9"/>
  <c r="G8"/>
  <c r="N6"/>
  <c r="H5"/>
  <c r="E12"/>
  <c r="N15"/>
  <c r="J15"/>
  <c r="L13"/>
  <c r="K12"/>
  <c r="J11"/>
  <c r="H10"/>
  <c r="G9"/>
  <c r="N7"/>
  <c r="M6"/>
  <c r="L5"/>
  <c r="E6"/>
  <c r="E10"/>
  <c r="E14"/>
  <c r="M16"/>
  <c r="H16"/>
  <c r="L15"/>
  <c r="G15"/>
  <c r="K14"/>
  <c r="N13"/>
  <c r="J13"/>
  <c r="M12"/>
  <c r="H12"/>
  <c r="L11"/>
  <c r="G11"/>
  <c r="K10"/>
  <c r="N9"/>
  <c r="J9"/>
  <c r="M8"/>
  <c r="H8"/>
  <c r="L7"/>
  <c r="G7"/>
  <c r="K6"/>
  <c r="N5"/>
  <c r="J5"/>
  <c r="E7"/>
  <c r="E11"/>
  <c r="L16"/>
  <c r="K15"/>
  <c r="J14"/>
  <c r="H13"/>
  <c r="G12"/>
  <c r="N10"/>
  <c r="M9"/>
  <c r="L8"/>
  <c r="K7"/>
  <c r="J6"/>
  <c r="M5"/>
  <c r="E8"/>
  <c r="E16"/>
  <c r="K16"/>
  <c r="M14"/>
  <c r="H14"/>
  <c r="G13"/>
  <c r="N11"/>
  <c r="M10"/>
  <c r="L9"/>
  <c r="K8"/>
  <c r="J7"/>
  <c r="H6"/>
  <c r="G5"/>
  <c r="D5"/>
  <c r="D9"/>
  <c r="D13"/>
  <c r="B5"/>
  <c r="D6"/>
  <c r="D10"/>
  <c r="D14"/>
  <c r="B6"/>
  <c r="B10"/>
  <c r="B14"/>
  <c r="D7"/>
  <c r="D11"/>
  <c r="D15"/>
  <c r="B7"/>
  <c r="B11"/>
  <c r="B15"/>
  <c r="D8"/>
  <c r="D12"/>
  <c r="D16"/>
  <c r="B8"/>
  <c r="B12"/>
  <c r="B16"/>
  <c r="B9"/>
  <c r="B13"/>
  <c r="N9" i="20"/>
  <c r="N13"/>
  <c r="N17"/>
  <c r="N21"/>
  <c r="N25"/>
  <c r="N29"/>
  <c r="N33"/>
  <c r="N37"/>
  <c r="N41"/>
  <c r="N45"/>
  <c r="N49"/>
  <c r="N53"/>
  <c r="N8"/>
  <c r="N10"/>
  <c r="N16"/>
  <c r="N20"/>
  <c r="N24"/>
  <c r="N28"/>
  <c r="N32"/>
  <c r="N36"/>
  <c r="N40"/>
  <c r="N44"/>
  <c r="N48"/>
  <c r="N52"/>
  <c r="N56"/>
  <c r="N6"/>
  <c r="N12"/>
  <c r="N14"/>
  <c r="N18"/>
  <c r="N22"/>
  <c r="N26"/>
  <c r="N30"/>
  <c r="N34"/>
  <c r="N38"/>
  <c r="N42"/>
  <c r="N46"/>
  <c r="N50"/>
  <c r="N54"/>
  <c r="N7"/>
  <c r="N11"/>
  <c r="N15"/>
  <c r="N19"/>
  <c r="N23"/>
  <c r="N27"/>
  <c r="N31"/>
  <c r="N35"/>
  <c r="N39"/>
  <c r="N43"/>
  <c r="N47"/>
  <c r="N51"/>
  <c r="N55"/>
  <c r="H13"/>
  <c r="F6"/>
  <c r="J8"/>
  <c r="D7"/>
  <c r="F8"/>
  <c r="I5"/>
  <c r="K7"/>
  <c r="I9"/>
  <c r="K11"/>
  <c r="J6"/>
  <c r="D8"/>
  <c r="J10"/>
  <c r="D12"/>
  <c r="B14"/>
  <c r="H12"/>
  <c r="I14"/>
  <c r="H8"/>
  <c r="B7"/>
  <c r="L8"/>
  <c r="B11"/>
  <c r="L12"/>
  <c r="F5"/>
  <c r="J5"/>
  <c r="E8"/>
  <c r="I8"/>
  <c r="F9"/>
  <c r="J9"/>
  <c r="B5"/>
  <c r="K5"/>
  <c r="D6"/>
  <c r="H6"/>
  <c r="L6"/>
  <c r="B9"/>
  <c r="K9"/>
  <c r="D10"/>
  <c r="H10"/>
  <c r="L10"/>
  <c r="E11"/>
  <c r="I11"/>
  <c r="F12"/>
  <c r="J12"/>
  <c r="E13"/>
  <c r="J13"/>
  <c r="F14"/>
  <c r="K14"/>
  <c r="H16"/>
  <c r="I17"/>
  <c r="J18"/>
  <c r="B19"/>
  <c r="K19"/>
  <c r="D20"/>
  <c r="L20"/>
  <c r="E21"/>
  <c r="B6"/>
  <c r="K6"/>
  <c r="H7"/>
  <c r="L7"/>
  <c r="E7"/>
  <c r="I7"/>
  <c r="H38"/>
  <c r="L37"/>
  <c r="K36"/>
  <c r="F36"/>
  <c r="J35"/>
  <c r="E35"/>
  <c r="L34"/>
  <c r="H34"/>
  <c r="D34"/>
  <c r="K33"/>
  <c r="B33"/>
  <c r="J32"/>
  <c r="F32"/>
  <c r="I31"/>
  <c r="E31"/>
  <c r="L30"/>
  <c r="H30"/>
  <c r="D30"/>
  <c r="K29"/>
  <c r="B29"/>
  <c r="J28"/>
  <c r="F28"/>
  <c r="I27"/>
  <c r="E27"/>
  <c r="L26"/>
  <c r="H26"/>
  <c r="D26"/>
  <c r="K25"/>
  <c r="B25"/>
  <c r="J24"/>
  <c r="F24"/>
  <c r="I23"/>
  <c r="E23"/>
  <c r="L22"/>
  <c r="H22"/>
  <c r="D22"/>
  <c r="K21"/>
  <c r="B21"/>
  <c r="J20"/>
  <c r="F20"/>
  <c r="I19"/>
  <c r="E19"/>
  <c r="L18"/>
  <c r="H18"/>
  <c r="D18"/>
  <c r="K17"/>
  <c r="B17"/>
  <c r="J16"/>
  <c r="F16"/>
  <c r="I15"/>
  <c r="E15"/>
  <c r="L14"/>
  <c r="H14"/>
  <c r="D14"/>
  <c r="K13"/>
  <c r="B13"/>
  <c r="J39"/>
  <c r="L38"/>
  <c r="F38"/>
  <c r="K37"/>
  <c r="E37"/>
  <c r="J36"/>
  <c r="D36"/>
  <c r="I35"/>
  <c r="D35"/>
  <c r="K34"/>
  <c r="B34"/>
  <c r="J33"/>
  <c r="F33"/>
  <c r="I32"/>
  <c r="E32"/>
  <c r="L31"/>
  <c r="H31"/>
  <c r="D31"/>
  <c r="K30"/>
  <c r="B30"/>
  <c r="J29"/>
  <c r="F29"/>
  <c r="I28"/>
  <c r="E28"/>
  <c r="L27"/>
  <c r="H27"/>
  <c r="D27"/>
  <c r="K26"/>
  <c r="B26"/>
  <c r="J25"/>
  <c r="F25"/>
  <c r="I24"/>
  <c r="E24"/>
  <c r="L23"/>
  <c r="H23"/>
  <c r="D23"/>
  <c r="K22"/>
  <c r="B22"/>
  <c r="F39"/>
  <c r="J38"/>
  <c r="E38"/>
  <c r="I37"/>
  <c r="D37"/>
  <c r="H36"/>
  <c r="B36"/>
  <c r="B35"/>
  <c r="J34"/>
  <c r="F34"/>
  <c r="I33"/>
  <c r="E33"/>
  <c r="L32"/>
  <c r="H32"/>
  <c r="D32"/>
  <c r="K31"/>
  <c r="B31"/>
  <c r="J30"/>
  <c r="F30"/>
  <c r="I29"/>
  <c r="E29"/>
  <c r="L28"/>
  <c r="H28"/>
  <c r="D28"/>
  <c r="K27"/>
  <c r="B27"/>
  <c r="I38"/>
  <c r="D38"/>
  <c r="H37"/>
  <c r="B37"/>
  <c r="L36"/>
  <c r="K35"/>
  <c r="F35"/>
  <c r="I34"/>
  <c r="E34"/>
  <c r="L33"/>
  <c r="H33"/>
  <c r="D33"/>
  <c r="K32"/>
  <c r="B32"/>
  <c r="J31"/>
  <c r="F31"/>
  <c r="I30"/>
  <c r="E30"/>
  <c r="L29"/>
  <c r="H29"/>
  <c r="D29"/>
  <c r="K28"/>
  <c r="B28"/>
  <c r="J27"/>
  <c r="F27"/>
  <c r="I26"/>
  <c r="E26"/>
  <c r="L25"/>
  <c r="H25"/>
  <c r="D25"/>
  <c r="K24"/>
  <c r="B24"/>
  <c r="J23"/>
  <c r="F23"/>
  <c r="I22"/>
  <c r="E22"/>
  <c r="L21"/>
  <c r="H21"/>
  <c r="D21"/>
  <c r="K20"/>
  <c r="B20"/>
  <c r="J19"/>
  <c r="F19"/>
  <c r="I18"/>
  <c r="E18"/>
  <c r="L17"/>
  <c r="H17"/>
  <c r="D17"/>
  <c r="K16"/>
  <c r="B16"/>
  <c r="J15"/>
  <c r="D5"/>
  <c r="H5"/>
  <c r="L5"/>
  <c r="E6"/>
  <c r="I6"/>
  <c r="F7"/>
  <c r="J7"/>
  <c r="B8"/>
  <c r="K8"/>
  <c r="D9"/>
  <c r="H9"/>
  <c r="L9"/>
  <c r="E10"/>
  <c r="I10"/>
  <c r="F11"/>
  <c r="J11"/>
  <c r="B12"/>
  <c r="K12"/>
  <c r="F13"/>
  <c r="L13"/>
  <c r="B15"/>
  <c r="H15"/>
  <c r="I16"/>
  <c r="J17"/>
  <c r="B18"/>
  <c r="K18"/>
  <c r="D19"/>
  <c r="L19"/>
  <c r="E20"/>
  <c r="F21"/>
  <c r="B23"/>
  <c r="D24"/>
  <c r="E25"/>
  <c r="F26"/>
  <c r="E9"/>
  <c r="F10"/>
  <c r="D15"/>
  <c r="K15"/>
  <c r="D16"/>
  <c r="L16"/>
  <c r="E17"/>
  <c r="F18"/>
  <c r="H20"/>
  <c r="I21"/>
  <c r="F22"/>
  <c r="H24"/>
  <c r="I25"/>
  <c r="J26"/>
  <c r="E5"/>
  <c r="B10"/>
  <c r="K10"/>
  <c r="D11"/>
  <c r="H11"/>
  <c r="L11"/>
  <c r="E12"/>
  <c r="I12"/>
  <c r="D13"/>
  <c r="I13"/>
  <c r="E14"/>
  <c r="J14"/>
  <c r="F15"/>
  <c r="L15"/>
  <c r="E16"/>
  <c r="F17"/>
  <c r="H19"/>
  <c r="I20"/>
  <c r="J21"/>
  <c r="J22"/>
  <c r="K23"/>
  <c r="L24"/>
  <c r="K56"/>
  <c r="B56"/>
  <c r="J55"/>
  <c r="F55"/>
  <c r="I54"/>
  <c r="E54"/>
  <c r="L53"/>
  <c r="H53"/>
  <c r="D53"/>
  <c r="K52"/>
  <c r="B52"/>
  <c r="J51"/>
  <c r="F51"/>
  <c r="I50"/>
  <c r="E50"/>
  <c r="L49"/>
  <c r="H49"/>
  <c r="D49"/>
  <c r="K48"/>
  <c r="B48"/>
  <c r="J47"/>
  <c r="F47"/>
  <c r="I46"/>
  <c r="E46"/>
  <c r="L45"/>
  <c r="H45"/>
  <c r="D45"/>
  <c r="K44"/>
  <c r="B44"/>
  <c r="J43"/>
  <c r="F43"/>
  <c r="I42"/>
  <c r="E42"/>
  <c r="L41"/>
  <c r="H41"/>
  <c r="D41"/>
  <c r="K40"/>
  <c r="B40"/>
  <c r="J56"/>
  <c r="F56"/>
  <c r="I55"/>
  <c r="E55"/>
  <c r="L54"/>
  <c r="H54"/>
  <c r="D54"/>
  <c r="K53"/>
  <c r="B53"/>
  <c r="J52"/>
  <c r="F52"/>
  <c r="I51"/>
  <c r="E51"/>
  <c r="L50"/>
  <c r="H50"/>
  <c r="D50"/>
  <c r="K49"/>
  <c r="B49"/>
  <c r="J48"/>
  <c r="F48"/>
  <c r="I47"/>
  <c r="E47"/>
  <c r="L46"/>
  <c r="H46"/>
  <c r="D46"/>
  <c r="K45"/>
  <c r="B45"/>
  <c r="J44"/>
  <c r="F44"/>
  <c r="I43"/>
  <c r="E43"/>
  <c r="L42"/>
  <c r="H42"/>
  <c r="D42"/>
  <c r="K41"/>
  <c r="B41"/>
  <c r="J40"/>
  <c r="F40"/>
  <c r="I39"/>
  <c r="E39"/>
  <c r="I56"/>
  <c r="E56"/>
  <c r="L55"/>
  <c r="H55"/>
  <c r="D55"/>
  <c r="K54"/>
  <c r="B54"/>
  <c r="J53"/>
  <c r="F53"/>
  <c r="I52"/>
  <c r="E52"/>
  <c r="L51"/>
  <c r="H51"/>
  <c r="D51"/>
  <c r="K50"/>
  <c r="B50"/>
  <c r="J49"/>
  <c r="F49"/>
  <c r="I48"/>
  <c r="E48"/>
  <c r="L47"/>
  <c r="H47"/>
  <c r="D47"/>
  <c r="K46"/>
  <c r="B46"/>
  <c r="J45"/>
  <c r="F45"/>
  <c r="I44"/>
  <c r="E44"/>
  <c r="L43"/>
  <c r="H43"/>
  <c r="D43"/>
  <c r="K42"/>
  <c r="B42"/>
  <c r="J41"/>
  <c r="F41"/>
  <c r="I40"/>
  <c r="E40"/>
  <c r="L39"/>
  <c r="H39"/>
  <c r="D39"/>
  <c r="K38"/>
  <c r="B38"/>
  <c r="J37"/>
  <c r="F37"/>
  <c r="I36"/>
  <c r="E36"/>
  <c r="L35"/>
  <c r="H35"/>
  <c r="L56"/>
  <c r="H56"/>
  <c r="D56"/>
  <c r="K55"/>
  <c r="B55"/>
  <c r="J54"/>
  <c r="F54"/>
  <c r="I53"/>
  <c r="E53"/>
  <c r="L52"/>
  <c r="H52"/>
  <c r="D52"/>
  <c r="K51"/>
  <c r="B51"/>
  <c r="J50"/>
  <c r="F50"/>
  <c r="I49"/>
  <c r="E49"/>
  <c r="L48"/>
  <c r="H48"/>
  <c r="D48"/>
  <c r="K47"/>
  <c r="B47"/>
  <c r="J46"/>
  <c r="F46"/>
  <c r="I45"/>
  <c r="E45"/>
  <c r="L44"/>
  <c r="H44"/>
  <c r="D44"/>
  <c r="K43"/>
  <c r="B43"/>
  <c r="J42"/>
  <c r="F42"/>
  <c r="I41"/>
  <c r="E41"/>
  <c r="L40"/>
  <c r="H40"/>
  <c r="D40"/>
  <c r="K39"/>
  <c r="B39"/>
  <c r="E17" i="22" l="1"/>
  <c r="M17"/>
  <c r="I13"/>
  <c r="O13"/>
  <c r="I8"/>
  <c r="O8"/>
  <c r="O15"/>
  <c r="I15"/>
  <c r="O6"/>
  <c r="I6"/>
  <c r="B17"/>
  <c r="O5"/>
  <c r="I5"/>
  <c r="I9"/>
  <c r="O9"/>
  <c r="O11"/>
  <c r="I11"/>
  <c r="J17"/>
  <c r="G17"/>
  <c r="O16"/>
  <c r="I16"/>
  <c r="O7"/>
  <c r="I7"/>
  <c r="O14"/>
  <c r="I14"/>
  <c r="N17"/>
  <c r="L17"/>
  <c r="K17"/>
  <c r="O12"/>
  <c r="I12"/>
  <c r="I10"/>
  <c r="O10"/>
  <c r="D17"/>
  <c r="H17"/>
  <c r="G14" i="20"/>
  <c r="M7"/>
  <c r="M11"/>
  <c r="G7"/>
  <c r="M14"/>
  <c r="G11"/>
  <c r="I57"/>
  <c r="M23"/>
  <c r="G23"/>
  <c r="G8"/>
  <c r="M8"/>
  <c r="H57"/>
  <c r="G16"/>
  <c r="M16"/>
  <c r="M24"/>
  <c r="G24"/>
  <c r="M32"/>
  <c r="G32"/>
  <c r="M36"/>
  <c r="G36"/>
  <c r="G13"/>
  <c r="M13"/>
  <c r="G21"/>
  <c r="M21"/>
  <c r="G29"/>
  <c r="M29"/>
  <c r="M6"/>
  <c r="G6"/>
  <c r="B57"/>
  <c r="M5"/>
  <c r="G5"/>
  <c r="E57"/>
  <c r="M12"/>
  <c r="G12"/>
  <c r="D57"/>
  <c r="M31"/>
  <c r="G31"/>
  <c r="G22"/>
  <c r="M22"/>
  <c r="G30"/>
  <c r="M30"/>
  <c r="G10"/>
  <c r="M10"/>
  <c r="M18"/>
  <c r="G18"/>
  <c r="G20"/>
  <c r="M20"/>
  <c r="M28"/>
  <c r="G28"/>
  <c r="G37"/>
  <c r="M37"/>
  <c r="G17"/>
  <c r="M17"/>
  <c r="G25"/>
  <c r="M25"/>
  <c r="G33"/>
  <c r="M33"/>
  <c r="M9"/>
  <c r="G9"/>
  <c r="J57"/>
  <c r="G38"/>
  <c r="M38"/>
  <c r="M15"/>
  <c r="G15"/>
  <c r="L57"/>
  <c r="M27"/>
  <c r="G27"/>
  <c r="M35"/>
  <c r="G35"/>
  <c r="G26"/>
  <c r="M26"/>
  <c r="G34"/>
  <c r="M34"/>
  <c r="M19"/>
  <c r="G19"/>
  <c r="K57"/>
  <c r="F57"/>
  <c r="M39"/>
  <c r="G39"/>
  <c r="M43"/>
  <c r="G43"/>
  <c r="M47"/>
  <c r="G47"/>
  <c r="M51"/>
  <c r="G51"/>
  <c r="M55"/>
  <c r="G55"/>
  <c r="M42"/>
  <c r="G42"/>
  <c r="M46"/>
  <c r="G46"/>
  <c r="M50"/>
  <c r="G50"/>
  <c r="M54"/>
  <c r="G54"/>
  <c r="G41"/>
  <c r="M41"/>
  <c r="G45"/>
  <c r="M45"/>
  <c r="G49"/>
  <c r="M49"/>
  <c r="G53"/>
  <c r="M53"/>
  <c r="G40"/>
  <c r="M40"/>
  <c r="G44"/>
  <c r="M44"/>
  <c r="G48"/>
  <c r="M48"/>
  <c r="G52"/>
  <c r="M52"/>
  <c r="G56"/>
  <c r="M56"/>
  <c r="I17" i="22" l="1"/>
  <c r="O17"/>
  <c r="G57" i="20"/>
  <c r="M57"/>
  <c r="C13" i="22" a="1"/>
  <c r="P16" a="1"/>
  <c r="P12" a="1"/>
  <c r="P8" a="1"/>
  <c r="P7" a="1"/>
  <c r="P13" a="1"/>
  <c r="P9" a="1"/>
  <c r="P5" a="1"/>
  <c r="P14" a="1"/>
  <c r="P10" a="1"/>
  <c r="P6" a="1"/>
  <c r="N5" i="20" a="1"/>
  <c r="P15" i="22" a="1"/>
  <c r="P11" a="1"/>
  <c r="C14" a="1"/>
  <c r="C10" a="1"/>
  <c r="C6" a="1"/>
  <c r="C15" a="1"/>
  <c r="C11" a="1"/>
  <c r="C7" a="1"/>
  <c r="C16" a="1"/>
  <c r="C12" a="1"/>
  <c r="C8" a="1"/>
  <c r="C9" a="1"/>
  <c r="C5" a="1"/>
  <c r="C11" i="20" a="1"/>
  <c r="C19" a="1"/>
  <c r="C27" a="1"/>
  <c r="C35" a="1"/>
  <c r="C43" a="1"/>
  <c r="C51" a="1"/>
  <c r="C6" a="1"/>
  <c r="C14" a="1"/>
  <c r="C22" a="1"/>
  <c r="C30" a="1"/>
  <c r="C38" a="1"/>
  <c r="C46" a="1"/>
  <c r="C54" a="1"/>
  <c r="C12" a="1"/>
  <c r="C20" a="1"/>
  <c r="C28" a="1"/>
  <c r="C36" a="1"/>
  <c r="C44" a="1"/>
  <c r="C52" a="1"/>
  <c r="C5" a="1"/>
  <c r="C13" a="1"/>
  <c r="C21" a="1"/>
  <c r="C29" a="1"/>
  <c r="C37" a="1"/>
  <c r="C45" a="1"/>
  <c r="C53" a="1"/>
  <c r="C7" a="1"/>
  <c r="C15" a="1"/>
  <c r="C23" a="1"/>
  <c r="C31" a="1"/>
  <c r="C39" a="1"/>
  <c r="C47" a="1"/>
  <c r="C55" a="1"/>
  <c r="C10" a="1"/>
  <c r="C18" a="1"/>
  <c r="C26" a="1"/>
  <c r="C34" a="1"/>
  <c r="C42" a="1"/>
  <c r="C50" a="1"/>
  <c r="C8" a="1"/>
  <c r="C16" a="1"/>
  <c r="C24" a="1"/>
  <c r="C32" a="1"/>
  <c r="C40" a="1"/>
  <c r="C48" a="1"/>
  <c r="C56" a="1"/>
  <c r="C9" a="1"/>
  <c r="C17" a="1"/>
  <c r="C25" a="1"/>
  <c r="C33" a="1"/>
  <c r="C41" a="1"/>
  <c r="C49" a="1"/>
  <c r="C49" l="1"/>
  <c r="C41"/>
  <c r="C33"/>
  <c r="C25"/>
  <c r="C17"/>
  <c r="C9"/>
  <c r="C56"/>
  <c r="C48"/>
  <c r="C40"/>
  <c r="C32"/>
  <c r="C24"/>
  <c r="C16"/>
  <c r="C8"/>
  <c r="C50"/>
  <c r="C42"/>
  <c r="C34"/>
  <c r="C26"/>
  <c r="C18"/>
  <c r="C10"/>
  <c r="C55"/>
  <c r="C47"/>
  <c r="C39"/>
  <c r="C31"/>
  <c r="C23"/>
  <c r="C15"/>
  <c r="C7"/>
  <c r="C53"/>
  <c r="C45"/>
  <c r="C37"/>
  <c r="C29"/>
  <c r="C21"/>
  <c r="C13"/>
  <c r="C5"/>
  <c r="C52"/>
  <c r="C44"/>
  <c r="C36"/>
  <c r="C28"/>
  <c r="C20"/>
  <c r="C12"/>
  <c r="C54"/>
  <c r="C46"/>
  <c r="C38"/>
  <c r="C30"/>
  <c r="C22"/>
  <c r="C14"/>
  <c r="C6"/>
  <c r="C51"/>
  <c r="C43"/>
  <c r="C35"/>
  <c r="C27"/>
  <c r="C19"/>
  <c r="C11"/>
  <c r="C5" i="22"/>
  <c r="C9"/>
  <c r="C8"/>
  <c r="C12"/>
  <c r="C16"/>
  <c r="C7"/>
  <c r="C11"/>
  <c r="C15"/>
  <c r="C6"/>
  <c r="C10"/>
  <c r="C14"/>
  <c r="P11"/>
  <c r="P15"/>
  <c r="N5" i="20"/>
  <c r="N57" s="1"/>
  <c r="P6" i="22"/>
  <c r="P10"/>
  <c r="P14"/>
  <c r="P5"/>
  <c r="P9"/>
  <c r="P13"/>
  <c r="P7"/>
  <c r="P8"/>
  <c r="P12"/>
  <c r="P16"/>
  <c r="C13"/>
  <c r="P17" l="1"/>
  <c r="C17"/>
  <c r="C57" i="20"/>
  <c r="F5" i="22" a="1"/>
  <c r="F6" a="1"/>
  <c r="F7" a="1"/>
  <c r="F8" a="1"/>
  <c r="F9" a="1"/>
  <c r="F10" a="1"/>
  <c r="F11" a="1"/>
  <c r="F12" a="1"/>
  <c r="F13" a="1"/>
  <c r="F14" a="1"/>
  <c r="F15" a="1"/>
  <c r="F16" a="1"/>
  <c r="F15"/>
  <c r="F13"/>
  <c r="F11"/>
  <c r="F9"/>
  <c r="F7"/>
  <c r="F5"/>
  <c r="F16"/>
  <c r="F14"/>
  <c r="F12"/>
  <c r="F10"/>
  <c r="F8"/>
  <c r="F6"/>
</calcChain>
</file>

<file path=xl/sharedStrings.xml><?xml version="1.0" encoding="utf-8"?>
<sst xmlns="http://schemas.openxmlformats.org/spreadsheetml/2006/main" count="346" uniqueCount="234">
  <si>
    <t>Département</t>
  </si>
  <si>
    <t xml:space="preserve">13_Bouches-du-Rhône </t>
  </si>
  <si>
    <t xml:space="preserve">42_Loire </t>
  </si>
  <si>
    <t xml:space="preserve">69_Rhône </t>
  </si>
  <si>
    <t>rendez-vous</t>
  </si>
  <si>
    <t>animation</t>
  </si>
  <si>
    <t>recadrage</t>
  </si>
  <si>
    <t>prospection</t>
  </si>
  <si>
    <t>mise en place</t>
  </si>
  <si>
    <t>99_A PRECISER</t>
  </si>
  <si>
    <t>HYPER</t>
  </si>
  <si>
    <t>SUPER</t>
  </si>
  <si>
    <t>Catégorie</t>
  </si>
  <si>
    <t>Enseigne</t>
  </si>
  <si>
    <t>Mois</t>
  </si>
  <si>
    <t>C et C</t>
  </si>
  <si>
    <t>suivi base</t>
  </si>
  <si>
    <t>BASE</t>
  </si>
  <si>
    <t>Semaine</t>
  </si>
  <si>
    <t>NOM_DU_MAGASIN</t>
  </si>
  <si>
    <t>DEPARTEMENT</t>
  </si>
  <si>
    <t>ENSEIGNE</t>
  </si>
  <si>
    <t>CATEGORIE</t>
  </si>
  <si>
    <t>DATE_DE_VISITE</t>
  </si>
  <si>
    <t>NOM_MAGASIN</t>
  </si>
  <si>
    <t>OBJET_VISITE</t>
  </si>
  <si>
    <t>COMMENTAIRES_COMMERCIAL</t>
  </si>
  <si>
    <t>COMMENTAIRES_SECRETAIRE</t>
  </si>
  <si>
    <t>CONCLUSION</t>
  </si>
  <si>
    <t>DEPARTEMENTS</t>
  </si>
  <si>
    <t>OBJETS_VISITE</t>
  </si>
  <si>
    <t>CATEGORIES</t>
  </si>
  <si>
    <t>ENSEIGNES</t>
  </si>
  <si>
    <t>Nouveau Magsain oui/non</t>
  </si>
  <si>
    <t>NON</t>
  </si>
  <si>
    <t>Promo dans le mois  (oui/non)</t>
  </si>
  <si>
    <t>OUI</t>
  </si>
  <si>
    <t>AUCHAN</t>
  </si>
  <si>
    <t>IINTERMARCHE</t>
  </si>
  <si>
    <t>CARREFOUR</t>
  </si>
  <si>
    <t>LECLERC</t>
  </si>
  <si>
    <t>METRO</t>
  </si>
  <si>
    <t>SUPER U</t>
  </si>
  <si>
    <t>CASINO</t>
  </si>
  <si>
    <t>CRF MARKET</t>
  </si>
  <si>
    <t>GROSSITE</t>
  </si>
  <si>
    <t>CARREFOUR ECULLY</t>
  </si>
  <si>
    <t>AUCHAN Centre Deux</t>
  </si>
  <si>
    <t>AUCHAN VITROLLES</t>
  </si>
  <si>
    <t>SELECTION_VISITE</t>
  </si>
  <si>
    <t>CARREFOUR BREST</t>
  </si>
  <si>
    <t>AUCHAN Ecully</t>
  </si>
  <si>
    <t>CASINO Villefranche</t>
  </si>
  <si>
    <t>LECLERC Gleize</t>
  </si>
  <si>
    <t>AUCHAN Lyon centre</t>
  </si>
  <si>
    <t>hkhk</t>
  </si>
  <si>
    <t>iuhihui</t>
  </si>
  <si>
    <t>dsdqs</t>
  </si>
  <si>
    <t>Casino St Etienne</t>
  </si>
  <si>
    <t>Carrefour Market Villefranche-sur-Saône</t>
  </si>
  <si>
    <t>AUCHAN Lyon Centre</t>
  </si>
  <si>
    <t>AUCHAN LA CIOTAT</t>
  </si>
  <si>
    <t xml:space="preserve">jfd fdlskfj sdf _x000D_
f sdf jsdfjlsd_x000D_
_x000D_
df slkdfjsdf_x000D_
_x000D_
sdf_x000D_
sdfs_x000D_
df_x000D_
sdf_x000D_
_x000D_
_x000D_
sdf_x000D_
</t>
  </si>
  <si>
    <t xml:space="preserve">RAS_x000D_
_x000D_
</t>
  </si>
  <si>
    <t>szsz</t>
  </si>
  <si>
    <t>dsdqd</t>
  </si>
  <si>
    <t>dsfdv</t>
  </si>
  <si>
    <t>vdsvsd</t>
  </si>
  <si>
    <t>Total</t>
  </si>
  <si>
    <t>Colonne14</t>
  </si>
  <si>
    <t>Colonne13</t>
  </si>
  <si>
    <t>Colonne12</t>
  </si>
  <si>
    <t>Colonne11</t>
  </si>
  <si>
    <t>Colonne10</t>
  </si>
  <si>
    <t>Colonne9</t>
  </si>
  <si>
    <t>Colonne8</t>
  </si>
  <si>
    <t>Colonne7</t>
  </si>
  <si>
    <t>Colonne6</t>
  </si>
  <si>
    <t>Colonne5</t>
  </si>
  <si>
    <t>Colonne4</t>
  </si>
  <si>
    <t>Colonne3</t>
  </si>
  <si>
    <t>Colonne2</t>
  </si>
  <si>
    <t>Colonne1</t>
  </si>
  <si>
    <t>AUTRES</t>
  </si>
  <si>
    <t>NBRE DEPARTEMENTS</t>
  </si>
  <si>
    <t>NBRE MAGASINS VISITES</t>
  </si>
  <si>
    <t xml:space="preserve">TYPOLOGIE ENSEIGNES </t>
  </si>
  <si>
    <t>TYPOLOGIE MAGASINS</t>
  </si>
  <si>
    <t>NBRE PROSPECTION</t>
  </si>
  <si>
    <t>NBRE DE VISITES</t>
  </si>
  <si>
    <t>SEMAINES</t>
  </si>
  <si>
    <t>NON_DEFINI</t>
  </si>
  <si>
    <t>test David</t>
  </si>
  <si>
    <t>essais</t>
  </si>
  <si>
    <t>Message</t>
  </si>
  <si>
    <t>Destinataire(s)</t>
  </si>
  <si>
    <t>Sujet</t>
  </si>
  <si>
    <t>David</t>
  </si>
  <si>
    <t>Emmeteur</t>
  </si>
  <si>
    <t>Copie(s)  séparer par ";"</t>
  </si>
  <si>
    <t>1_Ain</t>
  </si>
  <si>
    <t>2_Aisne</t>
  </si>
  <si>
    <t>3_Allier</t>
  </si>
  <si>
    <t>4_Alpes de Hautes-Provence</t>
  </si>
  <si>
    <t>5_Hautes-Alpes</t>
  </si>
  <si>
    <t>6_Alpes-Maritimes</t>
  </si>
  <si>
    <t>7_Ardèche</t>
  </si>
  <si>
    <t>8_Ardennes</t>
  </si>
  <si>
    <t>9_Ariège</t>
  </si>
  <si>
    <t>10_Aube</t>
  </si>
  <si>
    <t>11_Aude</t>
  </si>
  <si>
    <t>12_Aveyron</t>
  </si>
  <si>
    <t>13_Bouches-du-Rhône</t>
  </si>
  <si>
    <t>14_Calvados</t>
  </si>
  <si>
    <t>15_Cantal</t>
  </si>
  <si>
    <t>16_Charente</t>
  </si>
  <si>
    <t>17_Charente-Maritime</t>
  </si>
  <si>
    <t>18_Cher</t>
  </si>
  <si>
    <t>19_Corrèze</t>
  </si>
  <si>
    <t>2A _Corse-du-Sud</t>
  </si>
  <si>
    <t>2B _Haute-Corse</t>
  </si>
  <si>
    <t>21_Côte-d'Or</t>
  </si>
  <si>
    <t>22_Côtes d'Armor</t>
  </si>
  <si>
    <t>23_Creuse</t>
  </si>
  <si>
    <t>24_Dordogne</t>
  </si>
  <si>
    <t>25_Doubs</t>
  </si>
  <si>
    <t>26_Drôme</t>
  </si>
  <si>
    <t>27_Eure</t>
  </si>
  <si>
    <t>28_Eure-et-Loir</t>
  </si>
  <si>
    <t>29_Finistère</t>
  </si>
  <si>
    <t>30_Gard</t>
  </si>
  <si>
    <t>31_Haute-Garonne</t>
  </si>
  <si>
    <t>32_Gers</t>
  </si>
  <si>
    <t>33_Gironde</t>
  </si>
  <si>
    <t>34_Hérault</t>
  </si>
  <si>
    <t>35_Ille-et-Vilaine</t>
  </si>
  <si>
    <t>36_Indre</t>
  </si>
  <si>
    <t>37_Indre-et-Loire</t>
  </si>
  <si>
    <t>38_Isère</t>
  </si>
  <si>
    <t>39_Jura</t>
  </si>
  <si>
    <t>40_Landes</t>
  </si>
  <si>
    <t>41_Loir-et-Cher</t>
  </si>
  <si>
    <t>42_Loire</t>
  </si>
  <si>
    <t>43_Haute-Loire</t>
  </si>
  <si>
    <t>44_Loire-Atlantique</t>
  </si>
  <si>
    <t>45_Loiret</t>
  </si>
  <si>
    <t>46_Lot</t>
  </si>
  <si>
    <t>47_Lot-et-Garonne</t>
  </si>
  <si>
    <t>48_Lozère</t>
  </si>
  <si>
    <t>49_Maine-et-Loire</t>
  </si>
  <si>
    <t>50_Manche</t>
  </si>
  <si>
    <t>51_Marne</t>
  </si>
  <si>
    <t>52_Haute-Marne</t>
  </si>
  <si>
    <t>53_Mayenne</t>
  </si>
  <si>
    <t>54_Meurthe-et-Moselle</t>
  </si>
  <si>
    <t>55_Meuse</t>
  </si>
  <si>
    <t>56_Morbihan</t>
  </si>
  <si>
    <t>57_Moselle</t>
  </si>
  <si>
    <t>58_Nièvre</t>
  </si>
  <si>
    <t>59_Nord</t>
  </si>
  <si>
    <t>60_Oise</t>
  </si>
  <si>
    <t>61_Orne</t>
  </si>
  <si>
    <t>62_Pas-de-Calais</t>
  </si>
  <si>
    <t>63_Puy-de-Dôme</t>
  </si>
  <si>
    <t>64_Pyrénées-Atlantiques</t>
  </si>
  <si>
    <t>65_Hautes-Pyrénées</t>
  </si>
  <si>
    <t>66_Pyrénées-Orientales</t>
  </si>
  <si>
    <t>67_Bas-Rhin</t>
  </si>
  <si>
    <t>68_Haut-Rhin</t>
  </si>
  <si>
    <t>69_Rhône</t>
  </si>
  <si>
    <t>70_Haute-Saône</t>
  </si>
  <si>
    <t>71_Saône-et-Loire</t>
  </si>
  <si>
    <t>72_Sarthe</t>
  </si>
  <si>
    <t>73_Savoie</t>
  </si>
  <si>
    <t>74_Haute-Savoie</t>
  </si>
  <si>
    <t>75_Paris</t>
  </si>
  <si>
    <t>76_Seine-Maritime</t>
  </si>
  <si>
    <t>77_Seine-et-Marne</t>
  </si>
  <si>
    <t>78_Yvelines</t>
  </si>
  <si>
    <t>79_Deux-Sèvres</t>
  </si>
  <si>
    <t>80_Somme</t>
  </si>
  <si>
    <t>81_Tarn</t>
  </si>
  <si>
    <t>82_Tarn-et-Garonne</t>
  </si>
  <si>
    <t>83_Var</t>
  </si>
  <si>
    <t>84_Vaucluse</t>
  </si>
  <si>
    <t>85_Vendée</t>
  </si>
  <si>
    <t>86_Vienne</t>
  </si>
  <si>
    <t>87_Haute-Vienne</t>
  </si>
  <si>
    <t>88_Vosges</t>
  </si>
  <si>
    <t>89_Yonne</t>
  </si>
  <si>
    <t>90_Territoire-de-Belfort</t>
  </si>
  <si>
    <t>91_Essonne</t>
  </si>
  <si>
    <t>92_Hauts-de-Seine</t>
  </si>
  <si>
    <t>93_Seine-Saint-Denis</t>
  </si>
  <si>
    <t>94_Val-de-Marne</t>
  </si>
  <si>
    <t>95_Val-d'Oise</t>
  </si>
  <si>
    <t>nouvel objet de visiite</t>
  </si>
  <si>
    <t>autre motif</t>
  </si>
  <si>
    <t>ca marche bien !!</t>
  </si>
  <si>
    <t>essait</t>
  </si>
  <si>
    <t>encore essai</t>
  </si>
  <si>
    <t>eeeeee</t>
  </si>
  <si>
    <t>zzz</t>
  </si>
  <si>
    <t>zasa</t>
  </si>
  <si>
    <t>ffffffffff</t>
  </si>
  <si>
    <t>qqqqqqqq</t>
  </si>
  <si>
    <t>uuuuu</t>
  </si>
  <si>
    <t>hhhhhhhhhthtth</t>
  </si>
  <si>
    <t>ffrzxdd</t>
  </si>
  <si>
    <t>erzt dfe</t>
  </si>
  <si>
    <t>sed</t>
  </si>
  <si>
    <t>happy</t>
  </si>
  <si>
    <t>test</t>
  </si>
  <si>
    <t>un autre test</t>
  </si>
  <si>
    <t>HEBDO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</si>
  <si>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</si>
  <si>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</si>
  <si>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</si>
  <si>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</si>
  <si>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</si>
  <si>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</si>
  <si>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</si>
  <si>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</si>
  <si>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</si>
  <si>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</si>
  <si>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</si>
  <si>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</si>
  <si>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</si>
  <si>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Colonne32</t>
  </si>
  <si>
    <t>NBRE NOUV. MAG.</t>
  </si>
  <si>
    <t>NBRE MAG.VISITES</t>
  </si>
  <si>
    <t>Colonne33</t>
  </si>
  <si>
    <t>EN PROMO DANS LE MOIS</t>
  </si>
  <si>
    <t>UNICITE_PROMO_MOIS</t>
  </si>
</sst>
</file>

<file path=xl/styles.xml><?xml version="1.0" encoding="utf-8"?>
<styleSheet xmlns="http://schemas.openxmlformats.org/spreadsheetml/2006/main">
  <numFmts count="4">
    <numFmt numFmtId="164" formatCode="dd/mm/yy;@"/>
    <numFmt numFmtId="165" formatCode="00"/>
    <numFmt numFmtId="166" formatCode="[$-40C]d\-mmm\-yyyy;@"/>
    <numFmt numFmtId="167" formatCode="#,##0;\-0;;@"/>
  </numFmts>
  <fonts count="17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theme="0"/>
      <name val="Arial"/>
      <family val="2"/>
    </font>
    <font>
      <sz val="10"/>
      <color theme="0" tint="-0.499984740745262"/>
      <name val="Arial"/>
      <family val="2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2"/>
      <name val="Calibri"/>
      <family val="2"/>
      <scheme val="minor"/>
    </font>
    <font>
      <sz val="10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6" fillId="0" borderId="0"/>
    <xf numFmtId="0" fontId="1" fillId="0" borderId="0"/>
  </cellStyleXfs>
  <cellXfs count="105">
    <xf numFmtId="0" fontId="0" fillId="0" borderId="0" xfId="0"/>
    <xf numFmtId="0" fontId="0" fillId="0" borderId="0" xfId="0" applyAlignment="1">
      <alignment horizontal="center" vertical="center"/>
    </xf>
    <xf numFmtId="165" fontId="5" fillId="4" borderId="1" xfId="0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4" fillId="5" borderId="2" xfId="0" applyFont="1" applyFill="1" applyBorder="1" applyAlignment="1">
      <alignment horizontal="center" vertical="center" wrapText="1"/>
    </xf>
    <xf numFmtId="0" fontId="3" fillId="5" borderId="0" xfId="0" applyFont="1" applyFill="1" applyBorder="1" applyAlignment="1">
      <alignment horizontal="center" vertical="center" wrapText="1"/>
    </xf>
    <xf numFmtId="165" fontId="5" fillId="4" borderId="3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 vertical="center"/>
    </xf>
    <xf numFmtId="164" fontId="0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applyFont="1" applyFill="1" applyBorder="1" applyAlignment="1">
      <alignment horizontal="center" vertical="center" wrapText="1"/>
    </xf>
    <xf numFmtId="49" fontId="0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0" fillId="0" borderId="0" xfId="2" applyNumberFormat="1" applyFont="1" applyFill="1" applyBorder="1" applyAlignment="1" applyProtection="1">
      <alignment horizontal="center" vertical="center" wrapText="1"/>
      <protection locked="0"/>
    </xf>
    <xf numFmtId="16" fontId="0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0" fillId="6" borderId="0" xfId="0" applyFill="1"/>
    <xf numFmtId="164" fontId="3" fillId="0" borderId="0" xfId="0" applyNumberFormat="1" applyFont="1" applyFill="1" applyBorder="1" applyAlignment="1">
      <alignment horizontal="center" vertical="top" wrapText="1"/>
    </xf>
    <xf numFmtId="0" fontId="3" fillId="0" borderId="0" xfId="0" applyFont="1" applyFill="1" applyBorder="1" applyAlignment="1">
      <alignment horizontal="center" vertical="top" wrapText="1"/>
    </xf>
    <xf numFmtId="0" fontId="0" fillId="0" borderId="0" xfId="0" applyNumberFormat="1" applyFont="1" applyFill="1" applyBorder="1" applyAlignment="1">
      <alignment horizontal="center" vertical="top" wrapText="1"/>
    </xf>
    <xf numFmtId="0" fontId="3" fillId="0" borderId="5" xfId="0" applyFont="1" applyFill="1" applyBorder="1" applyAlignment="1">
      <alignment horizontal="center" vertical="top" wrapText="1"/>
    </xf>
    <xf numFmtId="166" fontId="0" fillId="0" borderId="0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0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0" xfId="0" applyFont="1" applyFill="1" applyBorder="1" applyAlignment="1" applyProtection="1">
      <alignment horizontal="center" vertical="center" wrapText="1"/>
      <protection hidden="1"/>
    </xf>
    <xf numFmtId="49" fontId="0" fillId="0" borderId="0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0" xfId="0" applyAlignment="1" applyProtection="1">
      <alignment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4" fillId="2" borderId="4" xfId="0" applyFont="1" applyFill="1" applyBorder="1" applyAlignment="1" applyProtection="1">
      <alignment horizontal="center" vertical="center" wrapText="1"/>
      <protection hidden="1"/>
    </xf>
    <xf numFmtId="0" fontId="4" fillId="2" borderId="5" xfId="0" applyFont="1" applyFill="1" applyBorder="1" applyAlignment="1" applyProtection="1">
      <alignment horizontal="center" vertical="center" wrapText="1"/>
      <protection hidden="1"/>
    </xf>
    <xf numFmtId="0" fontId="4" fillId="2" borderId="6" xfId="0" applyFont="1" applyFill="1" applyBorder="1" applyAlignment="1" applyProtection="1">
      <alignment horizontal="center" vertical="center" wrapText="1"/>
      <protection hidden="1"/>
    </xf>
    <xf numFmtId="0" fontId="0" fillId="3" borderId="10" xfId="0" applyFill="1" applyBorder="1" applyAlignment="1" applyProtection="1">
      <alignment vertical="center"/>
      <protection hidden="1"/>
    </xf>
    <xf numFmtId="0" fontId="0" fillId="3" borderId="3" xfId="0" applyFill="1" applyBorder="1" applyAlignment="1" applyProtection="1">
      <alignment vertical="center"/>
      <protection hidden="1"/>
    </xf>
    <xf numFmtId="0" fontId="0" fillId="3" borderId="3" xfId="0" applyFill="1" applyBorder="1" applyAlignment="1" applyProtection="1">
      <alignment horizontal="center" vertical="center"/>
      <protection hidden="1"/>
    </xf>
    <xf numFmtId="0" fontId="0" fillId="3" borderId="9" xfId="0" applyFill="1" applyBorder="1" applyAlignment="1" applyProtection="1">
      <alignment horizontal="center" vertical="center"/>
      <protection hidden="1"/>
    </xf>
    <xf numFmtId="0" fontId="9" fillId="0" borderId="0" xfId="3" applyFont="1" applyFill="1" applyBorder="1"/>
    <xf numFmtId="0" fontId="9" fillId="0" borderId="0" xfId="3" applyFont="1" applyFill="1" applyBorder="1" applyAlignment="1">
      <alignment horizontal="center"/>
    </xf>
    <xf numFmtId="0" fontId="10" fillId="0" borderId="0" xfId="3" applyFont="1" applyFill="1" applyBorder="1" applyAlignment="1">
      <alignment horizontal="center"/>
    </xf>
    <xf numFmtId="0" fontId="11" fillId="0" borderId="0" xfId="3" applyFont="1" applyFill="1" applyBorder="1" applyAlignment="1">
      <alignment horizontal="center"/>
    </xf>
    <xf numFmtId="0" fontId="12" fillId="0" borderId="0" xfId="3" applyFont="1" applyFill="1" applyBorder="1" applyAlignment="1">
      <alignment horizontal="center"/>
    </xf>
    <xf numFmtId="0" fontId="13" fillId="0" borderId="7" xfId="3" applyFont="1" applyBorder="1" applyAlignment="1">
      <alignment horizontal="center"/>
    </xf>
    <xf numFmtId="0" fontId="9" fillId="0" borderId="0" xfId="3" applyFont="1" applyFill="1" applyBorder="1" applyAlignment="1" applyProtection="1">
      <alignment horizontal="center"/>
      <protection locked="0"/>
    </xf>
    <xf numFmtId="0" fontId="13" fillId="0" borderId="7" xfId="3" applyFont="1" applyBorder="1" applyAlignment="1">
      <alignment horizontal="center" vertical="center" wrapText="1"/>
    </xf>
    <xf numFmtId="0" fontId="9" fillId="0" borderId="0" xfId="3" applyFont="1" applyFill="1" applyBorder="1" applyAlignment="1">
      <alignment vertical="center" wrapText="1"/>
    </xf>
    <xf numFmtId="0" fontId="9" fillId="0" borderId="0" xfId="3" applyFont="1" applyFill="1" applyBorder="1" applyAlignment="1">
      <alignment horizontal="center" vertical="center" wrapText="1"/>
    </xf>
    <xf numFmtId="0" fontId="9" fillId="0" borderId="0" xfId="3" applyFont="1" applyFill="1" applyBorder="1" applyAlignment="1" applyProtection="1">
      <alignment horizontal="center" vertical="center" wrapText="1"/>
      <protection locked="0"/>
    </xf>
    <xf numFmtId="0" fontId="9" fillId="0" borderId="12" xfId="3" applyFont="1" applyBorder="1" applyAlignment="1">
      <alignment horizontal="center" vertical="center" wrapText="1"/>
    </xf>
    <xf numFmtId="0" fontId="9" fillId="0" borderId="11" xfId="3" applyFont="1" applyBorder="1" applyAlignment="1">
      <alignment horizontal="center" vertical="center" wrapText="1"/>
    </xf>
    <xf numFmtId="0" fontId="11" fillId="0" borderId="12" xfId="3" applyFont="1" applyBorder="1" applyAlignment="1">
      <alignment horizontal="center" vertical="center" wrapText="1"/>
    </xf>
    <xf numFmtId="0" fontId="13" fillId="0" borderId="0" xfId="3" applyFont="1" applyBorder="1" applyAlignment="1">
      <alignment horizontal="center" vertical="center" wrapText="1"/>
    </xf>
    <xf numFmtId="0" fontId="8" fillId="7" borderId="15" xfId="3" applyFont="1" applyFill="1" applyBorder="1" applyAlignment="1" applyProtection="1">
      <alignment horizontal="center" vertical="center" wrapText="1"/>
      <protection locked="0"/>
    </xf>
    <xf numFmtId="0" fontId="8" fillId="7" borderId="1" xfId="3" applyFont="1" applyFill="1" applyBorder="1" applyAlignment="1" applyProtection="1">
      <alignment horizontal="center" vertical="center" wrapText="1"/>
      <protection locked="0"/>
    </xf>
    <xf numFmtId="0" fontId="8" fillId="7" borderId="16" xfId="3" applyFont="1" applyFill="1" applyBorder="1" applyAlignment="1" applyProtection="1">
      <alignment horizontal="center" vertical="center" wrapText="1"/>
      <protection locked="0"/>
    </xf>
    <xf numFmtId="0" fontId="11" fillId="0" borderId="0" xfId="3" applyFont="1" applyFill="1" applyBorder="1" applyAlignment="1">
      <alignment vertical="center"/>
    </xf>
    <xf numFmtId="0" fontId="11" fillId="0" borderId="0" xfId="3" applyFont="1" applyFill="1" applyBorder="1" applyAlignment="1">
      <alignment vertical="center" wrapText="1"/>
    </xf>
    <xf numFmtId="0" fontId="7" fillId="7" borderId="19" xfId="3" applyFont="1" applyFill="1" applyBorder="1" applyAlignment="1">
      <alignment horizontal="centerContinuous" vertical="center" wrapText="1"/>
    </xf>
    <xf numFmtId="0" fontId="7" fillId="7" borderId="20" xfId="3" applyFont="1" applyFill="1" applyBorder="1" applyAlignment="1">
      <alignment horizontal="centerContinuous" vertical="center" wrapText="1"/>
    </xf>
    <xf numFmtId="0" fontId="7" fillId="7" borderId="21" xfId="3" applyFont="1" applyFill="1" applyBorder="1" applyAlignment="1">
      <alignment horizontal="centerContinuous" vertical="center" wrapText="1"/>
    </xf>
    <xf numFmtId="167" fontId="9" fillId="0" borderId="13" xfId="3" applyNumberFormat="1" applyFont="1" applyBorder="1" applyAlignment="1">
      <alignment horizontal="center" vertical="center" wrapText="1"/>
    </xf>
    <xf numFmtId="167" fontId="9" fillId="0" borderId="9" xfId="3" applyNumberFormat="1" applyFont="1" applyBorder="1" applyAlignment="1">
      <alignment horizontal="center" vertical="center" wrapText="1"/>
    </xf>
    <xf numFmtId="167" fontId="9" fillId="0" borderId="13" xfId="3" applyNumberFormat="1" applyFont="1" applyBorder="1" applyAlignment="1">
      <alignment horizontal="center"/>
    </xf>
    <xf numFmtId="167" fontId="9" fillId="0" borderId="9" xfId="3" applyNumberFormat="1" applyFont="1" applyBorder="1" applyAlignment="1">
      <alignment horizontal="center"/>
    </xf>
    <xf numFmtId="0" fontId="13" fillId="0" borderId="0" xfId="0" applyNumberFormat="1" applyFont="1" applyFill="1" applyBorder="1" applyAlignment="1" applyProtection="1">
      <alignment horizontal="center"/>
    </xf>
    <xf numFmtId="167" fontId="9" fillId="0" borderId="12" xfId="0" applyNumberFormat="1" applyFont="1" applyFill="1" applyBorder="1" applyAlignment="1" applyProtection="1">
      <alignment horizontal="center"/>
    </xf>
    <xf numFmtId="167" fontId="9" fillId="0" borderId="11" xfId="0" applyNumberFormat="1" applyFont="1" applyFill="1" applyBorder="1" applyAlignment="1" applyProtection="1">
      <alignment horizontal="center"/>
    </xf>
    <xf numFmtId="167" fontId="12" fillId="8" borderId="13" xfId="3" applyNumberFormat="1" applyFont="1" applyFill="1" applyBorder="1" applyAlignment="1">
      <alignment horizontal="center" vertical="center" wrapText="1"/>
    </xf>
    <xf numFmtId="167" fontId="12" fillId="8" borderId="13" xfId="3" applyNumberFormat="1" applyFont="1" applyFill="1" applyBorder="1" applyAlignment="1">
      <alignment horizontal="center"/>
    </xf>
    <xf numFmtId="167" fontId="12" fillId="8" borderId="12" xfId="0" applyNumberFormat="1" applyFont="1" applyFill="1" applyBorder="1" applyAlignment="1" applyProtection="1">
      <alignment horizontal="center"/>
    </xf>
    <xf numFmtId="167" fontId="15" fillId="0" borderId="13" xfId="3" applyNumberFormat="1" applyFont="1" applyBorder="1" applyAlignment="1">
      <alignment horizontal="center"/>
    </xf>
    <xf numFmtId="0" fontId="9" fillId="0" borderId="0" xfId="3" applyFont="1" applyFill="1" applyBorder="1" applyAlignment="1" applyProtection="1">
      <alignment horizontal="left"/>
      <protection locked="0"/>
    </xf>
    <xf numFmtId="0" fontId="9" fillId="0" borderId="1" xfId="3" applyFont="1" applyFill="1" applyBorder="1" applyAlignment="1" applyProtection="1">
      <alignment horizontal="left"/>
      <protection locked="0"/>
    </xf>
    <xf numFmtId="0" fontId="10" fillId="0" borderId="1" xfId="3" applyFont="1" applyFill="1" applyBorder="1" applyAlignment="1" applyProtection="1">
      <alignment horizontal="left"/>
      <protection locked="0"/>
    </xf>
    <xf numFmtId="0" fontId="3" fillId="5" borderId="0" xfId="0" applyFont="1" applyFill="1" applyBorder="1" applyAlignment="1" applyProtection="1">
      <alignment horizontal="center" vertical="center" wrapText="1"/>
      <protection hidden="1"/>
    </xf>
    <xf numFmtId="165" fontId="5" fillId="4" borderId="8" xfId="0" applyNumberFormat="1" applyFont="1" applyFill="1" applyBorder="1" applyAlignment="1" applyProtection="1">
      <alignment horizontal="center"/>
      <protection hidden="1"/>
    </xf>
    <xf numFmtId="165" fontId="5" fillId="4" borderId="7" xfId="0" applyNumberFormat="1" applyFont="1" applyFill="1" applyBorder="1" applyAlignment="1" applyProtection="1">
      <alignment horizontal="center"/>
      <protection hidden="1"/>
    </xf>
    <xf numFmtId="167" fontId="0" fillId="0" borderId="0" xfId="0" applyNumberFormat="1" applyFont="1" applyFill="1" applyBorder="1" applyAlignment="1" applyProtection="1">
      <alignment horizontal="center" vertical="center" wrapText="1"/>
      <protection hidden="1"/>
    </xf>
    <xf numFmtId="167" fontId="0" fillId="0" borderId="0" xfId="0" applyNumberFormat="1" applyFont="1" applyFill="1" applyBorder="1" applyAlignment="1">
      <alignment horizontal="center" vertical="center" wrapText="1"/>
    </xf>
    <xf numFmtId="165" fontId="5" fillId="4" borderId="0" xfId="0" applyNumberFormat="1" applyFont="1" applyFill="1" applyBorder="1" applyAlignment="1">
      <alignment horizontal="left"/>
    </xf>
    <xf numFmtId="0" fontId="10" fillId="9" borderId="0" xfId="3" applyFont="1" applyFill="1" applyBorder="1" applyAlignment="1">
      <alignment horizontal="center" vertical="center"/>
    </xf>
    <xf numFmtId="0" fontId="14" fillId="7" borderId="21" xfId="3" applyFont="1" applyFill="1" applyBorder="1" applyAlignment="1">
      <alignment horizontal="centerContinuous" vertical="center" wrapText="1"/>
    </xf>
    <xf numFmtId="0" fontId="14" fillId="7" borderId="20" xfId="3" applyFont="1" applyFill="1" applyBorder="1" applyAlignment="1">
      <alignment horizontal="centerContinuous" vertical="center" wrapText="1"/>
    </xf>
    <xf numFmtId="0" fontId="14" fillId="7" borderId="19" xfId="3" applyFont="1" applyFill="1" applyBorder="1" applyAlignment="1">
      <alignment horizontal="centerContinuous" vertical="center" wrapText="1"/>
    </xf>
    <xf numFmtId="0" fontId="16" fillId="7" borderId="16" xfId="3" applyFont="1" applyFill="1" applyBorder="1" applyAlignment="1" applyProtection="1">
      <alignment horizontal="center" vertical="center" wrapText="1"/>
      <protection locked="0"/>
    </xf>
    <xf numFmtId="0" fontId="16" fillId="7" borderId="1" xfId="3" applyFont="1" applyFill="1" applyBorder="1" applyAlignment="1" applyProtection="1">
      <alignment horizontal="center" vertical="center" wrapText="1"/>
      <protection locked="0"/>
    </xf>
    <xf numFmtId="0" fontId="16" fillId="7" borderId="15" xfId="3" applyFont="1" applyFill="1" applyBorder="1" applyAlignment="1" applyProtection="1">
      <alignment horizontal="center" vertical="center" wrapText="1"/>
      <protection locked="0"/>
    </xf>
    <xf numFmtId="0" fontId="0" fillId="0" borderId="0" xfId="0" applyFont="1" applyFill="1" applyBorder="1" applyAlignment="1">
      <alignment horizontal="center" vertical="center" wrapText="1"/>
    </xf>
    <xf numFmtId="0" fontId="14" fillId="7" borderId="18" xfId="3" applyFont="1" applyFill="1" applyBorder="1" applyAlignment="1">
      <alignment horizontal="center" vertical="center" wrapText="1"/>
    </xf>
    <xf numFmtId="0" fontId="14" fillId="7" borderId="14" xfId="3" applyFont="1" applyFill="1" applyBorder="1" applyAlignment="1">
      <alignment horizontal="center" vertical="center" wrapText="1"/>
    </xf>
    <xf numFmtId="0" fontId="16" fillId="7" borderId="17" xfId="3" applyFont="1" applyFill="1" applyBorder="1" applyAlignment="1" applyProtection="1">
      <alignment horizontal="center" vertical="center" wrapText="1"/>
      <protection locked="0"/>
    </xf>
    <xf numFmtId="0" fontId="16" fillId="7" borderId="14" xfId="3" applyFont="1" applyFill="1" applyBorder="1" applyAlignment="1" applyProtection="1">
      <alignment horizontal="center" vertical="center" wrapText="1"/>
      <protection locked="0"/>
    </xf>
    <xf numFmtId="0" fontId="16" fillId="7" borderId="18" xfId="3" applyFont="1" applyFill="1" applyBorder="1" applyAlignment="1">
      <alignment horizontal="center" vertical="center" wrapText="1"/>
    </xf>
    <xf numFmtId="0" fontId="16" fillId="7" borderId="14" xfId="3" applyFont="1" applyFill="1" applyBorder="1" applyAlignment="1">
      <alignment horizontal="center" vertical="center" wrapText="1"/>
    </xf>
    <xf numFmtId="0" fontId="16" fillId="7" borderId="18" xfId="3" applyFont="1" applyFill="1" applyBorder="1" applyAlignment="1" applyProtection="1">
      <alignment horizontal="center" vertical="center" wrapText="1"/>
      <protection locked="0"/>
    </xf>
    <xf numFmtId="0" fontId="14" fillId="7" borderId="21" xfId="3" applyFont="1" applyFill="1" applyBorder="1" applyAlignment="1">
      <alignment horizontal="center" vertical="center" wrapText="1"/>
    </xf>
    <xf numFmtId="0" fontId="14" fillId="7" borderId="20" xfId="3" applyFont="1" applyFill="1" applyBorder="1" applyAlignment="1">
      <alignment horizontal="center" vertical="center" wrapText="1"/>
    </xf>
    <xf numFmtId="0" fontId="14" fillId="7" borderId="19" xfId="3" applyFont="1" applyFill="1" applyBorder="1" applyAlignment="1">
      <alignment horizontal="center" vertical="center" wrapText="1"/>
    </xf>
    <xf numFmtId="0" fontId="8" fillId="7" borderId="18" xfId="3" applyFont="1" applyFill="1" applyBorder="1" applyAlignment="1">
      <alignment horizontal="center" vertical="center" wrapText="1"/>
    </xf>
    <xf numFmtId="0" fontId="8" fillId="7" borderId="14" xfId="3" applyFont="1" applyFill="1" applyBorder="1" applyAlignment="1">
      <alignment horizontal="center" vertical="center" wrapText="1"/>
    </xf>
    <xf numFmtId="0" fontId="7" fillId="7" borderId="21" xfId="3" applyFont="1" applyFill="1" applyBorder="1" applyAlignment="1">
      <alignment horizontal="center" vertical="center" wrapText="1"/>
    </xf>
    <xf numFmtId="0" fontId="7" fillId="7" borderId="20" xfId="3" applyFont="1" applyFill="1" applyBorder="1" applyAlignment="1">
      <alignment horizontal="center" vertical="center" wrapText="1"/>
    </xf>
    <xf numFmtId="0" fontId="7" fillId="7" borderId="19" xfId="3" applyFont="1" applyFill="1" applyBorder="1" applyAlignment="1">
      <alignment horizontal="center" vertical="center" wrapText="1"/>
    </xf>
    <xf numFmtId="0" fontId="8" fillId="7" borderId="18" xfId="3" applyFont="1" applyFill="1" applyBorder="1" applyAlignment="1" applyProtection="1">
      <alignment horizontal="center" vertical="center" wrapText="1"/>
      <protection locked="0"/>
    </xf>
    <xf numFmtId="0" fontId="8" fillId="7" borderId="14" xfId="3" applyFont="1" applyFill="1" applyBorder="1" applyAlignment="1" applyProtection="1">
      <alignment horizontal="center" vertical="center" wrapText="1"/>
      <protection locked="0"/>
    </xf>
    <xf numFmtId="0" fontId="8" fillId="7" borderId="17" xfId="3" applyFont="1" applyFill="1" applyBorder="1" applyAlignment="1" applyProtection="1">
      <alignment horizontal="center" vertical="center" wrapText="1"/>
      <protection locked="0"/>
    </xf>
  </cellXfs>
  <cellStyles count="4">
    <cellStyle name="Normal" xfId="0" builtinId="0"/>
    <cellStyle name="Normal 2" xfId="2"/>
    <cellStyle name="Normal 3" xfId="1"/>
    <cellStyle name="Normal 4" xfId="3"/>
  </cellStyles>
  <dxfs count="1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relativeIndent="255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7" formatCode="#,##0;\-0;;@"/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relativeIndent="255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relativeIndent="255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relativeIndent="255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relativeIndent="255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7" formatCode="#,##0;\-0;;@"/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bottom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left style="thin">
          <color rgb="FF000000"/>
        </left>
        <right style="medium">
          <color rgb="FF000000"/>
        </right>
        <top style="thin">
          <color rgb="FF00000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relativeIndent="255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relativeIndent="255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relativeIndent="255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alignment horizontal="center" vertical="bottom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;\-0;;@"/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7" formatCode="#,##0;\-0;;@"/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7" formatCode="#,##0;\-0;;@"/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bottom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left style="thin">
          <color indexed="64"/>
        </left>
        <right style="medium">
          <color indexed="64"/>
        </right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border diagonalUp="0" diagonalDown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border diagonalUp="0" diagonalDown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7" formatCode="#,##0;\-0;;@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[$-40C]d\-mmm\-yyyy;@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[$-40C]d\-mmm\-yyyy;@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protection locked="1" hidden="1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protection locked="1" hidden="1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ill>
        <patternFill patternType="solid">
          <fgColor indexed="64"/>
          <bgColor theme="4" tint="0.79998168889431442"/>
        </patternFill>
      </fill>
      <alignment horizontal="general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ill>
        <patternFill patternType="solid">
          <fgColor indexed="64"/>
          <bgColor theme="4" tint="0.79998168889431442"/>
        </patternFill>
      </fill>
      <alignment horizontal="general" vertical="center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1" hidden="1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theme="4"/>
        </patternFill>
      </fill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numFmt numFmtId="165" formatCode="00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808080"/>
        <name val="Arial"/>
        <scheme val="none"/>
      </font>
      <fill>
        <patternFill patternType="solid">
          <fgColor rgb="FF000000"/>
          <bgColor rgb="FFEBF1DE"/>
        </patternFill>
      </fill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numFmt numFmtId="165" formatCode="00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808080"/>
        <name val="Arial"/>
        <scheme val="none"/>
      </font>
      <fill>
        <patternFill patternType="solid">
          <fgColor rgb="FF000000"/>
          <bgColor rgb="FFEBF1DE"/>
        </patternFill>
      </fill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numFmt numFmtId="165" formatCode="00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border diagonalUp="0" diagonalDown="0">
        <left/>
        <right/>
        <top style="medium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808080"/>
        <name val="Arial"/>
        <scheme val="none"/>
      </font>
      <fill>
        <patternFill patternType="solid">
          <fgColor rgb="FF000000"/>
          <bgColor rgb="FFEBF1DE"/>
        </patternFill>
      </fill>
      <alignment horizontal="center" vertical="bottom" textRotation="0" wrapText="0" indent="0" relativeIndent="255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1" indent="0" relativeIndent="255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numFmt numFmtId="165" formatCode="00"/>
      <fill>
        <patternFill patternType="solid">
          <fgColor indexed="64"/>
          <bgColor theme="6" tint="0.79998168889431442"/>
        </patternFill>
      </fill>
      <alignment horizontal="left" vertical="bottom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808080"/>
        <name val="Arial"/>
        <scheme val="none"/>
      </font>
      <fill>
        <patternFill patternType="solid">
          <fgColor rgb="FF000000"/>
          <bgColor rgb="FFEBF1DE"/>
        </patternFill>
      </fill>
      <alignment horizontal="left" vertical="bottom" textRotation="0" wrapText="0" indent="0" relativeIndent="255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1" indent="0" relativeIndent="255" justifyLastLine="0" shrinkToFit="0" readingOrder="0"/>
    </dxf>
  </dxfs>
  <tableStyles count="0" defaultTableStyle="TableStyleMedium2" defaultPivotStyle="PivotStyleLight16"/>
  <colors>
    <mruColors>
      <color rgb="FF99FFCC"/>
      <color rgb="FF66CCFF"/>
      <color rgb="FF3399FF"/>
      <color rgb="FF0099CC"/>
      <color rgb="FF009999"/>
      <color rgb="FF008080"/>
      <color rgb="FF6699FF"/>
      <color rgb="FF33CC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6.vml.rels><?xml version="1.0" encoding="UTF-8" standalone="yes"?>
<Relationships xmlns="http://schemas.openxmlformats.org/package/2006/relationships"><Relationship Id="rId2" Type="http://schemas.openxmlformats.org/officeDocument/2006/relationships/image" Target="../media/image9.emf"/><Relationship Id="rId1" Type="http://schemas.openxmlformats.org/officeDocument/2006/relationships/image" Target="../media/image8.emf"/></Relationships>
</file>

<file path=xl/drawings/_rels/vmlDrawing7.vml.rels><?xml version="1.0" encoding="UTF-8" standalone="yes"?>
<Relationships xmlns="http://schemas.openxmlformats.org/package/2006/relationships"><Relationship Id="rId2" Type="http://schemas.openxmlformats.org/officeDocument/2006/relationships/image" Target="../media/image11.emf"/><Relationship Id="rId1" Type="http://schemas.openxmlformats.org/officeDocument/2006/relationships/image" Target="../media/image10.emf"/></Relationships>
</file>

<file path=xl/tables/table1.xml><?xml version="1.0" encoding="utf-8"?>
<table xmlns="http://schemas.openxmlformats.org/spreadsheetml/2006/main" id="8" name="TAB_DEPARTEMENTS" displayName="TAB_DEPARTEMENTS" ref="A3:A100" totalsRowShown="0" headerRowDxfId="126" dataDxfId="124" headerRowBorderDxfId="125" tableBorderDxfId="123" totalsRowBorderDxfId="122">
  <autoFilter ref="A3:A100"/>
  <tableColumns count="1">
    <tableColumn id="1" name="DEPARTEMENTS" dataDxfId="121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14" name="TAB_OBJET_VISITE" displayName="TAB_OBJET_VISITE" ref="A3:A29" totalsRowShown="0" headerRowDxfId="120" dataDxfId="119" tableBorderDxfId="118">
  <autoFilter ref="A3:A29"/>
  <sortState ref="A4:A29">
    <sortCondition ref="A3:A40"/>
  </sortState>
  <tableColumns count="1">
    <tableColumn id="1" name="OBJETS_VISITE" dataDxfId="117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20" name="TAB_CATEGORIE" displayName="TAB_CATEGORIE" ref="A1:A7" totalsRowShown="0" headerRowDxfId="116" dataDxfId="115" tableBorderDxfId="114">
  <autoFilter ref="A1:A7"/>
  <sortState ref="A2:A7">
    <sortCondition ref="A1:A7"/>
  </sortState>
  <tableColumns count="1">
    <tableColumn id="1" name="CATEGORIES" dataDxfId="113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26" name="TAB_ENSEIGNE" displayName="TAB_ENSEIGNE" ref="A1:A11" totalsRowShown="0" headerRowDxfId="112" dataDxfId="111" tableBorderDxfId="110">
  <autoFilter ref="A1:A11"/>
  <sortState ref="A2:A11">
    <sortCondition ref="A1:A11"/>
  </sortState>
  <tableColumns count="1">
    <tableColumn id="1" name="ENSEIGNES" dataDxfId="109"/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id="1" name="TAB_MAGASINS" displayName="TAB_MAGASINS" ref="A2:D13" totalsRowShown="0" headerRowDxfId="108" dataDxfId="106" headerRowBorderDxfId="107" tableBorderDxfId="105" totalsRowBorderDxfId="104">
  <sortState ref="A3:D13">
    <sortCondition ref="A2:A24"/>
  </sortState>
  <tableColumns count="4">
    <tableColumn id="1" name="NOM_DU_MAGASIN" dataDxfId="103"/>
    <tableColumn id="2" name="DEPARTEMENT" dataDxfId="102"/>
    <tableColumn id="3" name="ENSEIGNE" dataDxfId="101"/>
    <tableColumn id="4" name="CATEGORIE" dataDxfId="100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7" name="TAB_VISITES" displayName="TAB_VISITES" ref="A2:O11" headerRowDxfId="99" dataDxfId="97" headerRowBorderDxfId="98" tableBorderDxfId="96" totalsRowBorderDxfId="95">
  <autoFilter ref="A2:O11">
    <filterColumn colId="1">
      <filters>
        <filter val="janvier"/>
      </filters>
    </filterColumn>
  </autoFilter>
  <sortState ref="A3:N9">
    <sortCondition ref="D2:D11"/>
  </sortState>
  <tableColumns count="15">
    <tableColumn id="1" name="DATE_DE_VISITE" totalsRowLabel="12-janv.-2014" dataDxfId="94" totalsRowDxfId="93"/>
    <tableColumn id="2" name="Mois" dataDxfId="92" totalsRowDxfId="91">
      <calculatedColumnFormula>IFERROR(TEXT(TAB_VISITES[[#This Row],[DATE_DE_VISITE]],"mmmm"),"")</calculatedColumnFormula>
    </tableColumn>
    <tableColumn id="3" name="Semaine" dataDxfId="90" totalsRowDxfId="89">
      <calculatedColumnFormula>IFERROR(WEEKNUM(A3,1),"")</calculatedColumnFormula>
    </tableColumn>
    <tableColumn id="4" name="NOM_MAGASIN" totalsRowLabel="AUCH MANOSQUE" dataDxfId="88" totalsRowDxfId="87"/>
    <tableColumn id="5" name="Département" dataDxfId="86">
      <calculatedColumnFormula>IFERROR(VLOOKUP($D3,MAGASINS!$A:$D,2,FALSE),"")</calculatedColumnFormula>
    </tableColumn>
    <tableColumn id="6" name="Enseigne" totalsRowFunction="custom" dataDxfId="85" totalsRowDxfId="84">
      <calculatedColumnFormula>IF(ISNA(VLOOKUP($D3,MAGASINS!$A:$D,3,FALSE))," ",(VLOOKUP($D3,MAGASINS!$A:$D,3,FALSE)))</calculatedColumnFormula>
      <totalsRowFormula>IF(ISNA(VLOOKUP(#REF!,MAGASINS!$A:$D,3,FALSE))," ",(VLOOKUP(#REF!,MAGASINS!$A:$D,3,FALSE)))</totalsRowFormula>
    </tableColumn>
    <tableColumn id="7" name="Catégorie" totalsRowFunction="custom" dataDxfId="83" totalsRowDxfId="82">
      <calculatedColumnFormula>IF(ISNA(VLOOKUP($D3,MAGASINS!$A:$D,4,FALSE))," ",(VLOOKUP($D3,MAGASINS!$A:$D,4,FALSE)))</calculatedColumnFormula>
      <totalsRowFormula>IF(ISNA(VLOOKUP(#REF!,MAGASINS!$A:$D,4,FALSE))," ",(VLOOKUP(#REF!,MAGASINS!$A:$D,4,FALSE)))</totalsRowFormula>
    </tableColumn>
    <tableColumn id="11" name="Nouveau Magsain oui/non" totalsRowLabel="OUI" dataDxfId="81" totalsRowDxfId="80"/>
    <tableColumn id="10" name="Promo dans le mois  (oui/non)" totalsRowLabel="NON" dataDxfId="79" totalsRowDxfId="78"/>
    <tableColumn id="8" name="OBJET_VISITE" totalsRowLabel="rendez-vous" dataDxfId="77" totalsRowDxfId="76"/>
    <tableColumn id="9" name="COMMENTAIRES_COMMERCIAL" totalsRowLabel="vérfifier la date" dataDxfId="75" totalsRowDxfId="74"/>
    <tableColumn id="12" name="COMMENTAIRES_SECRETAIRE" dataDxfId="73" totalsRowDxfId="72"/>
    <tableColumn id="13" name="CONCLUSION" totalsRowFunction="count" dataDxfId="71" totalsRowDxfId="70"/>
    <tableColumn id="14" name="SELECTION_VISITE" dataDxfId="69" totalsRowDxfId="68">
      <calculatedColumnFormula>D3&amp;" - "&amp;TEXT(A3,"jj mmmm aaaa")</calculatedColumnFormula>
    </tableColumn>
    <tableColumn id="16" name="UNICITE_PROMO_MOIS" dataDxfId="67" totalsRowDxfId="66">
      <calculatedColumnFormula>IF(I3="OUI",D3&amp;"-"&amp;B3&amp;"- promo "&amp;I3,"")</calculatedColumnFormula>
    </tableColumn>
  </tableColumns>
  <tableStyleInfo name="TableStyleLight10" showFirstColumn="0" showLastColumn="0" showRowStripes="1" showColumnStripes="1"/>
</table>
</file>

<file path=xl/tables/table7.xml><?xml version="1.0" encoding="utf-8"?>
<table xmlns="http://schemas.openxmlformats.org/spreadsheetml/2006/main" id="2" name="SYNTH_SEMAINE" displayName="SYNTH_SEMAINE" ref="A4:N57" totalsRowCount="1" headerRowDxfId="65" dataDxfId="64" tableBorderDxfId="63">
  <autoFilter ref="A4:N56"/>
  <tableColumns count="14">
    <tableColumn id="1" name="Colonne1" totalsRowLabel="Total" dataDxfId="62" totalsRowDxfId="61"/>
    <tableColumn id="2" name="Colonne2" totalsRowFunction="sum" dataDxfId="60" totalsRowDxfId="59">
      <calculatedColumnFormula>IFERROR(COUNTIF(TAB_VISITES[Semaine],SYNTH_SEMAINE[[#This Row],[Colonne1]]),"")</calculatedColumnFormula>
    </tableColumn>
    <tableColumn id="16" name="Colonne13" totalsRowFunction="sum" dataDxfId="58" totalsRowDxfId="57" dataCellStyle="Normal 4">
      <calculatedColumnFormula array="1">COUNT(1/FREQUENCY(IF(TAB_VISITES[Semaine]=SYNTH_SEMAINE[[#This Row],[Colonne1]],MATCH(TAB_VISITES[NOM_MAGASIN],TAB_VISITES[NOM_MAGASIN],0)),ROW(INDIRECT("1:"&amp;ROWS(TAB_VISITES[NOM_MAGASIN])))))</calculatedColumnFormula>
    </tableColumn>
    <tableColumn id="3" name="Colonne3" totalsRowFunction="sum" dataDxfId="56" totalsRowDxfId="55">
      <calculatedColumnFormula>IFERROR(SUMPRODUCT((TAB_VISITES[Semaine]=SYNTH_SEMAINE[[#This Row],[Colonne1]])*(ISNUMBER(SEARCH("prospection",TAB_VISITES[OBJET_VISITE])))),"")</calculatedColumnFormula>
    </tableColumn>
    <tableColumn id="4" name="Colonne4" totalsRowFunction="sum" dataDxfId="54" totalsRowDxfId="53">
      <calculatedColumnFormula>IFERROR(SUMPRODUCT((TAB_VISITES[Semaine]=SYNTH_SEMAINE[[#This Row],[Colonne1]])*(ISNUMBER(SEARCH("hyper",TAB_VISITES[Catégorie])))),"")</calculatedColumnFormula>
    </tableColumn>
    <tableColumn id="5" name="Colonne5" totalsRowFunction="sum" dataDxfId="52" totalsRowDxfId="51">
      <calculatedColumnFormula>IFERROR(SUMPRODUCT((TAB_VISITES[Semaine]=SYNTH_SEMAINE[[#This Row],[Colonne1]])*(ISNUMBER(SEARCH("super",TAB_VISITES[Catégorie])))),"")</calculatedColumnFormula>
    </tableColumn>
    <tableColumn id="6" name="Colonne6" totalsRowFunction="sum" dataDxfId="50" totalsRowDxfId="49">
      <calculatedColumnFormula>IFERROR(SYNTH_SEMAINE[[#This Row],[Colonne2]]-SUM(SYNTH_SEMAINE[[#This Row],[Colonne4]:[Colonne5]]),"")</calculatedColumnFormula>
    </tableColumn>
    <tableColumn id="7" name="Colonne7" totalsRowFunction="sum" dataDxfId="48" totalsRowDxfId="47">
      <calculatedColumnFormula>IFERROR(SUMPRODUCT((TAB_VISITES[Semaine]=SYNTH_SEMAINE[[#This Row],[Colonne1]])*(ISNUMBER(SEARCH(H$3,TAB_VISITES[Enseigne])))),"")</calculatedColumnFormula>
    </tableColumn>
    <tableColumn id="8" name="Colonne8" totalsRowFunction="sum" dataDxfId="46" totalsRowDxfId="45">
      <calculatedColumnFormula>IFERROR(SUMPRODUCT((TAB_VISITES[Semaine]=SYNTH_SEMAINE[[#This Row],[Colonne1]])*(ISNUMBER(SEARCH(I$3,TAB_VISITES[Enseigne])))),"")</calculatedColumnFormula>
    </tableColumn>
    <tableColumn id="9" name="Colonne9" totalsRowFunction="sum" dataDxfId="44" totalsRowDxfId="43">
      <calculatedColumnFormula>IFERROR(SUMPRODUCT((TAB_VISITES[Semaine]=SYNTH_SEMAINE[[#This Row],[Colonne1]])*(ISNUMBER(SEARCH(J$3,TAB_VISITES[Enseigne])))),"")</calculatedColumnFormula>
    </tableColumn>
    <tableColumn id="10" name="Colonne10" totalsRowFunction="sum" dataDxfId="42" totalsRowDxfId="41">
      <calculatedColumnFormula>IFERROR(SUMPRODUCT((TAB_VISITES[Semaine]=SYNTH_SEMAINE[[#This Row],[Colonne1]])*(ISNUMBER(SEARCH(K$3,TAB_VISITES[Enseigne])))),"")</calculatedColumnFormula>
    </tableColumn>
    <tableColumn id="11" name="Colonne11" totalsRowFunction="sum" dataDxfId="40" totalsRowDxfId="39">
      <calculatedColumnFormula>IFERROR(SUMPRODUCT((TAB_VISITES[Semaine]=SYNTH_SEMAINE[[#This Row],[Colonne1]])*(ISNUMBER(SEARCH(L$3,TAB_VISITES[Enseigne])))),"")</calculatedColumnFormula>
    </tableColumn>
    <tableColumn id="12" name="Colonne12" totalsRowFunction="sum" dataDxfId="38" totalsRowDxfId="37">
      <calculatedColumnFormula>IFERROR(SYNTH_SEMAINE[[#This Row],[Colonne2]]-SUM(SYNTH_SEMAINE[[#This Row],[Colonne7]:[Colonne11]]),"")</calculatedColumnFormula>
    </tableColumn>
    <tableColumn id="14" name="Colonne14" totalsRowFunction="sum" dataDxfId="36" totalsRowDxfId="35">
      <calculatedColumnFormula array="1">COUNT(1/FREQUENCY(IF(TAB_VISITES[Semaine]=SYNTH_SEMAINE[[#This Row],[Colonne1]],MATCH(TAB_VISITES[Département],TAB_VISITES[Département],0)),ROW(INDIRECT("1:"&amp;ROWS(TAB_VISITES[Département])))))</calculatedColumnFormula>
    </tableColumn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id="3" name="SYNTH_SEMAINE4" displayName="SYNTH_SEMAINE4" ref="A4:P17" totalsRowCount="1" headerRowDxfId="34" dataDxfId="33" tableBorderDxfId="32">
  <autoFilter ref="A4:P16"/>
  <tableColumns count="16">
    <tableColumn id="1" name="Colonne1" totalsRowLabel="Total" dataDxfId="31" totalsRowDxfId="16"/>
    <tableColumn id="2" name="Colonne2" totalsRowFunction="sum" dataDxfId="30" totalsRowDxfId="15">
      <calculatedColumnFormula>IFERROR(COUNTIF(TAB_VISITES[Mois],SYNTH_SEMAINE4[[#This Row],[Colonne1]]),"")</calculatedColumnFormula>
    </tableColumn>
    <tableColumn id="18" name="Colonne13" totalsRowFunction="sum" dataDxfId="29" totalsRowDxfId="14" dataCellStyle="Normal 4">
      <calculatedColumnFormula array="1">COUNT(1/FREQUENCY(IF(TAB_VISITES[Mois]=SYNTH_SEMAINE4[[#This Row],[Colonne1]],MATCH(TAB_VISITES[NOM_MAGASIN],TAB_VISITES[NOM_MAGASIN],0)),ROW(INDIRECT("1:"&amp;ROWS(TAB_VISITES[NOM_MAGASIN])))))</calculatedColumnFormula>
    </tableColumn>
    <tableColumn id="3" name="Colonne3" totalsRowFunction="sum" dataDxfId="28" totalsRowDxfId="13">
      <calculatedColumnFormula>IFERROR(SUMPRODUCT((TAB_VISITES[Mois]=SYNTH_SEMAINE4[[#This Row],[Colonne1]])*(ISNUMBER(SEARCH("prospection",TAB_VISITES[OBJET_VISITE])))),"")</calculatedColumnFormula>
    </tableColumn>
    <tableColumn id="17" name="Colonne32" totalsRowFunction="sum" dataDxfId="27" totalsRowDxfId="12" dataCellStyle="Normal 4">
      <calculatedColumnFormula>IFERROR(SUMPRODUCT((TAB_VISITES[Mois]=SYNTH_SEMAINE4[[#This Row],[Colonne1]])*(ISNUMBER(SEARCH("oui",TAB_VISITES[Nouveau Magsain oui/non])))),"")</calculatedColumnFormula>
    </tableColumn>
    <tableColumn id="20" name="Colonne33" dataDxfId="0" totalsRowDxfId="11" dataCellStyle="Normal 4">
      <calculatedColumnFormula array="1">COUNT(1/FREQUENCY(IF(TAB_VISITES[Mois]=SYNTH_SEMAINE4[[#This Row],[Colonne1]],IF(TAB_VISITES[UNICITE_PROMO_MOIS]&lt;&gt;"",MATCH(TAB_VISITES[UNICITE_PROMO_MOIS],TAB_VISITES[UNICITE_PROMO_MOIS],0))),ROW(INDIRECT("1:"&amp;ROWS(TAB_VISITES[UNICITE_PROMO_MOIS])))))</calculatedColumnFormula>
    </tableColumn>
    <tableColumn id="4" name="Colonne4" totalsRowFunction="sum" dataDxfId="26" totalsRowDxfId="10">
      <calculatedColumnFormula>IFERROR(SUMPRODUCT((TAB_VISITES[Semaine]=SYNTH_SEMAINE4[[#This Row],[Colonne1]])*(ISNUMBER(SEARCH("hyper",TAB_VISITES[Catégorie])))),"")</calculatedColumnFormula>
    </tableColumn>
    <tableColumn id="5" name="Colonne5" totalsRowFunction="sum" dataDxfId="25" totalsRowDxfId="9">
      <calculatedColumnFormula>IFERROR(SUMPRODUCT((TAB_VISITES[Semaine]=SYNTH_SEMAINE4[[#This Row],[Colonne1]])*(ISNUMBER(SEARCH("super",TAB_VISITES[Catégorie])))),"")</calculatedColumnFormula>
    </tableColumn>
    <tableColumn id="6" name="Colonne6" totalsRowFunction="sum" dataDxfId="24" totalsRowDxfId="8">
      <calculatedColumnFormula>IFERROR(SYNTH_SEMAINE4[[#This Row],[Colonne2]]-SUM(SYNTH_SEMAINE4[[#This Row],[Colonne4]:[Colonne5]]),"")</calculatedColumnFormula>
    </tableColumn>
    <tableColumn id="7" name="Colonne7" totalsRowFunction="sum" dataDxfId="23" totalsRowDxfId="7">
      <calculatedColumnFormula>IFERROR(SUMPRODUCT((TAB_VISITES[Semaine]=SYNTH_SEMAINE4[[#This Row],[Colonne1]])*(ISNUMBER(SEARCH(J$3,TAB_VISITES[Enseigne])))),"")</calculatedColumnFormula>
    </tableColumn>
    <tableColumn id="8" name="Colonne8" totalsRowFunction="sum" dataDxfId="22" totalsRowDxfId="6">
      <calculatedColumnFormula>IFERROR(SUMPRODUCT((TAB_VISITES[Semaine]=SYNTH_SEMAINE4[[#This Row],[Colonne1]])*(ISNUMBER(SEARCH(K$3,TAB_VISITES[Enseigne])))),"")</calculatedColumnFormula>
    </tableColumn>
    <tableColumn id="9" name="Colonne9" totalsRowFunction="sum" dataDxfId="21" totalsRowDxfId="5">
      <calculatedColumnFormula>IFERROR(SUMPRODUCT((TAB_VISITES[Semaine]=SYNTH_SEMAINE4[[#This Row],[Colonne1]])*(ISNUMBER(SEARCH(L$3,TAB_VISITES[Enseigne])))),"")</calculatedColumnFormula>
    </tableColumn>
    <tableColumn id="10" name="Colonne10" totalsRowFunction="sum" dataDxfId="20" totalsRowDxfId="4">
      <calculatedColumnFormula>IFERROR(SUMPRODUCT((TAB_VISITES[Semaine]=SYNTH_SEMAINE4[[#This Row],[Colonne1]])*(ISNUMBER(SEARCH(M$3,TAB_VISITES[Enseigne])))),"")</calculatedColumnFormula>
    </tableColumn>
    <tableColumn id="11" name="Colonne11" totalsRowFunction="sum" dataDxfId="19" totalsRowDxfId="3">
      <calculatedColumnFormula>IFERROR(SUMPRODUCT((TAB_VISITES[Semaine]=SYNTH_SEMAINE4[[#This Row],[Colonne1]])*(ISNUMBER(SEARCH(N$3,TAB_VISITES[Enseigne])))),"")</calculatedColumnFormula>
    </tableColumn>
    <tableColumn id="12" name="Colonne12" totalsRowFunction="sum" dataDxfId="18" totalsRowDxfId="2">
      <calculatedColumnFormula>IFERROR(SYNTH_SEMAINE4[[#This Row],[Colonne2]]-SUM(SYNTH_SEMAINE4[[#This Row],[Colonne7]:[Colonne11]]),"")</calculatedColumnFormula>
    </tableColumn>
    <tableColumn id="14" name="Colonne14" totalsRowFunction="sum" dataDxfId="17" totalsRowDxfId="1">
      <calculatedColumnFormula array="1">COUNT(1/FREQUENCY(IF(TAB_VISITES[Semaine]=SYNTH_SEMAINE4[[#This Row],[Colonne1]],MATCH(TAB_VISITES[Département],TAB_VISITES[Département],0)),ROW(INDIRECT("1:"&amp;ROWS(TAB_VISITES[Département])))))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control" Target="../activeX/activeX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control" Target="../activeX/activeX3.xml"/><Relationship Id="rId1" Type="http://schemas.openxmlformats.org/officeDocument/2006/relationships/vmlDrawing" Target="../drawings/vmlDrawing3.vml"/><Relationship Id="rId5" Type="http://schemas.openxmlformats.org/officeDocument/2006/relationships/table" Target="../tables/table2.xml"/><Relationship Id="rId4" Type="http://schemas.openxmlformats.org/officeDocument/2006/relationships/control" Target="../activeX/activeX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control" Target="../activeX/activeX6.xml"/><Relationship Id="rId1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8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7.xml"/><Relationship Id="rId4" Type="http://schemas.openxmlformats.org/officeDocument/2006/relationships/control" Target="../activeX/activeX9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0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5.bin"/><Relationship Id="rId5" Type="http://schemas.openxmlformats.org/officeDocument/2006/relationships/table" Target="../tables/table8.xml"/><Relationship Id="rId4" Type="http://schemas.openxmlformats.org/officeDocument/2006/relationships/control" Target="../activeX/activeX1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0"/>
  <dimension ref="A1:P36"/>
  <sheetViews>
    <sheetView showGridLines="0" showRowColHeaders="0" workbookViewId="0">
      <selection activeCell="B2" sqref="B2"/>
    </sheetView>
  </sheetViews>
  <sheetFormatPr baseColWidth="10" defaultRowHeight="12.75"/>
  <sheetData>
    <row r="1" spans="1:16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</row>
    <row r="2" spans="1:16">
      <c r="A2" s="18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</row>
    <row r="3" spans="1:16">
      <c r="A3" s="18"/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</row>
    <row r="4" spans="1:16">
      <c r="A4" s="18"/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</row>
    <row r="5" spans="1:16">
      <c r="A5" s="18"/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</row>
    <row r="6" spans="1:16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</row>
    <row r="7" spans="1:16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</row>
    <row r="8" spans="1:16">
      <c r="A8" s="18"/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</row>
    <row r="9" spans="1:16">
      <c r="A9" s="18"/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</row>
    <row r="10" spans="1:16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</row>
    <row r="11" spans="1:16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</row>
    <row r="12" spans="1:16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</row>
    <row r="13" spans="1:16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</row>
    <row r="14" spans="1:16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</row>
    <row r="15" spans="1:16">
      <c r="A15" s="18"/>
      <c r="B15" s="18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</row>
    <row r="16" spans="1:16">
      <c r="A16" s="18"/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</row>
    <row r="17" spans="1:16">
      <c r="A17" s="18"/>
      <c r="B17" s="18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</row>
    <row r="18" spans="1:16">
      <c r="A18" s="18"/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</row>
    <row r="19" spans="1:16">
      <c r="A19" s="18"/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</row>
    <row r="20" spans="1:16">
      <c r="A20" s="18"/>
      <c r="B20" s="18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</row>
    <row r="21" spans="1:16">
      <c r="A21" s="18"/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</row>
    <row r="22" spans="1:16">
      <c r="A22" s="18"/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</row>
    <row r="23" spans="1:16">
      <c r="A23" s="18"/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</row>
    <row r="24" spans="1:16">
      <c r="A24" s="18"/>
      <c r="B24" s="18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</row>
    <row r="25" spans="1:16">
      <c r="A25" s="18"/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</row>
    <row r="26" spans="1:16">
      <c r="A26" s="18"/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</row>
    <row r="27" spans="1:16">
      <c r="A27" s="18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</row>
    <row r="28" spans="1:16">
      <c r="A28" s="18"/>
      <c r="B28" s="18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</row>
    <row r="29" spans="1:16">
      <c r="A29" s="18"/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</row>
    <row r="30" spans="1:16">
      <c r="A30" s="18"/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</row>
    <row r="31" spans="1:16">
      <c r="A31" s="18"/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</row>
    <row r="32" spans="1:16">
      <c r="A32" s="18"/>
      <c r="B32" s="18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</row>
    <row r="33" spans="1:16">
      <c r="A33" s="18"/>
      <c r="B33" s="18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</row>
    <row r="34" spans="1:16">
      <c r="A34" s="18"/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</row>
    <row r="35" spans="1:16">
      <c r="A35" s="18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</row>
    <row r="36" spans="1:16">
      <c r="A36" s="18"/>
      <c r="B36" s="18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</row>
  </sheetData>
  <pageMargins left="0.7" right="0.7" top="0.75" bottom="0.75" header="0.3" footer="0.3"/>
  <legacyDrawing r:id="rId1"/>
  <controls>
    <control shapeId="9217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">
    <tabColor rgb="FF7030A0"/>
  </sheetPr>
  <dimension ref="A1:A100"/>
  <sheetViews>
    <sheetView showGridLines="0" zoomScale="80" zoomScaleNormal="80" workbookViewId="0">
      <pane xSplit="1" ySplit="3" topLeftCell="B4" activePane="bottomRight" state="frozen"/>
      <selection pane="topRight" activeCell="B1" sqref="B1"/>
      <selection pane="bottomLeft" activeCell="A2" sqref="A2"/>
      <selection pane="bottomRight" activeCell="C13" sqref="C13"/>
    </sheetView>
  </sheetViews>
  <sheetFormatPr baseColWidth="10" defaultRowHeight="12.75"/>
  <cols>
    <col min="1" max="1" width="25.7109375" bestFit="1" customWidth="1"/>
  </cols>
  <sheetData>
    <row r="1" spans="1:1" ht="37.5" customHeight="1"/>
    <row r="3" spans="1:1">
      <c r="A3" s="4" t="s">
        <v>29</v>
      </c>
    </row>
    <row r="4" spans="1:1">
      <c r="A4" s="78" t="s">
        <v>100</v>
      </c>
    </row>
    <row r="5" spans="1:1">
      <c r="A5" s="78" t="s">
        <v>101</v>
      </c>
    </row>
    <row r="6" spans="1:1">
      <c r="A6" s="78" t="s">
        <v>102</v>
      </c>
    </row>
    <row r="7" spans="1:1">
      <c r="A7" s="78" t="s">
        <v>103</v>
      </c>
    </row>
    <row r="8" spans="1:1">
      <c r="A8" s="78" t="s">
        <v>104</v>
      </c>
    </row>
    <row r="9" spans="1:1">
      <c r="A9" s="78" t="s">
        <v>105</v>
      </c>
    </row>
    <row r="10" spans="1:1">
      <c r="A10" s="78" t="s">
        <v>106</v>
      </c>
    </row>
    <row r="11" spans="1:1">
      <c r="A11" s="78" t="s">
        <v>107</v>
      </c>
    </row>
    <row r="12" spans="1:1">
      <c r="A12" s="78" t="s">
        <v>108</v>
      </c>
    </row>
    <row r="13" spans="1:1">
      <c r="A13" s="78" t="s">
        <v>109</v>
      </c>
    </row>
    <row r="14" spans="1:1">
      <c r="A14" s="78" t="s">
        <v>110</v>
      </c>
    </row>
    <row r="15" spans="1:1">
      <c r="A15" s="78" t="s">
        <v>111</v>
      </c>
    </row>
    <row r="16" spans="1:1">
      <c r="A16" s="78" t="s">
        <v>112</v>
      </c>
    </row>
    <row r="17" spans="1:1">
      <c r="A17" s="78" t="s">
        <v>113</v>
      </c>
    </row>
    <row r="18" spans="1:1">
      <c r="A18" s="78" t="s">
        <v>114</v>
      </c>
    </row>
    <row r="19" spans="1:1">
      <c r="A19" s="78" t="s">
        <v>115</v>
      </c>
    </row>
    <row r="20" spans="1:1">
      <c r="A20" s="78" t="s">
        <v>116</v>
      </c>
    </row>
    <row r="21" spans="1:1">
      <c r="A21" s="78" t="s">
        <v>117</v>
      </c>
    </row>
    <row r="22" spans="1:1">
      <c r="A22" s="78" t="s">
        <v>118</v>
      </c>
    </row>
    <row r="23" spans="1:1">
      <c r="A23" s="78" t="s">
        <v>119</v>
      </c>
    </row>
    <row r="24" spans="1:1">
      <c r="A24" s="78" t="s">
        <v>120</v>
      </c>
    </row>
    <row r="25" spans="1:1">
      <c r="A25" s="78" t="s">
        <v>121</v>
      </c>
    </row>
    <row r="26" spans="1:1">
      <c r="A26" s="78" t="s">
        <v>122</v>
      </c>
    </row>
    <row r="27" spans="1:1">
      <c r="A27" s="78" t="s">
        <v>123</v>
      </c>
    </row>
    <row r="28" spans="1:1">
      <c r="A28" s="78" t="s">
        <v>124</v>
      </c>
    </row>
    <row r="29" spans="1:1">
      <c r="A29" s="78" t="s">
        <v>125</v>
      </c>
    </row>
    <row r="30" spans="1:1">
      <c r="A30" s="78" t="s">
        <v>126</v>
      </c>
    </row>
    <row r="31" spans="1:1">
      <c r="A31" s="78" t="s">
        <v>127</v>
      </c>
    </row>
    <row r="32" spans="1:1">
      <c r="A32" s="78" t="s">
        <v>128</v>
      </c>
    </row>
    <row r="33" spans="1:1">
      <c r="A33" s="78" t="s">
        <v>129</v>
      </c>
    </row>
    <row r="34" spans="1:1">
      <c r="A34" s="78" t="s">
        <v>130</v>
      </c>
    </row>
    <row r="35" spans="1:1">
      <c r="A35" s="78" t="s">
        <v>131</v>
      </c>
    </row>
    <row r="36" spans="1:1">
      <c r="A36" s="78" t="s">
        <v>132</v>
      </c>
    </row>
    <row r="37" spans="1:1">
      <c r="A37" s="78" t="s">
        <v>133</v>
      </c>
    </row>
    <row r="38" spans="1:1">
      <c r="A38" s="78" t="s">
        <v>134</v>
      </c>
    </row>
    <row r="39" spans="1:1">
      <c r="A39" s="78" t="s">
        <v>135</v>
      </c>
    </row>
    <row r="40" spans="1:1">
      <c r="A40" s="78" t="s">
        <v>136</v>
      </c>
    </row>
    <row r="41" spans="1:1">
      <c r="A41" s="78" t="s">
        <v>137</v>
      </c>
    </row>
    <row r="42" spans="1:1">
      <c r="A42" s="78" t="s">
        <v>138</v>
      </c>
    </row>
    <row r="43" spans="1:1">
      <c r="A43" s="78" t="s">
        <v>139</v>
      </c>
    </row>
    <row r="44" spans="1:1">
      <c r="A44" s="78" t="s">
        <v>140</v>
      </c>
    </row>
    <row r="45" spans="1:1">
      <c r="A45" s="78" t="s">
        <v>141</v>
      </c>
    </row>
    <row r="46" spans="1:1">
      <c r="A46" s="78" t="s">
        <v>142</v>
      </c>
    </row>
    <row r="47" spans="1:1">
      <c r="A47" s="78" t="s">
        <v>143</v>
      </c>
    </row>
    <row r="48" spans="1:1">
      <c r="A48" s="78" t="s">
        <v>144</v>
      </c>
    </row>
    <row r="49" spans="1:1">
      <c r="A49" s="78" t="s">
        <v>145</v>
      </c>
    </row>
    <row r="50" spans="1:1">
      <c r="A50" s="78" t="s">
        <v>146</v>
      </c>
    </row>
    <row r="51" spans="1:1">
      <c r="A51" s="78" t="s">
        <v>147</v>
      </c>
    </row>
    <row r="52" spans="1:1">
      <c r="A52" s="78" t="s">
        <v>148</v>
      </c>
    </row>
    <row r="53" spans="1:1">
      <c r="A53" s="78" t="s">
        <v>149</v>
      </c>
    </row>
    <row r="54" spans="1:1">
      <c r="A54" s="78" t="s">
        <v>150</v>
      </c>
    </row>
    <row r="55" spans="1:1">
      <c r="A55" s="78" t="s">
        <v>151</v>
      </c>
    </row>
    <row r="56" spans="1:1">
      <c r="A56" s="78" t="s">
        <v>152</v>
      </c>
    </row>
    <row r="57" spans="1:1">
      <c r="A57" s="78" t="s">
        <v>153</v>
      </c>
    </row>
    <row r="58" spans="1:1">
      <c r="A58" s="78" t="s">
        <v>154</v>
      </c>
    </row>
    <row r="59" spans="1:1">
      <c r="A59" s="78" t="s">
        <v>155</v>
      </c>
    </row>
    <row r="60" spans="1:1">
      <c r="A60" s="78" t="s">
        <v>156</v>
      </c>
    </row>
    <row r="61" spans="1:1">
      <c r="A61" s="78" t="s">
        <v>157</v>
      </c>
    </row>
    <row r="62" spans="1:1">
      <c r="A62" s="78" t="s">
        <v>158</v>
      </c>
    </row>
    <row r="63" spans="1:1">
      <c r="A63" s="78" t="s">
        <v>159</v>
      </c>
    </row>
    <row r="64" spans="1:1">
      <c r="A64" s="78" t="s">
        <v>160</v>
      </c>
    </row>
    <row r="65" spans="1:1">
      <c r="A65" s="78" t="s">
        <v>161</v>
      </c>
    </row>
    <row r="66" spans="1:1">
      <c r="A66" s="78" t="s">
        <v>162</v>
      </c>
    </row>
    <row r="67" spans="1:1">
      <c r="A67" s="78" t="s">
        <v>163</v>
      </c>
    </row>
    <row r="68" spans="1:1">
      <c r="A68" s="78" t="s">
        <v>164</v>
      </c>
    </row>
    <row r="69" spans="1:1">
      <c r="A69" s="78" t="s">
        <v>165</v>
      </c>
    </row>
    <row r="70" spans="1:1">
      <c r="A70" s="78" t="s">
        <v>166</v>
      </c>
    </row>
    <row r="71" spans="1:1">
      <c r="A71" s="78" t="s">
        <v>167</v>
      </c>
    </row>
    <row r="72" spans="1:1">
      <c r="A72" s="78" t="s">
        <v>168</v>
      </c>
    </row>
    <row r="73" spans="1:1">
      <c r="A73" s="78" t="s">
        <v>169</v>
      </c>
    </row>
    <row r="74" spans="1:1">
      <c r="A74" s="78" t="s">
        <v>170</v>
      </c>
    </row>
    <row r="75" spans="1:1">
      <c r="A75" s="78" t="s">
        <v>171</v>
      </c>
    </row>
    <row r="76" spans="1:1">
      <c r="A76" s="78" t="s">
        <v>172</v>
      </c>
    </row>
    <row r="77" spans="1:1">
      <c r="A77" s="78" t="s">
        <v>173</v>
      </c>
    </row>
    <row r="78" spans="1:1">
      <c r="A78" s="78" t="s">
        <v>174</v>
      </c>
    </row>
    <row r="79" spans="1:1">
      <c r="A79" s="78" t="s">
        <v>175</v>
      </c>
    </row>
    <row r="80" spans="1:1">
      <c r="A80" s="78" t="s">
        <v>176</v>
      </c>
    </row>
    <row r="81" spans="1:1">
      <c r="A81" s="78" t="s">
        <v>177</v>
      </c>
    </row>
    <row r="82" spans="1:1">
      <c r="A82" s="78" t="s">
        <v>178</v>
      </c>
    </row>
    <row r="83" spans="1:1">
      <c r="A83" s="78" t="s">
        <v>179</v>
      </c>
    </row>
    <row r="84" spans="1:1">
      <c r="A84" s="78" t="s">
        <v>180</v>
      </c>
    </row>
    <row r="85" spans="1:1">
      <c r="A85" s="78" t="s">
        <v>181</v>
      </c>
    </row>
    <row r="86" spans="1:1">
      <c r="A86" s="78" t="s">
        <v>182</v>
      </c>
    </row>
    <row r="87" spans="1:1">
      <c r="A87" s="78" t="s">
        <v>183</v>
      </c>
    </row>
    <row r="88" spans="1:1">
      <c r="A88" s="78" t="s">
        <v>184</v>
      </c>
    </row>
    <row r="89" spans="1:1">
      <c r="A89" s="78" t="s">
        <v>185</v>
      </c>
    </row>
    <row r="90" spans="1:1">
      <c r="A90" s="78" t="s">
        <v>186</v>
      </c>
    </row>
    <row r="91" spans="1:1">
      <c r="A91" s="78" t="s">
        <v>187</v>
      </c>
    </row>
    <row r="92" spans="1:1">
      <c r="A92" s="78" t="s">
        <v>188</v>
      </c>
    </row>
    <row r="93" spans="1:1">
      <c r="A93" s="78" t="s">
        <v>189</v>
      </c>
    </row>
    <row r="94" spans="1:1">
      <c r="A94" s="78" t="s">
        <v>190</v>
      </c>
    </row>
    <row r="95" spans="1:1">
      <c r="A95" s="78" t="s">
        <v>191</v>
      </c>
    </row>
    <row r="96" spans="1:1">
      <c r="A96" s="78" t="s">
        <v>192</v>
      </c>
    </row>
    <row r="97" spans="1:1">
      <c r="A97" s="78" t="s">
        <v>193</v>
      </c>
    </row>
    <row r="98" spans="1:1">
      <c r="A98" s="78" t="s">
        <v>194</v>
      </c>
    </row>
    <row r="99" spans="1:1">
      <c r="A99" s="78" t="s">
        <v>195</v>
      </c>
    </row>
    <row r="100" spans="1:1">
      <c r="A100" s="78" t="s">
        <v>9</v>
      </c>
    </row>
  </sheetData>
  <pageMargins left="0.7" right="0.7" top="0.75" bottom="0.75" header="0.3" footer="0.3"/>
  <legacyDrawing r:id="rId1"/>
  <controls>
    <control shapeId="19457" r:id="rId2" name="CommandButton1"/>
  </controls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1">
    <tabColor rgb="FF7030A0"/>
  </sheetPr>
  <dimension ref="A1:A69"/>
  <sheetViews>
    <sheetView showGridLines="0" zoomScale="80" zoomScaleNormal="80" workbookViewId="0">
      <pane xSplit="1" ySplit="3" topLeftCell="B4" activePane="bottomRight" state="frozen"/>
      <selection pane="topRight" activeCell="B1" sqref="B1"/>
      <selection pane="bottomLeft" activeCell="A2" sqref="A2"/>
      <selection pane="bottomRight" activeCell="D8" sqref="D8"/>
    </sheetView>
  </sheetViews>
  <sheetFormatPr baseColWidth="10" defaultRowHeight="12.75"/>
  <cols>
    <col min="1" max="1" width="22" customWidth="1"/>
  </cols>
  <sheetData>
    <row r="1" spans="1:1" ht="31.5" customHeight="1"/>
    <row r="3" spans="1:1">
      <c r="A3" s="73" t="s">
        <v>30</v>
      </c>
    </row>
    <row r="4" spans="1:1">
      <c r="A4" s="74" t="s">
        <v>5</v>
      </c>
    </row>
    <row r="5" spans="1:1">
      <c r="A5" s="74" t="s">
        <v>197</v>
      </c>
    </row>
    <row r="6" spans="1:1">
      <c r="A6" s="74" t="s">
        <v>198</v>
      </c>
    </row>
    <row r="7" spans="1:1">
      <c r="A7" s="74" t="s">
        <v>201</v>
      </c>
    </row>
    <row r="8" spans="1:1">
      <c r="A8" s="74" t="s">
        <v>200</v>
      </c>
    </row>
    <row r="9" spans="1:1">
      <c r="A9" s="75" t="s">
        <v>209</v>
      </c>
    </row>
    <row r="10" spans="1:1">
      <c r="A10" s="75" t="s">
        <v>199</v>
      </c>
    </row>
    <row r="11" spans="1:1">
      <c r="A11" s="75" t="s">
        <v>204</v>
      </c>
    </row>
    <row r="12" spans="1:1">
      <c r="A12" s="75" t="s">
        <v>208</v>
      </c>
    </row>
    <row r="13" spans="1:1">
      <c r="A13" s="75" t="s">
        <v>211</v>
      </c>
    </row>
    <row r="14" spans="1:1">
      <c r="A14" s="75" t="s">
        <v>207</v>
      </c>
    </row>
    <row r="15" spans="1:1">
      <c r="A15" s="75" t="s">
        <v>8</v>
      </c>
    </row>
    <row r="16" spans="1:1">
      <c r="A16" s="75" t="s">
        <v>196</v>
      </c>
    </row>
    <row r="17" spans="1:1">
      <c r="A17" s="75" t="s">
        <v>7</v>
      </c>
    </row>
    <row r="18" spans="1:1">
      <c r="A18" s="75" t="s">
        <v>205</v>
      </c>
    </row>
    <row r="19" spans="1:1">
      <c r="A19" s="75" t="s">
        <v>6</v>
      </c>
    </row>
    <row r="20" spans="1:1">
      <c r="A20" s="75" t="s">
        <v>4</v>
      </c>
    </row>
    <row r="21" spans="1:1">
      <c r="A21" s="75" t="s">
        <v>210</v>
      </c>
    </row>
    <row r="22" spans="1:1">
      <c r="A22" s="75" t="s">
        <v>16</v>
      </c>
    </row>
    <row r="23" spans="1:1">
      <c r="A23" s="75" t="s">
        <v>212</v>
      </c>
    </row>
    <row r="24" spans="1:1">
      <c r="A24" s="75" t="s">
        <v>213</v>
      </c>
    </row>
    <row r="25" spans="1:1">
      <c r="A25" s="75" t="s">
        <v>206</v>
      </c>
    </row>
    <row r="26" spans="1:1">
      <c r="A26" s="75" t="s">
        <v>203</v>
      </c>
    </row>
    <row r="27" spans="1:1">
      <c r="A27" s="75" t="s">
        <v>202</v>
      </c>
    </row>
    <row r="28" spans="1:1">
      <c r="A28" s="75" t="s">
        <v>202</v>
      </c>
    </row>
    <row r="29" spans="1:1">
      <c r="A29" s="75" t="s">
        <v>202</v>
      </c>
    </row>
    <row r="30" spans="1:1">
      <c r="A30" s="3"/>
    </row>
    <row r="31" spans="1:1">
      <c r="A31" s="3"/>
    </row>
    <row r="32" spans="1:1">
      <c r="A32" s="3"/>
    </row>
    <row r="33" spans="1:1">
      <c r="A33" s="3"/>
    </row>
    <row r="34" spans="1:1">
      <c r="A34" s="3"/>
    </row>
    <row r="35" spans="1:1">
      <c r="A35" s="3"/>
    </row>
    <row r="36" spans="1:1">
      <c r="A36" s="3"/>
    </row>
    <row r="37" spans="1:1">
      <c r="A37" s="3"/>
    </row>
    <row r="38" spans="1:1">
      <c r="A38" s="3"/>
    </row>
    <row r="39" spans="1:1">
      <c r="A39" s="3"/>
    </row>
    <row r="40" spans="1:1">
      <c r="A40" s="3"/>
    </row>
    <row r="41" spans="1:1">
      <c r="A41" s="3"/>
    </row>
    <row r="42" spans="1:1">
      <c r="A42" s="3"/>
    </row>
    <row r="43" spans="1:1">
      <c r="A43" s="3"/>
    </row>
    <row r="44" spans="1:1">
      <c r="A44" s="3"/>
    </row>
    <row r="45" spans="1:1">
      <c r="A45" s="3"/>
    </row>
    <row r="46" spans="1:1">
      <c r="A46" s="3"/>
    </row>
    <row r="47" spans="1:1">
      <c r="A47" s="3"/>
    </row>
    <row r="48" spans="1:1">
      <c r="A48" s="3"/>
    </row>
    <row r="49" spans="1:1">
      <c r="A49" s="3"/>
    </row>
    <row r="50" spans="1:1">
      <c r="A50" s="3"/>
    </row>
    <row r="51" spans="1:1">
      <c r="A51" s="3"/>
    </row>
    <row r="52" spans="1:1">
      <c r="A52" s="3"/>
    </row>
    <row r="53" spans="1:1">
      <c r="A53" s="3"/>
    </row>
    <row r="54" spans="1:1">
      <c r="A54" s="3"/>
    </row>
    <row r="55" spans="1:1">
      <c r="A55" s="3"/>
    </row>
    <row r="56" spans="1:1">
      <c r="A56" s="3"/>
    </row>
    <row r="57" spans="1:1">
      <c r="A57" s="3"/>
    </row>
    <row r="58" spans="1:1">
      <c r="A58" s="3"/>
    </row>
    <row r="59" spans="1:1">
      <c r="A59" s="3"/>
    </row>
    <row r="60" spans="1:1">
      <c r="A60" s="3"/>
    </row>
    <row r="61" spans="1:1">
      <c r="A61" s="3"/>
    </row>
    <row r="62" spans="1:1">
      <c r="A62" s="3"/>
    </row>
    <row r="63" spans="1:1">
      <c r="A63" s="3"/>
    </row>
    <row r="64" spans="1:1">
      <c r="A64" s="3"/>
    </row>
    <row r="65" spans="1:1">
      <c r="A65" s="3"/>
    </row>
    <row r="66" spans="1:1">
      <c r="A66" s="3"/>
    </row>
    <row r="67" spans="1:1">
      <c r="A67" s="3"/>
    </row>
    <row r="68" spans="1:1">
      <c r="A68" s="3"/>
    </row>
    <row r="69" spans="1:1">
      <c r="A69" s="3"/>
    </row>
  </sheetData>
  <sheetProtection password="CC82" sheet="1" objects="1" scenarios="1"/>
  <pageMargins left="0.7" right="0.7" top="0.75" bottom="0.75" header="0.3" footer="0.3"/>
  <legacyDrawing r:id="rId1"/>
  <controls>
    <control shapeId="20481" r:id="rId2" name="CommandButton1"/>
    <control shapeId="20482" r:id="rId3" name="CommandButton2"/>
    <control shapeId="20483" r:id="rId4" name="CommandButton3"/>
  </controls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2">
    <tabColor rgb="FF7030A0"/>
  </sheetPr>
  <dimension ref="A1:A98"/>
  <sheetViews>
    <sheetView showGridLines="0" zoomScale="80" zoomScaleNormal="8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9" sqref="A9"/>
    </sheetView>
  </sheetViews>
  <sheetFormatPr baseColWidth="10" defaultRowHeight="12.75"/>
  <cols>
    <col min="1" max="1" width="16.140625" customWidth="1"/>
  </cols>
  <sheetData>
    <row r="1" spans="1:1">
      <c r="A1" s="5" t="s">
        <v>31</v>
      </c>
    </row>
    <row r="2" spans="1:1">
      <c r="A2" s="2" t="s">
        <v>17</v>
      </c>
    </row>
    <row r="3" spans="1:1">
      <c r="A3" s="2" t="s">
        <v>15</v>
      </c>
    </row>
    <row r="4" spans="1:1">
      <c r="A4" s="2" t="s">
        <v>45</v>
      </c>
    </row>
    <row r="5" spans="1:1">
      <c r="A5" s="2" t="s">
        <v>10</v>
      </c>
    </row>
    <row r="6" spans="1:1">
      <c r="A6" s="2" t="s">
        <v>91</v>
      </c>
    </row>
    <row r="7" spans="1:1">
      <c r="A7" s="6" t="s">
        <v>11</v>
      </c>
    </row>
    <row r="8" spans="1:1">
      <c r="A8" s="1"/>
    </row>
    <row r="9" spans="1:1">
      <c r="A9" s="1"/>
    </row>
    <row r="10" spans="1:1">
      <c r="A10" s="1"/>
    </row>
    <row r="11" spans="1:1">
      <c r="A11" s="1"/>
    </row>
    <row r="12" spans="1:1">
      <c r="A12" s="3"/>
    </row>
    <row r="13" spans="1:1">
      <c r="A13" s="3"/>
    </row>
    <row r="14" spans="1:1">
      <c r="A14" s="3"/>
    </row>
    <row r="15" spans="1:1">
      <c r="A15" s="3"/>
    </row>
    <row r="16" spans="1:1">
      <c r="A16" s="3"/>
    </row>
    <row r="17" spans="1:1">
      <c r="A17" s="3"/>
    </row>
    <row r="18" spans="1:1">
      <c r="A18" s="3"/>
    </row>
    <row r="19" spans="1:1">
      <c r="A19" s="3"/>
    </row>
    <row r="20" spans="1:1">
      <c r="A20" s="3"/>
    </row>
    <row r="21" spans="1:1">
      <c r="A21" s="3"/>
    </row>
    <row r="22" spans="1:1">
      <c r="A22" s="3"/>
    </row>
    <row r="23" spans="1:1">
      <c r="A23" s="3"/>
    </row>
    <row r="24" spans="1:1">
      <c r="A24" s="3"/>
    </row>
    <row r="25" spans="1:1">
      <c r="A25" s="3"/>
    </row>
    <row r="26" spans="1:1">
      <c r="A26" s="3"/>
    </row>
    <row r="27" spans="1:1">
      <c r="A27" s="3"/>
    </row>
    <row r="28" spans="1:1">
      <c r="A28" s="3"/>
    </row>
    <row r="29" spans="1:1">
      <c r="A29" s="3"/>
    </row>
    <row r="30" spans="1:1">
      <c r="A30" s="3"/>
    </row>
    <row r="31" spans="1:1">
      <c r="A31" s="3"/>
    </row>
    <row r="32" spans="1:1">
      <c r="A32" s="3"/>
    </row>
    <row r="33" spans="1:1">
      <c r="A33" s="3"/>
    </row>
    <row r="34" spans="1:1">
      <c r="A34" s="3"/>
    </row>
    <row r="35" spans="1:1">
      <c r="A35" s="3"/>
    </row>
    <row r="36" spans="1:1">
      <c r="A36" s="3"/>
    </row>
    <row r="37" spans="1:1">
      <c r="A37" s="3"/>
    </row>
    <row r="38" spans="1:1">
      <c r="A38" s="3"/>
    </row>
    <row r="39" spans="1:1">
      <c r="A39" s="3"/>
    </row>
    <row r="40" spans="1:1">
      <c r="A40" s="3"/>
    </row>
    <row r="41" spans="1:1">
      <c r="A41" s="3"/>
    </row>
    <row r="42" spans="1:1">
      <c r="A42" s="3"/>
    </row>
    <row r="43" spans="1:1">
      <c r="A43" s="3"/>
    </row>
    <row r="44" spans="1:1">
      <c r="A44" s="3"/>
    </row>
    <row r="45" spans="1:1">
      <c r="A45" s="3"/>
    </row>
    <row r="46" spans="1:1">
      <c r="A46" s="3"/>
    </row>
    <row r="47" spans="1:1">
      <c r="A47" s="3"/>
    </row>
    <row r="48" spans="1:1">
      <c r="A48" s="3"/>
    </row>
    <row r="49" spans="1:1">
      <c r="A49" s="3"/>
    </row>
    <row r="50" spans="1:1">
      <c r="A50" s="3"/>
    </row>
    <row r="51" spans="1:1">
      <c r="A51" s="3"/>
    </row>
    <row r="52" spans="1:1">
      <c r="A52" s="3"/>
    </row>
    <row r="53" spans="1:1">
      <c r="A53" s="3"/>
    </row>
    <row r="54" spans="1:1">
      <c r="A54" s="3"/>
    </row>
    <row r="55" spans="1:1">
      <c r="A55" s="3"/>
    </row>
    <row r="56" spans="1:1">
      <c r="A56" s="3"/>
    </row>
    <row r="57" spans="1:1">
      <c r="A57" s="3"/>
    </row>
    <row r="58" spans="1:1">
      <c r="A58" s="3"/>
    </row>
    <row r="59" spans="1:1">
      <c r="A59" s="3"/>
    </row>
    <row r="60" spans="1:1">
      <c r="A60" s="3"/>
    </row>
    <row r="61" spans="1:1">
      <c r="A61" s="3"/>
    </row>
    <row r="62" spans="1:1">
      <c r="A62" s="3"/>
    </row>
    <row r="63" spans="1:1">
      <c r="A63" s="3"/>
    </row>
    <row r="64" spans="1:1">
      <c r="A64" s="3"/>
    </row>
    <row r="65" spans="1:1">
      <c r="A65" s="3"/>
    </row>
    <row r="66" spans="1:1">
      <c r="A66" s="3"/>
    </row>
    <row r="67" spans="1:1">
      <c r="A67" s="3"/>
    </row>
    <row r="68" spans="1:1">
      <c r="A68" s="3"/>
    </row>
    <row r="69" spans="1:1">
      <c r="A69" s="3"/>
    </row>
    <row r="70" spans="1:1">
      <c r="A70" s="3"/>
    </row>
    <row r="71" spans="1:1">
      <c r="A71" s="3"/>
    </row>
    <row r="72" spans="1:1">
      <c r="A72" s="3"/>
    </row>
    <row r="73" spans="1:1">
      <c r="A73" s="3"/>
    </row>
    <row r="74" spans="1:1">
      <c r="A74" s="3"/>
    </row>
    <row r="75" spans="1:1">
      <c r="A75" s="3"/>
    </row>
    <row r="76" spans="1:1">
      <c r="A76" s="3"/>
    </row>
    <row r="77" spans="1:1">
      <c r="A77" s="3"/>
    </row>
    <row r="78" spans="1:1">
      <c r="A78" s="3"/>
    </row>
    <row r="79" spans="1:1">
      <c r="A79" s="3"/>
    </row>
    <row r="80" spans="1:1">
      <c r="A80" s="3"/>
    </row>
    <row r="81" spans="1:1">
      <c r="A81" s="3"/>
    </row>
    <row r="82" spans="1:1">
      <c r="A82" s="3"/>
    </row>
    <row r="83" spans="1:1">
      <c r="A83" s="3"/>
    </row>
    <row r="84" spans="1:1">
      <c r="A84" s="3"/>
    </row>
    <row r="85" spans="1:1">
      <c r="A85" s="3"/>
    </row>
    <row r="86" spans="1:1">
      <c r="A86" s="3"/>
    </row>
    <row r="87" spans="1:1">
      <c r="A87" s="3"/>
    </row>
    <row r="88" spans="1:1">
      <c r="A88" s="3"/>
    </row>
    <row r="89" spans="1:1">
      <c r="A89" s="3"/>
    </row>
    <row r="90" spans="1:1">
      <c r="A90" s="3"/>
    </row>
    <row r="91" spans="1:1">
      <c r="A91" s="3"/>
    </row>
    <row r="92" spans="1:1">
      <c r="A92" s="3"/>
    </row>
    <row r="93" spans="1:1">
      <c r="A93" s="3"/>
    </row>
    <row r="94" spans="1:1">
      <c r="A94" s="3"/>
    </row>
    <row r="95" spans="1:1">
      <c r="A95" s="3"/>
    </row>
    <row r="96" spans="1:1">
      <c r="A96" s="3"/>
    </row>
    <row r="97" spans="1:1">
      <c r="A97" s="3"/>
    </row>
    <row r="98" spans="1:1">
      <c r="A98" s="3"/>
    </row>
  </sheetData>
  <pageMargins left="0.7" right="0.7" top="0.75" bottom="0.75" header="0.3" footer="0.3"/>
  <legacyDrawing r:id="rId1"/>
  <controls>
    <control shapeId="21505" r:id="rId2" name="CommandButton1"/>
  </controls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3">
    <tabColor rgb="FF7030A0"/>
  </sheetPr>
  <dimension ref="A1:A98"/>
  <sheetViews>
    <sheetView showGridLines="0" zoomScale="80" zoomScaleNormal="8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9" sqref="A9"/>
    </sheetView>
  </sheetViews>
  <sheetFormatPr baseColWidth="10" defaultRowHeight="12.75"/>
  <cols>
    <col min="1" max="1" width="17.140625" bestFit="1" customWidth="1"/>
  </cols>
  <sheetData>
    <row r="1" spans="1:1">
      <c r="A1" s="5" t="s">
        <v>32</v>
      </c>
    </row>
    <row r="2" spans="1:1">
      <c r="A2" s="2" t="s">
        <v>37</v>
      </c>
    </row>
    <row r="3" spans="1:1">
      <c r="A3" s="2" t="s">
        <v>17</v>
      </c>
    </row>
    <row r="4" spans="1:1">
      <c r="A4" s="2" t="s">
        <v>39</v>
      </c>
    </row>
    <row r="5" spans="1:1">
      <c r="A5" s="2" t="s">
        <v>43</v>
      </c>
    </row>
    <row r="6" spans="1:1">
      <c r="A6" s="2" t="s">
        <v>44</v>
      </c>
    </row>
    <row r="7" spans="1:1">
      <c r="A7" s="2" t="s">
        <v>38</v>
      </c>
    </row>
    <row r="8" spans="1:1">
      <c r="A8" s="2" t="s">
        <v>40</v>
      </c>
    </row>
    <row r="9" spans="1:1">
      <c r="A9" s="2" t="s">
        <v>41</v>
      </c>
    </row>
    <row r="10" spans="1:1">
      <c r="A10" s="6" t="s">
        <v>91</v>
      </c>
    </row>
    <row r="11" spans="1:1">
      <c r="A11" s="6" t="s">
        <v>42</v>
      </c>
    </row>
    <row r="12" spans="1:1">
      <c r="A12" s="3"/>
    </row>
    <row r="13" spans="1:1">
      <c r="A13" s="3"/>
    </row>
    <row r="14" spans="1:1">
      <c r="A14" s="3"/>
    </row>
    <row r="15" spans="1:1">
      <c r="A15" s="3"/>
    </row>
    <row r="16" spans="1:1">
      <c r="A16" s="3"/>
    </row>
    <row r="17" spans="1:1">
      <c r="A17" s="3"/>
    </row>
    <row r="18" spans="1:1">
      <c r="A18" s="3"/>
    </row>
    <row r="19" spans="1:1">
      <c r="A19" s="3"/>
    </row>
    <row r="20" spans="1:1">
      <c r="A20" s="3"/>
    </row>
    <row r="21" spans="1:1">
      <c r="A21" s="3"/>
    </row>
    <row r="22" spans="1:1">
      <c r="A22" s="3"/>
    </row>
    <row r="23" spans="1:1">
      <c r="A23" s="3"/>
    </row>
    <row r="24" spans="1:1">
      <c r="A24" s="3"/>
    </row>
    <row r="25" spans="1:1">
      <c r="A25" s="3"/>
    </row>
    <row r="26" spans="1:1">
      <c r="A26" s="3"/>
    </row>
    <row r="27" spans="1:1">
      <c r="A27" s="3"/>
    </row>
    <row r="28" spans="1:1">
      <c r="A28" s="3"/>
    </row>
    <row r="29" spans="1:1">
      <c r="A29" s="3"/>
    </row>
    <row r="30" spans="1:1">
      <c r="A30" s="3"/>
    </row>
    <row r="31" spans="1:1">
      <c r="A31" s="3"/>
    </row>
    <row r="32" spans="1:1">
      <c r="A32" s="3"/>
    </row>
    <row r="33" spans="1:1">
      <c r="A33" s="3"/>
    </row>
    <row r="34" spans="1:1">
      <c r="A34" s="3"/>
    </row>
    <row r="35" spans="1:1">
      <c r="A35" s="3"/>
    </row>
    <row r="36" spans="1:1">
      <c r="A36" s="3"/>
    </row>
    <row r="37" spans="1:1">
      <c r="A37" s="3"/>
    </row>
    <row r="38" spans="1:1">
      <c r="A38" s="3"/>
    </row>
    <row r="39" spans="1:1">
      <c r="A39" s="3"/>
    </row>
    <row r="40" spans="1:1">
      <c r="A40" s="3"/>
    </row>
    <row r="41" spans="1:1">
      <c r="A41" s="3"/>
    </row>
    <row r="42" spans="1:1">
      <c r="A42" s="3"/>
    </row>
    <row r="43" spans="1:1">
      <c r="A43" s="3"/>
    </row>
    <row r="44" spans="1:1">
      <c r="A44" s="3"/>
    </row>
    <row r="45" spans="1:1">
      <c r="A45" s="3"/>
    </row>
    <row r="46" spans="1:1">
      <c r="A46" s="3"/>
    </row>
    <row r="47" spans="1:1">
      <c r="A47" s="3"/>
    </row>
    <row r="48" spans="1:1">
      <c r="A48" s="3"/>
    </row>
    <row r="49" spans="1:1">
      <c r="A49" s="3"/>
    </row>
    <row r="50" spans="1:1">
      <c r="A50" s="3"/>
    </row>
    <row r="51" spans="1:1">
      <c r="A51" s="3"/>
    </row>
    <row r="52" spans="1:1">
      <c r="A52" s="3"/>
    </row>
    <row r="53" spans="1:1">
      <c r="A53" s="3"/>
    </row>
    <row r="54" spans="1:1">
      <c r="A54" s="3"/>
    </row>
    <row r="55" spans="1:1">
      <c r="A55" s="3"/>
    </row>
    <row r="56" spans="1:1">
      <c r="A56" s="3"/>
    </row>
    <row r="57" spans="1:1">
      <c r="A57" s="3"/>
    </row>
    <row r="58" spans="1:1">
      <c r="A58" s="3"/>
    </row>
    <row r="59" spans="1:1">
      <c r="A59" s="3"/>
    </row>
    <row r="60" spans="1:1">
      <c r="A60" s="3"/>
    </row>
    <row r="61" spans="1:1">
      <c r="A61" s="3"/>
    </row>
    <row r="62" spans="1:1">
      <c r="A62" s="3"/>
    </row>
    <row r="63" spans="1:1">
      <c r="A63" s="3"/>
    </row>
    <row r="64" spans="1:1">
      <c r="A64" s="3"/>
    </row>
    <row r="65" spans="1:1">
      <c r="A65" s="3"/>
    </row>
    <row r="66" spans="1:1">
      <c r="A66" s="3"/>
    </row>
    <row r="67" spans="1:1">
      <c r="A67" s="3"/>
    </row>
    <row r="68" spans="1:1">
      <c r="A68" s="3"/>
    </row>
    <row r="69" spans="1:1">
      <c r="A69" s="3"/>
    </row>
    <row r="70" spans="1:1">
      <c r="A70" s="3"/>
    </row>
    <row r="71" spans="1:1">
      <c r="A71" s="3"/>
    </row>
    <row r="72" spans="1:1">
      <c r="A72" s="3"/>
    </row>
    <row r="73" spans="1:1">
      <c r="A73" s="3"/>
    </row>
    <row r="74" spans="1:1">
      <c r="A74" s="3"/>
    </row>
    <row r="75" spans="1:1">
      <c r="A75" s="3"/>
    </row>
    <row r="76" spans="1:1">
      <c r="A76" s="3"/>
    </row>
    <row r="77" spans="1:1">
      <c r="A77" s="3"/>
    </row>
    <row r="78" spans="1:1">
      <c r="A78" s="3"/>
    </row>
    <row r="79" spans="1:1">
      <c r="A79" s="3"/>
    </row>
    <row r="80" spans="1:1">
      <c r="A80" s="3"/>
    </row>
    <row r="81" spans="1:1">
      <c r="A81" s="3"/>
    </row>
    <row r="82" spans="1:1">
      <c r="A82" s="3"/>
    </row>
    <row r="83" spans="1:1">
      <c r="A83" s="3"/>
    </row>
    <row r="84" spans="1:1">
      <c r="A84" s="3"/>
    </row>
    <row r="85" spans="1:1">
      <c r="A85" s="3"/>
    </row>
    <row r="86" spans="1:1">
      <c r="A86" s="3"/>
    </row>
    <row r="87" spans="1:1">
      <c r="A87" s="3"/>
    </row>
    <row r="88" spans="1:1">
      <c r="A88" s="3"/>
    </row>
    <row r="89" spans="1:1">
      <c r="A89" s="3"/>
    </row>
    <row r="90" spans="1:1">
      <c r="A90" s="3"/>
    </row>
    <row r="91" spans="1:1">
      <c r="A91" s="3"/>
    </row>
    <row r="92" spans="1:1">
      <c r="A92" s="3"/>
    </row>
    <row r="93" spans="1:1">
      <c r="A93" s="3"/>
    </row>
    <row r="94" spans="1:1">
      <c r="A94" s="3"/>
    </row>
    <row r="95" spans="1:1">
      <c r="A95" s="3"/>
    </row>
    <row r="96" spans="1:1">
      <c r="A96" s="3"/>
    </row>
    <row r="97" spans="1:1">
      <c r="A97" s="3"/>
    </row>
    <row r="98" spans="1:1">
      <c r="A98" s="3"/>
    </row>
  </sheetData>
  <pageMargins left="0.7" right="0.7" top="0.75" bottom="0.75" header="0.3" footer="0.3"/>
  <pageSetup paperSize="9" orientation="portrait" r:id="rId1"/>
  <legacyDrawing r:id="rId2"/>
  <controls>
    <control shapeId="22529" r:id="rId3" name="CommandButton1"/>
  </controls>
  <tableParts count="1"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">
    <tabColor rgb="FFFFFF00"/>
  </sheetPr>
  <dimension ref="A1:D212"/>
  <sheetViews>
    <sheetView showGridLines="0" zoomScale="80" zoomScaleNormal="8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B3" sqref="B3"/>
    </sheetView>
  </sheetViews>
  <sheetFormatPr baseColWidth="10" defaultColWidth="11.42578125" defaultRowHeight="12.75"/>
  <cols>
    <col min="1" max="1" width="41" style="27" bestFit="1" customWidth="1"/>
    <col min="2" max="2" width="19.85546875" style="27" customWidth="1"/>
    <col min="3" max="3" width="15.7109375" style="27" customWidth="1"/>
    <col min="4" max="4" width="17.140625" style="28" customWidth="1"/>
    <col min="5" max="16384" width="11.42578125" style="27"/>
  </cols>
  <sheetData>
    <row r="1" spans="1:4" ht="27.75" customHeight="1"/>
    <row r="2" spans="1:4" ht="15" customHeight="1">
      <c r="A2" s="29" t="s">
        <v>19</v>
      </c>
      <c r="B2" s="30" t="s">
        <v>20</v>
      </c>
      <c r="C2" s="30" t="s">
        <v>21</v>
      </c>
      <c r="D2" s="31" t="s">
        <v>22</v>
      </c>
    </row>
    <row r="3" spans="1:4" ht="15" customHeight="1">
      <c r="A3" s="32" t="s">
        <v>47</v>
      </c>
      <c r="B3" s="33" t="s">
        <v>2</v>
      </c>
      <c r="C3" s="34" t="s">
        <v>37</v>
      </c>
      <c r="D3" s="35" t="s">
        <v>11</v>
      </c>
    </row>
    <row r="4" spans="1:4" ht="15" customHeight="1">
      <c r="A4" s="32" t="s">
        <v>51</v>
      </c>
      <c r="B4" s="33" t="s">
        <v>3</v>
      </c>
      <c r="C4" s="34" t="s">
        <v>37</v>
      </c>
      <c r="D4" s="35" t="s">
        <v>10</v>
      </c>
    </row>
    <row r="5" spans="1:4" ht="15" customHeight="1">
      <c r="A5" s="32" t="s">
        <v>61</v>
      </c>
      <c r="B5" s="33" t="s">
        <v>1</v>
      </c>
      <c r="C5" s="34" t="s">
        <v>37</v>
      </c>
      <c r="D5" s="35" t="s">
        <v>10</v>
      </c>
    </row>
    <row r="6" spans="1:4" ht="15" customHeight="1">
      <c r="A6" s="32" t="s">
        <v>60</v>
      </c>
      <c r="B6" s="33" t="s">
        <v>3</v>
      </c>
      <c r="C6" s="34" t="s">
        <v>37</v>
      </c>
      <c r="D6" s="35" t="s">
        <v>11</v>
      </c>
    </row>
    <row r="7" spans="1:4" ht="15" customHeight="1">
      <c r="A7" s="32" t="s">
        <v>48</v>
      </c>
      <c r="B7" s="33" t="s">
        <v>1</v>
      </c>
      <c r="C7" s="34" t="s">
        <v>37</v>
      </c>
      <c r="D7" s="35" t="s">
        <v>10</v>
      </c>
    </row>
    <row r="8" spans="1:4" ht="12.75" customHeight="1">
      <c r="A8" s="32" t="s">
        <v>50</v>
      </c>
      <c r="B8" s="33" t="s">
        <v>9</v>
      </c>
      <c r="C8" s="34" t="s">
        <v>40</v>
      </c>
      <c r="D8" s="35" t="s">
        <v>11</v>
      </c>
    </row>
    <row r="9" spans="1:4">
      <c r="A9" s="32" t="s">
        <v>46</v>
      </c>
      <c r="B9" s="33" t="s">
        <v>3</v>
      </c>
      <c r="C9" s="34" t="s">
        <v>39</v>
      </c>
      <c r="D9" s="35" t="s">
        <v>10</v>
      </c>
    </row>
    <row r="10" spans="1:4">
      <c r="A10" s="32" t="s">
        <v>59</v>
      </c>
      <c r="B10" s="33" t="s">
        <v>3</v>
      </c>
      <c r="C10" s="34" t="s">
        <v>44</v>
      </c>
      <c r="D10" s="35" t="s">
        <v>11</v>
      </c>
    </row>
    <row r="11" spans="1:4">
      <c r="A11" s="32" t="s">
        <v>58</v>
      </c>
      <c r="B11" s="33" t="s">
        <v>2</v>
      </c>
      <c r="C11" s="34" t="s">
        <v>43</v>
      </c>
      <c r="D11" s="35" t="s">
        <v>10</v>
      </c>
    </row>
    <row r="12" spans="1:4">
      <c r="A12" s="32" t="s">
        <v>52</v>
      </c>
      <c r="B12" s="33" t="s">
        <v>3</v>
      </c>
      <c r="C12" s="34" t="s">
        <v>43</v>
      </c>
      <c r="D12" s="35" t="s">
        <v>10</v>
      </c>
    </row>
    <row r="13" spans="1:4">
      <c r="A13" s="32" t="s">
        <v>53</v>
      </c>
      <c r="B13" s="33" t="s">
        <v>3</v>
      </c>
      <c r="C13" s="34" t="s">
        <v>40</v>
      </c>
      <c r="D13" s="35" t="s">
        <v>11</v>
      </c>
    </row>
    <row r="14" spans="1:4" ht="12.75" customHeight="1"/>
    <row r="134" ht="15" customHeight="1"/>
    <row r="137" ht="15" customHeight="1"/>
    <row r="138" ht="15" customHeight="1"/>
    <row r="141" ht="15" customHeight="1"/>
    <row r="143" ht="12.75" customHeight="1"/>
    <row r="147" ht="12.75" customHeight="1"/>
    <row r="161" ht="12.75" customHeight="1"/>
    <row r="164" ht="12.75" customHeight="1"/>
    <row r="212" ht="15" customHeight="1"/>
  </sheetData>
  <sheetProtection password="CC82" sheet="1" objects="1" scenarios="1"/>
  <sortState ref="A3:D42">
    <sortCondition ref="A3:A42"/>
  </sortState>
  <dataValidations count="3">
    <dataValidation type="list" allowBlank="1" showInputMessage="1" showErrorMessage="1" sqref="C3:C13">
      <formula1>ENSEIGNE</formula1>
    </dataValidation>
    <dataValidation type="list" allowBlank="1" showInputMessage="1" showErrorMessage="1" sqref="D3:D13">
      <formula1>LISTE_CATEGORIE</formula1>
    </dataValidation>
    <dataValidation type="list" allowBlank="1" showInputMessage="1" showErrorMessage="1" sqref="B3:B13">
      <formula1>DEPARTEMENT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3">
    <tabColor rgb="FFFFFF00"/>
    <pageSetUpPr fitToPage="1"/>
  </sheetPr>
  <dimension ref="A1:W681"/>
  <sheetViews>
    <sheetView showGridLines="0" zoomScale="80" zoomScaleNormal="80" workbookViewId="0">
      <pane xSplit="4" ySplit="2" topLeftCell="N3" activePane="bottomRight" state="frozen"/>
      <selection pane="topRight" activeCell="D1" sqref="D1"/>
      <selection pane="bottomLeft" activeCell="A3" sqref="A3"/>
      <selection pane="bottomRight" activeCell="O3" sqref="O3"/>
    </sheetView>
  </sheetViews>
  <sheetFormatPr baseColWidth="10" defaultColWidth="11.42578125" defaultRowHeight="12.75"/>
  <cols>
    <col min="1" max="1" width="15.5703125" style="8" customWidth="1"/>
    <col min="2" max="3" width="10.28515625" style="8" customWidth="1"/>
    <col min="4" max="4" width="17.28515625" style="7" customWidth="1"/>
    <col min="5" max="6" width="10.28515625" style="7" customWidth="1"/>
    <col min="7" max="7" width="12.28515625" style="7" customWidth="1"/>
    <col min="8" max="8" width="12.7109375" style="7" customWidth="1"/>
    <col min="9" max="9" width="14.5703125" style="7" customWidth="1"/>
    <col min="10" max="10" width="31.85546875" style="7" customWidth="1"/>
    <col min="11" max="11" width="26.140625" style="7" customWidth="1"/>
    <col min="12" max="12" width="19.5703125" style="7" customWidth="1"/>
    <col min="13" max="13" width="32" style="7" customWidth="1"/>
    <col min="14" max="14" width="46.42578125" style="7" customWidth="1"/>
    <col min="15" max="15" width="53" style="7" customWidth="1"/>
    <col min="16" max="16384" width="11.42578125" style="7"/>
  </cols>
  <sheetData>
    <row r="1" spans="1:15" ht="30" customHeight="1">
      <c r="A1" s="10"/>
      <c r="B1" s="10"/>
      <c r="C1" s="10"/>
      <c r="D1" s="10"/>
      <c r="E1" s="77"/>
      <c r="F1" s="10"/>
      <c r="G1" s="10"/>
      <c r="H1" s="10"/>
      <c r="I1" s="10"/>
      <c r="J1" s="10"/>
      <c r="K1" s="10"/>
      <c r="L1" s="10"/>
      <c r="M1" s="10"/>
    </row>
    <row r="2" spans="1:15" s="20" customFormat="1" ht="38.25">
      <c r="A2" s="19" t="s">
        <v>23</v>
      </c>
      <c r="B2" s="19" t="s">
        <v>14</v>
      </c>
      <c r="C2" s="19" t="s">
        <v>18</v>
      </c>
      <c r="D2" s="20" t="s">
        <v>24</v>
      </c>
      <c r="E2" s="20" t="s">
        <v>0</v>
      </c>
      <c r="F2" s="20" t="s">
        <v>13</v>
      </c>
      <c r="G2" s="20" t="s">
        <v>12</v>
      </c>
      <c r="H2" s="21" t="s">
        <v>33</v>
      </c>
      <c r="I2" s="20" t="s">
        <v>35</v>
      </c>
      <c r="J2" s="20" t="s">
        <v>25</v>
      </c>
      <c r="K2" s="20" t="s">
        <v>26</v>
      </c>
      <c r="L2" s="20" t="s">
        <v>27</v>
      </c>
      <c r="M2" s="20" t="s">
        <v>28</v>
      </c>
      <c r="N2" s="22" t="s">
        <v>49</v>
      </c>
      <c r="O2" s="22" t="s">
        <v>233</v>
      </c>
    </row>
    <row r="3" spans="1:15" ht="50.1" customHeight="1">
      <c r="A3" s="23">
        <v>41641</v>
      </c>
      <c r="B3" s="24" t="str">
        <f>IFERROR(TEXT(TAB_VISITES[[#This Row],[DATE_DE_VISITE]],"mmmm"),"")</f>
        <v>janvier</v>
      </c>
      <c r="C3" s="24">
        <f t="shared" ref="C3:C11" si="0">IFERROR(WEEKNUM(A3,1),"")</f>
        <v>1</v>
      </c>
      <c r="D3" s="25" t="s">
        <v>47</v>
      </c>
      <c r="E3" s="76" t="str">
        <f>IFERROR(VLOOKUP($D3,MAGASINS!$A:$D,2,FALSE),"")</f>
        <v xml:space="preserve">42_Loire </v>
      </c>
      <c r="F3" s="24" t="str">
        <f>IF(ISNA(VLOOKUP($D3,MAGASINS!$A:$D,3,FALSE))," ",(VLOOKUP($D3,MAGASINS!$A:$D,3,FALSE)))</f>
        <v>AUCHAN</v>
      </c>
      <c r="G3" s="24" t="str">
        <f>IF(ISNA(VLOOKUP($D3,MAGASINS!$A:$D,4,FALSE))," ",(VLOOKUP($D3,MAGASINS!$A:$D,4,FALSE)))</f>
        <v>SUPER</v>
      </c>
      <c r="H3" s="26" t="s">
        <v>34</v>
      </c>
      <c r="I3" s="26" t="s">
        <v>36</v>
      </c>
      <c r="J3" s="26"/>
      <c r="K3" s="26"/>
      <c r="L3" s="26"/>
      <c r="M3" s="26"/>
      <c r="N3" s="24" t="str">
        <f t="shared" ref="N3:N11" si="1">D3&amp;" - "&amp;TEXT(A3,"jj mmmm aaaa")</f>
        <v>AUCHAN Centre Deux - 02 janvier 2014</v>
      </c>
      <c r="O3" s="24" t="str">
        <f t="shared" ref="O3:O11" si="2">IF(I3="OUI",D3&amp;"-"&amp;B3&amp;"- promo "&amp;I3,"")</f>
        <v>AUCHAN Centre Deux-janvier- promo OUI</v>
      </c>
    </row>
    <row r="4" spans="1:15" ht="50.1" customHeight="1">
      <c r="A4" s="23">
        <v>41643</v>
      </c>
      <c r="B4" s="24" t="str">
        <f>IFERROR(TEXT(TAB_VISITES[[#This Row],[DATE_DE_VISITE]],"mmmm"),"")</f>
        <v>janvier</v>
      </c>
      <c r="C4" s="24">
        <f t="shared" si="0"/>
        <v>1</v>
      </c>
      <c r="D4" s="25" t="s">
        <v>47</v>
      </c>
      <c r="E4" s="76" t="str">
        <f>IFERROR(VLOOKUP($D4,MAGASINS!$A:$D,2,FALSE),"")</f>
        <v xml:space="preserve">42_Loire </v>
      </c>
      <c r="F4" s="24" t="str">
        <f>IF(ISNA(VLOOKUP($D4,MAGASINS!$A:$D,3,FALSE))," ",(VLOOKUP($D4,MAGASINS!$A:$D,3,FALSE)))</f>
        <v>AUCHAN</v>
      </c>
      <c r="G4" s="24" t="str">
        <f>IF(ISNA(VLOOKUP($D4,MAGASINS!$A:$D,4,FALSE))," ",(VLOOKUP($D4,MAGASINS!$A:$D,4,FALSE)))</f>
        <v>SUPER</v>
      </c>
      <c r="H4" s="26" t="s">
        <v>36</v>
      </c>
      <c r="I4" s="26" t="s">
        <v>36</v>
      </c>
      <c r="J4" s="26" t="s">
        <v>8</v>
      </c>
      <c r="K4" s="26" t="s">
        <v>63</v>
      </c>
      <c r="L4" s="26"/>
      <c r="M4" s="26"/>
      <c r="N4" s="24" t="str">
        <f t="shared" si="1"/>
        <v>AUCHAN Centre Deux - 04 janvier 2014</v>
      </c>
      <c r="O4" s="24" t="str">
        <f t="shared" si="2"/>
        <v>AUCHAN Centre Deux-janvier- promo OUI</v>
      </c>
    </row>
    <row r="5" spans="1:15" ht="50.1" customHeight="1">
      <c r="A5" s="23">
        <v>41645</v>
      </c>
      <c r="B5" s="24" t="str">
        <f>IFERROR(TEXT(TAB_VISITES[[#This Row],[DATE_DE_VISITE]],"mmmm"),"")</f>
        <v>janvier</v>
      </c>
      <c r="C5" s="24">
        <f t="shared" si="0"/>
        <v>2</v>
      </c>
      <c r="D5" s="25" t="s">
        <v>61</v>
      </c>
      <c r="E5" s="76" t="str">
        <f>IFERROR(VLOOKUP($D5,MAGASINS!$A:$D,2,FALSE),"")</f>
        <v xml:space="preserve">13_Bouches-du-Rhône </v>
      </c>
      <c r="F5" s="24" t="str">
        <f>IF(ISNA(VLOOKUP($D5,MAGASINS!$A:$D,3,FALSE))," ",(VLOOKUP($D5,MAGASINS!$A:$D,3,FALSE)))</f>
        <v>AUCHAN</v>
      </c>
      <c r="G5" s="24" t="str">
        <f>IF(ISNA(VLOOKUP($D5,MAGASINS!$A:$D,4,FALSE))," ",(VLOOKUP($D5,MAGASINS!$A:$D,4,FALSE)))</f>
        <v>HYPER</v>
      </c>
      <c r="H5" s="26" t="s">
        <v>36</v>
      </c>
      <c r="I5" s="26" t="s">
        <v>36</v>
      </c>
      <c r="J5" s="26" t="s">
        <v>7</v>
      </c>
      <c r="K5" s="26" t="s">
        <v>64</v>
      </c>
      <c r="L5" s="26" t="s">
        <v>66</v>
      </c>
      <c r="M5" s="26" t="s">
        <v>67</v>
      </c>
      <c r="N5" s="24" t="str">
        <f t="shared" si="1"/>
        <v>AUCHAN LA CIOTAT - 06 janvier 2014</v>
      </c>
      <c r="O5" s="24" t="str">
        <f t="shared" si="2"/>
        <v>AUCHAN LA CIOTAT-janvier- promo OUI</v>
      </c>
    </row>
    <row r="6" spans="1:15" ht="50.1" customHeight="1">
      <c r="A6" s="23">
        <v>41640</v>
      </c>
      <c r="B6" s="24" t="str">
        <f>IFERROR(TEXT(TAB_VISITES[[#This Row],[DATE_DE_VISITE]],"mmmm"),"")</f>
        <v>janvier</v>
      </c>
      <c r="C6" s="24">
        <f t="shared" si="0"/>
        <v>1</v>
      </c>
      <c r="D6" s="25" t="s">
        <v>54</v>
      </c>
      <c r="E6" s="76" t="str">
        <f>IFERROR(VLOOKUP($D6,MAGASINS!$A:$D,2,FALSE),"")</f>
        <v xml:space="preserve">69_Rhône </v>
      </c>
      <c r="F6" s="24" t="str">
        <f>IF(ISNA(VLOOKUP($D6,MAGASINS!$A:$D,3,FALSE))," ",(VLOOKUP($D6,MAGASINS!$A:$D,3,FALSE)))</f>
        <v>AUCHAN</v>
      </c>
      <c r="G6" s="24" t="str">
        <f>IF(ISNA(VLOOKUP($D6,MAGASINS!$A:$D,4,FALSE))," ",(VLOOKUP($D6,MAGASINS!$A:$D,4,FALSE)))</f>
        <v>SUPER</v>
      </c>
      <c r="H6" s="26" t="s">
        <v>34</v>
      </c>
      <c r="I6" s="26" t="s">
        <v>34</v>
      </c>
      <c r="J6" s="26" t="s">
        <v>7</v>
      </c>
      <c r="K6" s="26" t="s">
        <v>55</v>
      </c>
      <c r="L6" s="26" t="s">
        <v>56</v>
      </c>
      <c r="M6" s="26"/>
      <c r="N6" s="24" t="str">
        <f t="shared" si="1"/>
        <v>AUCHAN Lyon centre - 01 janvier 2014</v>
      </c>
      <c r="O6" s="24" t="str">
        <f t="shared" si="2"/>
        <v/>
      </c>
    </row>
    <row r="7" spans="1:15" ht="50.1" customHeight="1">
      <c r="A7" s="23">
        <v>41641</v>
      </c>
      <c r="B7" s="24" t="str">
        <f>IFERROR(TEXT(TAB_VISITES[[#This Row],[DATE_DE_VISITE]],"mmmm"),"")</f>
        <v>janvier</v>
      </c>
      <c r="C7" s="24">
        <f t="shared" si="0"/>
        <v>1</v>
      </c>
      <c r="D7" s="25" t="s">
        <v>54</v>
      </c>
      <c r="E7" s="76" t="str">
        <f>IFERROR(VLOOKUP($D7,MAGASINS!$A:$D,2,FALSE),"")</f>
        <v xml:space="preserve">69_Rhône </v>
      </c>
      <c r="F7" s="24" t="str">
        <f>IF(ISNA(VLOOKUP($D7,MAGASINS!$A:$D,3,FALSE))," ",(VLOOKUP($D7,MAGASINS!$A:$D,3,FALSE)))</f>
        <v>AUCHAN</v>
      </c>
      <c r="G7" s="24" t="str">
        <f>IF(ISNA(VLOOKUP($D7,MAGASINS!$A:$D,4,FALSE))," ",(VLOOKUP($D7,MAGASINS!$A:$D,4,FALSE)))</f>
        <v>SUPER</v>
      </c>
      <c r="H7" s="26" t="s">
        <v>34</v>
      </c>
      <c r="I7" s="26" t="s">
        <v>34</v>
      </c>
      <c r="J7" s="26"/>
      <c r="K7" s="26"/>
      <c r="L7" s="26"/>
      <c r="M7" s="26"/>
      <c r="N7" s="24" t="str">
        <f t="shared" si="1"/>
        <v>AUCHAN Lyon centre - 02 janvier 2014</v>
      </c>
      <c r="O7" s="24" t="str">
        <f t="shared" si="2"/>
        <v/>
      </c>
    </row>
    <row r="8" spans="1:15" ht="50.1" customHeight="1">
      <c r="A8" s="23">
        <v>41644</v>
      </c>
      <c r="B8" s="24" t="str">
        <f>IFERROR(TEXT(TAB_VISITES[[#This Row],[DATE_DE_VISITE]],"mmmm"),"")</f>
        <v>janvier</v>
      </c>
      <c r="C8" s="24">
        <f t="shared" si="0"/>
        <v>2</v>
      </c>
      <c r="D8" s="25" t="s">
        <v>54</v>
      </c>
      <c r="E8" s="76" t="str">
        <f>IFERROR(VLOOKUP($D8,MAGASINS!$A:$D,2,FALSE),"")</f>
        <v xml:space="preserve">69_Rhône </v>
      </c>
      <c r="F8" s="24" t="str">
        <f>IF(ISNA(VLOOKUP($D8,MAGASINS!$A:$D,3,FALSE))," ",(VLOOKUP($D8,MAGASINS!$A:$D,3,FALSE)))</f>
        <v>AUCHAN</v>
      </c>
      <c r="G8" s="24" t="str">
        <f>IF(ISNA(VLOOKUP($D8,MAGASINS!$A:$D,4,FALSE))," ",(VLOOKUP($D8,MAGASINS!$A:$D,4,FALSE)))</f>
        <v>SUPER</v>
      </c>
      <c r="H8" s="26" t="s">
        <v>34</v>
      </c>
      <c r="I8" s="26" t="s">
        <v>36</v>
      </c>
      <c r="J8" s="26" t="s">
        <v>5</v>
      </c>
      <c r="K8" s="26" t="s">
        <v>57</v>
      </c>
      <c r="L8" s="26"/>
      <c r="M8" s="26"/>
      <c r="N8" s="24" t="str">
        <f t="shared" si="1"/>
        <v>AUCHAN Lyon centre - 05 janvier 2014</v>
      </c>
      <c r="O8" s="24" t="str">
        <f t="shared" si="2"/>
        <v>AUCHAN Lyon centre-janvier- promo OUI</v>
      </c>
    </row>
    <row r="9" spans="1:15" ht="50.1" customHeight="1">
      <c r="A9" s="23">
        <v>41644</v>
      </c>
      <c r="B9" s="24" t="str">
        <f>IFERROR(TEXT(TAB_VISITES[[#This Row],[DATE_DE_VISITE]],"mmmm"),"")</f>
        <v>janvier</v>
      </c>
      <c r="C9" s="24">
        <f t="shared" si="0"/>
        <v>2</v>
      </c>
      <c r="D9" s="25" t="s">
        <v>46</v>
      </c>
      <c r="E9" s="76" t="str">
        <f>IFERROR(VLOOKUP($D9,MAGASINS!$A:$D,2,FALSE),"")</f>
        <v xml:space="preserve">69_Rhône </v>
      </c>
      <c r="F9" s="24" t="str">
        <f>IF(ISNA(VLOOKUP($D9,MAGASINS!$A:$D,3,FALSE))," ",(VLOOKUP($D9,MAGASINS!$A:$D,3,FALSE)))</f>
        <v>CARREFOUR</v>
      </c>
      <c r="G9" s="24" t="str">
        <f>IF(ISNA(VLOOKUP($D9,MAGASINS!$A:$D,4,FALSE))," ",(VLOOKUP($D9,MAGASINS!$A:$D,4,FALSE)))</f>
        <v>HYPER</v>
      </c>
      <c r="H9" s="26" t="s">
        <v>34</v>
      </c>
      <c r="I9" s="26" t="s">
        <v>36</v>
      </c>
      <c r="J9" s="26" t="s">
        <v>5</v>
      </c>
      <c r="K9" s="26" t="s">
        <v>57</v>
      </c>
      <c r="L9" s="26"/>
      <c r="M9" s="26"/>
      <c r="N9" s="24" t="str">
        <f t="shared" si="1"/>
        <v>CARREFOUR ECULLY - 05 janvier 2014</v>
      </c>
      <c r="O9" s="24" t="str">
        <f t="shared" si="2"/>
        <v>CARREFOUR ECULLY-janvier- promo OUI</v>
      </c>
    </row>
    <row r="10" spans="1:15" ht="50.1" hidden="1" customHeight="1">
      <c r="A10" s="23">
        <v>41901</v>
      </c>
      <c r="B10" s="24" t="str">
        <f>IFERROR(TEXT(TAB_VISITES[[#This Row],[DATE_DE_VISITE]],"mmmm"),"")</f>
        <v>septembre</v>
      </c>
      <c r="C10" s="24">
        <f t="shared" si="0"/>
        <v>38</v>
      </c>
      <c r="D10" s="25" t="s">
        <v>61</v>
      </c>
      <c r="E10" s="76" t="str">
        <f>IFERROR(VLOOKUP($D10,MAGASINS!$A:$D,2,FALSE),"")</f>
        <v xml:space="preserve">13_Bouches-du-Rhône </v>
      </c>
      <c r="F10" s="24" t="str">
        <f>IF(ISNA(VLOOKUP($D10,MAGASINS!$A:$D,3,FALSE))," ",(VLOOKUP($D10,MAGASINS!$A:$D,3,FALSE)))</f>
        <v>AUCHAN</v>
      </c>
      <c r="G10" s="24" t="str">
        <f>IF(ISNA(VLOOKUP($D10,MAGASINS!$A:$D,4,FALSE))," ",(VLOOKUP($D10,MAGASINS!$A:$D,4,FALSE)))</f>
        <v>HYPER</v>
      </c>
      <c r="H10" s="26" t="s">
        <v>34</v>
      </c>
      <c r="I10" s="26" t="s">
        <v>36</v>
      </c>
      <c r="J10" s="26" t="s">
        <v>8</v>
      </c>
      <c r="K10" s="26" t="s">
        <v>65</v>
      </c>
      <c r="L10" s="26"/>
      <c r="M10" s="26"/>
      <c r="N10" s="24" t="str">
        <f t="shared" si="1"/>
        <v>AUCHAN LA CIOTAT - 19 septembre 2014</v>
      </c>
      <c r="O10" s="24" t="str">
        <f t="shared" si="2"/>
        <v>AUCHAN LA CIOTAT-septembre- promo OUI</v>
      </c>
    </row>
    <row r="11" spans="1:15" ht="50.1" hidden="1" customHeight="1">
      <c r="A11" s="23">
        <v>41902</v>
      </c>
      <c r="B11" s="24" t="str">
        <f>IFERROR(TEXT(TAB_VISITES[[#This Row],[DATE_DE_VISITE]],"mmmm"),"")</f>
        <v>septembre</v>
      </c>
      <c r="C11" s="24">
        <f t="shared" si="0"/>
        <v>38</v>
      </c>
      <c r="D11" s="25" t="s">
        <v>46</v>
      </c>
      <c r="E11" s="76" t="str">
        <f>IFERROR(VLOOKUP($D11,MAGASINS!$A:$D,2,FALSE),"")</f>
        <v xml:space="preserve">69_Rhône </v>
      </c>
      <c r="F11" s="24" t="str">
        <f>IF(ISNA(VLOOKUP($D11,MAGASINS!$A:$D,3,FALSE))," ",(VLOOKUP($D11,MAGASINS!$A:$D,3,FALSE)))</f>
        <v>CARREFOUR</v>
      </c>
      <c r="G11" s="24" t="str">
        <f>IF(ISNA(VLOOKUP($D11,MAGASINS!$A:$D,4,FALSE))," ",(VLOOKUP($D11,MAGASINS!$A:$D,4,FALSE)))</f>
        <v>HYPER</v>
      </c>
      <c r="H11" s="26" t="s">
        <v>36</v>
      </c>
      <c r="I11" s="26" t="s">
        <v>36</v>
      </c>
      <c r="J11" s="26" t="s">
        <v>7</v>
      </c>
      <c r="K11" s="26" t="s">
        <v>62</v>
      </c>
      <c r="L11" s="26"/>
      <c r="M11" s="26"/>
      <c r="N11" s="24" t="str">
        <f t="shared" si="1"/>
        <v>CARREFOUR ECULLY - 20 septembre 2014</v>
      </c>
      <c r="O11" s="24" t="str">
        <f t="shared" si="2"/>
        <v>CARREFOUR ECULLY-septembre- promo OUI</v>
      </c>
    </row>
    <row r="12" spans="1:15" ht="50.1" customHeight="1">
      <c r="A12" s="9"/>
      <c r="B12" s="10"/>
      <c r="C12" s="10"/>
      <c r="D12" s="11"/>
      <c r="E12" s="12"/>
      <c r="F12" s="12"/>
      <c r="G12" s="17"/>
      <c r="H12" s="12"/>
      <c r="I12" s="11"/>
      <c r="J12" s="13"/>
      <c r="K12" s="13"/>
      <c r="L12" s="13"/>
      <c r="M12" s="13"/>
      <c r="N12" s="13"/>
    </row>
    <row r="13" spans="1:15" ht="50.1" customHeight="1">
      <c r="A13" s="9"/>
      <c r="B13" s="10"/>
      <c r="C13" s="10"/>
      <c r="D13" s="11"/>
      <c r="E13" s="12"/>
      <c r="F13" s="12"/>
      <c r="G13" s="17"/>
      <c r="H13" s="12"/>
      <c r="I13" s="11"/>
      <c r="J13" s="13"/>
      <c r="K13" s="13"/>
      <c r="L13" s="13"/>
      <c r="M13" s="13"/>
      <c r="N13" s="13"/>
    </row>
    <row r="14" spans="1:15" ht="50.1" customHeight="1">
      <c r="A14" s="9"/>
      <c r="B14" s="10"/>
      <c r="C14" s="10"/>
      <c r="D14" s="11"/>
      <c r="E14" s="12"/>
      <c r="F14" s="12"/>
      <c r="G14" s="17"/>
      <c r="H14" s="12"/>
      <c r="I14" s="11"/>
      <c r="J14" s="13"/>
      <c r="K14" s="13"/>
      <c r="L14" s="13"/>
      <c r="M14" s="13"/>
      <c r="N14" s="13"/>
    </row>
    <row r="15" spans="1:15" ht="50.1" customHeight="1">
      <c r="A15" s="9"/>
      <c r="B15" s="10"/>
      <c r="C15" s="10"/>
      <c r="D15" s="11"/>
      <c r="E15" s="12"/>
      <c r="F15" s="12"/>
      <c r="G15" s="17"/>
      <c r="H15" s="12"/>
      <c r="I15" s="11"/>
      <c r="J15" s="13"/>
      <c r="K15" s="13"/>
      <c r="L15" s="13"/>
      <c r="M15" s="13"/>
      <c r="N15" s="14"/>
    </row>
    <row r="16" spans="1:15" ht="50.1" customHeight="1">
      <c r="A16" s="9"/>
      <c r="B16" s="10"/>
      <c r="C16" s="10"/>
      <c r="D16" s="11"/>
      <c r="E16" s="12"/>
      <c r="F16" s="12"/>
      <c r="G16" s="17"/>
      <c r="H16" s="12"/>
      <c r="I16" s="11"/>
      <c r="J16" s="13"/>
      <c r="K16" s="13"/>
      <c r="L16" s="13"/>
      <c r="M16" s="13"/>
      <c r="N16" s="14"/>
    </row>
    <row r="17" spans="1:14" ht="50.1" customHeight="1">
      <c r="A17" s="9"/>
      <c r="B17" s="10"/>
      <c r="C17" s="10"/>
      <c r="D17" s="11"/>
      <c r="E17" s="12"/>
      <c r="F17" s="12"/>
      <c r="G17" s="17"/>
      <c r="H17" s="12"/>
      <c r="I17" s="11"/>
      <c r="J17" s="13"/>
      <c r="K17" s="13"/>
      <c r="L17" s="13"/>
      <c r="M17" s="13"/>
      <c r="N17" s="14"/>
    </row>
    <row r="18" spans="1:14" ht="50.1" customHeight="1">
      <c r="A18" s="9"/>
      <c r="B18" s="10"/>
      <c r="C18" s="10"/>
      <c r="D18" s="11"/>
      <c r="E18" s="12"/>
      <c r="F18" s="12"/>
      <c r="G18" s="17"/>
      <c r="H18" s="12"/>
      <c r="I18" s="11"/>
      <c r="J18" s="13"/>
      <c r="K18" s="13"/>
      <c r="L18" s="13"/>
      <c r="M18" s="13"/>
      <c r="N18" s="14"/>
    </row>
    <row r="19" spans="1:14" ht="50.1" customHeight="1">
      <c r="A19" s="9"/>
      <c r="B19" s="10"/>
      <c r="C19" s="10"/>
      <c r="D19" s="11"/>
      <c r="E19" s="12"/>
      <c r="F19" s="12"/>
      <c r="G19" s="17"/>
      <c r="H19" s="12"/>
      <c r="I19" s="11"/>
      <c r="J19" s="13"/>
      <c r="K19" s="13"/>
      <c r="L19" s="13"/>
      <c r="M19" s="13"/>
      <c r="N19" s="14"/>
    </row>
    <row r="20" spans="1:14" ht="50.1" customHeight="1">
      <c r="A20" s="9"/>
      <c r="B20" s="10"/>
      <c r="C20" s="10"/>
      <c r="D20" s="11"/>
      <c r="E20" s="12"/>
      <c r="F20" s="12"/>
      <c r="G20" s="17"/>
      <c r="H20" s="12"/>
      <c r="I20" s="11"/>
      <c r="J20" s="13"/>
      <c r="K20" s="13"/>
      <c r="L20" s="13"/>
      <c r="M20" s="13"/>
      <c r="N20" s="13"/>
    </row>
    <row r="21" spans="1:14" ht="50.1" customHeight="1">
      <c r="A21" s="9"/>
      <c r="B21" s="10"/>
      <c r="C21" s="10"/>
      <c r="D21" s="11"/>
      <c r="E21" s="12"/>
      <c r="F21" s="12"/>
      <c r="G21" s="17"/>
      <c r="H21" s="12"/>
      <c r="I21" s="11"/>
      <c r="J21" s="13"/>
      <c r="K21" s="13"/>
      <c r="L21" s="13"/>
      <c r="M21" s="13"/>
      <c r="N21" s="13"/>
    </row>
    <row r="22" spans="1:14" ht="50.1" customHeight="1">
      <c r="A22" s="9"/>
      <c r="B22" s="10"/>
      <c r="C22" s="10"/>
      <c r="D22" s="11"/>
      <c r="E22" s="12"/>
      <c r="F22" s="12"/>
      <c r="G22" s="17"/>
      <c r="H22" s="12"/>
      <c r="I22" s="11"/>
      <c r="J22" s="13"/>
      <c r="K22" s="13"/>
      <c r="L22" s="13"/>
      <c r="M22" s="13"/>
      <c r="N22" s="13"/>
    </row>
    <row r="23" spans="1:14" ht="50.1" customHeight="1">
      <c r="A23" s="9"/>
      <c r="B23" s="10"/>
      <c r="C23" s="10"/>
      <c r="D23" s="11"/>
      <c r="E23" s="12"/>
      <c r="F23" s="12"/>
      <c r="G23" s="17"/>
      <c r="H23" s="12"/>
      <c r="I23" s="11"/>
      <c r="J23" s="13"/>
      <c r="K23" s="13"/>
      <c r="L23" s="13"/>
      <c r="M23" s="13"/>
      <c r="N23" s="13"/>
    </row>
    <row r="24" spans="1:14" ht="50.1" customHeight="1">
      <c r="A24" s="9"/>
      <c r="B24" s="10"/>
      <c r="C24" s="10"/>
      <c r="D24" s="11"/>
      <c r="E24" s="12"/>
      <c r="F24" s="12"/>
      <c r="G24" s="17"/>
      <c r="H24" s="12"/>
      <c r="I24" s="11"/>
      <c r="J24" s="13"/>
      <c r="K24" s="13"/>
      <c r="L24" s="13"/>
      <c r="M24" s="13"/>
      <c r="N24" s="13"/>
    </row>
    <row r="25" spans="1:14" ht="50.1" customHeight="1">
      <c r="A25" s="9"/>
      <c r="B25" s="10"/>
      <c r="C25" s="10"/>
      <c r="D25" s="11"/>
      <c r="E25" s="12"/>
      <c r="F25" s="12"/>
      <c r="G25" s="17"/>
      <c r="H25" s="12"/>
      <c r="I25" s="11"/>
      <c r="J25" s="13"/>
      <c r="K25" s="13"/>
      <c r="L25" s="13"/>
      <c r="M25" s="13"/>
      <c r="N25" s="13"/>
    </row>
    <row r="26" spans="1:14" ht="50.1" customHeight="1">
      <c r="A26" s="9"/>
      <c r="B26" s="10"/>
      <c r="C26" s="10"/>
      <c r="D26" s="11"/>
      <c r="E26" s="12"/>
      <c r="F26" s="12"/>
      <c r="G26" s="17"/>
      <c r="H26" s="12"/>
      <c r="I26" s="11"/>
      <c r="J26" s="13"/>
      <c r="K26" s="13"/>
      <c r="L26" s="13"/>
      <c r="M26" s="13"/>
      <c r="N26" s="13"/>
    </row>
    <row r="27" spans="1:14" ht="50.1" customHeight="1">
      <c r="A27" s="9"/>
      <c r="B27" s="10"/>
      <c r="C27" s="10"/>
      <c r="D27" s="11"/>
      <c r="E27" s="12"/>
      <c r="F27" s="12"/>
      <c r="G27" s="17"/>
      <c r="H27" s="12"/>
      <c r="I27" s="11"/>
      <c r="J27" s="13"/>
      <c r="K27" s="13"/>
      <c r="L27" s="13"/>
      <c r="M27" s="13"/>
      <c r="N27" s="13"/>
    </row>
    <row r="28" spans="1:14" ht="50.1" customHeight="1">
      <c r="A28" s="9"/>
      <c r="B28" s="10"/>
      <c r="C28" s="10"/>
      <c r="D28" s="11"/>
      <c r="E28" s="12"/>
      <c r="F28" s="12"/>
      <c r="G28" s="17"/>
      <c r="H28" s="12"/>
      <c r="I28" s="11"/>
      <c r="J28" s="13"/>
      <c r="K28" s="13"/>
      <c r="L28" s="13"/>
      <c r="M28" s="13"/>
      <c r="N28" s="13"/>
    </row>
    <row r="29" spans="1:14" ht="50.1" customHeight="1">
      <c r="A29" s="9"/>
      <c r="B29" s="10"/>
      <c r="C29" s="10"/>
      <c r="D29" s="11"/>
      <c r="E29" s="12"/>
      <c r="F29" s="12"/>
      <c r="G29" s="17"/>
      <c r="H29" s="12"/>
      <c r="I29" s="11"/>
      <c r="J29" s="13"/>
      <c r="K29" s="13"/>
      <c r="L29" s="13"/>
      <c r="M29" s="13"/>
      <c r="N29" s="13"/>
    </row>
    <row r="30" spans="1:14" ht="50.1" customHeight="1">
      <c r="A30" s="9"/>
      <c r="B30" s="10"/>
      <c r="C30" s="10"/>
      <c r="D30" s="11"/>
      <c r="E30" s="12"/>
      <c r="F30" s="12"/>
      <c r="G30" s="17"/>
      <c r="H30" s="12"/>
      <c r="I30" s="11"/>
      <c r="J30" s="13"/>
      <c r="K30" s="13"/>
      <c r="L30" s="13"/>
      <c r="M30" s="13"/>
      <c r="N30" s="13"/>
    </row>
    <row r="31" spans="1:14" ht="50.1" customHeight="1">
      <c r="A31" s="9"/>
      <c r="B31" s="10"/>
      <c r="C31" s="10"/>
      <c r="D31" s="11"/>
      <c r="E31" s="12"/>
      <c r="F31" s="12"/>
      <c r="G31" s="17"/>
      <c r="H31" s="12"/>
      <c r="I31" s="11"/>
      <c r="J31" s="13"/>
      <c r="K31" s="13"/>
      <c r="L31" s="13"/>
      <c r="M31" s="13"/>
      <c r="N31" s="13"/>
    </row>
    <row r="32" spans="1:14" ht="50.1" customHeight="1">
      <c r="A32" s="9"/>
      <c r="B32" s="10"/>
      <c r="C32" s="10"/>
      <c r="D32" s="11"/>
      <c r="E32" s="12"/>
      <c r="F32" s="12"/>
      <c r="G32" s="17"/>
      <c r="H32" s="12"/>
      <c r="I32" s="11"/>
      <c r="J32" s="13"/>
      <c r="K32" s="13"/>
      <c r="L32" s="13"/>
      <c r="M32" s="13"/>
      <c r="N32" s="13"/>
    </row>
    <row r="33" spans="1:14" ht="50.1" customHeight="1">
      <c r="A33" s="9"/>
      <c r="B33" s="10"/>
      <c r="C33" s="10"/>
      <c r="D33" s="11"/>
      <c r="E33" s="12"/>
      <c r="F33" s="12"/>
      <c r="G33" s="17"/>
      <c r="H33" s="12"/>
      <c r="I33" s="11"/>
      <c r="J33" s="13"/>
      <c r="K33" s="13"/>
      <c r="L33" s="13"/>
      <c r="M33" s="13"/>
      <c r="N33" s="13"/>
    </row>
    <row r="34" spans="1:14" ht="50.1" customHeight="1">
      <c r="A34" s="9"/>
      <c r="B34" s="10"/>
      <c r="C34" s="10"/>
      <c r="D34" s="11"/>
      <c r="E34" s="12"/>
      <c r="F34" s="12"/>
      <c r="G34" s="17"/>
      <c r="H34" s="12"/>
      <c r="I34" s="11"/>
      <c r="J34" s="13"/>
      <c r="K34" s="13"/>
      <c r="L34" s="13"/>
      <c r="M34" s="13"/>
      <c r="N34" s="13"/>
    </row>
    <row r="35" spans="1:14" ht="50.1" customHeight="1">
      <c r="A35" s="9"/>
      <c r="B35" s="10"/>
      <c r="C35" s="10"/>
      <c r="D35" s="11"/>
      <c r="E35" s="12"/>
      <c r="F35" s="12"/>
      <c r="G35" s="17"/>
      <c r="H35" s="12"/>
      <c r="I35" s="11"/>
      <c r="J35" s="13"/>
      <c r="K35" s="13"/>
      <c r="L35" s="13"/>
      <c r="M35" s="13"/>
      <c r="N35" s="13"/>
    </row>
    <row r="36" spans="1:14" ht="50.1" customHeight="1">
      <c r="A36" s="9"/>
      <c r="B36" s="10"/>
      <c r="C36" s="10"/>
      <c r="D36" s="11"/>
      <c r="E36" s="12"/>
      <c r="F36" s="12"/>
      <c r="G36" s="17"/>
      <c r="H36" s="12"/>
      <c r="I36" s="11"/>
      <c r="J36" s="13"/>
      <c r="K36" s="13"/>
      <c r="L36" s="13"/>
      <c r="M36" s="13"/>
      <c r="N36" s="13"/>
    </row>
    <row r="37" spans="1:14" ht="50.1" customHeight="1">
      <c r="A37" s="9"/>
      <c r="B37" s="10"/>
      <c r="C37" s="10"/>
      <c r="D37" s="11"/>
      <c r="E37" s="12"/>
      <c r="F37" s="12"/>
      <c r="G37" s="17"/>
      <c r="H37" s="12"/>
      <c r="I37" s="11"/>
      <c r="J37" s="13"/>
      <c r="K37" s="13"/>
      <c r="L37" s="13"/>
      <c r="M37" s="13"/>
      <c r="N37" s="13"/>
    </row>
    <row r="38" spans="1:14" ht="50.1" customHeight="1">
      <c r="A38" s="9"/>
      <c r="B38" s="10"/>
      <c r="C38" s="10"/>
      <c r="D38" s="11"/>
      <c r="E38" s="12"/>
      <c r="F38" s="12"/>
      <c r="G38" s="17"/>
      <c r="H38" s="12"/>
      <c r="I38" s="11"/>
      <c r="J38" s="13"/>
      <c r="K38" s="13"/>
      <c r="L38" s="13"/>
      <c r="M38" s="13"/>
      <c r="N38" s="13"/>
    </row>
    <row r="39" spans="1:14" ht="50.1" customHeight="1">
      <c r="A39" s="9"/>
      <c r="B39" s="10"/>
      <c r="C39" s="10"/>
      <c r="D39" s="11"/>
      <c r="E39" s="12"/>
      <c r="F39" s="12"/>
      <c r="G39" s="17"/>
      <c r="H39" s="12"/>
      <c r="I39" s="11"/>
      <c r="J39" s="13"/>
      <c r="K39" s="13"/>
      <c r="L39" s="13"/>
      <c r="M39" s="13"/>
      <c r="N39" s="13"/>
    </row>
    <row r="40" spans="1:14" ht="50.1" customHeight="1">
      <c r="A40" s="9"/>
      <c r="B40" s="10"/>
      <c r="C40" s="10"/>
      <c r="D40" s="11"/>
      <c r="E40" s="12"/>
      <c r="F40" s="12"/>
      <c r="G40" s="17"/>
      <c r="H40" s="12"/>
      <c r="I40" s="11"/>
      <c r="J40" s="13"/>
      <c r="K40" s="13"/>
      <c r="L40" s="13"/>
      <c r="M40" s="13"/>
      <c r="N40" s="13"/>
    </row>
    <row r="41" spans="1:14" ht="50.1" customHeight="1">
      <c r="A41" s="9"/>
      <c r="B41" s="10"/>
      <c r="C41" s="10"/>
      <c r="D41" s="11"/>
      <c r="E41" s="12"/>
      <c r="F41" s="12"/>
      <c r="G41" s="17"/>
      <c r="H41" s="12"/>
      <c r="I41" s="11"/>
      <c r="J41" s="13"/>
      <c r="K41" s="13"/>
      <c r="L41" s="13"/>
      <c r="M41" s="13"/>
      <c r="N41" s="13"/>
    </row>
    <row r="42" spans="1:14" ht="50.1" customHeight="1">
      <c r="A42" s="9"/>
      <c r="B42" s="10"/>
      <c r="C42" s="10"/>
      <c r="D42" s="11"/>
      <c r="E42" s="12"/>
      <c r="F42" s="12"/>
      <c r="G42" s="17"/>
      <c r="H42" s="12"/>
      <c r="I42" s="11"/>
      <c r="J42" s="13"/>
      <c r="K42" s="13"/>
      <c r="L42" s="13"/>
      <c r="M42" s="13"/>
      <c r="N42" s="13"/>
    </row>
    <row r="43" spans="1:14" ht="50.1" customHeight="1">
      <c r="A43" s="9"/>
      <c r="B43" s="10"/>
      <c r="C43" s="10"/>
      <c r="D43" s="11"/>
      <c r="E43" s="12"/>
      <c r="F43" s="12"/>
      <c r="G43" s="17"/>
      <c r="H43" s="12"/>
      <c r="I43" s="11"/>
      <c r="J43" s="13"/>
      <c r="K43" s="13"/>
      <c r="L43" s="13"/>
      <c r="M43" s="13"/>
      <c r="N43" s="13"/>
    </row>
    <row r="44" spans="1:14" ht="50.1" customHeight="1">
      <c r="A44" s="9"/>
      <c r="B44" s="10"/>
      <c r="C44" s="10"/>
      <c r="D44" s="11"/>
      <c r="E44" s="12"/>
      <c r="F44" s="12"/>
      <c r="G44" s="17"/>
      <c r="H44" s="12"/>
      <c r="I44" s="11"/>
      <c r="J44" s="13"/>
      <c r="K44" s="13"/>
      <c r="L44" s="13"/>
      <c r="M44" s="13"/>
      <c r="N44" s="13"/>
    </row>
    <row r="45" spans="1:14" ht="59.25" customHeight="1">
      <c r="A45" s="9"/>
      <c r="B45" s="10"/>
      <c r="C45" s="10"/>
      <c r="D45" s="11"/>
      <c r="E45" s="12"/>
      <c r="F45" s="12"/>
      <c r="G45" s="17"/>
      <c r="H45" s="12"/>
      <c r="I45" s="11"/>
      <c r="J45" s="13"/>
      <c r="K45" s="13"/>
      <c r="L45" s="13"/>
      <c r="M45" s="13"/>
      <c r="N45" s="13"/>
    </row>
    <row r="46" spans="1:14" ht="50.1" customHeight="1">
      <c r="A46" s="9"/>
      <c r="B46" s="10"/>
      <c r="C46" s="10"/>
      <c r="D46" s="11"/>
      <c r="E46" s="12"/>
      <c r="F46" s="12"/>
      <c r="G46" s="17"/>
      <c r="H46" s="12"/>
      <c r="I46" s="11"/>
      <c r="J46" s="13"/>
      <c r="K46" s="13"/>
      <c r="L46" s="13"/>
      <c r="M46" s="13"/>
      <c r="N46" s="13"/>
    </row>
    <row r="47" spans="1:14" ht="55.5" customHeight="1">
      <c r="A47" s="9"/>
      <c r="B47" s="10"/>
      <c r="C47" s="10"/>
      <c r="D47" s="11"/>
      <c r="E47" s="12"/>
      <c r="F47" s="12"/>
      <c r="G47" s="17"/>
      <c r="H47" s="12"/>
      <c r="I47" s="11"/>
      <c r="J47" s="13"/>
      <c r="K47" s="13"/>
      <c r="L47" s="13"/>
      <c r="M47" s="13"/>
      <c r="N47" s="13"/>
    </row>
    <row r="48" spans="1:14" ht="50.1" customHeight="1">
      <c r="A48" s="9"/>
      <c r="B48" s="10"/>
      <c r="C48" s="10"/>
      <c r="D48" s="11"/>
      <c r="E48" s="12"/>
      <c r="F48" s="12"/>
      <c r="G48" s="17"/>
      <c r="H48" s="12"/>
      <c r="I48" s="11"/>
      <c r="J48" s="13"/>
      <c r="K48" s="13"/>
      <c r="L48" s="13"/>
      <c r="M48" s="13"/>
      <c r="N48" s="13"/>
    </row>
    <row r="49" spans="1:14" ht="50.1" customHeight="1">
      <c r="A49" s="9"/>
      <c r="B49" s="10"/>
      <c r="C49" s="10"/>
      <c r="D49" s="11"/>
      <c r="E49" s="12"/>
      <c r="F49" s="12"/>
      <c r="G49" s="17"/>
      <c r="H49" s="12"/>
      <c r="I49" s="11"/>
      <c r="J49" s="13"/>
      <c r="K49" s="13"/>
      <c r="L49" s="13"/>
      <c r="M49" s="13"/>
      <c r="N49" s="13"/>
    </row>
    <row r="50" spans="1:14" ht="50.1" customHeight="1">
      <c r="A50" s="9"/>
      <c r="B50" s="10"/>
      <c r="C50" s="10"/>
      <c r="D50" s="11"/>
      <c r="E50" s="12"/>
      <c r="F50" s="12"/>
      <c r="G50" s="17"/>
      <c r="H50" s="12"/>
      <c r="I50" s="11"/>
      <c r="J50" s="13"/>
      <c r="K50" s="13"/>
      <c r="L50" s="13"/>
      <c r="M50" s="13"/>
      <c r="N50" s="13"/>
    </row>
    <row r="51" spans="1:14" ht="50.1" customHeight="1">
      <c r="A51" s="9"/>
      <c r="B51" s="10"/>
      <c r="C51" s="10"/>
      <c r="D51" s="11"/>
      <c r="E51" s="12"/>
      <c r="F51" s="12"/>
      <c r="G51" s="17"/>
      <c r="H51" s="12"/>
      <c r="I51" s="11"/>
      <c r="J51" s="13"/>
      <c r="K51" s="13"/>
      <c r="L51" s="13"/>
      <c r="M51" s="13"/>
      <c r="N51" s="13"/>
    </row>
    <row r="52" spans="1:14" ht="50.1" customHeight="1">
      <c r="A52" s="9"/>
      <c r="B52" s="10"/>
      <c r="C52" s="10"/>
      <c r="D52" s="11"/>
      <c r="E52" s="12"/>
      <c r="F52" s="12"/>
      <c r="G52" s="17"/>
      <c r="H52" s="12"/>
      <c r="I52" s="11"/>
      <c r="J52" s="13"/>
      <c r="K52" s="13"/>
      <c r="L52" s="13"/>
      <c r="M52" s="13"/>
      <c r="N52" s="13"/>
    </row>
    <row r="53" spans="1:14" ht="50.1" customHeight="1">
      <c r="A53" s="9"/>
      <c r="B53" s="10"/>
      <c r="C53" s="10"/>
      <c r="D53" s="11"/>
      <c r="E53" s="12"/>
      <c r="F53" s="12"/>
      <c r="G53" s="17"/>
      <c r="H53" s="12"/>
      <c r="I53" s="11"/>
      <c r="J53" s="13"/>
      <c r="K53" s="13"/>
      <c r="L53" s="13"/>
      <c r="M53" s="13"/>
      <c r="N53" s="13"/>
    </row>
    <row r="54" spans="1:14" ht="50.1" customHeight="1">
      <c r="A54" s="9"/>
      <c r="B54" s="10"/>
      <c r="C54" s="10"/>
      <c r="D54" s="11"/>
      <c r="E54" s="12"/>
      <c r="F54" s="12"/>
      <c r="G54" s="17"/>
      <c r="H54" s="12"/>
      <c r="I54" s="11"/>
      <c r="J54" s="13"/>
      <c r="K54" s="13"/>
      <c r="L54" s="13"/>
      <c r="M54" s="13"/>
      <c r="N54" s="13"/>
    </row>
    <row r="55" spans="1:14" ht="50.1" customHeight="1">
      <c r="A55" s="9"/>
      <c r="B55" s="10"/>
      <c r="C55" s="10"/>
      <c r="D55" s="11"/>
      <c r="E55" s="12"/>
      <c r="F55" s="12"/>
      <c r="G55" s="17"/>
      <c r="H55" s="12"/>
      <c r="I55" s="11"/>
      <c r="J55" s="13"/>
      <c r="K55" s="13"/>
      <c r="L55" s="13"/>
      <c r="M55" s="13"/>
      <c r="N55" s="13"/>
    </row>
    <row r="56" spans="1:14" ht="50.1" customHeight="1">
      <c r="A56" s="9"/>
      <c r="B56" s="10"/>
      <c r="C56" s="10"/>
      <c r="D56" s="11"/>
      <c r="E56" s="12"/>
      <c r="F56" s="12"/>
      <c r="G56" s="17"/>
      <c r="H56" s="12"/>
      <c r="I56" s="11"/>
      <c r="J56" s="13"/>
      <c r="K56" s="13"/>
      <c r="L56" s="13"/>
      <c r="M56" s="13"/>
      <c r="N56" s="13"/>
    </row>
    <row r="57" spans="1:14" ht="50.1" customHeight="1">
      <c r="A57" s="9"/>
      <c r="B57" s="10"/>
      <c r="C57" s="10"/>
      <c r="D57" s="11"/>
      <c r="E57" s="12"/>
      <c r="F57" s="12"/>
      <c r="G57" s="17"/>
      <c r="H57" s="12"/>
      <c r="I57" s="11"/>
      <c r="J57" s="13"/>
      <c r="K57" s="13"/>
      <c r="L57" s="13"/>
      <c r="M57" s="13"/>
      <c r="N57" s="13"/>
    </row>
    <row r="58" spans="1:14" ht="50.1" customHeight="1">
      <c r="A58" s="9"/>
      <c r="B58" s="10"/>
      <c r="C58" s="10"/>
      <c r="D58" s="11"/>
      <c r="E58" s="12"/>
      <c r="F58" s="12"/>
      <c r="G58" s="17"/>
      <c r="H58" s="12"/>
      <c r="I58" s="11"/>
      <c r="J58" s="13"/>
      <c r="K58" s="13"/>
      <c r="L58" s="13"/>
      <c r="M58" s="13"/>
      <c r="N58" s="13"/>
    </row>
    <row r="59" spans="1:14" ht="50.1" customHeight="1">
      <c r="A59" s="9"/>
      <c r="B59" s="10"/>
      <c r="C59" s="10"/>
      <c r="D59" s="11"/>
      <c r="E59" s="12"/>
      <c r="F59" s="12"/>
      <c r="G59" s="17"/>
      <c r="H59" s="12"/>
      <c r="I59" s="11"/>
      <c r="J59" s="13"/>
      <c r="K59" s="13"/>
      <c r="L59" s="13"/>
      <c r="M59" s="13"/>
      <c r="N59" s="13"/>
    </row>
    <row r="60" spans="1:14" ht="50.1" customHeight="1">
      <c r="A60" s="9"/>
      <c r="B60" s="10"/>
      <c r="C60" s="10"/>
      <c r="D60" s="11"/>
      <c r="E60" s="12"/>
      <c r="F60" s="12"/>
      <c r="G60" s="17"/>
      <c r="H60" s="12"/>
      <c r="I60" s="11"/>
      <c r="J60" s="13"/>
      <c r="K60" s="13"/>
      <c r="L60" s="13"/>
      <c r="M60" s="13"/>
      <c r="N60" s="13"/>
    </row>
    <row r="61" spans="1:14" ht="50.1" customHeight="1">
      <c r="A61" s="9"/>
      <c r="B61" s="10"/>
      <c r="C61" s="10"/>
      <c r="D61" s="11"/>
      <c r="E61" s="12"/>
      <c r="F61" s="12"/>
      <c r="G61" s="17"/>
      <c r="H61" s="12"/>
      <c r="I61" s="11"/>
      <c r="J61" s="13"/>
      <c r="K61" s="13"/>
      <c r="L61" s="13"/>
      <c r="M61" s="13"/>
      <c r="N61" s="13"/>
    </row>
    <row r="62" spans="1:14" ht="57" customHeight="1">
      <c r="A62" s="9"/>
      <c r="B62" s="10"/>
      <c r="C62" s="10"/>
      <c r="D62" s="11"/>
      <c r="E62" s="12"/>
      <c r="F62" s="12"/>
      <c r="G62" s="17"/>
      <c r="H62" s="12"/>
      <c r="I62" s="11"/>
      <c r="J62" s="13"/>
      <c r="K62" s="13"/>
      <c r="L62" s="13"/>
      <c r="M62" s="13"/>
      <c r="N62" s="13"/>
    </row>
    <row r="63" spans="1:14" ht="50.1" customHeight="1">
      <c r="A63" s="9"/>
      <c r="B63" s="10"/>
      <c r="C63" s="10"/>
      <c r="D63" s="11"/>
      <c r="E63" s="12"/>
      <c r="F63" s="12"/>
      <c r="G63" s="17"/>
      <c r="H63" s="12"/>
      <c r="I63" s="11"/>
      <c r="J63" s="13"/>
      <c r="K63" s="13"/>
      <c r="L63" s="13"/>
      <c r="M63" s="13"/>
      <c r="N63" s="13"/>
    </row>
    <row r="64" spans="1:14" ht="50.1" customHeight="1">
      <c r="A64" s="9"/>
      <c r="B64" s="10"/>
      <c r="C64" s="10"/>
      <c r="D64" s="11"/>
      <c r="E64" s="12"/>
      <c r="F64" s="12"/>
      <c r="G64" s="17"/>
      <c r="H64" s="12"/>
      <c r="I64" s="11"/>
      <c r="J64" s="13"/>
      <c r="K64" s="13"/>
      <c r="L64" s="13"/>
      <c r="M64" s="13"/>
      <c r="N64" s="13"/>
    </row>
    <row r="65" spans="1:14" ht="50.1" customHeight="1">
      <c r="A65" s="9"/>
      <c r="B65" s="10"/>
      <c r="C65" s="10"/>
      <c r="D65" s="11"/>
      <c r="E65" s="12"/>
      <c r="F65" s="12"/>
      <c r="G65" s="17"/>
      <c r="H65" s="12"/>
      <c r="I65" s="11"/>
      <c r="J65" s="13"/>
      <c r="K65" s="13"/>
      <c r="L65" s="13"/>
      <c r="M65" s="13"/>
      <c r="N65" s="13"/>
    </row>
    <row r="66" spans="1:14" ht="50.1" customHeight="1">
      <c r="A66" s="9"/>
      <c r="B66" s="10"/>
      <c r="C66" s="10"/>
      <c r="D66" s="11"/>
      <c r="E66" s="12"/>
      <c r="F66" s="12"/>
      <c r="G66" s="17"/>
      <c r="H66" s="12"/>
      <c r="I66" s="11"/>
      <c r="J66" s="13"/>
      <c r="K66" s="13"/>
      <c r="L66" s="13"/>
      <c r="M66" s="13"/>
      <c r="N66" s="13"/>
    </row>
    <row r="67" spans="1:14" ht="50.1" customHeight="1">
      <c r="A67" s="9"/>
      <c r="B67" s="10"/>
      <c r="C67" s="10"/>
      <c r="D67" s="11"/>
      <c r="E67" s="12"/>
      <c r="F67" s="12"/>
      <c r="G67" s="17"/>
      <c r="H67" s="12"/>
      <c r="I67" s="11"/>
      <c r="J67" s="13"/>
      <c r="K67" s="13"/>
      <c r="L67" s="13"/>
      <c r="M67" s="13"/>
      <c r="N67" s="13"/>
    </row>
    <row r="68" spans="1:14" ht="50.1" customHeight="1">
      <c r="A68" s="9"/>
      <c r="B68" s="10"/>
      <c r="C68" s="10"/>
      <c r="D68" s="11"/>
      <c r="E68" s="12"/>
      <c r="F68" s="12"/>
      <c r="G68" s="17"/>
      <c r="H68" s="12"/>
      <c r="I68" s="11"/>
      <c r="J68" s="13"/>
      <c r="K68" s="13"/>
      <c r="L68" s="13"/>
      <c r="M68" s="13"/>
      <c r="N68" s="13"/>
    </row>
    <row r="69" spans="1:14" ht="50.1" customHeight="1">
      <c r="A69" s="9"/>
      <c r="B69" s="10"/>
      <c r="C69" s="10"/>
      <c r="D69" s="11"/>
      <c r="E69" s="12"/>
      <c r="F69" s="12"/>
      <c r="G69" s="17"/>
      <c r="H69" s="12"/>
      <c r="I69" s="11"/>
      <c r="J69" s="13"/>
      <c r="K69" s="13"/>
      <c r="L69" s="13"/>
      <c r="M69" s="13"/>
      <c r="N69" s="13"/>
    </row>
    <row r="70" spans="1:14" ht="50.1" customHeight="1">
      <c r="A70" s="9"/>
      <c r="B70" s="10"/>
      <c r="C70" s="10"/>
      <c r="D70" s="11"/>
      <c r="E70" s="12"/>
      <c r="F70" s="12"/>
      <c r="G70" s="17"/>
      <c r="H70" s="12"/>
      <c r="I70" s="11"/>
      <c r="J70" s="13"/>
      <c r="K70" s="13"/>
      <c r="L70" s="13"/>
      <c r="M70" s="13"/>
      <c r="N70" s="13"/>
    </row>
    <row r="71" spans="1:14" ht="50.1" customHeight="1">
      <c r="A71" s="9"/>
      <c r="B71" s="10"/>
      <c r="C71" s="10"/>
      <c r="D71" s="11"/>
      <c r="E71" s="12"/>
      <c r="F71" s="12"/>
      <c r="G71" s="17"/>
      <c r="H71" s="12"/>
      <c r="I71" s="11"/>
      <c r="J71" s="13"/>
      <c r="K71" s="13"/>
      <c r="L71" s="13"/>
      <c r="M71" s="13"/>
      <c r="N71" s="13"/>
    </row>
    <row r="72" spans="1:14" ht="50.1" customHeight="1">
      <c r="A72" s="9"/>
      <c r="B72" s="10"/>
      <c r="C72" s="10"/>
      <c r="D72" s="11"/>
      <c r="E72" s="12"/>
      <c r="F72" s="12"/>
      <c r="G72" s="17"/>
      <c r="H72" s="12"/>
      <c r="I72" s="11"/>
      <c r="J72" s="13"/>
      <c r="K72" s="13"/>
      <c r="L72" s="13"/>
      <c r="M72" s="13"/>
      <c r="N72" s="13"/>
    </row>
    <row r="73" spans="1:14" ht="50.1" customHeight="1">
      <c r="A73" s="9"/>
      <c r="B73" s="10"/>
      <c r="C73" s="10"/>
      <c r="D73" s="11"/>
      <c r="E73" s="12"/>
      <c r="F73" s="12"/>
      <c r="G73" s="17"/>
      <c r="H73" s="12"/>
      <c r="I73" s="11"/>
      <c r="J73" s="13"/>
      <c r="K73" s="13"/>
      <c r="L73" s="13"/>
      <c r="M73" s="13"/>
      <c r="N73" s="13"/>
    </row>
    <row r="74" spans="1:14" ht="50.1" customHeight="1">
      <c r="A74" s="9"/>
      <c r="B74" s="10"/>
      <c r="C74" s="10"/>
      <c r="D74" s="11"/>
      <c r="E74" s="12"/>
      <c r="F74" s="12"/>
      <c r="G74" s="17"/>
      <c r="H74" s="12"/>
      <c r="I74" s="11"/>
      <c r="J74" s="13"/>
      <c r="K74" s="13"/>
      <c r="L74" s="13"/>
      <c r="M74" s="13"/>
      <c r="N74" s="13"/>
    </row>
    <row r="75" spans="1:14" ht="50.1" customHeight="1">
      <c r="A75" s="9"/>
      <c r="B75" s="10"/>
      <c r="C75" s="10"/>
      <c r="D75" s="11"/>
      <c r="E75" s="12"/>
      <c r="F75" s="12"/>
      <c r="G75" s="17"/>
      <c r="H75" s="12"/>
      <c r="I75" s="11"/>
      <c r="J75" s="13"/>
      <c r="K75" s="13"/>
      <c r="L75" s="13"/>
      <c r="M75" s="13"/>
      <c r="N75" s="13"/>
    </row>
    <row r="76" spans="1:14" ht="50.1" customHeight="1">
      <c r="A76" s="9"/>
      <c r="B76" s="10"/>
      <c r="C76" s="10"/>
      <c r="D76" s="11"/>
      <c r="E76" s="12"/>
      <c r="F76" s="12"/>
      <c r="G76" s="17"/>
      <c r="H76" s="12"/>
      <c r="I76" s="11"/>
      <c r="J76" s="13"/>
      <c r="K76" s="13"/>
      <c r="L76" s="13"/>
      <c r="M76" s="13"/>
      <c r="N76" s="13"/>
    </row>
    <row r="77" spans="1:14" ht="50.1" customHeight="1">
      <c r="A77" s="9"/>
      <c r="B77" s="10"/>
      <c r="C77" s="10"/>
      <c r="D77" s="11"/>
      <c r="E77" s="12"/>
      <c r="F77" s="12"/>
      <c r="G77" s="17"/>
      <c r="H77" s="12"/>
      <c r="I77" s="11"/>
      <c r="J77" s="13"/>
      <c r="K77" s="13"/>
      <c r="L77" s="13"/>
      <c r="M77" s="13"/>
      <c r="N77" s="13"/>
    </row>
    <row r="78" spans="1:14" ht="50.1" customHeight="1">
      <c r="A78" s="9"/>
      <c r="B78" s="10"/>
      <c r="C78" s="10"/>
      <c r="D78" s="11"/>
      <c r="E78" s="12"/>
      <c r="F78" s="12"/>
      <c r="G78" s="17"/>
      <c r="H78" s="12"/>
      <c r="I78" s="11"/>
      <c r="J78" s="13"/>
      <c r="K78" s="13"/>
      <c r="L78" s="13"/>
      <c r="M78" s="13"/>
      <c r="N78" s="13"/>
    </row>
    <row r="79" spans="1:14" ht="50.1" customHeight="1">
      <c r="A79" s="9"/>
      <c r="B79" s="10"/>
      <c r="C79" s="10"/>
      <c r="D79" s="11"/>
      <c r="E79" s="12"/>
      <c r="F79" s="12"/>
      <c r="G79" s="17"/>
      <c r="H79" s="12"/>
      <c r="I79" s="11"/>
      <c r="J79" s="13"/>
      <c r="K79" s="13"/>
      <c r="L79" s="13"/>
      <c r="M79" s="13"/>
      <c r="N79" s="13"/>
    </row>
    <row r="80" spans="1:14" ht="50.1" customHeight="1">
      <c r="A80" s="9"/>
      <c r="B80" s="10"/>
      <c r="C80" s="10"/>
      <c r="D80" s="11"/>
      <c r="E80" s="12"/>
      <c r="F80" s="12"/>
      <c r="G80" s="17"/>
      <c r="H80" s="12"/>
      <c r="I80" s="11"/>
      <c r="J80" s="13"/>
      <c r="K80" s="13"/>
      <c r="L80" s="13"/>
      <c r="M80" s="13"/>
      <c r="N80" s="13"/>
    </row>
    <row r="81" spans="1:14" ht="50.1" customHeight="1">
      <c r="A81" s="9"/>
      <c r="B81" s="10"/>
      <c r="C81" s="10"/>
      <c r="D81" s="11"/>
      <c r="E81" s="12"/>
      <c r="F81" s="12"/>
      <c r="G81" s="17"/>
      <c r="H81" s="12"/>
      <c r="I81" s="11"/>
      <c r="J81" s="13"/>
      <c r="K81" s="13"/>
      <c r="L81" s="13"/>
      <c r="M81" s="13"/>
      <c r="N81" s="13"/>
    </row>
    <row r="82" spans="1:14" ht="50.1" customHeight="1">
      <c r="A82" s="9"/>
      <c r="B82" s="10"/>
      <c r="C82" s="10"/>
      <c r="D82" s="11"/>
      <c r="E82" s="12"/>
      <c r="F82" s="12"/>
      <c r="G82" s="17"/>
      <c r="H82" s="12"/>
      <c r="I82" s="11"/>
      <c r="J82" s="13"/>
      <c r="K82" s="13"/>
      <c r="L82" s="13"/>
      <c r="M82" s="13"/>
      <c r="N82" s="13"/>
    </row>
    <row r="83" spans="1:14" ht="50.1" customHeight="1">
      <c r="A83" s="9"/>
      <c r="B83" s="10"/>
      <c r="C83" s="10"/>
      <c r="D83" s="11"/>
      <c r="E83" s="12"/>
      <c r="F83" s="12"/>
      <c r="G83" s="17"/>
      <c r="H83" s="12"/>
      <c r="I83" s="11"/>
      <c r="J83" s="13"/>
      <c r="K83" s="13"/>
      <c r="L83" s="13"/>
      <c r="M83" s="13"/>
      <c r="N83" s="13"/>
    </row>
    <row r="84" spans="1:14" ht="50.1" customHeight="1">
      <c r="A84" s="9"/>
      <c r="B84" s="10"/>
      <c r="C84" s="10"/>
      <c r="D84" s="11"/>
      <c r="E84" s="12"/>
      <c r="F84" s="12"/>
      <c r="G84" s="17"/>
      <c r="H84" s="12"/>
      <c r="I84" s="11"/>
      <c r="J84" s="13"/>
      <c r="K84" s="13"/>
      <c r="L84" s="13"/>
      <c r="M84" s="13"/>
      <c r="N84" s="13"/>
    </row>
    <row r="85" spans="1:14" ht="50.1" customHeight="1">
      <c r="A85" s="9"/>
      <c r="B85" s="10"/>
      <c r="C85" s="10"/>
      <c r="D85" s="11"/>
      <c r="E85" s="12"/>
      <c r="F85" s="12"/>
      <c r="G85" s="17"/>
      <c r="H85" s="12"/>
      <c r="I85" s="11"/>
      <c r="J85" s="13"/>
      <c r="K85" s="13"/>
      <c r="L85" s="13"/>
      <c r="M85" s="13"/>
      <c r="N85" s="13"/>
    </row>
    <row r="86" spans="1:14" ht="50.1" customHeight="1">
      <c r="A86" s="9"/>
      <c r="B86" s="10"/>
      <c r="C86" s="10"/>
      <c r="D86" s="11"/>
      <c r="E86" s="12"/>
      <c r="F86" s="12"/>
      <c r="G86" s="17"/>
      <c r="H86" s="12"/>
      <c r="I86" s="11"/>
      <c r="J86" s="13"/>
      <c r="K86" s="13"/>
      <c r="L86" s="13"/>
      <c r="M86" s="13"/>
      <c r="N86" s="13"/>
    </row>
    <row r="87" spans="1:14" ht="50.1" customHeight="1">
      <c r="A87" s="9"/>
      <c r="B87" s="10"/>
      <c r="C87" s="10"/>
      <c r="D87" s="11"/>
      <c r="E87" s="12"/>
      <c r="F87" s="12"/>
      <c r="G87" s="17"/>
      <c r="H87" s="12"/>
      <c r="I87" s="11"/>
      <c r="J87" s="13"/>
      <c r="K87" s="13"/>
      <c r="L87" s="13"/>
      <c r="M87" s="13"/>
      <c r="N87" s="13"/>
    </row>
    <row r="88" spans="1:14" ht="50.1" customHeight="1">
      <c r="A88" s="9"/>
      <c r="B88" s="10"/>
      <c r="C88" s="10"/>
      <c r="D88" s="11"/>
      <c r="E88" s="12"/>
      <c r="F88" s="12"/>
      <c r="G88" s="17"/>
      <c r="H88" s="12"/>
      <c r="I88" s="11"/>
      <c r="J88" s="13"/>
      <c r="K88" s="13"/>
      <c r="L88" s="13"/>
      <c r="M88" s="13"/>
      <c r="N88" s="13"/>
    </row>
    <row r="89" spans="1:14" ht="50.1" customHeight="1">
      <c r="A89" s="9"/>
      <c r="B89" s="10"/>
      <c r="C89" s="10"/>
      <c r="D89" s="11"/>
      <c r="E89" s="12"/>
      <c r="F89" s="12"/>
      <c r="G89" s="17"/>
      <c r="H89" s="12"/>
      <c r="I89" s="11"/>
      <c r="J89" s="13"/>
      <c r="K89" s="13"/>
      <c r="L89" s="13"/>
      <c r="M89" s="13"/>
      <c r="N89" s="13"/>
    </row>
    <row r="90" spans="1:14" ht="50.1" customHeight="1">
      <c r="A90" s="9"/>
      <c r="B90" s="10"/>
      <c r="C90" s="10"/>
      <c r="D90" s="11"/>
      <c r="E90" s="12"/>
      <c r="F90" s="12"/>
      <c r="G90" s="17"/>
      <c r="H90" s="12"/>
      <c r="I90" s="11"/>
      <c r="J90" s="13"/>
      <c r="K90" s="13"/>
      <c r="L90" s="13"/>
      <c r="M90" s="13"/>
      <c r="N90" s="13"/>
    </row>
    <row r="91" spans="1:14" ht="50.1" customHeight="1">
      <c r="A91" s="9"/>
      <c r="B91" s="10"/>
      <c r="C91" s="10"/>
      <c r="D91" s="11"/>
      <c r="E91" s="12"/>
      <c r="F91" s="12"/>
      <c r="G91" s="17"/>
      <c r="H91" s="12"/>
      <c r="I91" s="11"/>
      <c r="J91" s="13"/>
      <c r="K91" s="13"/>
      <c r="L91" s="13"/>
      <c r="M91" s="13"/>
      <c r="N91" s="13"/>
    </row>
    <row r="92" spans="1:14" ht="50.1" customHeight="1">
      <c r="A92" s="9"/>
      <c r="B92" s="10"/>
      <c r="C92" s="10"/>
      <c r="D92" s="11"/>
      <c r="E92" s="12"/>
      <c r="F92" s="12"/>
      <c r="G92" s="17"/>
      <c r="H92" s="12"/>
      <c r="I92" s="11"/>
      <c r="J92" s="13"/>
      <c r="K92" s="13"/>
      <c r="L92" s="13"/>
      <c r="M92" s="13"/>
      <c r="N92" s="13"/>
    </row>
    <row r="93" spans="1:14" ht="54.75" customHeight="1">
      <c r="A93" s="9"/>
      <c r="B93" s="10"/>
      <c r="C93" s="10"/>
      <c r="D93" s="11"/>
      <c r="E93" s="12"/>
      <c r="F93" s="12"/>
      <c r="G93" s="17"/>
      <c r="H93" s="12"/>
      <c r="I93" s="11"/>
      <c r="J93" s="13"/>
      <c r="K93" s="13"/>
      <c r="L93" s="13"/>
      <c r="M93" s="13"/>
      <c r="N93" s="13"/>
    </row>
    <row r="94" spans="1:14" ht="50.1" customHeight="1">
      <c r="A94" s="9"/>
      <c r="B94" s="10"/>
      <c r="C94" s="10"/>
      <c r="D94" s="11"/>
      <c r="E94" s="12"/>
      <c r="F94" s="12"/>
      <c r="G94" s="17"/>
      <c r="H94" s="12"/>
      <c r="I94" s="11"/>
      <c r="J94" s="13"/>
      <c r="K94" s="13"/>
      <c r="L94" s="13"/>
      <c r="M94" s="13"/>
      <c r="N94" s="13"/>
    </row>
    <row r="95" spans="1:14" ht="50.1" customHeight="1">
      <c r="A95" s="9"/>
      <c r="B95" s="10"/>
      <c r="C95" s="10"/>
      <c r="D95" s="11"/>
      <c r="E95" s="12"/>
      <c r="F95" s="12"/>
      <c r="G95" s="17"/>
      <c r="H95" s="12"/>
      <c r="I95" s="11"/>
      <c r="J95" s="13"/>
      <c r="K95" s="13"/>
      <c r="L95" s="13"/>
      <c r="M95" s="13"/>
      <c r="N95" s="13"/>
    </row>
    <row r="96" spans="1:14" ht="50.1" customHeight="1">
      <c r="A96" s="9"/>
      <c r="B96" s="10"/>
      <c r="C96" s="10"/>
      <c r="D96" s="11"/>
      <c r="E96" s="12"/>
      <c r="F96" s="12"/>
      <c r="G96" s="17"/>
      <c r="H96" s="12"/>
      <c r="I96" s="11"/>
      <c r="J96" s="13"/>
      <c r="K96" s="13"/>
      <c r="L96" s="13"/>
      <c r="M96" s="13"/>
      <c r="N96" s="13"/>
    </row>
    <row r="97" spans="1:14" ht="50.1" customHeight="1">
      <c r="A97" s="9"/>
      <c r="B97" s="10"/>
      <c r="C97" s="10"/>
      <c r="D97" s="11"/>
      <c r="E97" s="12"/>
      <c r="F97" s="12"/>
      <c r="G97" s="17"/>
      <c r="H97" s="12"/>
      <c r="I97" s="11"/>
      <c r="J97" s="13"/>
      <c r="K97" s="13"/>
      <c r="L97" s="13"/>
      <c r="M97" s="13"/>
      <c r="N97" s="13"/>
    </row>
    <row r="98" spans="1:14" ht="50.1" customHeight="1">
      <c r="A98" s="9"/>
      <c r="B98" s="10"/>
      <c r="C98" s="10"/>
      <c r="D98" s="11"/>
      <c r="E98" s="12"/>
      <c r="F98" s="12"/>
      <c r="G98" s="17"/>
      <c r="H98" s="12"/>
      <c r="I98" s="11"/>
      <c r="J98" s="13"/>
      <c r="K98" s="13"/>
      <c r="L98" s="13"/>
      <c r="M98" s="13"/>
      <c r="N98" s="13"/>
    </row>
    <row r="99" spans="1:14" ht="50.1" customHeight="1">
      <c r="A99" s="9"/>
      <c r="B99" s="10"/>
      <c r="C99" s="10"/>
      <c r="D99" s="11"/>
      <c r="E99" s="12"/>
      <c r="F99" s="12"/>
      <c r="G99" s="17"/>
      <c r="H99" s="12"/>
      <c r="I99" s="11"/>
      <c r="J99" s="13"/>
      <c r="K99" s="13"/>
      <c r="L99" s="13"/>
      <c r="M99" s="13"/>
      <c r="N99" s="13"/>
    </row>
    <row r="100" spans="1:14" ht="50.1" customHeight="1">
      <c r="A100" s="9"/>
      <c r="B100" s="10"/>
      <c r="C100" s="10"/>
      <c r="D100" s="11"/>
      <c r="E100" s="12"/>
      <c r="F100" s="12"/>
      <c r="G100" s="17"/>
      <c r="H100" s="12"/>
      <c r="I100" s="11"/>
      <c r="J100" s="13"/>
      <c r="K100" s="13"/>
      <c r="L100" s="13"/>
      <c r="M100" s="13"/>
      <c r="N100" s="13"/>
    </row>
    <row r="101" spans="1:14" ht="50.1" customHeight="1">
      <c r="A101" s="9"/>
      <c r="B101" s="10"/>
      <c r="C101" s="10"/>
      <c r="D101" s="11"/>
      <c r="E101" s="12"/>
      <c r="F101" s="12"/>
      <c r="G101" s="17"/>
      <c r="H101" s="12"/>
      <c r="I101" s="11"/>
      <c r="J101" s="13"/>
      <c r="K101" s="13"/>
      <c r="L101" s="13"/>
      <c r="M101" s="13"/>
      <c r="N101" s="13"/>
    </row>
    <row r="102" spans="1:14" ht="50.1" customHeight="1">
      <c r="A102" s="9"/>
      <c r="B102" s="10"/>
      <c r="C102" s="10"/>
      <c r="D102" s="11"/>
      <c r="E102" s="12"/>
      <c r="F102" s="12"/>
      <c r="G102" s="17"/>
      <c r="H102" s="12"/>
      <c r="I102" s="11"/>
      <c r="J102" s="13"/>
      <c r="K102" s="13"/>
      <c r="L102" s="13"/>
      <c r="M102" s="13"/>
      <c r="N102" s="13"/>
    </row>
    <row r="103" spans="1:14" ht="50.1" customHeight="1">
      <c r="A103" s="9"/>
      <c r="B103" s="10"/>
      <c r="C103" s="10"/>
      <c r="D103" s="11"/>
      <c r="E103" s="12"/>
      <c r="F103" s="12"/>
      <c r="G103" s="17"/>
      <c r="H103" s="12"/>
      <c r="I103" s="11"/>
      <c r="J103" s="13"/>
      <c r="K103" s="13"/>
      <c r="L103" s="13"/>
      <c r="M103" s="13"/>
      <c r="N103" s="13"/>
    </row>
    <row r="104" spans="1:14" ht="50.1" customHeight="1">
      <c r="A104" s="9"/>
      <c r="B104" s="10"/>
      <c r="C104" s="10"/>
      <c r="D104" s="11"/>
      <c r="E104" s="12"/>
      <c r="F104" s="12"/>
      <c r="G104" s="17"/>
      <c r="H104" s="12"/>
      <c r="I104" s="11"/>
      <c r="J104" s="13"/>
      <c r="K104" s="13"/>
      <c r="L104" s="13"/>
      <c r="M104" s="13"/>
      <c r="N104" s="13"/>
    </row>
    <row r="105" spans="1:14" ht="50.1" customHeight="1">
      <c r="A105" s="9"/>
      <c r="B105" s="10"/>
      <c r="C105" s="10"/>
      <c r="D105" s="11"/>
      <c r="E105" s="12"/>
      <c r="F105" s="12"/>
      <c r="G105" s="17"/>
      <c r="H105" s="12"/>
      <c r="I105" s="11"/>
      <c r="J105" s="13"/>
      <c r="K105" s="13"/>
      <c r="L105" s="13"/>
      <c r="M105" s="13"/>
      <c r="N105" s="13"/>
    </row>
    <row r="106" spans="1:14" ht="50.1" customHeight="1">
      <c r="A106" s="9"/>
      <c r="B106" s="10"/>
      <c r="C106" s="10"/>
      <c r="D106" s="11"/>
      <c r="E106" s="12"/>
      <c r="F106" s="12"/>
      <c r="G106" s="17"/>
      <c r="H106" s="12"/>
      <c r="I106" s="11"/>
      <c r="J106" s="13"/>
      <c r="K106" s="13"/>
      <c r="L106" s="13"/>
      <c r="M106" s="13"/>
      <c r="N106" s="13"/>
    </row>
    <row r="107" spans="1:14" ht="50.1" customHeight="1">
      <c r="A107" s="9"/>
      <c r="B107" s="10"/>
      <c r="C107" s="10"/>
      <c r="D107" s="11"/>
      <c r="E107" s="12"/>
      <c r="F107" s="12"/>
      <c r="G107" s="17"/>
      <c r="H107" s="12"/>
      <c r="I107" s="11"/>
      <c r="J107" s="13"/>
      <c r="K107" s="13"/>
      <c r="L107" s="13"/>
      <c r="M107" s="13"/>
      <c r="N107" s="13"/>
    </row>
    <row r="108" spans="1:14" ht="50.1" customHeight="1">
      <c r="A108" s="9"/>
      <c r="B108" s="10"/>
      <c r="C108" s="10"/>
      <c r="D108" s="11"/>
      <c r="E108" s="12"/>
      <c r="F108" s="12"/>
      <c r="G108" s="17"/>
      <c r="H108" s="12"/>
      <c r="I108" s="11"/>
      <c r="J108" s="13"/>
      <c r="K108" s="13"/>
      <c r="L108" s="13"/>
      <c r="M108" s="13"/>
      <c r="N108" s="13"/>
    </row>
    <row r="109" spans="1:14" ht="50.1" customHeight="1">
      <c r="A109" s="9"/>
      <c r="B109" s="10"/>
      <c r="C109" s="10"/>
      <c r="D109" s="11"/>
      <c r="E109" s="12"/>
      <c r="F109" s="12"/>
      <c r="G109" s="17"/>
      <c r="H109" s="12"/>
      <c r="I109" s="11"/>
      <c r="J109" s="13"/>
      <c r="K109" s="13"/>
      <c r="L109" s="13"/>
      <c r="M109" s="13"/>
      <c r="N109" s="13"/>
    </row>
    <row r="110" spans="1:14" ht="50.1" customHeight="1">
      <c r="A110" s="9"/>
      <c r="B110" s="10"/>
      <c r="C110" s="10"/>
      <c r="D110" s="11"/>
      <c r="E110" s="12"/>
      <c r="F110" s="12"/>
      <c r="G110" s="17"/>
      <c r="H110" s="12"/>
      <c r="I110" s="11"/>
      <c r="J110" s="13"/>
      <c r="K110" s="13"/>
      <c r="L110" s="13"/>
      <c r="M110" s="13"/>
      <c r="N110" s="13"/>
    </row>
    <row r="111" spans="1:14" ht="50.1" customHeight="1">
      <c r="A111" s="9"/>
      <c r="B111" s="10"/>
      <c r="C111" s="10"/>
      <c r="D111" s="11"/>
      <c r="E111" s="12"/>
      <c r="F111" s="12"/>
      <c r="G111" s="17"/>
      <c r="H111" s="12"/>
      <c r="I111" s="11"/>
      <c r="J111" s="13"/>
      <c r="K111" s="13"/>
      <c r="L111" s="13"/>
      <c r="M111" s="13"/>
      <c r="N111" s="13"/>
    </row>
    <row r="112" spans="1:14" ht="50.1" customHeight="1">
      <c r="A112" s="9"/>
      <c r="B112" s="10"/>
      <c r="C112" s="10"/>
      <c r="D112" s="11"/>
      <c r="E112" s="12"/>
      <c r="F112" s="12"/>
      <c r="G112" s="17"/>
      <c r="H112" s="12"/>
      <c r="I112" s="11"/>
      <c r="J112" s="13"/>
      <c r="K112" s="13"/>
      <c r="L112" s="13"/>
      <c r="M112" s="13"/>
      <c r="N112" s="13"/>
    </row>
    <row r="113" spans="1:14" ht="50.1" customHeight="1">
      <c r="A113" s="9"/>
      <c r="B113" s="10"/>
      <c r="C113" s="10"/>
      <c r="D113" s="11"/>
      <c r="E113" s="12"/>
      <c r="F113" s="12"/>
      <c r="G113" s="17"/>
      <c r="H113" s="12"/>
      <c r="I113" s="11"/>
      <c r="J113" s="13"/>
      <c r="K113" s="13"/>
      <c r="L113" s="13"/>
      <c r="M113" s="13"/>
      <c r="N113" s="13"/>
    </row>
    <row r="114" spans="1:14" ht="50.1" customHeight="1">
      <c r="A114" s="9"/>
      <c r="B114" s="10"/>
      <c r="C114" s="10"/>
      <c r="D114" s="11"/>
      <c r="E114" s="12"/>
      <c r="F114" s="12"/>
      <c r="G114" s="17"/>
      <c r="H114" s="12"/>
      <c r="I114" s="11"/>
      <c r="J114" s="13"/>
      <c r="K114" s="13"/>
      <c r="L114" s="13"/>
      <c r="M114" s="13"/>
      <c r="N114" s="13"/>
    </row>
    <row r="115" spans="1:14" ht="50.1" customHeight="1">
      <c r="A115" s="9"/>
      <c r="B115" s="10"/>
      <c r="C115" s="10"/>
      <c r="D115" s="11"/>
      <c r="E115" s="12"/>
      <c r="F115" s="12"/>
      <c r="G115" s="17"/>
      <c r="H115" s="12"/>
      <c r="I115" s="11"/>
      <c r="J115" s="13"/>
      <c r="K115" s="13"/>
      <c r="L115" s="13"/>
      <c r="M115" s="13"/>
      <c r="N115" s="13"/>
    </row>
    <row r="116" spans="1:14" ht="50.1" customHeight="1">
      <c r="A116" s="9"/>
      <c r="B116" s="10"/>
      <c r="C116" s="10"/>
      <c r="D116" s="11"/>
      <c r="E116" s="12"/>
      <c r="F116" s="12"/>
      <c r="G116" s="17"/>
      <c r="H116" s="12"/>
      <c r="I116" s="11"/>
      <c r="J116" s="13"/>
      <c r="K116" s="13"/>
      <c r="L116" s="13"/>
      <c r="M116" s="13"/>
      <c r="N116" s="13"/>
    </row>
    <row r="117" spans="1:14" ht="50.1" customHeight="1">
      <c r="A117" s="9"/>
      <c r="B117" s="10"/>
      <c r="C117" s="10"/>
      <c r="D117" s="11"/>
      <c r="E117" s="12"/>
      <c r="F117" s="12"/>
      <c r="G117" s="17"/>
      <c r="H117" s="12"/>
      <c r="I117" s="11"/>
      <c r="J117" s="13"/>
      <c r="K117" s="13"/>
      <c r="L117" s="13"/>
      <c r="M117" s="13"/>
      <c r="N117" s="13"/>
    </row>
    <row r="118" spans="1:14" ht="50.1" customHeight="1">
      <c r="A118" s="9"/>
      <c r="B118" s="10"/>
      <c r="C118" s="10"/>
      <c r="D118" s="11"/>
      <c r="E118" s="12"/>
      <c r="F118" s="12"/>
      <c r="G118" s="17"/>
      <c r="H118" s="12"/>
      <c r="I118" s="11"/>
      <c r="J118" s="13"/>
      <c r="K118" s="13"/>
      <c r="L118" s="13"/>
      <c r="M118" s="13"/>
      <c r="N118" s="13"/>
    </row>
    <row r="119" spans="1:14" ht="50.1" customHeight="1">
      <c r="A119" s="9"/>
      <c r="B119" s="10"/>
      <c r="C119" s="10"/>
      <c r="D119" s="11"/>
      <c r="E119" s="12"/>
      <c r="F119" s="12"/>
      <c r="G119" s="17"/>
      <c r="H119" s="12"/>
      <c r="I119" s="11"/>
      <c r="J119" s="13"/>
      <c r="K119" s="13"/>
      <c r="L119" s="13"/>
      <c r="M119" s="13"/>
      <c r="N119" s="13"/>
    </row>
    <row r="120" spans="1:14" ht="50.1" customHeight="1">
      <c r="A120" s="9"/>
      <c r="B120" s="10"/>
      <c r="C120" s="10"/>
      <c r="D120" s="11"/>
      <c r="E120" s="12"/>
      <c r="F120" s="12"/>
      <c r="G120" s="17"/>
      <c r="H120" s="12"/>
      <c r="I120" s="11"/>
      <c r="J120" s="13"/>
      <c r="K120" s="13"/>
      <c r="L120" s="13"/>
      <c r="M120" s="13"/>
      <c r="N120" s="13"/>
    </row>
    <row r="121" spans="1:14" ht="50.1" customHeight="1">
      <c r="A121" s="9"/>
      <c r="B121" s="10"/>
      <c r="C121" s="10"/>
      <c r="D121" s="11"/>
      <c r="E121" s="12"/>
      <c r="F121" s="12"/>
      <c r="G121" s="17"/>
      <c r="H121" s="12"/>
      <c r="I121" s="11"/>
      <c r="J121" s="13"/>
      <c r="K121" s="13"/>
      <c r="L121" s="13"/>
      <c r="M121" s="13"/>
      <c r="N121" s="13"/>
    </row>
    <row r="122" spans="1:14" ht="50.1" customHeight="1">
      <c r="A122" s="9"/>
      <c r="B122" s="10"/>
      <c r="C122" s="10"/>
      <c r="D122" s="11"/>
      <c r="E122" s="12"/>
      <c r="F122" s="12"/>
      <c r="G122" s="17"/>
      <c r="H122" s="12"/>
      <c r="I122" s="11"/>
      <c r="J122" s="13"/>
      <c r="K122" s="13"/>
      <c r="L122" s="13"/>
      <c r="M122" s="13"/>
      <c r="N122" s="13"/>
    </row>
    <row r="123" spans="1:14" ht="50.1" customHeight="1">
      <c r="A123" s="9"/>
      <c r="B123" s="10"/>
      <c r="C123" s="10"/>
      <c r="D123" s="11"/>
      <c r="E123" s="12"/>
      <c r="F123" s="12"/>
      <c r="G123" s="17"/>
      <c r="H123" s="12"/>
      <c r="I123" s="11"/>
      <c r="J123" s="13"/>
      <c r="K123" s="13"/>
      <c r="L123" s="13"/>
      <c r="M123" s="13"/>
      <c r="N123" s="13"/>
    </row>
    <row r="124" spans="1:14" ht="50.1" customHeight="1">
      <c r="A124" s="9"/>
      <c r="B124" s="10"/>
      <c r="C124" s="10"/>
      <c r="D124" s="11"/>
      <c r="E124" s="12"/>
      <c r="F124" s="12"/>
      <c r="G124" s="17"/>
      <c r="H124" s="12"/>
      <c r="I124" s="11"/>
      <c r="J124" s="13"/>
      <c r="K124" s="13"/>
      <c r="L124" s="13"/>
      <c r="M124" s="13"/>
      <c r="N124" s="13"/>
    </row>
    <row r="125" spans="1:14" ht="50.1" customHeight="1">
      <c r="A125" s="9"/>
      <c r="B125" s="10"/>
      <c r="C125" s="10"/>
      <c r="D125" s="11"/>
      <c r="E125" s="12"/>
      <c r="F125" s="12"/>
      <c r="G125" s="17"/>
      <c r="H125" s="12"/>
      <c r="I125" s="11"/>
      <c r="J125" s="13"/>
      <c r="K125" s="13"/>
      <c r="L125" s="13"/>
      <c r="M125" s="13"/>
      <c r="N125" s="13"/>
    </row>
    <row r="126" spans="1:14" ht="50.1" customHeight="1">
      <c r="A126" s="15"/>
      <c r="B126" s="10"/>
      <c r="C126" s="10"/>
      <c r="D126" s="12"/>
      <c r="E126" s="12"/>
      <c r="F126" s="12"/>
      <c r="G126" s="17"/>
      <c r="H126" s="12"/>
      <c r="I126" s="12"/>
      <c r="J126" s="16"/>
      <c r="K126" s="13"/>
      <c r="L126" s="13"/>
      <c r="M126" s="16"/>
      <c r="N126" s="13"/>
    </row>
    <row r="127" spans="1:14" ht="50.1" customHeight="1">
      <c r="A127" s="15"/>
      <c r="B127" s="10"/>
      <c r="C127" s="10"/>
      <c r="D127" s="12"/>
      <c r="E127" s="12"/>
      <c r="F127" s="12"/>
      <c r="G127" s="17"/>
      <c r="H127" s="12"/>
      <c r="I127" s="12"/>
      <c r="J127" s="16"/>
      <c r="K127" s="13"/>
      <c r="L127" s="13"/>
      <c r="M127" s="12"/>
      <c r="N127" s="13"/>
    </row>
    <row r="128" spans="1:14" ht="50.1" customHeight="1">
      <c r="A128" s="15"/>
      <c r="B128" s="10"/>
      <c r="C128" s="10"/>
      <c r="D128" s="12"/>
      <c r="E128" s="12"/>
      <c r="F128" s="12"/>
      <c r="G128" s="17"/>
      <c r="H128" s="12"/>
      <c r="I128" s="12"/>
      <c r="J128" s="16"/>
      <c r="K128" s="13"/>
      <c r="L128" s="13"/>
      <c r="M128" s="16"/>
      <c r="N128" s="13"/>
    </row>
    <row r="129" spans="1:14" ht="50.1" customHeight="1">
      <c r="A129" s="15"/>
      <c r="B129" s="10"/>
      <c r="C129" s="10"/>
      <c r="D129" s="12"/>
      <c r="E129" s="12"/>
      <c r="F129" s="12"/>
      <c r="G129" s="17"/>
      <c r="H129" s="12"/>
      <c r="I129" s="12"/>
      <c r="J129" s="16"/>
      <c r="K129" s="13"/>
      <c r="L129" s="13"/>
      <c r="M129" s="16"/>
      <c r="N129" s="13"/>
    </row>
    <row r="130" spans="1:14" ht="50.1" customHeight="1">
      <c r="A130" s="15"/>
      <c r="B130" s="10"/>
      <c r="C130" s="10"/>
      <c r="D130" s="12"/>
      <c r="E130" s="12"/>
      <c r="F130" s="12"/>
      <c r="G130" s="17"/>
      <c r="H130" s="12"/>
      <c r="I130" s="12"/>
      <c r="J130" s="16"/>
      <c r="K130" s="13"/>
      <c r="L130" s="13"/>
      <c r="M130" s="16"/>
      <c r="N130" s="13"/>
    </row>
    <row r="131" spans="1:14" ht="50.1" customHeight="1">
      <c r="A131" s="15"/>
      <c r="B131" s="10"/>
      <c r="C131" s="10"/>
      <c r="D131" s="12"/>
      <c r="E131" s="12"/>
      <c r="F131" s="12"/>
      <c r="G131" s="17"/>
      <c r="H131" s="12"/>
      <c r="I131" s="12"/>
      <c r="J131" s="16"/>
      <c r="K131" s="13"/>
      <c r="L131" s="13"/>
      <c r="M131" s="16"/>
      <c r="N131" s="13"/>
    </row>
    <row r="132" spans="1:14" ht="50.1" customHeight="1">
      <c r="A132" s="15"/>
      <c r="B132" s="10"/>
      <c r="C132" s="10"/>
      <c r="D132" s="12"/>
      <c r="E132" s="12"/>
      <c r="F132" s="12"/>
      <c r="G132" s="17"/>
      <c r="H132" s="12"/>
      <c r="I132" s="12"/>
      <c r="J132" s="16"/>
      <c r="K132" s="13"/>
      <c r="L132" s="13"/>
      <c r="M132" s="16"/>
      <c r="N132" s="13"/>
    </row>
    <row r="133" spans="1:14" ht="50.1" customHeight="1">
      <c r="A133" s="15"/>
      <c r="B133" s="10"/>
      <c r="C133" s="10"/>
      <c r="D133" s="12"/>
      <c r="E133" s="12"/>
      <c r="F133" s="12"/>
      <c r="G133" s="17"/>
      <c r="H133" s="12"/>
      <c r="I133" s="12"/>
      <c r="J133" s="16"/>
      <c r="K133" s="13"/>
      <c r="L133" s="13"/>
      <c r="M133" s="16"/>
      <c r="N133" s="13"/>
    </row>
    <row r="134" spans="1:14" ht="50.1" customHeight="1">
      <c r="A134" s="15"/>
      <c r="B134" s="10"/>
      <c r="C134" s="10"/>
      <c r="D134" s="12"/>
      <c r="E134" s="12"/>
      <c r="F134" s="12"/>
      <c r="G134" s="17"/>
      <c r="H134" s="12"/>
      <c r="I134" s="12"/>
      <c r="J134" s="16"/>
      <c r="K134" s="13"/>
      <c r="L134" s="13"/>
      <c r="M134" s="16"/>
      <c r="N134" s="13"/>
    </row>
    <row r="135" spans="1:14" ht="50.1" customHeight="1">
      <c r="A135" s="15"/>
      <c r="B135" s="10"/>
      <c r="C135" s="10"/>
      <c r="D135" s="12"/>
      <c r="E135" s="12"/>
      <c r="F135" s="12"/>
      <c r="G135" s="17"/>
      <c r="H135" s="12"/>
      <c r="I135" s="12"/>
      <c r="J135" s="16"/>
      <c r="K135" s="13"/>
      <c r="L135" s="13"/>
      <c r="M135" s="16"/>
      <c r="N135" s="13"/>
    </row>
    <row r="136" spans="1:14" ht="50.1" customHeight="1">
      <c r="A136" s="15"/>
      <c r="B136" s="10"/>
      <c r="C136" s="10"/>
      <c r="D136" s="12"/>
      <c r="E136" s="12"/>
      <c r="F136" s="12"/>
      <c r="G136" s="17"/>
      <c r="H136" s="12"/>
      <c r="I136" s="12"/>
      <c r="J136" s="16"/>
      <c r="K136" s="13"/>
      <c r="L136" s="13"/>
      <c r="M136" s="16"/>
      <c r="N136" s="13"/>
    </row>
    <row r="137" spans="1:14" ht="50.1" customHeight="1">
      <c r="A137" s="15"/>
      <c r="B137" s="10"/>
      <c r="C137" s="10"/>
      <c r="D137" s="12"/>
      <c r="E137" s="12"/>
      <c r="F137" s="12"/>
      <c r="G137" s="17"/>
      <c r="H137" s="12"/>
      <c r="I137" s="12"/>
      <c r="J137" s="16"/>
      <c r="K137" s="13"/>
      <c r="L137" s="13"/>
      <c r="M137" s="16"/>
      <c r="N137" s="13"/>
    </row>
    <row r="138" spans="1:14" ht="50.1" customHeight="1">
      <c r="A138" s="15"/>
      <c r="B138" s="10"/>
      <c r="C138" s="10"/>
      <c r="D138" s="12"/>
      <c r="E138" s="12"/>
      <c r="F138" s="12"/>
      <c r="G138" s="17"/>
      <c r="H138" s="12"/>
      <c r="I138" s="12"/>
      <c r="J138" s="16"/>
      <c r="K138" s="13"/>
      <c r="L138" s="13"/>
      <c r="M138" s="16"/>
      <c r="N138" s="13"/>
    </row>
    <row r="139" spans="1:14" ht="50.1" customHeight="1">
      <c r="A139" s="15"/>
      <c r="B139" s="10"/>
      <c r="C139" s="10"/>
      <c r="D139" s="12"/>
      <c r="E139" s="12"/>
      <c r="F139" s="12"/>
      <c r="G139" s="17"/>
      <c r="H139" s="12"/>
      <c r="I139" s="12"/>
      <c r="J139" s="16"/>
      <c r="K139" s="13"/>
      <c r="L139" s="13"/>
      <c r="M139" s="16"/>
      <c r="N139" s="13"/>
    </row>
    <row r="140" spans="1:14" ht="50.1" customHeight="1">
      <c r="A140" s="15"/>
      <c r="B140" s="10"/>
      <c r="C140" s="10"/>
      <c r="D140" s="12"/>
      <c r="E140" s="12"/>
      <c r="F140" s="12"/>
      <c r="G140" s="17"/>
      <c r="H140" s="12"/>
      <c r="I140" s="12"/>
      <c r="J140" s="16"/>
      <c r="K140" s="13"/>
      <c r="L140" s="13"/>
      <c r="M140" s="16"/>
      <c r="N140" s="13"/>
    </row>
    <row r="141" spans="1:14" ht="50.1" customHeight="1">
      <c r="A141" s="15"/>
      <c r="B141" s="10"/>
      <c r="C141" s="10"/>
      <c r="D141" s="12"/>
      <c r="E141" s="12"/>
      <c r="F141" s="12"/>
      <c r="G141" s="17"/>
      <c r="H141" s="12"/>
      <c r="I141" s="12"/>
      <c r="J141" s="16"/>
      <c r="K141" s="13"/>
      <c r="L141" s="13"/>
      <c r="M141" s="16"/>
      <c r="N141" s="13"/>
    </row>
    <row r="142" spans="1:14" ht="50.1" customHeight="1">
      <c r="A142" s="15"/>
      <c r="B142" s="10"/>
      <c r="C142" s="10"/>
      <c r="D142" s="12"/>
      <c r="E142" s="12"/>
      <c r="F142" s="12"/>
      <c r="G142" s="17"/>
      <c r="H142" s="12"/>
      <c r="I142" s="12"/>
      <c r="J142" s="16"/>
      <c r="K142" s="13"/>
      <c r="L142" s="13"/>
      <c r="M142" s="16"/>
      <c r="N142" s="13"/>
    </row>
    <row r="143" spans="1:14" ht="50.1" customHeight="1">
      <c r="A143" s="15"/>
      <c r="B143" s="10"/>
      <c r="C143" s="10"/>
      <c r="D143" s="12"/>
      <c r="E143" s="12"/>
      <c r="F143" s="12"/>
      <c r="G143" s="17"/>
      <c r="H143" s="12"/>
      <c r="I143" s="12"/>
      <c r="J143" s="16"/>
      <c r="K143" s="13"/>
      <c r="L143" s="13"/>
      <c r="M143" s="16"/>
      <c r="N143" s="13"/>
    </row>
    <row r="144" spans="1:14" ht="50.1" customHeight="1">
      <c r="A144" s="15"/>
      <c r="B144" s="10"/>
      <c r="C144" s="10"/>
      <c r="D144" s="12"/>
      <c r="E144" s="12"/>
      <c r="F144" s="12"/>
      <c r="G144" s="17"/>
      <c r="H144" s="12"/>
      <c r="I144" s="12"/>
      <c r="J144" s="16"/>
      <c r="K144" s="13"/>
      <c r="L144" s="13"/>
      <c r="M144" s="16"/>
      <c r="N144" s="13"/>
    </row>
    <row r="145" spans="1:14" ht="50.1" customHeight="1">
      <c r="A145" s="15"/>
      <c r="B145" s="10"/>
      <c r="C145" s="10"/>
      <c r="D145" s="12"/>
      <c r="E145" s="12"/>
      <c r="F145" s="12"/>
      <c r="G145" s="17"/>
      <c r="H145" s="12"/>
      <c r="I145" s="12"/>
      <c r="J145" s="16"/>
      <c r="K145" s="13"/>
      <c r="L145" s="13"/>
      <c r="M145" s="16"/>
      <c r="N145" s="13"/>
    </row>
    <row r="146" spans="1:14" ht="50.1" customHeight="1">
      <c r="A146" s="15"/>
      <c r="B146" s="10"/>
      <c r="C146" s="10"/>
      <c r="D146" s="12"/>
      <c r="E146" s="12"/>
      <c r="F146" s="12"/>
      <c r="G146" s="17"/>
      <c r="H146" s="12"/>
      <c r="I146" s="12"/>
      <c r="J146" s="16"/>
      <c r="K146" s="13"/>
      <c r="L146" s="13"/>
      <c r="M146" s="16"/>
      <c r="N146" s="13"/>
    </row>
    <row r="147" spans="1:14" ht="50.1" customHeight="1">
      <c r="A147" s="15"/>
      <c r="B147" s="10"/>
      <c r="C147" s="10"/>
      <c r="D147" s="12"/>
      <c r="E147" s="12"/>
      <c r="F147" s="12"/>
      <c r="G147" s="17"/>
      <c r="H147" s="12"/>
      <c r="I147" s="12"/>
      <c r="J147" s="16"/>
      <c r="K147" s="13"/>
      <c r="L147" s="13"/>
      <c r="M147" s="16"/>
      <c r="N147" s="13"/>
    </row>
    <row r="148" spans="1:14" ht="50.1" customHeight="1">
      <c r="A148" s="15"/>
      <c r="B148" s="10"/>
      <c r="C148" s="10"/>
      <c r="D148" s="12"/>
      <c r="E148" s="12"/>
      <c r="F148" s="12"/>
      <c r="G148" s="17"/>
      <c r="H148" s="12"/>
      <c r="I148" s="12"/>
      <c r="J148" s="16"/>
      <c r="K148" s="13"/>
      <c r="L148" s="13"/>
      <c r="M148" s="16"/>
      <c r="N148" s="13"/>
    </row>
    <row r="149" spans="1:14" ht="50.1" customHeight="1">
      <c r="A149" s="15"/>
      <c r="B149" s="10"/>
      <c r="C149" s="10"/>
      <c r="D149" s="12"/>
      <c r="E149" s="12"/>
      <c r="F149" s="12"/>
      <c r="G149" s="17"/>
      <c r="H149" s="12"/>
      <c r="I149" s="12"/>
      <c r="J149" s="16"/>
      <c r="K149" s="13"/>
      <c r="L149" s="13"/>
      <c r="M149" s="16"/>
      <c r="N149" s="13"/>
    </row>
    <row r="150" spans="1:14" ht="50.1" customHeight="1">
      <c r="A150" s="15"/>
      <c r="B150" s="10"/>
      <c r="C150" s="10"/>
      <c r="D150" s="12"/>
      <c r="E150" s="12"/>
      <c r="F150" s="12"/>
      <c r="G150" s="17"/>
      <c r="H150" s="12"/>
      <c r="I150" s="12"/>
      <c r="J150" s="16"/>
      <c r="K150" s="13"/>
      <c r="L150" s="13"/>
      <c r="M150" s="16"/>
      <c r="N150" s="13"/>
    </row>
    <row r="151" spans="1:14" ht="50.1" customHeight="1">
      <c r="A151" s="15"/>
      <c r="B151" s="10"/>
      <c r="C151" s="10"/>
      <c r="D151" s="12"/>
      <c r="E151" s="12"/>
      <c r="F151" s="12"/>
      <c r="G151" s="17"/>
      <c r="H151" s="12"/>
      <c r="I151" s="12"/>
      <c r="J151" s="16"/>
      <c r="K151" s="13"/>
      <c r="L151" s="13"/>
      <c r="M151" s="16"/>
      <c r="N151" s="13"/>
    </row>
    <row r="152" spans="1:14" ht="50.1" customHeight="1">
      <c r="A152" s="15"/>
      <c r="B152" s="10"/>
      <c r="C152" s="10"/>
      <c r="D152" s="12"/>
      <c r="E152" s="12"/>
      <c r="F152" s="12"/>
      <c r="G152" s="17"/>
      <c r="H152" s="12"/>
      <c r="I152" s="12"/>
      <c r="J152" s="16"/>
      <c r="K152" s="13"/>
      <c r="L152" s="13"/>
      <c r="M152" s="16"/>
      <c r="N152" s="13"/>
    </row>
    <row r="153" spans="1:14" ht="50.1" customHeight="1">
      <c r="A153" s="15"/>
      <c r="B153" s="10"/>
      <c r="C153" s="10"/>
      <c r="D153" s="12"/>
      <c r="E153" s="12"/>
      <c r="F153" s="12"/>
      <c r="G153" s="17"/>
      <c r="H153" s="12"/>
      <c r="I153" s="12"/>
      <c r="J153" s="16"/>
      <c r="K153" s="13"/>
      <c r="L153" s="13"/>
      <c r="M153" s="16"/>
      <c r="N153" s="13"/>
    </row>
    <row r="154" spans="1:14" ht="50.1" customHeight="1">
      <c r="A154" s="15"/>
      <c r="B154" s="10"/>
      <c r="C154" s="10"/>
      <c r="D154" s="12"/>
      <c r="E154" s="12"/>
      <c r="F154" s="12"/>
      <c r="G154" s="17"/>
      <c r="H154" s="12"/>
      <c r="I154" s="12"/>
      <c r="J154" s="16"/>
      <c r="K154" s="13"/>
      <c r="L154" s="13"/>
      <c r="M154" s="16"/>
      <c r="N154" s="13"/>
    </row>
    <row r="155" spans="1:14" ht="50.1" customHeight="1">
      <c r="A155" s="15"/>
      <c r="B155" s="10"/>
      <c r="C155" s="10"/>
      <c r="D155" s="12"/>
      <c r="E155" s="12"/>
      <c r="F155" s="12"/>
      <c r="G155" s="17"/>
      <c r="H155" s="12"/>
      <c r="I155" s="12"/>
      <c r="J155" s="16"/>
      <c r="K155" s="13"/>
      <c r="L155" s="13"/>
      <c r="M155" s="16"/>
      <c r="N155" s="13"/>
    </row>
    <row r="156" spans="1:14" ht="50.1" customHeight="1">
      <c r="A156" s="9"/>
      <c r="B156" s="10"/>
      <c r="C156" s="10"/>
      <c r="D156" s="11"/>
      <c r="E156" s="12"/>
      <c r="F156" s="12"/>
      <c r="G156" s="17"/>
      <c r="H156" s="12"/>
      <c r="I156" s="11"/>
      <c r="J156" s="13"/>
      <c r="K156" s="13"/>
      <c r="L156" s="13"/>
      <c r="M156" s="13"/>
      <c r="N156" s="12"/>
    </row>
    <row r="157" spans="1:14" ht="50.1" customHeight="1">
      <c r="A157" s="9"/>
      <c r="B157" s="10"/>
      <c r="C157" s="10"/>
      <c r="D157" s="11"/>
      <c r="E157" s="12"/>
      <c r="F157" s="12"/>
      <c r="G157" s="17"/>
      <c r="H157" s="12"/>
      <c r="I157" s="11"/>
      <c r="J157" s="13"/>
      <c r="K157" s="13"/>
      <c r="L157" s="13"/>
      <c r="M157" s="13"/>
      <c r="N157" s="12"/>
    </row>
    <row r="158" spans="1:14" ht="50.1" customHeight="1">
      <c r="A158" s="9"/>
      <c r="B158" s="10"/>
      <c r="C158" s="10"/>
      <c r="D158" s="11"/>
      <c r="E158" s="12"/>
      <c r="F158" s="12"/>
      <c r="G158" s="17"/>
      <c r="H158" s="12"/>
      <c r="I158" s="11"/>
      <c r="J158" s="13"/>
      <c r="K158" s="13"/>
      <c r="L158" s="13"/>
      <c r="M158" s="13"/>
      <c r="N158" s="12"/>
    </row>
    <row r="159" spans="1:14" ht="50.1" customHeight="1">
      <c r="A159" s="9"/>
      <c r="B159" s="10"/>
      <c r="C159" s="10"/>
      <c r="D159" s="11"/>
      <c r="E159" s="12"/>
      <c r="F159" s="12"/>
      <c r="G159" s="17"/>
      <c r="H159" s="12"/>
      <c r="I159" s="11"/>
      <c r="J159" s="13"/>
      <c r="K159" s="13"/>
      <c r="L159" s="13"/>
      <c r="M159" s="13"/>
      <c r="N159" s="12"/>
    </row>
    <row r="160" spans="1:14" ht="50.1" customHeight="1">
      <c r="A160" s="9"/>
      <c r="B160" s="10"/>
      <c r="C160" s="10"/>
      <c r="D160" s="11"/>
      <c r="E160" s="12"/>
      <c r="F160" s="12"/>
      <c r="G160" s="17"/>
      <c r="H160" s="12"/>
      <c r="I160" s="11"/>
      <c r="J160" s="13"/>
      <c r="K160" s="13"/>
      <c r="L160" s="13"/>
      <c r="M160" s="13"/>
      <c r="N160" s="12"/>
    </row>
    <row r="161" spans="1:14" ht="50.1" customHeight="1">
      <c r="A161" s="9"/>
      <c r="B161" s="10"/>
      <c r="C161" s="10"/>
      <c r="D161" s="11"/>
      <c r="E161" s="12"/>
      <c r="F161" s="12"/>
      <c r="G161" s="17"/>
      <c r="H161" s="12"/>
      <c r="I161" s="11"/>
      <c r="J161" s="13"/>
      <c r="K161" s="13"/>
      <c r="L161" s="13"/>
      <c r="M161" s="13"/>
      <c r="N161" s="12"/>
    </row>
    <row r="162" spans="1:14" ht="50.1" customHeight="1">
      <c r="A162" s="15"/>
      <c r="B162" s="10"/>
      <c r="C162" s="10"/>
      <c r="D162" s="12"/>
      <c r="E162" s="12"/>
      <c r="F162" s="12"/>
      <c r="G162" s="17"/>
      <c r="H162" s="12"/>
      <c r="I162" s="12"/>
      <c r="J162" s="16"/>
      <c r="K162" s="13"/>
      <c r="L162" s="13"/>
      <c r="M162" s="16"/>
      <c r="N162" s="12"/>
    </row>
    <row r="163" spans="1:14" ht="50.1" customHeight="1">
      <c r="A163" s="15"/>
      <c r="B163" s="10"/>
      <c r="C163" s="10"/>
      <c r="D163" s="12"/>
      <c r="E163" s="12"/>
      <c r="F163" s="12"/>
      <c r="G163" s="17"/>
      <c r="H163" s="12"/>
      <c r="I163" s="12"/>
      <c r="J163" s="16"/>
      <c r="K163" s="13"/>
      <c r="L163" s="13"/>
      <c r="M163" s="16"/>
      <c r="N163" s="12"/>
    </row>
    <row r="164" spans="1:14" ht="50.1" customHeight="1">
      <c r="A164" s="15"/>
      <c r="B164" s="10"/>
      <c r="C164" s="10"/>
      <c r="D164" s="12"/>
      <c r="E164" s="12"/>
      <c r="F164" s="12"/>
      <c r="G164" s="17"/>
      <c r="H164" s="12"/>
      <c r="I164" s="12"/>
      <c r="J164" s="16"/>
      <c r="K164" s="13"/>
      <c r="L164" s="13"/>
      <c r="M164" s="16"/>
      <c r="N164" s="12"/>
    </row>
    <row r="165" spans="1:14" ht="50.1" customHeight="1">
      <c r="A165" s="15"/>
      <c r="B165" s="10"/>
      <c r="C165" s="10"/>
      <c r="D165" s="12"/>
      <c r="E165" s="12"/>
      <c r="F165" s="12"/>
      <c r="G165" s="17"/>
      <c r="H165" s="12"/>
      <c r="I165" s="12"/>
      <c r="J165" s="16"/>
      <c r="K165" s="13"/>
      <c r="L165" s="13"/>
      <c r="M165" s="16"/>
      <c r="N165" s="12"/>
    </row>
    <row r="166" spans="1:14" ht="50.1" customHeight="1">
      <c r="A166" s="15"/>
      <c r="B166" s="10"/>
      <c r="C166" s="10"/>
      <c r="D166" s="12"/>
      <c r="E166" s="12"/>
      <c r="F166" s="12"/>
      <c r="G166" s="17"/>
      <c r="H166" s="12"/>
      <c r="I166" s="12"/>
      <c r="J166" s="16"/>
      <c r="K166" s="13"/>
      <c r="L166" s="13"/>
      <c r="M166" s="16"/>
      <c r="N166" s="12"/>
    </row>
    <row r="167" spans="1:14" ht="50.1" customHeight="1">
      <c r="A167" s="15"/>
      <c r="B167" s="10"/>
      <c r="C167" s="10"/>
      <c r="D167" s="12"/>
      <c r="E167" s="12"/>
      <c r="F167" s="12"/>
      <c r="G167" s="17"/>
      <c r="H167" s="12"/>
      <c r="I167" s="12"/>
      <c r="J167" s="16"/>
      <c r="K167" s="13"/>
      <c r="L167" s="13"/>
      <c r="M167" s="16"/>
      <c r="N167" s="12"/>
    </row>
    <row r="168" spans="1:14" ht="50.1" customHeight="1">
      <c r="A168" s="15"/>
      <c r="B168" s="10"/>
      <c r="C168" s="10"/>
      <c r="D168" s="12"/>
      <c r="E168" s="12"/>
      <c r="F168" s="12"/>
      <c r="G168" s="17"/>
      <c r="H168" s="12"/>
      <c r="I168" s="12"/>
      <c r="J168" s="16"/>
      <c r="K168" s="13"/>
      <c r="L168" s="13"/>
      <c r="M168" s="16"/>
      <c r="N168" s="12"/>
    </row>
    <row r="169" spans="1:14" ht="50.1" customHeight="1">
      <c r="A169" s="15"/>
      <c r="B169" s="10"/>
      <c r="C169" s="10"/>
      <c r="D169" s="12"/>
      <c r="E169" s="12"/>
      <c r="F169" s="12"/>
      <c r="G169" s="17"/>
      <c r="H169" s="12"/>
      <c r="I169" s="12"/>
      <c r="J169" s="16"/>
      <c r="K169" s="13"/>
      <c r="L169" s="13"/>
      <c r="M169" s="16"/>
      <c r="N169" s="12"/>
    </row>
    <row r="170" spans="1:14" ht="50.1" customHeight="1">
      <c r="A170" s="15"/>
      <c r="B170" s="10"/>
      <c r="C170" s="10"/>
      <c r="D170" s="12"/>
      <c r="E170" s="12"/>
      <c r="F170" s="12"/>
      <c r="G170" s="17"/>
      <c r="H170" s="12"/>
      <c r="I170" s="12"/>
      <c r="J170" s="16"/>
      <c r="K170" s="13"/>
      <c r="L170" s="13"/>
      <c r="M170" s="16"/>
      <c r="N170" s="12"/>
    </row>
    <row r="171" spans="1:14" ht="50.1" customHeight="1">
      <c r="A171" s="15"/>
      <c r="B171" s="10"/>
      <c r="C171" s="10"/>
      <c r="D171" s="12"/>
      <c r="E171" s="12"/>
      <c r="F171" s="12"/>
      <c r="G171" s="17"/>
      <c r="H171" s="12"/>
      <c r="I171" s="12"/>
      <c r="J171" s="16"/>
      <c r="K171" s="13"/>
      <c r="L171" s="13"/>
      <c r="M171" s="16"/>
      <c r="N171" s="12"/>
    </row>
    <row r="172" spans="1:14" ht="50.1" customHeight="1">
      <c r="A172" s="15"/>
      <c r="B172" s="10"/>
      <c r="C172" s="10"/>
      <c r="D172" s="12"/>
      <c r="E172" s="12"/>
      <c r="F172" s="12"/>
      <c r="G172" s="17"/>
      <c r="H172" s="12"/>
      <c r="I172" s="12"/>
      <c r="J172" s="16"/>
      <c r="K172" s="13"/>
      <c r="L172" s="13"/>
      <c r="M172" s="16"/>
      <c r="N172" s="12"/>
    </row>
    <row r="173" spans="1:14" ht="50.1" customHeight="1">
      <c r="A173" s="15"/>
      <c r="B173" s="10"/>
      <c r="C173" s="10"/>
      <c r="D173" s="12"/>
      <c r="E173" s="12"/>
      <c r="F173" s="12"/>
      <c r="G173" s="17"/>
      <c r="H173" s="12"/>
      <c r="I173" s="12"/>
      <c r="J173" s="16"/>
      <c r="K173" s="13"/>
      <c r="L173" s="13"/>
      <c r="M173" s="16"/>
      <c r="N173" s="12"/>
    </row>
    <row r="174" spans="1:14" ht="50.1" customHeight="1">
      <c r="A174" s="15"/>
      <c r="B174" s="10"/>
      <c r="C174" s="10"/>
      <c r="D174" s="12"/>
      <c r="E174" s="12"/>
      <c r="F174" s="12"/>
      <c r="G174" s="17"/>
      <c r="H174" s="12"/>
      <c r="I174" s="12"/>
      <c r="J174" s="16"/>
      <c r="K174" s="13"/>
      <c r="L174" s="13"/>
      <c r="M174" s="16"/>
      <c r="N174" s="12"/>
    </row>
    <row r="175" spans="1:14" ht="50.1" customHeight="1">
      <c r="A175" s="15"/>
      <c r="B175" s="10"/>
      <c r="C175" s="10"/>
      <c r="D175" s="12"/>
      <c r="E175" s="12"/>
      <c r="F175" s="12"/>
      <c r="G175" s="17"/>
      <c r="H175" s="12"/>
      <c r="I175" s="12"/>
      <c r="J175" s="16"/>
      <c r="K175" s="13"/>
      <c r="L175" s="13"/>
      <c r="M175" s="16"/>
      <c r="N175" s="12"/>
    </row>
    <row r="176" spans="1:14" ht="50.1" customHeight="1">
      <c r="A176" s="15"/>
      <c r="B176" s="10"/>
      <c r="C176" s="10"/>
      <c r="D176" s="12"/>
      <c r="E176" s="12"/>
      <c r="F176" s="12"/>
      <c r="G176" s="17"/>
      <c r="H176" s="12"/>
      <c r="I176" s="12"/>
      <c r="J176" s="16"/>
      <c r="K176" s="13"/>
      <c r="L176" s="13"/>
      <c r="M176" s="16"/>
      <c r="N176" s="12"/>
    </row>
    <row r="177" spans="1:23" ht="50.1" customHeight="1">
      <c r="A177" s="15"/>
      <c r="B177" s="10"/>
      <c r="C177" s="10"/>
      <c r="D177" s="12"/>
      <c r="E177" s="12"/>
      <c r="F177" s="12"/>
      <c r="G177" s="17"/>
      <c r="H177" s="12"/>
      <c r="I177" s="12"/>
      <c r="J177" s="16"/>
      <c r="K177" s="13"/>
      <c r="L177" s="13"/>
      <c r="M177" s="16"/>
      <c r="N177" s="12"/>
    </row>
    <row r="178" spans="1:23" ht="50.1" customHeight="1">
      <c r="A178" s="15"/>
      <c r="B178" s="10"/>
      <c r="C178" s="10"/>
      <c r="D178" s="12"/>
      <c r="E178" s="12"/>
      <c r="F178" s="12"/>
      <c r="G178" s="17"/>
      <c r="H178" s="12"/>
      <c r="I178" s="12"/>
      <c r="J178" s="16"/>
      <c r="K178" s="13"/>
      <c r="L178" s="13"/>
      <c r="M178" s="16"/>
      <c r="N178" s="12"/>
    </row>
    <row r="179" spans="1:23" ht="50.1" customHeight="1">
      <c r="A179" s="15"/>
      <c r="B179" s="10"/>
      <c r="C179" s="10"/>
      <c r="D179" s="12"/>
      <c r="E179" s="12"/>
      <c r="F179" s="12"/>
      <c r="G179" s="17"/>
      <c r="H179" s="12"/>
      <c r="I179" s="12"/>
      <c r="J179" s="16"/>
      <c r="K179" s="13"/>
      <c r="L179" s="13"/>
      <c r="M179" s="16"/>
      <c r="N179" s="12"/>
    </row>
    <row r="180" spans="1:23" ht="50.1" customHeight="1">
      <c r="A180" s="15"/>
      <c r="B180" s="10"/>
      <c r="C180" s="10"/>
      <c r="D180" s="12"/>
      <c r="E180" s="12"/>
      <c r="F180" s="12"/>
      <c r="G180" s="17"/>
      <c r="H180" s="12"/>
      <c r="I180" s="12"/>
      <c r="J180" s="16"/>
      <c r="K180" s="13"/>
      <c r="L180" s="13"/>
      <c r="M180" s="16"/>
      <c r="N180" s="12"/>
    </row>
    <row r="181" spans="1:23" ht="50.1" customHeight="1">
      <c r="A181" s="15"/>
      <c r="B181" s="10"/>
      <c r="C181" s="10"/>
      <c r="D181" s="12"/>
      <c r="E181" s="12"/>
      <c r="F181" s="12"/>
      <c r="G181" s="17"/>
      <c r="H181" s="12"/>
      <c r="I181" s="12"/>
      <c r="J181" s="16"/>
      <c r="K181" s="13"/>
      <c r="L181" s="13"/>
      <c r="M181" s="16"/>
      <c r="N181" s="12"/>
    </row>
    <row r="182" spans="1:23" ht="50.1" customHeight="1">
      <c r="A182" s="15"/>
      <c r="B182" s="10"/>
      <c r="C182" s="10"/>
      <c r="D182" s="12"/>
      <c r="E182" s="12"/>
      <c r="F182" s="12"/>
      <c r="G182" s="17"/>
      <c r="H182" s="12"/>
      <c r="I182" s="12"/>
      <c r="J182" s="16"/>
      <c r="K182" s="13"/>
      <c r="L182" s="13"/>
      <c r="M182" s="16"/>
      <c r="N182" s="12"/>
    </row>
    <row r="183" spans="1:23" ht="50.1" customHeight="1">
      <c r="A183" s="15"/>
      <c r="B183" s="10"/>
      <c r="C183" s="10"/>
      <c r="D183" s="12"/>
      <c r="E183" s="12"/>
      <c r="F183" s="12"/>
      <c r="G183" s="17"/>
      <c r="H183" s="12"/>
      <c r="I183" s="12"/>
      <c r="J183" s="16"/>
      <c r="K183" s="13"/>
      <c r="L183" s="13"/>
      <c r="M183" s="16"/>
      <c r="N183" s="12"/>
    </row>
    <row r="184" spans="1:23" ht="50.1" customHeight="1">
      <c r="A184" s="15"/>
      <c r="B184" s="10"/>
      <c r="C184" s="10"/>
      <c r="D184" s="12"/>
      <c r="E184" s="12"/>
      <c r="F184" s="12"/>
      <c r="G184" s="17"/>
      <c r="H184" s="12"/>
      <c r="I184" s="12"/>
      <c r="J184" s="16"/>
      <c r="K184" s="13"/>
      <c r="L184" s="13"/>
      <c r="M184" s="16"/>
      <c r="N184" s="12"/>
    </row>
    <row r="185" spans="1:23" ht="50.1" customHeight="1">
      <c r="A185" s="9"/>
      <c r="B185" s="10"/>
      <c r="C185" s="10"/>
      <c r="D185" s="11"/>
      <c r="E185" s="12"/>
      <c r="F185" s="12"/>
      <c r="G185" s="17"/>
      <c r="H185" s="12"/>
      <c r="I185" s="11"/>
      <c r="J185" s="13"/>
      <c r="K185" s="13"/>
      <c r="L185" s="13"/>
      <c r="M185" s="13"/>
      <c r="N185" s="12"/>
    </row>
    <row r="186" spans="1:23" ht="50.1" customHeight="1">
      <c r="A186" s="9"/>
      <c r="B186" s="10"/>
      <c r="C186" s="10"/>
      <c r="D186" s="11"/>
      <c r="E186" s="12"/>
      <c r="F186" s="12"/>
      <c r="G186" s="17"/>
      <c r="H186" s="12"/>
      <c r="I186" s="11"/>
      <c r="J186" s="13"/>
      <c r="K186" s="13"/>
      <c r="L186" s="13"/>
      <c r="M186" s="13"/>
      <c r="N186" s="13"/>
    </row>
    <row r="187" spans="1:23" ht="50.1" customHeight="1">
      <c r="A187" s="9"/>
      <c r="B187" s="10"/>
      <c r="C187" s="10"/>
      <c r="D187" s="11"/>
      <c r="E187" s="12"/>
      <c r="F187" s="12"/>
      <c r="G187" s="17"/>
      <c r="H187" s="12"/>
      <c r="I187" s="11"/>
      <c r="J187" s="13"/>
      <c r="K187" s="13"/>
      <c r="L187" s="13"/>
      <c r="M187" s="13"/>
      <c r="N187" s="13"/>
    </row>
    <row r="188" spans="1:23" ht="50.1" customHeight="1">
      <c r="A188" s="9"/>
      <c r="B188" s="10"/>
      <c r="C188" s="10"/>
      <c r="D188" s="11"/>
      <c r="E188" s="12"/>
      <c r="F188" s="12"/>
      <c r="G188" s="17"/>
      <c r="H188" s="12"/>
      <c r="I188" s="11"/>
      <c r="J188" s="13"/>
      <c r="K188" s="13"/>
      <c r="L188" s="13"/>
      <c r="M188" s="13"/>
      <c r="N188" s="13"/>
    </row>
    <row r="189" spans="1:23" ht="50.1" customHeight="1">
      <c r="A189" s="9"/>
      <c r="B189" s="10"/>
      <c r="C189" s="10"/>
      <c r="D189" s="11"/>
      <c r="E189" s="12"/>
      <c r="F189" s="12"/>
      <c r="G189" s="17"/>
      <c r="H189" s="12"/>
      <c r="I189" s="11"/>
      <c r="J189" s="13"/>
      <c r="K189" s="13"/>
      <c r="L189" s="13"/>
      <c r="M189" s="13"/>
      <c r="N189" s="13"/>
      <c r="O189" s="86"/>
      <c r="P189" s="86"/>
      <c r="Q189" s="86"/>
      <c r="R189" s="86"/>
      <c r="S189" s="86"/>
      <c r="T189" s="86"/>
      <c r="U189" s="86"/>
      <c r="V189" s="86"/>
      <c r="W189" s="86"/>
    </row>
    <row r="190" spans="1:23" ht="50.1" customHeight="1">
      <c r="A190" s="9"/>
      <c r="B190" s="10"/>
      <c r="C190" s="10"/>
      <c r="D190" s="11"/>
      <c r="E190" s="12"/>
      <c r="F190" s="12"/>
      <c r="G190" s="17"/>
      <c r="H190" s="12"/>
      <c r="I190" s="11"/>
      <c r="J190" s="13"/>
      <c r="K190" s="13"/>
      <c r="L190" s="13"/>
      <c r="M190" s="13"/>
      <c r="N190" s="13"/>
      <c r="O190" s="86"/>
      <c r="P190" s="86"/>
      <c r="Q190" s="86"/>
      <c r="R190" s="86"/>
      <c r="S190" s="86"/>
      <c r="T190" s="86"/>
      <c r="U190" s="86"/>
      <c r="V190" s="86"/>
      <c r="W190" s="86"/>
    </row>
    <row r="191" spans="1:23" ht="50.1" customHeight="1">
      <c r="A191" s="9"/>
      <c r="B191" s="10"/>
      <c r="C191" s="10"/>
      <c r="D191" s="11"/>
      <c r="E191" s="12"/>
      <c r="F191" s="12"/>
      <c r="G191" s="17"/>
      <c r="H191" s="12"/>
      <c r="I191" s="11"/>
      <c r="J191" s="13"/>
      <c r="K191" s="13"/>
      <c r="L191" s="13"/>
      <c r="M191" s="13"/>
      <c r="N191" s="13"/>
      <c r="O191" s="86"/>
      <c r="P191" s="86"/>
      <c r="Q191" s="86"/>
      <c r="R191" s="86"/>
      <c r="S191" s="86"/>
      <c r="T191" s="86"/>
      <c r="U191" s="86"/>
      <c r="V191" s="86"/>
      <c r="W191" s="86"/>
    </row>
    <row r="192" spans="1:23" ht="50.1" customHeight="1">
      <c r="A192" s="9"/>
      <c r="B192" s="10"/>
      <c r="C192" s="10"/>
      <c r="D192" s="11"/>
      <c r="E192" s="12"/>
      <c r="F192" s="12"/>
      <c r="G192" s="17"/>
      <c r="H192" s="12"/>
      <c r="I192" s="11"/>
      <c r="J192" s="13"/>
      <c r="K192" s="13"/>
      <c r="L192" s="13"/>
      <c r="M192" s="13"/>
      <c r="N192" s="12"/>
      <c r="O192" s="86"/>
      <c r="P192" s="86"/>
      <c r="Q192" s="86"/>
      <c r="R192" s="86"/>
      <c r="S192" s="86"/>
      <c r="T192" s="86"/>
      <c r="U192" s="86"/>
      <c r="V192" s="86"/>
      <c r="W192" s="86"/>
    </row>
    <row r="193" spans="1:23" ht="50.1" customHeight="1">
      <c r="A193" s="9"/>
      <c r="B193" s="10"/>
      <c r="C193" s="10"/>
      <c r="D193" s="11"/>
      <c r="E193" s="12"/>
      <c r="F193" s="12"/>
      <c r="G193" s="17"/>
      <c r="H193" s="12"/>
      <c r="I193" s="11"/>
      <c r="J193" s="13"/>
      <c r="K193" s="13"/>
      <c r="L193" s="13"/>
      <c r="M193" s="13"/>
      <c r="N193" s="12"/>
      <c r="O193" s="86"/>
      <c r="P193" s="86"/>
      <c r="Q193" s="86"/>
      <c r="R193" s="86"/>
      <c r="S193" s="86"/>
      <c r="T193" s="86"/>
      <c r="U193" s="86"/>
      <c r="V193" s="86"/>
      <c r="W193" s="86"/>
    </row>
    <row r="194" spans="1:23" ht="50.1" customHeight="1">
      <c r="A194" s="9"/>
      <c r="B194" s="10"/>
      <c r="C194" s="10"/>
      <c r="D194" s="11"/>
      <c r="E194" s="12"/>
      <c r="F194" s="12"/>
      <c r="G194" s="17"/>
      <c r="H194" s="12"/>
      <c r="I194" s="11"/>
      <c r="J194" s="13"/>
      <c r="K194" s="13"/>
      <c r="L194" s="13"/>
      <c r="M194" s="13"/>
      <c r="N194" s="12"/>
      <c r="O194" s="86"/>
      <c r="P194" s="86"/>
      <c r="Q194" s="86"/>
      <c r="R194" s="86"/>
      <c r="S194" s="86"/>
      <c r="T194" s="86"/>
      <c r="U194" s="86"/>
      <c r="V194" s="86"/>
      <c r="W194" s="86"/>
    </row>
    <row r="195" spans="1:23" ht="50.1" customHeight="1">
      <c r="A195" s="9"/>
      <c r="B195" s="10"/>
      <c r="C195" s="10"/>
      <c r="D195" s="11"/>
      <c r="E195" s="12"/>
      <c r="F195" s="12"/>
      <c r="G195" s="17"/>
      <c r="H195" s="12"/>
      <c r="I195" s="11"/>
      <c r="J195" s="13"/>
      <c r="K195" s="13"/>
      <c r="L195" s="13"/>
      <c r="M195" s="13"/>
      <c r="N195" s="12"/>
      <c r="O195" s="86"/>
      <c r="P195" s="86"/>
      <c r="Q195" s="86"/>
      <c r="R195" s="86"/>
      <c r="S195" s="86"/>
      <c r="T195" s="86"/>
      <c r="U195" s="86"/>
      <c r="V195" s="86"/>
      <c r="W195" s="86"/>
    </row>
    <row r="196" spans="1:23" ht="50.1" customHeight="1">
      <c r="A196" s="9"/>
      <c r="B196" s="10"/>
      <c r="C196" s="10"/>
      <c r="D196" s="11"/>
      <c r="E196" s="12"/>
      <c r="F196" s="12"/>
      <c r="G196" s="17"/>
      <c r="H196" s="12"/>
      <c r="I196" s="11"/>
      <c r="J196" s="13"/>
      <c r="K196" s="13"/>
      <c r="L196" s="13"/>
      <c r="M196" s="13"/>
      <c r="N196" s="12"/>
      <c r="O196" s="86"/>
      <c r="P196" s="86"/>
      <c r="Q196" s="86"/>
      <c r="R196" s="86"/>
      <c r="S196" s="86"/>
      <c r="T196" s="86"/>
      <c r="U196" s="86"/>
      <c r="V196" s="86"/>
      <c r="W196" s="86"/>
    </row>
    <row r="197" spans="1:23" ht="50.1" customHeight="1">
      <c r="A197" s="9"/>
      <c r="B197" s="10"/>
      <c r="C197" s="10"/>
      <c r="D197" s="11"/>
      <c r="E197" s="12"/>
      <c r="F197" s="12"/>
      <c r="G197" s="17"/>
      <c r="H197" s="12"/>
      <c r="I197" s="11"/>
      <c r="J197" s="13"/>
      <c r="K197" s="13"/>
      <c r="L197" s="13"/>
      <c r="M197" s="13"/>
      <c r="N197" s="12"/>
      <c r="O197" s="86"/>
      <c r="P197" s="86"/>
      <c r="Q197" s="86"/>
      <c r="R197" s="86"/>
      <c r="S197" s="86"/>
      <c r="T197" s="86"/>
      <c r="U197" s="86"/>
      <c r="V197" s="86"/>
      <c r="W197" s="86"/>
    </row>
    <row r="198" spans="1:23" ht="50.1" customHeight="1">
      <c r="A198" s="9"/>
      <c r="B198" s="10"/>
      <c r="C198" s="10"/>
      <c r="D198" s="11"/>
      <c r="E198" s="12"/>
      <c r="F198" s="12"/>
      <c r="G198" s="17"/>
      <c r="H198" s="12"/>
      <c r="I198" s="11"/>
      <c r="J198" s="13"/>
      <c r="K198" s="13"/>
      <c r="L198" s="13"/>
      <c r="M198" s="13"/>
      <c r="N198" s="12"/>
      <c r="O198" s="86"/>
      <c r="P198" s="86"/>
      <c r="Q198" s="86"/>
      <c r="R198" s="86"/>
      <c r="S198" s="86"/>
      <c r="T198" s="86"/>
      <c r="U198" s="86"/>
      <c r="V198" s="86"/>
      <c r="W198" s="86"/>
    </row>
    <row r="199" spans="1:23" ht="50.1" customHeight="1">
      <c r="A199" s="9"/>
      <c r="B199" s="10"/>
      <c r="C199" s="10"/>
      <c r="D199" s="11"/>
      <c r="E199" s="12"/>
      <c r="F199" s="12"/>
      <c r="G199" s="17"/>
      <c r="H199" s="12"/>
      <c r="I199" s="11"/>
      <c r="J199" s="13"/>
      <c r="K199" s="13"/>
      <c r="L199" s="13"/>
      <c r="M199" s="13"/>
      <c r="N199" s="12"/>
      <c r="O199" s="86"/>
      <c r="P199" s="86"/>
      <c r="Q199" s="86"/>
      <c r="R199" s="86"/>
      <c r="S199" s="86"/>
      <c r="T199" s="86"/>
      <c r="U199" s="86"/>
      <c r="V199" s="86"/>
      <c r="W199" s="86"/>
    </row>
    <row r="200" spans="1:23" ht="50.1" customHeight="1">
      <c r="A200" s="9"/>
      <c r="B200" s="10"/>
      <c r="C200" s="10"/>
      <c r="D200" s="11"/>
      <c r="E200" s="12"/>
      <c r="F200" s="12"/>
      <c r="G200" s="17"/>
      <c r="H200" s="12"/>
      <c r="I200" s="11"/>
      <c r="J200" s="13"/>
      <c r="K200" s="13"/>
      <c r="L200" s="13"/>
      <c r="M200" s="13"/>
      <c r="N200" s="12"/>
      <c r="O200" s="86"/>
      <c r="P200" s="86"/>
      <c r="Q200" s="86"/>
      <c r="R200" s="86"/>
      <c r="S200" s="86"/>
      <c r="T200" s="86"/>
      <c r="U200" s="86"/>
      <c r="V200" s="86"/>
      <c r="W200" s="86"/>
    </row>
    <row r="201" spans="1:23" ht="50.1" customHeight="1">
      <c r="A201" s="9"/>
      <c r="B201" s="10"/>
      <c r="C201" s="10"/>
      <c r="D201" s="11"/>
      <c r="E201" s="12"/>
      <c r="F201" s="12"/>
      <c r="G201" s="17"/>
      <c r="H201" s="12"/>
      <c r="I201" s="11"/>
      <c r="J201" s="13"/>
      <c r="K201" s="13"/>
      <c r="L201" s="13"/>
      <c r="M201" s="13"/>
      <c r="N201" s="12"/>
      <c r="O201" s="86"/>
      <c r="P201" s="86"/>
      <c r="Q201" s="86"/>
      <c r="R201" s="86"/>
      <c r="S201" s="86"/>
      <c r="T201" s="86"/>
      <c r="U201" s="86"/>
      <c r="V201" s="86"/>
      <c r="W201" s="86"/>
    </row>
    <row r="202" spans="1:23" ht="50.1" customHeight="1">
      <c r="A202" s="9"/>
      <c r="B202" s="10"/>
      <c r="C202" s="10"/>
      <c r="D202" s="11"/>
      <c r="E202" s="12"/>
      <c r="F202" s="12"/>
      <c r="G202" s="17"/>
      <c r="H202" s="12"/>
      <c r="I202" s="11"/>
      <c r="J202" s="13"/>
      <c r="K202" s="13"/>
      <c r="L202" s="13"/>
      <c r="M202" s="13"/>
      <c r="N202" s="12"/>
      <c r="O202" s="86"/>
      <c r="P202" s="86"/>
      <c r="Q202" s="86"/>
      <c r="R202" s="86"/>
      <c r="S202" s="86"/>
      <c r="T202" s="86"/>
      <c r="U202" s="86"/>
      <c r="V202" s="86"/>
      <c r="W202" s="86"/>
    </row>
    <row r="203" spans="1:23" ht="50.1" customHeight="1">
      <c r="A203" s="9"/>
      <c r="B203" s="10"/>
      <c r="C203" s="10"/>
      <c r="D203" s="11"/>
      <c r="E203" s="12"/>
      <c r="F203" s="12"/>
      <c r="G203" s="17"/>
      <c r="H203" s="12"/>
      <c r="I203" s="11"/>
      <c r="J203" s="13"/>
      <c r="K203" s="13"/>
      <c r="L203" s="13"/>
      <c r="M203" s="13"/>
      <c r="N203" s="12"/>
      <c r="O203" s="86"/>
      <c r="P203" s="86"/>
      <c r="Q203" s="86"/>
      <c r="R203" s="86"/>
      <c r="S203" s="86"/>
      <c r="T203" s="86"/>
      <c r="U203" s="86"/>
      <c r="V203" s="86"/>
      <c r="W203" s="86"/>
    </row>
    <row r="204" spans="1:23" ht="50.1" customHeight="1">
      <c r="A204" s="9"/>
      <c r="B204" s="10"/>
      <c r="C204" s="10"/>
      <c r="D204" s="11"/>
      <c r="E204" s="12"/>
      <c r="F204" s="12"/>
      <c r="G204" s="17"/>
      <c r="H204" s="12"/>
      <c r="I204" s="11"/>
      <c r="J204" s="13"/>
      <c r="K204" s="13"/>
      <c r="L204" s="13"/>
      <c r="M204" s="13"/>
      <c r="N204" s="12"/>
      <c r="O204" s="86"/>
      <c r="P204" s="86"/>
      <c r="Q204" s="86"/>
      <c r="R204" s="86"/>
      <c r="S204" s="86"/>
      <c r="T204" s="86"/>
      <c r="U204" s="86"/>
      <c r="V204" s="86"/>
      <c r="W204" s="86"/>
    </row>
    <row r="205" spans="1:23" ht="50.1" customHeight="1">
      <c r="A205" s="9"/>
      <c r="B205" s="10"/>
      <c r="C205" s="10"/>
      <c r="D205" s="11"/>
      <c r="E205" s="12"/>
      <c r="F205" s="12"/>
      <c r="G205" s="17"/>
      <c r="H205" s="12"/>
      <c r="I205" s="11"/>
      <c r="J205" s="13"/>
      <c r="K205" s="13"/>
      <c r="L205" s="13"/>
      <c r="M205" s="13"/>
      <c r="N205" s="12"/>
      <c r="O205" s="86"/>
      <c r="P205" s="86"/>
      <c r="Q205" s="86"/>
      <c r="R205" s="86"/>
      <c r="S205" s="86"/>
      <c r="T205" s="86"/>
      <c r="U205" s="86"/>
      <c r="V205" s="86"/>
      <c r="W205" s="86"/>
    </row>
    <row r="206" spans="1:23" ht="50.1" customHeight="1">
      <c r="A206" s="9"/>
      <c r="B206" s="10"/>
      <c r="C206" s="10"/>
      <c r="D206" s="11"/>
      <c r="E206" s="12"/>
      <c r="F206" s="12"/>
      <c r="G206" s="17"/>
      <c r="H206" s="12"/>
      <c r="I206" s="11"/>
      <c r="J206" s="13"/>
      <c r="K206" s="13"/>
      <c r="L206" s="13"/>
      <c r="M206" s="13"/>
      <c r="N206" s="12"/>
      <c r="O206" s="86"/>
      <c r="P206" s="86"/>
      <c r="Q206" s="86"/>
      <c r="R206" s="86"/>
      <c r="S206" s="86"/>
      <c r="T206" s="86"/>
      <c r="U206" s="86"/>
      <c r="V206" s="86"/>
      <c r="W206" s="86"/>
    </row>
    <row r="207" spans="1:23" ht="50.1" customHeight="1">
      <c r="A207" s="9"/>
      <c r="B207" s="10"/>
      <c r="C207" s="10"/>
      <c r="D207" s="11"/>
      <c r="E207" s="12"/>
      <c r="F207" s="12"/>
      <c r="G207" s="17"/>
      <c r="H207" s="12"/>
      <c r="I207" s="11"/>
      <c r="J207" s="13"/>
      <c r="K207" s="13"/>
      <c r="L207" s="13"/>
      <c r="M207" s="13"/>
      <c r="N207" s="12"/>
      <c r="O207" s="86"/>
      <c r="P207" s="86"/>
      <c r="Q207" s="86"/>
      <c r="R207" s="86"/>
      <c r="S207" s="86"/>
      <c r="T207" s="86"/>
      <c r="U207" s="86"/>
      <c r="V207" s="86"/>
      <c r="W207" s="86"/>
    </row>
    <row r="208" spans="1:23" ht="50.1" customHeight="1">
      <c r="A208" s="9"/>
      <c r="B208" s="10"/>
      <c r="C208" s="10"/>
      <c r="D208" s="11"/>
      <c r="E208" s="12"/>
      <c r="F208" s="12"/>
      <c r="G208" s="17"/>
      <c r="H208" s="12"/>
      <c r="I208" s="11"/>
      <c r="J208" s="13"/>
      <c r="K208" s="13"/>
      <c r="L208" s="13"/>
      <c r="M208" s="13"/>
      <c r="N208" s="12"/>
      <c r="O208" s="86"/>
      <c r="P208" s="86"/>
      <c r="Q208" s="86"/>
      <c r="R208" s="86"/>
      <c r="S208" s="86"/>
      <c r="T208" s="86"/>
      <c r="U208" s="86"/>
      <c r="V208" s="86"/>
      <c r="W208" s="86"/>
    </row>
    <row r="209" spans="1:23" ht="50.1" customHeight="1">
      <c r="A209" s="9"/>
      <c r="B209" s="10"/>
      <c r="C209" s="10"/>
      <c r="D209" s="11"/>
      <c r="E209" s="12"/>
      <c r="F209" s="12"/>
      <c r="G209" s="17"/>
      <c r="H209" s="12"/>
      <c r="I209" s="11"/>
      <c r="J209" s="13"/>
      <c r="K209" s="13"/>
      <c r="L209" s="13"/>
      <c r="M209" s="13"/>
      <c r="N209" s="12"/>
      <c r="O209" s="86"/>
      <c r="P209" s="86"/>
      <c r="Q209" s="86"/>
      <c r="R209" s="86"/>
      <c r="S209" s="86"/>
      <c r="T209" s="86"/>
      <c r="U209" s="86"/>
      <c r="V209" s="86"/>
      <c r="W209" s="86"/>
    </row>
    <row r="210" spans="1:23" ht="50.1" customHeight="1">
      <c r="A210" s="9"/>
      <c r="B210" s="10"/>
      <c r="C210" s="10"/>
      <c r="D210" s="11"/>
      <c r="E210" s="12"/>
      <c r="F210" s="12"/>
      <c r="G210" s="17"/>
      <c r="H210" s="12"/>
      <c r="I210" s="11"/>
      <c r="J210" s="13"/>
      <c r="K210" s="13"/>
      <c r="L210" s="13"/>
      <c r="M210" s="13"/>
      <c r="N210" s="12"/>
      <c r="O210" s="86"/>
      <c r="P210" s="86"/>
      <c r="Q210" s="86"/>
      <c r="R210" s="86"/>
      <c r="S210" s="86"/>
      <c r="T210" s="86"/>
      <c r="U210" s="86"/>
      <c r="V210" s="86"/>
      <c r="W210" s="86"/>
    </row>
    <row r="211" spans="1:23" ht="50.1" customHeight="1">
      <c r="A211" s="9"/>
      <c r="B211" s="10"/>
      <c r="C211" s="10"/>
      <c r="D211" s="11"/>
      <c r="E211" s="12"/>
      <c r="F211" s="12"/>
      <c r="G211" s="17"/>
      <c r="H211" s="12"/>
      <c r="I211" s="11"/>
      <c r="J211" s="13"/>
      <c r="K211" s="13"/>
      <c r="L211" s="13"/>
      <c r="M211" s="13"/>
      <c r="N211" s="12"/>
      <c r="O211" s="86"/>
      <c r="P211" s="86"/>
      <c r="Q211" s="86"/>
      <c r="R211" s="86"/>
      <c r="S211" s="86"/>
      <c r="T211" s="86"/>
      <c r="U211" s="86"/>
      <c r="V211" s="86"/>
      <c r="W211" s="86"/>
    </row>
    <row r="212" spans="1:23" ht="50.1" customHeight="1">
      <c r="A212" s="9"/>
      <c r="B212" s="10"/>
      <c r="C212" s="10"/>
      <c r="D212" s="11"/>
      <c r="E212" s="12"/>
      <c r="F212" s="12"/>
      <c r="G212" s="17"/>
      <c r="H212" s="12"/>
      <c r="I212" s="11"/>
      <c r="J212" s="13"/>
      <c r="K212" s="13"/>
      <c r="L212" s="13"/>
      <c r="M212" s="13"/>
      <c r="N212" s="12"/>
    </row>
    <row r="213" spans="1:23" ht="50.1" customHeight="1">
      <c r="A213" s="9"/>
      <c r="B213" s="10"/>
      <c r="C213" s="10"/>
      <c r="D213" s="11"/>
      <c r="E213" s="12"/>
      <c r="F213" s="12"/>
      <c r="G213" s="17"/>
      <c r="H213" s="12"/>
      <c r="I213" s="11"/>
      <c r="J213" s="13"/>
      <c r="K213" s="13"/>
      <c r="L213" s="13"/>
      <c r="M213" s="13"/>
      <c r="N213" s="12"/>
    </row>
    <row r="214" spans="1:23" ht="50.1" customHeight="1">
      <c r="A214" s="9"/>
      <c r="B214" s="10"/>
      <c r="C214" s="10"/>
      <c r="D214" s="11"/>
      <c r="E214" s="12"/>
      <c r="F214" s="12"/>
      <c r="G214" s="17"/>
      <c r="H214" s="12"/>
      <c r="I214" s="11"/>
      <c r="J214" s="13"/>
      <c r="K214" s="13"/>
      <c r="L214" s="13"/>
      <c r="M214" s="13"/>
      <c r="N214" s="12"/>
    </row>
    <row r="215" spans="1:23" ht="55.5" customHeight="1">
      <c r="A215" s="9"/>
      <c r="B215" s="10"/>
      <c r="C215" s="10"/>
      <c r="D215" s="11"/>
      <c r="E215" s="12"/>
      <c r="F215" s="12"/>
      <c r="G215" s="17"/>
      <c r="H215" s="12"/>
      <c r="I215" s="11"/>
      <c r="J215" s="13"/>
      <c r="K215" s="13"/>
      <c r="L215" s="13"/>
      <c r="M215" s="13"/>
      <c r="N215" s="13"/>
    </row>
    <row r="216" spans="1:23" ht="50.1" customHeight="1">
      <c r="A216" s="9"/>
      <c r="B216" s="10"/>
      <c r="C216" s="10"/>
      <c r="D216" s="11"/>
      <c r="E216" s="12"/>
      <c r="F216" s="12"/>
      <c r="G216" s="17"/>
      <c r="H216" s="12"/>
      <c r="I216" s="11"/>
      <c r="J216" s="13"/>
      <c r="K216" s="13"/>
      <c r="L216" s="13"/>
      <c r="M216" s="13"/>
      <c r="N216" s="13"/>
    </row>
    <row r="217" spans="1:23" ht="57.75" customHeight="1">
      <c r="A217" s="9"/>
      <c r="B217" s="10"/>
      <c r="C217" s="10"/>
      <c r="D217" s="11"/>
      <c r="E217" s="12"/>
      <c r="F217" s="12"/>
      <c r="G217" s="17"/>
      <c r="H217" s="12"/>
      <c r="I217" s="11"/>
      <c r="J217" s="13"/>
      <c r="K217" s="13"/>
      <c r="L217" s="13"/>
      <c r="M217" s="13"/>
      <c r="N217" s="13"/>
    </row>
    <row r="218" spans="1:23" ht="50.1" customHeight="1">
      <c r="A218" s="15"/>
      <c r="B218" s="10"/>
      <c r="C218" s="10"/>
      <c r="D218" s="12"/>
      <c r="E218" s="12"/>
      <c r="F218" s="12"/>
      <c r="G218" s="17"/>
      <c r="H218" s="12"/>
      <c r="I218" s="12"/>
      <c r="J218" s="16"/>
      <c r="K218" s="13"/>
      <c r="L218" s="13"/>
      <c r="M218" s="16"/>
      <c r="N218" s="13"/>
    </row>
    <row r="219" spans="1:23" ht="50.1" customHeight="1">
      <c r="A219" s="15"/>
      <c r="B219" s="10"/>
      <c r="C219" s="10"/>
      <c r="D219" s="12"/>
      <c r="E219" s="12"/>
      <c r="F219" s="12"/>
      <c r="G219" s="17"/>
      <c r="H219" s="12"/>
      <c r="I219" s="12"/>
      <c r="J219" s="16"/>
      <c r="K219" s="13"/>
      <c r="L219" s="13"/>
      <c r="M219" s="16"/>
      <c r="N219" s="13"/>
    </row>
    <row r="220" spans="1:23" ht="50.1" customHeight="1">
      <c r="A220" s="15"/>
      <c r="B220" s="10"/>
      <c r="C220" s="10"/>
      <c r="D220" s="12"/>
      <c r="E220" s="12"/>
      <c r="F220" s="12"/>
      <c r="G220" s="17"/>
      <c r="H220" s="12"/>
      <c r="I220" s="12"/>
      <c r="J220" s="16"/>
      <c r="K220" s="13"/>
      <c r="L220" s="13"/>
      <c r="M220" s="16"/>
      <c r="N220" s="13"/>
    </row>
    <row r="221" spans="1:23" ht="50.1" customHeight="1">
      <c r="A221" s="15"/>
      <c r="B221" s="10"/>
      <c r="C221" s="10"/>
      <c r="D221" s="12"/>
      <c r="E221" s="12"/>
      <c r="F221" s="12"/>
      <c r="G221" s="17"/>
      <c r="H221" s="12"/>
      <c r="I221" s="12"/>
      <c r="J221" s="16"/>
      <c r="K221" s="13"/>
      <c r="L221" s="13"/>
      <c r="M221" s="16"/>
      <c r="N221" s="13"/>
    </row>
    <row r="222" spans="1:23" ht="50.1" customHeight="1">
      <c r="A222" s="15"/>
      <c r="B222" s="10"/>
      <c r="C222" s="10"/>
      <c r="D222" s="12"/>
      <c r="E222" s="12"/>
      <c r="F222" s="12"/>
      <c r="G222" s="17"/>
      <c r="H222" s="12"/>
      <c r="I222" s="12"/>
      <c r="J222" s="16"/>
      <c r="K222" s="13"/>
      <c r="L222" s="13"/>
      <c r="M222" s="16"/>
      <c r="N222" s="13"/>
    </row>
    <row r="223" spans="1:23" ht="50.1" customHeight="1">
      <c r="A223" s="15"/>
      <c r="B223" s="10"/>
      <c r="C223" s="10"/>
      <c r="D223" s="12"/>
      <c r="E223" s="12"/>
      <c r="F223" s="12"/>
      <c r="G223" s="17"/>
      <c r="H223" s="12"/>
      <c r="I223" s="12"/>
      <c r="J223" s="16"/>
      <c r="K223" s="13"/>
      <c r="L223" s="13"/>
      <c r="M223" s="16"/>
      <c r="N223" s="13"/>
    </row>
    <row r="224" spans="1:23" ht="50.1" customHeight="1">
      <c r="A224" s="15"/>
      <c r="B224" s="10"/>
      <c r="C224" s="10"/>
      <c r="D224" s="12"/>
      <c r="E224" s="12"/>
      <c r="F224" s="12"/>
      <c r="G224" s="17"/>
      <c r="H224" s="12"/>
      <c r="I224" s="12"/>
      <c r="J224" s="16"/>
      <c r="K224" s="13"/>
      <c r="L224" s="13"/>
      <c r="M224" s="16"/>
      <c r="N224" s="13"/>
    </row>
    <row r="225" spans="1:14" ht="78" customHeight="1">
      <c r="A225" s="15"/>
      <c r="B225" s="10"/>
      <c r="C225" s="10"/>
      <c r="D225" s="12"/>
      <c r="E225" s="12"/>
      <c r="F225" s="12"/>
      <c r="G225" s="17"/>
      <c r="H225" s="12"/>
      <c r="I225" s="12"/>
      <c r="J225" s="16"/>
      <c r="K225" s="13"/>
      <c r="L225" s="13"/>
      <c r="M225" s="16"/>
      <c r="N225" s="13"/>
    </row>
    <row r="226" spans="1:14" ht="50.1" customHeight="1">
      <c r="A226" s="15"/>
      <c r="B226" s="10"/>
      <c r="C226" s="10"/>
      <c r="D226" s="12"/>
      <c r="E226" s="12"/>
      <c r="F226" s="12"/>
      <c r="G226" s="17"/>
      <c r="H226" s="12"/>
      <c r="I226" s="12"/>
      <c r="J226" s="16"/>
      <c r="K226" s="13"/>
      <c r="L226" s="13"/>
      <c r="M226" s="16"/>
      <c r="N226" s="13"/>
    </row>
    <row r="227" spans="1:14" ht="50.1" customHeight="1">
      <c r="A227" s="15"/>
      <c r="B227" s="10"/>
      <c r="C227" s="10"/>
      <c r="D227" s="12"/>
      <c r="E227" s="12"/>
      <c r="F227" s="12"/>
      <c r="G227" s="17"/>
      <c r="H227" s="12"/>
      <c r="I227" s="12"/>
      <c r="J227" s="16"/>
      <c r="K227" s="13"/>
      <c r="L227" s="13"/>
      <c r="M227" s="16"/>
      <c r="N227" s="13"/>
    </row>
    <row r="228" spans="1:14" ht="50.1" customHeight="1">
      <c r="A228" s="15"/>
      <c r="B228" s="10"/>
      <c r="C228" s="10"/>
      <c r="D228" s="12"/>
      <c r="E228" s="12"/>
      <c r="F228" s="12"/>
      <c r="G228" s="17"/>
      <c r="H228" s="12"/>
      <c r="I228" s="12"/>
      <c r="J228" s="16"/>
      <c r="K228" s="13"/>
      <c r="L228" s="13"/>
      <c r="M228" s="16"/>
      <c r="N228" s="13"/>
    </row>
    <row r="229" spans="1:14" ht="50.1" customHeight="1">
      <c r="A229" s="15"/>
      <c r="B229" s="10"/>
      <c r="C229" s="10"/>
      <c r="D229" s="12"/>
      <c r="E229" s="12"/>
      <c r="F229" s="12"/>
      <c r="G229" s="17"/>
      <c r="H229" s="12"/>
      <c r="I229" s="12"/>
      <c r="J229" s="16"/>
      <c r="K229" s="13"/>
      <c r="L229" s="13"/>
      <c r="M229" s="16"/>
      <c r="N229" s="13"/>
    </row>
    <row r="230" spans="1:14" ht="50.1" customHeight="1">
      <c r="A230" s="15"/>
      <c r="B230" s="10"/>
      <c r="C230" s="10"/>
      <c r="D230" s="12"/>
      <c r="E230" s="12"/>
      <c r="F230" s="12"/>
      <c r="G230" s="17"/>
      <c r="H230" s="12"/>
      <c r="I230" s="12"/>
      <c r="J230" s="16"/>
      <c r="K230" s="13"/>
      <c r="L230" s="13"/>
      <c r="M230" s="16"/>
      <c r="N230" s="13"/>
    </row>
    <row r="231" spans="1:14" ht="50.1" customHeight="1">
      <c r="A231" s="15"/>
      <c r="B231" s="10"/>
      <c r="C231" s="10"/>
      <c r="D231" s="12"/>
      <c r="E231" s="12"/>
      <c r="F231" s="12"/>
      <c r="G231" s="17"/>
      <c r="H231" s="12"/>
      <c r="I231" s="12"/>
      <c r="J231" s="16"/>
      <c r="K231" s="13"/>
      <c r="L231" s="13"/>
      <c r="M231" s="16"/>
      <c r="N231" s="13"/>
    </row>
    <row r="232" spans="1:14" ht="50.1" customHeight="1">
      <c r="A232" s="15"/>
      <c r="B232" s="10"/>
      <c r="C232" s="10"/>
      <c r="D232" s="12"/>
      <c r="E232" s="12"/>
      <c r="F232" s="12"/>
      <c r="G232" s="17"/>
      <c r="H232" s="12"/>
      <c r="I232" s="12"/>
      <c r="J232" s="16"/>
      <c r="K232" s="13"/>
      <c r="L232" s="13"/>
      <c r="M232" s="16"/>
      <c r="N232" s="13"/>
    </row>
    <row r="233" spans="1:14" ht="50.1" customHeight="1">
      <c r="A233" s="15"/>
      <c r="B233" s="10"/>
      <c r="C233" s="10"/>
      <c r="D233" s="12"/>
      <c r="E233" s="12"/>
      <c r="F233" s="12"/>
      <c r="G233" s="17"/>
      <c r="H233" s="12"/>
      <c r="I233" s="12"/>
      <c r="J233" s="16"/>
      <c r="K233" s="13"/>
      <c r="L233" s="13"/>
      <c r="M233" s="16"/>
      <c r="N233" s="13"/>
    </row>
    <row r="234" spans="1:14" ht="50.1" customHeight="1">
      <c r="A234" s="15"/>
      <c r="B234" s="10"/>
      <c r="C234" s="10"/>
      <c r="D234" s="12"/>
      <c r="E234" s="12"/>
      <c r="F234" s="12"/>
      <c r="G234" s="17"/>
      <c r="H234" s="12"/>
      <c r="I234" s="12"/>
      <c r="J234" s="16"/>
      <c r="K234" s="13"/>
      <c r="L234" s="13"/>
      <c r="M234" s="16"/>
      <c r="N234" s="13"/>
    </row>
    <row r="235" spans="1:14" ht="50.1" customHeight="1">
      <c r="A235" s="15"/>
      <c r="B235" s="10"/>
      <c r="C235" s="10"/>
      <c r="D235" s="12"/>
      <c r="E235" s="12"/>
      <c r="F235" s="12"/>
      <c r="G235" s="17"/>
      <c r="H235" s="12"/>
      <c r="I235" s="12"/>
      <c r="J235" s="16"/>
      <c r="K235" s="13"/>
      <c r="L235" s="13"/>
      <c r="M235" s="16"/>
      <c r="N235" s="13"/>
    </row>
    <row r="236" spans="1:14" ht="50.1" customHeight="1">
      <c r="A236" s="15"/>
      <c r="B236" s="10"/>
      <c r="C236" s="10"/>
      <c r="D236" s="12"/>
      <c r="E236" s="12"/>
      <c r="F236" s="12"/>
      <c r="G236" s="17"/>
      <c r="H236" s="12"/>
      <c r="I236" s="12"/>
      <c r="J236" s="16"/>
      <c r="K236" s="13"/>
      <c r="L236" s="13"/>
      <c r="M236" s="16"/>
      <c r="N236" s="13"/>
    </row>
    <row r="237" spans="1:14" ht="50.1" customHeight="1">
      <c r="A237" s="15"/>
      <c r="B237" s="10"/>
      <c r="C237" s="10"/>
      <c r="D237" s="12"/>
      <c r="E237" s="12"/>
      <c r="F237" s="12"/>
      <c r="G237" s="17"/>
      <c r="H237" s="12"/>
      <c r="I237" s="12"/>
      <c r="J237" s="16"/>
      <c r="K237" s="13"/>
      <c r="L237" s="13"/>
      <c r="M237" s="16"/>
      <c r="N237" s="13"/>
    </row>
    <row r="238" spans="1:14" ht="50.1" customHeight="1">
      <c r="A238" s="15"/>
      <c r="B238" s="10"/>
      <c r="C238" s="10"/>
      <c r="D238" s="12"/>
      <c r="E238" s="12"/>
      <c r="F238" s="12"/>
      <c r="G238" s="17"/>
      <c r="H238" s="12"/>
      <c r="I238" s="12"/>
      <c r="J238" s="16"/>
      <c r="K238" s="13"/>
      <c r="L238" s="13"/>
      <c r="M238" s="16"/>
      <c r="N238" s="13"/>
    </row>
    <row r="239" spans="1:14" ht="50.1" customHeight="1">
      <c r="A239" s="15"/>
      <c r="B239" s="10"/>
      <c r="C239" s="10"/>
      <c r="D239" s="12"/>
      <c r="E239" s="12"/>
      <c r="F239" s="12"/>
      <c r="G239" s="17"/>
      <c r="H239" s="12"/>
      <c r="I239" s="12"/>
      <c r="J239" s="16"/>
      <c r="K239" s="13"/>
      <c r="L239" s="13"/>
      <c r="M239" s="16"/>
      <c r="N239" s="13"/>
    </row>
    <row r="240" spans="1:14" ht="50.1" customHeight="1">
      <c r="A240" s="15"/>
      <c r="B240" s="10"/>
      <c r="C240" s="10"/>
      <c r="D240" s="12"/>
      <c r="E240" s="12"/>
      <c r="F240" s="12"/>
      <c r="G240" s="17"/>
      <c r="H240" s="12"/>
      <c r="I240" s="12"/>
      <c r="J240" s="16"/>
      <c r="K240" s="13"/>
      <c r="L240" s="13"/>
      <c r="M240" s="16"/>
      <c r="N240" s="13"/>
    </row>
    <row r="241" spans="1:14" ht="50.1" customHeight="1">
      <c r="A241" s="9"/>
      <c r="B241" s="10"/>
      <c r="C241" s="10"/>
      <c r="D241" s="11"/>
      <c r="E241" s="12"/>
      <c r="F241" s="12"/>
      <c r="G241" s="17"/>
      <c r="H241" s="12"/>
      <c r="I241" s="11"/>
      <c r="J241" s="13"/>
      <c r="K241" s="13"/>
      <c r="L241" s="13"/>
      <c r="M241" s="13"/>
      <c r="N241" s="13"/>
    </row>
    <row r="242" spans="1:14" ht="50.1" customHeight="1">
      <c r="A242" s="9"/>
      <c r="B242" s="10"/>
      <c r="C242" s="10"/>
      <c r="D242" s="11"/>
      <c r="E242" s="12"/>
      <c r="F242" s="12"/>
      <c r="G242" s="17"/>
      <c r="H242" s="12"/>
      <c r="I242" s="11"/>
      <c r="J242" s="13"/>
      <c r="K242" s="13"/>
      <c r="L242" s="13"/>
      <c r="M242" s="13"/>
      <c r="N242" s="13"/>
    </row>
    <row r="243" spans="1:14" ht="50.1" customHeight="1">
      <c r="A243" s="9"/>
      <c r="B243" s="10"/>
      <c r="C243" s="10"/>
      <c r="D243" s="11"/>
      <c r="E243" s="12"/>
      <c r="F243" s="12"/>
      <c r="G243" s="17"/>
      <c r="H243" s="12"/>
      <c r="I243" s="11"/>
      <c r="J243" s="13"/>
      <c r="K243" s="13"/>
      <c r="L243" s="13"/>
      <c r="M243" s="13"/>
      <c r="N243" s="13"/>
    </row>
    <row r="244" spans="1:14" ht="50.1" customHeight="1">
      <c r="A244" s="9"/>
      <c r="B244" s="10"/>
      <c r="C244" s="10"/>
      <c r="D244" s="11"/>
      <c r="E244" s="12"/>
      <c r="F244" s="12"/>
      <c r="G244" s="17"/>
      <c r="H244" s="12"/>
      <c r="I244" s="11"/>
      <c r="J244" s="13"/>
      <c r="K244" s="13"/>
      <c r="L244" s="13"/>
      <c r="M244" s="13"/>
      <c r="N244" s="13"/>
    </row>
    <row r="245" spans="1:14" ht="50.1" customHeight="1">
      <c r="A245" s="9"/>
      <c r="B245" s="10"/>
      <c r="C245" s="10"/>
      <c r="D245" s="11"/>
      <c r="E245" s="12"/>
      <c r="F245" s="12"/>
      <c r="G245" s="17"/>
      <c r="H245" s="12"/>
      <c r="I245" s="11"/>
      <c r="J245" s="13"/>
      <c r="K245" s="13"/>
      <c r="L245" s="13"/>
      <c r="M245" s="13"/>
      <c r="N245" s="13"/>
    </row>
    <row r="246" spans="1:14" ht="50.1" customHeight="1">
      <c r="A246" s="9"/>
      <c r="B246" s="10"/>
      <c r="C246" s="10"/>
      <c r="D246" s="11"/>
      <c r="E246" s="12"/>
      <c r="F246" s="12"/>
      <c r="G246" s="17"/>
      <c r="H246" s="12"/>
      <c r="I246" s="11"/>
      <c r="J246" s="13"/>
      <c r="K246" s="13"/>
      <c r="L246" s="13"/>
      <c r="M246" s="13"/>
      <c r="N246" s="13"/>
    </row>
    <row r="247" spans="1:14" ht="50.1" customHeight="1">
      <c r="A247" s="9"/>
      <c r="B247" s="10"/>
      <c r="C247" s="10"/>
      <c r="D247" s="11"/>
      <c r="E247" s="12"/>
      <c r="F247" s="12"/>
      <c r="G247" s="17"/>
      <c r="H247" s="12"/>
      <c r="I247" s="11"/>
      <c r="J247" s="13"/>
      <c r="K247" s="13"/>
      <c r="L247" s="13"/>
      <c r="M247" s="13"/>
      <c r="N247" s="13"/>
    </row>
    <row r="248" spans="1:14" ht="50.1" customHeight="1">
      <c r="A248" s="9"/>
      <c r="B248" s="10"/>
      <c r="C248" s="10"/>
      <c r="D248" s="11"/>
      <c r="E248" s="12"/>
      <c r="F248" s="12"/>
      <c r="G248" s="17"/>
      <c r="H248" s="12"/>
      <c r="I248" s="11"/>
      <c r="J248" s="13"/>
      <c r="K248" s="13"/>
      <c r="L248" s="13"/>
      <c r="M248" s="13"/>
      <c r="N248" s="13"/>
    </row>
    <row r="249" spans="1:14" ht="50.1" customHeight="1">
      <c r="A249" s="9"/>
      <c r="B249" s="10"/>
      <c r="C249" s="10"/>
      <c r="D249" s="11"/>
      <c r="E249" s="12"/>
      <c r="F249" s="12"/>
      <c r="G249" s="17"/>
      <c r="H249" s="12"/>
      <c r="I249" s="11"/>
      <c r="J249" s="13"/>
      <c r="K249" s="13"/>
      <c r="L249" s="13"/>
      <c r="M249" s="13"/>
      <c r="N249" s="13"/>
    </row>
    <row r="250" spans="1:14" ht="50.1" customHeight="1">
      <c r="A250" s="9"/>
      <c r="B250" s="10"/>
      <c r="C250" s="10"/>
      <c r="D250" s="11"/>
      <c r="E250" s="12"/>
      <c r="F250" s="12"/>
      <c r="G250" s="17"/>
      <c r="H250" s="12"/>
      <c r="I250" s="11"/>
      <c r="J250" s="13"/>
      <c r="K250" s="13"/>
      <c r="L250" s="13"/>
      <c r="M250" s="13"/>
      <c r="N250" s="13"/>
    </row>
    <row r="251" spans="1:14" ht="50.1" customHeight="1">
      <c r="A251" s="9"/>
      <c r="B251" s="10"/>
      <c r="C251" s="10"/>
      <c r="D251" s="11"/>
      <c r="E251" s="12"/>
      <c r="F251" s="12"/>
      <c r="G251" s="17"/>
      <c r="H251" s="12"/>
      <c r="I251" s="11"/>
      <c r="J251" s="13"/>
      <c r="K251" s="13"/>
      <c r="L251" s="13"/>
      <c r="M251" s="13"/>
      <c r="N251" s="13"/>
    </row>
    <row r="252" spans="1:14" ht="50.1" customHeight="1">
      <c r="A252" s="9"/>
      <c r="B252" s="10"/>
      <c r="C252" s="10"/>
      <c r="D252" s="11"/>
      <c r="E252" s="12"/>
      <c r="F252" s="12"/>
      <c r="G252" s="17"/>
      <c r="H252" s="12"/>
      <c r="I252" s="11"/>
      <c r="J252" s="13"/>
      <c r="K252" s="13"/>
      <c r="L252" s="13"/>
      <c r="M252" s="13"/>
      <c r="N252" s="13"/>
    </row>
    <row r="253" spans="1:14" ht="50.1" customHeight="1">
      <c r="A253" s="9"/>
      <c r="B253" s="10"/>
      <c r="C253" s="10"/>
      <c r="D253" s="11"/>
      <c r="E253" s="12"/>
      <c r="F253" s="12"/>
      <c r="G253" s="17"/>
      <c r="H253" s="12"/>
      <c r="I253" s="11"/>
      <c r="J253" s="13"/>
      <c r="K253" s="13"/>
      <c r="L253" s="13"/>
      <c r="M253" s="13"/>
      <c r="N253" s="13"/>
    </row>
    <row r="254" spans="1:14" ht="50.1" customHeight="1">
      <c r="A254" s="9"/>
      <c r="B254" s="10"/>
      <c r="C254" s="10"/>
      <c r="D254" s="11"/>
      <c r="E254" s="12"/>
      <c r="F254" s="12"/>
      <c r="G254" s="17"/>
      <c r="H254" s="12"/>
      <c r="I254" s="11"/>
      <c r="J254" s="13"/>
      <c r="K254" s="13"/>
      <c r="L254" s="13"/>
      <c r="M254" s="13"/>
      <c r="N254" s="13"/>
    </row>
    <row r="255" spans="1:14" ht="50.1" customHeight="1">
      <c r="A255" s="9"/>
      <c r="B255" s="10"/>
      <c r="C255" s="10"/>
      <c r="D255" s="11"/>
      <c r="E255" s="12"/>
      <c r="F255" s="12"/>
      <c r="G255" s="17"/>
      <c r="H255" s="12"/>
      <c r="I255" s="11"/>
      <c r="J255" s="13"/>
      <c r="K255" s="13"/>
      <c r="L255" s="13"/>
      <c r="M255" s="13"/>
      <c r="N255" s="13"/>
    </row>
    <row r="256" spans="1:14" ht="50.1" customHeight="1">
      <c r="A256" s="9"/>
      <c r="B256" s="10"/>
      <c r="C256" s="10"/>
      <c r="D256" s="11"/>
      <c r="E256" s="12"/>
      <c r="F256" s="12"/>
      <c r="G256" s="17"/>
      <c r="H256" s="12"/>
      <c r="I256" s="11"/>
      <c r="J256" s="13"/>
      <c r="K256" s="13"/>
      <c r="L256" s="13"/>
      <c r="M256" s="13"/>
      <c r="N256" s="13"/>
    </row>
    <row r="257" spans="1:14" ht="50.1" customHeight="1">
      <c r="A257" s="9"/>
      <c r="B257" s="10"/>
      <c r="C257" s="10"/>
      <c r="D257" s="11"/>
      <c r="E257" s="12"/>
      <c r="F257" s="12"/>
      <c r="G257" s="17"/>
      <c r="H257" s="12"/>
      <c r="I257" s="11"/>
      <c r="J257" s="13"/>
      <c r="K257" s="13"/>
      <c r="L257" s="13"/>
      <c r="M257" s="13"/>
      <c r="N257" s="13"/>
    </row>
    <row r="258" spans="1:14" ht="50.1" customHeight="1">
      <c r="A258" s="9"/>
      <c r="B258" s="10"/>
      <c r="C258" s="10"/>
      <c r="D258" s="11"/>
      <c r="E258" s="12"/>
      <c r="F258" s="12"/>
      <c r="G258" s="17"/>
      <c r="H258" s="12"/>
      <c r="I258" s="11"/>
      <c r="J258" s="13"/>
      <c r="K258" s="13"/>
      <c r="L258" s="13"/>
      <c r="M258" s="13"/>
      <c r="N258" s="13"/>
    </row>
    <row r="259" spans="1:14" ht="50.1" customHeight="1">
      <c r="A259" s="9"/>
      <c r="B259" s="10"/>
      <c r="C259" s="10"/>
      <c r="D259" s="11"/>
      <c r="E259" s="12"/>
      <c r="F259" s="12"/>
      <c r="G259" s="17"/>
      <c r="H259" s="12"/>
      <c r="I259" s="11"/>
      <c r="J259" s="13"/>
      <c r="K259" s="13"/>
      <c r="L259" s="13"/>
      <c r="M259" s="13"/>
      <c r="N259" s="13"/>
    </row>
    <row r="260" spans="1:14" ht="50.1" customHeight="1">
      <c r="A260" s="9"/>
      <c r="B260" s="10"/>
      <c r="C260" s="10"/>
      <c r="D260" s="11"/>
      <c r="E260" s="12"/>
      <c r="F260" s="12"/>
      <c r="G260" s="17"/>
      <c r="H260" s="12"/>
      <c r="I260" s="11"/>
      <c r="J260" s="13"/>
      <c r="K260" s="13"/>
      <c r="L260" s="13"/>
      <c r="M260" s="13"/>
      <c r="N260" s="13"/>
    </row>
    <row r="261" spans="1:14" ht="50.1" customHeight="1">
      <c r="A261" s="9"/>
      <c r="B261" s="10"/>
      <c r="C261" s="10"/>
      <c r="D261" s="11"/>
      <c r="E261" s="12"/>
      <c r="F261" s="12"/>
      <c r="G261" s="17"/>
      <c r="H261" s="12"/>
      <c r="I261" s="11"/>
      <c r="J261" s="13"/>
      <c r="K261" s="13"/>
      <c r="L261" s="13"/>
      <c r="M261" s="13"/>
      <c r="N261" s="13"/>
    </row>
    <row r="262" spans="1:14" ht="50.1" customHeight="1">
      <c r="A262" s="9"/>
      <c r="B262" s="10"/>
      <c r="C262" s="10"/>
      <c r="D262" s="11"/>
      <c r="E262" s="12"/>
      <c r="F262" s="12"/>
      <c r="G262" s="17"/>
      <c r="H262" s="12"/>
      <c r="I262" s="11"/>
      <c r="J262" s="13"/>
      <c r="K262" s="13"/>
      <c r="L262" s="13"/>
      <c r="M262" s="13"/>
      <c r="N262" s="13"/>
    </row>
    <row r="263" spans="1:14" ht="50.1" customHeight="1">
      <c r="A263" s="9"/>
      <c r="B263" s="10"/>
      <c r="C263" s="10"/>
      <c r="D263" s="11"/>
      <c r="E263" s="12"/>
      <c r="F263" s="12"/>
      <c r="G263" s="17"/>
      <c r="H263" s="12"/>
      <c r="I263" s="11"/>
      <c r="J263" s="13"/>
      <c r="K263" s="13"/>
      <c r="L263" s="13"/>
      <c r="M263" s="13"/>
      <c r="N263" s="13"/>
    </row>
    <row r="264" spans="1:14" ht="50.1" customHeight="1">
      <c r="A264" s="9"/>
      <c r="B264" s="10"/>
      <c r="C264" s="10"/>
      <c r="D264" s="11"/>
      <c r="E264" s="12"/>
      <c r="F264" s="12"/>
      <c r="G264" s="17"/>
      <c r="H264" s="12"/>
      <c r="I264" s="11"/>
      <c r="J264" s="13"/>
      <c r="K264" s="13"/>
      <c r="L264" s="13"/>
      <c r="M264" s="13"/>
      <c r="N264" s="13"/>
    </row>
    <row r="265" spans="1:14" ht="50.1" customHeight="1">
      <c r="A265" s="9"/>
      <c r="B265" s="10"/>
      <c r="C265" s="10"/>
      <c r="D265" s="11"/>
      <c r="E265" s="12"/>
      <c r="F265" s="12"/>
      <c r="G265" s="17"/>
      <c r="H265" s="12"/>
      <c r="I265" s="11"/>
      <c r="J265" s="13"/>
      <c r="K265" s="13"/>
      <c r="L265" s="13"/>
      <c r="M265" s="13"/>
      <c r="N265" s="13"/>
    </row>
    <row r="266" spans="1:14" ht="50.1" customHeight="1">
      <c r="A266" s="9"/>
      <c r="B266" s="10"/>
      <c r="C266" s="10"/>
      <c r="D266" s="11"/>
      <c r="E266" s="12"/>
      <c r="F266" s="12"/>
      <c r="G266" s="17"/>
      <c r="H266" s="12"/>
      <c r="I266" s="11"/>
      <c r="J266" s="13"/>
      <c r="K266" s="13"/>
      <c r="L266" s="13"/>
      <c r="M266" s="13"/>
      <c r="N266" s="13"/>
    </row>
    <row r="267" spans="1:14" ht="50.1" customHeight="1">
      <c r="A267" s="9"/>
      <c r="B267" s="10"/>
      <c r="C267" s="10"/>
      <c r="D267" s="11"/>
      <c r="E267" s="12"/>
      <c r="F267" s="12"/>
      <c r="G267" s="17"/>
      <c r="H267" s="12"/>
      <c r="I267" s="11"/>
      <c r="J267" s="13"/>
      <c r="K267" s="13"/>
      <c r="L267" s="13"/>
      <c r="M267" s="13"/>
      <c r="N267" s="13"/>
    </row>
    <row r="268" spans="1:14" ht="50.1" customHeight="1">
      <c r="A268" s="9"/>
      <c r="B268" s="10"/>
      <c r="C268" s="10"/>
      <c r="D268" s="11"/>
      <c r="E268" s="12"/>
      <c r="F268" s="12"/>
      <c r="G268" s="17"/>
      <c r="H268" s="12"/>
      <c r="I268" s="11"/>
      <c r="J268" s="13"/>
      <c r="K268" s="13"/>
      <c r="L268" s="13"/>
      <c r="M268" s="13"/>
      <c r="N268" s="13"/>
    </row>
    <row r="269" spans="1:14" ht="50.1" customHeight="1">
      <c r="A269" s="9"/>
      <c r="B269" s="10"/>
      <c r="C269" s="10"/>
      <c r="D269" s="11"/>
      <c r="E269" s="12"/>
      <c r="F269" s="12"/>
      <c r="G269" s="17"/>
      <c r="H269" s="12"/>
      <c r="I269" s="11"/>
      <c r="J269" s="13"/>
      <c r="K269" s="13"/>
      <c r="L269" s="13"/>
      <c r="M269" s="13"/>
      <c r="N269" s="13"/>
    </row>
    <row r="270" spans="1:14" ht="50.1" customHeight="1">
      <c r="A270" s="9"/>
      <c r="B270" s="10"/>
      <c r="C270" s="10"/>
      <c r="D270" s="11"/>
      <c r="E270" s="12"/>
      <c r="F270" s="12"/>
      <c r="G270" s="17"/>
      <c r="H270" s="12"/>
      <c r="I270" s="11"/>
      <c r="J270" s="13"/>
      <c r="K270" s="13"/>
      <c r="L270" s="13"/>
      <c r="M270" s="13"/>
      <c r="N270" s="13"/>
    </row>
    <row r="271" spans="1:14" ht="50.1" customHeight="1">
      <c r="A271" s="9"/>
      <c r="B271" s="10"/>
      <c r="C271" s="10"/>
      <c r="D271" s="11"/>
      <c r="E271" s="12"/>
      <c r="F271" s="12"/>
      <c r="G271" s="17"/>
      <c r="H271" s="12"/>
      <c r="I271" s="11"/>
      <c r="J271" s="13"/>
      <c r="K271" s="13"/>
      <c r="L271" s="13"/>
      <c r="M271" s="13"/>
      <c r="N271" s="13"/>
    </row>
    <row r="272" spans="1:14" ht="50.1" customHeight="1">
      <c r="A272" s="9"/>
      <c r="B272" s="10"/>
      <c r="C272" s="10"/>
      <c r="D272" s="11"/>
      <c r="E272" s="12"/>
      <c r="F272" s="12"/>
      <c r="G272" s="17"/>
      <c r="H272" s="12"/>
      <c r="I272" s="11"/>
      <c r="J272" s="13"/>
      <c r="K272" s="13"/>
      <c r="L272" s="13"/>
      <c r="M272" s="13"/>
      <c r="N272" s="13"/>
    </row>
    <row r="273" spans="1:14" ht="50.1" customHeight="1">
      <c r="A273" s="9"/>
      <c r="B273" s="10"/>
      <c r="C273" s="10"/>
      <c r="D273" s="11"/>
      <c r="E273" s="12"/>
      <c r="F273" s="12"/>
      <c r="G273" s="17"/>
      <c r="H273" s="12"/>
      <c r="I273" s="11"/>
      <c r="J273" s="13"/>
      <c r="K273" s="13"/>
      <c r="L273" s="13"/>
      <c r="M273" s="13"/>
      <c r="N273" s="13"/>
    </row>
    <row r="274" spans="1:14" ht="50.1" customHeight="1">
      <c r="A274" s="9"/>
      <c r="B274" s="10"/>
      <c r="C274" s="10"/>
      <c r="D274" s="11"/>
      <c r="E274" s="12"/>
      <c r="F274" s="12"/>
      <c r="G274" s="17"/>
      <c r="H274" s="12"/>
      <c r="I274" s="11"/>
      <c r="J274" s="13"/>
      <c r="K274" s="13"/>
      <c r="L274" s="13"/>
      <c r="M274" s="13"/>
      <c r="N274" s="13"/>
    </row>
    <row r="275" spans="1:14" ht="50.1" customHeight="1">
      <c r="A275" s="9"/>
      <c r="B275" s="10"/>
      <c r="C275" s="10"/>
      <c r="D275" s="11"/>
      <c r="E275" s="12"/>
      <c r="F275" s="12"/>
      <c r="G275" s="17"/>
      <c r="H275" s="12"/>
      <c r="I275" s="11"/>
      <c r="J275" s="13"/>
      <c r="K275" s="13"/>
      <c r="L275" s="13"/>
      <c r="M275" s="13"/>
      <c r="N275" s="13"/>
    </row>
    <row r="276" spans="1:14" ht="50.1" customHeight="1">
      <c r="A276" s="9"/>
      <c r="B276" s="10"/>
      <c r="C276" s="10"/>
      <c r="D276" s="11"/>
      <c r="E276" s="12"/>
      <c r="F276" s="12"/>
      <c r="G276" s="17"/>
      <c r="H276" s="12"/>
      <c r="I276" s="11"/>
      <c r="J276" s="13"/>
      <c r="K276" s="13"/>
      <c r="L276" s="13"/>
      <c r="M276" s="13"/>
      <c r="N276" s="13"/>
    </row>
    <row r="277" spans="1:14" ht="50.1" customHeight="1">
      <c r="A277" s="9"/>
      <c r="B277" s="10"/>
      <c r="C277" s="10"/>
      <c r="D277" s="11"/>
      <c r="E277" s="12"/>
      <c r="F277" s="12"/>
      <c r="G277" s="17"/>
      <c r="H277" s="12"/>
      <c r="I277" s="11"/>
      <c r="J277" s="13"/>
      <c r="K277" s="13"/>
      <c r="L277" s="13"/>
      <c r="M277" s="13"/>
      <c r="N277" s="13"/>
    </row>
    <row r="278" spans="1:14" ht="50.1" customHeight="1">
      <c r="A278" s="9"/>
      <c r="B278" s="10"/>
      <c r="C278" s="10"/>
      <c r="D278" s="11"/>
      <c r="E278" s="12"/>
      <c r="F278" s="12"/>
      <c r="G278" s="17"/>
      <c r="H278" s="12"/>
      <c r="I278" s="11"/>
      <c r="J278" s="13"/>
      <c r="K278" s="13"/>
      <c r="L278" s="13"/>
      <c r="M278" s="13"/>
      <c r="N278" s="13"/>
    </row>
    <row r="279" spans="1:14" ht="50.1" customHeight="1">
      <c r="A279" s="9"/>
      <c r="B279" s="10"/>
      <c r="C279" s="10"/>
      <c r="D279" s="11"/>
      <c r="E279" s="12"/>
      <c r="F279" s="12"/>
      <c r="G279" s="17"/>
      <c r="H279" s="12"/>
      <c r="I279" s="11"/>
      <c r="J279" s="13"/>
      <c r="K279" s="13"/>
      <c r="L279" s="13"/>
      <c r="M279" s="13"/>
      <c r="N279" s="13"/>
    </row>
    <row r="280" spans="1:14" ht="50.1" customHeight="1">
      <c r="A280" s="9"/>
      <c r="B280" s="10"/>
      <c r="C280" s="10"/>
      <c r="D280" s="11"/>
      <c r="E280" s="12"/>
      <c r="F280" s="12"/>
      <c r="G280" s="17"/>
      <c r="H280" s="12"/>
      <c r="I280" s="11"/>
      <c r="J280" s="13"/>
      <c r="K280" s="13"/>
      <c r="L280" s="13"/>
      <c r="M280" s="13"/>
      <c r="N280" s="13"/>
    </row>
    <row r="281" spans="1:14" ht="50.1" customHeight="1">
      <c r="A281" s="9"/>
      <c r="B281" s="10"/>
      <c r="C281" s="10"/>
      <c r="D281" s="11"/>
      <c r="E281" s="12"/>
      <c r="F281" s="12"/>
      <c r="G281" s="17"/>
      <c r="H281" s="12"/>
      <c r="I281" s="11"/>
      <c r="J281" s="13"/>
      <c r="K281" s="13"/>
      <c r="L281" s="13"/>
      <c r="M281" s="13"/>
      <c r="N281" s="13"/>
    </row>
    <row r="282" spans="1:14" ht="50.1" customHeight="1">
      <c r="A282" s="9"/>
      <c r="B282" s="10"/>
      <c r="C282" s="10"/>
      <c r="D282" s="11"/>
      <c r="E282" s="12"/>
      <c r="F282" s="12"/>
      <c r="G282" s="17"/>
      <c r="H282" s="12"/>
      <c r="I282" s="11"/>
      <c r="J282" s="13"/>
      <c r="K282" s="13"/>
      <c r="L282" s="13"/>
      <c r="M282" s="13"/>
      <c r="N282" s="13"/>
    </row>
    <row r="283" spans="1:14" ht="50.1" customHeight="1">
      <c r="A283" s="9"/>
      <c r="B283" s="10"/>
      <c r="C283" s="10"/>
      <c r="D283" s="11"/>
      <c r="E283" s="12"/>
      <c r="F283" s="12"/>
      <c r="G283" s="17"/>
      <c r="H283" s="12"/>
      <c r="I283" s="11"/>
      <c r="J283" s="13"/>
      <c r="K283" s="13"/>
      <c r="L283" s="13"/>
      <c r="M283" s="13"/>
      <c r="N283" s="13"/>
    </row>
    <row r="284" spans="1:14" ht="50.1" customHeight="1">
      <c r="A284" s="9"/>
      <c r="B284" s="10"/>
      <c r="C284" s="10"/>
      <c r="D284" s="11"/>
      <c r="E284" s="12"/>
      <c r="F284" s="12"/>
      <c r="G284" s="17"/>
      <c r="H284" s="12"/>
      <c r="I284" s="11"/>
      <c r="J284" s="13"/>
      <c r="K284" s="13"/>
      <c r="L284" s="13"/>
      <c r="M284" s="13"/>
      <c r="N284" s="13"/>
    </row>
    <row r="285" spans="1:14" ht="50.1" customHeight="1">
      <c r="A285" s="9"/>
      <c r="B285" s="10"/>
      <c r="C285" s="10"/>
      <c r="D285" s="11"/>
      <c r="E285" s="12"/>
      <c r="F285" s="12"/>
      <c r="G285" s="17"/>
      <c r="H285" s="12"/>
      <c r="I285" s="11"/>
      <c r="J285" s="13"/>
      <c r="K285" s="13"/>
      <c r="L285" s="13"/>
      <c r="M285" s="13"/>
      <c r="N285" s="13"/>
    </row>
    <row r="286" spans="1:14" ht="50.1" customHeight="1">
      <c r="A286" s="9"/>
      <c r="B286" s="10"/>
      <c r="C286" s="10"/>
      <c r="D286" s="11"/>
      <c r="E286" s="12"/>
      <c r="F286" s="12"/>
      <c r="G286" s="17"/>
      <c r="H286" s="12"/>
      <c r="I286" s="11"/>
      <c r="J286" s="13"/>
      <c r="K286" s="13"/>
      <c r="L286" s="13"/>
      <c r="M286" s="13"/>
      <c r="N286" s="13"/>
    </row>
    <row r="287" spans="1:14" ht="50.1" customHeight="1">
      <c r="A287" s="9"/>
      <c r="B287" s="10"/>
      <c r="C287" s="10"/>
      <c r="D287" s="11"/>
      <c r="E287" s="12"/>
      <c r="F287" s="12"/>
      <c r="G287" s="17"/>
      <c r="H287" s="12"/>
      <c r="I287" s="11"/>
      <c r="J287" s="13"/>
      <c r="K287" s="13"/>
      <c r="L287" s="13"/>
      <c r="M287" s="13"/>
      <c r="N287" s="13"/>
    </row>
    <row r="288" spans="1:14" ht="50.1" customHeight="1">
      <c r="A288" s="9"/>
      <c r="B288" s="10"/>
      <c r="C288" s="10"/>
      <c r="D288" s="11"/>
      <c r="E288" s="12"/>
      <c r="F288" s="12"/>
      <c r="G288" s="17"/>
      <c r="H288" s="12"/>
      <c r="I288" s="11"/>
      <c r="J288" s="13"/>
      <c r="K288" s="13"/>
      <c r="L288" s="13"/>
      <c r="M288" s="13"/>
      <c r="N288" s="13"/>
    </row>
    <row r="289" spans="1:14" ht="50.1" customHeight="1">
      <c r="A289" s="9"/>
      <c r="B289" s="10"/>
      <c r="C289" s="10"/>
      <c r="D289" s="11"/>
      <c r="E289" s="12"/>
      <c r="F289" s="12"/>
      <c r="G289" s="17"/>
      <c r="H289" s="12"/>
      <c r="I289" s="11"/>
      <c r="J289" s="13"/>
      <c r="K289" s="13"/>
      <c r="L289" s="13"/>
      <c r="M289" s="13"/>
      <c r="N289" s="13"/>
    </row>
    <row r="290" spans="1:14" ht="50.1" customHeight="1">
      <c r="A290" s="9"/>
      <c r="B290" s="10"/>
      <c r="C290" s="10"/>
      <c r="D290" s="11"/>
      <c r="E290" s="12"/>
      <c r="F290" s="12"/>
      <c r="G290" s="17"/>
      <c r="H290" s="12"/>
      <c r="I290" s="11"/>
      <c r="J290" s="13"/>
      <c r="K290" s="13"/>
      <c r="L290" s="13"/>
      <c r="M290" s="13"/>
      <c r="N290" s="13"/>
    </row>
    <row r="291" spans="1:14" ht="50.1" customHeight="1">
      <c r="A291" s="9"/>
      <c r="B291" s="10"/>
      <c r="C291" s="10"/>
      <c r="D291" s="11"/>
      <c r="E291" s="12"/>
      <c r="F291" s="12"/>
      <c r="G291" s="17"/>
      <c r="H291" s="12"/>
      <c r="I291" s="11"/>
      <c r="J291" s="13"/>
      <c r="K291" s="13"/>
      <c r="L291" s="13"/>
      <c r="M291" s="13"/>
      <c r="N291" s="13"/>
    </row>
    <row r="292" spans="1:14" ht="50.1" customHeight="1">
      <c r="A292" s="9"/>
      <c r="B292" s="10"/>
      <c r="C292" s="10"/>
      <c r="D292" s="11"/>
      <c r="E292" s="12"/>
      <c r="F292" s="12"/>
      <c r="G292" s="17"/>
      <c r="H292" s="12"/>
      <c r="I292" s="11"/>
      <c r="J292" s="13"/>
      <c r="K292" s="13"/>
      <c r="L292" s="13"/>
      <c r="M292" s="13"/>
      <c r="N292" s="13"/>
    </row>
    <row r="293" spans="1:14" ht="50.1" customHeight="1">
      <c r="A293" s="9"/>
      <c r="B293" s="10"/>
      <c r="C293" s="10"/>
      <c r="D293" s="11"/>
      <c r="E293" s="12"/>
      <c r="F293" s="12"/>
      <c r="G293" s="17"/>
      <c r="H293" s="12"/>
      <c r="I293" s="11"/>
      <c r="J293" s="13"/>
      <c r="K293" s="13"/>
      <c r="L293" s="13"/>
      <c r="M293" s="13"/>
      <c r="N293" s="13"/>
    </row>
    <row r="294" spans="1:14" ht="50.1" customHeight="1">
      <c r="A294" s="9"/>
      <c r="B294" s="10"/>
      <c r="C294" s="10"/>
      <c r="D294" s="11"/>
      <c r="E294" s="12"/>
      <c r="F294" s="12"/>
      <c r="G294" s="17"/>
      <c r="H294" s="12"/>
      <c r="I294" s="11"/>
      <c r="J294" s="13"/>
      <c r="K294" s="13"/>
      <c r="L294" s="13"/>
      <c r="M294" s="13"/>
      <c r="N294" s="13"/>
    </row>
    <row r="295" spans="1:14" ht="50.1" customHeight="1">
      <c r="A295" s="9"/>
      <c r="B295" s="10"/>
      <c r="C295" s="10"/>
      <c r="D295" s="11"/>
      <c r="E295" s="12"/>
      <c r="F295" s="12"/>
      <c r="G295" s="17"/>
      <c r="H295" s="12"/>
      <c r="I295" s="11"/>
      <c r="J295" s="13"/>
      <c r="K295" s="13"/>
      <c r="L295" s="13"/>
      <c r="M295" s="13"/>
      <c r="N295" s="13"/>
    </row>
    <row r="296" spans="1:14" ht="50.1" customHeight="1">
      <c r="A296" s="9"/>
      <c r="B296" s="10"/>
      <c r="C296" s="10"/>
      <c r="D296" s="11"/>
      <c r="E296" s="12"/>
      <c r="F296" s="12"/>
      <c r="G296" s="17"/>
      <c r="H296" s="12"/>
      <c r="I296" s="11"/>
      <c r="J296" s="13"/>
      <c r="K296" s="13"/>
      <c r="L296" s="13"/>
      <c r="M296" s="13"/>
      <c r="N296" s="13"/>
    </row>
    <row r="297" spans="1:14" ht="50.1" customHeight="1">
      <c r="A297" s="9"/>
      <c r="B297" s="10"/>
      <c r="C297" s="10"/>
      <c r="D297" s="11"/>
      <c r="E297" s="12"/>
      <c r="F297" s="12"/>
      <c r="G297" s="17"/>
      <c r="H297" s="12"/>
      <c r="I297" s="11"/>
      <c r="J297" s="13"/>
      <c r="K297" s="13"/>
      <c r="L297" s="13"/>
      <c r="M297" s="13"/>
      <c r="N297" s="13"/>
    </row>
    <row r="298" spans="1:14" ht="50.1" customHeight="1">
      <c r="A298" s="9"/>
      <c r="B298" s="10"/>
      <c r="C298" s="10"/>
      <c r="D298" s="11"/>
      <c r="E298" s="12"/>
      <c r="F298" s="12"/>
      <c r="G298" s="17"/>
      <c r="H298" s="12"/>
      <c r="I298" s="11"/>
      <c r="J298" s="13"/>
      <c r="K298" s="13"/>
      <c r="L298" s="13"/>
      <c r="M298" s="13"/>
      <c r="N298" s="13"/>
    </row>
    <row r="299" spans="1:14" ht="50.1" customHeight="1">
      <c r="A299" s="9"/>
      <c r="B299" s="10"/>
      <c r="C299" s="10"/>
      <c r="D299" s="11"/>
      <c r="E299" s="12"/>
      <c r="F299" s="12"/>
      <c r="G299" s="17"/>
      <c r="H299" s="12"/>
      <c r="I299" s="11"/>
      <c r="J299" s="13"/>
      <c r="K299" s="13"/>
      <c r="L299" s="13"/>
      <c r="M299" s="13"/>
      <c r="N299" s="13"/>
    </row>
    <row r="300" spans="1:14" ht="50.1" customHeight="1">
      <c r="A300" s="9"/>
      <c r="B300" s="10"/>
      <c r="C300" s="10"/>
      <c r="D300" s="11"/>
      <c r="E300" s="12"/>
      <c r="F300" s="12"/>
      <c r="G300" s="17"/>
      <c r="H300" s="12"/>
      <c r="I300" s="11"/>
      <c r="J300" s="13"/>
      <c r="K300" s="13"/>
      <c r="L300" s="13"/>
      <c r="M300" s="13"/>
      <c r="N300" s="13"/>
    </row>
    <row r="301" spans="1:14" ht="50.1" customHeight="1">
      <c r="A301" s="9"/>
      <c r="B301" s="10"/>
      <c r="C301" s="10"/>
      <c r="D301" s="11"/>
      <c r="E301" s="12"/>
      <c r="F301" s="12"/>
      <c r="G301" s="17"/>
      <c r="H301" s="12"/>
      <c r="I301" s="11"/>
      <c r="J301" s="13"/>
      <c r="K301" s="13"/>
      <c r="L301" s="13"/>
      <c r="M301" s="13"/>
      <c r="N301" s="13"/>
    </row>
    <row r="302" spans="1:14" ht="50.1" customHeight="1">
      <c r="A302" s="9"/>
      <c r="B302" s="10"/>
      <c r="C302" s="10"/>
      <c r="D302" s="11"/>
      <c r="E302" s="12"/>
      <c r="F302" s="12"/>
      <c r="G302" s="17"/>
      <c r="H302" s="12"/>
      <c r="I302" s="11"/>
      <c r="J302" s="13"/>
      <c r="K302" s="13"/>
      <c r="L302" s="13"/>
      <c r="M302" s="13"/>
      <c r="N302" s="13"/>
    </row>
    <row r="303" spans="1:14" ht="50.1" customHeight="1">
      <c r="A303" s="9"/>
      <c r="B303" s="10"/>
      <c r="C303" s="10"/>
      <c r="D303" s="11"/>
      <c r="E303" s="12"/>
      <c r="F303" s="12"/>
      <c r="G303" s="17"/>
      <c r="H303" s="12"/>
      <c r="I303" s="11"/>
      <c r="J303" s="13"/>
      <c r="K303" s="13"/>
      <c r="L303" s="13"/>
      <c r="M303" s="13"/>
      <c r="N303" s="13"/>
    </row>
    <row r="304" spans="1:14" ht="50.1" customHeight="1">
      <c r="A304" s="9"/>
      <c r="B304" s="10"/>
      <c r="C304" s="10"/>
      <c r="D304" s="11"/>
      <c r="E304" s="12"/>
      <c r="F304" s="12"/>
      <c r="G304" s="17"/>
      <c r="H304" s="12"/>
      <c r="I304" s="11"/>
      <c r="J304" s="13"/>
      <c r="K304" s="13"/>
      <c r="L304" s="13"/>
      <c r="M304" s="13"/>
      <c r="N304" s="13"/>
    </row>
    <row r="305" spans="1:14" ht="50.1" customHeight="1">
      <c r="A305" s="9"/>
      <c r="B305" s="10"/>
      <c r="C305" s="10"/>
      <c r="D305" s="11"/>
      <c r="E305" s="12"/>
      <c r="F305" s="12"/>
      <c r="G305" s="17"/>
      <c r="H305" s="12"/>
      <c r="I305" s="11"/>
      <c r="J305" s="13"/>
      <c r="K305" s="13"/>
      <c r="L305" s="13"/>
      <c r="M305" s="13"/>
      <c r="N305" s="13"/>
    </row>
    <row r="306" spans="1:14" ht="50.1" customHeight="1">
      <c r="A306" s="9"/>
      <c r="B306" s="10"/>
      <c r="C306" s="10"/>
      <c r="D306" s="11"/>
      <c r="E306" s="12"/>
      <c r="F306" s="12"/>
      <c r="G306" s="17"/>
      <c r="H306" s="12"/>
      <c r="I306" s="11"/>
      <c r="J306" s="13"/>
      <c r="K306" s="13"/>
      <c r="L306" s="13"/>
      <c r="M306" s="13"/>
      <c r="N306" s="13"/>
    </row>
    <row r="307" spans="1:14" ht="50.1" customHeight="1">
      <c r="A307" s="9"/>
      <c r="B307" s="10"/>
      <c r="C307" s="10"/>
      <c r="D307" s="11"/>
      <c r="E307" s="12"/>
      <c r="F307" s="12"/>
      <c r="G307" s="17"/>
      <c r="H307" s="12"/>
      <c r="I307" s="11"/>
      <c r="J307" s="13"/>
      <c r="K307" s="13"/>
      <c r="L307" s="13"/>
      <c r="M307" s="13"/>
      <c r="N307" s="13"/>
    </row>
    <row r="308" spans="1:14" ht="50.1" customHeight="1">
      <c r="A308" s="9"/>
      <c r="B308" s="10"/>
      <c r="C308" s="10"/>
      <c r="D308" s="11"/>
      <c r="E308" s="12"/>
      <c r="F308" s="12"/>
      <c r="G308" s="17"/>
      <c r="H308" s="12"/>
      <c r="I308" s="11"/>
      <c r="J308" s="13"/>
      <c r="K308" s="13"/>
      <c r="L308" s="13"/>
      <c r="M308" s="13"/>
      <c r="N308" s="13"/>
    </row>
    <row r="309" spans="1:14" ht="50.1" customHeight="1">
      <c r="A309" s="9"/>
      <c r="B309" s="10"/>
      <c r="C309" s="10"/>
      <c r="D309" s="11"/>
      <c r="E309" s="12"/>
      <c r="F309" s="12"/>
      <c r="G309" s="17"/>
      <c r="H309" s="12"/>
      <c r="I309" s="11"/>
      <c r="J309" s="13"/>
      <c r="K309" s="13"/>
      <c r="L309" s="13"/>
      <c r="M309" s="13"/>
      <c r="N309" s="13"/>
    </row>
    <row r="310" spans="1:14" ht="50.1" customHeight="1">
      <c r="A310" s="9"/>
      <c r="B310" s="10"/>
      <c r="C310" s="10"/>
      <c r="D310" s="11"/>
      <c r="E310" s="12"/>
      <c r="F310" s="12"/>
      <c r="G310" s="17"/>
      <c r="H310" s="12"/>
      <c r="I310" s="11"/>
      <c r="J310" s="13"/>
      <c r="K310" s="13"/>
      <c r="L310" s="13"/>
      <c r="M310" s="13"/>
      <c r="N310" s="13"/>
    </row>
    <row r="311" spans="1:14" ht="50.1" customHeight="1">
      <c r="A311" s="9"/>
      <c r="B311" s="10"/>
      <c r="C311" s="10"/>
      <c r="D311" s="11"/>
      <c r="E311" s="12"/>
      <c r="F311" s="12"/>
      <c r="G311" s="17"/>
      <c r="H311" s="12"/>
      <c r="I311" s="11"/>
      <c r="J311" s="13"/>
      <c r="K311" s="13"/>
      <c r="L311" s="13"/>
      <c r="M311" s="13"/>
      <c r="N311" s="13"/>
    </row>
    <row r="312" spans="1:14" ht="50.1" customHeight="1">
      <c r="A312" s="9"/>
      <c r="B312" s="10"/>
      <c r="C312" s="10"/>
      <c r="D312" s="11"/>
      <c r="E312" s="12"/>
      <c r="F312" s="12"/>
      <c r="G312" s="17"/>
      <c r="H312" s="12"/>
      <c r="I312" s="11"/>
      <c r="J312" s="13"/>
      <c r="K312" s="13"/>
      <c r="L312" s="13"/>
      <c r="M312" s="13"/>
      <c r="N312" s="13"/>
    </row>
    <row r="313" spans="1:14" ht="50.1" customHeight="1">
      <c r="A313" s="9"/>
      <c r="B313" s="10"/>
      <c r="C313" s="10"/>
      <c r="D313" s="11"/>
      <c r="E313" s="12"/>
      <c r="F313" s="12"/>
      <c r="G313" s="17"/>
      <c r="H313" s="12"/>
      <c r="I313" s="11"/>
      <c r="J313" s="13"/>
      <c r="K313" s="13"/>
      <c r="L313" s="13"/>
      <c r="M313" s="13"/>
      <c r="N313" s="13"/>
    </row>
    <row r="314" spans="1:14" ht="50.1" customHeight="1">
      <c r="A314" s="9"/>
      <c r="B314" s="10"/>
      <c r="C314" s="10"/>
      <c r="D314" s="11"/>
      <c r="E314" s="12"/>
      <c r="F314" s="12"/>
      <c r="G314" s="17"/>
      <c r="H314" s="12"/>
      <c r="I314" s="11"/>
      <c r="J314" s="13"/>
      <c r="K314" s="13"/>
      <c r="L314" s="13"/>
      <c r="M314" s="13"/>
      <c r="N314" s="13"/>
    </row>
    <row r="315" spans="1:14" ht="50.1" customHeight="1">
      <c r="A315" s="9"/>
      <c r="B315" s="10"/>
      <c r="C315" s="10"/>
      <c r="D315" s="11"/>
      <c r="E315" s="12"/>
      <c r="F315" s="12"/>
      <c r="G315" s="17"/>
      <c r="H315" s="12"/>
      <c r="I315" s="11"/>
      <c r="J315" s="13"/>
      <c r="K315" s="13"/>
      <c r="L315" s="13"/>
      <c r="M315" s="13"/>
      <c r="N315" s="13"/>
    </row>
    <row r="316" spans="1:14" ht="50.1" customHeight="1">
      <c r="A316" s="9"/>
      <c r="B316" s="10"/>
      <c r="C316" s="10"/>
      <c r="D316" s="11"/>
      <c r="E316" s="12"/>
      <c r="F316" s="12"/>
      <c r="G316" s="17"/>
      <c r="H316" s="12"/>
      <c r="I316" s="11"/>
      <c r="J316" s="13"/>
      <c r="K316" s="13"/>
      <c r="L316" s="13"/>
      <c r="M316" s="13"/>
      <c r="N316" s="13"/>
    </row>
    <row r="317" spans="1:14" ht="50.1" customHeight="1">
      <c r="A317" s="9"/>
      <c r="B317" s="10"/>
      <c r="C317" s="10"/>
      <c r="D317" s="11"/>
      <c r="E317" s="12"/>
      <c r="F317" s="12"/>
      <c r="G317" s="17"/>
      <c r="H317" s="12"/>
      <c r="I317" s="11"/>
      <c r="J317" s="13"/>
      <c r="K317" s="13"/>
      <c r="L317" s="13"/>
      <c r="M317" s="13"/>
      <c r="N317" s="13"/>
    </row>
    <row r="318" spans="1:14" ht="50.1" customHeight="1">
      <c r="A318" s="9"/>
      <c r="B318" s="10"/>
      <c r="C318" s="10"/>
      <c r="D318" s="11"/>
      <c r="E318" s="12"/>
      <c r="F318" s="12"/>
      <c r="G318" s="17"/>
      <c r="H318" s="12"/>
      <c r="I318" s="11"/>
      <c r="J318" s="13"/>
      <c r="K318" s="13"/>
      <c r="L318" s="13"/>
      <c r="M318" s="13"/>
      <c r="N318" s="13"/>
    </row>
    <row r="319" spans="1:14" ht="50.1" customHeight="1">
      <c r="A319" s="9"/>
      <c r="B319" s="10"/>
      <c r="C319" s="10"/>
      <c r="D319" s="11"/>
      <c r="E319" s="12"/>
      <c r="F319" s="12"/>
      <c r="G319" s="17"/>
      <c r="H319" s="12"/>
      <c r="I319" s="11"/>
      <c r="J319" s="13"/>
      <c r="K319" s="13"/>
      <c r="L319" s="13"/>
      <c r="M319" s="13"/>
      <c r="N319" s="13"/>
    </row>
    <row r="320" spans="1:14" ht="50.1" customHeight="1">
      <c r="A320" s="9"/>
      <c r="B320" s="10"/>
      <c r="C320" s="10"/>
      <c r="D320" s="11"/>
      <c r="E320" s="12"/>
      <c r="F320" s="12"/>
      <c r="G320" s="17"/>
      <c r="H320" s="12"/>
      <c r="I320" s="11"/>
      <c r="J320" s="13"/>
      <c r="K320" s="13"/>
      <c r="L320" s="13"/>
      <c r="M320" s="13"/>
      <c r="N320" s="13"/>
    </row>
    <row r="321" spans="1:14" ht="50.1" customHeight="1">
      <c r="A321" s="9"/>
      <c r="B321" s="10"/>
      <c r="C321" s="10"/>
      <c r="D321" s="11"/>
      <c r="E321" s="12"/>
      <c r="F321" s="12"/>
      <c r="G321" s="17"/>
      <c r="H321" s="12"/>
      <c r="I321" s="11"/>
      <c r="J321" s="13"/>
      <c r="K321" s="13"/>
      <c r="L321" s="13"/>
      <c r="M321" s="13"/>
      <c r="N321" s="13"/>
    </row>
    <row r="322" spans="1:14" ht="50.1" customHeight="1">
      <c r="A322" s="9"/>
      <c r="B322" s="10"/>
      <c r="C322" s="10"/>
      <c r="D322" s="11"/>
      <c r="E322" s="12"/>
      <c r="F322" s="12"/>
      <c r="G322" s="17"/>
      <c r="H322" s="12"/>
      <c r="I322" s="11"/>
      <c r="J322" s="13"/>
      <c r="K322" s="13"/>
      <c r="L322" s="13"/>
      <c r="M322" s="13"/>
      <c r="N322" s="13"/>
    </row>
    <row r="323" spans="1:14" ht="50.1" customHeight="1">
      <c r="A323" s="9"/>
      <c r="B323" s="10"/>
      <c r="C323" s="10"/>
      <c r="D323" s="11"/>
      <c r="E323" s="12"/>
      <c r="F323" s="12"/>
      <c r="G323" s="17"/>
      <c r="H323" s="12"/>
      <c r="I323" s="11"/>
      <c r="J323" s="13"/>
      <c r="K323" s="13"/>
      <c r="L323" s="13"/>
      <c r="M323" s="13"/>
      <c r="N323" s="13"/>
    </row>
    <row r="324" spans="1:14" ht="50.1" customHeight="1">
      <c r="A324" s="9"/>
      <c r="B324" s="10"/>
      <c r="C324" s="10"/>
      <c r="D324" s="11"/>
      <c r="E324" s="12"/>
      <c r="F324" s="12"/>
      <c r="G324" s="17"/>
      <c r="H324" s="12"/>
      <c r="I324" s="11"/>
      <c r="J324" s="13"/>
      <c r="K324" s="13"/>
      <c r="L324" s="13"/>
      <c r="M324" s="13"/>
      <c r="N324" s="13"/>
    </row>
    <row r="325" spans="1:14" ht="50.1" customHeight="1">
      <c r="A325" s="9"/>
      <c r="B325" s="10"/>
      <c r="C325" s="10"/>
      <c r="D325" s="11"/>
      <c r="E325" s="12"/>
      <c r="F325" s="12"/>
      <c r="G325" s="17"/>
      <c r="H325" s="12"/>
      <c r="I325" s="11"/>
      <c r="J325" s="13"/>
      <c r="K325" s="13"/>
      <c r="L325" s="13"/>
      <c r="M325" s="13"/>
      <c r="N325" s="13"/>
    </row>
    <row r="326" spans="1:14" ht="50.1" customHeight="1">
      <c r="A326" s="9"/>
      <c r="B326" s="10"/>
      <c r="C326" s="10"/>
      <c r="D326" s="11"/>
      <c r="E326" s="12"/>
      <c r="F326" s="12"/>
      <c r="G326" s="17"/>
      <c r="H326" s="12"/>
      <c r="I326" s="11"/>
      <c r="J326" s="13"/>
      <c r="K326" s="13"/>
      <c r="L326" s="13"/>
      <c r="M326" s="13"/>
      <c r="N326" s="13"/>
    </row>
    <row r="327" spans="1:14" ht="50.1" customHeight="1">
      <c r="A327" s="9"/>
      <c r="B327" s="10"/>
      <c r="C327" s="10"/>
      <c r="D327" s="11"/>
      <c r="E327" s="12"/>
      <c r="F327" s="12"/>
      <c r="G327" s="17"/>
      <c r="H327" s="12"/>
      <c r="I327" s="11"/>
      <c r="J327" s="13"/>
      <c r="K327" s="13"/>
      <c r="L327" s="13"/>
      <c r="M327" s="13"/>
      <c r="N327" s="13"/>
    </row>
    <row r="328" spans="1:14" ht="50.1" customHeight="1">
      <c r="A328" s="9"/>
      <c r="B328" s="10"/>
      <c r="C328" s="10"/>
      <c r="D328" s="11"/>
      <c r="E328" s="12"/>
      <c r="F328" s="12"/>
      <c r="G328" s="17"/>
      <c r="H328" s="12"/>
      <c r="I328" s="11"/>
      <c r="J328" s="13"/>
      <c r="K328" s="13"/>
      <c r="L328" s="13"/>
      <c r="M328" s="13"/>
      <c r="N328" s="13"/>
    </row>
    <row r="329" spans="1:14" ht="50.1" customHeight="1">
      <c r="A329" s="9"/>
      <c r="B329" s="10"/>
      <c r="C329" s="10"/>
      <c r="D329" s="11"/>
      <c r="E329" s="12"/>
      <c r="F329" s="12"/>
      <c r="G329" s="17"/>
      <c r="H329" s="12"/>
      <c r="I329" s="11"/>
      <c r="J329" s="13"/>
      <c r="K329" s="13"/>
      <c r="L329" s="13"/>
      <c r="M329" s="13"/>
      <c r="N329" s="13"/>
    </row>
    <row r="330" spans="1:14" ht="50.1" customHeight="1">
      <c r="A330" s="9"/>
      <c r="B330" s="10"/>
      <c r="C330" s="10"/>
      <c r="D330" s="11"/>
      <c r="E330" s="12"/>
      <c r="F330" s="12"/>
      <c r="G330" s="17"/>
      <c r="H330" s="12"/>
      <c r="I330" s="11"/>
      <c r="J330" s="13"/>
      <c r="K330" s="13"/>
      <c r="L330" s="13"/>
      <c r="M330" s="13"/>
      <c r="N330" s="13"/>
    </row>
    <row r="331" spans="1:14" ht="50.1" customHeight="1">
      <c r="A331" s="9"/>
      <c r="B331" s="10"/>
      <c r="C331" s="10"/>
      <c r="D331" s="11"/>
      <c r="E331" s="12"/>
      <c r="F331" s="12"/>
      <c r="G331" s="17"/>
      <c r="H331" s="12"/>
      <c r="I331" s="11"/>
      <c r="J331" s="13"/>
      <c r="K331" s="13"/>
      <c r="L331" s="13"/>
      <c r="M331" s="13"/>
      <c r="N331" s="13"/>
    </row>
    <row r="332" spans="1:14" ht="50.1" customHeight="1">
      <c r="A332" s="9"/>
      <c r="B332" s="10"/>
      <c r="C332" s="10"/>
      <c r="D332" s="11"/>
      <c r="E332" s="12"/>
      <c r="F332" s="12"/>
      <c r="G332" s="17"/>
      <c r="H332" s="12"/>
      <c r="I332" s="11"/>
      <c r="J332" s="13"/>
      <c r="K332" s="13"/>
      <c r="L332" s="13"/>
      <c r="M332" s="13"/>
      <c r="N332" s="13"/>
    </row>
    <row r="333" spans="1:14" ht="50.1" customHeight="1">
      <c r="A333" s="9"/>
      <c r="B333" s="10"/>
      <c r="C333" s="10"/>
      <c r="D333" s="11"/>
      <c r="E333" s="12"/>
      <c r="F333" s="12"/>
      <c r="G333" s="17"/>
      <c r="H333" s="12"/>
      <c r="I333" s="11"/>
      <c r="J333" s="13"/>
      <c r="K333" s="13"/>
      <c r="L333" s="13"/>
      <c r="M333" s="13"/>
      <c r="N333" s="13"/>
    </row>
    <row r="334" spans="1:14" ht="50.1" customHeight="1">
      <c r="A334" s="9"/>
      <c r="B334" s="10"/>
      <c r="C334" s="10"/>
      <c r="D334" s="11"/>
      <c r="E334" s="12"/>
      <c r="F334" s="12"/>
      <c r="G334" s="17"/>
      <c r="H334" s="12"/>
      <c r="I334" s="11"/>
      <c r="J334" s="13"/>
      <c r="K334" s="13"/>
      <c r="L334" s="13"/>
      <c r="M334" s="13"/>
      <c r="N334" s="13"/>
    </row>
    <row r="335" spans="1:14" ht="50.1" customHeight="1">
      <c r="A335" s="9"/>
      <c r="B335" s="10"/>
      <c r="C335" s="10"/>
      <c r="D335" s="11"/>
      <c r="E335" s="12"/>
      <c r="F335" s="12"/>
      <c r="G335" s="17"/>
      <c r="H335" s="12"/>
      <c r="I335" s="11"/>
      <c r="J335" s="13"/>
      <c r="K335" s="13"/>
      <c r="L335" s="13"/>
      <c r="M335" s="13"/>
      <c r="N335" s="13"/>
    </row>
    <row r="336" spans="1:14" ht="50.1" customHeight="1">
      <c r="A336" s="9"/>
      <c r="B336" s="10"/>
      <c r="C336" s="10"/>
      <c r="D336" s="11"/>
      <c r="E336" s="12"/>
      <c r="F336" s="12"/>
      <c r="G336" s="17"/>
      <c r="H336" s="12"/>
      <c r="I336" s="11"/>
      <c r="J336" s="13"/>
      <c r="K336" s="13"/>
      <c r="L336" s="13"/>
      <c r="M336" s="13"/>
      <c r="N336" s="13"/>
    </row>
    <row r="337" spans="1:14" ht="50.1" customHeight="1">
      <c r="A337" s="9"/>
      <c r="B337" s="10"/>
      <c r="C337" s="10"/>
      <c r="D337" s="11"/>
      <c r="E337" s="12"/>
      <c r="F337" s="12"/>
      <c r="G337" s="17"/>
      <c r="H337" s="12"/>
      <c r="I337" s="11"/>
      <c r="J337" s="13"/>
      <c r="K337" s="13"/>
      <c r="L337" s="13"/>
      <c r="M337" s="13"/>
      <c r="N337" s="13"/>
    </row>
    <row r="338" spans="1:14" ht="50.1" customHeight="1">
      <c r="A338" s="9"/>
      <c r="B338" s="10"/>
      <c r="C338" s="10"/>
      <c r="D338" s="11"/>
      <c r="E338" s="12"/>
      <c r="F338" s="12"/>
      <c r="G338" s="17"/>
      <c r="H338" s="12"/>
      <c r="I338" s="11"/>
      <c r="J338" s="13"/>
      <c r="K338" s="13"/>
      <c r="L338" s="13"/>
      <c r="M338" s="13"/>
      <c r="N338" s="13"/>
    </row>
    <row r="339" spans="1:14" ht="50.1" customHeight="1">
      <c r="A339" s="9"/>
      <c r="B339" s="10"/>
      <c r="C339" s="10"/>
      <c r="D339" s="11"/>
      <c r="E339" s="12"/>
      <c r="F339" s="12"/>
      <c r="G339" s="17"/>
      <c r="H339" s="12"/>
      <c r="I339" s="11"/>
      <c r="J339" s="13"/>
      <c r="K339" s="13"/>
      <c r="L339" s="13"/>
      <c r="M339" s="13"/>
      <c r="N339" s="13"/>
    </row>
    <row r="340" spans="1:14" ht="50.1" customHeight="1">
      <c r="A340" s="9"/>
      <c r="B340" s="10"/>
      <c r="C340" s="10"/>
      <c r="D340" s="11"/>
      <c r="E340" s="12"/>
      <c r="F340" s="12"/>
      <c r="G340" s="17"/>
      <c r="H340" s="12"/>
      <c r="I340" s="11"/>
      <c r="J340" s="13"/>
      <c r="K340" s="13"/>
      <c r="L340" s="13"/>
      <c r="M340" s="13"/>
      <c r="N340" s="13"/>
    </row>
    <row r="341" spans="1:14" ht="50.1" customHeight="1">
      <c r="A341" s="9"/>
      <c r="B341" s="10"/>
      <c r="C341" s="10"/>
      <c r="D341" s="11"/>
      <c r="E341" s="12"/>
      <c r="F341" s="12"/>
      <c r="G341" s="17"/>
      <c r="H341" s="12"/>
      <c r="I341" s="11"/>
      <c r="J341" s="13"/>
      <c r="K341" s="13"/>
      <c r="L341" s="13"/>
      <c r="M341" s="13"/>
      <c r="N341" s="13"/>
    </row>
    <row r="342" spans="1:14" ht="50.1" customHeight="1">
      <c r="A342" s="9"/>
      <c r="B342" s="10"/>
      <c r="C342" s="10"/>
      <c r="D342" s="11"/>
      <c r="E342" s="12"/>
      <c r="F342" s="12"/>
      <c r="G342" s="17"/>
      <c r="H342" s="12"/>
      <c r="I342" s="11"/>
      <c r="J342" s="13"/>
      <c r="K342" s="13"/>
      <c r="L342" s="13"/>
      <c r="M342" s="13"/>
      <c r="N342" s="13"/>
    </row>
    <row r="343" spans="1:14" ht="50.1" customHeight="1">
      <c r="A343" s="9"/>
      <c r="B343" s="10"/>
      <c r="C343" s="10"/>
      <c r="D343" s="11"/>
      <c r="E343" s="12"/>
      <c r="F343" s="12"/>
      <c r="G343" s="17"/>
      <c r="H343" s="12"/>
      <c r="I343" s="11"/>
      <c r="J343" s="13"/>
      <c r="K343" s="13"/>
      <c r="L343" s="13"/>
      <c r="M343" s="13"/>
      <c r="N343" s="13"/>
    </row>
    <row r="344" spans="1:14" ht="50.1" customHeight="1">
      <c r="A344" s="9"/>
      <c r="B344" s="10"/>
      <c r="C344" s="10"/>
      <c r="D344" s="11"/>
      <c r="E344" s="12"/>
      <c r="F344" s="12"/>
      <c r="G344" s="17"/>
      <c r="H344" s="12"/>
      <c r="I344" s="11"/>
      <c r="J344" s="13"/>
      <c r="K344" s="13"/>
      <c r="L344" s="13"/>
      <c r="M344" s="13"/>
      <c r="N344" s="13"/>
    </row>
    <row r="345" spans="1:14" ht="50.1" customHeight="1">
      <c r="A345" s="9"/>
      <c r="B345" s="10"/>
      <c r="C345" s="10"/>
      <c r="D345" s="11"/>
      <c r="E345" s="12"/>
      <c r="F345" s="12"/>
      <c r="G345" s="17"/>
      <c r="H345" s="12"/>
      <c r="I345" s="11"/>
      <c r="J345" s="13"/>
      <c r="K345" s="13"/>
      <c r="L345" s="13"/>
      <c r="M345" s="13"/>
      <c r="N345" s="13"/>
    </row>
    <row r="346" spans="1:14" ht="50.1" customHeight="1">
      <c r="A346" s="9"/>
      <c r="B346" s="10"/>
      <c r="C346" s="10"/>
      <c r="D346" s="11"/>
      <c r="E346" s="12"/>
      <c r="F346" s="12"/>
      <c r="G346" s="17"/>
      <c r="H346" s="12"/>
      <c r="I346" s="11"/>
      <c r="J346" s="13"/>
      <c r="K346" s="13"/>
      <c r="L346" s="13"/>
      <c r="M346" s="13"/>
      <c r="N346" s="13"/>
    </row>
    <row r="347" spans="1:14" ht="50.1" customHeight="1">
      <c r="A347" s="9"/>
      <c r="B347" s="10"/>
      <c r="C347" s="10"/>
      <c r="D347" s="11"/>
      <c r="E347" s="12"/>
      <c r="F347" s="12"/>
      <c r="G347" s="17"/>
      <c r="H347" s="12"/>
      <c r="I347" s="11"/>
      <c r="J347" s="13"/>
      <c r="K347" s="13"/>
      <c r="L347" s="13"/>
      <c r="M347" s="13"/>
      <c r="N347" s="13"/>
    </row>
    <row r="348" spans="1:14" ht="50.1" customHeight="1">
      <c r="A348" s="9"/>
      <c r="B348" s="10"/>
      <c r="C348" s="10"/>
      <c r="D348" s="11"/>
      <c r="E348" s="12"/>
      <c r="F348" s="12"/>
      <c r="G348" s="17"/>
      <c r="H348" s="12"/>
      <c r="I348" s="11"/>
      <c r="J348" s="13"/>
      <c r="K348" s="13"/>
      <c r="L348" s="13"/>
      <c r="M348" s="13"/>
      <c r="N348" s="13"/>
    </row>
    <row r="349" spans="1:14" ht="50.1" customHeight="1">
      <c r="A349" s="9"/>
      <c r="B349" s="10"/>
      <c r="C349" s="10"/>
      <c r="D349" s="11"/>
      <c r="E349" s="12"/>
      <c r="F349" s="12"/>
      <c r="G349" s="17"/>
      <c r="H349" s="12"/>
      <c r="I349" s="11"/>
      <c r="J349" s="13"/>
      <c r="K349" s="13"/>
      <c r="L349" s="13"/>
      <c r="M349" s="13"/>
      <c r="N349" s="13"/>
    </row>
    <row r="350" spans="1:14" ht="50.1" customHeight="1">
      <c r="A350" s="9"/>
      <c r="B350" s="10"/>
      <c r="C350" s="10"/>
      <c r="D350" s="11"/>
      <c r="E350" s="12"/>
      <c r="F350" s="12"/>
      <c r="G350" s="17"/>
      <c r="H350" s="12"/>
      <c r="I350" s="11"/>
      <c r="J350" s="13"/>
      <c r="K350" s="13"/>
      <c r="L350" s="13"/>
      <c r="M350" s="13"/>
      <c r="N350" s="13"/>
    </row>
    <row r="351" spans="1:14" ht="50.1" customHeight="1">
      <c r="A351" s="9"/>
      <c r="B351" s="10"/>
      <c r="C351" s="10"/>
      <c r="D351" s="11"/>
      <c r="E351" s="12"/>
      <c r="F351" s="12"/>
      <c r="G351" s="17"/>
      <c r="H351" s="12"/>
      <c r="I351" s="11"/>
      <c r="J351" s="13"/>
      <c r="K351" s="13"/>
      <c r="L351" s="13"/>
      <c r="M351" s="13"/>
      <c r="N351" s="13"/>
    </row>
    <row r="352" spans="1:14" ht="50.1" customHeight="1">
      <c r="A352" s="9"/>
      <c r="B352" s="10"/>
      <c r="C352" s="10"/>
      <c r="D352" s="11"/>
      <c r="E352" s="12"/>
      <c r="F352" s="12"/>
      <c r="G352" s="17"/>
      <c r="H352" s="12"/>
      <c r="I352" s="11"/>
      <c r="J352" s="13"/>
      <c r="K352" s="13"/>
      <c r="L352" s="13"/>
      <c r="M352" s="13"/>
      <c r="N352" s="13"/>
    </row>
    <row r="353" spans="1:14" ht="50.1" customHeight="1">
      <c r="A353" s="9"/>
      <c r="B353" s="10"/>
      <c r="C353" s="10"/>
      <c r="D353" s="11"/>
      <c r="E353" s="12"/>
      <c r="F353" s="12"/>
      <c r="G353" s="17"/>
      <c r="H353" s="12"/>
      <c r="I353" s="11"/>
      <c r="J353" s="13"/>
      <c r="K353" s="13"/>
      <c r="L353" s="13"/>
      <c r="M353" s="13"/>
      <c r="N353" s="13"/>
    </row>
    <row r="354" spans="1:14" ht="50.1" customHeight="1">
      <c r="A354" s="9"/>
      <c r="B354" s="10"/>
      <c r="C354" s="10"/>
      <c r="D354" s="11"/>
      <c r="E354" s="12"/>
      <c r="F354" s="12"/>
      <c r="G354" s="17"/>
      <c r="H354" s="12"/>
      <c r="I354" s="11"/>
      <c r="J354" s="13"/>
      <c r="K354" s="13"/>
      <c r="L354" s="13"/>
      <c r="M354" s="13"/>
      <c r="N354" s="13"/>
    </row>
    <row r="355" spans="1:14" ht="50.1" customHeight="1">
      <c r="A355" s="9"/>
      <c r="B355" s="10"/>
      <c r="C355" s="10"/>
      <c r="D355" s="11"/>
      <c r="E355" s="12"/>
      <c r="F355" s="12"/>
      <c r="G355" s="17"/>
      <c r="H355" s="12"/>
      <c r="I355" s="11"/>
      <c r="J355" s="13"/>
      <c r="K355" s="13"/>
      <c r="L355" s="13"/>
      <c r="M355" s="13"/>
      <c r="N355" s="13"/>
    </row>
    <row r="356" spans="1:14" ht="50.1" customHeight="1">
      <c r="A356" s="9"/>
      <c r="B356" s="10"/>
      <c r="C356" s="10"/>
      <c r="D356" s="11"/>
      <c r="E356" s="12"/>
      <c r="F356" s="12"/>
      <c r="G356" s="17"/>
      <c r="H356" s="12"/>
      <c r="I356" s="11"/>
      <c r="J356" s="13"/>
      <c r="K356" s="13"/>
      <c r="L356" s="13"/>
      <c r="M356" s="13"/>
      <c r="N356" s="13"/>
    </row>
    <row r="357" spans="1:14" ht="50.1" customHeight="1">
      <c r="A357" s="9"/>
      <c r="B357" s="10"/>
      <c r="C357" s="10"/>
      <c r="D357" s="11"/>
      <c r="E357" s="12"/>
      <c r="F357" s="12"/>
      <c r="G357" s="17"/>
      <c r="H357" s="12"/>
      <c r="I357" s="11"/>
      <c r="J357" s="13"/>
      <c r="K357" s="13"/>
      <c r="L357" s="13"/>
      <c r="M357" s="13"/>
      <c r="N357" s="13"/>
    </row>
    <row r="358" spans="1:14" ht="50.1" customHeight="1">
      <c r="A358" s="9"/>
      <c r="B358" s="10"/>
      <c r="C358" s="10"/>
      <c r="D358" s="11"/>
      <c r="E358" s="12"/>
      <c r="F358" s="12"/>
      <c r="G358" s="17"/>
      <c r="H358" s="12"/>
      <c r="I358" s="11"/>
      <c r="J358" s="13"/>
      <c r="K358" s="13"/>
      <c r="L358" s="13"/>
      <c r="M358" s="13"/>
      <c r="N358" s="13"/>
    </row>
    <row r="359" spans="1:14" ht="50.1" customHeight="1">
      <c r="A359" s="9"/>
      <c r="B359" s="10"/>
      <c r="C359" s="10"/>
      <c r="D359" s="11"/>
      <c r="E359" s="12"/>
      <c r="F359" s="12"/>
      <c r="G359" s="17"/>
      <c r="H359" s="12"/>
      <c r="I359" s="11"/>
      <c r="J359" s="13"/>
      <c r="K359" s="13"/>
      <c r="L359" s="13"/>
      <c r="M359" s="13"/>
      <c r="N359" s="13"/>
    </row>
    <row r="360" spans="1:14" ht="50.1" customHeight="1">
      <c r="A360" s="9"/>
      <c r="B360" s="10"/>
      <c r="C360" s="10"/>
      <c r="D360" s="11"/>
      <c r="E360" s="12"/>
      <c r="F360" s="12"/>
      <c r="G360" s="17"/>
      <c r="H360" s="12"/>
      <c r="I360" s="11"/>
      <c r="J360" s="13"/>
      <c r="K360" s="13"/>
      <c r="L360" s="13"/>
      <c r="M360" s="13"/>
      <c r="N360" s="13"/>
    </row>
    <row r="361" spans="1:14" ht="50.1" customHeight="1">
      <c r="A361" s="9"/>
      <c r="B361" s="10"/>
      <c r="C361" s="10"/>
      <c r="D361" s="11"/>
      <c r="E361" s="12"/>
      <c r="F361" s="12"/>
      <c r="G361" s="17"/>
      <c r="H361" s="12"/>
      <c r="I361" s="11"/>
      <c r="J361" s="13"/>
      <c r="K361" s="13"/>
      <c r="L361" s="13"/>
      <c r="M361" s="13"/>
      <c r="N361" s="13"/>
    </row>
    <row r="362" spans="1:14" ht="50.1" customHeight="1">
      <c r="A362" s="9"/>
      <c r="B362" s="10"/>
      <c r="C362" s="10"/>
      <c r="D362" s="11"/>
      <c r="E362" s="12"/>
      <c r="F362" s="12"/>
      <c r="G362" s="17"/>
      <c r="H362" s="12"/>
      <c r="I362" s="11"/>
      <c r="J362" s="13"/>
      <c r="K362" s="13"/>
      <c r="L362" s="13"/>
      <c r="M362" s="13"/>
      <c r="N362" s="13"/>
    </row>
    <row r="363" spans="1:14" ht="50.1" customHeight="1">
      <c r="A363" s="9"/>
      <c r="B363" s="10"/>
      <c r="C363" s="10"/>
      <c r="D363" s="11"/>
      <c r="E363" s="12"/>
      <c r="F363" s="12"/>
      <c r="G363" s="17"/>
      <c r="H363" s="12"/>
      <c r="I363" s="11"/>
      <c r="J363" s="13"/>
      <c r="K363" s="13"/>
      <c r="L363" s="13"/>
      <c r="M363" s="13"/>
      <c r="N363" s="13"/>
    </row>
    <row r="364" spans="1:14" ht="50.1" customHeight="1">
      <c r="A364" s="9"/>
      <c r="B364" s="10"/>
      <c r="C364" s="10"/>
      <c r="D364" s="11"/>
      <c r="E364" s="12"/>
      <c r="F364" s="12"/>
      <c r="G364" s="17"/>
      <c r="H364" s="12"/>
      <c r="I364" s="11"/>
      <c r="J364" s="13"/>
      <c r="K364" s="13"/>
      <c r="L364" s="13"/>
      <c r="M364" s="13"/>
      <c r="N364" s="13"/>
    </row>
    <row r="365" spans="1:14" ht="50.1" customHeight="1">
      <c r="A365" s="9"/>
      <c r="B365" s="10"/>
      <c r="C365" s="10"/>
      <c r="D365" s="11"/>
      <c r="E365" s="12"/>
      <c r="F365" s="12"/>
      <c r="G365" s="17"/>
      <c r="H365" s="12"/>
      <c r="I365" s="11"/>
      <c r="J365" s="13"/>
      <c r="K365" s="13"/>
      <c r="L365" s="13"/>
      <c r="M365" s="13"/>
      <c r="N365" s="13"/>
    </row>
    <row r="366" spans="1:14" ht="50.1" customHeight="1">
      <c r="A366" s="9"/>
      <c r="B366" s="10"/>
      <c r="C366" s="10"/>
      <c r="D366" s="11"/>
      <c r="E366" s="12"/>
      <c r="F366" s="12"/>
      <c r="G366" s="17"/>
      <c r="H366" s="12"/>
      <c r="I366" s="11"/>
      <c r="J366" s="13"/>
      <c r="K366" s="13"/>
      <c r="L366" s="13"/>
      <c r="M366" s="13"/>
      <c r="N366" s="13"/>
    </row>
    <row r="367" spans="1:14" ht="50.1" customHeight="1">
      <c r="A367" s="9"/>
      <c r="B367" s="10"/>
      <c r="C367" s="10"/>
      <c r="D367" s="11"/>
      <c r="E367" s="12"/>
      <c r="F367" s="12"/>
      <c r="G367" s="17"/>
      <c r="H367" s="12"/>
      <c r="I367" s="11"/>
      <c r="J367" s="13"/>
      <c r="K367" s="13"/>
      <c r="L367" s="13"/>
      <c r="M367" s="13"/>
      <c r="N367" s="13"/>
    </row>
    <row r="368" spans="1:14" ht="50.1" customHeight="1">
      <c r="A368" s="9"/>
      <c r="B368" s="10"/>
      <c r="C368" s="10"/>
      <c r="D368" s="11"/>
      <c r="E368" s="12"/>
      <c r="F368" s="12"/>
      <c r="G368" s="17"/>
      <c r="H368" s="12"/>
      <c r="I368" s="11"/>
      <c r="J368" s="13"/>
      <c r="K368" s="13"/>
      <c r="L368" s="13"/>
      <c r="M368" s="13"/>
      <c r="N368" s="13"/>
    </row>
    <row r="369" spans="1:14" ht="50.1" customHeight="1">
      <c r="A369" s="9"/>
      <c r="B369" s="10"/>
      <c r="C369" s="10"/>
      <c r="D369" s="11"/>
      <c r="E369" s="12"/>
      <c r="F369" s="12"/>
      <c r="G369" s="17"/>
      <c r="H369" s="12"/>
      <c r="I369" s="11"/>
      <c r="J369" s="13"/>
      <c r="K369" s="13"/>
      <c r="L369" s="13"/>
      <c r="M369" s="13"/>
      <c r="N369" s="13"/>
    </row>
    <row r="370" spans="1:14" ht="50.1" customHeight="1">
      <c r="A370" s="9"/>
      <c r="B370" s="10"/>
      <c r="C370" s="10"/>
      <c r="D370" s="11"/>
      <c r="E370" s="12"/>
      <c r="F370" s="12"/>
      <c r="G370" s="17"/>
      <c r="H370" s="12"/>
      <c r="I370" s="11"/>
      <c r="J370" s="13"/>
      <c r="K370" s="13"/>
      <c r="L370" s="13"/>
      <c r="M370" s="13"/>
      <c r="N370" s="13"/>
    </row>
    <row r="371" spans="1:14" ht="50.1" customHeight="1">
      <c r="A371" s="9"/>
      <c r="B371" s="10"/>
      <c r="C371" s="10"/>
      <c r="D371" s="11"/>
      <c r="E371" s="12"/>
      <c r="F371" s="12"/>
      <c r="G371" s="17"/>
      <c r="H371" s="12"/>
      <c r="I371" s="11"/>
      <c r="J371" s="13"/>
      <c r="K371" s="13"/>
      <c r="L371" s="13"/>
      <c r="M371" s="13"/>
      <c r="N371" s="13"/>
    </row>
    <row r="372" spans="1:14" ht="50.1" customHeight="1">
      <c r="A372" s="9"/>
      <c r="B372" s="10"/>
      <c r="C372" s="10"/>
      <c r="D372" s="11"/>
      <c r="E372" s="12"/>
      <c r="F372" s="12"/>
      <c r="G372" s="17"/>
      <c r="H372" s="12"/>
      <c r="I372" s="11"/>
      <c r="J372" s="13"/>
      <c r="K372" s="13"/>
      <c r="L372" s="13"/>
      <c r="M372" s="13"/>
      <c r="N372" s="13"/>
    </row>
    <row r="373" spans="1:14" ht="50.1" customHeight="1">
      <c r="A373" s="9"/>
      <c r="B373" s="10"/>
      <c r="C373" s="10"/>
      <c r="D373" s="11"/>
      <c r="E373" s="12"/>
      <c r="F373" s="12"/>
      <c r="G373" s="17"/>
      <c r="H373" s="12"/>
      <c r="I373" s="11"/>
      <c r="J373" s="13"/>
      <c r="K373" s="13"/>
      <c r="L373" s="13"/>
      <c r="M373" s="13"/>
      <c r="N373" s="13"/>
    </row>
    <row r="374" spans="1:14" ht="50.1" customHeight="1">
      <c r="A374" s="9"/>
      <c r="B374" s="10"/>
      <c r="C374" s="10"/>
      <c r="D374" s="11"/>
      <c r="E374" s="12"/>
      <c r="F374" s="12"/>
      <c r="G374" s="17"/>
      <c r="H374" s="12"/>
      <c r="I374" s="11"/>
      <c r="J374" s="13"/>
      <c r="K374" s="13"/>
      <c r="L374" s="13"/>
      <c r="M374" s="13"/>
      <c r="N374" s="13"/>
    </row>
    <row r="375" spans="1:14" ht="50.1" customHeight="1">
      <c r="A375" s="9"/>
      <c r="B375" s="10"/>
      <c r="C375" s="10"/>
      <c r="D375" s="11"/>
      <c r="E375" s="12"/>
      <c r="F375" s="12"/>
      <c r="G375" s="17"/>
      <c r="H375" s="12"/>
      <c r="I375" s="11"/>
      <c r="J375" s="13"/>
      <c r="K375" s="13"/>
      <c r="L375" s="13"/>
      <c r="M375" s="13"/>
      <c r="N375" s="13"/>
    </row>
    <row r="376" spans="1:14" ht="50.1" customHeight="1">
      <c r="A376" s="9"/>
      <c r="B376" s="10"/>
      <c r="C376" s="10"/>
      <c r="D376" s="11"/>
      <c r="E376" s="12"/>
      <c r="F376" s="12"/>
      <c r="G376" s="17"/>
      <c r="H376" s="12"/>
      <c r="I376" s="11"/>
      <c r="J376" s="13"/>
      <c r="K376" s="13"/>
      <c r="L376" s="13"/>
      <c r="M376" s="13"/>
      <c r="N376" s="13"/>
    </row>
    <row r="377" spans="1:14" ht="50.1" customHeight="1">
      <c r="A377" s="9"/>
      <c r="B377" s="10"/>
      <c r="C377" s="10"/>
      <c r="D377" s="11"/>
      <c r="E377" s="12"/>
      <c r="F377" s="12"/>
      <c r="G377" s="17"/>
      <c r="H377" s="12"/>
      <c r="I377" s="11"/>
      <c r="J377" s="13"/>
      <c r="K377" s="13"/>
      <c r="L377" s="13"/>
      <c r="M377" s="13"/>
      <c r="N377" s="13"/>
    </row>
    <row r="378" spans="1:14" ht="50.1" customHeight="1">
      <c r="A378" s="9"/>
      <c r="B378" s="10"/>
      <c r="C378" s="10"/>
      <c r="D378" s="11"/>
      <c r="E378" s="12"/>
      <c r="F378" s="12"/>
      <c r="G378" s="17"/>
      <c r="H378" s="12"/>
      <c r="I378" s="11"/>
      <c r="J378" s="13"/>
      <c r="K378" s="13"/>
      <c r="L378" s="13"/>
      <c r="M378" s="13"/>
      <c r="N378" s="13"/>
    </row>
    <row r="379" spans="1:14" ht="50.1" customHeight="1">
      <c r="A379" s="9"/>
      <c r="B379" s="10"/>
      <c r="C379" s="10"/>
      <c r="D379" s="11"/>
      <c r="E379" s="12"/>
      <c r="F379" s="12"/>
      <c r="G379" s="17"/>
      <c r="H379" s="12"/>
      <c r="I379" s="11"/>
      <c r="J379" s="13"/>
      <c r="K379" s="13"/>
      <c r="L379" s="13"/>
      <c r="M379" s="13"/>
      <c r="N379" s="13"/>
    </row>
    <row r="380" spans="1:14" ht="50.1" customHeight="1">
      <c r="A380" s="9"/>
      <c r="B380" s="10"/>
      <c r="C380" s="10"/>
      <c r="D380" s="11"/>
      <c r="E380" s="12"/>
      <c r="F380" s="12"/>
      <c r="G380" s="17"/>
      <c r="H380" s="12"/>
      <c r="I380" s="11"/>
      <c r="J380" s="13"/>
      <c r="K380" s="13"/>
      <c r="L380" s="13"/>
      <c r="M380" s="13"/>
      <c r="N380" s="13"/>
    </row>
    <row r="381" spans="1:14" ht="50.1" customHeight="1">
      <c r="A381" s="9"/>
      <c r="B381" s="10"/>
      <c r="C381" s="10"/>
      <c r="D381" s="11"/>
      <c r="E381" s="12"/>
      <c r="F381" s="12"/>
      <c r="G381" s="17"/>
      <c r="H381" s="12"/>
      <c r="I381" s="11"/>
      <c r="J381" s="13"/>
      <c r="K381" s="13"/>
      <c r="L381" s="13"/>
      <c r="M381" s="13"/>
      <c r="N381" s="13"/>
    </row>
    <row r="382" spans="1:14" ht="50.1" customHeight="1">
      <c r="A382" s="9"/>
      <c r="B382" s="10"/>
      <c r="C382" s="10"/>
      <c r="D382" s="11"/>
      <c r="E382" s="12"/>
      <c r="F382" s="12"/>
      <c r="G382" s="17"/>
      <c r="H382" s="12"/>
      <c r="I382" s="11"/>
      <c r="J382" s="13"/>
      <c r="K382" s="13"/>
      <c r="L382" s="13"/>
      <c r="M382" s="13"/>
      <c r="N382" s="13"/>
    </row>
    <row r="383" spans="1:14" ht="50.1" customHeight="1">
      <c r="A383" s="9"/>
      <c r="B383" s="10"/>
      <c r="C383" s="10"/>
      <c r="D383" s="11"/>
      <c r="E383" s="12"/>
      <c r="F383" s="12"/>
      <c r="G383" s="17"/>
      <c r="H383" s="12"/>
      <c r="I383" s="11"/>
      <c r="J383" s="13"/>
      <c r="K383" s="13"/>
      <c r="L383" s="13"/>
      <c r="M383" s="13"/>
      <c r="N383" s="13"/>
    </row>
    <row r="384" spans="1:14" ht="50.1" customHeight="1">
      <c r="A384" s="9"/>
      <c r="B384" s="10"/>
      <c r="C384" s="10"/>
      <c r="D384" s="11"/>
      <c r="E384" s="12"/>
      <c r="F384" s="12"/>
      <c r="G384" s="17"/>
      <c r="H384" s="12"/>
      <c r="I384" s="11"/>
      <c r="J384" s="13"/>
      <c r="K384" s="13"/>
      <c r="L384" s="13"/>
      <c r="M384" s="13"/>
      <c r="N384" s="13"/>
    </row>
    <row r="385" spans="1:14" ht="50.1" customHeight="1">
      <c r="A385" s="9"/>
      <c r="B385" s="10"/>
      <c r="C385" s="10"/>
      <c r="D385" s="11"/>
      <c r="E385" s="12"/>
      <c r="F385" s="12"/>
      <c r="G385" s="17"/>
      <c r="H385" s="12"/>
      <c r="I385" s="11"/>
      <c r="J385" s="13"/>
      <c r="K385" s="13"/>
      <c r="L385" s="13"/>
      <c r="M385" s="13"/>
      <c r="N385" s="13"/>
    </row>
    <row r="386" spans="1:14" ht="50.1" customHeight="1">
      <c r="A386" s="9"/>
      <c r="B386" s="10"/>
      <c r="C386" s="10"/>
      <c r="D386" s="11"/>
      <c r="E386" s="12"/>
      <c r="F386" s="12"/>
      <c r="G386" s="17"/>
      <c r="H386" s="12"/>
      <c r="I386" s="11"/>
      <c r="J386" s="13"/>
      <c r="K386" s="13"/>
      <c r="L386" s="13"/>
      <c r="M386" s="13"/>
      <c r="N386" s="13"/>
    </row>
    <row r="387" spans="1:14" ht="50.1" customHeight="1">
      <c r="A387" s="9"/>
      <c r="B387" s="10"/>
      <c r="C387" s="10"/>
      <c r="D387" s="11"/>
      <c r="E387" s="12"/>
      <c r="F387" s="12"/>
      <c r="G387" s="17"/>
      <c r="H387" s="12"/>
      <c r="I387" s="11"/>
      <c r="J387" s="13"/>
      <c r="K387" s="13"/>
      <c r="L387" s="13"/>
      <c r="M387" s="13"/>
      <c r="N387" s="13"/>
    </row>
    <row r="388" spans="1:14" ht="50.1" customHeight="1">
      <c r="A388" s="9"/>
      <c r="B388" s="10"/>
      <c r="C388" s="10"/>
      <c r="D388" s="11"/>
      <c r="E388" s="12"/>
      <c r="F388" s="12"/>
      <c r="G388" s="17"/>
      <c r="H388" s="12"/>
      <c r="I388" s="11"/>
      <c r="J388" s="13"/>
      <c r="K388" s="13"/>
      <c r="L388" s="13"/>
      <c r="M388" s="13"/>
      <c r="N388" s="13"/>
    </row>
    <row r="389" spans="1:14" ht="50.1" customHeight="1">
      <c r="A389" s="9"/>
      <c r="B389" s="10"/>
      <c r="C389" s="10"/>
      <c r="D389" s="11"/>
      <c r="E389" s="12"/>
      <c r="F389" s="12"/>
      <c r="G389" s="17"/>
      <c r="H389" s="12"/>
      <c r="I389" s="11"/>
      <c r="J389" s="13"/>
      <c r="K389" s="13"/>
      <c r="L389" s="13"/>
      <c r="M389" s="13"/>
      <c r="N389" s="13"/>
    </row>
    <row r="390" spans="1:14" ht="50.1" customHeight="1">
      <c r="A390" s="9"/>
      <c r="B390" s="10"/>
      <c r="C390" s="10"/>
      <c r="D390" s="11"/>
      <c r="E390" s="12"/>
      <c r="F390" s="12"/>
      <c r="G390" s="17"/>
      <c r="H390" s="12"/>
      <c r="I390" s="11"/>
      <c r="J390" s="13"/>
      <c r="K390" s="13"/>
      <c r="L390" s="13"/>
      <c r="M390" s="13"/>
      <c r="N390" s="13"/>
    </row>
    <row r="391" spans="1:14" ht="50.1" customHeight="1">
      <c r="A391" s="9"/>
      <c r="B391" s="10"/>
      <c r="C391" s="10"/>
      <c r="D391" s="11"/>
      <c r="E391" s="12"/>
      <c r="F391" s="12"/>
      <c r="G391" s="17"/>
      <c r="H391" s="12"/>
      <c r="I391" s="11"/>
      <c r="J391" s="13"/>
      <c r="K391" s="13"/>
      <c r="L391" s="13"/>
      <c r="M391" s="13"/>
      <c r="N391" s="13"/>
    </row>
    <row r="392" spans="1:14" ht="50.1" customHeight="1">
      <c r="A392" s="9"/>
      <c r="B392" s="10"/>
      <c r="C392" s="10"/>
      <c r="D392" s="11"/>
      <c r="E392" s="12"/>
      <c r="F392" s="12"/>
      <c r="G392" s="17"/>
      <c r="H392" s="12"/>
      <c r="I392" s="11"/>
      <c r="J392" s="13"/>
      <c r="K392" s="13"/>
      <c r="L392" s="13"/>
      <c r="M392" s="13"/>
      <c r="N392" s="13"/>
    </row>
    <row r="393" spans="1:14" ht="50.1" customHeight="1">
      <c r="A393" s="9"/>
      <c r="B393" s="10"/>
      <c r="C393" s="10"/>
      <c r="D393" s="11"/>
      <c r="E393" s="12"/>
      <c r="F393" s="12"/>
      <c r="G393" s="17"/>
      <c r="H393" s="12"/>
      <c r="I393" s="11"/>
      <c r="J393" s="13"/>
      <c r="K393" s="13"/>
      <c r="L393" s="13"/>
      <c r="M393" s="13"/>
      <c r="N393" s="13"/>
    </row>
    <row r="394" spans="1:14" ht="50.1" customHeight="1">
      <c r="A394" s="9"/>
      <c r="B394" s="10"/>
      <c r="C394" s="10"/>
      <c r="D394" s="11"/>
      <c r="E394" s="12"/>
      <c r="F394" s="12"/>
      <c r="G394" s="17"/>
      <c r="H394" s="12"/>
      <c r="I394" s="11"/>
      <c r="J394" s="13"/>
      <c r="K394" s="13"/>
      <c r="L394" s="13"/>
      <c r="M394" s="13"/>
      <c r="N394" s="13"/>
    </row>
    <row r="395" spans="1:14" ht="50.1" customHeight="1">
      <c r="A395" s="9"/>
      <c r="B395" s="10"/>
      <c r="C395" s="10"/>
      <c r="D395" s="11"/>
      <c r="E395" s="12"/>
      <c r="F395" s="12"/>
      <c r="G395" s="17"/>
      <c r="H395" s="12"/>
      <c r="I395" s="11"/>
      <c r="J395" s="13"/>
      <c r="K395" s="13"/>
      <c r="L395" s="13"/>
      <c r="M395" s="13"/>
      <c r="N395" s="13"/>
    </row>
    <row r="396" spans="1:14" ht="50.1" customHeight="1">
      <c r="A396" s="9"/>
      <c r="B396" s="10"/>
      <c r="C396" s="10"/>
      <c r="D396" s="11"/>
      <c r="E396" s="12"/>
      <c r="F396" s="12"/>
      <c r="G396" s="17"/>
      <c r="H396" s="12"/>
      <c r="I396" s="11"/>
      <c r="J396" s="13"/>
      <c r="K396" s="13"/>
      <c r="L396" s="13"/>
      <c r="M396" s="13"/>
      <c r="N396" s="13"/>
    </row>
    <row r="397" spans="1:14" ht="50.1" customHeight="1">
      <c r="A397" s="9"/>
      <c r="B397" s="10"/>
      <c r="C397" s="10"/>
      <c r="D397" s="11"/>
      <c r="E397" s="12"/>
      <c r="F397" s="12"/>
      <c r="G397" s="17"/>
      <c r="H397" s="12"/>
      <c r="I397" s="11"/>
      <c r="J397" s="13"/>
      <c r="K397" s="13"/>
      <c r="L397" s="13"/>
      <c r="M397" s="13"/>
      <c r="N397" s="13"/>
    </row>
    <row r="398" spans="1:14" ht="50.1" customHeight="1">
      <c r="A398" s="9"/>
      <c r="B398" s="10"/>
      <c r="C398" s="10"/>
      <c r="D398" s="11"/>
      <c r="E398" s="12"/>
      <c r="F398" s="12"/>
      <c r="G398" s="17"/>
      <c r="H398" s="12"/>
      <c r="I398" s="11"/>
      <c r="J398" s="13"/>
      <c r="K398" s="13"/>
      <c r="L398" s="13"/>
      <c r="M398" s="13"/>
      <c r="N398" s="13"/>
    </row>
    <row r="399" spans="1:14" ht="50.1" customHeight="1">
      <c r="A399" s="9"/>
      <c r="B399" s="10"/>
      <c r="C399" s="10"/>
      <c r="D399" s="11"/>
      <c r="E399" s="12"/>
      <c r="F399" s="12"/>
      <c r="G399" s="17"/>
      <c r="H399" s="12"/>
      <c r="I399" s="11"/>
      <c r="J399" s="13"/>
      <c r="K399" s="13"/>
      <c r="L399" s="13"/>
      <c r="M399" s="13"/>
      <c r="N399" s="13"/>
    </row>
    <row r="400" spans="1:14" ht="50.1" customHeight="1">
      <c r="A400" s="9"/>
      <c r="B400" s="10"/>
      <c r="C400" s="10"/>
      <c r="D400" s="11"/>
      <c r="E400" s="12"/>
      <c r="F400" s="12"/>
      <c r="G400" s="17"/>
      <c r="H400" s="12"/>
      <c r="I400" s="11"/>
      <c r="J400" s="13"/>
      <c r="K400" s="13"/>
      <c r="L400" s="13"/>
      <c r="M400" s="13"/>
      <c r="N400" s="13"/>
    </row>
    <row r="401" spans="1:14" ht="50.1" customHeight="1">
      <c r="A401" s="9"/>
      <c r="B401" s="10"/>
      <c r="C401" s="10"/>
      <c r="D401" s="11"/>
      <c r="E401" s="12"/>
      <c r="F401" s="12"/>
      <c r="G401" s="17"/>
      <c r="H401" s="12"/>
      <c r="I401" s="11"/>
      <c r="J401" s="13"/>
      <c r="K401" s="13"/>
      <c r="L401" s="13"/>
      <c r="M401" s="13"/>
      <c r="N401" s="13"/>
    </row>
    <row r="402" spans="1:14" ht="50.1" customHeight="1">
      <c r="A402" s="9"/>
      <c r="B402" s="10"/>
      <c r="C402" s="10"/>
      <c r="D402" s="11"/>
      <c r="E402" s="12"/>
      <c r="F402" s="12"/>
      <c r="G402" s="17"/>
      <c r="H402" s="12"/>
      <c r="I402" s="11"/>
      <c r="J402" s="13"/>
      <c r="K402" s="13"/>
      <c r="L402" s="13"/>
      <c r="M402" s="13"/>
      <c r="N402" s="13"/>
    </row>
    <row r="403" spans="1:14" ht="50.1" customHeight="1">
      <c r="A403" s="9"/>
      <c r="B403" s="10"/>
      <c r="C403" s="10"/>
      <c r="D403" s="11"/>
      <c r="E403" s="12"/>
      <c r="F403" s="12"/>
      <c r="G403" s="17"/>
      <c r="H403" s="12"/>
      <c r="I403" s="11"/>
      <c r="J403" s="13"/>
      <c r="K403" s="13"/>
      <c r="L403" s="13"/>
      <c r="M403" s="13"/>
      <c r="N403" s="13"/>
    </row>
    <row r="404" spans="1:14" ht="50.1" customHeight="1">
      <c r="A404" s="9"/>
      <c r="B404" s="10"/>
      <c r="C404" s="10"/>
      <c r="D404" s="11"/>
      <c r="E404" s="12"/>
      <c r="F404" s="12"/>
      <c r="G404" s="17"/>
      <c r="H404" s="12"/>
      <c r="I404" s="11"/>
      <c r="J404" s="13"/>
      <c r="K404" s="13"/>
      <c r="L404" s="13"/>
      <c r="M404" s="13"/>
      <c r="N404" s="13"/>
    </row>
    <row r="405" spans="1:14" ht="50.1" customHeight="1">
      <c r="A405" s="9"/>
      <c r="B405" s="10"/>
      <c r="C405" s="10"/>
      <c r="D405" s="11"/>
      <c r="E405" s="12"/>
      <c r="F405" s="12"/>
      <c r="G405" s="17"/>
      <c r="H405" s="12"/>
      <c r="I405" s="11"/>
      <c r="J405" s="13"/>
      <c r="K405" s="13"/>
      <c r="L405" s="13"/>
      <c r="M405" s="13"/>
      <c r="N405" s="13"/>
    </row>
    <row r="406" spans="1:14" ht="50.1" customHeight="1">
      <c r="A406" s="9"/>
      <c r="B406" s="10"/>
      <c r="C406" s="10"/>
      <c r="D406" s="11"/>
      <c r="E406" s="12"/>
      <c r="F406" s="12"/>
      <c r="G406" s="17"/>
      <c r="H406" s="12"/>
      <c r="I406" s="11"/>
      <c r="J406" s="13"/>
      <c r="K406" s="13"/>
      <c r="L406" s="13"/>
      <c r="M406" s="13"/>
      <c r="N406" s="13"/>
    </row>
    <row r="407" spans="1:14" ht="50.1" customHeight="1">
      <c r="A407" s="9"/>
      <c r="B407" s="10"/>
      <c r="C407" s="10"/>
      <c r="D407" s="11"/>
      <c r="E407" s="12"/>
      <c r="F407" s="12"/>
      <c r="G407" s="17"/>
      <c r="H407" s="12"/>
      <c r="I407" s="11"/>
      <c r="J407" s="13"/>
      <c r="K407" s="13"/>
      <c r="L407" s="13"/>
      <c r="M407" s="13"/>
      <c r="N407" s="13"/>
    </row>
    <row r="408" spans="1:14" ht="50.1" customHeight="1">
      <c r="A408" s="9"/>
      <c r="B408" s="10"/>
      <c r="C408" s="10"/>
      <c r="D408" s="11"/>
      <c r="E408" s="12"/>
      <c r="F408" s="12"/>
      <c r="G408" s="17"/>
      <c r="H408" s="12"/>
      <c r="I408" s="11"/>
      <c r="J408" s="13"/>
      <c r="K408" s="13"/>
      <c r="L408" s="13"/>
      <c r="M408" s="13"/>
      <c r="N408" s="13"/>
    </row>
    <row r="409" spans="1:14" ht="50.1" customHeight="1">
      <c r="A409" s="9"/>
      <c r="B409" s="10"/>
      <c r="C409" s="10"/>
      <c r="D409" s="11"/>
      <c r="E409" s="12"/>
      <c r="F409" s="12"/>
      <c r="G409" s="17"/>
      <c r="H409" s="12"/>
      <c r="I409" s="11"/>
      <c r="J409" s="13"/>
      <c r="K409" s="13"/>
      <c r="L409" s="13"/>
      <c r="M409" s="13"/>
      <c r="N409" s="13"/>
    </row>
    <row r="410" spans="1:14" ht="50.1" customHeight="1">
      <c r="A410" s="9"/>
      <c r="B410" s="10" t="str">
        <f t="shared" ref="B410:B425" si="3">IF(A410=0,"",CHOOSE(MONTH(A410),"01_janvier","02_février","03_mars","04_avril","05_mai","06_juin","07_juillet","08_août","09_septembre","10_octobre","11_novembre","12_décembre"))</f>
        <v/>
      </c>
      <c r="C410" s="10" t="str">
        <f t="shared" ref="C410:C438" si="4">IF(A410=0,"",WEEKNUM(A410,1))</f>
        <v/>
      </c>
      <c r="D410" s="11"/>
      <c r="E410" s="12" t="str">
        <f>IF(ISNA(VLOOKUP($D410,MAGASINS!$A:$D,2,FALSE))," ",(VLOOKUP($D410,MAGASINS!$A:$D,2,FALSE)))</f>
        <v xml:space="preserve"> </v>
      </c>
      <c r="F410" s="12" t="str">
        <f>IF(ISNA(VLOOKUP($D410,MAGASINS!$A:$D,3,FALSE))," ",(VLOOKUP($D410,MAGASINS!$A:$D,3,FALSE)))</f>
        <v xml:space="preserve"> </v>
      </c>
      <c r="G410" s="17"/>
      <c r="H410" s="12" t="str">
        <f>IF(ISNA(VLOOKUP($D410,MAGASINS!$A:$D,4,FALSE))," ",(VLOOKUP($D410,MAGASINS!$A:$D,4,FALSE)))</f>
        <v xml:space="preserve"> </v>
      </c>
      <c r="I410" s="11"/>
      <c r="J410" s="13"/>
      <c r="K410" s="13"/>
      <c r="L410" s="13"/>
      <c r="M410" s="13"/>
      <c r="N410" s="13"/>
    </row>
    <row r="411" spans="1:14" ht="50.1" customHeight="1">
      <c r="A411" s="9"/>
      <c r="B411" s="10" t="str">
        <f t="shared" si="3"/>
        <v/>
      </c>
      <c r="C411" s="10" t="str">
        <f t="shared" si="4"/>
        <v/>
      </c>
      <c r="D411" s="11"/>
      <c r="E411" s="12" t="str">
        <f>IF(ISNA(VLOOKUP($D411,MAGASINS!$A:$D,2,FALSE))," ",(VLOOKUP($D411,MAGASINS!$A:$D,2,FALSE)))</f>
        <v xml:space="preserve"> </v>
      </c>
      <c r="F411" s="12" t="str">
        <f>IF(ISNA(VLOOKUP($D411,MAGASINS!$A:$D,3,FALSE))," ",(VLOOKUP($D411,MAGASINS!$A:$D,3,FALSE)))</f>
        <v xml:space="preserve"> </v>
      </c>
      <c r="G411" s="17"/>
      <c r="H411" s="12" t="str">
        <f>IF(ISNA(VLOOKUP($D411,MAGASINS!$A:$D,4,FALSE))," ",(VLOOKUP($D411,MAGASINS!$A:$D,4,FALSE)))</f>
        <v xml:space="preserve"> </v>
      </c>
      <c r="I411" s="11"/>
      <c r="J411" s="13"/>
      <c r="K411" s="13"/>
      <c r="L411" s="13"/>
      <c r="M411" s="13"/>
      <c r="N411" s="13"/>
    </row>
    <row r="412" spans="1:14" ht="50.1" customHeight="1">
      <c r="A412" s="9"/>
      <c r="B412" s="10" t="str">
        <f t="shared" si="3"/>
        <v/>
      </c>
      <c r="C412" s="10" t="str">
        <f t="shared" si="4"/>
        <v/>
      </c>
      <c r="D412" s="11"/>
      <c r="E412" s="12" t="str">
        <f>IF(ISNA(VLOOKUP($D412,MAGASINS!$A:$D,2,FALSE))," ",(VLOOKUP($D412,MAGASINS!$A:$D,2,FALSE)))</f>
        <v xml:space="preserve"> </v>
      </c>
      <c r="F412" s="12" t="str">
        <f>IF(ISNA(VLOOKUP($D412,MAGASINS!$A:$D,3,FALSE))," ",(VLOOKUP($D412,MAGASINS!$A:$D,3,FALSE)))</f>
        <v xml:space="preserve"> </v>
      </c>
      <c r="G412" s="17"/>
      <c r="H412" s="12" t="str">
        <f>IF(ISNA(VLOOKUP($D412,MAGASINS!$A:$D,4,FALSE))," ",(VLOOKUP($D412,MAGASINS!$A:$D,4,FALSE)))</f>
        <v xml:space="preserve"> </v>
      </c>
      <c r="I412" s="11"/>
      <c r="J412" s="13"/>
      <c r="K412" s="13"/>
      <c r="L412" s="13"/>
      <c r="M412" s="13"/>
      <c r="N412" s="13"/>
    </row>
    <row r="413" spans="1:14" ht="50.1" customHeight="1">
      <c r="A413" s="9"/>
      <c r="B413" s="10" t="str">
        <f t="shared" si="3"/>
        <v/>
      </c>
      <c r="C413" s="10" t="str">
        <f t="shared" si="4"/>
        <v/>
      </c>
      <c r="D413" s="11"/>
      <c r="E413" s="12" t="str">
        <f>IF(ISNA(VLOOKUP($D413,MAGASINS!$A:$D,2,FALSE))," ",(VLOOKUP($D413,MAGASINS!$A:$D,2,FALSE)))</f>
        <v xml:space="preserve"> </v>
      </c>
      <c r="F413" s="12" t="str">
        <f>IF(ISNA(VLOOKUP($D413,MAGASINS!$A:$D,3,FALSE))," ",(VLOOKUP($D413,MAGASINS!$A:$D,3,FALSE)))</f>
        <v xml:space="preserve"> </v>
      </c>
      <c r="G413" s="17"/>
      <c r="H413" s="12" t="str">
        <f>IF(ISNA(VLOOKUP($D413,MAGASINS!$A:$D,4,FALSE))," ",(VLOOKUP($D413,MAGASINS!$A:$D,4,FALSE)))</f>
        <v xml:space="preserve"> </v>
      </c>
      <c r="I413" s="11"/>
      <c r="J413" s="13"/>
      <c r="K413" s="13"/>
      <c r="L413" s="13"/>
      <c r="M413" s="13"/>
      <c r="N413" s="13"/>
    </row>
    <row r="414" spans="1:14" ht="50.1" customHeight="1">
      <c r="A414" s="9"/>
      <c r="B414" s="10" t="str">
        <f t="shared" si="3"/>
        <v/>
      </c>
      <c r="C414" s="10" t="str">
        <f t="shared" si="4"/>
        <v/>
      </c>
      <c r="D414" s="11"/>
      <c r="E414" s="12" t="str">
        <f>IF(ISNA(VLOOKUP($D414,MAGASINS!$A:$D,2,FALSE))," ",(VLOOKUP($D414,MAGASINS!$A:$D,2,FALSE)))</f>
        <v xml:space="preserve"> </v>
      </c>
      <c r="F414" s="12" t="str">
        <f>IF(ISNA(VLOOKUP($D414,MAGASINS!$A:$D,3,FALSE))," ",(VLOOKUP($D414,MAGASINS!$A:$D,3,FALSE)))</f>
        <v xml:space="preserve"> </v>
      </c>
      <c r="G414" s="17"/>
      <c r="H414" s="12" t="str">
        <f>IF(ISNA(VLOOKUP($D414,MAGASINS!$A:$D,4,FALSE))," ",(VLOOKUP($D414,MAGASINS!$A:$D,4,FALSE)))</f>
        <v xml:space="preserve"> </v>
      </c>
      <c r="I414" s="11"/>
      <c r="J414" s="13"/>
      <c r="K414" s="13"/>
      <c r="L414" s="13"/>
      <c r="M414" s="13"/>
      <c r="N414" s="13"/>
    </row>
    <row r="415" spans="1:14" ht="50.1" customHeight="1">
      <c r="A415" s="9"/>
      <c r="B415" s="10" t="str">
        <f t="shared" si="3"/>
        <v/>
      </c>
      <c r="C415" s="10" t="str">
        <f t="shared" si="4"/>
        <v/>
      </c>
      <c r="D415" s="11"/>
      <c r="E415" s="12" t="str">
        <f>IF(ISNA(VLOOKUP($D415,MAGASINS!$A:$D,2,FALSE))," ",(VLOOKUP($D415,MAGASINS!$A:$D,2,FALSE)))</f>
        <v xml:space="preserve"> </v>
      </c>
      <c r="F415" s="12" t="str">
        <f>IF(ISNA(VLOOKUP($D415,MAGASINS!$A:$D,3,FALSE))," ",(VLOOKUP($D415,MAGASINS!$A:$D,3,FALSE)))</f>
        <v xml:space="preserve"> </v>
      </c>
      <c r="G415" s="17"/>
      <c r="H415" s="12" t="str">
        <f>IF(ISNA(VLOOKUP($D415,MAGASINS!$A:$D,4,FALSE))," ",(VLOOKUP($D415,MAGASINS!$A:$D,4,FALSE)))</f>
        <v xml:space="preserve"> </v>
      </c>
      <c r="I415" s="11"/>
      <c r="J415" s="13"/>
      <c r="K415" s="13"/>
      <c r="L415" s="13"/>
      <c r="M415" s="13"/>
      <c r="N415" s="13"/>
    </row>
    <row r="416" spans="1:14" ht="50.1" customHeight="1">
      <c r="A416" s="9"/>
      <c r="B416" s="10" t="str">
        <f t="shared" si="3"/>
        <v/>
      </c>
      <c r="C416" s="10" t="str">
        <f t="shared" si="4"/>
        <v/>
      </c>
      <c r="D416" s="11"/>
      <c r="E416" s="12" t="str">
        <f>IF(ISNA(VLOOKUP($D416,MAGASINS!$A:$D,2,FALSE))," ",(VLOOKUP($D416,MAGASINS!$A:$D,2,FALSE)))</f>
        <v xml:space="preserve"> </v>
      </c>
      <c r="F416" s="12" t="str">
        <f>IF(ISNA(VLOOKUP($D416,MAGASINS!$A:$D,3,FALSE))," ",(VLOOKUP($D416,MAGASINS!$A:$D,3,FALSE)))</f>
        <v xml:space="preserve"> </v>
      </c>
      <c r="G416" s="17"/>
      <c r="H416" s="12" t="str">
        <f>IF(ISNA(VLOOKUP($D416,MAGASINS!$A:$D,4,FALSE))," ",(VLOOKUP($D416,MAGASINS!$A:$D,4,FALSE)))</f>
        <v xml:space="preserve"> </v>
      </c>
      <c r="I416" s="11"/>
      <c r="J416" s="13"/>
      <c r="K416" s="13"/>
      <c r="L416" s="13"/>
      <c r="M416" s="13"/>
      <c r="N416" s="13"/>
    </row>
    <row r="417" spans="1:14" ht="50.1" customHeight="1">
      <c r="A417" s="9"/>
      <c r="B417" s="10" t="str">
        <f t="shared" si="3"/>
        <v/>
      </c>
      <c r="C417" s="10" t="str">
        <f t="shared" si="4"/>
        <v/>
      </c>
      <c r="D417" s="11"/>
      <c r="E417" s="12" t="str">
        <f>IF(ISNA(VLOOKUP($D417,MAGASINS!$A:$D,2,FALSE))," ",(VLOOKUP($D417,MAGASINS!$A:$D,2,FALSE)))</f>
        <v xml:space="preserve"> </v>
      </c>
      <c r="F417" s="12" t="str">
        <f>IF(ISNA(VLOOKUP($D417,MAGASINS!$A:$D,3,FALSE))," ",(VLOOKUP($D417,MAGASINS!$A:$D,3,FALSE)))</f>
        <v xml:space="preserve"> </v>
      </c>
      <c r="G417" s="17"/>
      <c r="H417" s="12" t="str">
        <f>IF(ISNA(VLOOKUP($D417,MAGASINS!$A:$D,4,FALSE))," ",(VLOOKUP($D417,MAGASINS!$A:$D,4,FALSE)))</f>
        <v xml:space="preserve"> </v>
      </c>
      <c r="I417" s="11"/>
      <c r="J417" s="13"/>
      <c r="K417" s="13"/>
      <c r="L417" s="13"/>
      <c r="M417" s="13"/>
      <c r="N417" s="13"/>
    </row>
    <row r="418" spans="1:14" ht="50.1" customHeight="1">
      <c r="A418" s="9"/>
      <c r="B418" s="10" t="str">
        <f t="shared" si="3"/>
        <v/>
      </c>
      <c r="C418" s="10" t="str">
        <f t="shared" si="4"/>
        <v/>
      </c>
      <c r="D418" s="11"/>
      <c r="E418" s="12" t="str">
        <f>IF(ISNA(VLOOKUP($D418,MAGASINS!$A:$D,2,FALSE))," ",(VLOOKUP($D418,MAGASINS!$A:$D,2,FALSE)))</f>
        <v xml:space="preserve"> </v>
      </c>
      <c r="F418" s="12" t="str">
        <f>IF(ISNA(VLOOKUP($D418,MAGASINS!$A:$D,3,FALSE))," ",(VLOOKUP($D418,MAGASINS!$A:$D,3,FALSE)))</f>
        <v xml:space="preserve"> </v>
      </c>
      <c r="G418" s="17"/>
      <c r="H418" s="12" t="str">
        <f>IF(ISNA(VLOOKUP($D418,MAGASINS!$A:$D,4,FALSE))," ",(VLOOKUP($D418,MAGASINS!$A:$D,4,FALSE)))</f>
        <v xml:space="preserve"> </v>
      </c>
      <c r="I418" s="11"/>
      <c r="J418" s="13"/>
      <c r="K418" s="13"/>
      <c r="L418" s="13"/>
      <c r="M418" s="13"/>
      <c r="N418" s="13"/>
    </row>
    <row r="419" spans="1:14" ht="50.1" customHeight="1">
      <c r="A419" s="9"/>
      <c r="B419" s="10" t="str">
        <f t="shared" si="3"/>
        <v/>
      </c>
      <c r="C419" s="10" t="str">
        <f t="shared" si="4"/>
        <v/>
      </c>
      <c r="D419" s="11"/>
      <c r="E419" s="12" t="str">
        <f>IF(ISNA(VLOOKUP($D419,MAGASINS!$A:$D,2,FALSE))," ",(VLOOKUP($D419,MAGASINS!$A:$D,2,FALSE)))</f>
        <v xml:space="preserve"> </v>
      </c>
      <c r="F419" s="12" t="str">
        <f>IF(ISNA(VLOOKUP($D419,MAGASINS!$A:$D,3,FALSE))," ",(VLOOKUP($D419,MAGASINS!$A:$D,3,FALSE)))</f>
        <v xml:space="preserve"> </v>
      </c>
      <c r="G419" s="17"/>
      <c r="H419" s="12" t="str">
        <f>IF(ISNA(VLOOKUP($D419,MAGASINS!$A:$D,4,FALSE))," ",(VLOOKUP($D419,MAGASINS!$A:$D,4,FALSE)))</f>
        <v xml:space="preserve"> </v>
      </c>
      <c r="I419" s="11"/>
      <c r="J419" s="13"/>
      <c r="K419" s="13"/>
      <c r="L419" s="13"/>
      <c r="M419" s="13"/>
      <c r="N419" s="13"/>
    </row>
    <row r="420" spans="1:14" ht="50.1" customHeight="1">
      <c r="A420" s="9"/>
      <c r="B420" s="10" t="str">
        <f t="shared" si="3"/>
        <v/>
      </c>
      <c r="C420" s="10" t="str">
        <f t="shared" si="4"/>
        <v/>
      </c>
      <c r="D420" s="11"/>
      <c r="E420" s="12" t="str">
        <f>IF(ISNA(VLOOKUP($D420,MAGASINS!$A:$D,2,FALSE))," ",(VLOOKUP($D420,MAGASINS!$A:$D,2,FALSE)))</f>
        <v xml:space="preserve"> </v>
      </c>
      <c r="F420" s="12" t="str">
        <f>IF(ISNA(VLOOKUP($D420,MAGASINS!$A:$D,3,FALSE))," ",(VLOOKUP($D420,MAGASINS!$A:$D,3,FALSE)))</f>
        <v xml:space="preserve"> </v>
      </c>
      <c r="G420" s="17"/>
      <c r="H420" s="12" t="str">
        <f>IF(ISNA(VLOOKUP($D420,MAGASINS!$A:$D,4,FALSE))," ",(VLOOKUP($D420,MAGASINS!$A:$D,4,FALSE)))</f>
        <v xml:space="preserve"> </v>
      </c>
      <c r="I420" s="11"/>
      <c r="J420" s="13"/>
      <c r="K420" s="13"/>
      <c r="L420" s="13"/>
      <c r="M420" s="13"/>
      <c r="N420" s="13"/>
    </row>
    <row r="421" spans="1:14" ht="50.1" customHeight="1">
      <c r="A421" s="9"/>
      <c r="B421" s="10" t="str">
        <f t="shared" si="3"/>
        <v/>
      </c>
      <c r="C421" s="10" t="str">
        <f t="shared" si="4"/>
        <v/>
      </c>
      <c r="D421" s="11"/>
      <c r="E421" s="12" t="str">
        <f>IF(ISNA(VLOOKUP($D421,MAGASINS!$A:$D,2,FALSE))," ",(VLOOKUP($D421,MAGASINS!$A:$D,2,FALSE)))</f>
        <v xml:space="preserve"> </v>
      </c>
      <c r="F421" s="12" t="str">
        <f>IF(ISNA(VLOOKUP($D421,MAGASINS!$A:$D,3,FALSE))," ",(VLOOKUP($D421,MAGASINS!$A:$D,3,FALSE)))</f>
        <v xml:space="preserve"> </v>
      </c>
      <c r="G421" s="17"/>
      <c r="H421" s="12" t="str">
        <f>IF(ISNA(VLOOKUP($D421,MAGASINS!$A:$D,4,FALSE))," ",(VLOOKUP($D421,MAGASINS!$A:$D,4,FALSE)))</f>
        <v xml:space="preserve"> </v>
      </c>
      <c r="I421" s="11"/>
      <c r="J421" s="13"/>
      <c r="K421" s="13"/>
      <c r="L421" s="13"/>
      <c r="M421" s="13"/>
      <c r="N421" s="13"/>
    </row>
    <row r="422" spans="1:14" ht="50.1" customHeight="1">
      <c r="A422" s="9"/>
      <c r="B422" s="10" t="str">
        <f t="shared" si="3"/>
        <v/>
      </c>
      <c r="C422" s="10" t="str">
        <f t="shared" si="4"/>
        <v/>
      </c>
      <c r="D422" s="11"/>
      <c r="E422" s="12" t="str">
        <f>IF(ISNA(VLOOKUP($D422,MAGASINS!$A:$D,2,FALSE))," ",(VLOOKUP($D422,MAGASINS!$A:$D,2,FALSE)))</f>
        <v xml:space="preserve"> </v>
      </c>
      <c r="F422" s="12" t="str">
        <f>IF(ISNA(VLOOKUP($D422,MAGASINS!$A:$D,3,FALSE))," ",(VLOOKUP($D422,MAGASINS!$A:$D,3,FALSE)))</f>
        <v xml:space="preserve"> </v>
      </c>
      <c r="G422" s="17"/>
      <c r="H422" s="12" t="str">
        <f>IF(ISNA(VLOOKUP($D422,MAGASINS!$A:$D,4,FALSE))," ",(VLOOKUP($D422,MAGASINS!$A:$D,4,FALSE)))</f>
        <v xml:space="preserve"> </v>
      </c>
      <c r="I422" s="11"/>
      <c r="J422" s="13"/>
      <c r="K422" s="13"/>
      <c r="L422" s="13"/>
      <c r="M422" s="13"/>
      <c r="N422" s="13"/>
    </row>
    <row r="423" spans="1:14" ht="50.1" customHeight="1">
      <c r="A423" s="9"/>
      <c r="B423" s="10" t="str">
        <f t="shared" si="3"/>
        <v/>
      </c>
      <c r="C423" s="10" t="str">
        <f t="shared" si="4"/>
        <v/>
      </c>
      <c r="D423" s="11"/>
      <c r="E423" s="12" t="str">
        <f>IF(ISNA(VLOOKUP($D423,MAGASINS!$A:$D,2,FALSE))," ",(VLOOKUP($D423,MAGASINS!$A:$D,2,FALSE)))</f>
        <v xml:space="preserve"> </v>
      </c>
      <c r="F423" s="12" t="str">
        <f>IF(ISNA(VLOOKUP($D423,MAGASINS!$A:$D,3,FALSE))," ",(VLOOKUP($D423,MAGASINS!$A:$D,3,FALSE)))</f>
        <v xml:space="preserve"> </v>
      </c>
      <c r="G423" s="17"/>
      <c r="H423" s="12" t="str">
        <f>IF(ISNA(VLOOKUP($D423,MAGASINS!$A:$D,4,FALSE))," ",(VLOOKUP($D423,MAGASINS!$A:$D,4,FALSE)))</f>
        <v xml:space="preserve"> </v>
      </c>
      <c r="I423" s="11"/>
      <c r="J423" s="13"/>
      <c r="K423" s="13"/>
      <c r="L423" s="13"/>
      <c r="M423" s="13"/>
      <c r="N423" s="13"/>
    </row>
    <row r="424" spans="1:14" ht="50.1" customHeight="1">
      <c r="A424" s="9"/>
      <c r="B424" s="10" t="str">
        <f t="shared" si="3"/>
        <v/>
      </c>
      <c r="C424" s="10" t="str">
        <f t="shared" si="4"/>
        <v/>
      </c>
      <c r="D424" s="11"/>
      <c r="E424" s="12" t="str">
        <f>IF(ISNA(VLOOKUP($D424,MAGASINS!$A:$D,2,FALSE))," ",(VLOOKUP($D424,MAGASINS!$A:$D,2,FALSE)))</f>
        <v xml:space="preserve"> </v>
      </c>
      <c r="F424" s="12" t="str">
        <f>IF(ISNA(VLOOKUP($D424,MAGASINS!$A:$D,3,FALSE))," ",(VLOOKUP($D424,MAGASINS!$A:$D,3,FALSE)))</f>
        <v xml:space="preserve"> </v>
      </c>
      <c r="G424" s="17"/>
      <c r="H424" s="12" t="str">
        <f>IF(ISNA(VLOOKUP($D424,MAGASINS!$A:$D,4,FALSE))," ",(VLOOKUP($D424,MAGASINS!$A:$D,4,FALSE)))</f>
        <v xml:space="preserve"> </v>
      </c>
      <c r="I424" s="11"/>
      <c r="J424" s="13"/>
      <c r="K424" s="13"/>
      <c r="L424" s="13"/>
      <c r="M424" s="13"/>
      <c r="N424" s="13"/>
    </row>
    <row r="425" spans="1:14" ht="50.1" customHeight="1">
      <c r="A425" s="9"/>
      <c r="B425" s="10" t="str">
        <f t="shared" si="3"/>
        <v/>
      </c>
      <c r="C425" s="10" t="str">
        <f t="shared" si="4"/>
        <v/>
      </c>
      <c r="D425" s="11"/>
      <c r="E425" s="12" t="str">
        <f>IF(ISNA(VLOOKUP($D425,MAGASINS!$A:$D,2,FALSE))," ",(VLOOKUP($D425,MAGASINS!$A:$D,2,FALSE)))</f>
        <v xml:space="preserve"> </v>
      </c>
      <c r="F425" s="12" t="str">
        <f>IF(ISNA(VLOOKUP($D425,MAGASINS!$A:$D,3,FALSE))," ",(VLOOKUP($D425,MAGASINS!$A:$D,3,FALSE)))</f>
        <v xml:space="preserve"> </v>
      </c>
      <c r="G425" s="17"/>
      <c r="H425" s="12" t="str">
        <f>IF(ISNA(VLOOKUP($D425,MAGASINS!$A:$D,4,FALSE))," ",(VLOOKUP($D425,MAGASINS!$A:$D,4,FALSE)))</f>
        <v xml:space="preserve"> </v>
      </c>
      <c r="I425" s="11"/>
      <c r="J425" s="13"/>
      <c r="K425" s="13"/>
      <c r="L425" s="13"/>
      <c r="M425" s="13"/>
      <c r="N425" s="13"/>
    </row>
    <row r="426" spans="1:14" ht="50.1" customHeight="1">
      <c r="A426" s="9"/>
      <c r="B426" s="10" t="str">
        <f t="shared" ref="B426:B489" si="5">IF(A426=0,"",CHOOSE(MONTH(A426),"01_janvier","02_février","03_mars","04_avril","05_mai","06_juin","07_juillet","08_août","09_septembre","10_octobre","11_novembre","12_décembre"))</f>
        <v/>
      </c>
      <c r="C426" s="10" t="str">
        <f t="shared" si="4"/>
        <v/>
      </c>
      <c r="D426" s="11"/>
      <c r="E426" s="12" t="str">
        <f>IF(ISNA(VLOOKUP($D426,MAGASINS!$A:$D,2,FALSE))," ",(VLOOKUP($D426,MAGASINS!$A:$D,2,FALSE)))</f>
        <v xml:space="preserve"> </v>
      </c>
      <c r="F426" s="12" t="str">
        <f>IF(ISNA(VLOOKUP($D426,MAGASINS!$A:$D,3,FALSE))," ",(VLOOKUP($D426,MAGASINS!$A:$D,3,FALSE)))</f>
        <v xml:space="preserve"> </v>
      </c>
      <c r="G426" s="17"/>
      <c r="H426" s="12" t="str">
        <f>IF(ISNA(VLOOKUP($D426,MAGASINS!$A:$D,4,FALSE))," ",(VLOOKUP($D426,MAGASINS!$A:$D,4,FALSE)))</f>
        <v xml:space="preserve"> </v>
      </c>
      <c r="I426" s="11"/>
      <c r="J426" s="13"/>
      <c r="K426" s="13"/>
      <c r="L426" s="13"/>
      <c r="M426" s="13"/>
      <c r="N426" s="13"/>
    </row>
    <row r="427" spans="1:14" ht="50.1" customHeight="1">
      <c r="A427" s="9"/>
      <c r="B427" s="10" t="str">
        <f t="shared" si="5"/>
        <v/>
      </c>
      <c r="C427" s="10" t="str">
        <f t="shared" si="4"/>
        <v/>
      </c>
      <c r="D427" s="11"/>
      <c r="E427" s="12" t="str">
        <f>IF(ISNA(VLOOKUP($D427,MAGASINS!$A:$D,2,FALSE))," ",(VLOOKUP($D427,MAGASINS!$A:$D,2,FALSE)))</f>
        <v xml:space="preserve"> </v>
      </c>
      <c r="F427" s="12" t="str">
        <f>IF(ISNA(VLOOKUP($D427,MAGASINS!$A:$D,3,FALSE))," ",(VLOOKUP($D427,MAGASINS!$A:$D,3,FALSE)))</f>
        <v xml:space="preserve"> </v>
      </c>
      <c r="G427" s="17"/>
      <c r="H427" s="12" t="str">
        <f>IF(ISNA(VLOOKUP($D427,MAGASINS!$A:$D,4,FALSE))," ",(VLOOKUP($D427,MAGASINS!$A:$D,4,FALSE)))</f>
        <v xml:space="preserve"> </v>
      </c>
      <c r="I427" s="11"/>
      <c r="J427" s="13"/>
      <c r="K427" s="13"/>
      <c r="L427" s="13"/>
      <c r="M427" s="13"/>
      <c r="N427" s="13"/>
    </row>
    <row r="428" spans="1:14" ht="50.1" customHeight="1">
      <c r="A428" s="9"/>
      <c r="B428" s="10" t="str">
        <f t="shared" si="5"/>
        <v/>
      </c>
      <c r="C428" s="10" t="str">
        <f t="shared" si="4"/>
        <v/>
      </c>
      <c r="D428" s="11"/>
      <c r="E428" s="12" t="str">
        <f>IF(ISNA(VLOOKUP($D428,MAGASINS!$A:$D,2,FALSE))," ",(VLOOKUP($D428,MAGASINS!$A:$D,2,FALSE)))</f>
        <v xml:space="preserve"> </v>
      </c>
      <c r="F428" s="12" t="str">
        <f>IF(ISNA(VLOOKUP($D428,MAGASINS!$A:$D,3,FALSE))," ",(VLOOKUP($D428,MAGASINS!$A:$D,3,FALSE)))</f>
        <v xml:space="preserve"> </v>
      </c>
      <c r="G428" s="17"/>
      <c r="H428" s="12" t="str">
        <f>IF(ISNA(VLOOKUP($D428,MAGASINS!$A:$D,4,FALSE))," ",(VLOOKUP($D428,MAGASINS!$A:$D,4,FALSE)))</f>
        <v xml:space="preserve"> </v>
      </c>
      <c r="I428" s="11"/>
      <c r="J428" s="13"/>
      <c r="K428" s="13"/>
      <c r="L428" s="13"/>
      <c r="M428" s="13"/>
      <c r="N428" s="13"/>
    </row>
    <row r="429" spans="1:14" ht="50.1" customHeight="1">
      <c r="A429" s="9"/>
      <c r="B429" s="10" t="str">
        <f t="shared" si="5"/>
        <v/>
      </c>
      <c r="C429" s="10" t="str">
        <f t="shared" si="4"/>
        <v/>
      </c>
      <c r="D429" s="11"/>
      <c r="E429" s="12" t="str">
        <f>IF(ISNA(VLOOKUP($D429,MAGASINS!$A:$D,2,FALSE))," ",(VLOOKUP($D429,MAGASINS!$A:$D,2,FALSE)))</f>
        <v xml:space="preserve"> </v>
      </c>
      <c r="F429" s="12" t="str">
        <f>IF(ISNA(VLOOKUP($D429,MAGASINS!$A:$D,3,FALSE))," ",(VLOOKUP($D429,MAGASINS!$A:$D,3,FALSE)))</f>
        <v xml:space="preserve"> </v>
      </c>
      <c r="G429" s="17"/>
      <c r="H429" s="12" t="str">
        <f>IF(ISNA(VLOOKUP($D429,MAGASINS!$A:$D,4,FALSE))," ",(VLOOKUP($D429,MAGASINS!$A:$D,4,FALSE)))</f>
        <v xml:space="preserve"> </v>
      </c>
      <c r="I429" s="11"/>
      <c r="J429" s="13"/>
      <c r="K429" s="13"/>
      <c r="L429" s="13"/>
      <c r="M429" s="13"/>
      <c r="N429" s="13"/>
    </row>
    <row r="430" spans="1:14" ht="50.1" customHeight="1">
      <c r="A430" s="9"/>
      <c r="B430" s="10" t="str">
        <f t="shared" si="5"/>
        <v/>
      </c>
      <c r="C430" s="10" t="str">
        <f t="shared" si="4"/>
        <v/>
      </c>
      <c r="D430" s="11"/>
      <c r="E430" s="12" t="str">
        <f>IF(ISNA(VLOOKUP($D430,MAGASINS!$A:$D,2,FALSE))," ",(VLOOKUP($D430,MAGASINS!$A:$D,2,FALSE)))</f>
        <v xml:space="preserve"> </v>
      </c>
      <c r="F430" s="12" t="str">
        <f>IF(ISNA(VLOOKUP($D430,MAGASINS!$A:$D,3,FALSE))," ",(VLOOKUP($D430,MAGASINS!$A:$D,3,FALSE)))</f>
        <v xml:space="preserve"> </v>
      </c>
      <c r="G430" s="17"/>
      <c r="H430" s="12" t="str">
        <f>IF(ISNA(VLOOKUP($D430,MAGASINS!$A:$D,4,FALSE))," ",(VLOOKUP($D430,MAGASINS!$A:$D,4,FALSE)))</f>
        <v xml:space="preserve"> </v>
      </c>
      <c r="I430" s="11"/>
      <c r="J430" s="13"/>
      <c r="K430" s="13"/>
      <c r="L430" s="13"/>
      <c r="M430" s="13"/>
      <c r="N430" s="13"/>
    </row>
    <row r="431" spans="1:14" ht="50.1" customHeight="1">
      <c r="A431" s="9"/>
      <c r="B431" s="10" t="str">
        <f t="shared" si="5"/>
        <v/>
      </c>
      <c r="C431" s="10" t="str">
        <f t="shared" si="4"/>
        <v/>
      </c>
      <c r="D431" s="11"/>
      <c r="E431" s="12" t="str">
        <f>IF(ISNA(VLOOKUP($D431,MAGASINS!$A:$D,2,FALSE))," ",(VLOOKUP($D431,MAGASINS!$A:$D,2,FALSE)))</f>
        <v xml:space="preserve"> </v>
      </c>
      <c r="F431" s="12" t="str">
        <f>IF(ISNA(VLOOKUP($D431,MAGASINS!$A:$D,3,FALSE))," ",(VLOOKUP($D431,MAGASINS!$A:$D,3,FALSE)))</f>
        <v xml:space="preserve"> </v>
      </c>
      <c r="G431" s="17"/>
      <c r="H431" s="12" t="str">
        <f>IF(ISNA(VLOOKUP($D431,MAGASINS!$A:$D,4,FALSE))," ",(VLOOKUP($D431,MAGASINS!$A:$D,4,FALSE)))</f>
        <v xml:space="preserve"> </v>
      </c>
      <c r="I431" s="11"/>
      <c r="J431" s="13"/>
      <c r="K431" s="13"/>
      <c r="L431" s="13"/>
      <c r="M431" s="13"/>
      <c r="N431" s="13"/>
    </row>
    <row r="432" spans="1:14" ht="50.1" customHeight="1">
      <c r="A432" s="9"/>
      <c r="B432" s="10" t="str">
        <f t="shared" si="5"/>
        <v/>
      </c>
      <c r="C432" s="10" t="str">
        <f t="shared" si="4"/>
        <v/>
      </c>
      <c r="D432" s="11"/>
      <c r="E432" s="12" t="str">
        <f>IF(ISNA(VLOOKUP($D432,MAGASINS!$A:$D,2,FALSE))," ",(VLOOKUP($D432,MAGASINS!$A:$D,2,FALSE)))</f>
        <v xml:space="preserve"> </v>
      </c>
      <c r="F432" s="12" t="str">
        <f>IF(ISNA(VLOOKUP($D432,MAGASINS!$A:$D,3,FALSE))," ",(VLOOKUP($D432,MAGASINS!$A:$D,3,FALSE)))</f>
        <v xml:space="preserve"> </v>
      </c>
      <c r="G432" s="17"/>
      <c r="H432" s="12" t="str">
        <f>IF(ISNA(VLOOKUP($D432,MAGASINS!$A:$D,4,FALSE))," ",(VLOOKUP($D432,MAGASINS!$A:$D,4,FALSE)))</f>
        <v xml:space="preserve"> </v>
      </c>
      <c r="I432" s="11"/>
      <c r="J432" s="13"/>
      <c r="K432" s="13"/>
      <c r="L432" s="13"/>
      <c r="M432" s="13"/>
      <c r="N432" s="13"/>
    </row>
    <row r="433" spans="1:14" ht="50.1" customHeight="1">
      <c r="A433" s="9"/>
      <c r="B433" s="10" t="str">
        <f t="shared" si="5"/>
        <v/>
      </c>
      <c r="C433" s="10" t="str">
        <f t="shared" si="4"/>
        <v/>
      </c>
      <c r="D433" s="11"/>
      <c r="E433" s="12" t="str">
        <f>IF(ISNA(VLOOKUP($D433,MAGASINS!$A:$D,2,FALSE))," ",(VLOOKUP($D433,MAGASINS!$A:$D,2,FALSE)))</f>
        <v xml:space="preserve"> </v>
      </c>
      <c r="F433" s="12" t="str">
        <f>IF(ISNA(VLOOKUP($D433,MAGASINS!$A:$D,3,FALSE))," ",(VLOOKUP($D433,MAGASINS!$A:$D,3,FALSE)))</f>
        <v xml:space="preserve"> </v>
      </c>
      <c r="G433" s="17"/>
      <c r="H433" s="12" t="str">
        <f>IF(ISNA(VLOOKUP($D433,MAGASINS!$A:$D,4,FALSE))," ",(VLOOKUP($D433,MAGASINS!$A:$D,4,FALSE)))</f>
        <v xml:space="preserve"> </v>
      </c>
      <c r="I433" s="11"/>
      <c r="J433" s="13"/>
      <c r="K433" s="13"/>
      <c r="L433" s="13"/>
      <c r="M433" s="13"/>
      <c r="N433" s="13"/>
    </row>
    <row r="434" spans="1:14" ht="50.1" customHeight="1">
      <c r="A434" s="9"/>
      <c r="B434" s="10" t="str">
        <f t="shared" si="5"/>
        <v/>
      </c>
      <c r="C434" s="10" t="str">
        <f t="shared" si="4"/>
        <v/>
      </c>
      <c r="D434" s="11"/>
      <c r="E434" s="12" t="str">
        <f>IF(ISNA(VLOOKUP($D434,MAGASINS!$A:$D,2,FALSE))," ",(VLOOKUP($D434,MAGASINS!$A:$D,2,FALSE)))</f>
        <v xml:space="preserve"> </v>
      </c>
      <c r="F434" s="12" t="str">
        <f>IF(ISNA(VLOOKUP($D434,MAGASINS!$A:$D,3,FALSE))," ",(VLOOKUP($D434,MAGASINS!$A:$D,3,FALSE)))</f>
        <v xml:space="preserve"> </v>
      </c>
      <c r="G434" s="17"/>
      <c r="H434" s="12" t="str">
        <f>IF(ISNA(VLOOKUP($D434,MAGASINS!$A:$D,4,FALSE))," ",(VLOOKUP($D434,MAGASINS!$A:$D,4,FALSE)))</f>
        <v xml:space="preserve"> </v>
      </c>
      <c r="I434" s="11"/>
      <c r="J434" s="13"/>
      <c r="K434" s="13"/>
      <c r="L434" s="13"/>
      <c r="M434" s="13"/>
      <c r="N434" s="13"/>
    </row>
    <row r="435" spans="1:14" ht="50.1" customHeight="1">
      <c r="A435" s="9"/>
      <c r="B435" s="10" t="str">
        <f t="shared" si="5"/>
        <v/>
      </c>
      <c r="C435" s="10" t="str">
        <f t="shared" si="4"/>
        <v/>
      </c>
      <c r="D435" s="11"/>
      <c r="E435" s="12" t="str">
        <f>IF(ISNA(VLOOKUP($D435,MAGASINS!$A:$D,2,FALSE))," ",(VLOOKUP($D435,MAGASINS!$A:$D,2,FALSE)))</f>
        <v xml:space="preserve"> </v>
      </c>
      <c r="F435" s="12" t="str">
        <f>IF(ISNA(VLOOKUP($D435,MAGASINS!$A:$D,3,FALSE))," ",(VLOOKUP($D435,MAGASINS!$A:$D,3,FALSE)))</f>
        <v xml:space="preserve"> </v>
      </c>
      <c r="G435" s="17"/>
      <c r="H435" s="12" t="str">
        <f>IF(ISNA(VLOOKUP($D435,MAGASINS!$A:$D,4,FALSE))," ",(VLOOKUP($D435,MAGASINS!$A:$D,4,FALSE)))</f>
        <v xml:space="preserve"> </v>
      </c>
      <c r="I435" s="11"/>
      <c r="J435" s="13"/>
      <c r="K435" s="13"/>
      <c r="L435" s="13"/>
      <c r="M435" s="13"/>
      <c r="N435" s="13"/>
    </row>
    <row r="436" spans="1:14" ht="50.1" customHeight="1">
      <c r="A436" s="9"/>
      <c r="B436" s="10" t="str">
        <f t="shared" si="5"/>
        <v/>
      </c>
      <c r="C436" s="10" t="str">
        <f t="shared" si="4"/>
        <v/>
      </c>
      <c r="D436" s="11"/>
      <c r="E436" s="12" t="str">
        <f>IF(ISNA(VLOOKUP($D436,MAGASINS!$A:$D,2,FALSE))," ",(VLOOKUP($D436,MAGASINS!$A:$D,2,FALSE)))</f>
        <v xml:space="preserve"> </v>
      </c>
      <c r="F436" s="12" t="str">
        <f>IF(ISNA(VLOOKUP($D436,MAGASINS!$A:$D,3,FALSE))," ",(VLOOKUP($D436,MAGASINS!$A:$D,3,FALSE)))</f>
        <v xml:space="preserve"> </v>
      </c>
      <c r="G436" s="17"/>
      <c r="H436" s="12" t="str">
        <f>IF(ISNA(VLOOKUP($D436,MAGASINS!$A:$D,4,FALSE))," ",(VLOOKUP($D436,MAGASINS!$A:$D,4,FALSE)))</f>
        <v xml:space="preserve"> </v>
      </c>
      <c r="I436" s="11"/>
      <c r="J436" s="13"/>
      <c r="K436" s="13"/>
      <c r="L436" s="13"/>
      <c r="M436" s="13"/>
      <c r="N436" s="13"/>
    </row>
    <row r="437" spans="1:14" ht="50.1" customHeight="1">
      <c r="A437" s="9"/>
      <c r="B437" s="10" t="str">
        <f t="shared" si="5"/>
        <v/>
      </c>
      <c r="C437" s="10" t="str">
        <f t="shared" si="4"/>
        <v/>
      </c>
      <c r="D437" s="11"/>
      <c r="E437" s="12" t="str">
        <f>IF(ISNA(VLOOKUP($D437,MAGASINS!$A:$D,2,FALSE))," ",(VLOOKUP($D437,MAGASINS!$A:$D,2,FALSE)))</f>
        <v xml:space="preserve"> </v>
      </c>
      <c r="F437" s="12" t="str">
        <f>IF(ISNA(VLOOKUP($D437,MAGASINS!$A:$D,3,FALSE))," ",(VLOOKUP($D437,MAGASINS!$A:$D,3,FALSE)))</f>
        <v xml:space="preserve"> </v>
      </c>
      <c r="G437" s="17"/>
      <c r="H437" s="12" t="str">
        <f>IF(ISNA(VLOOKUP($D437,MAGASINS!$A:$D,4,FALSE))," ",(VLOOKUP($D437,MAGASINS!$A:$D,4,FALSE)))</f>
        <v xml:space="preserve"> </v>
      </c>
      <c r="I437" s="11"/>
      <c r="J437" s="13"/>
      <c r="K437" s="13"/>
      <c r="L437" s="13"/>
      <c r="M437" s="13"/>
      <c r="N437" s="13"/>
    </row>
    <row r="438" spans="1:14" ht="50.1" customHeight="1">
      <c r="A438" s="9"/>
      <c r="B438" s="10" t="str">
        <f t="shared" si="5"/>
        <v/>
      </c>
      <c r="C438" s="10" t="str">
        <f t="shared" si="4"/>
        <v/>
      </c>
      <c r="D438" s="11"/>
      <c r="E438" s="12" t="str">
        <f>IF(ISNA(VLOOKUP($D438,MAGASINS!$A:$D,2,FALSE))," ",(VLOOKUP($D438,MAGASINS!$A:$D,2,FALSE)))</f>
        <v xml:space="preserve"> </v>
      </c>
      <c r="F438" s="12" t="str">
        <f>IF(ISNA(VLOOKUP($D438,MAGASINS!$A:$D,3,FALSE))," ",(VLOOKUP($D438,MAGASINS!$A:$D,3,FALSE)))</f>
        <v xml:space="preserve"> </v>
      </c>
      <c r="G438" s="17"/>
      <c r="H438" s="12" t="str">
        <f>IF(ISNA(VLOOKUP($D438,MAGASINS!$A:$D,4,FALSE))," ",(VLOOKUP($D438,MAGASINS!$A:$D,4,FALSE)))</f>
        <v xml:space="preserve"> </v>
      </c>
      <c r="I438" s="11"/>
      <c r="J438" s="13"/>
      <c r="K438" s="13"/>
      <c r="L438" s="13"/>
      <c r="M438" s="13"/>
      <c r="N438" s="13"/>
    </row>
    <row r="439" spans="1:14" ht="50.1" customHeight="1">
      <c r="A439" s="9"/>
      <c r="B439" s="10" t="str">
        <f t="shared" si="5"/>
        <v/>
      </c>
      <c r="C439" s="10" t="str">
        <f t="shared" ref="C439:C502" si="6">IF(A439=0,"",WEEKNUM(A439,1))</f>
        <v/>
      </c>
      <c r="D439" s="11"/>
      <c r="E439" s="12" t="str">
        <f>IF(ISNA(VLOOKUP($D439,MAGASINS!$A:$D,2,FALSE))," ",(VLOOKUP($D439,MAGASINS!$A:$D,2,FALSE)))</f>
        <v xml:space="preserve"> </v>
      </c>
      <c r="F439" s="12" t="str">
        <f>IF(ISNA(VLOOKUP($D439,MAGASINS!$A:$D,3,FALSE))," ",(VLOOKUP($D439,MAGASINS!$A:$D,3,FALSE)))</f>
        <v xml:space="preserve"> </v>
      </c>
      <c r="G439" s="17"/>
      <c r="H439" s="12" t="str">
        <f>IF(ISNA(VLOOKUP($D439,MAGASINS!$A:$D,4,FALSE))," ",(VLOOKUP($D439,MAGASINS!$A:$D,4,FALSE)))</f>
        <v xml:space="preserve"> </v>
      </c>
      <c r="I439" s="11"/>
      <c r="J439" s="13"/>
      <c r="K439" s="13"/>
      <c r="L439" s="13"/>
      <c r="M439" s="13"/>
      <c r="N439" s="13"/>
    </row>
    <row r="440" spans="1:14" ht="50.1" customHeight="1">
      <c r="A440" s="9"/>
      <c r="B440" s="10" t="str">
        <f t="shared" si="5"/>
        <v/>
      </c>
      <c r="C440" s="10" t="str">
        <f t="shared" si="6"/>
        <v/>
      </c>
      <c r="D440" s="11"/>
      <c r="E440" s="12" t="str">
        <f>IF(ISNA(VLOOKUP($D440,MAGASINS!$A:$D,2,FALSE))," ",(VLOOKUP($D440,MAGASINS!$A:$D,2,FALSE)))</f>
        <v xml:space="preserve"> </v>
      </c>
      <c r="F440" s="12" t="str">
        <f>IF(ISNA(VLOOKUP($D440,MAGASINS!$A:$D,3,FALSE))," ",(VLOOKUP($D440,MAGASINS!$A:$D,3,FALSE)))</f>
        <v xml:space="preserve"> </v>
      </c>
      <c r="G440" s="17"/>
      <c r="H440" s="12" t="str">
        <f>IF(ISNA(VLOOKUP($D440,MAGASINS!$A:$D,4,FALSE))," ",(VLOOKUP($D440,MAGASINS!$A:$D,4,FALSE)))</f>
        <v xml:space="preserve"> </v>
      </c>
      <c r="I440" s="11"/>
      <c r="J440" s="13"/>
      <c r="K440" s="13"/>
      <c r="L440" s="13"/>
      <c r="M440" s="13"/>
      <c r="N440" s="13"/>
    </row>
    <row r="441" spans="1:14" ht="50.1" customHeight="1">
      <c r="A441" s="9"/>
      <c r="B441" s="10" t="str">
        <f t="shared" si="5"/>
        <v/>
      </c>
      <c r="C441" s="10" t="str">
        <f t="shared" si="6"/>
        <v/>
      </c>
      <c r="D441" s="11"/>
      <c r="E441" s="12" t="str">
        <f>IF(ISNA(VLOOKUP($D441,MAGASINS!$A:$D,2,FALSE))," ",(VLOOKUP($D441,MAGASINS!$A:$D,2,FALSE)))</f>
        <v xml:space="preserve"> </v>
      </c>
      <c r="F441" s="12" t="str">
        <f>IF(ISNA(VLOOKUP($D441,MAGASINS!$A:$D,3,FALSE))," ",(VLOOKUP($D441,MAGASINS!$A:$D,3,FALSE)))</f>
        <v xml:space="preserve"> </v>
      </c>
      <c r="G441" s="17"/>
      <c r="H441" s="12" t="str">
        <f>IF(ISNA(VLOOKUP($D441,MAGASINS!$A:$D,4,FALSE))," ",(VLOOKUP($D441,MAGASINS!$A:$D,4,FALSE)))</f>
        <v xml:space="preserve"> </v>
      </c>
      <c r="I441" s="11"/>
      <c r="J441" s="13"/>
      <c r="K441" s="13"/>
      <c r="L441" s="13"/>
      <c r="M441" s="13"/>
      <c r="N441" s="13"/>
    </row>
    <row r="442" spans="1:14" ht="50.1" customHeight="1">
      <c r="A442" s="9"/>
      <c r="B442" s="10" t="str">
        <f t="shared" si="5"/>
        <v/>
      </c>
      <c r="C442" s="10" t="str">
        <f t="shared" si="6"/>
        <v/>
      </c>
      <c r="D442" s="11"/>
      <c r="E442" s="12" t="str">
        <f>IF(ISNA(VLOOKUP($D442,MAGASINS!$A:$D,2,FALSE))," ",(VLOOKUP($D442,MAGASINS!$A:$D,2,FALSE)))</f>
        <v xml:space="preserve"> </v>
      </c>
      <c r="F442" s="12" t="str">
        <f>IF(ISNA(VLOOKUP($D442,MAGASINS!$A:$D,3,FALSE))," ",(VLOOKUP($D442,MAGASINS!$A:$D,3,FALSE)))</f>
        <v xml:space="preserve"> </v>
      </c>
      <c r="G442" s="17"/>
      <c r="H442" s="12" t="str">
        <f>IF(ISNA(VLOOKUP($D442,MAGASINS!$A:$D,4,FALSE))," ",(VLOOKUP($D442,MAGASINS!$A:$D,4,FALSE)))</f>
        <v xml:space="preserve"> </v>
      </c>
      <c r="I442" s="11"/>
      <c r="J442" s="13"/>
      <c r="K442" s="13"/>
      <c r="L442" s="13"/>
      <c r="M442" s="13"/>
      <c r="N442" s="13"/>
    </row>
    <row r="443" spans="1:14" ht="50.1" customHeight="1">
      <c r="A443" s="9"/>
      <c r="B443" s="10" t="str">
        <f t="shared" si="5"/>
        <v/>
      </c>
      <c r="C443" s="10" t="str">
        <f t="shared" si="6"/>
        <v/>
      </c>
      <c r="D443" s="11"/>
      <c r="E443" s="12" t="str">
        <f>IF(ISNA(VLOOKUP($D443,MAGASINS!$A:$D,2,FALSE))," ",(VLOOKUP($D443,MAGASINS!$A:$D,2,FALSE)))</f>
        <v xml:space="preserve"> </v>
      </c>
      <c r="F443" s="12" t="str">
        <f>IF(ISNA(VLOOKUP($D443,MAGASINS!$A:$D,3,FALSE))," ",(VLOOKUP($D443,MAGASINS!$A:$D,3,FALSE)))</f>
        <v xml:space="preserve"> </v>
      </c>
      <c r="G443" s="17"/>
      <c r="H443" s="12" t="str">
        <f>IF(ISNA(VLOOKUP($D443,MAGASINS!$A:$D,4,FALSE))," ",(VLOOKUP($D443,MAGASINS!$A:$D,4,FALSE)))</f>
        <v xml:space="preserve"> </v>
      </c>
      <c r="I443" s="11"/>
      <c r="J443" s="13"/>
      <c r="K443" s="13"/>
      <c r="L443" s="13"/>
      <c r="M443" s="13"/>
      <c r="N443" s="13"/>
    </row>
    <row r="444" spans="1:14" ht="50.1" customHeight="1">
      <c r="A444" s="9"/>
      <c r="B444" s="10" t="str">
        <f t="shared" si="5"/>
        <v/>
      </c>
      <c r="C444" s="10" t="str">
        <f t="shared" si="6"/>
        <v/>
      </c>
      <c r="D444" s="11"/>
      <c r="E444" s="12" t="str">
        <f>IF(ISNA(VLOOKUP($D444,MAGASINS!$A:$D,2,FALSE))," ",(VLOOKUP($D444,MAGASINS!$A:$D,2,FALSE)))</f>
        <v xml:space="preserve"> </v>
      </c>
      <c r="F444" s="12" t="str">
        <f>IF(ISNA(VLOOKUP($D444,MAGASINS!$A:$D,3,FALSE))," ",(VLOOKUP($D444,MAGASINS!$A:$D,3,FALSE)))</f>
        <v xml:space="preserve"> </v>
      </c>
      <c r="G444" s="17"/>
      <c r="H444" s="12" t="str">
        <f>IF(ISNA(VLOOKUP($D444,MAGASINS!$A:$D,4,FALSE))," ",(VLOOKUP($D444,MAGASINS!$A:$D,4,FALSE)))</f>
        <v xml:space="preserve"> </v>
      </c>
      <c r="I444" s="11"/>
      <c r="J444" s="13"/>
      <c r="K444" s="13"/>
      <c r="L444" s="13"/>
      <c r="M444" s="13"/>
      <c r="N444" s="13"/>
    </row>
    <row r="445" spans="1:14" ht="50.1" customHeight="1">
      <c r="A445" s="9"/>
      <c r="B445" s="10" t="str">
        <f t="shared" si="5"/>
        <v/>
      </c>
      <c r="C445" s="10" t="str">
        <f t="shared" si="6"/>
        <v/>
      </c>
      <c r="D445" s="11"/>
      <c r="E445" s="12" t="str">
        <f>IF(ISNA(VLOOKUP($D445,MAGASINS!$A:$D,2,FALSE))," ",(VLOOKUP($D445,MAGASINS!$A:$D,2,FALSE)))</f>
        <v xml:space="preserve"> </v>
      </c>
      <c r="F445" s="12" t="str">
        <f>IF(ISNA(VLOOKUP($D445,MAGASINS!$A:$D,3,FALSE))," ",(VLOOKUP($D445,MAGASINS!$A:$D,3,FALSE)))</f>
        <v xml:space="preserve"> </v>
      </c>
      <c r="G445" s="17"/>
      <c r="H445" s="12" t="str">
        <f>IF(ISNA(VLOOKUP($D445,MAGASINS!$A:$D,4,FALSE))," ",(VLOOKUP($D445,MAGASINS!$A:$D,4,FALSE)))</f>
        <v xml:space="preserve"> </v>
      </c>
      <c r="I445" s="11"/>
      <c r="J445" s="13"/>
      <c r="K445" s="13"/>
      <c r="L445" s="13"/>
      <c r="M445" s="13"/>
      <c r="N445" s="13"/>
    </row>
    <row r="446" spans="1:14" ht="50.1" customHeight="1">
      <c r="A446" s="9"/>
      <c r="B446" s="10" t="str">
        <f t="shared" si="5"/>
        <v/>
      </c>
      <c r="C446" s="10" t="str">
        <f t="shared" si="6"/>
        <v/>
      </c>
      <c r="D446" s="11"/>
      <c r="E446" s="12" t="str">
        <f>IF(ISNA(VLOOKUP($D446,MAGASINS!$A:$D,2,FALSE))," ",(VLOOKUP($D446,MAGASINS!$A:$D,2,FALSE)))</f>
        <v xml:space="preserve"> </v>
      </c>
      <c r="F446" s="12" t="str">
        <f>IF(ISNA(VLOOKUP($D446,MAGASINS!$A:$D,3,FALSE))," ",(VLOOKUP($D446,MAGASINS!$A:$D,3,FALSE)))</f>
        <v xml:space="preserve"> </v>
      </c>
      <c r="G446" s="17"/>
      <c r="H446" s="12" t="str">
        <f>IF(ISNA(VLOOKUP($D446,MAGASINS!$A:$D,4,FALSE))," ",(VLOOKUP($D446,MAGASINS!$A:$D,4,FALSE)))</f>
        <v xml:space="preserve"> </v>
      </c>
      <c r="I446" s="11"/>
      <c r="J446" s="13"/>
      <c r="K446" s="13"/>
      <c r="L446" s="13"/>
      <c r="M446" s="13"/>
      <c r="N446" s="13"/>
    </row>
    <row r="447" spans="1:14" ht="50.1" customHeight="1">
      <c r="A447" s="9"/>
      <c r="B447" s="10" t="str">
        <f t="shared" si="5"/>
        <v/>
      </c>
      <c r="C447" s="10" t="str">
        <f t="shared" si="6"/>
        <v/>
      </c>
      <c r="D447" s="11"/>
      <c r="E447" s="12" t="str">
        <f>IF(ISNA(VLOOKUP($D447,MAGASINS!$A:$D,2,FALSE))," ",(VLOOKUP($D447,MAGASINS!$A:$D,2,FALSE)))</f>
        <v xml:space="preserve"> </v>
      </c>
      <c r="F447" s="12" t="str">
        <f>IF(ISNA(VLOOKUP($D447,MAGASINS!$A:$D,3,FALSE))," ",(VLOOKUP($D447,MAGASINS!$A:$D,3,FALSE)))</f>
        <v xml:space="preserve"> </v>
      </c>
      <c r="G447" s="17"/>
      <c r="H447" s="12" t="str">
        <f>IF(ISNA(VLOOKUP($D447,MAGASINS!$A:$D,4,FALSE))," ",(VLOOKUP($D447,MAGASINS!$A:$D,4,FALSE)))</f>
        <v xml:space="preserve"> </v>
      </c>
      <c r="I447" s="11"/>
      <c r="J447" s="13"/>
      <c r="K447" s="13"/>
      <c r="L447" s="13"/>
      <c r="M447" s="13"/>
      <c r="N447" s="13"/>
    </row>
    <row r="448" spans="1:14" ht="50.1" customHeight="1">
      <c r="A448" s="9"/>
      <c r="B448" s="10" t="str">
        <f t="shared" si="5"/>
        <v/>
      </c>
      <c r="C448" s="10" t="str">
        <f t="shared" si="6"/>
        <v/>
      </c>
      <c r="D448" s="11"/>
      <c r="E448" s="12" t="str">
        <f>IF(ISNA(VLOOKUP($D448,MAGASINS!$A:$D,2,FALSE))," ",(VLOOKUP($D448,MAGASINS!$A:$D,2,FALSE)))</f>
        <v xml:space="preserve"> </v>
      </c>
      <c r="F448" s="12" t="str">
        <f>IF(ISNA(VLOOKUP($D448,MAGASINS!$A:$D,3,FALSE))," ",(VLOOKUP($D448,MAGASINS!$A:$D,3,FALSE)))</f>
        <v xml:space="preserve"> </v>
      </c>
      <c r="G448" s="17"/>
      <c r="H448" s="12" t="str">
        <f>IF(ISNA(VLOOKUP($D448,MAGASINS!$A:$D,4,FALSE))," ",(VLOOKUP($D448,MAGASINS!$A:$D,4,FALSE)))</f>
        <v xml:space="preserve"> </v>
      </c>
      <c r="I448" s="11"/>
      <c r="J448" s="13"/>
      <c r="K448" s="13"/>
      <c r="L448" s="13"/>
      <c r="M448" s="13"/>
      <c r="N448" s="13"/>
    </row>
    <row r="449" spans="1:14" ht="50.1" customHeight="1">
      <c r="A449" s="9"/>
      <c r="B449" s="10" t="str">
        <f t="shared" si="5"/>
        <v/>
      </c>
      <c r="C449" s="10" t="str">
        <f t="shared" si="6"/>
        <v/>
      </c>
      <c r="D449" s="11"/>
      <c r="E449" s="12" t="str">
        <f>IF(ISNA(VLOOKUP($D449,MAGASINS!$A:$D,2,FALSE))," ",(VLOOKUP($D449,MAGASINS!$A:$D,2,FALSE)))</f>
        <v xml:space="preserve"> </v>
      </c>
      <c r="F449" s="12" t="str">
        <f>IF(ISNA(VLOOKUP($D449,MAGASINS!$A:$D,3,FALSE))," ",(VLOOKUP($D449,MAGASINS!$A:$D,3,FALSE)))</f>
        <v xml:space="preserve"> </v>
      </c>
      <c r="G449" s="17"/>
      <c r="H449" s="12" t="str">
        <f>IF(ISNA(VLOOKUP($D449,MAGASINS!$A:$D,4,FALSE))," ",(VLOOKUP($D449,MAGASINS!$A:$D,4,FALSE)))</f>
        <v xml:space="preserve"> </v>
      </c>
      <c r="I449" s="11"/>
      <c r="J449" s="13"/>
      <c r="K449" s="13"/>
      <c r="L449" s="13"/>
      <c r="M449" s="13"/>
      <c r="N449" s="13"/>
    </row>
    <row r="450" spans="1:14" ht="50.1" customHeight="1">
      <c r="A450" s="9"/>
      <c r="B450" s="10" t="str">
        <f t="shared" si="5"/>
        <v/>
      </c>
      <c r="C450" s="10" t="str">
        <f t="shared" si="6"/>
        <v/>
      </c>
      <c r="D450" s="11"/>
      <c r="E450" s="12" t="str">
        <f>IF(ISNA(VLOOKUP($D450,MAGASINS!$A:$D,2,FALSE))," ",(VLOOKUP($D450,MAGASINS!$A:$D,2,FALSE)))</f>
        <v xml:space="preserve"> </v>
      </c>
      <c r="F450" s="12" t="str">
        <f>IF(ISNA(VLOOKUP($D450,MAGASINS!$A:$D,3,FALSE))," ",(VLOOKUP($D450,MAGASINS!$A:$D,3,FALSE)))</f>
        <v xml:space="preserve"> </v>
      </c>
      <c r="G450" s="17"/>
      <c r="H450" s="12" t="str">
        <f>IF(ISNA(VLOOKUP($D450,MAGASINS!$A:$D,4,FALSE))," ",(VLOOKUP($D450,MAGASINS!$A:$D,4,FALSE)))</f>
        <v xml:space="preserve"> </v>
      </c>
      <c r="I450" s="11"/>
      <c r="J450" s="13"/>
      <c r="K450" s="13"/>
      <c r="L450" s="13"/>
      <c r="M450" s="13"/>
      <c r="N450" s="13"/>
    </row>
    <row r="451" spans="1:14" ht="50.1" customHeight="1">
      <c r="A451" s="9"/>
      <c r="B451" s="10" t="str">
        <f t="shared" si="5"/>
        <v/>
      </c>
      <c r="C451" s="10" t="str">
        <f t="shared" si="6"/>
        <v/>
      </c>
      <c r="D451" s="11"/>
      <c r="E451" s="12" t="str">
        <f>IF(ISNA(VLOOKUP($D451,MAGASINS!$A:$D,2,FALSE))," ",(VLOOKUP($D451,MAGASINS!$A:$D,2,FALSE)))</f>
        <v xml:space="preserve"> </v>
      </c>
      <c r="F451" s="12" t="str">
        <f>IF(ISNA(VLOOKUP($D451,MAGASINS!$A:$D,3,FALSE))," ",(VLOOKUP($D451,MAGASINS!$A:$D,3,FALSE)))</f>
        <v xml:space="preserve"> </v>
      </c>
      <c r="G451" s="17"/>
      <c r="H451" s="12" t="str">
        <f>IF(ISNA(VLOOKUP($D451,MAGASINS!$A:$D,4,FALSE))," ",(VLOOKUP($D451,MAGASINS!$A:$D,4,FALSE)))</f>
        <v xml:space="preserve"> </v>
      </c>
      <c r="I451" s="11"/>
      <c r="J451" s="13"/>
      <c r="K451" s="13"/>
      <c r="L451" s="13"/>
      <c r="M451" s="13"/>
      <c r="N451" s="13"/>
    </row>
    <row r="452" spans="1:14" ht="50.1" customHeight="1">
      <c r="A452" s="9"/>
      <c r="B452" s="10" t="str">
        <f t="shared" si="5"/>
        <v/>
      </c>
      <c r="C452" s="10" t="str">
        <f t="shared" si="6"/>
        <v/>
      </c>
      <c r="D452" s="11"/>
      <c r="E452" s="12" t="str">
        <f>IF(ISNA(VLOOKUP($D452,MAGASINS!$A:$D,2,FALSE))," ",(VLOOKUP($D452,MAGASINS!$A:$D,2,FALSE)))</f>
        <v xml:space="preserve"> </v>
      </c>
      <c r="F452" s="12" t="str">
        <f>IF(ISNA(VLOOKUP($D452,MAGASINS!$A:$D,3,FALSE))," ",(VLOOKUP($D452,MAGASINS!$A:$D,3,FALSE)))</f>
        <v xml:space="preserve"> </v>
      </c>
      <c r="G452" s="17"/>
      <c r="H452" s="12" t="str">
        <f>IF(ISNA(VLOOKUP($D452,MAGASINS!$A:$D,4,FALSE))," ",(VLOOKUP($D452,MAGASINS!$A:$D,4,FALSE)))</f>
        <v xml:space="preserve"> </v>
      </c>
      <c r="I452" s="11"/>
      <c r="J452" s="13"/>
      <c r="K452" s="13"/>
      <c r="L452" s="13"/>
      <c r="M452" s="13"/>
      <c r="N452" s="13"/>
    </row>
    <row r="453" spans="1:14" ht="50.1" customHeight="1">
      <c r="A453" s="9"/>
      <c r="B453" s="10" t="str">
        <f t="shared" si="5"/>
        <v/>
      </c>
      <c r="C453" s="10" t="str">
        <f t="shared" si="6"/>
        <v/>
      </c>
      <c r="D453" s="11"/>
      <c r="E453" s="12" t="str">
        <f>IF(ISNA(VLOOKUP($D453,MAGASINS!$A:$D,2,FALSE))," ",(VLOOKUP($D453,MAGASINS!$A:$D,2,FALSE)))</f>
        <v xml:space="preserve"> </v>
      </c>
      <c r="F453" s="12" t="str">
        <f>IF(ISNA(VLOOKUP($D453,MAGASINS!$A:$D,3,FALSE))," ",(VLOOKUP($D453,MAGASINS!$A:$D,3,FALSE)))</f>
        <v xml:space="preserve"> </v>
      </c>
      <c r="G453" s="17"/>
      <c r="H453" s="12" t="str">
        <f>IF(ISNA(VLOOKUP($D453,MAGASINS!$A:$D,4,FALSE))," ",(VLOOKUP($D453,MAGASINS!$A:$D,4,FALSE)))</f>
        <v xml:space="preserve"> </v>
      </c>
      <c r="I453" s="11"/>
      <c r="J453" s="13"/>
      <c r="K453" s="13"/>
      <c r="L453" s="13"/>
      <c r="M453" s="13"/>
      <c r="N453" s="13"/>
    </row>
    <row r="454" spans="1:14" ht="50.1" customHeight="1">
      <c r="A454" s="9"/>
      <c r="B454" s="10" t="str">
        <f t="shared" si="5"/>
        <v/>
      </c>
      <c r="C454" s="10" t="str">
        <f t="shared" si="6"/>
        <v/>
      </c>
      <c r="D454" s="11"/>
      <c r="E454" s="12" t="str">
        <f>IF(ISNA(VLOOKUP($D454,MAGASINS!$A:$D,2,FALSE))," ",(VLOOKUP($D454,MAGASINS!$A:$D,2,FALSE)))</f>
        <v xml:space="preserve"> </v>
      </c>
      <c r="F454" s="12" t="str">
        <f>IF(ISNA(VLOOKUP($D454,MAGASINS!$A:$D,3,FALSE))," ",(VLOOKUP($D454,MAGASINS!$A:$D,3,FALSE)))</f>
        <v xml:space="preserve"> </v>
      </c>
      <c r="G454" s="17"/>
      <c r="H454" s="12" t="str">
        <f>IF(ISNA(VLOOKUP($D454,MAGASINS!$A:$D,4,FALSE))," ",(VLOOKUP($D454,MAGASINS!$A:$D,4,FALSE)))</f>
        <v xml:space="preserve"> </v>
      </c>
      <c r="I454" s="11"/>
      <c r="J454" s="13"/>
      <c r="K454" s="13"/>
      <c r="L454" s="13"/>
      <c r="M454" s="13"/>
      <c r="N454" s="13"/>
    </row>
    <row r="455" spans="1:14" ht="50.1" customHeight="1">
      <c r="A455" s="9"/>
      <c r="B455" s="10" t="str">
        <f t="shared" si="5"/>
        <v/>
      </c>
      <c r="C455" s="10" t="str">
        <f t="shared" si="6"/>
        <v/>
      </c>
      <c r="D455" s="11"/>
      <c r="E455" s="12" t="str">
        <f>IF(ISNA(VLOOKUP($D455,MAGASINS!$A:$D,2,FALSE))," ",(VLOOKUP($D455,MAGASINS!$A:$D,2,FALSE)))</f>
        <v xml:space="preserve"> </v>
      </c>
      <c r="F455" s="12" t="str">
        <f>IF(ISNA(VLOOKUP($D455,MAGASINS!$A:$D,3,FALSE))," ",(VLOOKUP($D455,MAGASINS!$A:$D,3,FALSE)))</f>
        <v xml:space="preserve"> </v>
      </c>
      <c r="G455" s="17"/>
      <c r="H455" s="12" t="str">
        <f>IF(ISNA(VLOOKUP($D455,MAGASINS!$A:$D,4,FALSE))," ",(VLOOKUP($D455,MAGASINS!$A:$D,4,FALSE)))</f>
        <v xml:space="preserve"> </v>
      </c>
      <c r="I455" s="11"/>
      <c r="J455" s="13"/>
      <c r="K455" s="13"/>
      <c r="L455" s="13"/>
      <c r="M455" s="13"/>
      <c r="N455" s="13"/>
    </row>
    <row r="456" spans="1:14" ht="50.1" customHeight="1">
      <c r="A456" s="9"/>
      <c r="B456" s="10" t="str">
        <f t="shared" si="5"/>
        <v/>
      </c>
      <c r="C456" s="10" t="str">
        <f t="shared" si="6"/>
        <v/>
      </c>
      <c r="D456" s="11"/>
      <c r="E456" s="12" t="str">
        <f>IF(ISNA(VLOOKUP($D456,MAGASINS!$A:$D,2,FALSE))," ",(VLOOKUP($D456,MAGASINS!$A:$D,2,FALSE)))</f>
        <v xml:space="preserve"> </v>
      </c>
      <c r="F456" s="12" t="str">
        <f>IF(ISNA(VLOOKUP($D456,MAGASINS!$A:$D,3,FALSE))," ",(VLOOKUP($D456,MAGASINS!$A:$D,3,FALSE)))</f>
        <v xml:space="preserve"> </v>
      </c>
      <c r="G456" s="17"/>
      <c r="H456" s="12" t="str">
        <f>IF(ISNA(VLOOKUP($D456,MAGASINS!$A:$D,4,FALSE))," ",(VLOOKUP($D456,MAGASINS!$A:$D,4,FALSE)))</f>
        <v xml:space="preserve"> </v>
      </c>
      <c r="I456" s="11"/>
      <c r="J456" s="13"/>
      <c r="K456" s="13"/>
      <c r="L456" s="13"/>
      <c r="M456" s="13"/>
      <c r="N456" s="13"/>
    </row>
    <row r="457" spans="1:14" ht="50.1" customHeight="1">
      <c r="A457" s="9"/>
      <c r="B457" s="10" t="str">
        <f t="shared" si="5"/>
        <v/>
      </c>
      <c r="C457" s="10" t="str">
        <f t="shared" si="6"/>
        <v/>
      </c>
      <c r="D457" s="11"/>
      <c r="E457" s="12" t="str">
        <f>IF(ISNA(VLOOKUP($D457,MAGASINS!$A:$D,2,FALSE))," ",(VLOOKUP($D457,MAGASINS!$A:$D,2,FALSE)))</f>
        <v xml:space="preserve"> </v>
      </c>
      <c r="F457" s="12" t="str">
        <f>IF(ISNA(VLOOKUP($D457,MAGASINS!$A:$D,3,FALSE))," ",(VLOOKUP($D457,MAGASINS!$A:$D,3,FALSE)))</f>
        <v xml:space="preserve"> </v>
      </c>
      <c r="G457" s="17"/>
      <c r="H457" s="12" t="str">
        <f>IF(ISNA(VLOOKUP($D457,MAGASINS!$A:$D,4,FALSE))," ",(VLOOKUP($D457,MAGASINS!$A:$D,4,FALSE)))</f>
        <v xml:space="preserve"> </v>
      </c>
      <c r="I457" s="11"/>
      <c r="J457" s="13"/>
      <c r="K457" s="13"/>
      <c r="L457" s="13"/>
      <c r="M457" s="13"/>
      <c r="N457" s="13"/>
    </row>
    <row r="458" spans="1:14" ht="50.1" customHeight="1">
      <c r="A458" s="9"/>
      <c r="B458" s="10" t="str">
        <f t="shared" si="5"/>
        <v/>
      </c>
      <c r="C458" s="10" t="str">
        <f t="shared" si="6"/>
        <v/>
      </c>
      <c r="D458" s="11"/>
      <c r="E458" s="12" t="str">
        <f>IF(ISNA(VLOOKUP($D458,MAGASINS!$A:$D,2,FALSE))," ",(VLOOKUP($D458,MAGASINS!$A:$D,2,FALSE)))</f>
        <v xml:space="preserve"> </v>
      </c>
      <c r="F458" s="12" t="str">
        <f>IF(ISNA(VLOOKUP($D458,MAGASINS!$A:$D,3,FALSE))," ",(VLOOKUP($D458,MAGASINS!$A:$D,3,FALSE)))</f>
        <v xml:space="preserve"> </v>
      </c>
      <c r="G458" s="17"/>
      <c r="H458" s="12" t="str">
        <f>IF(ISNA(VLOOKUP($D458,MAGASINS!$A:$D,4,FALSE))," ",(VLOOKUP($D458,MAGASINS!$A:$D,4,FALSE)))</f>
        <v xml:space="preserve"> </v>
      </c>
      <c r="I458" s="11"/>
      <c r="J458" s="13"/>
      <c r="K458" s="13"/>
      <c r="L458" s="13"/>
      <c r="M458" s="13"/>
      <c r="N458" s="13"/>
    </row>
    <row r="459" spans="1:14" ht="50.1" customHeight="1">
      <c r="A459" s="9"/>
      <c r="B459" s="10" t="str">
        <f t="shared" si="5"/>
        <v/>
      </c>
      <c r="C459" s="10" t="str">
        <f t="shared" si="6"/>
        <v/>
      </c>
      <c r="D459" s="11"/>
      <c r="E459" s="12" t="str">
        <f>IF(ISNA(VLOOKUP($D459,MAGASINS!$A:$D,2,FALSE))," ",(VLOOKUP($D459,MAGASINS!$A:$D,2,FALSE)))</f>
        <v xml:space="preserve"> </v>
      </c>
      <c r="F459" s="12" t="str">
        <f>IF(ISNA(VLOOKUP($D459,MAGASINS!$A:$D,3,FALSE))," ",(VLOOKUP($D459,MAGASINS!$A:$D,3,FALSE)))</f>
        <v xml:space="preserve"> </v>
      </c>
      <c r="G459" s="17"/>
      <c r="H459" s="12" t="str">
        <f>IF(ISNA(VLOOKUP($D459,MAGASINS!$A:$D,4,FALSE))," ",(VLOOKUP($D459,MAGASINS!$A:$D,4,FALSE)))</f>
        <v xml:space="preserve"> </v>
      </c>
      <c r="I459" s="11"/>
      <c r="J459" s="13"/>
      <c r="K459" s="13"/>
      <c r="L459" s="13"/>
      <c r="M459" s="13"/>
      <c r="N459" s="13"/>
    </row>
    <row r="460" spans="1:14" ht="50.1" customHeight="1">
      <c r="A460" s="9"/>
      <c r="B460" s="10" t="str">
        <f t="shared" si="5"/>
        <v/>
      </c>
      <c r="C460" s="10" t="str">
        <f t="shared" si="6"/>
        <v/>
      </c>
      <c r="D460" s="11"/>
      <c r="E460" s="12" t="str">
        <f>IF(ISNA(VLOOKUP($D460,MAGASINS!$A:$D,2,FALSE))," ",(VLOOKUP($D460,MAGASINS!$A:$D,2,FALSE)))</f>
        <v xml:space="preserve"> </v>
      </c>
      <c r="F460" s="12" t="str">
        <f>IF(ISNA(VLOOKUP($D460,MAGASINS!$A:$D,3,FALSE))," ",(VLOOKUP($D460,MAGASINS!$A:$D,3,FALSE)))</f>
        <v xml:space="preserve"> </v>
      </c>
      <c r="G460" s="17"/>
      <c r="H460" s="12" t="str">
        <f>IF(ISNA(VLOOKUP($D460,MAGASINS!$A:$D,4,FALSE))," ",(VLOOKUP($D460,MAGASINS!$A:$D,4,FALSE)))</f>
        <v xml:space="preserve"> </v>
      </c>
      <c r="I460" s="11"/>
      <c r="J460" s="13"/>
      <c r="K460" s="13"/>
      <c r="L460" s="13"/>
      <c r="M460" s="13"/>
      <c r="N460" s="13"/>
    </row>
    <row r="461" spans="1:14" ht="50.1" customHeight="1">
      <c r="A461" s="9"/>
      <c r="B461" s="10" t="str">
        <f t="shared" si="5"/>
        <v/>
      </c>
      <c r="C461" s="10" t="str">
        <f t="shared" si="6"/>
        <v/>
      </c>
      <c r="D461" s="11"/>
      <c r="E461" s="12" t="str">
        <f>IF(ISNA(VLOOKUP($D461,MAGASINS!$A:$D,2,FALSE))," ",(VLOOKUP($D461,MAGASINS!$A:$D,2,FALSE)))</f>
        <v xml:space="preserve"> </v>
      </c>
      <c r="F461" s="12" t="str">
        <f>IF(ISNA(VLOOKUP($D461,MAGASINS!$A:$D,3,FALSE))," ",(VLOOKUP($D461,MAGASINS!$A:$D,3,FALSE)))</f>
        <v xml:space="preserve"> </v>
      </c>
      <c r="G461" s="17"/>
      <c r="H461" s="12" t="str">
        <f>IF(ISNA(VLOOKUP($D461,MAGASINS!$A:$D,4,FALSE))," ",(VLOOKUP($D461,MAGASINS!$A:$D,4,FALSE)))</f>
        <v xml:space="preserve"> </v>
      </c>
      <c r="I461" s="11"/>
      <c r="J461" s="13"/>
      <c r="K461" s="13"/>
      <c r="L461" s="13"/>
      <c r="M461" s="13"/>
      <c r="N461" s="13"/>
    </row>
    <row r="462" spans="1:14" ht="50.1" customHeight="1">
      <c r="A462" s="9"/>
      <c r="B462" s="10" t="str">
        <f t="shared" si="5"/>
        <v/>
      </c>
      <c r="C462" s="10" t="str">
        <f t="shared" si="6"/>
        <v/>
      </c>
      <c r="D462" s="11"/>
      <c r="E462" s="12" t="str">
        <f>IF(ISNA(VLOOKUP($D462,MAGASINS!$A:$D,2,FALSE))," ",(VLOOKUP($D462,MAGASINS!$A:$D,2,FALSE)))</f>
        <v xml:space="preserve"> </v>
      </c>
      <c r="F462" s="12" t="str">
        <f>IF(ISNA(VLOOKUP($D462,MAGASINS!$A:$D,3,FALSE))," ",(VLOOKUP($D462,MAGASINS!$A:$D,3,FALSE)))</f>
        <v xml:space="preserve"> </v>
      </c>
      <c r="G462" s="17"/>
      <c r="H462" s="12" t="str">
        <f>IF(ISNA(VLOOKUP($D462,MAGASINS!$A:$D,4,FALSE))," ",(VLOOKUP($D462,MAGASINS!$A:$D,4,FALSE)))</f>
        <v xml:space="preserve"> </v>
      </c>
      <c r="I462" s="11"/>
      <c r="J462" s="13"/>
      <c r="K462" s="13"/>
      <c r="L462" s="13"/>
      <c r="M462" s="13"/>
      <c r="N462" s="13"/>
    </row>
    <row r="463" spans="1:14" ht="50.1" customHeight="1">
      <c r="A463" s="9"/>
      <c r="B463" s="10" t="str">
        <f t="shared" si="5"/>
        <v/>
      </c>
      <c r="C463" s="10" t="str">
        <f t="shared" si="6"/>
        <v/>
      </c>
      <c r="D463" s="11"/>
      <c r="E463" s="12" t="str">
        <f>IF(ISNA(VLOOKUP($D463,MAGASINS!$A:$D,2,FALSE))," ",(VLOOKUP($D463,MAGASINS!$A:$D,2,FALSE)))</f>
        <v xml:space="preserve"> </v>
      </c>
      <c r="F463" s="12" t="str">
        <f>IF(ISNA(VLOOKUP($D463,MAGASINS!$A:$D,3,FALSE))," ",(VLOOKUP($D463,MAGASINS!$A:$D,3,FALSE)))</f>
        <v xml:space="preserve"> </v>
      </c>
      <c r="G463" s="17"/>
      <c r="H463" s="12" t="str">
        <f>IF(ISNA(VLOOKUP($D463,MAGASINS!$A:$D,4,FALSE))," ",(VLOOKUP($D463,MAGASINS!$A:$D,4,FALSE)))</f>
        <v xml:space="preserve"> </v>
      </c>
      <c r="I463" s="11"/>
      <c r="J463" s="13"/>
      <c r="K463" s="13"/>
      <c r="L463" s="13"/>
      <c r="M463" s="13"/>
      <c r="N463" s="13"/>
    </row>
    <row r="464" spans="1:14" ht="50.1" customHeight="1">
      <c r="A464" s="9"/>
      <c r="B464" s="10" t="str">
        <f t="shared" si="5"/>
        <v/>
      </c>
      <c r="C464" s="10" t="str">
        <f t="shared" si="6"/>
        <v/>
      </c>
      <c r="D464" s="11"/>
      <c r="E464" s="12" t="str">
        <f>IF(ISNA(VLOOKUP($D464,MAGASINS!$A:$D,2,FALSE))," ",(VLOOKUP($D464,MAGASINS!$A:$D,2,FALSE)))</f>
        <v xml:space="preserve"> </v>
      </c>
      <c r="F464" s="12" t="str">
        <f>IF(ISNA(VLOOKUP($D464,MAGASINS!$A:$D,3,FALSE))," ",(VLOOKUP($D464,MAGASINS!$A:$D,3,FALSE)))</f>
        <v xml:space="preserve"> </v>
      </c>
      <c r="G464" s="17"/>
      <c r="H464" s="12" t="str">
        <f>IF(ISNA(VLOOKUP($D464,MAGASINS!$A:$D,4,FALSE))," ",(VLOOKUP($D464,MAGASINS!$A:$D,4,FALSE)))</f>
        <v xml:space="preserve"> </v>
      </c>
      <c r="I464" s="11"/>
      <c r="J464" s="13"/>
      <c r="K464" s="13"/>
      <c r="L464" s="13"/>
      <c r="M464" s="13"/>
      <c r="N464" s="13"/>
    </row>
    <row r="465" spans="1:14" ht="50.1" customHeight="1">
      <c r="A465" s="9"/>
      <c r="B465" s="10" t="str">
        <f t="shared" si="5"/>
        <v/>
      </c>
      <c r="C465" s="10" t="str">
        <f t="shared" si="6"/>
        <v/>
      </c>
      <c r="D465" s="11"/>
      <c r="E465" s="12" t="str">
        <f>IF(ISNA(VLOOKUP($D465,MAGASINS!$A:$D,2,FALSE))," ",(VLOOKUP($D465,MAGASINS!$A:$D,2,FALSE)))</f>
        <v xml:space="preserve"> </v>
      </c>
      <c r="F465" s="12" t="str">
        <f>IF(ISNA(VLOOKUP($D465,MAGASINS!$A:$D,3,FALSE))," ",(VLOOKUP($D465,MAGASINS!$A:$D,3,FALSE)))</f>
        <v xml:space="preserve"> </v>
      </c>
      <c r="G465" s="17"/>
      <c r="H465" s="12" t="str">
        <f>IF(ISNA(VLOOKUP($D465,MAGASINS!$A:$D,4,FALSE))," ",(VLOOKUP($D465,MAGASINS!$A:$D,4,FALSE)))</f>
        <v xml:space="preserve"> </v>
      </c>
      <c r="I465" s="11"/>
      <c r="J465" s="13"/>
      <c r="K465" s="13"/>
      <c r="L465" s="13"/>
      <c r="M465" s="13"/>
      <c r="N465" s="13"/>
    </row>
    <row r="466" spans="1:14" ht="50.1" customHeight="1">
      <c r="A466" s="9"/>
      <c r="B466" s="10" t="str">
        <f t="shared" si="5"/>
        <v/>
      </c>
      <c r="C466" s="10" t="str">
        <f t="shared" si="6"/>
        <v/>
      </c>
      <c r="D466" s="11"/>
      <c r="E466" s="12" t="str">
        <f>IF(ISNA(VLOOKUP($D466,MAGASINS!$A:$D,2,FALSE))," ",(VLOOKUP($D466,MAGASINS!$A:$D,2,FALSE)))</f>
        <v xml:space="preserve"> </v>
      </c>
      <c r="F466" s="12" t="str">
        <f>IF(ISNA(VLOOKUP($D466,MAGASINS!$A:$D,3,FALSE))," ",(VLOOKUP($D466,MAGASINS!$A:$D,3,FALSE)))</f>
        <v xml:space="preserve"> </v>
      </c>
      <c r="G466" s="17"/>
      <c r="H466" s="12" t="str">
        <f>IF(ISNA(VLOOKUP($D466,MAGASINS!$A:$D,4,FALSE))," ",(VLOOKUP($D466,MAGASINS!$A:$D,4,FALSE)))</f>
        <v xml:space="preserve"> </v>
      </c>
      <c r="I466" s="11"/>
      <c r="J466" s="13"/>
      <c r="K466" s="13"/>
      <c r="L466" s="13"/>
      <c r="M466" s="13"/>
      <c r="N466" s="13"/>
    </row>
    <row r="467" spans="1:14" ht="50.1" customHeight="1">
      <c r="A467" s="9"/>
      <c r="B467" s="10" t="str">
        <f t="shared" si="5"/>
        <v/>
      </c>
      <c r="C467" s="10" t="str">
        <f t="shared" si="6"/>
        <v/>
      </c>
      <c r="D467" s="11"/>
      <c r="E467" s="12" t="str">
        <f>IF(ISNA(VLOOKUP($D467,MAGASINS!$A:$D,2,FALSE))," ",(VLOOKUP($D467,MAGASINS!$A:$D,2,FALSE)))</f>
        <v xml:space="preserve"> </v>
      </c>
      <c r="F467" s="12" t="str">
        <f>IF(ISNA(VLOOKUP($D467,MAGASINS!$A:$D,3,FALSE))," ",(VLOOKUP($D467,MAGASINS!$A:$D,3,FALSE)))</f>
        <v xml:space="preserve"> </v>
      </c>
      <c r="G467" s="17"/>
      <c r="H467" s="12" t="str">
        <f>IF(ISNA(VLOOKUP($D467,MAGASINS!$A:$D,4,FALSE))," ",(VLOOKUP($D467,MAGASINS!$A:$D,4,FALSE)))</f>
        <v xml:space="preserve"> </v>
      </c>
      <c r="I467" s="11"/>
      <c r="J467" s="13"/>
      <c r="K467" s="13"/>
      <c r="L467" s="13"/>
      <c r="M467" s="13"/>
      <c r="N467" s="13"/>
    </row>
    <row r="468" spans="1:14" ht="50.1" customHeight="1">
      <c r="A468" s="9"/>
      <c r="B468" s="10" t="str">
        <f t="shared" si="5"/>
        <v/>
      </c>
      <c r="C468" s="10" t="str">
        <f t="shared" si="6"/>
        <v/>
      </c>
      <c r="D468" s="11"/>
      <c r="E468" s="12" t="str">
        <f>IF(ISNA(VLOOKUP($D468,MAGASINS!$A:$D,2,FALSE))," ",(VLOOKUP($D468,MAGASINS!$A:$D,2,FALSE)))</f>
        <v xml:space="preserve"> </v>
      </c>
      <c r="F468" s="12" t="str">
        <f>IF(ISNA(VLOOKUP($D468,MAGASINS!$A:$D,3,FALSE))," ",(VLOOKUP($D468,MAGASINS!$A:$D,3,FALSE)))</f>
        <v xml:space="preserve"> </v>
      </c>
      <c r="G468" s="17"/>
      <c r="H468" s="12" t="str">
        <f>IF(ISNA(VLOOKUP($D468,MAGASINS!$A:$D,4,FALSE))," ",(VLOOKUP($D468,MAGASINS!$A:$D,4,FALSE)))</f>
        <v xml:space="preserve"> </v>
      </c>
      <c r="I468" s="11"/>
      <c r="J468" s="13"/>
      <c r="K468" s="13"/>
      <c r="L468" s="13"/>
      <c r="M468" s="13"/>
      <c r="N468" s="13"/>
    </row>
    <row r="469" spans="1:14" ht="50.1" customHeight="1">
      <c r="A469" s="9"/>
      <c r="B469" s="10" t="str">
        <f t="shared" si="5"/>
        <v/>
      </c>
      <c r="C469" s="10" t="str">
        <f t="shared" si="6"/>
        <v/>
      </c>
      <c r="D469" s="11"/>
      <c r="E469" s="12" t="str">
        <f>IF(ISNA(VLOOKUP($D469,MAGASINS!$A:$D,2,FALSE))," ",(VLOOKUP($D469,MAGASINS!$A:$D,2,FALSE)))</f>
        <v xml:space="preserve"> </v>
      </c>
      <c r="F469" s="12" t="str">
        <f>IF(ISNA(VLOOKUP($D469,MAGASINS!$A:$D,3,FALSE))," ",(VLOOKUP($D469,MAGASINS!$A:$D,3,FALSE)))</f>
        <v xml:space="preserve"> </v>
      </c>
      <c r="G469" s="17"/>
      <c r="H469" s="12" t="str">
        <f>IF(ISNA(VLOOKUP($D469,MAGASINS!$A:$D,4,FALSE))," ",(VLOOKUP($D469,MAGASINS!$A:$D,4,FALSE)))</f>
        <v xml:space="preserve"> </v>
      </c>
      <c r="I469" s="11"/>
      <c r="J469" s="13"/>
      <c r="K469" s="13"/>
      <c r="L469" s="13"/>
      <c r="M469" s="13"/>
      <c r="N469" s="13"/>
    </row>
    <row r="470" spans="1:14" ht="50.1" customHeight="1">
      <c r="A470" s="9"/>
      <c r="B470" s="10" t="str">
        <f t="shared" si="5"/>
        <v/>
      </c>
      <c r="C470" s="10" t="str">
        <f t="shared" si="6"/>
        <v/>
      </c>
      <c r="D470" s="11"/>
      <c r="E470" s="12" t="str">
        <f>IF(ISNA(VLOOKUP($D470,MAGASINS!$A:$D,2,FALSE))," ",(VLOOKUP($D470,MAGASINS!$A:$D,2,FALSE)))</f>
        <v xml:space="preserve"> </v>
      </c>
      <c r="F470" s="12" t="str">
        <f>IF(ISNA(VLOOKUP($D470,MAGASINS!$A:$D,3,FALSE))," ",(VLOOKUP($D470,MAGASINS!$A:$D,3,FALSE)))</f>
        <v xml:space="preserve"> </v>
      </c>
      <c r="G470" s="17"/>
      <c r="H470" s="12" t="str">
        <f>IF(ISNA(VLOOKUP($D470,MAGASINS!$A:$D,4,FALSE))," ",(VLOOKUP($D470,MAGASINS!$A:$D,4,FALSE)))</f>
        <v xml:space="preserve"> </v>
      </c>
      <c r="I470" s="11"/>
      <c r="J470" s="13"/>
      <c r="K470" s="13"/>
      <c r="L470" s="13"/>
      <c r="M470" s="13"/>
      <c r="N470" s="13"/>
    </row>
    <row r="471" spans="1:14" ht="50.1" customHeight="1">
      <c r="A471" s="9"/>
      <c r="B471" s="10" t="str">
        <f t="shared" si="5"/>
        <v/>
      </c>
      <c r="C471" s="10" t="str">
        <f t="shared" si="6"/>
        <v/>
      </c>
      <c r="D471" s="11"/>
      <c r="E471" s="12" t="str">
        <f>IF(ISNA(VLOOKUP($D471,MAGASINS!$A:$D,2,FALSE))," ",(VLOOKUP($D471,MAGASINS!$A:$D,2,FALSE)))</f>
        <v xml:space="preserve"> </v>
      </c>
      <c r="F471" s="12" t="str">
        <f>IF(ISNA(VLOOKUP($D471,MAGASINS!$A:$D,3,FALSE))," ",(VLOOKUP($D471,MAGASINS!$A:$D,3,FALSE)))</f>
        <v xml:space="preserve"> </v>
      </c>
      <c r="G471" s="17"/>
      <c r="H471" s="12" t="str">
        <f>IF(ISNA(VLOOKUP($D471,MAGASINS!$A:$D,4,FALSE))," ",(VLOOKUP($D471,MAGASINS!$A:$D,4,FALSE)))</f>
        <v xml:space="preserve"> </v>
      </c>
      <c r="I471" s="11"/>
      <c r="J471" s="13"/>
      <c r="K471" s="13"/>
      <c r="L471" s="13"/>
      <c r="M471" s="13"/>
      <c r="N471" s="13"/>
    </row>
    <row r="472" spans="1:14" ht="50.1" customHeight="1">
      <c r="A472" s="9"/>
      <c r="B472" s="10" t="str">
        <f t="shared" si="5"/>
        <v/>
      </c>
      <c r="C472" s="10" t="str">
        <f t="shared" si="6"/>
        <v/>
      </c>
      <c r="D472" s="11"/>
      <c r="E472" s="12" t="str">
        <f>IF(ISNA(VLOOKUP($D472,MAGASINS!$A:$D,2,FALSE))," ",(VLOOKUP($D472,MAGASINS!$A:$D,2,FALSE)))</f>
        <v xml:space="preserve"> </v>
      </c>
      <c r="F472" s="12" t="str">
        <f>IF(ISNA(VLOOKUP($D472,MAGASINS!$A:$D,3,FALSE))," ",(VLOOKUP($D472,MAGASINS!$A:$D,3,FALSE)))</f>
        <v xml:space="preserve"> </v>
      </c>
      <c r="G472" s="17"/>
      <c r="H472" s="12" t="str">
        <f>IF(ISNA(VLOOKUP($D472,MAGASINS!$A:$D,4,FALSE))," ",(VLOOKUP($D472,MAGASINS!$A:$D,4,FALSE)))</f>
        <v xml:space="preserve"> </v>
      </c>
      <c r="I472" s="11"/>
      <c r="J472" s="13"/>
      <c r="K472" s="13"/>
      <c r="L472" s="13"/>
      <c r="M472" s="13"/>
      <c r="N472" s="13"/>
    </row>
    <row r="473" spans="1:14" ht="50.1" customHeight="1">
      <c r="A473" s="9"/>
      <c r="B473" s="10" t="str">
        <f t="shared" si="5"/>
        <v/>
      </c>
      <c r="C473" s="10" t="str">
        <f t="shared" si="6"/>
        <v/>
      </c>
      <c r="D473" s="11"/>
      <c r="E473" s="12" t="str">
        <f>IF(ISNA(VLOOKUP($D473,MAGASINS!$A:$D,2,FALSE))," ",(VLOOKUP($D473,MAGASINS!$A:$D,2,FALSE)))</f>
        <v xml:space="preserve"> </v>
      </c>
      <c r="F473" s="12" t="str">
        <f>IF(ISNA(VLOOKUP($D473,MAGASINS!$A:$D,3,FALSE))," ",(VLOOKUP($D473,MAGASINS!$A:$D,3,FALSE)))</f>
        <v xml:space="preserve"> </v>
      </c>
      <c r="G473" s="17"/>
      <c r="H473" s="12" t="str">
        <f>IF(ISNA(VLOOKUP($D473,MAGASINS!$A:$D,4,FALSE))," ",(VLOOKUP($D473,MAGASINS!$A:$D,4,FALSE)))</f>
        <v xml:space="preserve"> </v>
      </c>
      <c r="I473" s="11"/>
      <c r="J473" s="13"/>
      <c r="K473" s="13"/>
      <c r="L473" s="13"/>
      <c r="M473" s="13"/>
      <c r="N473" s="13"/>
    </row>
    <row r="474" spans="1:14" ht="50.1" customHeight="1">
      <c r="A474" s="9"/>
      <c r="B474" s="10" t="str">
        <f t="shared" si="5"/>
        <v/>
      </c>
      <c r="C474" s="10" t="str">
        <f t="shared" si="6"/>
        <v/>
      </c>
      <c r="D474" s="11"/>
      <c r="E474" s="12" t="str">
        <f>IF(ISNA(VLOOKUP($D474,MAGASINS!$A:$D,2,FALSE))," ",(VLOOKUP($D474,MAGASINS!$A:$D,2,FALSE)))</f>
        <v xml:space="preserve"> </v>
      </c>
      <c r="F474" s="12" t="str">
        <f>IF(ISNA(VLOOKUP($D474,MAGASINS!$A:$D,3,FALSE))," ",(VLOOKUP($D474,MAGASINS!$A:$D,3,FALSE)))</f>
        <v xml:space="preserve"> </v>
      </c>
      <c r="G474" s="17"/>
      <c r="H474" s="12" t="str">
        <f>IF(ISNA(VLOOKUP($D474,MAGASINS!$A:$D,4,FALSE))," ",(VLOOKUP($D474,MAGASINS!$A:$D,4,FALSE)))</f>
        <v xml:space="preserve"> </v>
      </c>
      <c r="I474" s="11"/>
      <c r="J474" s="13"/>
      <c r="K474" s="13"/>
      <c r="L474" s="13"/>
      <c r="M474" s="13"/>
      <c r="N474" s="13"/>
    </row>
    <row r="475" spans="1:14" ht="50.1" customHeight="1">
      <c r="A475" s="9"/>
      <c r="B475" s="10" t="str">
        <f t="shared" si="5"/>
        <v/>
      </c>
      <c r="C475" s="10" t="str">
        <f t="shared" si="6"/>
        <v/>
      </c>
      <c r="D475" s="11"/>
      <c r="E475" s="12" t="str">
        <f>IF(ISNA(VLOOKUP($D475,MAGASINS!$A:$D,2,FALSE))," ",(VLOOKUP($D475,MAGASINS!$A:$D,2,FALSE)))</f>
        <v xml:space="preserve"> </v>
      </c>
      <c r="F475" s="12" t="str">
        <f>IF(ISNA(VLOOKUP($D475,MAGASINS!$A:$D,3,FALSE))," ",(VLOOKUP($D475,MAGASINS!$A:$D,3,FALSE)))</f>
        <v xml:space="preserve"> </v>
      </c>
      <c r="G475" s="17"/>
      <c r="H475" s="12" t="str">
        <f>IF(ISNA(VLOOKUP($D475,MAGASINS!$A:$D,4,FALSE))," ",(VLOOKUP($D475,MAGASINS!$A:$D,4,FALSE)))</f>
        <v xml:space="preserve"> </v>
      </c>
      <c r="I475" s="11"/>
      <c r="J475" s="13"/>
      <c r="K475" s="13"/>
      <c r="L475" s="13"/>
      <c r="M475" s="13"/>
      <c r="N475" s="13"/>
    </row>
    <row r="476" spans="1:14" ht="50.1" customHeight="1">
      <c r="A476" s="9"/>
      <c r="B476" s="10" t="str">
        <f t="shared" si="5"/>
        <v/>
      </c>
      <c r="C476" s="10" t="str">
        <f t="shared" si="6"/>
        <v/>
      </c>
      <c r="D476" s="11"/>
      <c r="E476" s="12" t="str">
        <f>IF(ISNA(VLOOKUP($D476,MAGASINS!$A:$D,2,FALSE))," ",(VLOOKUP($D476,MAGASINS!$A:$D,2,FALSE)))</f>
        <v xml:space="preserve"> </v>
      </c>
      <c r="F476" s="12" t="str">
        <f>IF(ISNA(VLOOKUP($D476,MAGASINS!$A:$D,3,FALSE))," ",(VLOOKUP($D476,MAGASINS!$A:$D,3,FALSE)))</f>
        <v xml:space="preserve"> </v>
      </c>
      <c r="G476" s="17"/>
      <c r="H476" s="12" t="str">
        <f>IF(ISNA(VLOOKUP($D476,MAGASINS!$A:$D,4,FALSE))," ",(VLOOKUP($D476,MAGASINS!$A:$D,4,FALSE)))</f>
        <v xml:space="preserve"> </v>
      </c>
      <c r="I476" s="11"/>
      <c r="J476" s="13"/>
      <c r="K476" s="13"/>
      <c r="L476" s="13"/>
      <c r="M476" s="13"/>
      <c r="N476" s="13"/>
    </row>
    <row r="477" spans="1:14" ht="50.1" customHeight="1">
      <c r="A477" s="9"/>
      <c r="B477" s="10" t="str">
        <f t="shared" si="5"/>
        <v/>
      </c>
      <c r="C477" s="10" t="str">
        <f t="shared" si="6"/>
        <v/>
      </c>
      <c r="D477" s="11"/>
      <c r="E477" s="12" t="str">
        <f>IF(ISNA(VLOOKUP($D477,MAGASINS!$A:$D,2,FALSE))," ",(VLOOKUP($D477,MAGASINS!$A:$D,2,FALSE)))</f>
        <v xml:space="preserve"> </v>
      </c>
      <c r="F477" s="12" t="str">
        <f>IF(ISNA(VLOOKUP($D477,MAGASINS!$A:$D,3,FALSE))," ",(VLOOKUP($D477,MAGASINS!$A:$D,3,FALSE)))</f>
        <v xml:space="preserve"> </v>
      </c>
      <c r="G477" s="17"/>
      <c r="H477" s="12" t="str">
        <f>IF(ISNA(VLOOKUP($D477,MAGASINS!$A:$D,4,FALSE))," ",(VLOOKUP($D477,MAGASINS!$A:$D,4,FALSE)))</f>
        <v xml:space="preserve"> </v>
      </c>
      <c r="I477" s="11"/>
      <c r="J477" s="13"/>
      <c r="K477" s="13"/>
      <c r="L477" s="13"/>
      <c r="M477" s="13"/>
      <c r="N477" s="13"/>
    </row>
    <row r="478" spans="1:14" ht="50.1" customHeight="1">
      <c r="A478" s="9"/>
      <c r="B478" s="10" t="str">
        <f t="shared" si="5"/>
        <v/>
      </c>
      <c r="C478" s="10" t="str">
        <f t="shared" si="6"/>
        <v/>
      </c>
      <c r="D478" s="11"/>
      <c r="E478" s="12" t="str">
        <f>IF(ISNA(VLOOKUP($D478,MAGASINS!$A:$D,2,FALSE))," ",(VLOOKUP($D478,MAGASINS!$A:$D,2,FALSE)))</f>
        <v xml:space="preserve"> </v>
      </c>
      <c r="F478" s="12" t="str">
        <f>IF(ISNA(VLOOKUP($D478,MAGASINS!$A:$D,3,FALSE))," ",(VLOOKUP($D478,MAGASINS!$A:$D,3,FALSE)))</f>
        <v xml:space="preserve"> </v>
      </c>
      <c r="G478" s="17"/>
      <c r="H478" s="12" t="str">
        <f>IF(ISNA(VLOOKUP($D478,MAGASINS!$A:$D,4,FALSE))," ",(VLOOKUP($D478,MAGASINS!$A:$D,4,FALSE)))</f>
        <v xml:space="preserve"> </v>
      </c>
      <c r="I478" s="11"/>
      <c r="J478" s="13"/>
      <c r="K478" s="13"/>
      <c r="L478" s="13"/>
      <c r="M478" s="13"/>
      <c r="N478" s="13"/>
    </row>
    <row r="479" spans="1:14" ht="50.1" customHeight="1">
      <c r="A479" s="9"/>
      <c r="B479" s="10" t="str">
        <f t="shared" si="5"/>
        <v/>
      </c>
      <c r="C479" s="10" t="str">
        <f t="shared" si="6"/>
        <v/>
      </c>
      <c r="D479" s="11"/>
      <c r="E479" s="12" t="str">
        <f>IF(ISNA(VLOOKUP($D479,MAGASINS!$A:$D,2,FALSE))," ",(VLOOKUP($D479,MAGASINS!$A:$D,2,FALSE)))</f>
        <v xml:space="preserve"> </v>
      </c>
      <c r="F479" s="12" t="str">
        <f>IF(ISNA(VLOOKUP($D479,MAGASINS!$A:$D,3,FALSE))," ",(VLOOKUP($D479,MAGASINS!$A:$D,3,FALSE)))</f>
        <v xml:space="preserve"> </v>
      </c>
      <c r="G479" s="17"/>
      <c r="H479" s="12" t="str">
        <f>IF(ISNA(VLOOKUP($D479,MAGASINS!$A:$D,4,FALSE))," ",(VLOOKUP($D479,MAGASINS!$A:$D,4,FALSE)))</f>
        <v xml:space="preserve"> </v>
      </c>
      <c r="I479" s="11"/>
      <c r="J479" s="13"/>
      <c r="K479" s="13"/>
      <c r="L479" s="13"/>
      <c r="M479" s="13"/>
      <c r="N479" s="13"/>
    </row>
    <row r="480" spans="1:14" ht="50.1" customHeight="1">
      <c r="A480" s="9"/>
      <c r="B480" s="10" t="str">
        <f t="shared" si="5"/>
        <v/>
      </c>
      <c r="C480" s="10" t="str">
        <f t="shared" si="6"/>
        <v/>
      </c>
      <c r="D480" s="11"/>
      <c r="E480" s="12" t="str">
        <f>IF(ISNA(VLOOKUP($D480,MAGASINS!$A:$D,2,FALSE))," ",(VLOOKUP($D480,MAGASINS!$A:$D,2,FALSE)))</f>
        <v xml:space="preserve"> </v>
      </c>
      <c r="F480" s="12" t="str">
        <f>IF(ISNA(VLOOKUP($D480,MAGASINS!$A:$D,3,FALSE))," ",(VLOOKUP($D480,MAGASINS!$A:$D,3,FALSE)))</f>
        <v xml:space="preserve"> </v>
      </c>
      <c r="G480" s="17"/>
      <c r="H480" s="12" t="str">
        <f>IF(ISNA(VLOOKUP($D480,MAGASINS!$A:$D,4,FALSE))," ",(VLOOKUP($D480,MAGASINS!$A:$D,4,FALSE)))</f>
        <v xml:space="preserve"> </v>
      </c>
      <c r="I480" s="11"/>
      <c r="J480" s="13"/>
      <c r="K480" s="13"/>
      <c r="L480" s="13"/>
      <c r="M480" s="13"/>
      <c r="N480" s="13"/>
    </row>
    <row r="481" spans="1:14" ht="50.1" customHeight="1">
      <c r="A481" s="9"/>
      <c r="B481" s="10" t="str">
        <f t="shared" si="5"/>
        <v/>
      </c>
      <c r="C481" s="10" t="str">
        <f t="shared" si="6"/>
        <v/>
      </c>
      <c r="D481" s="11"/>
      <c r="E481" s="12" t="str">
        <f>IF(ISNA(VLOOKUP($D481,MAGASINS!$A:$D,2,FALSE))," ",(VLOOKUP($D481,MAGASINS!$A:$D,2,FALSE)))</f>
        <v xml:space="preserve"> </v>
      </c>
      <c r="F481" s="12" t="str">
        <f>IF(ISNA(VLOOKUP($D481,MAGASINS!$A:$D,3,FALSE))," ",(VLOOKUP($D481,MAGASINS!$A:$D,3,FALSE)))</f>
        <v xml:space="preserve"> </v>
      </c>
      <c r="G481" s="17"/>
      <c r="H481" s="12" t="str">
        <f>IF(ISNA(VLOOKUP($D481,MAGASINS!$A:$D,4,FALSE))," ",(VLOOKUP($D481,MAGASINS!$A:$D,4,FALSE)))</f>
        <v xml:space="preserve"> </v>
      </c>
      <c r="I481" s="11"/>
      <c r="J481" s="13"/>
      <c r="K481" s="13"/>
      <c r="L481" s="13"/>
      <c r="M481" s="13"/>
      <c r="N481" s="13"/>
    </row>
    <row r="482" spans="1:14" ht="50.1" customHeight="1">
      <c r="A482" s="9"/>
      <c r="B482" s="10" t="str">
        <f t="shared" si="5"/>
        <v/>
      </c>
      <c r="C482" s="10" t="str">
        <f t="shared" si="6"/>
        <v/>
      </c>
      <c r="D482" s="11"/>
      <c r="E482" s="12" t="str">
        <f>IF(ISNA(VLOOKUP($D482,MAGASINS!$A:$D,2,FALSE))," ",(VLOOKUP($D482,MAGASINS!$A:$D,2,FALSE)))</f>
        <v xml:space="preserve"> </v>
      </c>
      <c r="F482" s="12" t="str">
        <f>IF(ISNA(VLOOKUP($D482,MAGASINS!$A:$D,3,FALSE))," ",(VLOOKUP($D482,MAGASINS!$A:$D,3,FALSE)))</f>
        <v xml:space="preserve"> </v>
      </c>
      <c r="G482" s="17"/>
      <c r="H482" s="12" t="str">
        <f>IF(ISNA(VLOOKUP($D482,MAGASINS!$A:$D,4,FALSE))," ",(VLOOKUP($D482,MAGASINS!$A:$D,4,FALSE)))</f>
        <v xml:space="preserve"> </v>
      </c>
      <c r="I482" s="11"/>
      <c r="J482" s="13"/>
      <c r="K482" s="13"/>
      <c r="L482" s="13"/>
      <c r="M482" s="13"/>
      <c r="N482" s="13"/>
    </row>
    <row r="483" spans="1:14" ht="50.1" customHeight="1">
      <c r="A483" s="9"/>
      <c r="B483" s="10" t="str">
        <f t="shared" si="5"/>
        <v/>
      </c>
      <c r="C483" s="10" t="str">
        <f t="shared" si="6"/>
        <v/>
      </c>
      <c r="D483" s="11"/>
      <c r="E483" s="12" t="str">
        <f>IF(ISNA(VLOOKUP($D483,MAGASINS!$A:$D,2,FALSE))," ",(VLOOKUP($D483,MAGASINS!$A:$D,2,FALSE)))</f>
        <v xml:space="preserve"> </v>
      </c>
      <c r="F483" s="12" t="str">
        <f>IF(ISNA(VLOOKUP($D483,MAGASINS!$A:$D,3,FALSE))," ",(VLOOKUP($D483,MAGASINS!$A:$D,3,FALSE)))</f>
        <v xml:space="preserve"> </v>
      </c>
      <c r="G483" s="17"/>
      <c r="H483" s="12" t="str">
        <f>IF(ISNA(VLOOKUP($D483,MAGASINS!$A:$D,4,FALSE))," ",(VLOOKUP($D483,MAGASINS!$A:$D,4,FALSE)))</f>
        <v xml:space="preserve"> </v>
      </c>
      <c r="I483" s="11"/>
      <c r="J483" s="13"/>
      <c r="K483" s="13"/>
      <c r="L483" s="13"/>
      <c r="M483" s="13"/>
      <c r="N483" s="13"/>
    </row>
    <row r="484" spans="1:14" ht="50.1" customHeight="1">
      <c r="A484" s="9"/>
      <c r="B484" s="10" t="str">
        <f t="shared" si="5"/>
        <v/>
      </c>
      <c r="C484" s="10" t="str">
        <f t="shared" si="6"/>
        <v/>
      </c>
      <c r="D484" s="11"/>
      <c r="E484" s="12" t="str">
        <f>IF(ISNA(VLOOKUP($D484,MAGASINS!$A:$D,2,FALSE))," ",(VLOOKUP($D484,MAGASINS!$A:$D,2,FALSE)))</f>
        <v xml:space="preserve"> </v>
      </c>
      <c r="F484" s="12" t="str">
        <f>IF(ISNA(VLOOKUP($D484,MAGASINS!$A:$D,3,FALSE))," ",(VLOOKUP($D484,MAGASINS!$A:$D,3,FALSE)))</f>
        <v xml:space="preserve"> </v>
      </c>
      <c r="G484" s="17"/>
      <c r="H484" s="12" t="str">
        <f>IF(ISNA(VLOOKUP($D484,MAGASINS!$A:$D,4,FALSE))," ",(VLOOKUP($D484,MAGASINS!$A:$D,4,FALSE)))</f>
        <v xml:space="preserve"> </v>
      </c>
      <c r="I484" s="11"/>
      <c r="J484" s="13"/>
      <c r="K484" s="13"/>
      <c r="L484" s="13"/>
      <c r="M484" s="13"/>
      <c r="N484" s="13"/>
    </row>
    <row r="485" spans="1:14" ht="50.1" customHeight="1">
      <c r="A485" s="9"/>
      <c r="B485" s="10" t="str">
        <f t="shared" si="5"/>
        <v/>
      </c>
      <c r="C485" s="10" t="str">
        <f t="shared" si="6"/>
        <v/>
      </c>
      <c r="D485" s="11"/>
      <c r="E485" s="12" t="str">
        <f>IF(ISNA(VLOOKUP($D485,MAGASINS!$A:$D,2,FALSE))," ",(VLOOKUP($D485,MAGASINS!$A:$D,2,FALSE)))</f>
        <v xml:space="preserve"> </v>
      </c>
      <c r="F485" s="12" t="str">
        <f>IF(ISNA(VLOOKUP($D485,MAGASINS!$A:$D,3,FALSE))," ",(VLOOKUP($D485,MAGASINS!$A:$D,3,FALSE)))</f>
        <v xml:space="preserve"> </v>
      </c>
      <c r="G485" s="17"/>
      <c r="H485" s="12" t="str">
        <f>IF(ISNA(VLOOKUP($D485,MAGASINS!$A:$D,4,FALSE))," ",(VLOOKUP($D485,MAGASINS!$A:$D,4,FALSE)))</f>
        <v xml:space="preserve"> </v>
      </c>
      <c r="I485" s="11"/>
      <c r="J485" s="13"/>
      <c r="K485" s="13"/>
      <c r="L485" s="13"/>
      <c r="M485" s="13"/>
      <c r="N485" s="13"/>
    </row>
    <row r="486" spans="1:14" ht="50.1" customHeight="1">
      <c r="A486" s="9"/>
      <c r="B486" s="10" t="str">
        <f t="shared" si="5"/>
        <v/>
      </c>
      <c r="C486" s="10" t="str">
        <f t="shared" si="6"/>
        <v/>
      </c>
      <c r="D486" s="11"/>
      <c r="E486" s="12" t="str">
        <f>IF(ISNA(VLOOKUP($D486,MAGASINS!$A:$D,2,FALSE))," ",(VLOOKUP($D486,MAGASINS!$A:$D,2,FALSE)))</f>
        <v xml:space="preserve"> </v>
      </c>
      <c r="F486" s="12" t="str">
        <f>IF(ISNA(VLOOKUP($D486,MAGASINS!$A:$D,3,FALSE))," ",(VLOOKUP($D486,MAGASINS!$A:$D,3,FALSE)))</f>
        <v xml:space="preserve"> </v>
      </c>
      <c r="G486" s="17"/>
      <c r="H486" s="12" t="str">
        <f>IF(ISNA(VLOOKUP($D486,MAGASINS!$A:$D,4,FALSE))," ",(VLOOKUP($D486,MAGASINS!$A:$D,4,FALSE)))</f>
        <v xml:space="preserve"> </v>
      </c>
      <c r="I486" s="11"/>
      <c r="J486" s="13"/>
      <c r="K486" s="13"/>
      <c r="L486" s="13"/>
      <c r="M486" s="13"/>
      <c r="N486" s="13"/>
    </row>
    <row r="487" spans="1:14" ht="50.1" customHeight="1">
      <c r="A487" s="9"/>
      <c r="B487" s="10" t="str">
        <f t="shared" si="5"/>
        <v/>
      </c>
      <c r="C487" s="10" t="str">
        <f t="shared" si="6"/>
        <v/>
      </c>
      <c r="D487" s="11"/>
      <c r="E487" s="12" t="str">
        <f>IF(ISNA(VLOOKUP($D487,MAGASINS!$A:$D,2,FALSE))," ",(VLOOKUP($D487,MAGASINS!$A:$D,2,FALSE)))</f>
        <v xml:space="preserve"> </v>
      </c>
      <c r="F487" s="12" t="str">
        <f>IF(ISNA(VLOOKUP($D487,MAGASINS!$A:$D,3,FALSE))," ",(VLOOKUP($D487,MAGASINS!$A:$D,3,FALSE)))</f>
        <v xml:space="preserve"> </v>
      </c>
      <c r="G487" s="17"/>
      <c r="H487" s="12" t="str">
        <f>IF(ISNA(VLOOKUP($D487,MAGASINS!$A:$D,4,FALSE))," ",(VLOOKUP($D487,MAGASINS!$A:$D,4,FALSE)))</f>
        <v xml:space="preserve"> </v>
      </c>
      <c r="I487" s="11"/>
      <c r="J487" s="13"/>
      <c r="K487" s="13"/>
      <c r="L487" s="13"/>
      <c r="M487" s="13"/>
      <c r="N487" s="13"/>
    </row>
    <row r="488" spans="1:14" ht="50.1" customHeight="1">
      <c r="A488" s="9"/>
      <c r="B488" s="10" t="str">
        <f t="shared" si="5"/>
        <v/>
      </c>
      <c r="C488" s="10" t="str">
        <f t="shared" si="6"/>
        <v/>
      </c>
      <c r="D488" s="11"/>
      <c r="E488" s="12" t="str">
        <f>IF(ISNA(VLOOKUP($D488,MAGASINS!$A:$D,2,FALSE))," ",(VLOOKUP($D488,MAGASINS!$A:$D,2,FALSE)))</f>
        <v xml:space="preserve"> </v>
      </c>
      <c r="F488" s="12" t="str">
        <f>IF(ISNA(VLOOKUP($D488,MAGASINS!$A:$D,3,FALSE))," ",(VLOOKUP($D488,MAGASINS!$A:$D,3,FALSE)))</f>
        <v xml:space="preserve"> </v>
      </c>
      <c r="G488" s="17"/>
      <c r="H488" s="12" t="str">
        <f>IF(ISNA(VLOOKUP($D488,MAGASINS!$A:$D,4,FALSE))," ",(VLOOKUP($D488,MAGASINS!$A:$D,4,FALSE)))</f>
        <v xml:space="preserve"> </v>
      </c>
      <c r="I488" s="11"/>
      <c r="J488" s="13"/>
      <c r="K488" s="13"/>
      <c r="L488" s="13"/>
      <c r="M488" s="13"/>
      <c r="N488" s="13"/>
    </row>
    <row r="489" spans="1:14" ht="50.1" customHeight="1">
      <c r="A489" s="9"/>
      <c r="B489" s="10" t="str">
        <f t="shared" si="5"/>
        <v/>
      </c>
      <c r="C489" s="10" t="str">
        <f t="shared" si="6"/>
        <v/>
      </c>
      <c r="D489" s="11"/>
      <c r="E489" s="12" t="str">
        <f>IF(ISNA(VLOOKUP($D489,MAGASINS!$A:$D,2,FALSE))," ",(VLOOKUP($D489,MAGASINS!$A:$D,2,FALSE)))</f>
        <v xml:space="preserve"> </v>
      </c>
      <c r="F489" s="12" t="str">
        <f>IF(ISNA(VLOOKUP($D489,MAGASINS!$A:$D,3,FALSE))," ",(VLOOKUP($D489,MAGASINS!$A:$D,3,FALSE)))</f>
        <v xml:space="preserve"> </v>
      </c>
      <c r="G489" s="17"/>
      <c r="H489" s="12" t="str">
        <f>IF(ISNA(VLOOKUP($D489,MAGASINS!$A:$D,4,FALSE))," ",(VLOOKUP($D489,MAGASINS!$A:$D,4,FALSE)))</f>
        <v xml:space="preserve"> </v>
      </c>
      <c r="I489" s="11"/>
      <c r="J489" s="13"/>
      <c r="K489" s="13"/>
      <c r="L489" s="13"/>
      <c r="M489" s="13"/>
      <c r="N489" s="13"/>
    </row>
    <row r="490" spans="1:14" ht="50.1" customHeight="1">
      <c r="A490" s="9"/>
      <c r="B490" s="10" t="str">
        <f t="shared" ref="B490:B553" si="7">IF(A490=0,"",CHOOSE(MONTH(A490),"01_janvier","02_février","03_mars","04_avril","05_mai","06_juin","07_juillet","08_août","09_septembre","10_octobre","11_novembre","12_décembre"))</f>
        <v/>
      </c>
      <c r="C490" s="10" t="str">
        <f t="shared" si="6"/>
        <v/>
      </c>
      <c r="D490" s="11"/>
      <c r="E490" s="12" t="str">
        <f>IF(ISNA(VLOOKUP($D490,MAGASINS!$A:$D,2,FALSE))," ",(VLOOKUP($D490,MAGASINS!$A:$D,2,FALSE)))</f>
        <v xml:space="preserve"> </v>
      </c>
      <c r="F490" s="12" t="str">
        <f>IF(ISNA(VLOOKUP($D490,MAGASINS!$A:$D,3,FALSE))," ",(VLOOKUP($D490,MAGASINS!$A:$D,3,FALSE)))</f>
        <v xml:space="preserve"> </v>
      </c>
      <c r="G490" s="17"/>
      <c r="H490" s="12" t="str">
        <f>IF(ISNA(VLOOKUP($D490,MAGASINS!$A:$D,4,FALSE))," ",(VLOOKUP($D490,MAGASINS!$A:$D,4,FALSE)))</f>
        <v xml:space="preserve"> </v>
      </c>
      <c r="I490" s="11"/>
      <c r="J490" s="13"/>
      <c r="K490" s="13"/>
      <c r="L490" s="13"/>
      <c r="M490" s="13"/>
      <c r="N490" s="13"/>
    </row>
    <row r="491" spans="1:14" ht="50.1" customHeight="1">
      <c r="A491" s="9"/>
      <c r="B491" s="10" t="str">
        <f t="shared" si="7"/>
        <v/>
      </c>
      <c r="C491" s="10" t="str">
        <f t="shared" si="6"/>
        <v/>
      </c>
      <c r="D491" s="11"/>
      <c r="E491" s="12" t="str">
        <f>IF(ISNA(VLOOKUP($D491,MAGASINS!$A:$D,2,FALSE))," ",(VLOOKUP($D491,MAGASINS!$A:$D,2,FALSE)))</f>
        <v xml:space="preserve"> </v>
      </c>
      <c r="F491" s="12" t="str">
        <f>IF(ISNA(VLOOKUP($D491,MAGASINS!$A:$D,3,FALSE))," ",(VLOOKUP($D491,MAGASINS!$A:$D,3,FALSE)))</f>
        <v xml:space="preserve"> </v>
      </c>
      <c r="G491" s="17"/>
      <c r="H491" s="12" t="str">
        <f>IF(ISNA(VLOOKUP($D491,MAGASINS!$A:$D,4,FALSE))," ",(VLOOKUP($D491,MAGASINS!$A:$D,4,FALSE)))</f>
        <v xml:space="preserve"> </v>
      </c>
      <c r="I491" s="11"/>
      <c r="J491" s="13"/>
      <c r="K491" s="13"/>
      <c r="L491" s="13"/>
      <c r="M491" s="13"/>
      <c r="N491" s="13"/>
    </row>
    <row r="492" spans="1:14" ht="50.1" customHeight="1">
      <c r="A492" s="9"/>
      <c r="B492" s="10" t="str">
        <f t="shared" si="7"/>
        <v/>
      </c>
      <c r="C492" s="10" t="str">
        <f t="shared" si="6"/>
        <v/>
      </c>
      <c r="D492" s="11"/>
      <c r="E492" s="12" t="str">
        <f>IF(ISNA(VLOOKUP($D492,MAGASINS!$A:$D,2,FALSE))," ",(VLOOKUP($D492,MAGASINS!$A:$D,2,FALSE)))</f>
        <v xml:space="preserve"> </v>
      </c>
      <c r="F492" s="12" t="str">
        <f>IF(ISNA(VLOOKUP($D492,MAGASINS!$A:$D,3,FALSE))," ",(VLOOKUP($D492,MAGASINS!$A:$D,3,FALSE)))</f>
        <v xml:space="preserve"> </v>
      </c>
      <c r="G492" s="17"/>
      <c r="H492" s="12" t="str">
        <f>IF(ISNA(VLOOKUP($D492,MAGASINS!$A:$D,4,FALSE))," ",(VLOOKUP($D492,MAGASINS!$A:$D,4,FALSE)))</f>
        <v xml:space="preserve"> </v>
      </c>
      <c r="I492" s="11"/>
      <c r="J492" s="13"/>
      <c r="K492" s="13"/>
      <c r="L492" s="13"/>
      <c r="M492" s="13"/>
      <c r="N492" s="13"/>
    </row>
    <row r="493" spans="1:14" ht="50.1" customHeight="1">
      <c r="A493" s="9"/>
      <c r="B493" s="10" t="str">
        <f t="shared" si="7"/>
        <v/>
      </c>
      <c r="C493" s="10" t="str">
        <f t="shared" si="6"/>
        <v/>
      </c>
      <c r="D493" s="11"/>
      <c r="E493" s="12" t="str">
        <f>IF(ISNA(VLOOKUP($D493,MAGASINS!$A:$D,2,FALSE))," ",(VLOOKUP($D493,MAGASINS!$A:$D,2,FALSE)))</f>
        <v xml:space="preserve"> </v>
      </c>
      <c r="F493" s="12" t="str">
        <f>IF(ISNA(VLOOKUP($D493,MAGASINS!$A:$D,3,FALSE))," ",(VLOOKUP($D493,MAGASINS!$A:$D,3,FALSE)))</f>
        <v xml:space="preserve"> </v>
      </c>
      <c r="G493" s="17"/>
      <c r="H493" s="12" t="str">
        <f>IF(ISNA(VLOOKUP($D493,MAGASINS!$A:$D,4,FALSE))," ",(VLOOKUP($D493,MAGASINS!$A:$D,4,FALSE)))</f>
        <v xml:space="preserve"> </v>
      </c>
      <c r="I493" s="11"/>
      <c r="J493" s="13"/>
      <c r="K493" s="13"/>
      <c r="L493" s="13"/>
      <c r="M493" s="13"/>
      <c r="N493" s="13"/>
    </row>
    <row r="494" spans="1:14" ht="50.1" customHeight="1">
      <c r="A494" s="9"/>
      <c r="B494" s="10" t="str">
        <f t="shared" si="7"/>
        <v/>
      </c>
      <c r="C494" s="10" t="str">
        <f t="shared" si="6"/>
        <v/>
      </c>
      <c r="D494" s="11"/>
      <c r="E494" s="12" t="str">
        <f>IF(ISNA(VLOOKUP($D494,MAGASINS!$A:$D,2,FALSE))," ",(VLOOKUP($D494,MAGASINS!$A:$D,2,FALSE)))</f>
        <v xml:space="preserve"> </v>
      </c>
      <c r="F494" s="12" t="str">
        <f>IF(ISNA(VLOOKUP($D494,MAGASINS!$A:$D,3,FALSE))," ",(VLOOKUP($D494,MAGASINS!$A:$D,3,FALSE)))</f>
        <v xml:space="preserve"> </v>
      </c>
      <c r="G494" s="17"/>
      <c r="H494" s="12" t="str">
        <f>IF(ISNA(VLOOKUP($D494,MAGASINS!$A:$D,4,FALSE))," ",(VLOOKUP($D494,MAGASINS!$A:$D,4,FALSE)))</f>
        <v xml:space="preserve"> </v>
      </c>
      <c r="I494" s="11"/>
      <c r="J494" s="13"/>
      <c r="K494" s="13"/>
      <c r="L494" s="13"/>
      <c r="M494" s="13"/>
      <c r="N494" s="13"/>
    </row>
    <row r="495" spans="1:14" ht="50.1" customHeight="1">
      <c r="A495" s="9"/>
      <c r="B495" s="10" t="str">
        <f t="shared" si="7"/>
        <v/>
      </c>
      <c r="C495" s="10" t="str">
        <f t="shared" si="6"/>
        <v/>
      </c>
      <c r="D495" s="11"/>
      <c r="E495" s="12" t="str">
        <f>IF(ISNA(VLOOKUP($D495,MAGASINS!$A:$D,2,FALSE))," ",(VLOOKUP($D495,MAGASINS!$A:$D,2,FALSE)))</f>
        <v xml:space="preserve"> </v>
      </c>
      <c r="F495" s="12" t="str">
        <f>IF(ISNA(VLOOKUP($D495,MAGASINS!$A:$D,3,FALSE))," ",(VLOOKUP($D495,MAGASINS!$A:$D,3,FALSE)))</f>
        <v xml:space="preserve"> </v>
      </c>
      <c r="G495" s="17"/>
      <c r="H495" s="12" t="str">
        <f>IF(ISNA(VLOOKUP($D495,MAGASINS!$A:$D,4,FALSE))," ",(VLOOKUP($D495,MAGASINS!$A:$D,4,FALSE)))</f>
        <v xml:space="preserve"> </v>
      </c>
      <c r="I495" s="11"/>
      <c r="J495" s="13"/>
      <c r="K495" s="13"/>
      <c r="L495" s="13"/>
      <c r="M495" s="13"/>
      <c r="N495" s="13"/>
    </row>
    <row r="496" spans="1:14" ht="50.1" customHeight="1">
      <c r="A496" s="9"/>
      <c r="B496" s="10" t="str">
        <f t="shared" si="7"/>
        <v/>
      </c>
      <c r="C496" s="10" t="str">
        <f t="shared" si="6"/>
        <v/>
      </c>
      <c r="D496" s="11"/>
      <c r="E496" s="12" t="str">
        <f>IF(ISNA(VLOOKUP($D496,MAGASINS!$A:$D,2,FALSE))," ",(VLOOKUP($D496,MAGASINS!$A:$D,2,FALSE)))</f>
        <v xml:space="preserve"> </v>
      </c>
      <c r="F496" s="12" t="str">
        <f>IF(ISNA(VLOOKUP($D496,MAGASINS!$A:$D,3,FALSE))," ",(VLOOKUP($D496,MAGASINS!$A:$D,3,FALSE)))</f>
        <v xml:space="preserve"> </v>
      </c>
      <c r="G496" s="17"/>
      <c r="H496" s="12" t="str">
        <f>IF(ISNA(VLOOKUP($D496,MAGASINS!$A:$D,4,FALSE))," ",(VLOOKUP($D496,MAGASINS!$A:$D,4,FALSE)))</f>
        <v xml:space="preserve"> </v>
      </c>
      <c r="I496" s="11"/>
      <c r="J496" s="13"/>
      <c r="K496" s="13"/>
      <c r="L496" s="13"/>
      <c r="M496" s="13"/>
      <c r="N496" s="13"/>
    </row>
    <row r="497" spans="1:14" ht="50.1" customHeight="1">
      <c r="A497" s="9"/>
      <c r="B497" s="10" t="str">
        <f t="shared" si="7"/>
        <v/>
      </c>
      <c r="C497" s="10" t="str">
        <f t="shared" si="6"/>
        <v/>
      </c>
      <c r="D497" s="11"/>
      <c r="E497" s="12" t="str">
        <f>IF(ISNA(VLOOKUP($D497,MAGASINS!$A:$D,2,FALSE))," ",(VLOOKUP($D497,MAGASINS!$A:$D,2,FALSE)))</f>
        <v xml:space="preserve"> </v>
      </c>
      <c r="F497" s="12" t="str">
        <f>IF(ISNA(VLOOKUP($D497,MAGASINS!$A:$D,3,FALSE))," ",(VLOOKUP($D497,MAGASINS!$A:$D,3,FALSE)))</f>
        <v xml:space="preserve"> </v>
      </c>
      <c r="G497" s="17"/>
      <c r="H497" s="12" t="str">
        <f>IF(ISNA(VLOOKUP($D497,MAGASINS!$A:$D,4,FALSE))," ",(VLOOKUP($D497,MAGASINS!$A:$D,4,FALSE)))</f>
        <v xml:space="preserve"> </v>
      </c>
      <c r="I497" s="11"/>
      <c r="J497" s="13"/>
      <c r="K497" s="13"/>
      <c r="L497" s="13"/>
      <c r="M497" s="13"/>
      <c r="N497" s="13"/>
    </row>
    <row r="498" spans="1:14" ht="50.1" customHeight="1">
      <c r="A498" s="9"/>
      <c r="B498" s="10" t="str">
        <f t="shared" si="7"/>
        <v/>
      </c>
      <c r="C498" s="10" t="str">
        <f t="shared" si="6"/>
        <v/>
      </c>
      <c r="D498" s="11"/>
      <c r="E498" s="12" t="str">
        <f>IF(ISNA(VLOOKUP($D498,MAGASINS!$A:$D,2,FALSE))," ",(VLOOKUP($D498,MAGASINS!$A:$D,2,FALSE)))</f>
        <v xml:space="preserve"> </v>
      </c>
      <c r="F498" s="12" t="str">
        <f>IF(ISNA(VLOOKUP($D498,MAGASINS!$A:$D,3,FALSE))," ",(VLOOKUP($D498,MAGASINS!$A:$D,3,FALSE)))</f>
        <v xml:space="preserve"> </v>
      </c>
      <c r="G498" s="17"/>
      <c r="H498" s="12" t="str">
        <f>IF(ISNA(VLOOKUP($D498,MAGASINS!$A:$D,4,FALSE))," ",(VLOOKUP($D498,MAGASINS!$A:$D,4,FALSE)))</f>
        <v xml:space="preserve"> </v>
      </c>
      <c r="I498" s="11"/>
      <c r="J498" s="13"/>
      <c r="K498" s="13"/>
      <c r="L498" s="13"/>
      <c r="M498" s="13"/>
      <c r="N498" s="13"/>
    </row>
    <row r="499" spans="1:14" ht="50.1" customHeight="1">
      <c r="A499" s="9"/>
      <c r="B499" s="10" t="str">
        <f t="shared" si="7"/>
        <v/>
      </c>
      <c r="C499" s="10" t="str">
        <f t="shared" si="6"/>
        <v/>
      </c>
      <c r="D499" s="11"/>
      <c r="E499" s="12" t="str">
        <f>IF(ISNA(VLOOKUP($D499,MAGASINS!$A:$D,2,FALSE))," ",(VLOOKUP($D499,MAGASINS!$A:$D,2,FALSE)))</f>
        <v xml:space="preserve"> </v>
      </c>
      <c r="F499" s="12" t="str">
        <f>IF(ISNA(VLOOKUP($D499,MAGASINS!$A:$D,3,FALSE))," ",(VLOOKUP($D499,MAGASINS!$A:$D,3,FALSE)))</f>
        <v xml:space="preserve"> </v>
      </c>
      <c r="G499" s="17"/>
      <c r="H499" s="12" t="str">
        <f>IF(ISNA(VLOOKUP($D499,MAGASINS!$A:$D,4,FALSE))," ",(VLOOKUP($D499,MAGASINS!$A:$D,4,FALSE)))</f>
        <v xml:space="preserve"> </v>
      </c>
      <c r="I499" s="11"/>
      <c r="J499" s="13"/>
      <c r="K499" s="13"/>
      <c r="L499" s="13"/>
      <c r="M499" s="13"/>
      <c r="N499" s="13"/>
    </row>
    <row r="500" spans="1:14" ht="50.1" customHeight="1">
      <c r="A500" s="9"/>
      <c r="B500" s="10" t="str">
        <f t="shared" si="7"/>
        <v/>
      </c>
      <c r="C500" s="10" t="str">
        <f t="shared" si="6"/>
        <v/>
      </c>
      <c r="D500" s="11"/>
      <c r="E500" s="12" t="str">
        <f>IF(ISNA(VLOOKUP($D500,MAGASINS!$A:$D,2,FALSE))," ",(VLOOKUP($D500,MAGASINS!$A:$D,2,FALSE)))</f>
        <v xml:space="preserve"> </v>
      </c>
      <c r="F500" s="12" t="str">
        <f>IF(ISNA(VLOOKUP($D500,MAGASINS!$A:$D,3,FALSE))," ",(VLOOKUP($D500,MAGASINS!$A:$D,3,FALSE)))</f>
        <v xml:space="preserve"> </v>
      </c>
      <c r="G500" s="17"/>
      <c r="H500" s="12" t="str">
        <f>IF(ISNA(VLOOKUP($D500,MAGASINS!$A:$D,4,FALSE))," ",(VLOOKUP($D500,MAGASINS!$A:$D,4,FALSE)))</f>
        <v xml:space="preserve"> </v>
      </c>
      <c r="I500" s="11"/>
      <c r="J500" s="13"/>
      <c r="K500" s="13"/>
      <c r="L500" s="13"/>
      <c r="M500" s="13"/>
      <c r="N500" s="13"/>
    </row>
    <row r="501" spans="1:14" ht="50.1" customHeight="1">
      <c r="A501" s="9"/>
      <c r="B501" s="10" t="str">
        <f t="shared" si="7"/>
        <v/>
      </c>
      <c r="C501" s="10" t="str">
        <f t="shared" si="6"/>
        <v/>
      </c>
      <c r="D501" s="11"/>
      <c r="E501" s="12" t="str">
        <f>IF(ISNA(VLOOKUP($D501,MAGASINS!$A:$D,2,FALSE))," ",(VLOOKUP($D501,MAGASINS!$A:$D,2,FALSE)))</f>
        <v xml:space="preserve"> </v>
      </c>
      <c r="F501" s="12" t="str">
        <f>IF(ISNA(VLOOKUP($D501,MAGASINS!$A:$D,3,FALSE))," ",(VLOOKUP($D501,MAGASINS!$A:$D,3,FALSE)))</f>
        <v xml:space="preserve"> </v>
      </c>
      <c r="G501" s="17"/>
      <c r="H501" s="12" t="str">
        <f>IF(ISNA(VLOOKUP($D501,MAGASINS!$A:$D,4,FALSE))," ",(VLOOKUP($D501,MAGASINS!$A:$D,4,FALSE)))</f>
        <v xml:space="preserve"> </v>
      </c>
      <c r="I501" s="11"/>
      <c r="J501" s="13"/>
      <c r="K501" s="13"/>
      <c r="L501" s="13"/>
      <c r="M501" s="13"/>
      <c r="N501" s="13"/>
    </row>
    <row r="502" spans="1:14" ht="50.1" customHeight="1">
      <c r="A502" s="9"/>
      <c r="B502" s="10" t="str">
        <f t="shared" si="7"/>
        <v/>
      </c>
      <c r="C502" s="10" t="str">
        <f t="shared" si="6"/>
        <v/>
      </c>
      <c r="D502" s="11"/>
      <c r="E502" s="12" t="str">
        <f>IF(ISNA(VLOOKUP($D502,MAGASINS!$A:$D,2,FALSE))," ",(VLOOKUP($D502,MAGASINS!$A:$D,2,FALSE)))</f>
        <v xml:space="preserve"> </v>
      </c>
      <c r="F502" s="12" t="str">
        <f>IF(ISNA(VLOOKUP($D502,MAGASINS!$A:$D,3,FALSE))," ",(VLOOKUP($D502,MAGASINS!$A:$D,3,FALSE)))</f>
        <v xml:space="preserve"> </v>
      </c>
      <c r="G502" s="17"/>
      <c r="H502" s="12" t="str">
        <f>IF(ISNA(VLOOKUP($D502,MAGASINS!$A:$D,4,FALSE))," ",(VLOOKUP($D502,MAGASINS!$A:$D,4,FALSE)))</f>
        <v xml:space="preserve"> </v>
      </c>
      <c r="I502" s="11"/>
      <c r="J502" s="13"/>
      <c r="K502" s="13"/>
      <c r="L502" s="13"/>
      <c r="M502" s="13"/>
      <c r="N502" s="13"/>
    </row>
    <row r="503" spans="1:14" ht="50.1" customHeight="1">
      <c r="A503" s="9"/>
      <c r="B503" s="10" t="str">
        <f t="shared" si="7"/>
        <v/>
      </c>
      <c r="C503" s="10" t="str">
        <f t="shared" ref="C503:C566" si="8">IF(A503=0,"",WEEKNUM(A503,1))</f>
        <v/>
      </c>
      <c r="D503" s="11"/>
      <c r="E503" s="12" t="str">
        <f>IF(ISNA(VLOOKUP($D503,MAGASINS!$A:$D,2,FALSE))," ",(VLOOKUP($D503,MAGASINS!$A:$D,2,FALSE)))</f>
        <v xml:space="preserve"> </v>
      </c>
      <c r="F503" s="12" t="str">
        <f>IF(ISNA(VLOOKUP($D503,MAGASINS!$A:$D,3,FALSE))," ",(VLOOKUP($D503,MAGASINS!$A:$D,3,FALSE)))</f>
        <v xml:space="preserve"> </v>
      </c>
      <c r="G503" s="17"/>
      <c r="H503" s="12" t="str">
        <f>IF(ISNA(VLOOKUP($D503,MAGASINS!$A:$D,4,FALSE))," ",(VLOOKUP($D503,MAGASINS!$A:$D,4,FALSE)))</f>
        <v xml:space="preserve"> </v>
      </c>
      <c r="I503" s="11"/>
      <c r="J503" s="13"/>
      <c r="K503" s="13"/>
      <c r="L503" s="13"/>
      <c r="M503" s="13"/>
      <c r="N503" s="13"/>
    </row>
    <row r="504" spans="1:14" ht="50.1" customHeight="1">
      <c r="A504" s="9"/>
      <c r="B504" s="10" t="str">
        <f t="shared" si="7"/>
        <v/>
      </c>
      <c r="C504" s="10" t="str">
        <f t="shared" si="8"/>
        <v/>
      </c>
      <c r="D504" s="11"/>
      <c r="E504" s="12" t="str">
        <f>IF(ISNA(VLOOKUP($D504,MAGASINS!$A:$D,2,FALSE))," ",(VLOOKUP($D504,MAGASINS!$A:$D,2,FALSE)))</f>
        <v xml:space="preserve"> </v>
      </c>
      <c r="F504" s="12" t="str">
        <f>IF(ISNA(VLOOKUP($D504,MAGASINS!$A:$D,3,FALSE))," ",(VLOOKUP($D504,MAGASINS!$A:$D,3,FALSE)))</f>
        <v xml:space="preserve"> </v>
      </c>
      <c r="G504" s="17"/>
      <c r="H504" s="12" t="str">
        <f>IF(ISNA(VLOOKUP($D504,MAGASINS!$A:$D,4,FALSE))," ",(VLOOKUP($D504,MAGASINS!$A:$D,4,FALSE)))</f>
        <v xml:space="preserve"> </v>
      </c>
      <c r="I504" s="11"/>
      <c r="J504" s="13"/>
      <c r="K504" s="13"/>
      <c r="L504" s="13"/>
      <c r="M504" s="13"/>
      <c r="N504" s="13"/>
    </row>
    <row r="505" spans="1:14" ht="50.1" customHeight="1">
      <c r="A505" s="9"/>
      <c r="B505" s="10" t="str">
        <f t="shared" si="7"/>
        <v/>
      </c>
      <c r="C505" s="10" t="str">
        <f t="shared" si="8"/>
        <v/>
      </c>
      <c r="D505" s="11"/>
      <c r="E505" s="12" t="str">
        <f>IF(ISNA(VLOOKUP($D505,MAGASINS!$A:$D,2,FALSE))," ",(VLOOKUP($D505,MAGASINS!$A:$D,2,FALSE)))</f>
        <v xml:space="preserve"> </v>
      </c>
      <c r="F505" s="12" t="str">
        <f>IF(ISNA(VLOOKUP($D505,MAGASINS!$A:$D,3,FALSE))," ",(VLOOKUP($D505,MAGASINS!$A:$D,3,FALSE)))</f>
        <v xml:space="preserve"> </v>
      </c>
      <c r="G505" s="17"/>
      <c r="H505" s="12" t="str">
        <f>IF(ISNA(VLOOKUP($D505,MAGASINS!$A:$D,4,FALSE))," ",(VLOOKUP($D505,MAGASINS!$A:$D,4,FALSE)))</f>
        <v xml:space="preserve"> </v>
      </c>
      <c r="I505" s="11"/>
      <c r="J505" s="13"/>
      <c r="K505" s="13"/>
      <c r="L505" s="13"/>
      <c r="M505" s="13"/>
      <c r="N505" s="13"/>
    </row>
    <row r="506" spans="1:14" ht="50.1" customHeight="1">
      <c r="A506" s="9"/>
      <c r="B506" s="10" t="str">
        <f t="shared" si="7"/>
        <v/>
      </c>
      <c r="C506" s="10" t="str">
        <f t="shared" si="8"/>
        <v/>
      </c>
      <c r="D506" s="11"/>
      <c r="E506" s="12" t="str">
        <f>IF(ISNA(VLOOKUP($D506,MAGASINS!$A:$D,2,FALSE))," ",(VLOOKUP($D506,MAGASINS!$A:$D,2,FALSE)))</f>
        <v xml:space="preserve"> </v>
      </c>
      <c r="F506" s="12" t="str">
        <f>IF(ISNA(VLOOKUP($D506,MAGASINS!$A:$D,3,FALSE))," ",(VLOOKUP($D506,MAGASINS!$A:$D,3,FALSE)))</f>
        <v xml:space="preserve"> </v>
      </c>
      <c r="G506" s="17"/>
      <c r="H506" s="12" t="str">
        <f>IF(ISNA(VLOOKUP($D506,MAGASINS!$A:$D,4,FALSE))," ",(VLOOKUP($D506,MAGASINS!$A:$D,4,FALSE)))</f>
        <v xml:space="preserve"> </v>
      </c>
      <c r="I506" s="11"/>
      <c r="J506" s="13"/>
      <c r="K506" s="13"/>
      <c r="L506" s="13"/>
      <c r="M506" s="13"/>
      <c r="N506" s="13"/>
    </row>
    <row r="507" spans="1:14" ht="50.1" customHeight="1">
      <c r="A507" s="9"/>
      <c r="B507" s="10" t="str">
        <f t="shared" si="7"/>
        <v/>
      </c>
      <c r="C507" s="10" t="str">
        <f t="shared" si="8"/>
        <v/>
      </c>
      <c r="D507" s="11"/>
      <c r="E507" s="12" t="str">
        <f>IF(ISNA(VLOOKUP($D507,MAGASINS!$A:$D,2,FALSE))," ",(VLOOKUP($D507,MAGASINS!$A:$D,2,FALSE)))</f>
        <v xml:space="preserve"> </v>
      </c>
      <c r="F507" s="12" t="str">
        <f>IF(ISNA(VLOOKUP($D507,MAGASINS!$A:$D,3,FALSE))," ",(VLOOKUP($D507,MAGASINS!$A:$D,3,FALSE)))</f>
        <v xml:space="preserve"> </v>
      </c>
      <c r="G507" s="17"/>
      <c r="H507" s="12" t="str">
        <f>IF(ISNA(VLOOKUP($D507,MAGASINS!$A:$D,4,FALSE))," ",(VLOOKUP($D507,MAGASINS!$A:$D,4,FALSE)))</f>
        <v xml:space="preserve"> </v>
      </c>
      <c r="I507" s="11"/>
      <c r="J507" s="13"/>
      <c r="K507" s="13"/>
      <c r="L507" s="13"/>
      <c r="M507" s="13"/>
      <c r="N507" s="13"/>
    </row>
    <row r="508" spans="1:14" ht="50.1" customHeight="1">
      <c r="A508" s="9"/>
      <c r="B508" s="10" t="str">
        <f t="shared" si="7"/>
        <v/>
      </c>
      <c r="C508" s="10" t="str">
        <f t="shared" si="8"/>
        <v/>
      </c>
      <c r="D508" s="11"/>
      <c r="E508" s="12" t="str">
        <f>IF(ISNA(VLOOKUP($D508,MAGASINS!$A:$D,2,FALSE))," ",(VLOOKUP($D508,MAGASINS!$A:$D,2,FALSE)))</f>
        <v xml:space="preserve"> </v>
      </c>
      <c r="F508" s="12" t="str">
        <f>IF(ISNA(VLOOKUP($D508,MAGASINS!$A:$D,3,FALSE))," ",(VLOOKUP($D508,MAGASINS!$A:$D,3,FALSE)))</f>
        <v xml:space="preserve"> </v>
      </c>
      <c r="G508" s="17"/>
      <c r="H508" s="12" t="str">
        <f>IF(ISNA(VLOOKUP($D508,MAGASINS!$A:$D,4,FALSE))," ",(VLOOKUP($D508,MAGASINS!$A:$D,4,FALSE)))</f>
        <v xml:space="preserve"> </v>
      </c>
      <c r="I508" s="11"/>
      <c r="J508" s="13"/>
      <c r="K508" s="13"/>
      <c r="L508" s="13"/>
      <c r="M508" s="13"/>
      <c r="N508" s="13"/>
    </row>
    <row r="509" spans="1:14" ht="50.1" customHeight="1">
      <c r="A509" s="9"/>
      <c r="B509" s="10" t="str">
        <f t="shared" si="7"/>
        <v/>
      </c>
      <c r="C509" s="10" t="str">
        <f t="shared" si="8"/>
        <v/>
      </c>
      <c r="D509" s="11"/>
      <c r="E509" s="12" t="str">
        <f>IF(ISNA(VLOOKUP($D509,MAGASINS!$A:$D,2,FALSE))," ",(VLOOKUP($D509,MAGASINS!$A:$D,2,FALSE)))</f>
        <v xml:space="preserve"> </v>
      </c>
      <c r="F509" s="12" t="str">
        <f>IF(ISNA(VLOOKUP($D509,MAGASINS!$A:$D,3,FALSE))," ",(VLOOKUP($D509,MAGASINS!$A:$D,3,FALSE)))</f>
        <v xml:space="preserve"> </v>
      </c>
      <c r="G509" s="17"/>
      <c r="H509" s="12" t="str">
        <f>IF(ISNA(VLOOKUP($D509,MAGASINS!$A:$D,4,FALSE))," ",(VLOOKUP($D509,MAGASINS!$A:$D,4,FALSE)))</f>
        <v xml:space="preserve"> </v>
      </c>
      <c r="I509" s="11"/>
      <c r="J509" s="13"/>
      <c r="K509" s="13"/>
      <c r="L509" s="13"/>
      <c r="M509" s="13"/>
      <c r="N509" s="13"/>
    </row>
    <row r="510" spans="1:14" ht="50.1" customHeight="1">
      <c r="A510" s="9"/>
      <c r="B510" s="10" t="str">
        <f t="shared" si="7"/>
        <v/>
      </c>
      <c r="C510" s="10" t="str">
        <f t="shared" si="8"/>
        <v/>
      </c>
      <c r="D510" s="11"/>
      <c r="E510" s="12" t="str">
        <f>IF(ISNA(VLOOKUP($D510,MAGASINS!$A:$D,2,FALSE))," ",(VLOOKUP($D510,MAGASINS!$A:$D,2,FALSE)))</f>
        <v xml:space="preserve"> </v>
      </c>
      <c r="F510" s="12" t="str">
        <f>IF(ISNA(VLOOKUP($D510,MAGASINS!$A:$D,3,FALSE))," ",(VLOOKUP($D510,MAGASINS!$A:$D,3,FALSE)))</f>
        <v xml:space="preserve"> </v>
      </c>
      <c r="G510" s="17"/>
      <c r="H510" s="12" t="str">
        <f>IF(ISNA(VLOOKUP($D510,MAGASINS!$A:$D,4,FALSE))," ",(VLOOKUP($D510,MAGASINS!$A:$D,4,FALSE)))</f>
        <v xml:space="preserve"> </v>
      </c>
      <c r="I510" s="11"/>
      <c r="J510" s="13"/>
      <c r="K510" s="13"/>
      <c r="L510" s="13"/>
      <c r="M510" s="13"/>
      <c r="N510" s="13"/>
    </row>
    <row r="511" spans="1:14" ht="50.1" customHeight="1">
      <c r="A511" s="9"/>
      <c r="B511" s="10" t="str">
        <f t="shared" si="7"/>
        <v/>
      </c>
      <c r="C511" s="10" t="str">
        <f t="shared" si="8"/>
        <v/>
      </c>
      <c r="D511" s="11"/>
      <c r="E511" s="12" t="str">
        <f>IF(ISNA(VLOOKUP($D511,MAGASINS!$A:$D,2,FALSE))," ",(VLOOKUP($D511,MAGASINS!$A:$D,2,FALSE)))</f>
        <v xml:space="preserve"> </v>
      </c>
      <c r="F511" s="12" t="str">
        <f>IF(ISNA(VLOOKUP($D511,MAGASINS!$A:$D,3,FALSE))," ",(VLOOKUP($D511,MAGASINS!$A:$D,3,FALSE)))</f>
        <v xml:space="preserve"> </v>
      </c>
      <c r="G511" s="17"/>
      <c r="H511" s="12" t="str">
        <f>IF(ISNA(VLOOKUP($D511,MAGASINS!$A:$D,4,FALSE))," ",(VLOOKUP($D511,MAGASINS!$A:$D,4,FALSE)))</f>
        <v xml:space="preserve"> </v>
      </c>
      <c r="I511" s="11"/>
      <c r="J511" s="13"/>
      <c r="K511" s="13"/>
      <c r="L511" s="13"/>
      <c r="M511" s="13"/>
      <c r="N511" s="13"/>
    </row>
    <row r="512" spans="1:14" ht="50.1" customHeight="1">
      <c r="A512" s="9"/>
      <c r="B512" s="10" t="str">
        <f t="shared" si="7"/>
        <v/>
      </c>
      <c r="C512" s="10" t="str">
        <f t="shared" si="8"/>
        <v/>
      </c>
      <c r="D512" s="11"/>
      <c r="E512" s="12" t="str">
        <f>IF(ISNA(VLOOKUP($D512,MAGASINS!$A:$D,2,FALSE))," ",(VLOOKUP($D512,MAGASINS!$A:$D,2,FALSE)))</f>
        <v xml:space="preserve"> </v>
      </c>
      <c r="F512" s="12" t="str">
        <f>IF(ISNA(VLOOKUP($D512,MAGASINS!$A:$D,3,FALSE))," ",(VLOOKUP($D512,MAGASINS!$A:$D,3,FALSE)))</f>
        <v xml:space="preserve"> </v>
      </c>
      <c r="G512" s="17"/>
      <c r="H512" s="12" t="str">
        <f>IF(ISNA(VLOOKUP($D512,MAGASINS!$A:$D,4,FALSE))," ",(VLOOKUP($D512,MAGASINS!$A:$D,4,FALSE)))</f>
        <v xml:space="preserve"> </v>
      </c>
      <c r="I512" s="11"/>
      <c r="J512" s="13"/>
      <c r="K512" s="13"/>
      <c r="L512" s="13"/>
      <c r="M512" s="13"/>
      <c r="N512" s="13"/>
    </row>
    <row r="513" spans="1:14" ht="50.1" customHeight="1">
      <c r="A513" s="9"/>
      <c r="B513" s="10" t="str">
        <f t="shared" si="7"/>
        <v/>
      </c>
      <c r="C513" s="10" t="str">
        <f t="shared" si="8"/>
        <v/>
      </c>
      <c r="D513" s="11"/>
      <c r="E513" s="12" t="str">
        <f>IF(ISNA(VLOOKUP($D513,MAGASINS!$A:$D,2,FALSE))," ",(VLOOKUP($D513,MAGASINS!$A:$D,2,FALSE)))</f>
        <v xml:space="preserve"> </v>
      </c>
      <c r="F513" s="12" t="str">
        <f>IF(ISNA(VLOOKUP($D513,MAGASINS!$A:$D,3,FALSE))," ",(VLOOKUP($D513,MAGASINS!$A:$D,3,FALSE)))</f>
        <v xml:space="preserve"> </v>
      </c>
      <c r="G513" s="17"/>
      <c r="H513" s="12" t="str">
        <f>IF(ISNA(VLOOKUP($D513,MAGASINS!$A:$D,4,FALSE))," ",(VLOOKUP($D513,MAGASINS!$A:$D,4,FALSE)))</f>
        <v xml:space="preserve"> </v>
      </c>
      <c r="I513" s="11"/>
      <c r="J513" s="13"/>
      <c r="K513" s="13"/>
      <c r="L513" s="13"/>
      <c r="M513" s="13"/>
      <c r="N513" s="13"/>
    </row>
    <row r="514" spans="1:14" ht="50.1" customHeight="1">
      <c r="A514" s="9"/>
      <c r="B514" s="10" t="str">
        <f t="shared" si="7"/>
        <v/>
      </c>
      <c r="C514" s="10" t="str">
        <f t="shared" si="8"/>
        <v/>
      </c>
      <c r="D514" s="11"/>
      <c r="E514" s="12" t="str">
        <f>IF(ISNA(VLOOKUP($D514,MAGASINS!$A:$D,2,FALSE))," ",(VLOOKUP($D514,MAGASINS!$A:$D,2,FALSE)))</f>
        <v xml:space="preserve"> </v>
      </c>
      <c r="F514" s="12" t="str">
        <f>IF(ISNA(VLOOKUP($D514,MAGASINS!$A:$D,3,FALSE))," ",(VLOOKUP($D514,MAGASINS!$A:$D,3,FALSE)))</f>
        <v xml:space="preserve"> </v>
      </c>
      <c r="G514" s="17"/>
      <c r="H514" s="12" t="str">
        <f>IF(ISNA(VLOOKUP($D514,MAGASINS!$A:$D,4,FALSE))," ",(VLOOKUP($D514,MAGASINS!$A:$D,4,FALSE)))</f>
        <v xml:space="preserve"> </v>
      </c>
      <c r="I514" s="11"/>
      <c r="J514" s="13"/>
      <c r="K514" s="13"/>
      <c r="L514" s="13"/>
      <c r="M514" s="13"/>
      <c r="N514" s="13"/>
    </row>
    <row r="515" spans="1:14" ht="50.1" customHeight="1">
      <c r="A515" s="9"/>
      <c r="B515" s="10" t="str">
        <f t="shared" si="7"/>
        <v/>
      </c>
      <c r="C515" s="10" t="str">
        <f t="shared" si="8"/>
        <v/>
      </c>
      <c r="D515" s="11"/>
      <c r="E515" s="12" t="str">
        <f>IF(ISNA(VLOOKUP($D515,MAGASINS!$A:$D,2,FALSE))," ",(VLOOKUP($D515,MAGASINS!$A:$D,2,FALSE)))</f>
        <v xml:space="preserve"> </v>
      </c>
      <c r="F515" s="12" t="str">
        <f>IF(ISNA(VLOOKUP($D515,MAGASINS!$A:$D,3,FALSE))," ",(VLOOKUP($D515,MAGASINS!$A:$D,3,FALSE)))</f>
        <v xml:space="preserve"> </v>
      </c>
      <c r="G515" s="17"/>
      <c r="H515" s="12" t="str">
        <f>IF(ISNA(VLOOKUP($D515,MAGASINS!$A:$D,4,FALSE))," ",(VLOOKUP($D515,MAGASINS!$A:$D,4,FALSE)))</f>
        <v xml:space="preserve"> </v>
      </c>
      <c r="I515" s="11"/>
      <c r="J515" s="13"/>
      <c r="K515" s="13"/>
      <c r="L515" s="13"/>
      <c r="M515" s="13"/>
      <c r="N515" s="13"/>
    </row>
    <row r="516" spans="1:14" ht="50.1" customHeight="1">
      <c r="A516" s="9"/>
      <c r="B516" s="10" t="str">
        <f t="shared" si="7"/>
        <v/>
      </c>
      <c r="C516" s="10" t="str">
        <f t="shared" si="8"/>
        <v/>
      </c>
      <c r="D516" s="11"/>
      <c r="E516" s="12" t="str">
        <f>IF(ISNA(VLOOKUP($D516,MAGASINS!$A:$D,2,FALSE))," ",(VLOOKUP($D516,MAGASINS!$A:$D,2,FALSE)))</f>
        <v xml:space="preserve"> </v>
      </c>
      <c r="F516" s="12" t="str">
        <f>IF(ISNA(VLOOKUP($D516,MAGASINS!$A:$D,3,FALSE))," ",(VLOOKUP($D516,MAGASINS!$A:$D,3,FALSE)))</f>
        <v xml:space="preserve"> </v>
      </c>
      <c r="G516" s="17"/>
      <c r="H516" s="12" t="str">
        <f>IF(ISNA(VLOOKUP($D516,MAGASINS!$A:$D,4,FALSE))," ",(VLOOKUP($D516,MAGASINS!$A:$D,4,FALSE)))</f>
        <v xml:space="preserve"> </v>
      </c>
      <c r="I516" s="11"/>
      <c r="J516" s="13"/>
      <c r="K516" s="13"/>
      <c r="L516" s="13"/>
      <c r="M516" s="13"/>
      <c r="N516" s="13"/>
    </row>
    <row r="517" spans="1:14" ht="50.1" customHeight="1">
      <c r="A517" s="9"/>
      <c r="B517" s="10" t="str">
        <f t="shared" si="7"/>
        <v/>
      </c>
      <c r="C517" s="10" t="str">
        <f t="shared" si="8"/>
        <v/>
      </c>
      <c r="D517" s="11"/>
      <c r="E517" s="12" t="str">
        <f>IF(ISNA(VLOOKUP($D517,MAGASINS!$A:$D,2,FALSE))," ",(VLOOKUP($D517,MAGASINS!$A:$D,2,FALSE)))</f>
        <v xml:space="preserve"> </v>
      </c>
      <c r="F517" s="12" t="str">
        <f>IF(ISNA(VLOOKUP($D517,MAGASINS!$A:$D,3,FALSE))," ",(VLOOKUP($D517,MAGASINS!$A:$D,3,FALSE)))</f>
        <v xml:space="preserve"> </v>
      </c>
      <c r="G517" s="17"/>
      <c r="H517" s="12" t="str">
        <f>IF(ISNA(VLOOKUP($D517,MAGASINS!$A:$D,4,FALSE))," ",(VLOOKUP($D517,MAGASINS!$A:$D,4,FALSE)))</f>
        <v xml:space="preserve"> </v>
      </c>
      <c r="I517" s="11"/>
      <c r="J517" s="13"/>
      <c r="K517" s="13"/>
      <c r="L517" s="13"/>
      <c r="M517" s="13"/>
      <c r="N517" s="13"/>
    </row>
    <row r="518" spans="1:14" ht="50.1" customHeight="1">
      <c r="A518" s="9"/>
      <c r="B518" s="10" t="str">
        <f t="shared" si="7"/>
        <v/>
      </c>
      <c r="C518" s="10" t="str">
        <f t="shared" si="8"/>
        <v/>
      </c>
      <c r="D518" s="11"/>
      <c r="E518" s="12" t="str">
        <f>IF(ISNA(VLOOKUP($D518,MAGASINS!$A:$D,2,FALSE))," ",(VLOOKUP($D518,MAGASINS!$A:$D,2,FALSE)))</f>
        <v xml:space="preserve"> </v>
      </c>
      <c r="F518" s="12" t="str">
        <f>IF(ISNA(VLOOKUP($D518,MAGASINS!$A:$D,3,FALSE))," ",(VLOOKUP($D518,MAGASINS!$A:$D,3,FALSE)))</f>
        <v xml:space="preserve"> </v>
      </c>
      <c r="G518" s="17"/>
      <c r="H518" s="12" t="str">
        <f>IF(ISNA(VLOOKUP($D518,MAGASINS!$A:$D,4,FALSE))," ",(VLOOKUP($D518,MAGASINS!$A:$D,4,FALSE)))</f>
        <v xml:space="preserve"> </v>
      </c>
      <c r="I518" s="11"/>
      <c r="J518" s="13"/>
      <c r="K518" s="13"/>
      <c r="L518" s="13"/>
      <c r="M518" s="13"/>
      <c r="N518" s="13"/>
    </row>
    <row r="519" spans="1:14" ht="50.1" customHeight="1">
      <c r="A519" s="9"/>
      <c r="B519" s="10" t="str">
        <f t="shared" si="7"/>
        <v/>
      </c>
      <c r="C519" s="10" t="str">
        <f t="shared" si="8"/>
        <v/>
      </c>
      <c r="D519" s="11"/>
      <c r="E519" s="12" t="str">
        <f>IF(ISNA(VLOOKUP($D519,MAGASINS!$A:$D,2,FALSE))," ",(VLOOKUP($D519,MAGASINS!$A:$D,2,FALSE)))</f>
        <v xml:space="preserve"> </v>
      </c>
      <c r="F519" s="12" t="str">
        <f>IF(ISNA(VLOOKUP($D519,MAGASINS!$A:$D,3,FALSE))," ",(VLOOKUP($D519,MAGASINS!$A:$D,3,FALSE)))</f>
        <v xml:space="preserve"> </v>
      </c>
      <c r="G519" s="17"/>
      <c r="H519" s="12" t="str">
        <f>IF(ISNA(VLOOKUP($D519,MAGASINS!$A:$D,4,FALSE))," ",(VLOOKUP($D519,MAGASINS!$A:$D,4,FALSE)))</f>
        <v xml:space="preserve"> </v>
      </c>
      <c r="I519" s="11"/>
      <c r="J519" s="13"/>
      <c r="K519" s="13"/>
      <c r="L519" s="13"/>
      <c r="M519" s="13"/>
      <c r="N519" s="13"/>
    </row>
    <row r="520" spans="1:14" ht="50.1" customHeight="1">
      <c r="A520" s="9"/>
      <c r="B520" s="10" t="str">
        <f t="shared" si="7"/>
        <v/>
      </c>
      <c r="C520" s="10" t="str">
        <f t="shared" si="8"/>
        <v/>
      </c>
      <c r="D520" s="11"/>
      <c r="E520" s="12" t="str">
        <f>IF(ISNA(VLOOKUP($D520,MAGASINS!$A:$D,2,FALSE))," ",(VLOOKUP($D520,MAGASINS!$A:$D,2,FALSE)))</f>
        <v xml:space="preserve"> </v>
      </c>
      <c r="F520" s="12" t="str">
        <f>IF(ISNA(VLOOKUP($D520,MAGASINS!$A:$D,3,FALSE))," ",(VLOOKUP($D520,MAGASINS!$A:$D,3,FALSE)))</f>
        <v xml:space="preserve"> </v>
      </c>
      <c r="G520" s="17"/>
      <c r="H520" s="12" t="str">
        <f>IF(ISNA(VLOOKUP($D520,MAGASINS!$A:$D,4,FALSE))," ",(VLOOKUP($D520,MAGASINS!$A:$D,4,FALSE)))</f>
        <v xml:space="preserve"> </v>
      </c>
      <c r="I520" s="11"/>
      <c r="J520" s="13"/>
      <c r="K520" s="13"/>
      <c r="L520" s="13"/>
      <c r="M520" s="13"/>
      <c r="N520" s="13"/>
    </row>
    <row r="521" spans="1:14" ht="50.1" customHeight="1">
      <c r="A521" s="9"/>
      <c r="B521" s="10" t="str">
        <f t="shared" si="7"/>
        <v/>
      </c>
      <c r="C521" s="10" t="str">
        <f t="shared" si="8"/>
        <v/>
      </c>
      <c r="D521" s="11"/>
      <c r="E521" s="12" t="str">
        <f>IF(ISNA(VLOOKUP($D521,MAGASINS!$A:$D,2,FALSE))," ",(VLOOKUP($D521,MAGASINS!$A:$D,2,FALSE)))</f>
        <v xml:space="preserve"> </v>
      </c>
      <c r="F521" s="12" t="str">
        <f>IF(ISNA(VLOOKUP($D521,MAGASINS!$A:$D,3,FALSE))," ",(VLOOKUP($D521,MAGASINS!$A:$D,3,FALSE)))</f>
        <v xml:space="preserve"> </v>
      </c>
      <c r="G521" s="17"/>
      <c r="H521" s="12" t="str">
        <f>IF(ISNA(VLOOKUP($D521,MAGASINS!$A:$D,4,FALSE))," ",(VLOOKUP($D521,MAGASINS!$A:$D,4,FALSE)))</f>
        <v xml:space="preserve"> </v>
      </c>
      <c r="I521" s="11"/>
      <c r="J521" s="13"/>
      <c r="K521" s="13"/>
      <c r="L521" s="13"/>
      <c r="M521" s="13"/>
      <c r="N521" s="13"/>
    </row>
    <row r="522" spans="1:14" ht="50.1" customHeight="1">
      <c r="A522" s="9"/>
      <c r="B522" s="10" t="str">
        <f t="shared" si="7"/>
        <v/>
      </c>
      <c r="C522" s="10" t="str">
        <f t="shared" si="8"/>
        <v/>
      </c>
      <c r="D522" s="11"/>
      <c r="E522" s="12" t="str">
        <f>IF(ISNA(VLOOKUP($D522,MAGASINS!$A:$D,2,FALSE))," ",(VLOOKUP($D522,MAGASINS!$A:$D,2,FALSE)))</f>
        <v xml:space="preserve"> </v>
      </c>
      <c r="F522" s="12" t="str">
        <f>IF(ISNA(VLOOKUP($D522,MAGASINS!$A:$D,3,FALSE))," ",(VLOOKUP($D522,MAGASINS!$A:$D,3,FALSE)))</f>
        <v xml:space="preserve"> </v>
      </c>
      <c r="G522" s="17"/>
      <c r="H522" s="12" t="str">
        <f>IF(ISNA(VLOOKUP($D522,MAGASINS!$A:$D,4,FALSE))," ",(VLOOKUP($D522,MAGASINS!$A:$D,4,FALSE)))</f>
        <v xml:space="preserve"> </v>
      </c>
      <c r="I522" s="11"/>
      <c r="J522" s="13"/>
      <c r="K522" s="13"/>
      <c r="L522" s="13"/>
      <c r="M522" s="13"/>
      <c r="N522" s="13"/>
    </row>
    <row r="523" spans="1:14" ht="50.1" customHeight="1">
      <c r="A523" s="9"/>
      <c r="B523" s="10" t="str">
        <f t="shared" si="7"/>
        <v/>
      </c>
      <c r="C523" s="10" t="str">
        <f t="shared" si="8"/>
        <v/>
      </c>
      <c r="D523" s="11"/>
      <c r="E523" s="12" t="str">
        <f>IF(ISNA(VLOOKUP($D523,MAGASINS!$A:$D,2,FALSE))," ",(VLOOKUP($D523,MAGASINS!$A:$D,2,FALSE)))</f>
        <v xml:space="preserve"> </v>
      </c>
      <c r="F523" s="12" t="str">
        <f>IF(ISNA(VLOOKUP($D523,MAGASINS!$A:$D,3,FALSE))," ",(VLOOKUP($D523,MAGASINS!$A:$D,3,FALSE)))</f>
        <v xml:space="preserve"> </v>
      </c>
      <c r="G523" s="17"/>
      <c r="H523" s="12" t="str">
        <f>IF(ISNA(VLOOKUP($D523,MAGASINS!$A:$D,4,FALSE))," ",(VLOOKUP($D523,MAGASINS!$A:$D,4,FALSE)))</f>
        <v xml:space="preserve"> </v>
      </c>
      <c r="I523" s="11"/>
      <c r="J523" s="13"/>
      <c r="K523" s="13"/>
      <c r="L523" s="13"/>
      <c r="M523" s="13"/>
      <c r="N523" s="13"/>
    </row>
    <row r="524" spans="1:14" ht="50.1" customHeight="1">
      <c r="A524" s="9"/>
      <c r="B524" s="10" t="str">
        <f t="shared" si="7"/>
        <v/>
      </c>
      <c r="C524" s="10" t="str">
        <f t="shared" si="8"/>
        <v/>
      </c>
      <c r="D524" s="11"/>
      <c r="E524" s="12" t="str">
        <f>IF(ISNA(VLOOKUP($D524,MAGASINS!$A:$D,2,FALSE))," ",(VLOOKUP($D524,MAGASINS!$A:$D,2,FALSE)))</f>
        <v xml:space="preserve"> </v>
      </c>
      <c r="F524" s="12" t="str">
        <f>IF(ISNA(VLOOKUP($D524,MAGASINS!$A:$D,3,FALSE))," ",(VLOOKUP($D524,MAGASINS!$A:$D,3,FALSE)))</f>
        <v xml:space="preserve"> </v>
      </c>
      <c r="G524" s="17"/>
      <c r="H524" s="12" t="str">
        <f>IF(ISNA(VLOOKUP($D524,MAGASINS!$A:$D,4,FALSE))," ",(VLOOKUP($D524,MAGASINS!$A:$D,4,FALSE)))</f>
        <v xml:space="preserve"> </v>
      </c>
      <c r="I524" s="11"/>
      <c r="J524" s="13"/>
      <c r="K524" s="13"/>
      <c r="L524" s="13"/>
      <c r="M524" s="13"/>
      <c r="N524" s="13"/>
    </row>
    <row r="525" spans="1:14" ht="50.1" customHeight="1">
      <c r="A525" s="9"/>
      <c r="B525" s="10" t="str">
        <f t="shared" si="7"/>
        <v/>
      </c>
      <c r="C525" s="10" t="str">
        <f t="shared" si="8"/>
        <v/>
      </c>
      <c r="D525" s="11"/>
      <c r="E525" s="12" t="str">
        <f>IF(ISNA(VLOOKUP($D525,MAGASINS!$A:$D,2,FALSE))," ",(VLOOKUP($D525,MAGASINS!$A:$D,2,FALSE)))</f>
        <v xml:space="preserve"> </v>
      </c>
      <c r="F525" s="12" t="str">
        <f>IF(ISNA(VLOOKUP($D525,MAGASINS!$A:$D,3,FALSE))," ",(VLOOKUP($D525,MAGASINS!$A:$D,3,FALSE)))</f>
        <v xml:space="preserve"> </v>
      </c>
      <c r="G525" s="17"/>
      <c r="H525" s="12" t="str">
        <f>IF(ISNA(VLOOKUP($D525,MAGASINS!$A:$D,4,FALSE))," ",(VLOOKUP($D525,MAGASINS!$A:$D,4,FALSE)))</f>
        <v xml:space="preserve"> </v>
      </c>
      <c r="I525" s="11"/>
      <c r="J525" s="13"/>
      <c r="K525" s="13"/>
      <c r="L525" s="13"/>
      <c r="M525" s="13"/>
      <c r="N525" s="13"/>
    </row>
    <row r="526" spans="1:14" ht="50.1" customHeight="1">
      <c r="A526" s="9"/>
      <c r="B526" s="10" t="str">
        <f t="shared" si="7"/>
        <v/>
      </c>
      <c r="C526" s="10" t="str">
        <f t="shared" si="8"/>
        <v/>
      </c>
      <c r="D526" s="11"/>
      <c r="E526" s="12" t="str">
        <f>IF(ISNA(VLOOKUP($D526,MAGASINS!$A:$D,2,FALSE))," ",(VLOOKUP($D526,MAGASINS!$A:$D,2,FALSE)))</f>
        <v xml:space="preserve"> </v>
      </c>
      <c r="F526" s="12" t="str">
        <f>IF(ISNA(VLOOKUP($D526,MAGASINS!$A:$D,3,FALSE))," ",(VLOOKUP($D526,MAGASINS!$A:$D,3,FALSE)))</f>
        <v xml:space="preserve"> </v>
      </c>
      <c r="G526" s="17"/>
      <c r="H526" s="12" t="str">
        <f>IF(ISNA(VLOOKUP($D526,MAGASINS!$A:$D,4,FALSE))," ",(VLOOKUP($D526,MAGASINS!$A:$D,4,FALSE)))</f>
        <v xml:space="preserve"> </v>
      </c>
      <c r="I526" s="11"/>
      <c r="J526" s="13"/>
      <c r="K526" s="13"/>
      <c r="L526" s="13"/>
      <c r="M526" s="13"/>
      <c r="N526" s="13"/>
    </row>
    <row r="527" spans="1:14" ht="50.1" customHeight="1">
      <c r="A527" s="9"/>
      <c r="B527" s="10" t="str">
        <f t="shared" si="7"/>
        <v/>
      </c>
      <c r="C527" s="10" t="str">
        <f t="shared" si="8"/>
        <v/>
      </c>
      <c r="D527" s="11"/>
      <c r="E527" s="12" t="str">
        <f>IF(ISNA(VLOOKUP($D527,MAGASINS!$A:$D,2,FALSE))," ",(VLOOKUP($D527,MAGASINS!$A:$D,2,FALSE)))</f>
        <v xml:space="preserve"> </v>
      </c>
      <c r="F527" s="12" t="str">
        <f>IF(ISNA(VLOOKUP($D527,MAGASINS!$A:$D,3,FALSE))," ",(VLOOKUP($D527,MAGASINS!$A:$D,3,FALSE)))</f>
        <v xml:space="preserve"> </v>
      </c>
      <c r="G527" s="17"/>
      <c r="H527" s="12" t="str">
        <f>IF(ISNA(VLOOKUP($D527,MAGASINS!$A:$D,4,FALSE))," ",(VLOOKUP($D527,MAGASINS!$A:$D,4,FALSE)))</f>
        <v xml:space="preserve"> </v>
      </c>
      <c r="I527" s="11"/>
      <c r="J527" s="13"/>
      <c r="K527" s="13"/>
      <c r="L527" s="13"/>
      <c r="M527" s="13"/>
      <c r="N527" s="13"/>
    </row>
    <row r="528" spans="1:14" ht="50.1" customHeight="1">
      <c r="A528" s="9"/>
      <c r="B528" s="10" t="str">
        <f t="shared" si="7"/>
        <v/>
      </c>
      <c r="C528" s="10" t="str">
        <f t="shared" si="8"/>
        <v/>
      </c>
      <c r="D528" s="11"/>
      <c r="E528" s="12" t="str">
        <f>IF(ISNA(VLOOKUP($D528,MAGASINS!$A:$D,2,FALSE))," ",(VLOOKUP($D528,MAGASINS!$A:$D,2,FALSE)))</f>
        <v xml:space="preserve"> </v>
      </c>
      <c r="F528" s="12" t="str">
        <f>IF(ISNA(VLOOKUP($D528,MAGASINS!$A:$D,3,FALSE))," ",(VLOOKUP($D528,MAGASINS!$A:$D,3,FALSE)))</f>
        <v xml:space="preserve"> </v>
      </c>
      <c r="G528" s="17"/>
      <c r="H528" s="12" t="str">
        <f>IF(ISNA(VLOOKUP($D528,MAGASINS!$A:$D,4,FALSE))," ",(VLOOKUP($D528,MAGASINS!$A:$D,4,FALSE)))</f>
        <v xml:space="preserve"> </v>
      </c>
      <c r="I528" s="11"/>
      <c r="J528" s="13"/>
      <c r="K528" s="13"/>
      <c r="L528" s="13"/>
      <c r="M528" s="13"/>
      <c r="N528" s="13"/>
    </row>
    <row r="529" spans="1:14" ht="50.1" customHeight="1">
      <c r="A529" s="9"/>
      <c r="B529" s="10" t="str">
        <f t="shared" si="7"/>
        <v/>
      </c>
      <c r="C529" s="10" t="str">
        <f t="shared" si="8"/>
        <v/>
      </c>
      <c r="D529" s="11"/>
      <c r="E529" s="12" t="str">
        <f>IF(ISNA(VLOOKUP($D529,MAGASINS!$A:$D,2,FALSE))," ",(VLOOKUP($D529,MAGASINS!$A:$D,2,FALSE)))</f>
        <v xml:space="preserve"> </v>
      </c>
      <c r="F529" s="12" t="str">
        <f>IF(ISNA(VLOOKUP($D529,MAGASINS!$A:$D,3,FALSE))," ",(VLOOKUP($D529,MAGASINS!$A:$D,3,FALSE)))</f>
        <v xml:space="preserve"> </v>
      </c>
      <c r="G529" s="17"/>
      <c r="H529" s="12" t="str">
        <f>IF(ISNA(VLOOKUP($D529,MAGASINS!$A:$D,4,FALSE))," ",(VLOOKUP($D529,MAGASINS!$A:$D,4,FALSE)))</f>
        <v xml:space="preserve"> </v>
      </c>
      <c r="I529" s="11"/>
      <c r="J529" s="13"/>
      <c r="K529" s="13"/>
      <c r="L529" s="13"/>
      <c r="M529" s="13"/>
      <c r="N529" s="13"/>
    </row>
    <row r="530" spans="1:14" ht="50.1" customHeight="1">
      <c r="A530" s="9"/>
      <c r="B530" s="10" t="str">
        <f t="shared" si="7"/>
        <v/>
      </c>
      <c r="C530" s="10" t="str">
        <f t="shared" si="8"/>
        <v/>
      </c>
      <c r="D530" s="11"/>
      <c r="E530" s="12" t="str">
        <f>IF(ISNA(VLOOKUP($D530,MAGASINS!$A:$D,2,FALSE))," ",(VLOOKUP($D530,MAGASINS!$A:$D,2,FALSE)))</f>
        <v xml:space="preserve"> </v>
      </c>
      <c r="F530" s="12" t="str">
        <f>IF(ISNA(VLOOKUP($D530,MAGASINS!$A:$D,3,FALSE))," ",(VLOOKUP($D530,MAGASINS!$A:$D,3,FALSE)))</f>
        <v xml:space="preserve"> </v>
      </c>
      <c r="G530" s="17"/>
      <c r="H530" s="12" t="str">
        <f>IF(ISNA(VLOOKUP($D530,MAGASINS!$A:$D,4,FALSE))," ",(VLOOKUP($D530,MAGASINS!$A:$D,4,FALSE)))</f>
        <v xml:space="preserve"> </v>
      </c>
      <c r="I530" s="11"/>
      <c r="J530" s="13"/>
      <c r="K530" s="13"/>
      <c r="L530" s="13"/>
      <c r="M530" s="13"/>
      <c r="N530" s="13"/>
    </row>
    <row r="531" spans="1:14" ht="50.1" customHeight="1">
      <c r="A531" s="9"/>
      <c r="B531" s="10" t="str">
        <f t="shared" si="7"/>
        <v/>
      </c>
      <c r="C531" s="10" t="str">
        <f t="shared" si="8"/>
        <v/>
      </c>
      <c r="D531" s="11"/>
      <c r="E531" s="12" t="str">
        <f>IF(ISNA(VLOOKUP($D531,MAGASINS!$A:$D,2,FALSE))," ",(VLOOKUP($D531,MAGASINS!$A:$D,2,FALSE)))</f>
        <v xml:space="preserve"> </v>
      </c>
      <c r="F531" s="12" t="str">
        <f>IF(ISNA(VLOOKUP($D531,MAGASINS!$A:$D,3,FALSE))," ",(VLOOKUP($D531,MAGASINS!$A:$D,3,FALSE)))</f>
        <v xml:space="preserve"> </v>
      </c>
      <c r="G531" s="17"/>
      <c r="H531" s="12" t="str">
        <f>IF(ISNA(VLOOKUP($D531,MAGASINS!$A:$D,4,FALSE))," ",(VLOOKUP($D531,MAGASINS!$A:$D,4,FALSE)))</f>
        <v xml:space="preserve"> </v>
      </c>
      <c r="I531" s="11"/>
      <c r="J531" s="13"/>
      <c r="K531" s="13"/>
      <c r="L531" s="13"/>
      <c r="M531" s="13"/>
      <c r="N531" s="13"/>
    </row>
    <row r="532" spans="1:14" ht="50.1" customHeight="1">
      <c r="A532" s="9"/>
      <c r="B532" s="10" t="str">
        <f t="shared" si="7"/>
        <v/>
      </c>
      <c r="C532" s="10" t="str">
        <f t="shared" si="8"/>
        <v/>
      </c>
      <c r="D532" s="11"/>
      <c r="E532" s="12" t="str">
        <f>IF(ISNA(VLOOKUP($D532,MAGASINS!$A:$D,2,FALSE))," ",(VLOOKUP($D532,MAGASINS!$A:$D,2,FALSE)))</f>
        <v xml:space="preserve"> </v>
      </c>
      <c r="F532" s="12" t="str">
        <f>IF(ISNA(VLOOKUP($D532,MAGASINS!$A:$D,3,FALSE))," ",(VLOOKUP($D532,MAGASINS!$A:$D,3,FALSE)))</f>
        <v xml:space="preserve"> </v>
      </c>
      <c r="G532" s="17"/>
      <c r="H532" s="12" t="str">
        <f>IF(ISNA(VLOOKUP($D532,MAGASINS!$A:$D,4,FALSE))," ",(VLOOKUP($D532,MAGASINS!$A:$D,4,FALSE)))</f>
        <v xml:space="preserve"> </v>
      </c>
      <c r="I532" s="11"/>
      <c r="J532" s="13"/>
      <c r="K532" s="13"/>
      <c r="L532" s="13"/>
      <c r="M532" s="13"/>
      <c r="N532" s="13"/>
    </row>
    <row r="533" spans="1:14" ht="50.1" customHeight="1">
      <c r="A533" s="9"/>
      <c r="B533" s="10" t="str">
        <f t="shared" si="7"/>
        <v/>
      </c>
      <c r="C533" s="10" t="str">
        <f t="shared" si="8"/>
        <v/>
      </c>
      <c r="D533" s="11"/>
      <c r="E533" s="12" t="str">
        <f>IF(ISNA(VLOOKUP($D533,MAGASINS!$A:$D,2,FALSE))," ",(VLOOKUP($D533,MAGASINS!$A:$D,2,FALSE)))</f>
        <v xml:space="preserve"> </v>
      </c>
      <c r="F533" s="12" t="str">
        <f>IF(ISNA(VLOOKUP($D533,MAGASINS!$A:$D,3,FALSE))," ",(VLOOKUP($D533,MAGASINS!$A:$D,3,FALSE)))</f>
        <v xml:space="preserve"> </v>
      </c>
      <c r="G533" s="17"/>
      <c r="H533" s="12" t="str">
        <f>IF(ISNA(VLOOKUP($D533,MAGASINS!$A:$D,4,FALSE))," ",(VLOOKUP($D533,MAGASINS!$A:$D,4,FALSE)))</f>
        <v xml:space="preserve"> </v>
      </c>
      <c r="I533" s="11"/>
      <c r="J533" s="13"/>
      <c r="K533" s="13"/>
      <c r="L533" s="13"/>
      <c r="M533" s="13"/>
      <c r="N533" s="13"/>
    </row>
    <row r="534" spans="1:14" ht="50.1" customHeight="1">
      <c r="A534" s="9"/>
      <c r="B534" s="10" t="str">
        <f t="shared" si="7"/>
        <v/>
      </c>
      <c r="C534" s="10" t="str">
        <f t="shared" si="8"/>
        <v/>
      </c>
      <c r="D534" s="11"/>
      <c r="E534" s="12" t="str">
        <f>IF(ISNA(VLOOKUP($D534,MAGASINS!$A:$D,2,FALSE))," ",(VLOOKUP($D534,MAGASINS!$A:$D,2,FALSE)))</f>
        <v xml:space="preserve"> </v>
      </c>
      <c r="F534" s="12" t="str">
        <f>IF(ISNA(VLOOKUP($D534,MAGASINS!$A:$D,3,FALSE))," ",(VLOOKUP($D534,MAGASINS!$A:$D,3,FALSE)))</f>
        <v xml:space="preserve"> </v>
      </c>
      <c r="G534" s="17"/>
      <c r="H534" s="12" t="str">
        <f>IF(ISNA(VLOOKUP($D534,MAGASINS!$A:$D,4,FALSE))," ",(VLOOKUP($D534,MAGASINS!$A:$D,4,FALSE)))</f>
        <v xml:space="preserve"> </v>
      </c>
      <c r="I534" s="11"/>
      <c r="J534" s="13"/>
      <c r="K534" s="13"/>
      <c r="L534" s="13"/>
      <c r="M534" s="13"/>
      <c r="N534" s="13"/>
    </row>
    <row r="535" spans="1:14" ht="50.1" customHeight="1">
      <c r="A535" s="9"/>
      <c r="B535" s="10" t="str">
        <f t="shared" si="7"/>
        <v/>
      </c>
      <c r="C535" s="10" t="str">
        <f t="shared" si="8"/>
        <v/>
      </c>
      <c r="D535" s="11"/>
      <c r="E535" s="12" t="str">
        <f>IF(ISNA(VLOOKUP($D535,MAGASINS!$A:$D,2,FALSE))," ",(VLOOKUP($D535,MAGASINS!$A:$D,2,FALSE)))</f>
        <v xml:space="preserve"> </v>
      </c>
      <c r="F535" s="12" t="str">
        <f>IF(ISNA(VLOOKUP($D535,MAGASINS!$A:$D,3,FALSE))," ",(VLOOKUP($D535,MAGASINS!$A:$D,3,FALSE)))</f>
        <v xml:space="preserve"> </v>
      </c>
      <c r="G535" s="17"/>
      <c r="H535" s="12" t="str">
        <f>IF(ISNA(VLOOKUP($D535,MAGASINS!$A:$D,4,FALSE))," ",(VLOOKUP($D535,MAGASINS!$A:$D,4,FALSE)))</f>
        <v xml:space="preserve"> </v>
      </c>
      <c r="I535" s="11"/>
      <c r="J535" s="13"/>
      <c r="K535" s="13"/>
      <c r="L535" s="13"/>
      <c r="M535" s="13"/>
      <c r="N535" s="13"/>
    </row>
    <row r="536" spans="1:14" ht="50.1" customHeight="1">
      <c r="A536" s="9"/>
      <c r="B536" s="10" t="str">
        <f t="shared" si="7"/>
        <v/>
      </c>
      <c r="C536" s="10" t="str">
        <f t="shared" si="8"/>
        <v/>
      </c>
      <c r="D536" s="11"/>
      <c r="E536" s="12" t="str">
        <f>IF(ISNA(VLOOKUP($D536,MAGASINS!$A:$D,2,FALSE))," ",(VLOOKUP($D536,MAGASINS!$A:$D,2,FALSE)))</f>
        <v xml:space="preserve"> </v>
      </c>
      <c r="F536" s="12" t="str">
        <f>IF(ISNA(VLOOKUP($D536,MAGASINS!$A:$D,3,FALSE))," ",(VLOOKUP($D536,MAGASINS!$A:$D,3,FALSE)))</f>
        <v xml:space="preserve"> </v>
      </c>
      <c r="G536" s="17"/>
      <c r="H536" s="12" t="str">
        <f>IF(ISNA(VLOOKUP($D536,MAGASINS!$A:$D,4,FALSE))," ",(VLOOKUP($D536,MAGASINS!$A:$D,4,FALSE)))</f>
        <v xml:space="preserve"> </v>
      </c>
      <c r="I536" s="11"/>
      <c r="J536" s="13"/>
      <c r="K536" s="13"/>
      <c r="L536" s="13"/>
      <c r="M536" s="13"/>
      <c r="N536" s="13"/>
    </row>
    <row r="537" spans="1:14" ht="50.1" customHeight="1">
      <c r="A537" s="9"/>
      <c r="B537" s="10" t="str">
        <f t="shared" si="7"/>
        <v/>
      </c>
      <c r="C537" s="10" t="str">
        <f t="shared" si="8"/>
        <v/>
      </c>
      <c r="D537" s="11"/>
      <c r="E537" s="12" t="str">
        <f>IF(ISNA(VLOOKUP($D537,MAGASINS!$A:$D,2,FALSE))," ",(VLOOKUP($D537,MAGASINS!$A:$D,2,FALSE)))</f>
        <v xml:space="preserve"> </v>
      </c>
      <c r="F537" s="12" t="str">
        <f>IF(ISNA(VLOOKUP($D537,MAGASINS!$A:$D,3,FALSE))," ",(VLOOKUP($D537,MAGASINS!$A:$D,3,FALSE)))</f>
        <v xml:space="preserve"> </v>
      </c>
      <c r="G537" s="17"/>
      <c r="H537" s="12" t="str">
        <f>IF(ISNA(VLOOKUP($D537,MAGASINS!$A:$D,4,FALSE))," ",(VLOOKUP($D537,MAGASINS!$A:$D,4,FALSE)))</f>
        <v xml:space="preserve"> </v>
      </c>
      <c r="I537" s="11"/>
      <c r="J537" s="13"/>
      <c r="K537" s="13"/>
      <c r="L537" s="13"/>
      <c r="M537" s="13"/>
      <c r="N537" s="13"/>
    </row>
    <row r="538" spans="1:14" ht="50.1" customHeight="1">
      <c r="A538" s="9"/>
      <c r="B538" s="10" t="str">
        <f t="shared" si="7"/>
        <v/>
      </c>
      <c r="C538" s="10" t="str">
        <f t="shared" si="8"/>
        <v/>
      </c>
      <c r="D538" s="11"/>
      <c r="E538" s="12" t="str">
        <f>IF(ISNA(VLOOKUP($D538,MAGASINS!$A:$D,2,FALSE))," ",(VLOOKUP($D538,MAGASINS!$A:$D,2,FALSE)))</f>
        <v xml:space="preserve"> </v>
      </c>
      <c r="F538" s="12" t="str">
        <f>IF(ISNA(VLOOKUP($D538,MAGASINS!$A:$D,3,FALSE))," ",(VLOOKUP($D538,MAGASINS!$A:$D,3,FALSE)))</f>
        <v xml:space="preserve"> </v>
      </c>
      <c r="G538" s="17"/>
      <c r="H538" s="12" t="str">
        <f>IF(ISNA(VLOOKUP($D538,MAGASINS!$A:$D,4,FALSE))," ",(VLOOKUP($D538,MAGASINS!$A:$D,4,FALSE)))</f>
        <v xml:space="preserve"> </v>
      </c>
      <c r="I538" s="11"/>
      <c r="J538" s="13"/>
      <c r="K538" s="13"/>
      <c r="L538" s="13"/>
      <c r="M538" s="13"/>
      <c r="N538" s="13"/>
    </row>
    <row r="539" spans="1:14" ht="50.1" customHeight="1">
      <c r="A539" s="9"/>
      <c r="B539" s="10" t="str">
        <f t="shared" si="7"/>
        <v/>
      </c>
      <c r="C539" s="10" t="str">
        <f t="shared" si="8"/>
        <v/>
      </c>
      <c r="D539" s="11"/>
      <c r="E539" s="12" t="str">
        <f>IF(ISNA(VLOOKUP($D539,MAGASINS!$A:$D,2,FALSE))," ",(VLOOKUP($D539,MAGASINS!$A:$D,2,FALSE)))</f>
        <v xml:space="preserve"> </v>
      </c>
      <c r="F539" s="12" t="str">
        <f>IF(ISNA(VLOOKUP($D539,MAGASINS!$A:$D,3,FALSE))," ",(VLOOKUP($D539,MAGASINS!$A:$D,3,FALSE)))</f>
        <v xml:space="preserve"> </v>
      </c>
      <c r="G539" s="17"/>
      <c r="H539" s="12" t="str">
        <f>IF(ISNA(VLOOKUP($D539,MAGASINS!$A:$D,4,FALSE))," ",(VLOOKUP($D539,MAGASINS!$A:$D,4,FALSE)))</f>
        <v xml:space="preserve"> </v>
      </c>
      <c r="I539" s="11"/>
      <c r="J539" s="13"/>
      <c r="K539" s="13"/>
      <c r="L539" s="13"/>
      <c r="M539" s="13"/>
      <c r="N539" s="13"/>
    </row>
    <row r="540" spans="1:14" ht="50.1" customHeight="1">
      <c r="A540" s="9"/>
      <c r="B540" s="10" t="str">
        <f t="shared" si="7"/>
        <v/>
      </c>
      <c r="C540" s="10" t="str">
        <f t="shared" si="8"/>
        <v/>
      </c>
      <c r="D540" s="11"/>
      <c r="E540" s="12" t="str">
        <f>IF(ISNA(VLOOKUP($D540,MAGASINS!$A:$D,2,FALSE))," ",(VLOOKUP($D540,MAGASINS!$A:$D,2,FALSE)))</f>
        <v xml:space="preserve"> </v>
      </c>
      <c r="F540" s="12" t="str">
        <f>IF(ISNA(VLOOKUP($D540,MAGASINS!$A:$D,3,FALSE))," ",(VLOOKUP($D540,MAGASINS!$A:$D,3,FALSE)))</f>
        <v xml:space="preserve"> </v>
      </c>
      <c r="G540" s="17"/>
      <c r="H540" s="12" t="str">
        <f>IF(ISNA(VLOOKUP($D540,MAGASINS!$A:$D,4,FALSE))," ",(VLOOKUP($D540,MAGASINS!$A:$D,4,FALSE)))</f>
        <v xml:space="preserve"> </v>
      </c>
      <c r="I540" s="11"/>
      <c r="J540" s="13"/>
      <c r="K540" s="13"/>
      <c r="L540" s="13"/>
      <c r="M540" s="13"/>
      <c r="N540" s="13"/>
    </row>
    <row r="541" spans="1:14" ht="50.1" customHeight="1">
      <c r="A541" s="9"/>
      <c r="B541" s="10" t="str">
        <f t="shared" si="7"/>
        <v/>
      </c>
      <c r="C541" s="10" t="str">
        <f t="shared" si="8"/>
        <v/>
      </c>
      <c r="D541" s="11"/>
      <c r="E541" s="12" t="str">
        <f>IF(ISNA(VLOOKUP($D541,MAGASINS!$A:$D,2,FALSE))," ",(VLOOKUP($D541,MAGASINS!$A:$D,2,FALSE)))</f>
        <v xml:space="preserve"> </v>
      </c>
      <c r="F541" s="12" t="str">
        <f>IF(ISNA(VLOOKUP($D541,MAGASINS!$A:$D,3,FALSE))," ",(VLOOKUP($D541,MAGASINS!$A:$D,3,FALSE)))</f>
        <v xml:space="preserve"> </v>
      </c>
      <c r="G541" s="17"/>
      <c r="H541" s="12" t="str">
        <f>IF(ISNA(VLOOKUP($D541,MAGASINS!$A:$D,4,FALSE))," ",(VLOOKUP($D541,MAGASINS!$A:$D,4,FALSE)))</f>
        <v xml:space="preserve"> </v>
      </c>
      <c r="I541" s="11"/>
      <c r="J541" s="13"/>
      <c r="K541" s="13"/>
      <c r="L541" s="13"/>
      <c r="M541" s="13"/>
      <c r="N541" s="13"/>
    </row>
    <row r="542" spans="1:14" ht="50.1" customHeight="1">
      <c r="A542" s="9"/>
      <c r="B542" s="10" t="str">
        <f t="shared" si="7"/>
        <v/>
      </c>
      <c r="C542" s="10" t="str">
        <f t="shared" si="8"/>
        <v/>
      </c>
      <c r="D542" s="11"/>
      <c r="E542" s="12" t="str">
        <f>IF(ISNA(VLOOKUP($D542,MAGASINS!$A:$D,2,FALSE))," ",(VLOOKUP($D542,MAGASINS!$A:$D,2,FALSE)))</f>
        <v xml:space="preserve"> </v>
      </c>
      <c r="F542" s="12" t="str">
        <f>IF(ISNA(VLOOKUP($D542,MAGASINS!$A:$D,3,FALSE))," ",(VLOOKUP($D542,MAGASINS!$A:$D,3,FALSE)))</f>
        <v xml:space="preserve"> </v>
      </c>
      <c r="G542" s="17"/>
      <c r="H542" s="12" t="str">
        <f>IF(ISNA(VLOOKUP($D542,MAGASINS!$A:$D,4,FALSE))," ",(VLOOKUP($D542,MAGASINS!$A:$D,4,FALSE)))</f>
        <v xml:space="preserve"> </v>
      </c>
      <c r="I542" s="11"/>
      <c r="J542" s="13"/>
      <c r="K542" s="13"/>
      <c r="L542" s="13"/>
      <c r="M542" s="13"/>
      <c r="N542" s="13"/>
    </row>
    <row r="543" spans="1:14" ht="50.1" customHeight="1">
      <c r="A543" s="9"/>
      <c r="B543" s="10" t="str">
        <f t="shared" si="7"/>
        <v/>
      </c>
      <c r="C543" s="10" t="str">
        <f t="shared" si="8"/>
        <v/>
      </c>
      <c r="D543" s="11"/>
      <c r="E543" s="12" t="str">
        <f>IF(ISNA(VLOOKUP($D543,MAGASINS!$A:$D,2,FALSE))," ",(VLOOKUP($D543,MAGASINS!$A:$D,2,FALSE)))</f>
        <v xml:space="preserve"> </v>
      </c>
      <c r="F543" s="12" t="str">
        <f>IF(ISNA(VLOOKUP($D543,MAGASINS!$A:$D,3,FALSE))," ",(VLOOKUP($D543,MAGASINS!$A:$D,3,FALSE)))</f>
        <v xml:space="preserve"> </v>
      </c>
      <c r="G543" s="17"/>
      <c r="H543" s="12" t="str">
        <f>IF(ISNA(VLOOKUP($D543,MAGASINS!$A:$D,4,FALSE))," ",(VLOOKUP($D543,MAGASINS!$A:$D,4,FALSE)))</f>
        <v xml:space="preserve"> </v>
      </c>
      <c r="I543" s="11"/>
      <c r="J543" s="13"/>
      <c r="K543" s="13"/>
      <c r="L543" s="13"/>
      <c r="M543" s="13"/>
      <c r="N543" s="13"/>
    </row>
    <row r="544" spans="1:14" ht="50.1" customHeight="1">
      <c r="A544" s="9"/>
      <c r="B544" s="10" t="str">
        <f t="shared" si="7"/>
        <v/>
      </c>
      <c r="C544" s="10" t="str">
        <f t="shared" si="8"/>
        <v/>
      </c>
      <c r="D544" s="11"/>
      <c r="E544" s="12" t="str">
        <f>IF(ISNA(VLOOKUP($D544,MAGASINS!$A:$D,2,FALSE))," ",(VLOOKUP($D544,MAGASINS!$A:$D,2,FALSE)))</f>
        <v xml:space="preserve"> </v>
      </c>
      <c r="F544" s="12" t="str">
        <f>IF(ISNA(VLOOKUP($D544,MAGASINS!$A:$D,3,FALSE))," ",(VLOOKUP($D544,MAGASINS!$A:$D,3,FALSE)))</f>
        <v xml:space="preserve"> </v>
      </c>
      <c r="G544" s="17"/>
      <c r="H544" s="12" t="str">
        <f>IF(ISNA(VLOOKUP($D544,MAGASINS!$A:$D,4,FALSE))," ",(VLOOKUP($D544,MAGASINS!$A:$D,4,FALSE)))</f>
        <v xml:space="preserve"> </v>
      </c>
      <c r="I544" s="11"/>
      <c r="J544" s="13"/>
      <c r="K544" s="13"/>
      <c r="L544" s="13"/>
      <c r="M544" s="13"/>
      <c r="N544" s="13"/>
    </row>
    <row r="545" spans="1:14" ht="50.1" customHeight="1">
      <c r="A545" s="9"/>
      <c r="B545" s="10" t="str">
        <f t="shared" si="7"/>
        <v/>
      </c>
      <c r="C545" s="10" t="str">
        <f t="shared" si="8"/>
        <v/>
      </c>
      <c r="D545" s="11"/>
      <c r="E545" s="12" t="str">
        <f>IF(ISNA(VLOOKUP($D545,MAGASINS!$A:$D,2,FALSE))," ",(VLOOKUP($D545,MAGASINS!$A:$D,2,FALSE)))</f>
        <v xml:space="preserve"> </v>
      </c>
      <c r="F545" s="12" t="str">
        <f>IF(ISNA(VLOOKUP($D545,MAGASINS!$A:$D,3,FALSE))," ",(VLOOKUP($D545,MAGASINS!$A:$D,3,FALSE)))</f>
        <v xml:space="preserve"> </v>
      </c>
      <c r="G545" s="17"/>
      <c r="H545" s="12" t="str">
        <f>IF(ISNA(VLOOKUP($D545,MAGASINS!$A:$D,4,FALSE))," ",(VLOOKUP($D545,MAGASINS!$A:$D,4,FALSE)))</f>
        <v xml:space="preserve"> </v>
      </c>
      <c r="I545" s="11"/>
      <c r="J545" s="13"/>
      <c r="K545" s="13"/>
      <c r="L545" s="13"/>
      <c r="M545" s="13"/>
      <c r="N545" s="13"/>
    </row>
    <row r="546" spans="1:14" ht="50.1" customHeight="1">
      <c r="A546" s="9"/>
      <c r="B546" s="10" t="str">
        <f t="shared" si="7"/>
        <v/>
      </c>
      <c r="C546" s="10" t="str">
        <f t="shared" si="8"/>
        <v/>
      </c>
      <c r="D546" s="11"/>
      <c r="E546" s="12" t="str">
        <f>IF(ISNA(VLOOKUP($D546,MAGASINS!$A:$D,2,FALSE))," ",(VLOOKUP($D546,MAGASINS!$A:$D,2,FALSE)))</f>
        <v xml:space="preserve"> </v>
      </c>
      <c r="F546" s="12" t="str">
        <f>IF(ISNA(VLOOKUP($D546,MAGASINS!$A:$D,3,FALSE))," ",(VLOOKUP($D546,MAGASINS!$A:$D,3,FALSE)))</f>
        <v xml:space="preserve"> </v>
      </c>
      <c r="G546" s="17"/>
      <c r="H546" s="12" t="str">
        <f>IF(ISNA(VLOOKUP($D546,MAGASINS!$A:$D,4,FALSE))," ",(VLOOKUP($D546,MAGASINS!$A:$D,4,FALSE)))</f>
        <v xml:space="preserve"> </v>
      </c>
      <c r="I546" s="11"/>
      <c r="J546" s="13"/>
      <c r="K546" s="13"/>
      <c r="L546" s="13"/>
      <c r="M546" s="13"/>
      <c r="N546" s="13"/>
    </row>
    <row r="547" spans="1:14" ht="50.1" customHeight="1">
      <c r="A547" s="9"/>
      <c r="B547" s="10" t="str">
        <f t="shared" si="7"/>
        <v/>
      </c>
      <c r="C547" s="10" t="str">
        <f t="shared" si="8"/>
        <v/>
      </c>
      <c r="D547" s="11"/>
      <c r="E547" s="12" t="str">
        <f>IF(ISNA(VLOOKUP($D547,MAGASINS!$A:$D,2,FALSE))," ",(VLOOKUP($D547,MAGASINS!$A:$D,2,FALSE)))</f>
        <v xml:space="preserve"> </v>
      </c>
      <c r="F547" s="12" t="str">
        <f>IF(ISNA(VLOOKUP($D547,MAGASINS!$A:$D,3,FALSE))," ",(VLOOKUP($D547,MAGASINS!$A:$D,3,FALSE)))</f>
        <v xml:space="preserve"> </v>
      </c>
      <c r="G547" s="17"/>
      <c r="H547" s="12" t="str">
        <f>IF(ISNA(VLOOKUP($D547,MAGASINS!$A:$D,4,FALSE))," ",(VLOOKUP($D547,MAGASINS!$A:$D,4,FALSE)))</f>
        <v xml:space="preserve"> </v>
      </c>
      <c r="I547" s="11"/>
      <c r="J547" s="13"/>
      <c r="K547" s="13"/>
      <c r="L547" s="13"/>
      <c r="M547" s="13"/>
      <c r="N547" s="13"/>
    </row>
    <row r="548" spans="1:14" ht="50.1" customHeight="1">
      <c r="A548" s="9"/>
      <c r="B548" s="10" t="str">
        <f t="shared" si="7"/>
        <v/>
      </c>
      <c r="C548" s="10" t="str">
        <f t="shared" si="8"/>
        <v/>
      </c>
      <c r="D548" s="11"/>
      <c r="E548" s="12" t="str">
        <f>IF(ISNA(VLOOKUP($D548,MAGASINS!$A:$D,2,FALSE))," ",(VLOOKUP($D548,MAGASINS!$A:$D,2,FALSE)))</f>
        <v xml:space="preserve"> </v>
      </c>
      <c r="F548" s="12" t="str">
        <f>IF(ISNA(VLOOKUP($D548,MAGASINS!$A:$D,3,FALSE))," ",(VLOOKUP($D548,MAGASINS!$A:$D,3,FALSE)))</f>
        <v xml:space="preserve"> </v>
      </c>
      <c r="G548" s="17"/>
      <c r="H548" s="12" t="str">
        <f>IF(ISNA(VLOOKUP($D548,MAGASINS!$A:$D,4,FALSE))," ",(VLOOKUP($D548,MAGASINS!$A:$D,4,FALSE)))</f>
        <v xml:space="preserve"> </v>
      </c>
      <c r="I548" s="11"/>
      <c r="J548" s="13"/>
      <c r="K548" s="13"/>
      <c r="L548" s="13"/>
      <c r="M548" s="13"/>
      <c r="N548" s="13"/>
    </row>
    <row r="549" spans="1:14" ht="50.1" customHeight="1">
      <c r="A549" s="9"/>
      <c r="B549" s="10" t="str">
        <f t="shared" si="7"/>
        <v/>
      </c>
      <c r="C549" s="10" t="str">
        <f t="shared" si="8"/>
        <v/>
      </c>
      <c r="D549" s="11"/>
      <c r="E549" s="12" t="str">
        <f>IF(ISNA(VLOOKUP($D549,MAGASINS!$A:$D,2,FALSE))," ",(VLOOKUP($D549,MAGASINS!$A:$D,2,FALSE)))</f>
        <v xml:space="preserve"> </v>
      </c>
      <c r="F549" s="12" t="str">
        <f>IF(ISNA(VLOOKUP($D549,MAGASINS!$A:$D,3,FALSE))," ",(VLOOKUP($D549,MAGASINS!$A:$D,3,FALSE)))</f>
        <v xml:space="preserve"> </v>
      </c>
      <c r="G549" s="17"/>
      <c r="H549" s="12" t="str">
        <f>IF(ISNA(VLOOKUP($D549,MAGASINS!$A:$D,4,FALSE))," ",(VLOOKUP($D549,MAGASINS!$A:$D,4,FALSE)))</f>
        <v xml:space="preserve"> </v>
      </c>
      <c r="I549" s="11"/>
      <c r="J549" s="13"/>
      <c r="K549" s="13"/>
      <c r="L549" s="13"/>
      <c r="M549" s="13"/>
      <c r="N549" s="13"/>
    </row>
    <row r="550" spans="1:14" ht="50.1" customHeight="1">
      <c r="A550" s="9"/>
      <c r="B550" s="10" t="str">
        <f t="shared" si="7"/>
        <v/>
      </c>
      <c r="C550" s="10" t="str">
        <f t="shared" si="8"/>
        <v/>
      </c>
      <c r="D550" s="11"/>
      <c r="E550" s="12" t="str">
        <f>IF(ISNA(VLOOKUP($D550,MAGASINS!$A:$D,2,FALSE))," ",(VLOOKUP($D550,MAGASINS!$A:$D,2,FALSE)))</f>
        <v xml:space="preserve"> </v>
      </c>
      <c r="F550" s="12" t="str">
        <f>IF(ISNA(VLOOKUP($D550,MAGASINS!$A:$D,3,FALSE))," ",(VLOOKUP($D550,MAGASINS!$A:$D,3,FALSE)))</f>
        <v xml:space="preserve"> </v>
      </c>
      <c r="G550" s="17"/>
      <c r="H550" s="12" t="str">
        <f>IF(ISNA(VLOOKUP($D550,MAGASINS!$A:$D,4,FALSE))," ",(VLOOKUP($D550,MAGASINS!$A:$D,4,FALSE)))</f>
        <v xml:space="preserve"> </v>
      </c>
      <c r="I550" s="11"/>
      <c r="J550" s="13"/>
      <c r="K550" s="13"/>
      <c r="L550" s="13"/>
      <c r="M550" s="13"/>
      <c r="N550" s="13"/>
    </row>
    <row r="551" spans="1:14" ht="50.1" customHeight="1">
      <c r="A551" s="9"/>
      <c r="B551" s="10" t="str">
        <f t="shared" si="7"/>
        <v/>
      </c>
      <c r="C551" s="10" t="str">
        <f t="shared" si="8"/>
        <v/>
      </c>
      <c r="D551" s="11"/>
      <c r="E551" s="12" t="str">
        <f>IF(ISNA(VLOOKUP($D551,MAGASINS!$A:$D,2,FALSE))," ",(VLOOKUP($D551,MAGASINS!$A:$D,2,FALSE)))</f>
        <v xml:space="preserve"> </v>
      </c>
      <c r="F551" s="12" t="str">
        <f>IF(ISNA(VLOOKUP($D551,MAGASINS!$A:$D,3,FALSE))," ",(VLOOKUP($D551,MAGASINS!$A:$D,3,FALSE)))</f>
        <v xml:space="preserve"> </v>
      </c>
      <c r="G551" s="17"/>
      <c r="H551" s="12" t="str">
        <f>IF(ISNA(VLOOKUP($D551,MAGASINS!$A:$D,4,FALSE))," ",(VLOOKUP($D551,MAGASINS!$A:$D,4,FALSE)))</f>
        <v xml:space="preserve"> </v>
      </c>
      <c r="I551" s="11"/>
      <c r="J551" s="13"/>
      <c r="K551" s="13"/>
      <c r="L551" s="13"/>
      <c r="M551" s="13"/>
      <c r="N551" s="13"/>
    </row>
    <row r="552" spans="1:14" ht="50.1" customHeight="1">
      <c r="A552" s="9"/>
      <c r="B552" s="10" t="str">
        <f t="shared" si="7"/>
        <v/>
      </c>
      <c r="C552" s="10" t="str">
        <f t="shared" si="8"/>
        <v/>
      </c>
      <c r="D552" s="11"/>
      <c r="E552" s="12" t="str">
        <f>IF(ISNA(VLOOKUP($D552,MAGASINS!$A:$D,2,FALSE))," ",(VLOOKUP($D552,MAGASINS!$A:$D,2,FALSE)))</f>
        <v xml:space="preserve"> </v>
      </c>
      <c r="F552" s="12" t="str">
        <f>IF(ISNA(VLOOKUP($D552,MAGASINS!$A:$D,3,FALSE))," ",(VLOOKUP($D552,MAGASINS!$A:$D,3,FALSE)))</f>
        <v xml:space="preserve"> </v>
      </c>
      <c r="G552" s="17"/>
      <c r="H552" s="12" t="str">
        <f>IF(ISNA(VLOOKUP($D552,MAGASINS!$A:$D,4,FALSE))," ",(VLOOKUP($D552,MAGASINS!$A:$D,4,FALSE)))</f>
        <v xml:space="preserve"> </v>
      </c>
      <c r="I552" s="11"/>
      <c r="J552" s="13"/>
      <c r="K552" s="13"/>
      <c r="L552" s="13"/>
      <c r="M552" s="13"/>
      <c r="N552" s="13"/>
    </row>
    <row r="553" spans="1:14" ht="50.1" customHeight="1">
      <c r="A553" s="9"/>
      <c r="B553" s="10" t="str">
        <f t="shared" si="7"/>
        <v/>
      </c>
      <c r="C553" s="10" t="str">
        <f t="shared" si="8"/>
        <v/>
      </c>
      <c r="D553" s="11"/>
      <c r="E553" s="12" t="str">
        <f>IF(ISNA(VLOOKUP($D553,MAGASINS!$A:$D,2,FALSE))," ",(VLOOKUP($D553,MAGASINS!$A:$D,2,FALSE)))</f>
        <v xml:space="preserve"> </v>
      </c>
      <c r="F553" s="12" t="str">
        <f>IF(ISNA(VLOOKUP($D553,MAGASINS!$A:$D,3,FALSE))," ",(VLOOKUP($D553,MAGASINS!$A:$D,3,FALSE)))</f>
        <v xml:space="preserve"> </v>
      </c>
      <c r="G553" s="17"/>
      <c r="H553" s="12" t="str">
        <f>IF(ISNA(VLOOKUP($D553,MAGASINS!$A:$D,4,FALSE))," ",(VLOOKUP($D553,MAGASINS!$A:$D,4,FALSE)))</f>
        <v xml:space="preserve"> </v>
      </c>
      <c r="I553" s="11"/>
      <c r="J553" s="13"/>
      <c r="K553" s="13"/>
      <c r="L553" s="13"/>
      <c r="M553" s="13"/>
      <c r="N553" s="13"/>
    </row>
    <row r="554" spans="1:14" ht="50.1" customHeight="1">
      <c r="A554" s="9"/>
      <c r="B554" s="10" t="str">
        <f t="shared" ref="B554:B617" si="9">IF(A554=0,"",CHOOSE(MONTH(A554),"01_janvier","02_février","03_mars","04_avril","05_mai","06_juin","07_juillet","08_août","09_septembre","10_octobre","11_novembre","12_décembre"))</f>
        <v/>
      </c>
      <c r="C554" s="10" t="str">
        <f t="shared" si="8"/>
        <v/>
      </c>
      <c r="D554" s="11"/>
      <c r="E554" s="12" t="str">
        <f>IF(ISNA(VLOOKUP($D554,MAGASINS!$A:$D,2,FALSE))," ",(VLOOKUP($D554,MAGASINS!$A:$D,2,FALSE)))</f>
        <v xml:space="preserve"> </v>
      </c>
      <c r="F554" s="12" t="str">
        <f>IF(ISNA(VLOOKUP($D554,MAGASINS!$A:$D,3,FALSE))," ",(VLOOKUP($D554,MAGASINS!$A:$D,3,FALSE)))</f>
        <v xml:space="preserve"> </v>
      </c>
      <c r="G554" s="17"/>
      <c r="H554" s="12" t="str">
        <f>IF(ISNA(VLOOKUP($D554,MAGASINS!$A:$D,4,FALSE))," ",(VLOOKUP($D554,MAGASINS!$A:$D,4,FALSE)))</f>
        <v xml:space="preserve"> </v>
      </c>
      <c r="I554" s="11"/>
      <c r="J554" s="13"/>
      <c r="K554" s="13"/>
      <c r="L554" s="13"/>
      <c r="M554" s="13"/>
      <c r="N554" s="13"/>
    </row>
    <row r="555" spans="1:14" ht="50.1" customHeight="1">
      <c r="A555" s="9"/>
      <c r="B555" s="10" t="str">
        <f t="shared" si="9"/>
        <v/>
      </c>
      <c r="C555" s="10" t="str">
        <f t="shared" si="8"/>
        <v/>
      </c>
      <c r="D555" s="11"/>
      <c r="E555" s="12" t="str">
        <f>IF(ISNA(VLOOKUP($D555,MAGASINS!$A:$D,2,FALSE))," ",(VLOOKUP($D555,MAGASINS!$A:$D,2,FALSE)))</f>
        <v xml:space="preserve"> </v>
      </c>
      <c r="F555" s="12" t="str">
        <f>IF(ISNA(VLOOKUP($D555,MAGASINS!$A:$D,3,FALSE))," ",(VLOOKUP($D555,MAGASINS!$A:$D,3,FALSE)))</f>
        <v xml:space="preserve"> </v>
      </c>
      <c r="G555" s="17"/>
      <c r="H555" s="12" t="str">
        <f>IF(ISNA(VLOOKUP($D555,MAGASINS!$A:$D,4,FALSE))," ",(VLOOKUP($D555,MAGASINS!$A:$D,4,FALSE)))</f>
        <v xml:space="preserve"> </v>
      </c>
      <c r="I555" s="11"/>
      <c r="J555" s="13"/>
      <c r="K555" s="13"/>
      <c r="L555" s="13"/>
      <c r="M555" s="13"/>
      <c r="N555" s="13"/>
    </row>
    <row r="556" spans="1:14" ht="50.1" customHeight="1">
      <c r="A556" s="9"/>
      <c r="B556" s="10" t="str">
        <f t="shared" si="9"/>
        <v/>
      </c>
      <c r="C556" s="10" t="str">
        <f t="shared" si="8"/>
        <v/>
      </c>
      <c r="D556" s="11"/>
      <c r="E556" s="12" t="str">
        <f>IF(ISNA(VLOOKUP($D556,MAGASINS!$A:$D,2,FALSE))," ",(VLOOKUP($D556,MAGASINS!$A:$D,2,FALSE)))</f>
        <v xml:space="preserve"> </v>
      </c>
      <c r="F556" s="12" t="str">
        <f>IF(ISNA(VLOOKUP($D556,MAGASINS!$A:$D,3,FALSE))," ",(VLOOKUP($D556,MAGASINS!$A:$D,3,FALSE)))</f>
        <v xml:space="preserve"> </v>
      </c>
      <c r="G556" s="17"/>
      <c r="H556" s="12" t="str">
        <f>IF(ISNA(VLOOKUP($D556,MAGASINS!$A:$D,4,FALSE))," ",(VLOOKUP($D556,MAGASINS!$A:$D,4,FALSE)))</f>
        <v xml:space="preserve"> </v>
      </c>
      <c r="I556" s="11"/>
      <c r="J556" s="13"/>
      <c r="K556" s="13"/>
      <c r="L556" s="13"/>
      <c r="M556" s="13"/>
      <c r="N556" s="13"/>
    </row>
    <row r="557" spans="1:14" ht="50.1" customHeight="1">
      <c r="A557" s="9"/>
      <c r="B557" s="10" t="str">
        <f t="shared" si="9"/>
        <v/>
      </c>
      <c r="C557" s="10" t="str">
        <f t="shared" si="8"/>
        <v/>
      </c>
      <c r="D557" s="11"/>
      <c r="E557" s="12" t="str">
        <f>IF(ISNA(VLOOKUP($D557,MAGASINS!$A:$D,2,FALSE))," ",(VLOOKUP($D557,MAGASINS!$A:$D,2,FALSE)))</f>
        <v xml:space="preserve"> </v>
      </c>
      <c r="F557" s="12" t="str">
        <f>IF(ISNA(VLOOKUP($D557,MAGASINS!$A:$D,3,FALSE))," ",(VLOOKUP($D557,MAGASINS!$A:$D,3,FALSE)))</f>
        <v xml:space="preserve"> </v>
      </c>
      <c r="G557" s="17"/>
      <c r="H557" s="12" t="str">
        <f>IF(ISNA(VLOOKUP($D557,MAGASINS!$A:$D,4,FALSE))," ",(VLOOKUP($D557,MAGASINS!$A:$D,4,FALSE)))</f>
        <v xml:space="preserve"> </v>
      </c>
      <c r="I557" s="11"/>
      <c r="J557" s="13"/>
      <c r="K557" s="13"/>
      <c r="L557" s="13"/>
      <c r="M557" s="13"/>
      <c r="N557" s="13"/>
    </row>
    <row r="558" spans="1:14" ht="50.1" customHeight="1">
      <c r="A558" s="9"/>
      <c r="B558" s="10" t="str">
        <f t="shared" si="9"/>
        <v/>
      </c>
      <c r="C558" s="10" t="str">
        <f t="shared" si="8"/>
        <v/>
      </c>
      <c r="D558" s="11"/>
      <c r="E558" s="12" t="str">
        <f>IF(ISNA(VLOOKUP($D558,MAGASINS!$A:$D,2,FALSE))," ",(VLOOKUP($D558,MAGASINS!$A:$D,2,FALSE)))</f>
        <v xml:space="preserve"> </v>
      </c>
      <c r="F558" s="12" t="str">
        <f>IF(ISNA(VLOOKUP($D558,MAGASINS!$A:$D,3,FALSE))," ",(VLOOKUP($D558,MAGASINS!$A:$D,3,FALSE)))</f>
        <v xml:space="preserve"> </v>
      </c>
      <c r="G558" s="17"/>
      <c r="H558" s="12" t="str">
        <f>IF(ISNA(VLOOKUP($D558,MAGASINS!$A:$D,4,FALSE))," ",(VLOOKUP($D558,MAGASINS!$A:$D,4,FALSE)))</f>
        <v xml:space="preserve"> </v>
      </c>
      <c r="I558" s="11"/>
      <c r="J558" s="13"/>
      <c r="K558" s="13"/>
      <c r="L558" s="13"/>
      <c r="M558" s="13"/>
      <c r="N558" s="13"/>
    </row>
    <row r="559" spans="1:14" ht="50.1" customHeight="1">
      <c r="A559" s="9"/>
      <c r="B559" s="10" t="str">
        <f t="shared" si="9"/>
        <v/>
      </c>
      <c r="C559" s="10" t="str">
        <f t="shared" si="8"/>
        <v/>
      </c>
      <c r="D559" s="11"/>
      <c r="E559" s="12" t="str">
        <f>IF(ISNA(VLOOKUP($D559,MAGASINS!$A:$D,2,FALSE))," ",(VLOOKUP($D559,MAGASINS!$A:$D,2,FALSE)))</f>
        <v xml:space="preserve"> </v>
      </c>
      <c r="F559" s="12" t="str">
        <f>IF(ISNA(VLOOKUP($D559,MAGASINS!$A:$D,3,FALSE))," ",(VLOOKUP($D559,MAGASINS!$A:$D,3,FALSE)))</f>
        <v xml:space="preserve"> </v>
      </c>
      <c r="G559" s="17"/>
      <c r="H559" s="12" t="str">
        <f>IF(ISNA(VLOOKUP($D559,MAGASINS!$A:$D,4,FALSE))," ",(VLOOKUP($D559,MAGASINS!$A:$D,4,FALSE)))</f>
        <v xml:space="preserve"> </v>
      </c>
      <c r="I559" s="11"/>
      <c r="J559" s="13"/>
      <c r="K559" s="13"/>
      <c r="L559" s="13"/>
      <c r="M559" s="13"/>
      <c r="N559" s="13"/>
    </row>
    <row r="560" spans="1:14" ht="50.1" customHeight="1">
      <c r="A560" s="9"/>
      <c r="B560" s="10" t="str">
        <f t="shared" si="9"/>
        <v/>
      </c>
      <c r="C560" s="10" t="str">
        <f t="shared" si="8"/>
        <v/>
      </c>
      <c r="D560" s="11"/>
      <c r="E560" s="12" t="str">
        <f>IF(ISNA(VLOOKUP($D560,MAGASINS!$A:$D,2,FALSE))," ",(VLOOKUP($D560,MAGASINS!$A:$D,2,FALSE)))</f>
        <v xml:space="preserve"> </v>
      </c>
      <c r="F560" s="12" t="str">
        <f>IF(ISNA(VLOOKUP($D560,MAGASINS!$A:$D,3,FALSE))," ",(VLOOKUP($D560,MAGASINS!$A:$D,3,FALSE)))</f>
        <v xml:space="preserve"> </v>
      </c>
      <c r="G560" s="17"/>
      <c r="H560" s="12" t="str">
        <f>IF(ISNA(VLOOKUP($D560,MAGASINS!$A:$D,4,FALSE))," ",(VLOOKUP($D560,MAGASINS!$A:$D,4,FALSE)))</f>
        <v xml:space="preserve"> </v>
      </c>
      <c r="I560" s="11"/>
      <c r="J560" s="13"/>
      <c r="K560" s="13"/>
      <c r="L560" s="13"/>
      <c r="M560" s="13"/>
      <c r="N560" s="13"/>
    </row>
    <row r="561" spans="1:14" ht="50.1" customHeight="1">
      <c r="A561" s="9"/>
      <c r="B561" s="10" t="str">
        <f t="shared" si="9"/>
        <v/>
      </c>
      <c r="C561" s="10" t="str">
        <f t="shared" si="8"/>
        <v/>
      </c>
      <c r="D561" s="11"/>
      <c r="E561" s="12" t="str">
        <f>IF(ISNA(VLOOKUP($D561,MAGASINS!$A:$D,2,FALSE))," ",(VLOOKUP($D561,MAGASINS!$A:$D,2,FALSE)))</f>
        <v xml:space="preserve"> </v>
      </c>
      <c r="F561" s="12" t="str">
        <f>IF(ISNA(VLOOKUP($D561,MAGASINS!$A:$D,3,FALSE))," ",(VLOOKUP($D561,MAGASINS!$A:$D,3,FALSE)))</f>
        <v xml:space="preserve"> </v>
      </c>
      <c r="G561" s="17"/>
      <c r="H561" s="12" t="str">
        <f>IF(ISNA(VLOOKUP($D561,MAGASINS!$A:$D,4,FALSE))," ",(VLOOKUP($D561,MAGASINS!$A:$D,4,FALSE)))</f>
        <v xml:space="preserve"> </v>
      </c>
      <c r="I561" s="11"/>
      <c r="J561" s="13"/>
      <c r="K561" s="13"/>
      <c r="L561" s="13"/>
      <c r="M561" s="13"/>
      <c r="N561" s="13"/>
    </row>
    <row r="562" spans="1:14" ht="50.1" customHeight="1">
      <c r="A562" s="9"/>
      <c r="B562" s="10" t="str">
        <f t="shared" si="9"/>
        <v/>
      </c>
      <c r="C562" s="10" t="str">
        <f t="shared" si="8"/>
        <v/>
      </c>
      <c r="D562" s="11"/>
      <c r="E562" s="12" t="str">
        <f>IF(ISNA(VLOOKUP($D562,MAGASINS!$A:$D,2,FALSE))," ",(VLOOKUP($D562,MAGASINS!$A:$D,2,FALSE)))</f>
        <v xml:space="preserve"> </v>
      </c>
      <c r="F562" s="12" t="str">
        <f>IF(ISNA(VLOOKUP($D562,MAGASINS!$A:$D,3,FALSE))," ",(VLOOKUP($D562,MAGASINS!$A:$D,3,FALSE)))</f>
        <v xml:space="preserve"> </v>
      </c>
      <c r="G562" s="17"/>
      <c r="H562" s="12" t="str">
        <f>IF(ISNA(VLOOKUP($D562,MAGASINS!$A:$D,4,FALSE))," ",(VLOOKUP($D562,MAGASINS!$A:$D,4,FALSE)))</f>
        <v xml:space="preserve"> </v>
      </c>
      <c r="I562" s="11"/>
      <c r="J562" s="13"/>
      <c r="K562" s="13"/>
      <c r="L562" s="13"/>
      <c r="M562" s="13"/>
      <c r="N562" s="13"/>
    </row>
    <row r="563" spans="1:14" ht="50.1" customHeight="1">
      <c r="A563" s="9"/>
      <c r="B563" s="10" t="str">
        <f t="shared" si="9"/>
        <v/>
      </c>
      <c r="C563" s="10" t="str">
        <f t="shared" si="8"/>
        <v/>
      </c>
      <c r="D563" s="11"/>
      <c r="E563" s="12" t="str">
        <f>IF(ISNA(VLOOKUP($D563,MAGASINS!$A:$D,2,FALSE))," ",(VLOOKUP($D563,MAGASINS!$A:$D,2,FALSE)))</f>
        <v xml:space="preserve"> </v>
      </c>
      <c r="F563" s="12" t="str">
        <f>IF(ISNA(VLOOKUP($D563,MAGASINS!$A:$D,3,FALSE))," ",(VLOOKUP($D563,MAGASINS!$A:$D,3,FALSE)))</f>
        <v xml:space="preserve"> </v>
      </c>
      <c r="G563" s="17"/>
      <c r="H563" s="12" t="str">
        <f>IF(ISNA(VLOOKUP($D563,MAGASINS!$A:$D,4,FALSE))," ",(VLOOKUP($D563,MAGASINS!$A:$D,4,FALSE)))</f>
        <v xml:space="preserve"> </v>
      </c>
      <c r="I563" s="11"/>
      <c r="J563" s="13"/>
      <c r="K563" s="13"/>
      <c r="L563" s="13"/>
      <c r="M563" s="13"/>
      <c r="N563" s="13"/>
    </row>
    <row r="564" spans="1:14" ht="50.1" customHeight="1">
      <c r="A564" s="9"/>
      <c r="B564" s="10" t="str">
        <f t="shared" si="9"/>
        <v/>
      </c>
      <c r="C564" s="10" t="str">
        <f t="shared" si="8"/>
        <v/>
      </c>
      <c r="D564" s="11"/>
      <c r="E564" s="12" t="str">
        <f>IF(ISNA(VLOOKUP($D564,MAGASINS!$A:$D,2,FALSE))," ",(VLOOKUP($D564,MAGASINS!$A:$D,2,FALSE)))</f>
        <v xml:space="preserve"> </v>
      </c>
      <c r="F564" s="12" t="str">
        <f>IF(ISNA(VLOOKUP($D564,MAGASINS!$A:$D,3,FALSE))," ",(VLOOKUP($D564,MAGASINS!$A:$D,3,FALSE)))</f>
        <v xml:space="preserve"> </v>
      </c>
      <c r="G564" s="17"/>
      <c r="H564" s="12" t="str">
        <f>IF(ISNA(VLOOKUP($D564,MAGASINS!$A:$D,4,FALSE))," ",(VLOOKUP($D564,MAGASINS!$A:$D,4,FALSE)))</f>
        <v xml:space="preserve"> </v>
      </c>
      <c r="I564" s="11"/>
      <c r="J564" s="13"/>
      <c r="K564" s="13"/>
      <c r="L564" s="13"/>
      <c r="M564" s="13"/>
      <c r="N564" s="13"/>
    </row>
    <row r="565" spans="1:14" ht="50.1" customHeight="1">
      <c r="A565" s="9"/>
      <c r="B565" s="10" t="str">
        <f t="shared" si="9"/>
        <v/>
      </c>
      <c r="C565" s="10" t="str">
        <f t="shared" si="8"/>
        <v/>
      </c>
      <c r="D565" s="11"/>
      <c r="E565" s="12" t="str">
        <f>IF(ISNA(VLOOKUP($D565,MAGASINS!$A:$D,2,FALSE))," ",(VLOOKUP($D565,MAGASINS!$A:$D,2,FALSE)))</f>
        <v xml:space="preserve"> </v>
      </c>
      <c r="F565" s="12" t="str">
        <f>IF(ISNA(VLOOKUP($D565,MAGASINS!$A:$D,3,FALSE))," ",(VLOOKUP($D565,MAGASINS!$A:$D,3,FALSE)))</f>
        <v xml:space="preserve"> </v>
      </c>
      <c r="G565" s="17"/>
      <c r="H565" s="12" t="str">
        <f>IF(ISNA(VLOOKUP($D565,MAGASINS!$A:$D,4,FALSE))," ",(VLOOKUP($D565,MAGASINS!$A:$D,4,FALSE)))</f>
        <v xml:space="preserve"> </v>
      </c>
      <c r="I565" s="11"/>
      <c r="J565" s="13"/>
      <c r="K565" s="13"/>
      <c r="L565" s="13"/>
      <c r="M565" s="13"/>
      <c r="N565" s="13"/>
    </row>
    <row r="566" spans="1:14" ht="50.1" customHeight="1">
      <c r="A566" s="9"/>
      <c r="B566" s="10" t="str">
        <f t="shared" si="9"/>
        <v/>
      </c>
      <c r="C566" s="10" t="str">
        <f t="shared" si="8"/>
        <v/>
      </c>
      <c r="D566" s="11"/>
      <c r="E566" s="12" t="str">
        <f>IF(ISNA(VLOOKUP($D566,MAGASINS!$A:$D,2,FALSE))," ",(VLOOKUP($D566,MAGASINS!$A:$D,2,FALSE)))</f>
        <v xml:space="preserve"> </v>
      </c>
      <c r="F566" s="12" t="str">
        <f>IF(ISNA(VLOOKUP($D566,MAGASINS!$A:$D,3,FALSE))," ",(VLOOKUP($D566,MAGASINS!$A:$D,3,FALSE)))</f>
        <v xml:space="preserve"> </v>
      </c>
      <c r="G566" s="17"/>
      <c r="H566" s="12" t="str">
        <f>IF(ISNA(VLOOKUP($D566,MAGASINS!$A:$D,4,FALSE))," ",(VLOOKUP($D566,MAGASINS!$A:$D,4,FALSE)))</f>
        <v xml:space="preserve"> </v>
      </c>
      <c r="I566" s="11"/>
      <c r="J566" s="13"/>
      <c r="K566" s="13"/>
      <c r="L566" s="13"/>
      <c r="M566" s="13"/>
      <c r="N566" s="13"/>
    </row>
    <row r="567" spans="1:14" ht="50.1" customHeight="1">
      <c r="A567" s="9"/>
      <c r="B567" s="10" t="str">
        <f t="shared" si="9"/>
        <v/>
      </c>
      <c r="C567" s="10" t="str">
        <f t="shared" ref="C567:C630" si="10">IF(A567=0,"",WEEKNUM(A567,1))</f>
        <v/>
      </c>
      <c r="D567" s="11"/>
      <c r="E567" s="12" t="str">
        <f>IF(ISNA(VLOOKUP($D567,MAGASINS!$A:$D,2,FALSE))," ",(VLOOKUP($D567,MAGASINS!$A:$D,2,FALSE)))</f>
        <v xml:space="preserve"> </v>
      </c>
      <c r="F567" s="12" t="str">
        <f>IF(ISNA(VLOOKUP($D567,MAGASINS!$A:$D,3,FALSE))," ",(VLOOKUP($D567,MAGASINS!$A:$D,3,FALSE)))</f>
        <v xml:space="preserve"> </v>
      </c>
      <c r="G567" s="17"/>
      <c r="H567" s="12" t="str">
        <f>IF(ISNA(VLOOKUP($D567,MAGASINS!$A:$D,4,FALSE))," ",(VLOOKUP($D567,MAGASINS!$A:$D,4,FALSE)))</f>
        <v xml:space="preserve"> </v>
      </c>
      <c r="I567" s="11"/>
      <c r="J567" s="13"/>
      <c r="K567" s="13"/>
      <c r="L567" s="13"/>
      <c r="M567" s="13"/>
      <c r="N567" s="13"/>
    </row>
    <row r="568" spans="1:14" ht="50.1" customHeight="1">
      <c r="A568" s="9"/>
      <c r="B568" s="10" t="str">
        <f t="shared" si="9"/>
        <v/>
      </c>
      <c r="C568" s="10" t="str">
        <f t="shared" si="10"/>
        <v/>
      </c>
      <c r="D568" s="11"/>
      <c r="E568" s="12" t="str">
        <f>IF(ISNA(VLOOKUP($D568,MAGASINS!$A:$D,2,FALSE))," ",(VLOOKUP($D568,MAGASINS!$A:$D,2,FALSE)))</f>
        <v xml:space="preserve"> </v>
      </c>
      <c r="F568" s="12" t="str">
        <f>IF(ISNA(VLOOKUP($D568,MAGASINS!$A:$D,3,FALSE))," ",(VLOOKUP($D568,MAGASINS!$A:$D,3,FALSE)))</f>
        <v xml:space="preserve"> </v>
      </c>
      <c r="G568" s="17"/>
      <c r="H568" s="12" t="str">
        <f>IF(ISNA(VLOOKUP($D568,MAGASINS!$A:$D,4,FALSE))," ",(VLOOKUP($D568,MAGASINS!$A:$D,4,FALSE)))</f>
        <v xml:space="preserve"> </v>
      </c>
      <c r="I568" s="11"/>
      <c r="J568" s="13"/>
      <c r="K568" s="13"/>
      <c r="L568" s="13"/>
      <c r="M568" s="13"/>
      <c r="N568" s="13"/>
    </row>
    <row r="569" spans="1:14" ht="50.1" customHeight="1">
      <c r="A569" s="9"/>
      <c r="B569" s="10" t="str">
        <f t="shared" si="9"/>
        <v/>
      </c>
      <c r="C569" s="10" t="str">
        <f t="shared" si="10"/>
        <v/>
      </c>
      <c r="D569" s="11"/>
      <c r="E569" s="12" t="str">
        <f>IF(ISNA(VLOOKUP($D569,MAGASINS!$A:$D,2,FALSE))," ",(VLOOKUP($D569,MAGASINS!$A:$D,2,FALSE)))</f>
        <v xml:space="preserve"> </v>
      </c>
      <c r="F569" s="12" t="str">
        <f>IF(ISNA(VLOOKUP($D569,MAGASINS!$A:$D,3,FALSE))," ",(VLOOKUP($D569,MAGASINS!$A:$D,3,FALSE)))</f>
        <v xml:space="preserve"> </v>
      </c>
      <c r="G569" s="17"/>
      <c r="H569" s="12" t="str">
        <f>IF(ISNA(VLOOKUP($D569,MAGASINS!$A:$D,4,FALSE))," ",(VLOOKUP($D569,MAGASINS!$A:$D,4,FALSE)))</f>
        <v xml:space="preserve"> </v>
      </c>
      <c r="I569" s="11"/>
      <c r="J569" s="13"/>
      <c r="K569" s="13"/>
      <c r="L569" s="13"/>
      <c r="M569" s="13"/>
      <c r="N569" s="13"/>
    </row>
    <row r="570" spans="1:14" ht="50.1" customHeight="1">
      <c r="A570" s="9"/>
      <c r="B570" s="10" t="str">
        <f t="shared" si="9"/>
        <v/>
      </c>
      <c r="C570" s="10" t="str">
        <f t="shared" si="10"/>
        <v/>
      </c>
      <c r="D570" s="11"/>
      <c r="E570" s="12" t="str">
        <f>IF(ISNA(VLOOKUP($D570,MAGASINS!$A:$D,2,FALSE))," ",(VLOOKUP($D570,MAGASINS!$A:$D,2,FALSE)))</f>
        <v xml:space="preserve"> </v>
      </c>
      <c r="F570" s="12" t="str">
        <f>IF(ISNA(VLOOKUP($D570,MAGASINS!$A:$D,3,FALSE))," ",(VLOOKUP($D570,MAGASINS!$A:$D,3,FALSE)))</f>
        <v xml:space="preserve"> </v>
      </c>
      <c r="G570" s="17"/>
      <c r="H570" s="12" t="str">
        <f>IF(ISNA(VLOOKUP($D570,MAGASINS!$A:$D,4,FALSE))," ",(VLOOKUP($D570,MAGASINS!$A:$D,4,FALSE)))</f>
        <v xml:space="preserve"> </v>
      </c>
      <c r="I570" s="11"/>
      <c r="J570" s="13"/>
      <c r="K570" s="13"/>
      <c r="L570" s="13"/>
      <c r="M570" s="13"/>
      <c r="N570" s="13"/>
    </row>
    <row r="571" spans="1:14" ht="50.1" customHeight="1">
      <c r="A571" s="9"/>
      <c r="B571" s="10" t="str">
        <f t="shared" si="9"/>
        <v/>
      </c>
      <c r="C571" s="10" t="str">
        <f t="shared" si="10"/>
        <v/>
      </c>
      <c r="D571" s="11"/>
      <c r="E571" s="12" t="str">
        <f>IF(ISNA(VLOOKUP($D571,MAGASINS!$A:$D,2,FALSE))," ",(VLOOKUP($D571,MAGASINS!$A:$D,2,FALSE)))</f>
        <v xml:space="preserve"> </v>
      </c>
      <c r="F571" s="12" t="str">
        <f>IF(ISNA(VLOOKUP($D571,MAGASINS!$A:$D,3,FALSE))," ",(VLOOKUP($D571,MAGASINS!$A:$D,3,FALSE)))</f>
        <v xml:space="preserve"> </v>
      </c>
      <c r="G571" s="17"/>
      <c r="H571" s="12" t="str">
        <f>IF(ISNA(VLOOKUP($D571,MAGASINS!$A:$D,4,FALSE))," ",(VLOOKUP($D571,MAGASINS!$A:$D,4,FALSE)))</f>
        <v xml:space="preserve"> </v>
      </c>
      <c r="I571" s="11"/>
      <c r="J571" s="13"/>
      <c r="K571" s="13"/>
      <c r="L571" s="13"/>
      <c r="M571" s="13"/>
      <c r="N571" s="13"/>
    </row>
    <row r="572" spans="1:14" ht="50.1" customHeight="1">
      <c r="A572" s="9"/>
      <c r="B572" s="10" t="str">
        <f t="shared" si="9"/>
        <v/>
      </c>
      <c r="C572" s="10" t="str">
        <f t="shared" si="10"/>
        <v/>
      </c>
      <c r="D572" s="11"/>
      <c r="E572" s="12" t="str">
        <f>IF(ISNA(VLOOKUP($D572,MAGASINS!$A:$D,2,FALSE))," ",(VLOOKUP($D572,MAGASINS!$A:$D,2,FALSE)))</f>
        <v xml:space="preserve"> </v>
      </c>
      <c r="F572" s="12" t="str">
        <f>IF(ISNA(VLOOKUP($D572,MAGASINS!$A:$D,3,FALSE))," ",(VLOOKUP($D572,MAGASINS!$A:$D,3,FALSE)))</f>
        <v xml:space="preserve"> </v>
      </c>
      <c r="G572" s="17"/>
      <c r="H572" s="12" t="str">
        <f>IF(ISNA(VLOOKUP($D572,MAGASINS!$A:$D,4,FALSE))," ",(VLOOKUP($D572,MAGASINS!$A:$D,4,FALSE)))</f>
        <v xml:space="preserve"> </v>
      </c>
      <c r="I572" s="11"/>
      <c r="J572" s="13"/>
      <c r="K572" s="13"/>
      <c r="L572" s="13"/>
      <c r="M572" s="13"/>
      <c r="N572" s="13"/>
    </row>
    <row r="573" spans="1:14" ht="50.1" customHeight="1">
      <c r="A573" s="9"/>
      <c r="B573" s="10" t="str">
        <f t="shared" si="9"/>
        <v/>
      </c>
      <c r="C573" s="10" t="str">
        <f t="shared" si="10"/>
        <v/>
      </c>
      <c r="D573" s="11"/>
      <c r="E573" s="12" t="str">
        <f>IF(ISNA(VLOOKUP($D573,MAGASINS!$A:$D,2,FALSE))," ",(VLOOKUP($D573,MAGASINS!$A:$D,2,FALSE)))</f>
        <v xml:space="preserve"> </v>
      </c>
      <c r="F573" s="12" t="str">
        <f>IF(ISNA(VLOOKUP($D573,MAGASINS!$A:$D,3,FALSE))," ",(VLOOKUP($D573,MAGASINS!$A:$D,3,FALSE)))</f>
        <v xml:space="preserve"> </v>
      </c>
      <c r="G573" s="17"/>
      <c r="H573" s="12" t="str">
        <f>IF(ISNA(VLOOKUP($D573,MAGASINS!$A:$D,4,FALSE))," ",(VLOOKUP($D573,MAGASINS!$A:$D,4,FALSE)))</f>
        <v xml:space="preserve"> </v>
      </c>
      <c r="I573" s="11"/>
      <c r="J573" s="13"/>
      <c r="K573" s="13"/>
      <c r="L573" s="13"/>
      <c r="M573" s="13"/>
      <c r="N573" s="13"/>
    </row>
    <row r="574" spans="1:14" ht="50.1" customHeight="1">
      <c r="A574" s="9"/>
      <c r="B574" s="10" t="str">
        <f t="shared" si="9"/>
        <v/>
      </c>
      <c r="C574" s="10" t="str">
        <f t="shared" si="10"/>
        <v/>
      </c>
      <c r="D574" s="11"/>
      <c r="E574" s="12" t="str">
        <f>IF(ISNA(VLOOKUP($D574,MAGASINS!$A:$D,2,FALSE))," ",(VLOOKUP($D574,MAGASINS!$A:$D,2,FALSE)))</f>
        <v xml:space="preserve"> </v>
      </c>
      <c r="F574" s="12" t="str">
        <f>IF(ISNA(VLOOKUP($D574,MAGASINS!$A:$D,3,FALSE))," ",(VLOOKUP($D574,MAGASINS!$A:$D,3,FALSE)))</f>
        <v xml:space="preserve"> </v>
      </c>
      <c r="G574" s="17"/>
      <c r="H574" s="12" t="str">
        <f>IF(ISNA(VLOOKUP($D574,MAGASINS!$A:$D,4,FALSE))," ",(VLOOKUP($D574,MAGASINS!$A:$D,4,FALSE)))</f>
        <v xml:space="preserve"> </v>
      </c>
      <c r="I574" s="11"/>
      <c r="J574" s="13"/>
      <c r="K574" s="13"/>
      <c r="L574" s="13"/>
      <c r="M574" s="13"/>
      <c r="N574" s="13"/>
    </row>
    <row r="575" spans="1:14" ht="50.1" customHeight="1">
      <c r="A575" s="9"/>
      <c r="B575" s="10" t="str">
        <f t="shared" si="9"/>
        <v/>
      </c>
      <c r="C575" s="10" t="str">
        <f t="shared" si="10"/>
        <v/>
      </c>
      <c r="D575" s="11"/>
      <c r="E575" s="12" t="str">
        <f>IF(ISNA(VLOOKUP($D575,MAGASINS!$A:$D,2,FALSE))," ",(VLOOKUP($D575,MAGASINS!$A:$D,2,FALSE)))</f>
        <v xml:space="preserve"> </v>
      </c>
      <c r="F575" s="12" t="str">
        <f>IF(ISNA(VLOOKUP($D575,MAGASINS!$A:$D,3,FALSE))," ",(VLOOKUP($D575,MAGASINS!$A:$D,3,FALSE)))</f>
        <v xml:space="preserve"> </v>
      </c>
      <c r="G575" s="17"/>
      <c r="H575" s="12" t="str">
        <f>IF(ISNA(VLOOKUP($D575,MAGASINS!$A:$D,4,FALSE))," ",(VLOOKUP($D575,MAGASINS!$A:$D,4,FALSE)))</f>
        <v xml:space="preserve"> </v>
      </c>
      <c r="I575" s="11"/>
      <c r="J575" s="13"/>
      <c r="K575" s="13"/>
      <c r="L575" s="13"/>
      <c r="M575" s="13"/>
      <c r="N575" s="13"/>
    </row>
    <row r="576" spans="1:14" ht="50.1" customHeight="1">
      <c r="A576" s="9"/>
      <c r="B576" s="10" t="str">
        <f t="shared" si="9"/>
        <v/>
      </c>
      <c r="C576" s="10" t="str">
        <f t="shared" si="10"/>
        <v/>
      </c>
      <c r="D576" s="11"/>
      <c r="E576" s="12" t="str">
        <f>IF(ISNA(VLOOKUP($D576,MAGASINS!$A:$D,2,FALSE))," ",(VLOOKUP($D576,MAGASINS!$A:$D,2,FALSE)))</f>
        <v xml:space="preserve"> </v>
      </c>
      <c r="F576" s="12" t="str">
        <f>IF(ISNA(VLOOKUP($D576,MAGASINS!$A:$D,3,FALSE))," ",(VLOOKUP($D576,MAGASINS!$A:$D,3,FALSE)))</f>
        <v xml:space="preserve"> </v>
      </c>
      <c r="G576" s="17"/>
      <c r="H576" s="12" t="str">
        <f>IF(ISNA(VLOOKUP($D576,MAGASINS!$A:$D,4,FALSE))," ",(VLOOKUP($D576,MAGASINS!$A:$D,4,FALSE)))</f>
        <v xml:space="preserve"> </v>
      </c>
      <c r="I576" s="11"/>
      <c r="J576" s="13"/>
      <c r="K576" s="13"/>
      <c r="L576" s="13"/>
      <c r="M576" s="13"/>
      <c r="N576" s="13"/>
    </row>
    <row r="577" spans="1:14" ht="50.1" customHeight="1">
      <c r="A577" s="9"/>
      <c r="B577" s="10" t="str">
        <f t="shared" si="9"/>
        <v/>
      </c>
      <c r="C577" s="10" t="str">
        <f t="shared" si="10"/>
        <v/>
      </c>
      <c r="D577" s="11"/>
      <c r="E577" s="12" t="str">
        <f>IF(ISNA(VLOOKUP($D577,MAGASINS!$A:$D,2,FALSE))," ",(VLOOKUP($D577,MAGASINS!$A:$D,2,FALSE)))</f>
        <v xml:space="preserve"> </v>
      </c>
      <c r="F577" s="12" t="str">
        <f>IF(ISNA(VLOOKUP($D577,MAGASINS!$A:$D,3,FALSE))," ",(VLOOKUP($D577,MAGASINS!$A:$D,3,FALSE)))</f>
        <v xml:space="preserve"> </v>
      </c>
      <c r="G577" s="17"/>
      <c r="H577" s="12" t="str">
        <f>IF(ISNA(VLOOKUP($D577,MAGASINS!$A:$D,4,FALSE))," ",(VLOOKUP($D577,MAGASINS!$A:$D,4,FALSE)))</f>
        <v xml:space="preserve"> </v>
      </c>
      <c r="I577" s="11"/>
      <c r="J577" s="13"/>
      <c r="K577" s="13"/>
      <c r="L577" s="13"/>
      <c r="M577" s="13"/>
      <c r="N577" s="13"/>
    </row>
    <row r="578" spans="1:14" ht="50.1" customHeight="1">
      <c r="A578" s="9"/>
      <c r="B578" s="10" t="str">
        <f t="shared" si="9"/>
        <v/>
      </c>
      <c r="C578" s="10" t="str">
        <f t="shared" si="10"/>
        <v/>
      </c>
      <c r="D578" s="11"/>
      <c r="E578" s="12" t="str">
        <f>IF(ISNA(VLOOKUP($D578,MAGASINS!$A:$D,2,FALSE))," ",(VLOOKUP($D578,MAGASINS!$A:$D,2,FALSE)))</f>
        <v xml:space="preserve"> </v>
      </c>
      <c r="F578" s="12" t="str">
        <f>IF(ISNA(VLOOKUP($D578,MAGASINS!$A:$D,3,FALSE))," ",(VLOOKUP($D578,MAGASINS!$A:$D,3,FALSE)))</f>
        <v xml:space="preserve"> </v>
      </c>
      <c r="G578" s="17"/>
      <c r="H578" s="12" t="str">
        <f>IF(ISNA(VLOOKUP($D578,MAGASINS!$A:$D,4,FALSE))," ",(VLOOKUP($D578,MAGASINS!$A:$D,4,FALSE)))</f>
        <v xml:space="preserve"> </v>
      </c>
      <c r="I578" s="11"/>
      <c r="J578" s="13"/>
      <c r="K578" s="13"/>
      <c r="L578" s="13"/>
      <c r="M578" s="13"/>
      <c r="N578" s="13"/>
    </row>
    <row r="579" spans="1:14" ht="50.1" customHeight="1">
      <c r="A579" s="9"/>
      <c r="B579" s="10" t="str">
        <f t="shared" si="9"/>
        <v/>
      </c>
      <c r="C579" s="10" t="str">
        <f t="shared" si="10"/>
        <v/>
      </c>
      <c r="D579" s="11"/>
      <c r="E579" s="12" t="str">
        <f>IF(ISNA(VLOOKUP($D579,MAGASINS!$A:$D,2,FALSE))," ",(VLOOKUP($D579,MAGASINS!$A:$D,2,FALSE)))</f>
        <v xml:space="preserve"> </v>
      </c>
      <c r="F579" s="12" t="str">
        <f>IF(ISNA(VLOOKUP($D579,MAGASINS!$A:$D,3,FALSE))," ",(VLOOKUP($D579,MAGASINS!$A:$D,3,FALSE)))</f>
        <v xml:space="preserve"> </v>
      </c>
      <c r="G579" s="17"/>
      <c r="H579" s="12" t="str">
        <f>IF(ISNA(VLOOKUP($D579,MAGASINS!$A:$D,4,FALSE))," ",(VLOOKUP($D579,MAGASINS!$A:$D,4,FALSE)))</f>
        <v xml:space="preserve"> </v>
      </c>
      <c r="I579" s="11"/>
      <c r="J579" s="13"/>
      <c r="K579" s="13"/>
      <c r="L579" s="13"/>
      <c r="M579" s="13"/>
      <c r="N579" s="13"/>
    </row>
    <row r="580" spans="1:14" ht="50.1" customHeight="1">
      <c r="A580" s="9"/>
      <c r="B580" s="10" t="str">
        <f t="shared" si="9"/>
        <v/>
      </c>
      <c r="C580" s="10" t="str">
        <f t="shared" si="10"/>
        <v/>
      </c>
      <c r="D580" s="11"/>
      <c r="E580" s="12" t="str">
        <f>IF(ISNA(VLOOKUP($D580,MAGASINS!$A:$D,2,FALSE))," ",(VLOOKUP($D580,MAGASINS!$A:$D,2,FALSE)))</f>
        <v xml:space="preserve"> </v>
      </c>
      <c r="F580" s="12" t="str">
        <f>IF(ISNA(VLOOKUP($D580,MAGASINS!$A:$D,3,FALSE))," ",(VLOOKUP($D580,MAGASINS!$A:$D,3,FALSE)))</f>
        <v xml:space="preserve"> </v>
      </c>
      <c r="G580" s="17"/>
      <c r="H580" s="12" t="str">
        <f>IF(ISNA(VLOOKUP($D580,MAGASINS!$A:$D,4,FALSE))," ",(VLOOKUP($D580,MAGASINS!$A:$D,4,FALSE)))</f>
        <v xml:space="preserve"> </v>
      </c>
      <c r="I580" s="11"/>
      <c r="J580" s="13"/>
      <c r="K580" s="13"/>
      <c r="L580" s="13"/>
      <c r="M580" s="13"/>
      <c r="N580" s="13"/>
    </row>
    <row r="581" spans="1:14" ht="50.1" customHeight="1">
      <c r="A581" s="9"/>
      <c r="B581" s="10" t="str">
        <f t="shared" si="9"/>
        <v/>
      </c>
      <c r="C581" s="10" t="str">
        <f t="shared" si="10"/>
        <v/>
      </c>
      <c r="D581" s="11"/>
      <c r="E581" s="12" t="str">
        <f>IF(ISNA(VLOOKUP($D581,MAGASINS!$A:$D,2,FALSE))," ",(VLOOKUP($D581,MAGASINS!$A:$D,2,FALSE)))</f>
        <v xml:space="preserve"> </v>
      </c>
      <c r="F581" s="12" t="str">
        <f>IF(ISNA(VLOOKUP($D581,MAGASINS!$A:$D,3,FALSE))," ",(VLOOKUP($D581,MAGASINS!$A:$D,3,FALSE)))</f>
        <v xml:space="preserve"> </v>
      </c>
      <c r="G581" s="17"/>
      <c r="H581" s="12" t="str">
        <f>IF(ISNA(VLOOKUP($D581,MAGASINS!$A:$D,4,FALSE))," ",(VLOOKUP($D581,MAGASINS!$A:$D,4,FALSE)))</f>
        <v xml:space="preserve"> </v>
      </c>
      <c r="I581" s="11"/>
      <c r="J581" s="13"/>
      <c r="K581" s="13"/>
      <c r="L581" s="13"/>
      <c r="M581" s="13"/>
      <c r="N581" s="13"/>
    </row>
    <row r="582" spans="1:14" ht="50.1" customHeight="1">
      <c r="A582" s="9"/>
      <c r="B582" s="10" t="str">
        <f t="shared" si="9"/>
        <v/>
      </c>
      <c r="C582" s="10" t="str">
        <f t="shared" si="10"/>
        <v/>
      </c>
      <c r="D582" s="11"/>
      <c r="E582" s="12" t="str">
        <f>IF(ISNA(VLOOKUP($D582,MAGASINS!$A:$D,2,FALSE))," ",(VLOOKUP($D582,MAGASINS!$A:$D,2,FALSE)))</f>
        <v xml:space="preserve"> </v>
      </c>
      <c r="F582" s="12" t="str">
        <f>IF(ISNA(VLOOKUP($D582,MAGASINS!$A:$D,3,FALSE))," ",(VLOOKUP($D582,MAGASINS!$A:$D,3,FALSE)))</f>
        <v xml:space="preserve"> </v>
      </c>
      <c r="G582" s="17"/>
      <c r="H582" s="12" t="str">
        <f>IF(ISNA(VLOOKUP($D582,MAGASINS!$A:$D,4,FALSE))," ",(VLOOKUP($D582,MAGASINS!$A:$D,4,FALSE)))</f>
        <v xml:space="preserve"> </v>
      </c>
      <c r="I582" s="11"/>
      <c r="J582" s="13"/>
      <c r="K582" s="13"/>
      <c r="L582" s="13"/>
      <c r="M582" s="13"/>
      <c r="N582" s="13"/>
    </row>
    <row r="583" spans="1:14" ht="50.1" customHeight="1">
      <c r="A583" s="9"/>
      <c r="B583" s="10" t="str">
        <f t="shared" si="9"/>
        <v/>
      </c>
      <c r="C583" s="10" t="str">
        <f t="shared" si="10"/>
        <v/>
      </c>
      <c r="D583" s="11"/>
      <c r="E583" s="12" t="str">
        <f>IF(ISNA(VLOOKUP($D583,MAGASINS!$A:$D,2,FALSE))," ",(VLOOKUP($D583,MAGASINS!$A:$D,2,FALSE)))</f>
        <v xml:space="preserve"> </v>
      </c>
      <c r="F583" s="12" t="str">
        <f>IF(ISNA(VLOOKUP($D583,MAGASINS!$A:$D,3,FALSE))," ",(VLOOKUP($D583,MAGASINS!$A:$D,3,FALSE)))</f>
        <v xml:space="preserve"> </v>
      </c>
      <c r="G583" s="17"/>
      <c r="H583" s="12" t="str">
        <f>IF(ISNA(VLOOKUP($D583,MAGASINS!$A:$D,4,FALSE))," ",(VLOOKUP($D583,MAGASINS!$A:$D,4,FALSE)))</f>
        <v xml:space="preserve"> </v>
      </c>
      <c r="I583" s="11"/>
      <c r="J583" s="13"/>
      <c r="K583" s="13"/>
      <c r="L583" s="13"/>
      <c r="M583" s="13"/>
      <c r="N583" s="13"/>
    </row>
    <row r="584" spans="1:14" ht="50.1" customHeight="1">
      <c r="A584" s="9"/>
      <c r="B584" s="10" t="str">
        <f t="shared" si="9"/>
        <v/>
      </c>
      <c r="C584" s="10" t="str">
        <f t="shared" si="10"/>
        <v/>
      </c>
      <c r="D584" s="11"/>
      <c r="E584" s="12" t="str">
        <f>IF(ISNA(VLOOKUP($D584,MAGASINS!$A:$D,2,FALSE))," ",(VLOOKUP($D584,MAGASINS!$A:$D,2,FALSE)))</f>
        <v xml:space="preserve"> </v>
      </c>
      <c r="F584" s="12" t="str">
        <f>IF(ISNA(VLOOKUP($D584,MAGASINS!$A:$D,3,FALSE))," ",(VLOOKUP($D584,MAGASINS!$A:$D,3,FALSE)))</f>
        <v xml:space="preserve"> </v>
      </c>
      <c r="G584" s="17"/>
      <c r="H584" s="12" t="str">
        <f>IF(ISNA(VLOOKUP($D584,MAGASINS!$A:$D,4,FALSE))," ",(VLOOKUP($D584,MAGASINS!$A:$D,4,FALSE)))</f>
        <v xml:space="preserve"> </v>
      </c>
      <c r="I584" s="11"/>
      <c r="J584" s="13"/>
      <c r="K584" s="13"/>
      <c r="L584" s="13"/>
      <c r="M584" s="13"/>
      <c r="N584" s="13"/>
    </row>
    <row r="585" spans="1:14" ht="50.1" customHeight="1">
      <c r="A585" s="9"/>
      <c r="B585" s="10" t="str">
        <f t="shared" si="9"/>
        <v/>
      </c>
      <c r="C585" s="10" t="str">
        <f t="shared" si="10"/>
        <v/>
      </c>
      <c r="D585" s="11"/>
      <c r="E585" s="12" t="str">
        <f>IF(ISNA(VLOOKUP($D585,MAGASINS!$A:$D,2,FALSE))," ",(VLOOKUP($D585,MAGASINS!$A:$D,2,FALSE)))</f>
        <v xml:space="preserve"> </v>
      </c>
      <c r="F585" s="12" t="str">
        <f>IF(ISNA(VLOOKUP($D585,MAGASINS!$A:$D,3,FALSE))," ",(VLOOKUP($D585,MAGASINS!$A:$D,3,FALSE)))</f>
        <v xml:space="preserve"> </v>
      </c>
      <c r="G585" s="17"/>
      <c r="H585" s="12" t="str">
        <f>IF(ISNA(VLOOKUP($D585,MAGASINS!$A:$D,4,FALSE))," ",(VLOOKUP($D585,MAGASINS!$A:$D,4,FALSE)))</f>
        <v xml:space="preserve"> </v>
      </c>
      <c r="I585" s="11"/>
      <c r="J585" s="13"/>
      <c r="K585" s="13"/>
      <c r="L585" s="13"/>
      <c r="M585" s="13"/>
      <c r="N585" s="13"/>
    </row>
    <row r="586" spans="1:14" ht="50.1" customHeight="1">
      <c r="A586" s="9"/>
      <c r="B586" s="10" t="str">
        <f t="shared" si="9"/>
        <v/>
      </c>
      <c r="C586" s="10" t="str">
        <f t="shared" si="10"/>
        <v/>
      </c>
      <c r="D586" s="11"/>
      <c r="E586" s="12" t="str">
        <f>IF(ISNA(VLOOKUP($D586,MAGASINS!$A:$D,2,FALSE))," ",(VLOOKUP($D586,MAGASINS!$A:$D,2,FALSE)))</f>
        <v xml:space="preserve"> </v>
      </c>
      <c r="F586" s="12" t="str">
        <f>IF(ISNA(VLOOKUP($D586,MAGASINS!$A:$D,3,FALSE))," ",(VLOOKUP($D586,MAGASINS!$A:$D,3,FALSE)))</f>
        <v xml:space="preserve"> </v>
      </c>
      <c r="G586" s="17"/>
      <c r="H586" s="12" t="str">
        <f>IF(ISNA(VLOOKUP($D586,MAGASINS!$A:$D,4,FALSE))," ",(VLOOKUP($D586,MAGASINS!$A:$D,4,FALSE)))</f>
        <v xml:space="preserve"> </v>
      </c>
      <c r="I586" s="11"/>
      <c r="J586" s="13"/>
      <c r="K586" s="13"/>
      <c r="L586" s="13"/>
      <c r="M586" s="13"/>
      <c r="N586" s="13"/>
    </row>
    <row r="587" spans="1:14" ht="50.1" customHeight="1">
      <c r="A587" s="9"/>
      <c r="B587" s="10" t="str">
        <f t="shared" si="9"/>
        <v/>
      </c>
      <c r="C587" s="10" t="str">
        <f t="shared" si="10"/>
        <v/>
      </c>
      <c r="D587" s="11"/>
      <c r="E587" s="12" t="str">
        <f>IF(ISNA(VLOOKUP($D587,MAGASINS!$A:$D,2,FALSE))," ",(VLOOKUP($D587,MAGASINS!$A:$D,2,FALSE)))</f>
        <v xml:space="preserve"> </v>
      </c>
      <c r="F587" s="12" t="str">
        <f>IF(ISNA(VLOOKUP($D587,MAGASINS!$A:$D,3,FALSE))," ",(VLOOKUP($D587,MAGASINS!$A:$D,3,FALSE)))</f>
        <v xml:space="preserve"> </v>
      </c>
      <c r="G587" s="17"/>
      <c r="H587" s="12" t="str">
        <f>IF(ISNA(VLOOKUP($D587,MAGASINS!$A:$D,4,FALSE))," ",(VLOOKUP($D587,MAGASINS!$A:$D,4,FALSE)))</f>
        <v xml:space="preserve"> </v>
      </c>
      <c r="I587" s="11"/>
      <c r="J587" s="13"/>
      <c r="K587" s="13"/>
      <c r="L587" s="13"/>
      <c r="M587" s="13"/>
      <c r="N587" s="13"/>
    </row>
    <row r="588" spans="1:14" ht="50.1" customHeight="1">
      <c r="A588" s="9"/>
      <c r="B588" s="10" t="str">
        <f t="shared" si="9"/>
        <v/>
      </c>
      <c r="C588" s="10" t="str">
        <f t="shared" si="10"/>
        <v/>
      </c>
      <c r="D588" s="11"/>
      <c r="E588" s="12" t="str">
        <f>IF(ISNA(VLOOKUP($D588,MAGASINS!$A:$D,2,FALSE))," ",(VLOOKUP($D588,MAGASINS!$A:$D,2,FALSE)))</f>
        <v xml:space="preserve"> </v>
      </c>
      <c r="F588" s="12" t="str">
        <f>IF(ISNA(VLOOKUP($D588,MAGASINS!$A:$D,3,FALSE))," ",(VLOOKUP($D588,MAGASINS!$A:$D,3,FALSE)))</f>
        <v xml:space="preserve"> </v>
      </c>
      <c r="G588" s="17"/>
      <c r="H588" s="12" t="str">
        <f>IF(ISNA(VLOOKUP($D588,MAGASINS!$A:$D,4,FALSE))," ",(VLOOKUP($D588,MAGASINS!$A:$D,4,FALSE)))</f>
        <v xml:space="preserve"> </v>
      </c>
      <c r="I588" s="11"/>
      <c r="J588" s="13"/>
      <c r="K588" s="13"/>
      <c r="L588" s="13"/>
      <c r="M588" s="13"/>
      <c r="N588" s="13"/>
    </row>
    <row r="589" spans="1:14" ht="50.1" customHeight="1">
      <c r="A589" s="9"/>
      <c r="B589" s="10" t="str">
        <f t="shared" si="9"/>
        <v/>
      </c>
      <c r="C589" s="10" t="str">
        <f t="shared" si="10"/>
        <v/>
      </c>
      <c r="D589" s="11"/>
      <c r="E589" s="12" t="str">
        <f>IF(ISNA(VLOOKUP($D589,MAGASINS!$A:$D,2,FALSE))," ",(VLOOKUP($D589,MAGASINS!$A:$D,2,FALSE)))</f>
        <v xml:space="preserve"> </v>
      </c>
      <c r="F589" s="12" t="str">
        <f>IF(ISNA(VLOOKUP($D589,MAGASINS!$A:$D,3,FALSE))," ",(VLOOKUP($D589,MAGASINS!$A:$D,3,FALSE)))</f>
        <v xml:space="preserve"> </v>
      </c>
      <c r="G589" s="17"/>
      <c r="H589" s="12" t="str">
        <f>IF(ISNA(VLOOKUP($D589,MAGASINS!$A:$D,4,FALSE))," ",(VLOOKUP($D589,MAGASINS!$A:$D,4,FALSE)))</f>
        <v xml:space="preserve"> </v>
      </c>
      <c r="I589" s="11"/>
      <c r="J589" s="13"/>
      <c r="K589" s="13"/>
      <c r="L589" s="13"/>
      <c r="M589" s="13"/>
      <c r="N589" s="13"/>
    </row>
    <row r="590" spans="1:14" ht="50.1" customHeight="1">
      <c r="A590" s="9"/>
      <c r="B590" s="10" t="str">
        <f t="shared" si="9"/>
        <v/>
      </c>
      <c r="C590" s="10" t="str">
        <f t="shared" si="10"/>
        <v/>
      </c>
      <c r="D590" s="11"/>
      <c r="E590" s="12" t="str">
        <f>IF(ISNA(VLOOKUP($D590,MAGASINS!$A:$D,2,FALSE))," ",(VLOOKUP($D590,MAGASINS!$A:$D,2,FALSE)))</f>
        <v xml:space="preserve"> </v>
      </c>
      <c r="F590" s="12" t="str">
        <f>IF(ISNA(VLOOKUP($D590,MAGASINS!$A:$D,3,FALSE))," ",(VLOOKUP($D590,MAGASINS!$A:$D,3,FALSE)))</f>
        <v xml:space="preserve"> </v>
      </c>
      <c r="G590" s="17"/>
      <c r="H590" s="12" t="str">
        <f>IF(ISNA(VLOOKUP($D590,MAGASINS!$A:$D,4,FALSE))," ",(VLOOKUP($D590,MAGASINS!$A:$D,4,FALSE)))</f>
        <v xml:space="preserve"> </v>
      </c>
      <c r="I590" s="11"/>
      <c r="J590" s="13"/>
      <c r="K590" s="13"/>
      <c r="L590" s="13"/>
      <c r="M590" s="13"/>
      <c r="N590" s="13"/>
    </row>
    <row r="591" spans="1:14" ht="50.1" customHeight="1">
      <c r="A591" s="9"/>
      <c r="B591" s="10" t="str">
        <f t="shared" si="9"/>
        <v/>
      </c>
      <c r="C591" s="10" t="str">
        <f t="shared" si="10"/>
        <v/>
      </c>
      <c r="D591" s="11"/>
      <c r="E591" s="12" t="str">
        <f>IF(ISNA(VLOOKUP($D591,MAGASINS!$A:$D,2,FALSE))," ",(VLOOKUP($D591,MAGASINS!$A:$D,2,FALSE)))</f>
        <v xml:space="preserve"> </v>
      </c>
      <c r="F591" s="12" t="str">
        <f>IF(ISNA(VLOOKUP($D591,MAGASINS!$A:$D,3,FALSE))," ",(VLOOKUP($D591,MAGASINS!$A:$D,3,FALSE)))</f>
        <v xml:space="preserve"> </v>
      </c>
      <c r="G591" s="17"/>
      <c r="H591" s="12" t="str">
        <f>IF(ISNA(VLOOKUP($D591,MAGASINS!$A:$D,4,FALSE))," ",(VLOOKUP($D591,MAGASINS!$A:$D,4,FALSE)))</f>
        <v xml:space="preserve"> </v>
      </c>
      <c r="I591" s="11"/>
      <c r="J591" s="13"/>
      <c r="K591" s="13"/>
      <c r="L591" s="13"/>
      <c r="M591" s="13"/>
      <c r="N591" s="13"/>
    </row>
    <row r="592" spans="1:14" ht="50.1" customHeight="1">
      <c r="A592" s="9"/>
      <c r="B592" s="10" t="str">
        <f t="shared" si="9"/>
        <v/>
      </c>
      <c r="C592" s="10" t="str">
        <f t="shared" si="10"/>
        <v/>
      </c>
      <c r="D592" s="11"/>
      <c r="E592" s="12" t="str">
        <f>IF(ISNA(VLOOKUP($D592,MAGASINS!$A:$D,2,FALSE))," ",(VLOOKUP($D592,MAGASINS!$A:$D,2,FALSE)))</f>
        <v xml:space="preserve"> </v>
      </c>
      <c r="F592" s="12" t="str">
        <f>IF(ISNA(VLOOKUP($D592,MAGASINS!$A:$D,3,FALSE))," ",(VLOOKUP($D592,MAGASINS!$A:$D,3,FALSE)))</f>
        <v xml:space="preserve"> </v>
      </c>
      <c r="G592" s="17"/>
      <c r="H592" s="12" t="str">
        <f>IF(ISNA(VLOOKUP($D592,MAGASINS!$A:$D,4,FALSE))," ",(VLOOKUP($D592,MAGASINS!$A:$D,4,FALSE)))</f>
        <v xml:space="preserve"> </v>
      </c>
      <c r="I592" s="11"/>
      <c r="J592" s="13"/>
      <c r="K592" s="13"/>
      <c r="L592" s="13"/>
      <c r="M592" s="13"/>
      <c r="N592" s="13"/>
    </row>
    <row r="593" spans="1:14" ht="50.1" customHeight="1">
      <c r="A593" s="9"/>
      <c r="B593" s="10" t="str">
        <f t="shared" si="9"/>
        <v/>
      </c>
      <c r="C593" s="10" t="str">
        <f t="shared" si="10"/>
        <v/>
      </c>
      <c r="D593" s="11"/>
      <c r="E593" s="12" t="str">
        <f>IF(ISNA(VLOOKUP($D593,MAGASINS!$A:$D,2,FALSE))," ",(VLOOKUP($D593,MAGASINS!$A:$D,2,FALSE)))</f>
        <v xml:space="preserve"> </v>
      </c>
      <c r="F593" s="12" t="str">
        <f>IF(ISNA(VLOOKUP($D593,MAGASINS!$A:$D,3,FALSE))," ",(VLOOKUP($D593,MAGASINS!$A:$D,3,FALSE)))</f>
        <v xml:space="preserve"> </v>
      </c>
      <c r="G593" s="17"/>
      <c r="H593" s="12" t="str">
        <f>IF(ISNA(VLOOKUP($D593,MAGASINS!$A:$D,4,FALSE))," ",(VLOOKUP($D593,MAGASINS!$A:$D,4,FALSE)))</f>
        <v xml:space="preserve"> </v>
      </c>
      <c r="I593" s="11"/>
      <c r="J593" s="13"/>
      <c r="K593" s="13"/>
      <c r="L593" s="13"/>
      <c r="M593" s="13"/>
      <c r="N593" s="13"/>
    </row>
    <row r="594" spans="1:14" ht="50.1" customHeight="1">
      <c r="A594" s="9"/>
      <c r="B594" s="10" t="str">
        <f t="shared" si="9"/>
        <v/>
      </c>
      <c r="C594" s="10" t="str">
        <f t="shared" si="10"/>
        <v/>
      </c>
      <c r="D594" s="11"/>
      <c r="E594" s="12" t="str">
        <f>IF(ISNA(VLOOKUP($D594,MAGASINS!$A:$D,2,FALSE))," ",(VLOOKUP($D594,MAGASINS!$A:$D,2,FALSE)))</f>
        <v xml:space="preserve"> </v>
      </c>
      <c r="F594" s="12" t="str">
        <f>IF(ISNA(VLOOKUP($D594,MAGASINS!$A:$D,3,FALSE))," ",(VLOOKUP($D594,MAGASINS!$A:$D,3,FALSE)))</f>
        <v xml:space="preserve"> </v>
      </c>
      <c r="G594" s="17"/>
      <c r="H594" s="12" t="str">
        <f>IF(ISNA(VLOOKUP($D594,MAGASINS!$A:$D,4,FALSE))," ",(VLOOKUP($D594,MAGASINS!$A:$D,4,FALSE)))</f>
        <v xml:space="preserve"> </v>
      </c>
      <c r="I594" s="11"/>
      <c r="J594" s="13"/>
      <c r="K594" s="13"/>
      <c r="L594" s="13"/>
      <c r="M594" s="13"/>
      <c r="N594" s="13"/>
    </row>
    <row r="595" spans="1:14" ht="50.1" customHeight="1">
      <c r="A595" s="9"/>
      <c r="B595" s="10" t="str">
        <f t="shared" si="9"/>
        <v/>
      </c>
      <c r="C595" s="10" t="str">
        <f t="shared" si="10"/>
        <v/>
      </c>
      <c r="D595" s="11"/>
      <c r="E595" s="12" t="str">
        <f>IF(ISNA(VLOOKUP($D595,MAGASINS!$A:$D,2,FALSE))," ",(VLOOKUP($D595,MAGASINS!$A:$D,2,FALSE)))</f>
        <v xml:space="preserve"> </v>
      </c>
      <c r="F595" s="12" t="str">
        <f>IF(ISNA(VLOOKUP($D595,MAGASINS!$A:$D,3,FALSE))," ",(VLOOKUP($D595,MAGASINS!$A:$D,3,FALSE)))</f>
        <v xml:space="preserve"> </v>
      </c>
      <c r="G595" s="17"/>
      <c r="H595" s="12" t="str">
        <f>IF(ISNA(VLOOKUP($D595,MAGASINS!$A:$D,4,FALSE))," ",(VLOOKUP($D595,MAGASINS!$A:$D,4,FALSE)))</f>
        <v xml:space="preserve"> </v>
      </c>
      <c r="I595" s="11"/>
      <c r="J595" s="13"/>
      <c r="K595" s="13"/>
      <c r="L595" s="13"/>
      <c r="M595" s="13"/>
      <c r="N595" s="13"/>
    </row>
    <row r="596" spans="1:14" ht="50.1" customHeight="1">
      <c r="A596" s="9"/>
      <c r="B596" s="10" t="str">
        <f t="shared" si="9"/>
        <v/>
      </c>
      <c r="C596" s="10" t="str">
        <f t="shared" si="10"/>
        <v/>
      </c>
      <c r="D596" s="11"/>
      <c r="E596" s="12" t="str">
        <f>IF(ISNA(VLOOKUP($D596,MAGASINS!$A:$D,2,FALSE))," ",(VLOOKUP($D596,MAGASINS!$A:$D,2,FALSE)))</f>
        <v xml:space="preserve"> </v>
      </c>
      <c r="F596" s="12" t="str">
        <f>IF(ISNA(VLOOKUP($D596,MAGASINS!$A:$D,3,FALSE))," ",(VLOOKUP($D596,MAGASINS!$A:$D,3,FALSE)))</f>
        <v xml:space="preserve"> </v>
      </c>
      <c r="G596" s="17"/>
      <c r="H596" s="12" t="str">
        <f>IF(ISNA(VLOOKUP($D596,MAGASINS!$A:$D,4,FALSE))," ",(VLOOKUP($D596,MAGASINS!$A:$D,4,FALSE)))</f>
        <v xml:space="preserve"> </v>
      </c>
      <c r="I596" s="11"/>
      <c r="J596" s="13"/>
      <c r="K596" s="13"/>
      <c r="L596" s="13"/>
      <c r="M596" s="13"/>
      <c r="N596" s="13"/>
    </row>
    <row r="597" spans="1:14" ht="50.1" customHeight="1">
      <c r="A597" s="9"/>
      <c r="B597" s="10" t="str">
        <f t="shared" si="9"/>
        <v/>
      </c>
      <c r="C597" s="10" t="str">
        <f t="shared" si="10"/>
        <v/>
      </c>
      <c r="D597" s="11"/>
      <c r="E597" s="12" t="str">
        <f>IF(ISNA(VLOOKUP($D597,MAGASINS!$A:$D,2,FALSE))," ",(VLOOKUP($D597,MAGASINS!$A:$D,2,FALSE)))</f>
        <v xml:space="preserve"> </v>
      </c>
      <c r="F597" s="12" t="str">
        <f>IF(ISNA(VLOOKUP($D597,MAGASINS!$A:$D,3,FALSE))," ",(VLOOKUP($D597,MAGASINS!$A:$D,3,FALSE)))</f>
        <v xml:space="preserve"> </v>
      </c>
      <c r="G597" s="17"/>
      <c r="H597" s="12" t="str">
        <f>IF(ISNA(VLOOKUP($D597,MAGASINS!$A:$D,4,FALSE))," ",(VLOOKUP($D597,MAGASINS!$A:$D,4,FALSE)))</f>
        <v xml:space="preserve"> </v>
      </c>
      <c r="I597" s="11"/>
      <c r="J597" s="13"/>
      <c r="K597" s="13"/>
      <c r="L597" s="13"/>
      <c r="M597" s="13"/>
      <c r="N597" s="13"/>
    </row>
    <row r="598" spans="1:14" ht="50.1" customHeight="1">
      <c r="A598" s="9"/>
      <c r="B598" s="10" t="str">
        <f t="shared" si="9"/>
        <v/>
      </c>
      <c r="C598" s="10" t="str">
        <f t="shared" si="10"/>
        <v/>
      </c>
      <c r="D598" s="11"/>
      <c r="E598" s="12" t="str">
        <f>IF(ISNA(VLOOKUP($D598,MAGASINS!$A:$D,2,FALSE))," ",(VLOOKUP($D598,MAGASINS!$A:$D,2,FALSE)))</f>
        <v xml:space="preserve"> </v>
      </c>
      <c r="F598" s="12" t="str">
        <f>IF(ISNA(VLOOKUP($D598,MAGASINS!$A:$D,3,FALSE))," ",(VLOOKUP($D598,MAGASINS!$A:$D,3,FALSE)))</f>
        <v xml:space="preserve"> </v>
      </c>
      <c r="G598" s="17"/>
      <c r="H598" s="12" t="str">
        <f>IF(ISNA(VLOOKUP($D598,MAGASINS!$A:$D,4,FALSE))," ",(VLOOKUP($D598,MAGASINS!$A:$D,4,FALSE)))</f>
        <v xml:space="preserve"> </v>
      </c>
      <c r="I598" s="11"/>
      <c r="J598" s="13"/>
      <c r="K598" s="13"/>
      <c r="L598" s="13"/>
      <c r="M598" s="13"/>
      <c r="N598" s="13"/>
    </row>
    <row r="599" spans="1:14" ht="50.1" customHeight="1">
      <c r="A599" s="9"/>
      <c r="B599" s="10" t="str">
        <f t="shared" si="9"/>
        <v/>
      </c>
      <c r="C599" s="10" t="str">
        <f t="shared" si="10"/>
        <v/>
      </c>
      <c r="D599" s="11"/>
      <c r="E599" s="12" t="str">
        <f>IF(ISNA(VLOOKUP($D599,MAGASINS!$A:$D,2,FALSE))," ",(VLOOKUP($D599,MAGASINS!$A:$D,2,FALSE)))</f>
        <v xml:space="preserve"> </v>
      </c>
      <c r="F599" s="12" t="str">
        <f>IF(ISNA(VLOOKUP($D599,MAGASINS!$A:$D,3,FALSE))," ",(VLOOKUP($D599,MAGASINS!$A:$D,3,FALSE)))</f>
        <v xml:space="preserve"> </v>
      </c>
      <c r="G599" s="17"/>
      <c r="H599" s="12" t="str">
        <f>IF(ISNA(VLOOKUP($D599,MAGASINS!$A:$D,4,FALSE))," ",(VLOOKUP($D599,MAGASINS!$A:$D,4,FALSE)))</f>
        <v xml:space="preserve"> </v>
      </c>
      <c r="I599" s="11"/>
      <c r="J599" s="13"/>
      <c r="K599" s="13"/>
      <c r="L599" s="13"/>
      <c r="M599" s="13"/>
      <c r="N599" s="13"/>
    </row>
    <row r="600" spans="1:14" ht="50.1" customHeight="1">
      <c r="A600" s="9"/>
      <c r="B600" s="10" t="str">
        <f t="shared" si="9"/>
        <v/>
      </c>
      <c r="C600" s="10" t="str">
        <f t="shared" si="10"/>
        <v/>
      </c>
      <c r="D600" s="11"/>
      <c r="E600" s="12" t="str">
        <f>IF(ISNA(VLOOKUP($D600,MAGASINS!$A:$D,2,FALSE))," ",(VLOOKUP($D600,MAGASINS!$A:$D,2,FALSE)))</f>
        <v xml:space="preserve"> </v>
      </c>
      <c r="F600" s="12" t="str">
        <f>IF(ISNA(VLOOKUP($D600,MAGASINS!$A:$D,3,FALSE))," ",(VLOOKUP($D600,MAGASINS!$A:$D,3,FALSE)))</f>
        <v xml:space="preserve"> </v>
      </c>
      <c r="G600" s="17"/>
      <c r="H600" s="12" t="str">
        <f>IF(ISNA(VLOOKUP($D600,MAGASINS!$A:$D,4,FALSE))," ",(VLOOKUP($D600,MAGASINS!$A:$D,4,FALSE)))</f>
        <v xml:space="preserve"> </v>
      </c>
      <c r="I600" s="11"/>
      <c r="J600" s="13"/>
      <c r="K600" s="13"/>
      <c r="L600" s="13"/>
      <c r="M600" s="13"/>
      <c r="N600" s="13"/>
    </row>
    <row r="601" spans="1:14" ht="50.1" customHeight="1">
      <c r="A601" s="9"/>
      <c r="B601" s="10" t="str">
        <f t="shared" si="9"/>
        <v/>
      </c>
      <c r="C601" s="10" t="str">
        <f t="shared" si="10"/>
        <v/>
      </c>
      <c r="D601" s="11"/>
      <c r="E601" s="12" t="str">
        <f>IF(ISNA(VLOOKUP($D601,MAGASINS!$A:$D,2,FALSE))," ",(VLOOKUP($D601,MAGASINS!$A:$D,2,FALSE)))</f>
        <v xml:space="preserve"> </v>
      </c>
      <c r="F601" s="12" t="str">
        <f>IF(ISNA(VLOOKUP($D601,MAGASINS!$A:$D,3,FALSE))," ",(VLOOKUP($D601,MAGASINS!$A:$D,3,FALSE)))</f>
        <v xml:space="preserve"> </v>
      </c>
      <c r="G601" s="17"/>
      <c r="H601" s="12" t="str">
        <f>IF(ISNA(VLOOKUP($D601,MAGASINS!$A:$D,4,FALSE))," ",(VLOOKUP($D601,MAGASINS!$A:$D,4,FALSE)))</f>
        <v xml:space="preserve"> </v>
      </c>
      <c r="I601" s="11"/>
      <c r="J601" s="13"/>
      <c r="K601" s="13"/>
      <c r="L601" s="13"/>
      <c r="M601" s="13"/>
      <c r="N601" s="13"/>
    </row>
    <row r="602" spans="1:14" ht="50.1" customHeight="1">
      <c r="A602" s="9"/>
      <c r="B602" s="10" t="str">
        <f t="shared" si="9"/>
        <v/>
      </c>
      <c r="C602" s="10" t="str">
        <f t="shared" si="10"/>
        <v/>
      </c>
      <c r="D602" s="11"/>
      <c r="E602" s="12" t="str">
        <f>IF(ISNA(VLOOKUP($D602,MAGASINS!$A:$D,2,FALSE))," ",(VLOOKUP($D602,MAGASINS!$A:$D,2,FALSE)))</f>
        <v xml:space="preserve"> </v>
      </c>
      <c r="F602" s="12" t="str">
        <f>IF(ISNA(VLOOKUP($D602,MAGASINS!$A:$D,3,FALSE))," ",(VLOOKUP($D602,MAGASINS!$A:$D,3,FALSE)))</f>
        <v xml:space="preserve"> </v>
      </c>
      <c r="G602" s="17"/>
      <c r="H602" s="12" t="str">
        <f>IF(ISNA(VLOOKUP($D602,MAGASINS!$A:$D,4,FALSE))," ",(VLOOKUP($D602,MAGASINS!$A:$D,4,FALSE)))</f>
        <v xml:space="preserve"> </v>
      </c>
      <c r="I602" s="11"/>
      <c r="J602" s="13"/>
      <c r="K602" s="13"/>
      <c r="L602" s="13"/>
      <c r="M602" s="13"/>
      <c r="N602" s="13"/>
    </row>
    <row r="603" spans="1:14" ht="50.1" customHeight="1">
      <c r="A603" s="9"/>
      <c r="B603" s="10" t="str">
        <f t="shared" si="9"/>
        <v/>
      </c>
      <c r="C603" s="10" t="str">
        <f t="shared" si="10"/>
        <v/>
      </c>
      <c r="D603" s="11"/>
      <c r="E603" s="12" t="str">
        <f>IF(ISNA(VLOOKUP($D603,MAGASINS!$A:$D,2,FALSE))," ",(VLOOKUP($D603,MAGASINS!$A:$D,2,FALSE)))</f>
        <v xml:space="preserve"> </v>
      </c>
      <c r="F603" s="12" t="str">
        <f>IF(ISNA(VLOOKUP($D603,MAGASINS!$A:$D,3,FALSE))," ",(VLOOKUP($D603,MAGASINS!$A:$D,3,FALSE)))</f>
        <v xml:space="preserve"> </v>
      </c>
      <c r="G603" s="17"/>
      <c r="H603" s="12" t="str">
        <f>IF(ISNA(VLOOKUP($D603,MAGASINS!$A:$D,4,FALSE))," ",(VLOOKUP($D603,MAGASINS!$A:$D,4,FALSE)))</f>
        <v xml:space="preserve"> </v>
      </c>
      <c r="I603" s="11"/>
      <c r="J603" s="13"/>
      <c r="K603" s="13"/>
      <c r="L603" s="13"/>
      <c r="M603" s="13"/>
      <c r="N603" s="13"/>
    </row>
    <row r="604" spans="1:14" ht="50.1" customHeight="1">
      <c r="A604" s="9"/>
      <c r="B604" s="10" t="str">
        <f t="shared" si="9"/>
        <v/>
      </c>
      <c r="C604" s="10" t="str">
        <f t="shared" si="10"/>
        <v/>
      </c>
      <c r="D604" s="11"/>
      <c r="E604" s="12" t="str">
        <f>IF(ISNA(VLOOKUP($D604,MAGASINS!$A:$D,2,FALSE))," ",(VLOOKUP($D604,MAGASINS!$A:$D,2,FALSE)))</f>
        <v xml:space="preserve"> </v>
      </c>
      <c r="F604" s="12" t="str">
        <f>IF(ISNA(VLOOKUP($D604,MAGASINS!$A:$D,3,FALSE))," ",(VLOOKUP($D604,MAGASINS!$A:$D,3,FALSE)))</f>
        <v xml:space="preserve"> </v>
      </c>
      <c r="G604" s="17"/>
      <c r="H604" s="12" t="str">
        <f>IF(ISNA(VLOOKUP($D604,MAGASINS!$A:$D,4,FALSE))," ",(VLOOKUP($D604,MAGASINS!$A:$D,4,FALSE)))</f>
        <v xml:space="preserve"> </v>
      </c>
      <c r="I604" s="11"/>
      <c r="J604" s="13"/>
      <c r="K604" s="13"/>
      <c r="L604" s="13"/>
      <c r="M604" s="13"/>
      <c r="N604" s="13"/>
    </row>
    <row r="605" spans="1:14" ht="50.1" customHeight="1">
      <c r="A605" s="9"/>
      <c r="B605" s="10" t="str">
        <f t="shared" si="9"/>
        <v/>
      </c>
      <c r="C605" s="10" t="str">
        <f t="shared" si="10"/>
        <v/>
      </c>
      <c r="D605" s="11"/>
      <c r="E605" s="12" t="str">
        <f>IF(ISNA(VLOOKUP($D605,MAGASINS!$A:$D,2,FALSE))," ",(VLOOKUP($D605,MAGASINS!$A:$D,2,FALSE)))</f>
        <v xml:space="preserve"> </v>
      </c>
      <c r="F605" s="12" t="str">
        <f>IF(ISNA(VLOOKUP($D605,MAGASINS!$A:$D,3,FALSE))," ",(VLOOKUP($D605,MAGASINS!$A:$D,3,FALSE)))</f>
        <v xml:space="preserve"> </v>
      </c>
      <c r="G605" s="17"/>
      <c r="H605" s="12" t="str">
        <f>IF(ISNA(VLOOKUP($D605,MAGASINS!$A:$D,4,FALSE))," ",(VLOOKUP($D605,MAGASINS!$A:$D,4,FALSE)))</f>
        <v xml:space="preserve"> </v>
      </c>
      <c r="I605" s="11"/>
      <c r="J605" s="13"/>
      <c r="K605" s="13"/>
      <c r="L605" s="13"/>
      <c r="M605" s="13"/>
      <c r="N605" s="13"/>
    </row>
    <row r="606" spans="1:14" ht="50.1" customHeight="1">
      <c r="A606" s="9"/>
      <c r="B606" s="10" t="str">
        <f t="shared" si="9"/>
        <v/>
      </c>
      <c r="C606" s="10" t="str">
        <f t="shared" si="10"/>
        <v/>
      </c>
      <c r="D606" s="11"/>
      <c r="E606" s="12" t="str">
        <f>IF(ISNA(VLOOKUP($D606,MAGASINS!$A:$D,2,FALSE))," ",(VLOOKUP($D606,MAGASINS!$A:$D,2,FALSE)))</f>
        <v xml:space="preserve"> </v>
      </c>
      <c r="F606" s="12" t="str">
        <f>IF(ISNA(VLOOKUP($D606,MAGASINS!$A:$D,3,FALSE))," ",(VLOOKUP($D606,MAGASINS!$A:$D,3,FALSE)))</f>
        <v xml:space="preserve"> </v>
      </c>
      <c r="G606" s="17"/>
      <c r="H606" s="12" t="str">
        <f>IF(ISNA(VLOOKUP($D606,MAGASINS!$A:$D,4,FALSE))," ",(VLOOKUP($D606,MAGASINS!$A:$D,4,FALSE)))</f>
        <v xml:space="preserve"> </v>
      </c>
      <c r="I606" s="11"/>
      <c r="J606" s="13"/>
      <c r="K606" s="13"/>
      <c r="L606" s="13"/>
      <c r="M606" s="13"/>
      <c r="N606" s="13"/>
    </row>
    <row r="607" spans="1:14" ht="50.1" customHeight="1">
      <c r="A607" s="9"/>
      <c r="B607" s="10" t="str">
        <f t="shared" si="9"/>
        <v/>
      </c>
      <c r="C607" s="10" t="str">
        <f t="shared" si="10"/>
        <v/>
      </c>
      <c r="D607" s="11"/>
      <c r="E607" s="12" t="str">
        <f>IF(ISNA(VLOOKUP($D607,MAGASINS!$A:$D,2,FALSE))," ",(VLOOKUP($D607,MAGASINS!$A:$D,2,FALSE)))</f>
        <v xml:space="preserve"> </v>
      </c>
      <c r="F607" s="12" t="str">
        <f>IF(ISNA(VLOOKUP($D607,MAGASINS!$A:$D,3,FALSE))," ",(VLOOKUP($D607,MAGASINS!$A:$D,3,FALSE)))</f>
        <v xml:space="preserve"> </v>
      </c>
      <c r="G607" s="17"/>
      <c r="H607" s="12" t="str">
        <f>IF(ISNA(VLOOKUP($D607,MAGASINS!$A:$D,4,FALSE))," ",(VLOOKUP($D607,MAGASINS!$A:$D,4,FALSE)))</f>
        <v xml:space="preserve"> </v>
      </c>
      <c r="I607" s="11"/>
      <c r="J607" s="13"/>
      <c r="K607" s="13"/>
      <c r="L607" s="13"/>
      <c r="M607" s="13"/>
      <c r="N607" s="13"/>
    </row>
    <row r="608" spans="1:14" ht="50.1" customHeight="1">
      <c r="A608" s="9"/>
      <c r="B608" s="10" t="str">
        <f t="shared" si="9"/>
        <v/>
      </c>
      <c r="C608" s="10" t="str">
        <f t="shared" si="10"/>
        <v/>
      </c>
      <c r="D608" s="11"/>
      <c r="E608" s="12" t="str">
        <f>IF(ISNA(VLOOKUP($D608,MAGASINS!$A:$D,2,FALSE))," ",(VLOOKUP($D608,MAGASINS!$A:$D,2,FALSE)))</f>
        <v xml:space="preserve"> </v>
      </c>
      <c r="F608" s="12" t="str">
        <f>IF(ISNA(VLOOKUP($D608,MAGASINS!$A:$D,3,FALSE))," ",(VLOOKUP($D608,MAGASINS!$A:$D,3,FALSE)))</f>
        <v xml:space="preserve"> </v>
      </c>
      <c r="G608" s="17"/>
      <c r="H608" s="12" t="str">
        <f>IF(ISNA(VLOOKUP($D608,MAGASINS!$A:$D,4,FALSE))," ",(VLOOKUP($D608,MAGASINS!$A:$D,4,FALSE)))</f>
        <v xml:space="preserve"> </v>
      </c>
      <c r="I608" s="11"/>
      <c r="J608" s="13"/>
      <c r="K608" s="13"/>
      <c r="L608" s="13"/>
      <c r="M608" s="13"/>
      <c r="N608" s="13"/>
    </row>
    <row r="609" spans="1:14" ht="50.1" customHeight="1">
      <c r="A609" s="9"/>
      <c r="B609" s="10" t="str">
        <f t="shared" si="9"/>
        <v/>
      </c>
      <c r="C609" s="10" t="str">
        <f t="shared" si="10"/>
        <v/>
      </c>
      <c r="D609" s="11"/>
      <c r="E609" s="12" t="str">
        <f>IF(ISNA(VLOOKUP($D609,MAGASINS!$A:$D,2,FALSE))," ",(VLOOKUP($D609,MAGASINS!$A:$D,2,FALSE)))</f>
        <v xml:space="preserve"> </v>
      </c>
      <c r="F609" s="12" t="str">
        <f>IF(ISNA(VLOOKUP($D609,MAGASINS!$A:$D,3,FALSE))," ",(VLOOKUP($D609,MAGASINS!$A:$D,3,FALSE)))</f>
        <v xml:space="preserve"> </v>
      </c>
      <c r="G609" s="17"/>
      <c r="H609" s="12" t="str">
        <f>IF(ISNA(VLOOKUP($D609,MAGASINS!$A:$D,4,FALSE))," ",(VLOOKUP($D609,MAGASINS!$A:$D,4,FALSE)))</f>
        <v xml:space="preserve"> </v>
      </c>
      <c r="I609" s="11"/>
      <c r="J609" s="13"/>
      <c r="K609" s="13"/>
      <c r="L609" s="13"/>
      <c r="M609" s="13"/>
      <c r="N609" s="13"/>
    </row>
    <row r="610" spans="1:14" ht="50.1" customHeight="1">
      <c r="A610" s="9"/>
      <c r="B610" s="10" t="str">
        <f t="shared" si="9"/>
        <v/>
      </c>
      <c r="C610" s="10" t="str">
        <f t="shared" si="10"/>
        <v/>
      </c>
      <c r="D610" s="11"/>
      <c r="E610" s="12" t="str">
        <f>IF(ISNA(VLOOKUP($D610,MAGASINS!$A:$D,2,FALSE))," ",(VLOOKUP($D610,MAGASINS!$A:$D,2,FALSE)))</f>
        <v xml:space="preserve"> </v>
      </c>
      <c r="F610" s="12" t="str">
        <f>IF(ISNA(VLOOKUP($D610,MAGASINS!$A:$D,3,FALSE))," ",(VLOOKUP($D610,MAGASINS!$A:$D,3,FALSE)))</f>
        <v xml:space="preserve"> </v>
      </c>
      <c r="G610" s="17"/>
      <c r="H610" s="12" t="str">
        <f>IF(ISNA(VLOOKUP($D610,MAGASINS!$A:$D,4,FALSE))," ",(VLOOKUP($D610,MAGASINS!$A:$D,4,FALSE)))</f>
        <v xml:space="preserve"> </v>
      </c>
      <c r="I610" s="11"/>
      <c r="J610" s="13"/>
      <c r="K610" s="13"/>
      <c r="L610" s="13"/>
      <c r="M610" s="13"/>
      <c r="N610" s="13"/>
    </row>
    <row r="611" spans="1:14" ht="50.1" customHeight="1">
      <c r="A611" s="9"/>
      <c r="B611" s="10" t="str">
        <f t="shared" si="9"/>
        <v/>
      </c>
      <c r="C611" s="10" t="str">
        <f t="shared" si="10"/>
        <v/>
      </c>
      <c r="D611" s="11"/>
      <c r="E611" s="12" t="str">
        <f>IF(ISNA(VLOOKUP($D611,MAGASINS!$A:$D,2,FALSE))," ",(VLOOKUP($D611,MAGASINS!$A:$D,2,FALSE)))</f>
        <v xml:space="preserve"> </v>
      </c>
      <c r="F611" s="12" t="str">
        <f>IF(ISNA(VLOOKUP($D611,MAGASINS!$A:$D,3,FALSE))," ",(VLOOKUP($D611,MAGASINS!$A:$D,3,FALSE)))</f>
        <v xml:space="preserve"> </v>
      </c>
      <c r="G611" s="17"/>
      <c r="H611" s="12" t="str">
        <f>IF(ISNA(VLOOKUP($D611,MAGASINS!$A:$D,4,FALSE))," ",(VLOOKUP($D611,MAGASINS!$A:$D,4,FALSE)))</f>
        <v xml:space="preserve"> </v>
      </c>
      <c r="I611" s="11"/>
      <c r="J611" s="13"/>
      <c r="K611" s="13"/>
      <c r="L611" s="13"/>
      <c r="M611" s="13"/>
      <c r="N611" s="13"/>
    </row>
    <row r="612" spans="1:14" ht="50.1" customHeight="1">
      <c r="A612" s="9"/>
      <c r="B612" s="10" t="str">
        <f t="shared" si="9"/>
        <v/>
      </c>
      <c r="C612" s="10" t="str">
        <f t="shared" si="10"/>
        <v/>
      </c>
      <c r="D612" s="11"/>
      <c r="E612" s="12" t="str">
        <f>IF(ISNA(VLOOKUP($D612,MAGASINS!$A:$D,2,FALSE))," ",(VLOOKUP($D612,MAGASINS!$A:$D,2,FALSE)))</f>
        <v xml:space="preserve"> </v>
      </c>
      <c r="F612" s="12" t="str">
        <f>IF(ISNA(VLOOKUP($D612,MAGASINS!$A:$D,3,FALSE))," ",(VLOOKUP($D612,MAGASINS!$A:$D,3,FALSE)))</f>
        <v xml:space="preserve"> </v>
      </c>
      <c r="G612" s="17"/>
      <c r="H612" s="12" t="str">
        <f>IF(ISNA(VLOOKUP($D612,MAGASINS!$A:$D,4,FALSE))," ",(VLOOKUP($D612,MAGASINS!$A:$D,4,FALSE)))</f>
        <v xml:space="preserve"> </v>
      </c>
      <c r="I612" s="11"/>
      <c r="J612" s="13"/>
      <c r="K612" s="13"/>
      <c r="L612" s="13"/>
      <c r="M612" s="13"/>
      <c r="N612" s="13"/>
    </row>
    <row r="613" spans="1:14" ht="50.1" customHeight="1">
      <c r="A613" s="9"/>
      <c r="B613" s="10" t="str">
        <f t="shared" si="9"/>
        <v/>
      </c>
      <c r="C613" s="10" t="str">
        <f t="shared" si="10"/>
        <v/>
      </c>
      <c r="D613" s="11"/>
      <c r="E613" s="12" t="str">
        <f>IF(ISNA(VLOOKUP($D613,MAGASINS!$A:$D,2,FALSE))," ",(VLOOKUP($D613,MAGASINS!$A:$D,2,FALSE)))</f>
        <v xml:space="preserve"> </v>
      </c>
      <c r="F613" s="12" t="str">
        <f>IF(ISNA(VLOOKUP($D613,MAGASINS!$A:$D,3,FALSE))," ",(VLOOKUP($D613,MAGASINS!$A:$D,3,FALSE)))</f>
        <v xml:space="preserve"> </v>
      </c>
      <c r="G613" s="17"/>
      <c r="H613" s="12" t="str">
        <f>IF(ISNA(VLOOKUP($D613,MAGASINS!$A:$D,4,FALSE))," ",(VLOOKUP($D613,MAGASINS!$A:$D,4,FALSE)))</f>
        <v xml:space="preserve"> </v>
      </c>
      <c r="I613" s="11"/>
      <c r="J613" s="13"/>
      <c r="K613" s="13"/>
      <c r="L613" s="13"/>
      <c r="M613" s="13"/>
      <c r="N613" s="13"/>
    </row>
    <row r="614" spans="1:14" ht="50.1" customHeight="1">
      <c r="A614" s="9"/>
      <c r="B614" s="10" t="str">
        <f t="shared" si="9"/>
        <v/>
      </c>
      <c r="C614" s="10" t="str">
        <f t="shared" si="10"/>
        <v/>
      </c>
      <c r="D614" s="11"/>
      <c r="E614" s="12" t="str">
        <f>IF(ISNA(VLOOKUP($D614,MAGASINS!$A:$D,2,FALSE))," ",(VLOOKUP($D614,MAGASINS!$A:$D,2,FALSE)))</f>
        <v xml:space="preserve"> </v>
      </c>
      <c r="F614" s="12" t="str">
        <f>IF(ISNA(VLOOKUP($D614,MAGASINS!$A:$D,3,FALSE))," ",(VLOOKUP($D614,MAGASINS!$A:$D,3,FALSE)))</f>
        <v xml:space="preserve"> </v>
      </c>
      <c r="G614" s="17"/>
      <c r="H614" s="12" t="str">
        <f>IF(ISNA(VLOOKUP($D614,MAGASINS!$A:$D,4,FALSE))," ",(VLOOKUP($D614,MAGASINS!$A:$D,4,FALSE)))</f>
        <v xml:space="preserve"> </v>
      </c>
      <c r="I614" s="11"/>
      <c r="J614" s="13"/>
      <c r="K614" s="13"/>
      <c r="L614" s="13"/>
      <c r="M614" s="13"/>
      <c r="N614" s="13"/>
    </row>
    <row r="615" spans="1:14" ht="50.1" customHeight="1">
      <c r="A615" s="9"/>
      <c r="B615" s="10" t="str">
        <f t="shared" si="9"/>
        <v/>
      </c>
      <c r="C615" s="10" t="str">
        <f t="shared" si="10"/>
        <v/>
      </c>
      <c r="D615" s="11"/>
      <c r="E615" s="12" t="str">
        <f>IF(ISNA(VLOOKUP($D615,MAGASINS!$A:$D,2,FALSE))," ",(VLOOKUP($D615,MAGASINS!$A:$D,2,FALSE)))</f>
        <v xml:space="preserve"> </v>
      </c>
      <c r="F615" s="12" t="str">
        <f>IF(ISNA(VLOOKUP($D615,MAGASINS!$A:$D,3,FALSE))," ",(VLOOKUP($D615,MAGASINS!$A:$D,3,FALSE)))</f>
        <v xml:space="preserve"> </v>
      </c>
      <c r="G615" s="17"/>
      <c r="H615" s="12" t="str">
        <f>IF(ISNA(VLOOKUP($D615,MAGASINS!$A:$D,4,FALSE))," ",(VLOOKUP($D615,MAGASINS!$A:$D,4,FALSE)))</f>
        <v xml:space="preserve"> </v>
      </c>
      <c r="I615" s="11"/>
      <c r="J615" s="13"/>
      <c r="K615" s="13"/>
      <c r="L615" s="13"/>
      <c r="M615" s="13"/>
      <c r="N615" s="13"/>
    </row>
    <row r="616" spans="1:14" ht="50.1" customHeight="1">
      <c r="A616" s="9"/>
      <c r="B616" s="10" t="str">
        <f t="shared" si="9"/>
        <v/>
      </c>
      <c r="C616" s="10" t="str">
        <f t="shared" si="10"/>
        <v/>
      </c>
      <c r="D616" s="11"/>
      <c r="E616" s="12" t="str">
        <f>IF(ISNA(VLOOKUP($D616,MAGASINS!$A:$D,2,FALSE))," ",(VLOOKUP($D616,MAGASINS!$A:$D,2,FALSE)))</f>
        <v xml:space="preserve"> </v>
      </c>
      <c r="F616" s="12" t="str">
        <f>IF(ISNA(VLOOKUP($D616,MAGASINS!$A:$D,3,FALSE))," ",(VLOOKUP($D616,MAGASINS!$A:$D,3,FALSE)))</f>
        <v xml:space="preserve"> </v>
      </c>
      <c r="G616" s="17"/>
      <c r="H616" s="12" t="str">
        <f>IF(ISNA(VLOOKUP($D616,MAGASINS!$A:$D,4,FALSE))," ",(VLOOKUP($D616,MAGASINS!$A:$D,4,FALSE)))</f>
        <v xml:space="preserve"> </v>
      </c>
      <c r="I616" s="11"/>
      <c r="J616" s="13"/>
      <c r="K616" s="13"/>
      <c r="L616" s="13"/>
      <c r="M616" s="13"/>
      <c r="N616" s="13"/>
    </row>
    <row r="617" spans="1:14" ht="50.1" customHeight="1">
      <c r="A617" s="9"/>
      <c r="B617" s="10" t="str">
        <f t="shared" si="9"/>
        <v/>
      </c>
      <c r="C617" s="10" t="str">
        <f t="shared" si="10"/>
        <v/>
      </c>
      <c r="D617" s="11"/>
      <c r="E617" s="12" t="str">
        <f>IF(ISNA(VLOOKUP($D617,MAGASINS!$A:$D,2,FALSE))," ",(VLOOKUP($D617,MAGASINS!$A:$D,2,FALSE)))</f>
        <v xml:space="preserve"> </v>
      </c>
      <c r="F617" s="12" t="str">
        <f>IF(ISNA(VLOOKUP($D617,MAGASINS!$A:$D,3,FALSE))," ",(VLOOKUP($D617,MAGASINS!$A:$D,3,FALSE)))</f>
        <v xml:space="preserve"> </v>
      </c>
      <c r="G617" s="17"/>
      <c r="H617" s="12" t="str">
        <f>IF(ISNA(VLOOKUP($D617,MAGASINS!$A:$D,4,FALSE))," ",(VLOOKUP($D617,MAGASINS!$A:$D,4,FALSE)))</f>
        <v xml:space="preserve"> </v>
      </c>
      <c r="I617" s="11"/>
      <c r="J617" s="13"/>
      <c r="K617" s="13"/>
      <c r="L617" s="13"/>
      <c r="M617" s="13"/>
      <c r="N617" s="13"/>
    </row>
    <row r="618" spans="1:14" ht="50.1" customHeight="1">
      <c r="A618" s="9"/>
      <c r="B618" s="10" t="str">
        <f t="shared" ref="B618:B651" si="11">IF(A618=0,"",CHOOSE(MONTH(A618),"01_janvier","02_février","03_mars","04_avril","05_mai","06_juin","07_juillet","08_août","09_septembre","10_octobre","11_novembre","12_décembre"))</f>
        <v/>
      </c>
      <c r="C618" s="10" t="str">
        <f t="shared" si="10"/>
        <v/>
      </c>
      <c r="D618" s="11"/>
      <c r="E618" s="12" t="str">
        <f>IF(ISNA(VLOOKUP($D618,MAGASINS!$A:$D,2,FALSE))," ",(VLOOKUP($D618,MAGASINS!$A:$D,2,FALSE)))</f>
        <v xml:space="preserve"> </v>
      </c>
      <c r="F618" s="12" t="str">
        <f>IF(ISNA(VLOOKUP($D618,MAGASINS!$A:$D,3,FALSE))," ",(VLOOKUP($D618,MAGASINS!$A:$D,3,FALSE)))</f>
        <v xml:space="preserve"> </v>
      </c>
      <c r="G618" s="17"/>
      <c r="H618" s="12" t="str">
        <f>IF(ISNA(VLOOKUP($D618,MAGASINS!$A:$D,4,FALSE))," ",(VLOOKUP($D618,MAGASINS!$A:$D,4,FALSE)))</f>
        <v xml:space="preserve"> </v>
      </c>
      <c r="I618" s="11"/>
      <c r="J618" s="13"/>
      <c r="K618" s="13"/>
      <c r="L618" s="13"/>
      <c r="M618" s="13"/>
      <c r="N618" s="13"/>
    </row>
    <row r="619" spans="1:14" ht="50.1" customHeight="1">
      <c r="A619" s="9"/>
      <c r="B619" s="10" t="str">
        <f t="shared" si="11"/>
        <v/>
      </c>
      <c r="C619" s="10" t="str">
        <f t="shared" si="10"/>
        <v/>
      </c>
      <c r="D619" s="11"/>
      <c r="E619" s="12" t="str">
        <f>IF(ISNA(VLOOKUP($D619,MAGASINS!$A:$D,2,FALSE))," ",(VLOOKUP($D619,MAGASINS!$A:$D,2,FALSE)))</f>
        <v xml:space="preserve"> </v>
      </c>
      <c r="F619" s="12" t="str">
        <f>IF(ISNA(VLOOKUP($D619,MAGASINS!$A:$D,3,FALSE))," ",(VLOOKUP($D619,MAGASINS!$A:$D,3,FALSE)))</f>
        <v xml:space="preserve"> </v>
      </c>
      <c r="G619" s="17"/>
      <c r="H619" s="12" t="str">
        <f>IF(ISNA(VLOOKUP($D619,MAGASINS!$A:$D,4,FALSE))," ",(VLOOKUP($D619,MAGASINS!$A:$D,4,FALSE)))</f>
        <v xml:space="preserve"> </v>
      </c>
      <c r="I619" s="11"/>
      <c r="J619" s="13"/>
      <c r="K619" s="13"/>
      <c r="L619" s="13"/>
      <c r="M619" s="13"/>
      <c r="N619" s="13"/>
    </row>
    <row r="620" spans="1:14" ht="50.1" customHeight="1">
      <c r="A620" s="9"/>
      <c r="B620" s="10" t="str">
        <f t="shared" si="11"/>
        <v/>
      </c>
      <c r="C620" s="10" t="str">
        <f t="shared" si="10"/>
        <v/>
      </c>
      <c r="D620" s="11"/>
      <c r="E620" s="12" t="str">
        <f>IF(ISNA(VLOOKUP($D620,MAGASINS!$A:$D,2,FALSE))," ",(VLOOKUP($D620,MAGASINS!$A:$D,2,FALSE)))</f>
        <v xml:space="preserve"> </v>
      </c>
      <c r="F620" s="12" t="str">
        <f>IF(ISNA(VLOOKUP($D620,MAGASINS!$A:$D,3,FALSE))," ",(VLOOKUP($D620,MAGASINS!$A:$D,3,FALSE)))</f>
        <v xml:space="preserve"> </v>
      </c>
      <c r="G620" s="17"/>
      <c r="H620" s="12" t="str">
        <f>IF(ISNA(VLOOKUP($D620,MAGASINS!$A:$D,4,FALSE))," ",(VLOOKUP($D620,MAGASINS!$A:$D,4,FALSE)))</f>
        <v xml:space="preserve"> </v>
      </c>
      <c r="I620" s="11"/>
      <c r="J620" s="13"/>
      <c r="K620" s="13"/>
      <c r="L620" s="13"/>
      <c r="M620" s="13"/>
      <c r="N620" s="13"/>
    </row>
    <row r="621" spans="1:14" ht="50.1" customHeight="1">
      <c r="A621" s="9"/>
      <c r="B621" s="10" t="str">
        <f t="shared" si="11"/>
        <v/>
      </c>
      <c r="C621" s="10" t="str">
        <f t="shared" si="10"/>
        <v/>
      </c>
      <c r="D621" s="11"/>
      <c r="E621" s="12" t="str">
        <f>IF(ISNA(VLOOKUP($D621,MAGASINS!$A:$D,2,FALSE))," ",(VLOOKUP($D621,MAGASINS!$A:$D,2,FALSE)))</f>
        <v xml:space="preserve"> </v>
      </c>
      <c r="F621" s="12" t="str">
        <f>IF(ISNA(VLOOKUP($D621,MAGASINS!$A:$D,3,FALSE))," ",(VLOOKUP($D621,MAGASINS!$A:$D,3,FALSE)))</f>
        <v xml:space="preserve"> </v>
      </c>
      <c r="G621" s="17"/>
      <c r="H621" s="12" t="str">
        <f>IF(ISNA(VLOOKUP($D621,MAGASINS!$A:$D,4,FALSE))," ",(VLOOKUP($D621,MAGASINS!$A:$D,4,FALSE)))</f>
        <v xml:space="preserve"> </v>
      </c>
      <c r="I621" s="11"/>
      <c r="J621" s="13"/>
      <c r="K621" s="13"/>
      <c r="L621" s="13"/>
      <c r="M621" s="13"/>
      <c r="N621" s="13"/>
    </row>
    <row r="622" spans="1:14" ht="50.1" customHeight="1">
      <c r="A622" s="9"/>
      <c r="B622" s="10" t="str">
        <f t="shared" si="11"/>
        <v/>
      </c>
      <c r="C622" s="10" t="str">
        <f t="shared" si="10"/>
        <v/>
      </c>
      <c r="D622" s="11"/>
      <c r="E622" s="12" t="str">
        <f>IF(ISNA(VLOOKUP($D622,MAGASINS!$A:$D,2,FALSE))," ",(VLOOKUP($D622,MAGASINS!$A:$D,2,FALSE)))</f>
        <v xml:space="preserve"> </v>
      </c>
      <c r="F622" s="12" t="str">
        <f>IF(ISNA(VLOOKUP($D622,MAGASINS!$A:$D,3,FALSE))," ",(VLOOKUP($D622,MAGASINS!$A:$D,3,FALSE)))</f>
        <v xml:space="preserve"> </v>
      </c>
      <c r="G622" s="17"/>
      <c r="H622" s="12" t="str">
        <f>IF(ISNA(VLOOKUP($D622,MAGASINS!$A:$D,4,FALSE))," ",(VLOOKUP($D622,MAGASINS!$A:$D,4,FALSE)))</f>
        <v xml:space="preserve"> </v>
      </c>
      <c r="I622" s="11"/>
      <c r="J622" s="13"/>
      <c r="K622" s="13"/>
      <c r="L622" s="13"/>
      <c r="M622" s="13"/>
      <c r="N622" s="13"/>
    </row>
    <row r="623" spans="1:14" ht="50.1" customHeight="1">
      <c r="A623" s="9"/>
      <c r="B623" s="10" t="str">
        <f t="shared" si="11"/>
        <v/>
      </c>
      <c r="C623" s="10" t="str">
        <f t="shared" si="10"/>
        <v/>
      </c>
      <c r="D623" s="11"/>
      <c r="E623" s="12" t="str">
        <f>IF(ISNA(VLOOKUP($D623,MAGASINS!$A:$D,2,FALSE))," ",(VLOOKUP($D623,MAGASINS!$A:$D,2,FALSE)))</f>
        <v xml:space="preserve"> </v>
      </c>
      <c r="F623" s="12" t="str">
        <f>IF(ISNA(VLOOKUP($D623,MAGASINS!$A:$D,3,FALSE))," ",(VLOOKUP($D623,MAGASINS!$A:$D,3,FALSE)))</f>
        <v xml:space="preserve"> </v>
      </c>
      <c r="G623" s="17"/>
      <c r="H623" s="12" t="str">
        <f>IF(ISNA(VLOOKUP($D623,MAGASINS!$A:$D,4,FALSE))," ",(VLOOKUP($D623,MAGASINS!$A:$D,4,FALSE)))</f>
        <v xml:space="preserve"> </v>
      </c>
      <c r="I623" s="11"/>
      <c r="J623" s="13"/>
      <c r="K623" s="13"/>
      <c r="L623" s="13"/>
      <c r="M623" s="13"/>
      <c r="N623" s="13"/>
    </row>
    <row r="624" spans="1:14" ht="50.1" customHeight="1">
      <c r="A624" s="9"/>
      <c r="B624" s="10" t="str">
        <f t="shared" si="11"/>
        <v/>
      </c>
      <c r="C624" s="10" t="str">
        <f t="shared" si="10"/>
        <v/>
      </c>
      <c r="D624" s="11"/>
      <c r="E624" s="12" t="str">
        <f>IF(ISNA(VLOOKUP($D624,MAGASINS!$A:$D,2,FALSE))," ",(VLOOKUP($D624,MAGASINS!$A:$D,2,FALSE)))</f>
        <v xml:space="preserve"> </v>
      </c>
      <c r="F624" s="12" t="str">
        <f>IF(ISNA(VLOOKUP($D624,MAGASINS!$A:$D,3,FALSE))," ",(VLOOKUP($D624,MAGASINS!$A:$D,3,FALSE)))</f>
        <v xml:space="preserve"> </v>
      </c>
      <c r="G624" s="17"/>
      <c r="H624" s="12" t="str">
        <f>IF(ISNA(VLOOKUP($D624,MAGASINS!$A:$D,4,FALSE))," ",(VLOOKUP($D624,MAGASINS!$A:$D,4,FALSE)))</f>
        <v xml:space="preserve"> </v>
      </c>
      <c r="I624" s="11"/>
      <c r="J624" s="13"/>
      <c r="K624" s="13"/>
      <c r="L624" s="13"/>
      <c r="M624" s="13"/>
      <c r="N624" s="13"/>
    </row>
    <row r="625" spans="1:14" ht="50.1" customHeight="1">
      <c r="A625" s="9"/>
      <c r="B625" s="10" t="str">
        <f t="shared" si="11"/>
        <v/>
      </c>
      <c r="C625" s="10" t="str">
        <f t="shared" si="10"/>
        <v/>
      </c>
      <c r="D625" s="11"/>
      <c r="E625" s="12" t="str">
        <f>IF(ISNA(VLOOKUP($D625,MAGASINS!$A:$D,2,FALSE))," ",(VLOOKUP($D625,MAGASINS!$A:$D,2,FALSE)))</f>
        <v xml:space="preserve"> </v>
      </c>
      <c r="F625" s="12" t="str">
        <f>IF(ISNA(VLOOKUP($D625,MAGASINS!$A:$D,3,FALSE))," ",(VLOOKUP($D625,MAGASINS!$A:$D,3,FALSE)))</f>
        <v xml:space="preserve"> </v>
      </c>
      <c r="G625" s="17"/>
      <c r="H625" s="12" t="str">
        <f>IF(ISNA(VLOOKUP($D625,MAGASINS!$A:$D,4,FALSE))," ",(VLOOKUP($D625,MAGASINS!$A:$D,4,FALSE)))</f>
        <v xml:space="preserve"> </v>
      </c>
      <c r="I625" s="11"/>
      <c r="J625" s="13"/>
      <c r="K625" s="13"/>
      <c r="L625" s="13"/>
      <c r="M625" s="13"/>
      <c r="N625" s="13"/>
    </row>
    <row r="626" spans="1:14" ht="50.1" customHeight="1">
      <c r="A626" s="9"/>
      <c r="B626" s="10" t="str">
        <f t="shared" si="11"/>
        <v/>
      </c>
      <c r="C626" s="10" t="str">
        <f t="shared" si="10"/>
        <v/>
      </c>
      <c r="D626" s="11"/>
      <c r="E626" s="12" t="str">
        <f>IF(ISNA(VLOOKUP($D626,MAGASINS!$A:$D,2,FALSE))," ",(VLOOKUP($D626,MAGASINS!$A:$D,2,FALSE)))</f>
        <v xml:space="preserve"> </v>
      </c>
      <c r="F626" s="12" t="str">
        <f>IF(ISNA(VLOOKUP($D626,MAGASINS!$A:$D,3,FALSE))," ",(VLOOKUP($D626,MAGASINS!$A:$D,3,FALSE)))</f>
        <v xml:space="preserve"> </v>
      </c>
      <c r="G626" s="17"/>
      <c r="H626" s="12" t="str">
        <f>IF(ISNA(VLOOKUP($D626,MAGASINS!$A:$D,4,FALSE))," ",(VLOOKUP($D626,MAGASINS!$A:$D,4,FALSE)))</f>
        <v xml:space="preserve"> </v>
      </c>
      <c r="I626" s="11"/>
      <c r="J626" s="13"/>
      <c r="K626" s="13"/>
      <c r="L626" s="13"/>
      <c r="M626" s="13"/>
      <c r="N626" s="13"/>
    </row>
    <row r="627" spans="1:14" ht="50.1" customHeight="1">
      <c r="A627" s="9"/>
      <c r="B627" s="10" t="str">
        <f t="shared" si="11"/>
        <v/>
      </c>
      <c r="C627" s="10" t="str">
        <f t="shared" si="10"/>
        <v/>
      </c>
      <c r="D627" s="11"/>
      <c r="E627" s="12" t="str">
        <f>IF(ISNA(VLOOKUP($D627,MAGASINS!$A:$D,2,FALSE))," ",(VLOOKUP($D627,MAGASINS!$A:$D,2,FALSE)))</f>
        <v xml:space="preserve"> </v>
      </c>
      <c r="F627" s="12" t="str">
        <f>IF(ISNA(VLOOKUP($D627,MAGASINS!$A:$D,3,FALSE))," ",(VLOOKUP($D627,MAGASINS!$A:$D,3,FALSE)))</f>
        <v xml:space="preserve"> </v>
      </c>
      <c r="G627" s="17"/>
      <c r="H627" s="12" t="str">
        <f>IF(ISNA(VLOOKUP($D627,MAGASINS!$A:$D,4,FALSE))," ",(VLOOKUP($D627,MAGASINS!$A:$D,4,FALSE)))</f>
        <v xml:space="preserve"> </v>
      </c>
      <c r="I627" s="11"/>
      <c r="J627" s="13"/>
      <c r="K627" s="13"/>
      <c r="L627" s="13"/>
      <c r="M627" s="13"/>
      <c r="N627" s="13"/>
    </row>
    <row r="628" spans="1:14" ht="50.1" customHeight="1">
      <c r="A628" s="9"/>
      <c r="B628" s="10" t="str">
        <f t="shared" si="11"/>
        <v/>
      </c>
      <c r="C628" s="10" t="str">
        <f t="shared" si="10"/>
        <v/>
      </c>
      <c r="D628" s="11"/>
      <c r="E628" s="12" t="str">
        <f>IF(ISNA(VLOOKUP($D628,MAGASINS!$A:$D,2,FALSE))," ",(VLOOKUP($D628,MAGASINS!$A:$D,2,FALSE)))</f>
        <v xml:space="preserve"> </v>
      </c>
      <c r="F628" s="12" t="str">
        <f>IF(ISNA(VLOOKUP($D628,MAGASINS!$A:$D,3,FALSE))," ",(VLOOKUP($D628,MAGASINS!$A:$D,3,FALSE)))</f>
        <v xml:space="preserve"> </v>
      </c>
      <c r="G628" s="17"/>
      <c r="H628" s="12" t="str">
        <f>IF(ISNA(VLOOKUP($D628,MAGASINS!$A:$D,4,FALSE))," ",(VLOOKUP($D628,MAGASINS!$A:$D,4,FALSE)))</f>
        <v xml:space="preserve"> </v>
      </c>
      <c r="I628" s="11"/>
      <c r="J628" s="13"/>
      <c r="K628" s="13"/>
      <c r="L628" s="13"/>
      <c r="M628" s="13"/>
      <c r="N628" s="13"/>
    </row>
    <row r="629" spans="1:14" ht="50.1" customHeight="1">
      <c r="A629" s="9"/>
      <c r="B629" s="10" t="str">
        <f t="shared" si="11"/>
        <v/>
      </c>
      <c r="C629" s="10" t="str">
        <f t="shared" si="10"/>
        <v/>
      </c>
      <c r="D629" s="11"/>
      <c r="E629" s="12" t="str">
        <f>IF(ISNA(VLOOKUP($D629,MAGASINS!$A:$D,2,FALSE))," ",(VLOOKUP($D629,MAGASINS!$A:$D,2,FALSE)))</f>
        <v xml:space="preserve"> </v>
      </c>
      <c r="F629" s="12" t="str">
        <f>IF(ISNA(VLOOKUP($D629,MAGASINS!$A:$D,3,FALSE))," ",(VLOOKUP($D629,MAGASINS!$A:$D,3,FALSE)))</f>
        <v xml:space="preserve"> </v>
      </c>
      <c r="G629" s="17"/>
      <c r="H629" s="12" t="str">
        <f>IF(ISNA(VLOOKUP($D629,MAGASINS!$A:$D,4,FALSE))," ",(VLOOKUP($D629,MAGASINS!$A:$D,4,FALSE)))</f>
        <v xml:space="preserve"> </v>
      </c>
      <c r="I629" s="11"/>
      <c r="J629" s="13"/>
      <c r="K629" s="13"/>
      <c r="L629" s="13"/>
      <c r="M629" s="13"/>
      <c r="N629" s="13"/>
    </row>
    <row r="630" spans="1:14" ht="50.1" customHeight="1">
      <c r="A630" s="9"/>
      <c r="B630" s="10" t="str">
        <f t="shared" si="11"/>
        <v/>
      </c>
      <c r="C630" s="10" t="str">
        <f t="shared" si="10"/>
        <v/>
      </c>
      <c r="D630" s="11"/>
      <c r="E630" s="12" t="str">
        <f>IF(ISNA(VLOOKUP($D630,MAGASINS!$A:$D,2,FALSE))," ",(VLOOKUP($D630,MAGASINS!$A:$D,2,FALSE)))</f>
        <v xml:space="preserve"> </v>
      </c>
      <c r="F630" s="12" t="str">
        <f>IF(ISNA(VLOOKUP($D630,MAGASINS!$A:$D,3,FALSE))," ",(VLOOKUP($D630,MAGASINS!$A:$D,3,FALSE)))</f>
        <v xml:space="preserve"> </v>
      </c>
      <c r="G630" s="17"/>
      <c r="H630" s="12" t="str">
        <f>IF(ISNA(VLOOKUP($D630,MAGASINS!$A:$D,4,FALSE))," ",(VLOOKUP($D630,MAGASINS!$A:$D,4,FALSE)))</f>
        <v xml:space="preserve"> </v>
      </c>
      <c r="I630" s="11"/>
      <c r="J630" s="13"/>
      <c r="K630" s="13"/>
      <c r="L630" s="13"/>
      <c r="M630" s="13"/>
      <c r="N630" s="13"/>
    </row>
    <row r="631" spans="1:14" ht="50.1" customHeight="1">
      <c r="A631" s="9"/>
      <c r="B631" s="10" t="str">
        <f t="shared" si="11"/>
        <v/>
      </c>
      <c r="C631" s="10" t="str">
        <f t="shared" ref="C631:C651" si="12">IF(A631=0,"",WEEKNUM(A631,1))</f>
        <v/>
      </c>
      <c r="D631" s="11"/>
      <c r="E631" s="12" t="str">
        <f>IF(ISNA(VLOOKUP($D631,MAGASINS!$A:$D,2,FALSE))," ",(VLOOKUP($D631,MAGASINS!$A:$D,2,FALSE)))</f>
        <v xml:space="preserve"> </v>
      </c>
      <c r="F631" s="12" t="str">
        <f>IF(ISNA(VLOOKUP($D631,MAGASINS!$A:$D,3,FALSE))," ",(VLOOKUP($D631,MAGASINS!$A:$D,3,FALSE)))</f>
        <v xml:space="preserve"> </v>
      </c>
      <c r="G631" s="17"/>
      <c r="H631" s="12" t="str">
        <f>IF(ISNA(VLOOKUP($D631,MAGASINS!$A:$D,4,FALSE))," ",(VLOOKUP($D631,MAGASINS!$A:$D,4,FALSE)))</f>
        <v xml:space="preserve"> </v>
      </c>
      <c r="I631" s="11"/>
      <c r="J631" s="13"/>
      <c r="K631" s="13"/>
      <c r="L631" s="13"/>
      <c r="M631" s="13"/>
      <c r="N631" s="13"/>
    </row>
    <row r="632" spans="1:14" ht="50.1" customHeight="1">
      <c r="A632" s="9"/>
      <c r="B632" s="10" t="str">
        <f t="shared" si="11"/>
        <v/>
      </c>
      <c r="C632" s="10" t="str">
        <f t="shared" si="12"/>
        <v/>
      </c>
      <c r="D632" s="11"/>
      <c r="E632" s="12" t="str">
        <f>IF(ISNA(VLOOKUP($D632,MAGASINS!$A:$D,2,FALSE))," ",(VLOOKUP($D632,MAGASINS!$A:$D,2,FALSE)))</f>
        <v xml:space="preserve"> </v>
      </c>
      <c r="F632" s="12" t="str">
        <f>IF(ISNA(VLOOKUP($D632,MAGASINS!$A:$D,3,FALSE))," ",(VLOOKUP($D632,MAGASINS!$A:$D,3,FALSE)))</f>
        <v xml:space="preserve"> </v>
      </c>
      <c r="G632" s="17"/>
      <c r="H632" s="12" t="str">
        <f>IF(ISNA(VLOOKUP($D632,MAGASINS!$A:$D,4,FALSE))," ",(VLOOKUP($D632,MAGASINS!$A:$D,4,FALSE)))</f>
        <v xml:space="preserve"> </v>
      </c>
      <c r="I632" s="11"/>
      <c r="J632" s="13"/>
      <c r="K632" s="13"/>
      <c r="L632" s="13"/>
      <c r="M632" s="13"/>
      <c r="N632" s="13"/>
    </row>
    <row r="633" spans="1:14" ht="50.1" customHeight="1">
      <c r="A633" s="9"/>
      <c r="B633" s="10" t="str">
        <f t="shared" si="11"/>
        <v/>
      </c>
      <c r="C633" s="10" t="str">
        <f t="shared" si="12"/>
        <v/>
      </c>
      <c r="D633" s="11"/>
      <c r="E633" s="12" t="str">
        <f>IF(ISNA(VLOOKUP($D633,MAGASINS!$A:$D,2,FALSE))," ",(VLOOKUP($D633,MAGASINS!$A:$D,2,FALSE)))</f>
        <v xml:space="preserve"> </v>
      </c>
      <c r="F633" s="12" t="str">
        <f>IF(ISNA(VLOOKUP($D633,MAGASINS!$A:$D,3,FALSE))," ",(VLOOKUP($D633,MAGASINS!$A:$D,3,FALSE)))</f>
        <v xml:space="preserve"> </v>
      </c>
      <c r="G633" s="17"/>
      <c r="H633" s="12" t="str">
        <f>IF(ISNA(VLOOKUP($D633,MAGASINS!$A:$D,4,FALSE))," ",(VLOOKUP($D633,MAGASINS!$A:$D,4,FALSE)))</f>
        <v xml:space="preserve"> </v>
      </c>
      <c r="I633" s="11"/>
      <c r="J633" s="13"/>
      <c r="K633" s="13"/>
      <c r="L633" s="13"/>
      <c r="M633" s="13"/>
      <c r="N633" s="13"/>
    </row>
    <row r="634" spans="1:14" ht="50.1" customHeight="1">
      <c r="A634" s="9"/>
      <c r="B634" s="10" t="str">
        <f t="shared" si="11"/>
        <v/>
      </c>
      <c r="C634" s="10" t="str">
        <f t="shared" si="12"/>
        <v/>
      </c>
      <c r="D634" s="11"/>
      <c r="E634" s="12" t="str">
        <f>IF(ISNA(VLOOKUP($D634,MAGASINS!$A:$D,2,FALSE))," ",(VLOOKUP($D634,MAGASINS!$A:$D,2,FALSE)))</f>
        <v xml:space="preserve"> </v>
      </c>
      <c r="F634" s="12" t="str">
        <f>IF(ISNA(VLOOKUP($D634,MAGASINS!$A:$D,3,FALSE))," ",(VLOOKUP($D634,MAGASINS!$A:$D,3,FALSE)))</f>
        <v xml:space="preserve"> </v>
      </c>
      <c r="G634" s="17"/>
      <c r="H634" s="12" t="str">
        <f>IF(ISNA(VLOOKUP($D634,MAGASINS!$A:$D,4,FALSE))," ",(VLOOKUP($D634,MAGASINS!$A:$D,4,FALSE)))</f>
        <v xml:space="preserve"> </v>
      </c>
      <c r="I634" s="11"/>
      <c r="J634" s="13"/>
      <c r="K634" s="13"/>
      <c r="L634" s="13"/>
      <c r="M634" s="13"/>
      <c r="N634" s="13"/>
    </row>
    <row r="635" spans="1:14" ht="50.1" customHeight="1">
      <c r="A635" s="9"/>
      <c r="B635" s="10" t="str">
        <f t="shared" si="11"/>
        <v/>
      </c>
      <c r="C635" s="10" t="str">
        <f t="shared" si="12"/>
        <v/>
      </c>
      <c r="D635" s="11"/>
      <c r="E635" s="12" t="str">
        <f>IF(ISNA(VLOOKUP($D635,MAGASINS!$A:$D,2,FALSE))," ",(VLOOKUP($D635,MAGASINS!$A:$D,2,FALSE)))</f>
        <v xml:space="preserve"> </v>
      </c>
      <c r="F635" s="12" t="str">
        <f>IF(ISNA(VLOOKUP($D635,MAGASINS!$A:$D,3,FALSE))," ",(VLOOKUP($D635,MAGASINS!$A:$D,3,FALSE)))</f>
        <v xml:space="preserve"> </v>
      </c>
      <c r="G635" s="17"/>
      <c r="H635" s="12" t="str">
        <f>IF(ISNA(VLOOKUP($D635,MAGASINS!$A:$D,4,FALSE))," ",(VLOOKUP($D635,MAGASINS!$A:$D,4,FALSE)))</f>
        <v xml:space="preserve"> </v>
      </c>
      <c r="I635" s="11"/>
      <c r="J635" s="13"/>
      <c r="K635" s="13"/>
      <c r="L635" s="13"/>
      <c r="M635" s="13"/>
      <c r="N635" s="13"/>
    </row>
    <row r="636" spans="1:14" ht="50.1" customHeight="1">
      <c r="A636" s="9"/>
      <c r="B636" s="10" t="str">
        <f t="shared" si="11"/>
        <v/>
      </c>
      <c r="C636" s="10" t="str">
        <f t="shared" si="12"/>
        <v/>
      </c>
      <c r="D636" s="11"/>
      <c r="E636" s="12" t="str">
        <f>IF(ISNA(VLOOKUP($D636,MAGASINS!$A:$D,2,FALSE))," ",(VLOOKUP($D636,MAGASINS!$A:$D,2,FALSE)))</f>
        <v xml:space="preserve"> </v>
      </c>
      <c r="F636" s="12" t="str">
        <f>IF(ISNA(VLOOKUP($D636,MAGASINS!$A:$D,3,FALSE))," ",(VLOOKUP($D636,MAGASINS!$A:$D,3,FALSE)))</f>
        <v xml:space="preserve"> </v>
      </c>
      <c r="G636" s="17"/>
      <c r="H636" s="12" t="str">
        <f>IF(ISNA(VLOOKUP($D636,MAGASINS!$A:$D,4,FALSE))," ",(VLOOKUP($D636,MAGASINS!$A:$D,4,FALSE)))</f>
        <v xml:space="preserve"> </v>
      </c>
      <c r="I636" s="11"/>
      <c r="J636" s="13"/>
      <c r="K636" s="13"/>
      <c r="L636" s="13"/>
      <c r="M636" s="13"/>
      <c r="N636" s="13"/>
    </row>
    <row r="637" spans="1:14" ht="50.1" customHeight="1">
      <c r="A637" s="9"/>
      <c r="B637" s="10" t="str">
        <f t="shared" si="11"/>
        <v/>
      </c>
      <c r="C637" s="10" t="str">
        <f t="shared" si="12"/>
        <v/>
      </c>
      <c r="D637" s="11"/>
      <c r="E637" s="12" t="str">
        <f>IF(ISNA(VLOOKUP($D637,MAGASINS!$A:$D,2,FALSE))," ",(VLOOKUP($D637,MAGASINS!$A:$D,2,FALSE)))</f>
        <v xml:space="preserve"> </v>
      </c>
      <c r="F637" s="12" t="str">
        <f>IF(ISNA(VLOOKUP($D637,MAGASINS!$A:$D,3,FALSE))," ",(VLOOKUP($D637,MAGASINS!$A:$D,3,FALSE)))</f>
        <v xml:space="preserve"> </v>
      </c>
      <c r="G637" s="17"/>
      <c r="H637" s="12" t="str">
        <f>IF(ISNA(VLOOKUP($D637,MAGASINS!$A:$D,4,FALSE))," ",(VLOOKUP($D637,MAGASINS!$A:$D,4,FALSE)))</f>
        <v xml:space="preserve"> </v>
      </c>
      <c r="I637" s="11"/>
      <c r="J637" s="13"/>
      <c r="K637" s="13"/>
      <c r="L637" s="13"/>
      <c r="M637" s="13"/>
      <c r="N637" s="13"/>
    </row>
    <row r="638" spans="1:14" ht="50.1" customHeight="1">
      <c r="A638" s="9"/>
      <c r="B638" s="10" t="str">
        <f t="shared" si="11"/>
        <v/>
      </c>
      <c r="C638" s="10" t="str">
        <f t="shared" si="12"/>
        <v/>
      </c>
      <c r="D638" s="11"/>
      <c r="E638" s="12" t="str">
        <f>IF(ISNA(VLOOKUP($D638,MAGASINS!$A:$D,2,FALSE))," ",(VLOOKUP($D638,MAGASINS!$A:$D,2,FALSE)))</f>
        <v xml:space="preserve"> </v>
      </c>
      <c r="F638" s="12" t="str">
        <f>IF(ISNA(VLOOKUP($D638,MAGASINS!$A:$D,3,FALSE))," ",(VLOOKUP($D638,MAGASINS!$A:$D,3,FALSE)))</f>
        <v xml:space="preserve"> </v>
      </c>
      <c r="G638" s="17"/>
      <c r="H638" s="12" t="str">
        <f>IF(ISNA(VLOOKUP($D638,MAGASINS!$A:$D,4,FALSE))," ",(VLOOKUP($D638,MAGASINS!$A:$D,4,FALSE)))</f>
        <v xml:space="preserve"> </v>
      </c>
      <c r="I638" s="11"/>
      <c r="J638" s="13"/>
      <c r="K638" s="13"/>
      <c r="L638" s="13"/>
      <c r="M638" s="13"/>
      <c r="N638" s="13"/>
    </row>
    <row r="639" spans="1:14" ht="50.1" customHeight="1">
      <c r="A639" s="9"/>
      <c r="B639" s="10" t="str">
        <f t="shared" si="11"/>
        <v/>
      </c>
      <c r="C639" s="10" t="str">
        <f t="shared" si="12"/>
        <v/>
      </c>
      <c r="D639" s="11"/>
      <c r="E639" s="12" t="str">
        <f>IF(ISNA(VLOOKUP($D639,MAGASINS!$A:$D,2,FALSE))," ",(VLOOKUP($D639,MAGASINS!$A:$D,2,FALSE)))</f>
        <v xml:space="preserve"> </v>
      </c>
      <c r="F639" s="12" t="str">
        <f>IF(ISNA(VLOOKUP($D639,MAGASINS!$A:$D,3,FALSE))," ",(VLOOKUP($D639,MAGASINS!$A:$D,3,FALSE)))</f>
        <v xml:space="preserve"> </v>
      </c>
      <c r="G639" s="17"/>
      <c r="H639" s="12" t="str">
        <f>IF(ISNA(VLOOKUP($D639,MAGASINS!$A:$D,4,FALSE))," ",(VLOOKUP($D639,MAGASINS!$A:$D,4,FALSE)))</f>
        <v xml:space="preserve"> </v>
      </c>
      <c r="I639" s="11"/>
      <c r="J639" s="13"/>
      <c r="K639" s="13"/>
      <c r="L639" s="13"/>
      <c r="M639" s="13"/>
      <c r="N639" s="13"/>
    </row>
    <row r="640" spans="1:14" ht="50.1" customHeight="1">
      <c r="A640" s="9"/>
      <c r="B640" s="10" t="str">
        <f t="shared" si="11"/>
        <v/>
      </c>
      <c r="C640" s="10" t="str">
        <f t="shared" si="12"/>
        <v/>
      </c>
      <c r="D640" s="11"/>
      <c r="E640" s="12" t="str">
        <f>IF(ISNA(VLOOKUP($D640,MAGASINS!$A:$D,2,FALSE))," ",(VLOOKUP($D640,MAGASINS!$A:$D,2,FALSE)))</f>
        <v xml:space="preserve"> </v>
      </c>
      <c r="F640" s="12" t="str">
        <f>IF(ISNA(VLOOKUP($D640,MAGASINS!$A:$D,3,FALSE))," ",(VLOOKUP($D640,MAGASINS!$A:$D,3,FALSE)))</f>
        <v xml:space="preserve"> </v>
      </c>
      <c r="G640" s="17"/>
      <c r="H640" s="12" t="str">
        <f>IF(ISNA(VLOOKUP($D640,MAGASINS!$A:$D,4,FALSE))," ",(VLOOKUP($D640,MAGASINS!$A:$D,4,FALSE)))</f>
        <v xml:space="preserve"> </v>
      </c>
      <c r="I640" s="11"/>
      <c r="J640" s="13"/>
      <c r="K640" s="13"/>
      <c r="L640" s="13"/>
      <c r="M640" s="13"/>
      <c r="N640" s="13"/>
    </row>
    <row r="641" spans="1:14" ht="50.1" customHeight="1">
      <c r="A641" s="9"/>
      <c r="B641" s="10" t="str">
        <f t="shared" si="11"/>
        <v/>
      </c>
      <c r="C641" s="10" t="str">
        <f t="shared" si="12"/>
        <v/>
      </c>
      <c r="D641" s="11"/>
      <c r="E641" s="12" t="str">
        <f>IF(ISNA(VLOOKUP($D641,MAGASINS!$A:$D,2,FALSE))," ",(VLOOKUP($D641,MAGASINS!$A:$D,2,FALSE)))</f>
        <v xml:space="preserve"> </v>
      </c>
      <c r="F641" s="12" t="str">
        <f>IF(ISNA(VLOOKUP($D641,MAGASINS!$A:$D,3,FALSE))," ",(VLOOKUP($D641,MAGASINS!$A:$D,3,FALSE)))</f>
        <v xml:space="preserve"> </v>
      </c>
      <c r="G641" s="17"/>
      <c r="H641" s="12" t="str">
        <f>IF(ISNA(VLOOKUP($D641,MAGASINS!$A:$D,4,FALSE))," ",(VLOOKUP($D641,MAGASINS!$A:$D,4,FALSE)))</f>
        <v xml:space="preserve"> </v>
      </c>
      <c r="I641" s="11"/>
      <c r="J641" s="13"/>
      <c r="K641" s="13"/>
      <c r="L641" s="13"/>
      <c r="M641" s="13"/>
      <c r="N641" s="13"/>
    </row>
    <row r="642" spans="1:14" ht="50.1" customHeight="1">
      <c r="A642" s="9"/>
      <c r="B642" s="10" t="str">
        <f t="shared" si="11"/>
        <v/>
      </c>
      <c r="C642" s="10" t="str">
        <f t="shared" si="12"/>
        <v/>
      </c>
      <c r="D642" s="11"/>
      <c r="E642" s="12" t="str">
        <f>IF(ISNA(VLOOKUP($D642,MAGASINS!$A:$D,2,FALSE))," ",(VLOOKUP($D642,MAGASINS!$A:$D,2,FALSE)))</f>
        <v xml:space="preserve"> </v>
      </c>
      <c r="F642" s="12" t="str">
        <f>IF(ISNA(VLOOKUP($D642,MAGASINS!$A:$D,3,FALSE))," ",(VLOOKUP($D642,MAGASINS!$A:$D,3,FALSE)))</f>
        <v xml:space="preserve"> </v>
      </c>
      <c r="G642" s="17"/>
      <c r="H642" s="12" t="str">
        <f>IF(ISNA(VLOOKUP($D642,MAGASINS!$A:$D,4,FALSE))," ",(VLOOKUP($D642,MAGASINS!$A:$D,4,FALSE)))</f>
        <v xml:space="preserve"> </v>
      </c>
      <c r="I642" s="11"/>
      <c r="J642" s="13"/>
      <c r="K642" s="13"/>
      <c r="L642" s="13"/>
      <c r="M642" s="13"/>
      <c r="N642" s="13"/>
    </row>
    <row r="643" spans="1:14" ht="50.1" customHeight="1">
      <c r="A643" s="9"/>
      <c r="B643" s="10" t="str">
        <f t="shared" si="11"/>
        <v/>
      </c>
      <c r="C643" s="10" t="str">
        <f t="shared" si="12"/>
        <v/>
      </c>
      <c r="D643" s="11"/>
      <c r="E643" s="12" t="str">
        <f>IF(ISNA(VLOOKUP($D643,MAGASINS!$A:$D,2,FALSE))," ",(VLOOKUP($D643,MAGASINS!$A:$D,2,FALSE)))</f>
        <v xml:space="preserve"> </v>
      </c>
      <c r="F643" s="12" t="str">
        <f>IF(ISNA(VLOOKUP($D643,MAGASINS!$A:$D,3,FALSE))," ",(VLOOKUP($D643,MAGASINS!$A:$D,3,FALSE)))</f>
        <v xml:space="preserve"> </v>
      </c>
      <c r="G643" s="17"/>
      <c r="H643" s="12" t="str">
        <f>IF(ISNA(VLOOKUP($D643,MAGASINS!$A:$D,4,FALSE))," ",(VLOOKUP($D643,MAGASINS!$A:$D,4,FALSE)))</f>
        <v xml:space="preserve"> </v>
      </c>
      <c r="I643" s="11"/>
      <c r="J643" s="13"/>
      <c r="K643" s="13"/>
      <c r="L643" s="13"/>
      <c r="M643" s="13"/>
      <c r="N643" s="13"/>
    </row>
    <row r="644" spans="1:14" ht="50.1" customHeight="1">
      <c r="A644" s="9"/>
      <c r="B644" s="10" t="str">
        <f t="shared" si="11"/>
        <v/>
      </c>
      <c r="C644" s="10" t="str">
        <f t="shared" si="12"/>
        <v/>
      </c>
      <c r="D644" s="11"/>
      <c r="E644" s="12" t="str">
        <f>IF(ISNA(VLOOKUP($D644,MAGASINS!$A:$D,2,FALSE))," ",(VLOOKUP($D644,MAGASINS!$A:$D,2,FALSE)))</f>
        <v xml:space="preserve"> </v>
      </c>
      <c r="F644" s="12" t="str">
        <f>IF(ISNA(VLOOKUP($D644,MAGASINS!$A:$D,3,FALSE))," ",(VLOOKUP($D644,MAGASINS!$A:$D,3,FALSE)))</f>
        <v xml:space="preserve"> </v>
      </c>
      <c r="G644" s="17"/>
      <c r="H644" s="12" t="str">
        <f>IF(ISNA(VLOOKUP($D644,MAGASINS!$A:$D,4,FALSE))," ",(VLOOKUP($D644,MAGASINS!$A:$D,4,FALSE)))</f>
        <v xml:space="preserve"> </v>
      </c>
      <c r="I644" s="11"/>
      <c r="J644" s="13"/>
      <c r="K644" s="13"/>
      <c r="L644" s="13"/>
      <c r="M644" s="13"/>
      <c r="N644" s="13"/>
    </row>
    <row r="645" spans="1:14" ht="50.1" customHeight="1">
      <c r="A645" s="9"/>
      <c r="B645" s="10" t="str">
        <f t="shared" si="11"/>
        <v/>
      </c>
      <c r="C645" s="10" t="str">
        <f t="shared" si="12"/>
        <v/>
      </c>
      <c r="D645" s="11"/>
      <c r="E645" s="12" t="str">
        <f>IF(ISNA(VLOOKUP($D645,MAGASINS!$A:$D,2,FALSE))," ",(VLOOKUP($D645,MAGASINS!$A:$D,2,FALSE)))</f>
        <v xml:space="preserve"> </v>
      </c>
      <c r="F645" s="12" t="str">
        <f>IF(ISNA(VLOOKUP($D645,MAGASINS!$A:$D,3,FALSE))," ",(VLOOKUP($D645,MAGASINS!$A:$D,3,FALSE)))</f>
        <v xml:space="preserve"> </v>
      </c>
      <c r="G645" s="17"/>
      <c r="H645" s="12" t="str">
        <f>IF(ISNA(VLOOKUP($D645,MAGASINS!$A:$D,4,FALSE))," ",(VLOOKUP($D645,MAGASINS!$A:$D,4,FALSE)))</f>
        <v xml:space="preserve"> </v>
      </c>
      <c r="I645" s="11"/>
      <c r="J645" s="13"/>
      <c r="K645" s="13"/>
      <c r="L645" s="13"/>
      <c r="M645" s="13"/>
      <c r="N645" s="13"/>
    </row>
    <row r="646" spans="1:14" ht="50.1" customHeight="1">
      <c r="A646" s="9"/>
      <c r="B646" s="10" t="str">
        <f t="shared" si="11"/>
        <v/>
      </c>
      <c r="C646" s="10" t="str">
        <f t="shared" si="12"/>
        <v/>
      </c>
      <c r="D646" s="11"/>
      <c r="E646" s="12" t="str">
        <f>IF(ISNA(VLOOKUP($D646,MAGASINS!$A:$D,2,FALSE))," ",(VLOOKUP($D646,MAGASINS!$A:$D,2,FALSE)))</f>
        <v xml:space="preserve"> </v>
      </c>
      <c r="F646" s="12" t="str">
        <f>IF(ISNA(VLOOKUP($D646,MAGASINS!$A:$D,3,FALSE))," ",(VLOOKUP($D646,MAGASINS!$A:$D,3,FALSE)))</f>
        <v xml:space="preserve"> </v>
      </c>
      <c r="G646" s="17"/>
      <c r="H646" s="12" t="str">
        <f>IF(ISNA(VLOOKUP($D646,MAGASINS!$A:$D,4,FALSE))," ",(VLOOKUP($D646,MAGASINS!$A:$D,4,FALSE)))</f>
        <v xml:space="preserve"> </v>
      </c>
      <c r="I646" s="11"/>
      <c r="J646" s="13"/>
      <c r="K646" s="13"/>
      <c r="L646" s="13"/>
      <c r="M646" s="13"/>
      <c r="N646" s="13"/>
    </row>
    <row r="647" spans="1:14" ht="50.1" customHeight="1">
      <c r="A647" s="9"/>
      <c r="B647" s="10" t="str">
        <f t="shared" si="11"/>
        <v/>
      </c>
      <c r="C647" s="10" t="str">
        <f t="shared" si="12"/>
        <v/>
      </c>
      <c r="D647" s="11"/>
      <c r="E647" s="12" t="str">
        <f>IF(ISNA(VLOOKUP($D647,MAGASINS!$A:$D,2,FALSE))," ",(VLOOKUP($D647,MAGASINS!$A:$D,2,FALSE)))</f>
        <v xml:space="preserve"> </v>
      </c>
      <c r="F647" s="12" t="str">
        <f>IF(ISNA(VLOOKUP($D647,MAGASINS!$A:$D,3,FALSE))," ",(VLOOKUP($D647,MAGASINS!$A:$D,3,FALSE)))</f>
        <v xml:space="preserve"> </v>
      </c>
      <c r="G647" s="17"/>
      <c r="H647" s="12" t="str">
        <f>IF(ISNA(VLOOKUP($D647,MAGASINS!$A:$D,4,FALSE))," ",(VLOOKUP($D647,MAGASINS!$A:$D,4,FALSE)))</f>
        <v xml:space="preserve"> </v>
      </c>
      <c r="I647" s="11"/>
      <c r="J647" s="13"/>
      <c r="K647" s="13"/>
      <c r="L647" s="13"/>
      <c r="M647" s="13"/>
      <c r="N647" s="13"/>
    </row>
    <row r="648" spans="1:14" ht="50.1" customHeight="1">
      <c r="A648" s="9"/>
      <c r="B648" s="10" t="str">
        <f t="shared" si="11"/>
        <v/>
      </c>
      <c r="C648" s="10" t="str">
        <f t="shared" si="12"/>
        <v/>
      </c>
      <c r="D648" s="11"/>
      <c r="E648" s="12" t="str">
        <f>IF(ISNA(VLOOKUP($D648,MAGASINS!$A:$D,2,FALSE))," ",(VLOOKUP($D648,MAGASINS!$A:$D,2,FALSE)))</f>
        <v xml:space="preserve"> </v>
      </c>
      <c r="F648" s="12" t="str">
        <f>IF(ISNA(VLOOKUP($D648,MAGASINS!$A:$D,3,FALSE))," ",(VLOOKUP($D648,MAGASINS!$A:$D,3,FALSE)))</f>
        <v xml:space="preserve"> </v>
      </c>
      <c r="G648" s="17"/>
      <c r="H648" s="12" t="str">
        <f>IF(ISNA(VLOOKUP($D648,MAGASINS!$A:$D,4,FALSE))," ",(VLOOKUP($D648,MAGASINS!$A:$D,4,FALSE)))</f>
        <v xml:space="preserve"> </v>
      </c>
      <c r="I648" s="11"/>
      <c r="J648" s="13"/>
      <c r="K648" s="13"/>
      <c r="L648" s="13"/>
      <c r="M648" s="13"/>
      <c r="N648" s="13"/>
    </row>
    <row r="649" spans="1:14" ht="50.1" customHeight="1">
      <c r="A649" s="9"/>
      <c r="B649" s="10" t="str">
        <f t="shared" si="11"/>
        <v/>
      </c>
      <c r="C649" s="10" t="str">
        <f t="shared" si="12"/>
        <v/>
      </c>
      <c r="D649" s="11"/>
      <c r="E649" s="12" t="str">
        <f>IF(ISNA(VLOOKUP($D649,MAGASINS!$A:$D,2,FALSE))," ",(VLOOKUP($D649,MAGASINS!$A:$D,2,FALSE)))</f>
        <v xml:space="preserve"> </v>
      </c>
      <c r="F649" s="12" t="str">
        <f>IF(ISNA(VLOOKUP($D649,MAGASINS!$A:$D,3,FALSE))," ",(VLOOKUP($D649,MAGASINS!$A:$D,3,FALSE)))</f>
        <v xml:space="preserve"> </v>
      </c>
      <c r="G649" s="17"/>
      <c r="H649" s="12" t="str">
        <f>IF(ISNA(VLOOKUP($D649,MAGASINS!$A:$D,4,FALSE))," ",(VLOOKUP($D649,MAGASINS!$A:$D,4,FALSE)))</f>
        <v xml:space="preserve"> </v>
      </c>
      <c r="I649" s="11"/>
      <c r="J649" s="13"/>
      <c r="K649" s="13"/>
      <c r="L649" s="13"/>
      <c r="M649" s="13"/>
      <c r="N649" s="13"/>
    </row>
    <row r="650" spans="1:14" ht="50.1" customHeight="1">
      <c r="A650" s="9"/>
      <c r="B650" s="10" t="str">
        <f t="shared" si="11"/>
        <v/>
      </c>
      <c r="C650" s="10" t="str">
        <f t="shared" si="12"/>
        <v/>
      </c>
      <c r="D650" s="11"/>
      <c r="E650" s="12" t="str">
        <f>IF(ISNA(VLOOKUP($D650,MAGASINS!$A:$D,2,FALSE))," ",(VLOOKUP($D650,MAGASINS!$A:$D,2,FALSE)))</f>
        <v xml:space="preserve"> </v>
      </c>
      <c r="F650" s="12" t="str">
        <f>IF(ISNA(VLOOKUP($D650,MAGASINS!$A:$D,3,FALSE))," ",(VLOOKUP($D650,MAGASINS!$A:$D,3,FALSE)))</f>
        <v xml:space="preserve"> </v>
      </c>
      <c r="G650" s="17"/>
      <c r="H650" s="12" t="str">
        <f>IF(ISNA(VLOOKUP($D650,MAGASINS!$A:$D,4,FALSE))," ",(VLOOKUP($D650,MAGASINS!$A:$D,4,FALSE)))</f>
        <v xml:space="preserve"> </v>
      </c>
      <c r="I650" s="11"/>
      <c r="J650" s="13"/>
      <c r="K650" s="13"/>
      <c r="L650" s="13"/>
      <c r="M650" s="13"/>
      <c r="N650" s="13"/>
    </row>
    <row r="651" spans="1:14" ht="50.1" customHeight="1">
      <c r="A651" s="9"/>
      <c r="B651" s="10" t="str">
        <f t="shared" si="11"/>
        <v/>
      </c>
      <c r="C651" s="10" t="str">
        <f t="shared" si="12"/>
        <v/>
      </c>
      <c r="D651" s="11"/>
      <c r="E651" s="12" t="str">
        <f>IF(ISNA(VLOOKUP($D651,MAGASINS!$A:$D,2,FALSE))," ",(VLOOKUP($D651,MAGASINS!$A:$D,2,FALSE)))</f>
        <v xml:space="preserve"> </v>
      </c>
      <c r="F651" s="12" t="str">
        <f>IF(ISNA(VLOOKUP($D651,MAGASINS!$A:$D,3,FALSE))," ",(VLOOKUP($D651,MAGASINS!$A:$D,3,FALSE)))</f>
        <v xml:space="preserve"> </v>
      </c>
      <c r="G651" s="17"/>
      <c r="H651" s="12" t="str">
        <f>IF(ISNA(VLOOKUP($D651,MAGASINS!$A:$D,4,FALSE))," ",(VLOOKUP($D651,MAGASINS!$A:$D,4,FALSE)))</f>
        <v xml:space="preserve"> </v>
      </c>
      <c r="I651" s="11"/>
      <c r="J651" s="13"/>
      <c r="K651" s="13"/>
      <c r="L651" s="13"/>
      <c r="M651" s="13"/>
      <c r="N651" s="13"/>
    </row>
    <row r="652" spans="1:14" ht="50.1" customHeight="1">
      <c r="N652" s="13"/>
    </row>
    <row r="653" spans="1:14" ht="50.1" customHeight="1">
      <c r="N653" s="13"/>
    </row>
    <row r="654" spans="1:14" ht="50.1" customHeight="1">
      <c r="N654" s="13"/>
    </row>
    <row r="655" spans="1:14" ht="50.1" customHeight="1">
      <c r="N655" s="13"/>
    </row>
    <row r="656" spans="1:14" ht="50.1" customHeight="1">
      <c r="N656" s="13"/>
    </row>
    <row r="657" spans="14:14" ht="50.1" customHeight="1">
      <c r="N657" s="13"/>
    </row>
    <row r="658" spans="14:14" ht="50.1" customHeight="1">
      <c r="N658" s="13"/>
    </row>
    <row r="659" spans="14:14" ht="50.1" customHeight="1">
      <c r="N659" s="13"/>
    </row>
    <row r="660" spans="14:14" ht="50.1" customHeight="1">
      <c r="N660" s="13"/>
    </row>
    <row r="661" spans="14:14" ht="50.1" customHeight="1">
      <c r="N661" s="13"/>
    </row>
    <row r="662" spans="14:14" ht="50.1" customHeight="1">
      <c r="N662" s="13"/>
    </row>
    <row r="663" spans="14:14" ht="50.1" customHeight="1">
      <c r="N663" s="13"/>
    </row>
    <row r="664" spans="14:14" ht="50.1" customHeight="1">
      <c r="N664" s="13"/>
    </row>
    <row r="665" spans="14:14" ht="50.1" customHeight="1">
      <c r="N665" s="13"/>
    </row>
    <row r="666" spans="14:14" ht="50.1" customHeight="1">
      <c r="N666" s="13"/>
    </row>
    <row r="667" spans="14:14" ht="50.1" customHeight="1">
      <c r="N667" s="13"/>
    </row>
    <row r="668" spans="14:14" ht="50.1" customHeight="1">
      <c r="N668" s="13"/>
    </row>
    <row r="669" spans="14:14" ht="50.1" customHeight="1">
      <c r="N669" s="13"/>
    </row>
    <row r="670" spans="14:14" ht="50.1" customHeight="1">
      <c r="N670" s="13"/>
    </row>
    <row r="671" spans="14:14" ht="50.1" customHeight="1">
      <c r="N671" s="13"/>
    </row>
    <row r="672" spans="14:14" ht="50.1" customHeight="1">
      <c r="N672" s="13"/>
    </row>
    <row r="673" spans="14:14" ht="50.1" customHeight="1">
      <c r="N673" s="13"/>
    </row>
    <row r="674" spans="14:14" ht="50.1" customHeight="1">
      <c r="N674" s="13"/>
    </row>
    <row r="675" spans="14:14" ht="50.1" customHeight="1">
      <c r="N675" s="13"/>
    </row>
    <row r="676" spans="14:14" ht="50.1" customHeight="1">
      <c r="N676" s="13"/>
    </row>
    <row r="677" spans="14:14" ht="50.1" customHeight="1">
      <c r="N677" s="13"/>
    </row>
    <row r="678" spans="14:14" ht="50.1" customHeight="1">
      <c r="N678" s="13"/>
    </row>
    <row r="679" spans="14:14">
      <c r="N679" s="13"/>
    </row>
    <row r="680" spans="14:14">
      <c r="N680" s="13"/>
    </row>
    <row r="681" spans="14:14">
      <c r="N681" s="13"/>
    </row>
  </sheetData>
  <mergeCells count="46">
    <mergeCell ref="O195:P195"/>
    <mergeCell ref="Q195:W195"/>
    <mergeCell ref="O191:P191"/>
    <mergeCell ref="Q191:W191"/>
    <mergeCell ref="O189:P189"/>
    <mergeCell ref="Q189:W189"/>
    <mergeCell ref="O190:P190"/>
    <mergeCell ref="Q190:W190"/>
    <mergeCell ref="O192:P192"/>
    <mergeCell ref="Q192:W192"/>
    <mergeCell ref="O193:P193"/>
    <mergeCell ref="Q193:W193"/>
    <mergeCell ref="O194:P194"/>
    <mergeCell ref="Q194:W194"/>
    <mergeCell ref="O196:P196"/>
    <mergeCell ref="Q196:W196"/>
    <mergeCell ref="O203:P203"/>
    <mergeCell ref="Q203:W203"/>
    <mergeCell ref="O198:P198"/>
    <mergeCell ref="Q198:W198"/>
    <mergeCell ref="O199:P199"/>
    <mergeCell ref="Q199:W199"/>
    <mergeCell ref="O200:P200"/>
    <mergeCell ref="Q200:W200"/>
    <mergeCell ref="O201:P201"/>
    <mergeCell ref="O197:P197"/>
    <mergeCell ref="Q197:W197"/>
    <mergeCell ref="Q201:W201"/>
    <mergeCell ref="O202:P202"/>
    <mergeCell ref="Q202:W202"/>
    <mergeCell ref="O204:P204"/>
    <mergeCell ref="Q204:W204"/>
    <mergeCell ref="O205:P205"/>
    <mergeCell ref="Q205:W205"/>
    <mergeCell ref="O206:P206"/>
    <mergeCell ref="Q206:W206"/>
    <mergeCell ref="O210:P210"/>
    <mergeCell ref="Q210:W210"/>
    <mergeCell ref="O211:P211"/>
    <mergeCell ref="Q211:W211"/>
    <mergeCell ref="O207:P207"/>
    <mergeCell ref="Q207:W207"/>
    <mergeCell ref="O208:P208"/>
    <mergeCell ref="Q208:W208"/>
    <mergeCell ref="O209:P209"/>
    <mergeCell ref="Q209:W209"/>
  </mergeCells>
  <dataValidations count="4">
    <dataValidation type="list" allowBlank="1" showInputMessage="1" showErrorMessage="1" sqref="I219:I651 I3:I217 J3:J11">
      <formula1>LISTE_OBJET_VISITE</formula1>
    </dataValidation>
    <dataValidation type="list" showInputMessage="1" showErrorMessage="1" sqref="I218">
      <formula1>LISTE_OBJET_VISITE</formula1>
    </dataValidation>
    <dataValidation type="list" allowBlank="1" showInputMessage="1" showErrorMessage="1" sqref="K3:L651">
      <formula1>"0,1"</formula1>
    </dataValidation>
    <dataValidation type="list" allowBlank="1" showInputMessage="1" showErrorMessage="1" sqref="D3:D651">
      <formula1>LISTE_MAGASINS</formula1>
    </dataValidation>
  </dataValidations>
  <pageMargins left="0.23622047244094491" right="0.23622047244094491" top="0.74803149606299213" bottom="0.74803149606299213" header="0.31496062992125984" footer="0.31496062992125984"/>
  <pageSetup paperSize="9" scale="76" fitToHeight="0" orientation="landscape" r:id="rId1"/>
  <headerFooter>
    <oddFooter>&amp;R&amp;8&amp;P/ &amp;N</oddFooter>
  </headerFooter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">
    <tabColor rgb="FF00B050"/>
    <pageSetUpPr fitToPage="1"/>
  </sheetPr>
  <dimension ref="A1:AF252"/>
  <sheetViews>
    <sheetView showGridLines="0" zoomScale="80" zoomScaleNormal="80" zoomScalePageLayoutView="85" workbookViewId="0">
      <pane xSplit="1" ySplit="4" topLeftCell="B5" activePane="bottomRight" state="frozen"/>
      <selection pane="topRight"/>
      <selection pane="bottomLeft"/>
      <selection pane="bottomRight" activeCell="C6" sqref="C6"/>
    </sheetView>
  </sheetViews>
  <sheetFormatPr baseColWidth="10" defaultColWidth="10.7109375" defaultRowHeight="15"/>
  <cols>
    <col min="1" max="1" width="8.7109375" style="38" customWidth="1"/>
    <col min="2" max="14" width="8.7109375" style="37" customWidth="1"/>
    <col min="15" max="15" width="10.7109375" style="37"/>
    <col min="16" max="16" width="27.28515625" style="37" customWidth="1"/>
    <col min="17" max="17" width="44.7109375" style="37" customWidth="1"/>
    <col min="18" max="32" width="10.7109375" style="37"/>
    <col min="33" max="16384" width="10.7109375" style="36"/>
  </cols>
  <sheetData>
    <row r="1" spans="1:32" ht="35.25" customHeight="1" thickBot="1">
      <c r="A1" s="79" t="s">
        <v>214</v>
      </c>
    </row>
    <row r="2" spans="1:32" s="54" customFormat="1" ht="22.5" customHeight="1" thickTop="1">
      <c r="A2" s="87" t="s">
        <v>90</v>
      </c>
      <c r="B2" s="91" t="s">
        <v>89</v>
      </c>
      <c r="C2" s="93" t="s">
        <v>230</v>
      </c>
      <c r="D2" s="91" t="s">
        <v>88</v>
      </c>
      <c r="E2" s="80" t="s">
        <v>87</v>
      </c>
      <c r="F2" s="81"/>
      <c r="G2" s="82"/>
      <c r="H2" s="94" t="s">
        <v>86</v>
      </c>
      <c r="I2" s="95"/>
      <c r="J2" s="95"/>
      <c r="K2" s="95"/>
      <c r="L2" s="95"/>
      <c r="M2" s="96"/>
      <c r="N2" s="89" t="s">
        <v>84</v>
      </c>
      <c r="O2" s="55"/>
    </row>
    <row r="3" spans="1:32" s="44" customFormat="1" ht="30.75" customHeight="1">
      <c r="A3" s="88"/>
      <c r="B3" s="92"/>
      <c r="C3" s="90"/>
      <c r="D3" s="92"/>
      <c r="E3" s="83" t="s">
        <v>10</v>
      </c>
      <c r="F3" s="84" t="s">
        <v>11</v>
      </c>
      <c r="G3" s="85" t="s">
        <v>83</v>
      </c>
      <c r="H3" s="83" t="s">
        <v>39</v>
      </c>
      <c r="I3" s="84" t="s">
        <v>37</v>
      </c>
      <c r="J3" s="84" t="s">
        <v>40</v>
      </c>
      <c r="K3" s="84" t="s">
        <v>44</v>
      </c>
      <c r="L3" s="84" t="s">
        <v>38</v>
      </c>
      <c r="M3" s="85" t="s">
        <v>83</v>
      </c>
      <c r="N3" s="90"/>
      <c r="O3" s="46"/>
      <c r="P3" s="46"/>
      <c r="Q3" s="46"/>
      <c r="R3" s="46"/>
      <c r="S3" s="46"/>
      <c r="T3" s="46"/>
      <c r="U3" s="46"/>
      <c r="V3" s="46"/>
      <c r="W3" s="46"/>
      <c r="X3" s="46"/>
      <c r="Y3" s="46"/>
      <c r="Z3" s="46"/>
      <c r="AA3" s="46"/>
      <c r="AB3" s="46"/>
      <c r="AC3" s="46"/>
      <c r="AD3" s="46"/>
      <c r="AE3" s="46"/>
      <c r="AF3" s="45"/>
    </row>
    <row r="4" spans="1:32" s="44" customFormat="1" ht="31.5">
      <c r="A4" s="50" t="s">
        <v>82</v>
      </c>
      <c r="B4" s="49" t="s">
        <v>81</v>
      </c>
      <c r="C4" s="47" t="s">
        <v>70</v>
      </c>
      <c r="D4" s="47" t="s">
        <v>80</v>
      </c>
      <c r="E4" s="47" t="s">
        <v>79</v>
      </c>
      <c r="F4" s="48" t="s">
        <v>78</v>
      </c>
      <c r="G4" s="48" t="s">
        <v>77</v>
      </c>
      <c r="H4" s="47" t="s">
        <v>76</v>
      </c>
      <c r="I4" s="48" t="s">
        <v>75</v>
      </c>
      <c r="J4" s="48" t="s">
        <v>74</v>
      </c>
      <c r="K4" s="48" t="s">
        <v>73</v>
      </c>
      <c r="L4" s="48" t="s">
        <v>72</v>
      </c>
      <c r="M4" s="48" t="s">
        <v>71</v>
      </c>
      <c r="N4" s="47" t="s">
        <v>69</v>
      </c>
      <c r="O4" s="46"/>
      <c r="P4" s="46"/>
      <c r="Q4" s="46"/>
      <c r="R4" s="46"/>
      <c r="S4" s="46"/>
      <c r="T4" s="46"/>
      <c r="U4" s="46"/>
      <c r="V4" s="46"/>
      <c r="W4" s="46"/>
      <c r="X4" s="46"/>
      <c r="Y4" s="46"/>
      <c r="Z4" s="46"/>
      <c r="AA4" s="46"/>
      <c r="AB4" s="46"/>
      <c r="AC4" s="46"/>
      <c r="AD4" s="46"/>
      <c r="AE4" s="46"/>
      <c r="AF4" s="45"/>
    </row>
    <row r="5" spans="1:32" ht="15.75">
      <c r="A5" s="43">
        <v>1</v>
      </c>
      <c r="B5" s="66">
        <f>IFERROR(COUNTIF(TAB_VISITES[Semaine],SYNTH_SEMAINE[[#This Row],[Colonne1]]),"")</f>
        <v>4</v>
      </c>
      <c r="C5" s="59">
        <f t="array" aca="1" ref="C5" ca="1">COUNT(1/FREQUENCY(IF(TAB_VISITES[Semaine]=SYNTH_SEMAINE[[#This Row],[Colonne1]],MATCH(TAB_VISITES[NOM_MAGASIN],TAB_VISITES[NOM_MAGASIN],0)),ROW(INDIRECT("1:"&amp;ROWS(TAB_VISITES[NOM_MAGASIN])))))</f>
        <v>2</v>
      </c>
      <c r="D5" s="59">
        <f>IFERROR(SUMPRODUCT((TAB_VISITES[Semaine]=SYNTH_SEMAINE[[#This Row],[Colonne1]])*(ISNUMBER(SEARCH("prospection",TAB_VISITES[OBJET_VISITE])))),"")</f>
        <v>1</v>
      </c>
      <c r="E5" s="59">
        <f>IFERROR(SUMPRODUCT((TAB_VISITES[Semaine]=SYNTH_SEMAINE[[#This Row],[Colonne1]])*(ISNUMBER(SEARCH("hyper",TAB_VISITES[Catégorie])))),"")</f>
        <v>0</v>
      </c>
      <c r="F5" s="60">
        <f>IFERROR(SUMPRODUCT((TAB_VISITES[Semaine]=SYNTH_SEMAINE[[#This Row],[Colonne1]])*(ISNUMBER(SEARCH("super",TAB_VISITES[Catégorie])))),"")</f>
        <v>4</v>
      </c>
      <c r="G5" s="60">
        <f>IFERROR(SYNTH_SEMAINE[[#This Row],[Colonne2]]-SUM(SYNTH_SEMAINE[[#This Row],[Colonne4]:[Colonne5]]),"")</f>
        <v>0</v>
      </c>
      <c r="H5" s="59">
        <f>IFERROR(SUMPRODUCT((TAB_VISITES[Semaine]=SYNTH_SEMAINE[[#This Row],[Colonne1]])*(ISNUMBER(SEARCH(H$3,TAB_VISITES[Enseigne])))),"")</f>
        <v>0</v>
      </c>
      <c r="I5" s="60">
        <f>IFERROR(SUMPRODUCT((TAB_VISITES[Semaine]=SYNTH_SEMAINE[[#This Row],[Colonne1]])*(ISNUMBER(SEARCH(I$3,TAB_VISITES[Enseigne])))),"")</f>
        <v>4</v>
      </c>
      <c r="J5" s="60">
        <f>IFERROR(SUMPRODUCT((TAB_VISITES[Semaine]=SYNTH_SEMAINE[[#This Row],[Colonne1]])*(ISNUMBER(SEARCH(J$3,TAB_VISITES[Enseigne])))),"")</f>
        <v>0</v>
      </c>
      <c r="K5" s="60">
        <f>IFERROR(SUMPRODUCT((TAB_VISITES[Semaine]=SYNTH_SEMAINE[[#This Row],[Colonne1]])*(ISNUMBER(SEARCH(K$3,TAB_VISITES[Enseigne])))),"")</f>
        <v>0</v>
      </c>
      <c r="L5" s="60">
        <f>IFERROR(SUMPRODUCT((TAB_VISITES[Semaine]=SYNTH_SEMAINE[[#This Row],[Colonne1]])*(ISNUMBER(SEARCH(L$3,TAB_VISITES[Enseigne])))),"")</f>
        <v>0</v>
      </c>
      <c r="M5" s="60">
        <f>IFERROR(SYNTH_SEMAINE[[#This Row],[Colonne2]]-SUM(SYNTH_SEMAINE[[#This Row],[Colonne7]:[Colonne11]]),"")</f>
        <v>0</v>
      </c>
      <c r="N5" s="59">
        <f t="array" aca="1" ref="N5" ca="1">COUNT(1/FREQUENCY(IF(TAB_VISITES[Semaine]=SYNTH_SEMAINE[[#This Row],[Colonne1]],MATCH(TAB_VISITES[Département],TAB_VISITES[Département],0)),ROW(INDIRECT("1:"&amp;ROWS(TAB_VISITES[Département])))))</f>
        <v>2</v>
      </c>
      <c r="O5" s="42"/>
      <c r="P5" s="42"/>
      <c r="Q5" s="42"/>
      <c r="R5" s="42"/>
      <c r="S5" s="42"/>
      <c r="T5" s="42"/>
      <c r="U5" s="42"/>
      <c r="V5" s="42"/>
      <c r="W5" s="42"/>
      <c r="X5" s="42"/>
      <c r="Y5" s="42"/>
      <c r="Z5" s="42"/>
      <c r="AA5" s="42"/>
      <c r="AB5" s="42"/>
      <c r="AC5" s="42"/>
      <c r="AD5" s="42"/>
      <c r="AE5" s="42"/>
    </row>
    <row r="6" spans="1:32" ht="15.75">
      <c r="A6" s="43">
        <v>2</v>
      </c>
      <c r="B6" s="66">
        <f>IFERROR(COUNTIF(TAB_VISITES[Semaine],SYNTH_SEMAINE[[#This Row],[Colonne1]]),"")</f>
        <v>3</v>
      </c>
      <c r="C6" s="59">
        <f t="array" aca="1" ref="C6" ca="1">COUNT(1/FREQUENCY(IF(TAB_VISITES[Semaine]=SYNTH_SEMAINE[[#This Row],[Colonne1]],MATCH(TAB_VISITES[NOM_MAGASIN],TAB_VISITES[NOM_MAGASIN],0)),ROW(INDIRECT("1:"&amp;ROWS(TAB_VISITES[NOM_MAGASIN])))))</f>
        <v>3</v>
      </c>
      <c r="D6" s="59">
        <f>IFERROR(SUMPRODUCT((TAB_VISITES[Semaine]=SYNTH_SEMAINE[[#This Row],[Colonne1]])*(ISNUMBER(SEARCH("prospection",TAB_VISITES[OBJET_VISITE])))),"")</f>
        <v>1</v>
      </c>
      <c r="E6" s="59">
        <f>IFERROR(SUMPRODUCT((TAB_VISITES[Semaine]=SYNTH_SEMAINE[[#This Row],[Colonne1]])*(ISNUMBER(SEARCH("hyper",TAB_VISITES[Catégorie])))),"")</f>
        <v>2</v>
      </c>
      <c r="F6" s="60">
        <f>IFERROR(SUMPRODUCT((TAB_VISITES[Semaine]=SYNTH_SEMAINE[[#This Row],[Colonne1]])*(ISNUMBER(SEARCH("super",TAB_VISITES[Catégorie])))),"")</f>
        <v>1</v>
      </c>
      <c r="G6" s="60">
        <f>IFERROR(SYNTH_SEMAINE[[#This Row],[Colonne2]]-SUM(SYNTH_SEMAINE[[#This Row],[Colonne4]:[Colonne5]]),"")</f>
        <v>0</v>
      </c>
      <c r="H6" s="59">
        <f>IFERROR(SUMPRODUCT((TAB_VISITES[Semaine]=SYNTH_SEMAINE[[#This Row],[Colonne1]])*(ISNUMBER(SEARCH(H$3,TAB_VISITES[Enseigne])))),"")</f>
        <v>1</v>
      </c>
      <c r="I6" s="60">
        <f>IFERROR(SUMPRODUCT((TAB_VISITES[Semaine]=SYNTH_SEMAINE[[#This Row],[Colonne1]])*(ISNUMBER(SEARCH(I$3,TAB_VISITES[Enseigne])))),"")</f>
        <v>2</v>
      </c>
      <c r="J6" s="60">
        <f>IFERROR(SUMPRODUCT((TAB_VISITES[Semaine]=SYNTH_SEMAINE[[#This Row],[Colonne1]])*(ISNUMBER(SEARCH(J$3,TAB_VISITES[Enseigne])))),"")</f>
        <v>0</v>
      </c>
      <c r="K6" s="60">
        <f>IFERROR(SUMPRODUCT((TAB_VISITES[Semaine]=SYNTH_SEMAINE[[#This Row],[Colonne1]])*(ISNUMBER(SEARCH(K$3,TAB_VISITES[Enseigne])))),"")</f>
        <v>0</v>
      </c>
      <c r="L6" s="60">
        <f>IFERROR(SUMPRODUCT((TAB_VISITES[Semaine]=SYNTH_SEMAINE[[#This Row],[Colonne1]])*(ISNUMBER(SEARCH(L$3,TAB_VISITES[Enseigne])))),"")</f>
        <v>0</v>
      </c>
      <c r="M6" s="60">
        <f>IFERROR(SYNTH_SEMAINE[[#This Row],[Colonne2]]-SUM(SYNTH_SEMAINE[[#This Row],[Colonne7]:[Colonne11]]),"")</f>
        <v>0</v>
      </c>
      <c r="N6" s="59">
        <f t="array" aca="1" ref="N6" ca="1">COUNT(1/FREQUENCY(IF(TAB_VISITES[Semaine]=SYNTH_SEMAINE[[#This Row],[Colonne1]],MATCH(TAB_VISITES[Département],TAB_VISITES[Département],0)),ROW(INDIRECT("1:"&amp;ROWS(TAB_VISITES[Département])))))</f>
        <v>2</v>
      </c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</row>
    <row r="7" spans="1:32" ht="15.75">
      <c r="A7" s="41">
        <v>3</v>
      </c>
      <c r="B7" s="67">
        <f>IFERROR(COUNTIF(TAB_VISITES[Semaine],SYNTH_SEMAINE[[#This Row],[Colonne1]]),"")</f>
        <v>0</v>
      </c>
      <c r="C7" s="61">
        <f t="array" aca="1" ref="C7" ca="1">COUNT(1/FREQUENCY(IF(TAB_VISITES[Semaine]=SYNTH_SEMAINE[[#This Row],[Colonne1]],MATCH(TAB_VISITES[NOM_MAGASIN],TAB_VISITES[NOM_MAGASIN],0)),ROW(INDIRECT("1:"&amp;ROWS(TAB_VISITES[NOM_MAGASIN])))))</f>
        <v>0</v>
      </c>
      <c r="D7" s="61">
        <f>IFERROR(SUMPRODUCT((TAB_VISITES[Semaine]=SYNTH_SEMAINE[[#This Row],[Colonne1]])*(ISNUMBER(SEARCH("prospection",TAB_VISITES[OBJET_VISITE])))),"")</f>
        <v>0</v>
      </c>
      <c r="E7" s="61">
        <f>IFERROR(SUMPRODUCT((TAB_VISITES[Semaine]=SYNTH_SEMAINE[[#This Row],[Colonne1]])*(ISNUMBER(SEARCH("hyper",TAB_VISITES[Catégorie])))),"")</f>
        <v>0</v>
      </c>
      <c r="F7" s="62">
        <f>IFERROR(SUMPRODUCT((TAB_VISITES[Semaine]=SYNTH_SEMAINE[[#This Row],[Colonne1]])*(ISNUMBER(SEARCH("super",TAB_VISITES[Catégorie])))),"")</f>
        <v>0</v>
      </c>
      <c r="G7" s="62">
        <f>IFERROR(SYNTH_SEMAINE[[#This Row],[Colonne2]]-SUM(SYNTH_SEMAINE[[#This Row],[Colonne4]:[Colonne5]]),"")</f>
        <v>0</v>
      </c>
      <c r="H7" s="61">
        <f>IFERROR(SUMPRODUCT((TAB_VISITES[Semaine]=SYNTH_SEMAINE[[#This Row],[Colonne1]])*(ISNUMBER(SEARCH(H$3,TAB_VISITES[Enseigne])))),"")</f>
        <v>0</v>
      </c>
      <c r="I7" s="62">
        <f>IFERROR(SUMPRODUCT((TAB_VISITES[Semaine]=SYNTH_SEMAINE[[#This Row],[Colonne1]])*(ISNUMBER(SEARCH(I$3,TAB_VISITES[Enseigne])))),"")</f>
        <v>0</v>
      </c>
      <c r="J7" s="62">
        <f>IFERROR(SUMPRODUCT((TAB_VISITES[Semaine]=SYNTH_SEMAINE[[#This Row],[Colonne1]])*(ISNUMBER(SEARCH(J$3,TAB_VISITES[Enseigne])))),"")</f>
        <v>0</v>
      </c>
      <c r="K7" s="62">
        <f>IFERROR(SUMPRODUCT((TAB_VISITES[Semaine]=SYNTH_SEMAINE[[#This Row],[Colonne1]])*(ISNUMBER(SEARCH(K$3,TAB_VISITES[Enseigne])))),"")</f>
        <v>0</v>
      </c>
      <c r="L7" s="62">
        <f>IFERROR(SUMPRODUCT((TAB_VISITES[Semaine]=SYNTH_SEMAINE[[#This Row],[Colonne1]])*(ISNUMBER(SEARCH(L$3,TAB_VISITES[Enseigne])))),"")</f>
        <v>0</v>
      </c>
      <c r="M7" s="62">
        <f>IFERROR(SYNTH_SEMAINE[[#This Row],[Colonne2]]-SUM(SYNTH_SEMAINE[[#This Row],[Colonne7]:[Colonne11]]),"")</f>
        <v>0</v>
      </c>
      <c r="N7" s="61">
        <f t="array" aca="1" ref="N7" ca="1">COUNT(1/FREQUENCY(IF(TAB_VISITES[Semaine]=SYNTH_SEMAINE[[#This Row],[Colonne1]],MATCH(TAB_VISITES[Département],TAB_VISITES[Département],0)),ROW(INDIRECT("1:"&amp;ROWS(TAB_VISITES[Département])))))</f>
        <v>0</v>
      </c>
      <c r="O7" s="42"/>
      <c r="P7" s="42"/>
      <c r="Q7" s="42"/>
      <c r="R7" s="42"/>
      <c r="S7" s="42"/>
      <c r="T7" s="42"/>
      <c r="U7" s="42"/>
      <c r="V7" s="42"/>
      <c r="W7" s="42"/>
      <c r="X7" s="42"/>
      <c r="Y7" s="42"/>
      <c r="Z7" s="42"/>
      <c r="AA7" s="42"/>
      <c r="AB7" s="42"/>
      <c r="AC7" s="42"/>
      <c r="AD7" s="42"/>
      <c r="AE7" s="42"/>
    </row>
    <row r="8" spans="1:32" ht="15.75">
      <c r="A8" s="41">
        <v>4</v>
      </c>
      <c r="B8" s="67">
        <f>IFERROR(COUNTIF(TAB_VISITES[Semaine],SYNTH_SEMAINE[[#This Row],[Colonne1]]),"")</f>
        <v>0</v>
      </c>
      <c r="C8" s="61">
        <f t="array" aca="1" ref="C8" ca="1">COUNT(1/FREQUENCY(IF(TAB_VISITES[Semaine]=SYNTH_SEMAINE[[#This Row],[Colonne1]],MATCH(TAB_VISITES[NOM_MAGASIN],TAB_VISITES[NOM_MAGASIN],0)),ROW(INDIRECT("1:"&amp;ROWS(TAB_VISITES[NOM_MAGASIN])))))</f>
        <v>0</v>
      </c>
      <c r="D8" s="61">
        <f>IFERROR(SUMPRODUCT((TAB_VISITES[Semaine]=SYNTH_SEMAINE[[#This Row],[Colonne1]])*(ISNUMBER(SEARCH("prospection",TAB_VISITES[OBJET_VISITE])))),"")</f>
        <v>0</v>
      </c>
      <c r="E8" s="61">
        <f>IFERROR(SUMPRODUCT((TAB_VISITES[Semaine]=SYNTH_SEMAINE[[#This Row],[Colonne1]])*(ISNUMBER(SEARCH("hyper",TAB_VISITES[Catégorie])))),"")</f>
        <v>0</v>
      </c>
      <c r="F8" s="62">
        <f>IFERROR(SUMPRODUCT((TAB_VISITES[Semaine]=SYNTH_SEMAINE[[#This Row],[Colonne1]])*(ISNUMBER(SEARCH("super",TAB_VISITES[Catégorie])))),"")</f>
        <v>0</v>
      </c>
      <c r="G8" s="62">
        <f>IFERROR(SYNTH_SEMAINE[[#This Row],[Colonne2]]-SUM(SYNTH_SEMAINE[[#This Row],[Colonne4]:[Colonne5]]),"")</f>
        <v>0</v>
      </c>
      <c r="H8" s="61">
        <f>IFERROR(SUMPRODUCT((TAB_VISITES[Semaine]=SYNTH_SEMAINE[[#This Row],[Colonne1]])*(ISNUMBER(SEARCH(H$3,TAB_VISITES[Enseigne])))),"")</f>
        <v>0</v>
      </c>
      <c r="I8" s="62">
        <f>IFERROR(SUMPRODUCT((TAB_VISITES[Semaine]=SYNTH_SEMAINE[[#This Row],[Colonne1]])*(ISNUMBER(SEARCH(I$3,TAB_VISITES[Enseigne])))),"")</f>
        <v>0</v>
      </c>
      <c r="J8" s="62">
        <f>IFERROR(SUMPRODUCT((TAB_VISITES[Semaine]=SYNTH_SEMAINE[[#This Row],[Colonne1]])*(ISNUMBER(SEARCH(J$3,TAB_VISITES[Enseigne])))),"")</f>
        <v>0</v>
      </c>
      <c r="K8" s="62">
        <f>IFERROR(SUMPRODUCT((TAB_VISITES[Semaine]=SYNTH_SEMAINE[[#This Row],[Colonne1]])*(ISNUMBER(SEARCH(K$3,TAB_VISITES[Enseigne])))),"")</f>
        <v>0</v>
      </c>
      <c r="L8" s="62">
        <f>IFERROR(SUMPRODUCT((TAB_VISITES[Semaine]=SYNTH_SEMAINE[[#This Row],[Colonne1]])*(ISNUMBER(SEARCH(L$3,TAB_VISITES[Enseigne])))),"")</f>
        <v>0</v>
      </c>
      <c r="M8" s="62">
        <f>IFERROR(SYNTH_SEMAINE[[#This Row],[Colonne2]]-SUM(SYNTH_SEMAINE[[#This Row],[Colonne7]:[Colonne11]]),"")</f>
        <v>0</v>
      </c>
      <c r="N8" s="61">
        <f t="array" aca="1" ref="N8" ca="1">COUNT(1/FREQUENCY(IF(TAB_VISITES[Semaine]=SYNTH_SEMAINE[[#This Row],[Colonne1]],MATCH(TAB_VISITES[Département],TAB_VISITES[Département],0)),ROW(INDIRECT("1:"&amp;ROWS(TAB_VISITES[Département])))))</f>
        <v>0</v>
      </c>
      <c r="O8" s="42"/>
      <c r="P8" s="70"/>
      <c r="Q8" s="70"/>
      <c r="R8" s="42"/>
      <c r="S8" s="42"/>
      <c r="T8" s="42"/>
      <c r="U8" s="42"/>
      <c r="V8" s="42"/>
      <c r="W8" s="42"/>
      <c r="X8" s="42"/>
      <c r="Y8" s="42"/>
      <c r="Z8" s="42"/>
      <c r="AA8" s="42"/>
      <c r="AB8" s="42"/>
      <c r="AC8" s="42"/>
      <c r="AD8" s="42"/>
      <c r="AE8" s="42"/>
    </row>
    <row r="9" spans="1:32" ht="15.75">
      <c r="A9" s="41">
        <v>5</v>
      </c>
      <c r="B9" s="67">
        <f>IFERROR(COUNTIF(TAB_VISITES[Semaine],SYNTH_SEMAINE[[#This Row],[Colonne1]]),"")</f>
        <v>0</v>
      </c>
      <c r="C9" s="61">
        <f t="array" aca="1" ref="C9" ca="1">COUNT(1/FREQUENCY(IF(TAB_VISITES[Semaine]=SYNTH_SEMAINE[[#This Row],[Colonne1]],MATCH(TAB_VISITES[NOM_MAGASIN],TAB_VISITES[NOM_MAGASIN],0)),ROW(INDIRECT("1:"&amp;ROWS(TAB_VISITES[NOM_MAGASIN])))))</f>
        <v>0</v>
      </c>
      <c r="D9" s="61">
        <f>IFERROR(SUMPRODUCT((TAB_VISITES[Semaine]=SYNTH_SEMAINE[[#This Row],[Colonne1]])*(ISNUMBER(SEARCH("prospection",TAB_VISITES[OBJET_VISITE])))),"")</f>
        <v>0</v>
      </c>
      <c r="E9" s="61">
        <f>IFERROR(SUMPRODUCT((TAB_VISITES[Semaine]=SYNTH_SEMAINE[[#This Row],[Colonne1]])*(ISNUMBER(SEARCH("hyper",TAB_VISITES[Catégorie])))),"")</f>
        <v>0</v>
      </c>
      <c r="F9" s="62">
        <f>IFERROR(SUMPRODUCT((TAB_VISITES[Semaine]=SYNTH_SEMAINE[[#This Row],[Colonne1]])*(ISNUMBER(SEARCH("super",TAB_VISITES[Catégorie])))),"")</f>
        <v>0</v>
      </c>
      <c r="G9" s="62">
        <f>IFERROR(SYNTH_SEMAINE[[#This Row],[Colonne2]]-SUM(SYNTH_SEMAINE[[#This Row],[Colonne4]:[Colonne5]]),"")</f>
        <v>0</v>
      </c>
      <c r="H9" s="61">
        <f>IFERROR(SUMPRODUCT((TAB_VISITES[Semaine]=SYNTH_SEMAINE[[#This Row],[Colonne1]])*(ISNUMBER(SEARCH(H$3,TAB_VISITES[Enseigne])))),"")</f>
        <v>0</v>
      </c>
      <c r="I9" s="62">
        <f>IFERROR(SUMPRODUCT((TAB_VISITES[Semaine]=SYNTH_SEMAINE[[#This Row],[Colonne1]])*(ISNUMBER(SEARCH(I$3,TAB_VISITES[Enseigne])))),"")</f>
        <v>0</v>
      </c>
      <c r="J9" s="62">
        <f>IFERROR(SUMPRODUCT((TAB_VISITES[Semaine]=SYNTH_SEMAINE[[#This Row],[Colonne1]])*(ISNUMBER(SEARCH(J$3,TAB_VISITES[Enseigne])))),"")</f>
        <v>0</v>
      </c>
      <c r="K9" s="62">
        <f>IFERROR(SUMPRODUCT((TAB_VISITES[Semaine]=SYNTH_SEMAINE[[#This Row],[Colonne1]])*(ISNUMBER(SEARCH(K$3,TAB_VISITES[Enseigne])))),"")</f>
        <v>0</v>
      </c>
      <c r="L9" s="62">
        <f>IFERROR(SUMPRODUCT((TAB_VISITES[Semaine]=SYNTH_SEMAINE[[#This Row],[Colonne1]])*(ISNUMBER(SEARCH(L$3,TAB_VISITES[Enseigne])))),"")</f>
        <v>0</v>
      </c>
      <c r="M9" s="62">
        <f>IFERROR(SYNTH_SEMAINE[[#This Row],[Colonne2]]-SUM(SYNTH_SEMAINE[[#This Row],[Colonne7]:[Colonne11]]),"")</f>
        <v>0</v>
      </c>
      <c r="N9" s="61">
        <f t="array" aca="1" ref="N9" ca="1">COUNT(1/FREQUENCY(IF(TAB_VISITES[Semaine]=SYNTH_SEMAINE[[#This Row],[Colonne1]],MATCH(TAB_VISITES[Département],TAB_VISITES[Département],0)),ROW(INDIRECT("1:"&amp;ROWS(TAB_VISITES[Département])))))</f>
        <v>0</v>
      </c>
      <c r="O9" s="42"/>
      <c r="P9" s="72" t="s">
        <v>95</v>
      </c>
      <c r="Q9" s="71"/>
      <c r="R9" s="42"/>
      <c r="S9" s="42"/>
      <c r="T9" s="42"/>
      <c r="U9" s="42"/>
      <c r="V9" s="42"/>
      <c r="W9" s="42"/>
      <c r="X9" s="42"/>
      <c r="Y9" s="42"/>
      <c r="Z9" s="42"/>
      <c r="AA9" s="42"/>
      <c r="AB9" s="42"/>
      <c r="AC9" s="42"/>
      <c r="AD9" s="42"/>
      <c r="AE9" s="42"/>
    </row>
    <row r="10" spans="1:32" ht="15.75">
      <c r="A10" s="41">
        <v>6</v>
      </c>
      <c r="B10" s="67">
        <f>IFERROR(COUNTIF(TAB_VISITES[Semaine],SYNTH_SEMAINE[[#This Row],[Colonne1]]),"")</f>
        <v>0</v>
      </c>
      <c r="C10" s="61">
        <f t="array" aca="1" ref="C10" ca="1">COUNT(1/FREQUENCY(IF(TAB_VISITES[Semaine]=SYNTH_SEMAINE[[#This Row],[Colonne1]],MATCH(TAB_VISITES[NOM_MAGASIN],TAB_VISITES[NOM_MAGASIN],0)),ROW(INDIRECT("1:"&amp;ROWS(TAB_VISITES[NOM_MAGASIN])))))</f>
        <v>0</v>
      </c>
      <c r="D10" s="61">
        <f>IFERROR(SUMPRODUCT((TAB_VISITES[Semaine]=SYNTH_SEMAINE[[#This Row],[Colonne1]])*(ISNUMBER(SEARCH("prospection",TAB_VISITES[OBJET_VISITE])))),"")</f>
        <v>0</v>
      </c>
      <c r="E10" s="69">
        <f>IFERROR(SUMPRODUCT((TAB_VISITES[Semaine]=SYNTH_SEMAINE[[#This Row],[Colonne1]])*(ISNUMBER(SEARCH("hyper",TAB_VISITES[Catégorie])))),"")</f>
        <v>0</v>
      </c>
      <c r="F10" s="62">
        <f>IFERROR(SUMPRODUCT((TAB_VISITES[Semaine]=SYNTH_SEMAINE[[#This Row],[Colonne1]])*(ISNUMBER(SEARCH("super",TAB_VISITES[Catégorie])))),"")</f>
        <v>0</v>
      </c>
      <c r="G10" s="62">
        <f>IFERROR(SYNTH_SEMAINE[[#This Row],[Colonne2]]-SUM(SYNTH_SEMAINE[[#This Row],[Colonne4]:[Colonne5]]),"")</f>
        <v>0</v>
      </c>
      <c r="H10" s="61">
        <f>IFERROR(SUMPRODUCT((TAB_VISITES[Semaine]=SYNTH_SEMAINE[[#This Row],[Colonne1]])*(ISNUMBER(SEARCH(H$3,TAB_VISITES[Enseigne])))),"")</f>
        <v>0</v>
      </c>
      <c r="I10" s="62">
        <f>IFERROR(SUMPRODUCT((TAB_VISITES[Semaine]=SYNTH_SEMAINE[[#This Row],[Colonne1]])*(ISNUMBER(SEARCH(I$3,TAB_VISITES[Enseigne])))),"")</f>
        <v>0</v>
      </c>
      <c r="J10" s="62">
        <f>IFERROR(SUMPRODUCT((TAB_VISITES[Semaine]=SYNTH_SEMAINE[[#This Row],[Colonne1]])*(ISNUMBER(SEARCH(J$3,TAB_VISITES[Enseigne])))),"")</f>
        <v>0</v>
      </c>
      <c r="K10" s="62">
        <f>IFERROR(SUMPRODUCT((TAB_VISITES[Semaine]=SYNTH_SEMAINE[[#This Row],[Colonne1]])*(ISNUMBER(SEARCH(K$3,TAB_VISITES[Enseigne])))),"")</f>
        <v>0</v>
      </c>
      <c r="L10" s="62">
        <f>IFERROR(SUMPRODUCT((TAB_VISITES[Semaine]=SYNTH_SEMAINE[[#This Row],[Colonne1]])*(ISNUMBER(SEARCH(L$3,TAB_VISITES[Enseigne])))),"")</f>
        <v>0</v>
      </c>
      <c r="M10" s="62">
        <f>IFERROR(SYNTH_SEMAINE[[#This Row],[Colonne2]]-SUM(SYNTH_SEMAINE[[#This Row],[Colonne7]:[Colonne11]]),"")</f>
        <v>0</v>
      </c>
      <c r="N10" s="61">
        <f t="array" aca="1" ref="N10" ca="1">COUNT(1/FREQUENCY(IF(TAB_VISITES[Semaine]=SYNTH_SEMAINE[[#This Row],[Colonne1]],MATCH(TAB_VISITES[Département],TAB_VISITES[Département],0)),ROW(INDIRECT("1:"&amp;ROWS(TAB_VISITES[Département])))))</f>
        <v>0</v>
      </c>
      <c r="O10" s="42"/>
      <c r="P10" s="72" t="s">
        <v>99</v>
      </c>
      <c r="Q10" s="71"/>
      <c r="R10" s="42"/>
      <c r="S10" s="42"/>
      <c r="T10" s="42"/>
      <c r="U10" s="42"/>
      <c r="V10" s="42"/>
      <c r="W10" s="42"/>
      <c r="X10" s="42"/>
      <c r="Y10" s="42"/>
      <c r="Z10" s="42"/>
      <c r="AA10" s="42"/>
      <c r="AB10" s="42"/>
      <c r="AC10" s="42"/>
      <c r="AD10" s="42"/>
      <c r="AE10" s="42"/>
    </row>
    <row r="11" spans="1:32" ht="15.75">
      <c r="A11" s="41">
        <v>7</v>
      </c>
      <c r="B11" s="67">
        <f>IFERROR(COUNTIF(TAB_VISITES[Semaine],SYNTH_SEMAINE[[#This Row],[Colonne1]]),"")</f>
        <v>0</v>
      </c>
      <c r="C11" s="61">
        <f t="array" aca="1" ref="C11" ca="1">COUNT(1/FREQUENCY(IF(TAB_VISITES[Semaine]=SYNTH_SEMAINE[[#This Row],[Colonne1]],MATCH(TAB_VISITES[NOM_MAGASIN],TAB_VISITES[NOM_MAGASIN],0)),ROW(INDIRECT("1:"&amp;ROWS(TAB_VISITES[NOM_MAGASIN])))))</f>
        <v>0</v>
      </c>
      <c r="D11" s="61">
        <f>IFERROR(SUMPRODUCT((TAB_VISITES[Semaine]=SYNTH_SEMAINE[[#This Row],[Colonne1]])*(ISNUMBER(SEARCH("prospection",TAB_VISITES[OBJET_VISITE])))),"")</f>
        <v>0</v>
      </c>
      <c r="E11" s="61">
        <f>IFERROR(SUMPRODUCT((TAB_VISITES[Semaine]=SYNTH_SEMAINE[[#This Row],[Colonne1]])*(ISNUMBER(SEARCH("hyper",TAB_VISITES[Catégorie])))),"")</f>
        <v>0</v>
      </c>
      <c r="F11" s="62">
        <f>IFERROR(SUMPRODUCT((TAB_VISITES[Semaine]=SYNTH_SEMAINE[[#This Row],[Colonne1]])*(ISNUMBER(SEARCH("super",TAB_VISITES[Catégorie])))),"")</f>
        <v>0</v>
      </c>
      <c r="G11" s="62">
        <f>IFERROR(SYNTH_SEMAINE[[#This Row],[Colonne2]]-SUM(SYNTH_SEMAINE[[#This Row],[Colonne4]:[Colonne5]]),"")</f>
        <v>0</v>
      </c>
      <c r="H11" s="61">
        <f>IFERROR(SUMPRODUCT((TAB_VISITES[Semaine]=SYNTH_SEMAINE[[#This Row],[Colonne1]])*(ISNUMBER(SEARCH(H$3,TAB_VISITES[Enseigne])))),"")</f>
        <v>0</v>
      </c>
      <c r="I11" s="62">
        <f>IFERROR(SUMPRODUCT((TAB_VISITES[Semaine]=SYNTH_SEMAINE[[#This Row],[Colonne1]])*(ISNUMBER(SEARCH(I$3,TAB_VISITES[Enseigne])))),"")</f>
        <v>0</v>
      </c>
      <c r="J11" s="62">
        <f>IFERROR(SUMPRODUCT((TAB_VISITES[Semaine]=SYNTH_SEMAINE[[#This Row],[Colonne1]])*(ISNUMBER(SEARCH(J$3,TAB_VISITES[Enseigne])))),"")</f>
        <v>0</v>
      </c>
      <c r="K11" s="62">
        <f>IFERROR(SUMPRODUCT((TAB_VISITES[Semaine]=SYNTH_SEMAINE[[#This Row],[Colonne1]])*(ISNUMBER(SEARCH(K$3,TAB_VISITES[Enseigne])))),"")</f>
        <v>0</v>
      </c>
      <c r="L11" s="62">
        <f>IFERROR(SUMPRODUCT((TAB_VISITES[Semaine]=SYNTH_SEMAINE[[#This Row],[Colonne1]])*(ISNUMBER(SEARCH(L$3,TAB_VISITES[Enseigne])))),"")</f>
        <v>0</v>
      </c>
      <c r="M11" s="62">
        <f>IFERROR(SYNTH_SEMAINE[[#This Row],[Colonne2]]-SUM(SYNTH_SEMAINE[[#This Row],[Colonne7]:[Colonne11]]),"")</f>
        <v>0</v>
      </c>
      <c r="N11" s="61">
        <f t="array" aca="1" ref="N11" ca="1">COUNT(1/FREQUENCY(IF(TAB_VISITES[Semaine]=SYNTH_SEMAINE[[#This Row],[Colonne1]],MATCH(TAB_VISITES[Département],TAB_VISITES[Département],0)),ROW(INDIRECT("1:"&amp;ROWS(TAB_VISITES[Département])))))</f>
        <v>0</v>
      </c>
      <c r="O11" s="42"/>
      <c r="P11" s="72" t="s">
        <v>96</v>
      </c>
      <c r="Q11" s="71" t="s">
        <v>92</v>
      </c>
      <c r="R11" s="42"/>
      <c r="S11" s="42"/>
      <c r="T11" s="42"/>
      <c r="U11" s="42"/>
      <c r="V11" s="42"/>
      <c r="W11" s="42"/>
      <c r="X11" s="42"/>
      <c r="Y11" s="42"/>
      <c r="Z11" s="42"/>
      <c r="AA11" s="42"/>
      <c r="AB11" s="42"/>
      <c r="AC11" s="42"/>
      <c r="AD11" s="42"/>
      <c r="AE11" s="42"/>
    </row>
    <row r="12" spans="1:32" ht="15.75">
      <c r="A12" s="41">
        <v>8</v>
      </c>
      <c r="B12" s="67">
        <f>IFERROR(COUNTIF(TAB_VISITES[Semaine],SYNTH_SEMAINE[[#This Row],[Colonne1]]),"")</f>
        <v>0</v>
      </c>
      <c r="C12" s="61">
        <f t="array" aca="1" ref="C12" ca="1">COUNT(1/FREQUENCY(IF(TAB_VISITES[Semaine]=SYNTH_SEMAINE[[#This Row],[Colonne1]],MATCH(TAB_VISITES[NOM_MAGASIN],TAB_VISITES[NOM_MAGASIN],0)),ROW(INDIRECT("1:"&amp;ROWS(TAB_VISITES[NOM_MAGASIN])))))</f>
        <v>0</v>
      </c>
      <c r="D12" s="61">
        <f>IFERROR(SUMPRODUCT((TAB_VISITES[Semaine]=SYNTH_SEMAINE[[#This Row],[Colonne1]])*(ISNUMBER(SEARCH("prospection",TAB_VISITES[OBJET_VISITE])))),"")</f>
        <v>0</v>
      </c>
      <c r="E12" s="61">
        <f>IFERROR(SUMPRODUCT((TAB_VISITES[Semaine]=SYNTH_SEMAINE[[#This Row],[Colonne1]])*(ISNUMBER(SEARCH("hyper",TAB_VISITES[Catégorie])))),"")</f>
        <v>0</v>
      </c>
      <c r="F12" s="62">
        <f>IFERROR(SUMPRODUCT((TAB_VISITES[Semaine]=SYNTH_SEMAINE[[#This Row],[Colonne1]])*(ISNUMBER(SEARCH("super",TAB_VISITES[Catégorie])))),"")</f>
        <v>0</v>
      </c>
      <c r="G12" s="62">
        <f>IFERROR(SYNTH_SEMAINE[[#This Row],[Colonne2]]-SUM(SYNTH_SEMAINE[[#This Row],[Colonne4]:[Colonne5]]),"")</f>
        <v>0</v>
      </c>
      <c r="H12" s="61">
        <f>IFERROR(SUMPRODUCT((TAB_VISITES[Semaine]=SYNTH_SEMAINE[[#This Row],[Colonne1]])*(ISNUMBER(SEARCH(H$3,TAB_VISITES[Enseigne])))),"")</f>
        <v>0</v>
      </c>
      <c r="I12" s="62">
        <f>IFERROR(SUMPRODUCT((TAB_VISITES[Semaine]=SYNTH_SEMAINE[[#This Row],[Colonne1]])*(ISNUMBER(SEARCH(I$3,TAB_VISITES[Enseigne])))),"")</f>
        <v>0</v>
      </c>
      <c r="J12" s="62">
        <f>IFERROR(SUMPRODUCT((TAB_VISITES[Semaine]=SYNTH_SEMAINE[[#This Row],[Colonne1]])*(ISNUMBER(SEARCH(J$3,TAB_VISITES[Enseigne])))),"")</f>
        <v>0</v>
      </c>
      <c r="K12" s="62">
        <f>IFERROR(SUMPRODUCT((TAB_VISITES[Semaine]=SYNTH_SEMAINE[[#This Row],[Colonne1]])*(ISNUMBER(SEARCH(K$3,TAB_VISITES[Enseigne])))),"")</f>
        <v>0</v>
      </c>
      <c r="L12" s="62">
        <f>IFERROR(SUMPRODUCT((TAB_VISITES[Semaine]=SYNTH_SEMAINE[[#This Row],[Colonne1]])*(ISNUMBER(SEARCH(L$3,TAB_VISITES[Enseigne])))),"")</f>
        <v>0</v>
      </c>
      <c r="M12" s="62">
        <f>IFERROR(SYNTH_SEMAINE[[#This Row],[Colonne2]]-SUM(SYNTH_SEMAINE[[#This Row],[Colonne7]:[Colonne11]]),"")</f>
        <v>0</v>
      </c>
      <c r="N12" s="61">
        <f t="array" aca="1" ref="N12" ca="1">COUNT(1/FREQUENCY(IF(TAB_VISITES[Semaine]=SYNTH_SEMAINE[[#This Row],[Colonne1]],MATCH(TAB_VISITES[Département],TAB_VISITES[Département],0)),ROW(INDIRECT("1:"&amp;ROWS(TAB_VISITES[Département])))))</f>
        <v>0</v>
      </c>
      <c r="O12" s="42"/>
      <c r="P12" s="72" t="s">
        <v>94</v>
      </c>
      <c r="Q12" s="71" t="s">
        <v>93</v>
      </c>
      <c r="R12" s="42"/>
      <c r="S12" s="42"/>
      <c r="T12" s="42"/>
      <c r="U12" s="42"/>
      <c r="V12" s="42"/>
      <c r="W12" s="42"/>
      <c r="X12" s="42"/>
      <c r="Y12" s="42"/>
      <c r="Z12" s="42"/>
      <c r="AA12" s="42"/>
      <c r="AB12" s="42"/>
      <c r="AC12" s="42"/>
      <c r="AD12" s="42"/>
      <c r="AE12" s="42"/>
    </row>
    <row r="13" spans="1:32" ht="15.75">
      <c r="A13" s="41">
        <v>9</v>
      </c>
      <c r="B13" s="67">
        <f>IFERROR(COUNTIF(TAB_VISITES[Semaine],SYNTH_SEMAINE[[#This Row],[Colonne1]]),"")</f>
        <v>0</v>
      </c>
      <c r="C13" s="61">
        <f t="array" aca="1" ref="C13" ca="1">COUNT(1/FREQUENCY(IF(TAB_VISITES[Semaine]=SYNTH_SEMAINE[[#This Row],[Colonne1]],MATCH(TAB_VISITES[NOM_MAGASIN],TAB_VISITES[NOM_MAGASIN],0)),ROW(INDIRECT("1:"&amp;ROWS(TAB_VISITES[NOM_MAGASIN])))))</f>
        <v>0</v>
      </c>
      <c r="D13" s="61">
        <f>IFERROR(SUMPRODUCT((TAB_VISITES[Semaine]=SYNTH_SEMAINE[[#This Row],[Colonne1]])*(ISNUMBER(SEARCH("prospection",TAB_VISITES[OBJET_VISITE])))),"")</f>
        <v>0</v>
      </c>
      <c r="E13" s="61">
        <f>IFERROR(SUMPRODUCT((TAB_VISITES[Semaine]=SYNTH_SEMAINE[[#This Row],[Colonne1]])*(ISNUMBER(SEARCH("hyper",TAB_VISITES[Catégorie])))),"")</f>
        <v>0</v>
      </c>
      <c r="F13" s="62">
        <f>IFERROR(SUMPRODUCT((TAB_VISITES[Semaine]=SYNTH_SEMAINE[[#This Row],[Colonne1]])*(ISNUMBER(SEARCH("super",TAB_VISITES[Catégorie])))),"")</f>
        <v>0</v>
      </c>
      <c r="G13" s="62">
        <f>IFERROR(SYNTH_SEMAINE[[#This Row],[Colonne2]]-SUM(SYNTH_SEMAINE[[#This Row],[Colonne4]:[Colonne5]]),"")</f>
        <v>0</v>
      </c>
      <c r="H13" s="61">
        <f>IFERROR(SUMPRODUCT((TAB_VISITES[Semaine]=SYNTH_SEMAINE[[#This Row],[Colonne1]])*(ISNUMBER(SEARCH(H$3,TAB_VISITES[Enseigne])))),"")</f>
        <v>0</v>
      </c>
      <c r="I13" s="62">
        <f>IFERROR(SUMPRODUCT((TAB_VISITES[Semaine]=SYNTH_SEMAINE[[#This Row],[Colonne1]])*(ISNUMBER(SEARCH(I$3,TAB_VISITES[Enseigne])))),"")</f>
        <v>0</v>
      </c>
      <c r="J13" s="62">
        <f>IFERROR(SUMPRODUCT((TAB_VISITES[Semaine]=SYNTH_SEMAINE[[#This Row],[Colonne1]])*(ISNUMBER(SEARCH(J$3,TAB_VISITES[Enseigne])))),"")</f>
        <v>0</v>
      </c>
      <c r="K13" s="62">
        <f>IFERROR(SUMPRODUCT((TAB_VISITES[Semaine]=SYNTH_SEMAINE[[#This Row],[Colonne1]])*(ISNUMBER(SEARCH(K$3,TAB_VISITES[Enseigne])))),"")</f>
        <v>0</v>
      </c>
      <c r="L13" s="62">
        <f>IFERROR(SUMPRODUCT((TAB_VISITES[Semaine]=SYNTH_SEMAINE[[#This Row],[Colonne1]])*(ISNUMBER(SEARCH(L$3,TAB_VISITES[Enseigne])))),"")</f>
        <v>0</v>
      </c>
      <c r="M13" s="62">
        <f>IFERROR(SYNTH_SEMAINE[[#This Row],[Colonne2]]-SUM(SYNTH_SEMAINE[[#This Row],[Colonne7]:[Colonne11]]),"")</f>
        <v>0</v>
      </c>
      <c r="N13" s="61">
        <f t="array" aca="1" ref="N13" ca="1">COUNT(1/FREQUENCY(IF(TAB_VISITES[Semaine]=SYNTH_SEMAINE[[#This Row],[Colonne1]],MATCH(TAB_VISITES[Département],TAB_VISITES[Département],0)),ROW(INDIRECT("1:"&amp;ROWS(TAB_VISITES[Département])))))</f>
        <v>0</v>
      </c>
      <c r="O13" s="42"/>
      <c r="P13" s="72" t="s">
        <v>98</v>
      </c>
      <c r="Q13" s="71" t="s">
        <v>97</v>
      </c>
      <c r="R13" s="42"/>
      <c r="S13" s="42"/>
      <c r="T13" s="42"/>
      <c r="U13" s="42"/>
      <c r="V13" s="42"/>
      <c r="W13" s="42"/>
      <c r="X13" s="42"/>
      <c r="Y13" s="42"/>
      <c r="Z13" s="42"/>
      <c r="AA13" s="42"/>
      <c r="AB13" s="42"/>
      <c r="AC13" s="42"/>
      <c r="AD13" s="42"/>
      <c r="AE13" s="42"/>
    </row>
    <row r="14" spans="1:32" ht="15.75">
      <c r="A14" s="41">
        <v>10</v>
      </c>
      <c r="B14" s="67">
        <f>IFERROR(COUNTIF(TAB_VISITES[Semaine],SYNTH_SEMAINE[[#This Row],[Colonne1]]),"")</f>
        <v>0</v>
      </c>
      <c r="C14" s="61">
        <f t="array" aca="1" ref="C14" ca="1">COUNT(1/FREQUENCY(IF(TAB_VISITES[Semaine]=SYNTH_SEMAINE[[#This Row],[Colonne1]],MATCH(TAB_VISITES[NOM_MAGASIN],TAB_VISITES[NOM_MAGASIN],0)),ROW(INDIRECT("1:"&amp;ROWS(TAB_VISITES[NOM_MAGASIN])))))</f>
        <v>0</v>
      </c>
      <c r="D14" s="61">
        <f>IFERROR(SUMPRODUCT((TAB_VISITES[Semaine]=SYNTH_SEMAINE[[#This Row],[Colonne1]])*(ISNUMBER(SEARCH("prospection",TAB_VISITES[OBJET_VISITE])))),"")</f>
        <v>0</v>
      </c>
      <c r="E14" s="61">
        <f>IFERROR(SUMPRODUCT((TAB_VISITES[Semaine]=SYNTH_SEMAINE[[#This Row],[Colonne1]])*(ISNUMBER(SEARCH("hyper",TAB_VISITES[Catégorie])))),"")</f>
        <v>0</v>
      </c>
      <c r="F14" s="62">
        <f>IFERROR(SUMPRODUCT((TAB_VISITES[Semaine]=SYNTH_SEMAINE[[#This Row],[Colonne1]])*(ISNUMBER(SEARCH("super",TAB_VISITES[Catégorie])))),"")</f>
        <v>0</v>
      </c>
      <c r="G14" s="62">
        <f>IFERROR(SYNTH_SEMAINE[[#This Row],[Colonne2]]-SUM(SYNTH_SEMAINE[[#This Row],[Colonne4]:[Colonne5]]),"")</f>
        <v>0</v>
      </c>
      <c r="H14" s="61">
        <f>IFERROR(SUMPRODUCT((TAB_VISITES[Semaine]=SYNTH_SEMAINE[[#This Row],[Colonne1]])*(ISNUMBER(SEARCH(H$3,TAB_VISITES[Enseigne])))),"")</f>
        <v>0</v>
      </c>
      <c r="I14" s="62">
        <f>IFERROR(SUMPRODUCT((TAB_VISITES[Semaine]=SYNTH_SEMAINE[[#This Row],[Colonne1]])*(ISNUMBER(SEARCH(I$3,TAB_VISITES[Enseigne])))),"")</f>
        <v>0</v>
      </c>
      <c r="J14" s="62">
        <f>IFERROR(SUMPRODUCT((TAB_VISITES[Semaine]=SYNTH_SEMAINE[[#This Row],[Colonne1]])*(ISNUMBER(SEARCH(J$3,TAB_VISITES[Enseigne])))),"")</f>
        <v>0</v>
      </c>
      <c r="K14" s="62">
        <f>IFERROR(SUMPRODUCT((TAB_VISITES[Semaine]=SYNTH_SEMAINE[[#This Row],[Colonne1]])*(ISNUMBER(SEARCH(K$3,TAB_VISITES[Enseigne])))),"")</f>
        <v>0</v>
      </c>
      <c r="L14" s="62">
        <f>IFERROR(SUMPRODUCT((TAB_VISITES[Semaine]=SYNTH_SEMAINE[[#This Row],[Colonne1]])*(ISNUMBER(SEARCH(L$3,TAB_VISITES[Enseigne])))),"")</f>
        <v>0</v>
      </c>
      <c r="M14" s="62">
        <f>IFERROR(SYNTH_SEMAINE[[#This Row],[Colonne2]]-SUM(SYNTH_SEMAINE[[#This Row],[Colonne7]:[Colonne11]]),"")</f>
        <v>0</v>
      </c>
      <c r="N14" s="61">
        <f t="array" aca="1" ref="N14" ca="1">COUNT(1/FREQUENCY(IF(TAB_VISITES[Semaine]=SYNTH_SEMAINE[[#This Row],[Colonne1]],MATCH(TAB_VISITES[Département],TAB_VISITES[Département],0)),ROW(INDIRECT("1:"&amp;ROWS(TAB_VISITES[Département])))))</f>
        <v>0</v>
      </c>
      <c r="O14" s="42"/>
      <c r="R14" s="42"/>
      <c r="S14" s="42"/>
      <c r="T14" s="42"/>
      <c r="U14" s="42"/>
      <c r="V14" s="42"/>
      <c r="W14" s="42"/>
      <c r="X14" s="42"/>
      <c r="Y14" s="42"/>
      <c r="Z14" s="42"/>
      <c r="AA14" s="42"/>
      <c r="AB14" s="42"/>
      <c r="AC14" s="42"/>
      <c r="AD14" s="42"/>
      <c r="AE14" s="42"/>
    </row>
    <row r="15" spans="1:32" ht="15.75">
      <c r="A15" s="41">
        <v>11</v>
      </c>
      <c r="B15" s="67">
        <f>IFERROR(COUNTIF(TAB_VISITES[Semaine],SYNTH_SEMAINE[[#This Row],[Colonne1]]),"")</f>
        <v>0</v>
      </c>
      <c r="C15" s="61">
        <f t="array" aca="1" ref="C15" ca="1">COUNT(1/FREQUENCY(IF(TAB_VISITES[Semaine]=SYNTH_SEMAINE[[#This Row],[Colonne1]],MATCH(TAB_VISITES[NOM_MAGASIN],TAB_VISITES[NOM_MAGASIN],0)),ROW(INDIRECT("1:"&amp;ROWS(TAB_VISITES[NOM_MAGASIN])))))</f>
        <v>0</v>
      </c>
      <c r="D15" s="61">
        <f>IFERROR(SUMPRODUCT((TAB_VISITES[Semaine]=SYNTH_SEMAINE[[#This Row],[Colonne1]])*(ISNUMBER(SEARCH("prospection",TAB_VISITES[OBJET_VISITE])))),"")</f>
        <v>0</v>
      </c>
      <c r="E15" s="61">
        <f>IFERROR(SUMPRODUCT((TAB_VISITES[Semaine]=SYNTH_SEMAINE[[#This Row],[Colonne1]])*(ISNUMBER(SEARCH("hyper",TAB_VISITES[Catégorie])))),"")</f>
        <v>0</v>
      </c>
      <c r="F15" s="62">
        <f>IFERROR(SUMPRODUCT((TAB_VISITES[Semaine]=SYNTH_SEMAINE[[#This Row],[Colonne1]])*(ISNUMBER(SEARCH("super",TAB_VISITES[Catégorie])))),"")</f>
        <v>0</v>
      </c>
      <c r="G15" s="62">
        <f>IFERROR(SYNTH_SEMAINE[[#This Row],[Colonne2]]-SUM(SYNTH_SEMAINE[[#This Row],[Colonne4]:[Colonne5]]),"")</f>
        <v>0</v>
      </c>
      <c r="H15" s="61">
        <f>IFERROR(SUMPRODUCT((TAB_VISITES[Semaine]=SYNTH_SEMAINE[[#This Row],[Colonne1]])*(ISNUMBER(SEARCH(H$3,TAB_VISITES[Enseigne])))),"")</f>
        <v>0</v>
      </c>
      <c r="I15" s="62">
        <f>IFERROR(SUMPRODUCT((TAB_VISITES[Semaine]=SYNTH_SEMAINE[[#This Row],[Colonne1]])*(ISNUMBER(SEARCH(I$3,TAB_VISITES[Enseigne])))),"")</f>
        <v>0</v>
      </c>
      <c r="J15" s="62">
        <f>IFERROR(SUMPRODUCT((TAB_VISITES[Semaine]=SYNTH_SEMAINE[[#This Row],[Colonne1]])*(ISNUMBER(SEARCH(J$3,TAB_VISITES[Enseigne])))),"")</f>
        <v>0</v>
      </c>
      <c r="K15" s="62">
        <f>IFERROR(SUMPRODUCT((TAB_VISITES[Semaine]=SYNTH_SEMAINE[[#This Row],[Colonne1]])*(ISNUMBER(SEARCH(K$3,TAB_VISITES[Enseigne])))),"")</f>
        <v>0</v>
      </c>
      <c r="L15" s="62">
        <f>IFERROR(SUMPRODUCT((TAB_VISITES[Semaine]=SYNTH_SEMAINE[[#This Row],[Colonne1]])*(ISNUMBER(SEARCH(L$3,TAB_VISITES[Enseigne])))),"")</f>
        <v>0</v>
      </c>
      <c r="M15" s="62">
        <f>IFERROR(SYNTH_SEMAINE[[#This Row],[Colonne2]]-SUM(SYNTH_SEMAINE[[#This Row],[Colonne7]:[Colonne11]]),"")</f>
        <v>0</v>
      </c>
      <c r="N15" s="61">
        <f t="array" aca="1" ref="N15" ca="1">COUNT(1/FREQUENCY(IF(TAB_VISITES[Semaine]=SYNTH_SEMAINE[[#This Row],[Colonne1]],MATCH(TAB_VISITES[Département],TAB_VISITES[Département],0)),ROW(INDIRECT("1:"&amp;ROWS(TAB_VISITES[Département])))))</f>
        <v>0</v>
      </c>
      <c r="O15" s="42"/>
      <c r="P15" s="42"/>
      <c r="Q15" s="42"/>
      <c r="R15" s="42"/>
      <c r="S15" s="42"/>
      <c r="T15" s="42"/>
      <c r="U15" s="42"/>
      <c r="V15" s="42"/>
      <c r="W15" s="42"/>
      <c r="X15" s="42"/>
      <c r="Y15" s="42"/>
      <c r="Z15" s="42"/>
      <c r="AA15" s="42"/>
      <c r="AB15" s="42"/>
      <c r="AC15" s="42"/>
      <c r="AD15" s="42"/>
      <c r="AE15" s="42"/>
    </row>
    <row r="16" spans="1:32" ht="15.75">
      <c r="A16" s="41">
        <v>12</v>
      </c>
      <c r="B16" s="67">
        <f>IFERROR(COUNTIF(TAB_VISITES[Semaine],SYNTH_SEMAINE[[#This Row],[Colonne1]]),"")</f>
        <v>0</v>
      </c>
      <c r="C16" s="61">
        <f t="array" aca="1" ref="C16" ca="1">COUNT(1/FREQUENCY(IF(TAB_VISITES[Semaine]=SYNTH_SEMAINE[[#This Row],[Colonne1]],MATCH(TAB_VISITES[NOM_MAGASIN],TAB_VISITES[NOM_MAGASIN],0)),ROW(INDIRECT("1:"&amp;ROWS(TAB_VISITES[NOM_MAGASIN])))))</f>
        <v>0</v>
      </c>
      <c r="D16" s="61">
        <f>IFERROR(SUMPRODUCT((TAB_VISITES[Semaine]=SYNTH_SEMAINE[[#This Row],[Colonne1]])*(ISNUMBER(SEARCH("prospection",TAB_VISITES[OBJET_VISITE])))),"")</f>
        <v>0</v>
      </c>
      <c r="E16" s="61">
        <f>IFERROR(SUMPRODUCT((TAB_VISITES[Semaine]=SYNTH_SEMAINE[[#This Row],[Colonne1]])*(ISNUMBER(SEARCH("hyper",TAB_VISITES[Catégorie])))),"")</f>
        <v>0</v>
      </c>
      <c r="F16" s="62">
        <f>IFERROR(SUMPRODUCT((TAB_VISITES[Semaine]=SYNTH_SEMAINE[[#This Row],[Colonne1]])*(ISNUMBER(SEARCH("super",TAB_VISITES[Catégorie])))),"")</f>
        <v>0</v>
      </c>
      <c r="G16" s="62">
        <f>IFERROR(SYNTH_SEMAINE[[#This Row],[Colonne2]]-SUM(SYNTH_SEMAINE[[#This Row],[Colonne4]:[Colonne5]]),"")</f>
        <v>0</v>
      </c>
      <c r="H16" s="61">
        <f>IFERROR(SUMPRODUCT((TAB_VISITES[Semaine]=SYNTH_SEMAINE[[#This Row],[Colonne1]])*(ISNUMBER(SEARCH(H$3,TAB_VISITES[Enseigne])))),"")</f>
        <v>0</v>
      </c>
      <c r="I16" s="62">
        <f>IFERROR(SUMPRODUCT((TAB_VISITES[Semaine]=SYNTH_SEMAINE[[#This Row],[Colonne1]])*(ISNUMBER(SEARCH(I$3,TAB_VISITES[Enseigne])))),"")</f>
        <v>0</v>
      </c>
      <c r="J16" s="62">
        <f>IFERROR(SUMPRODUCT((TAB_VISITES[Semaine]=SYNTH_SEMAINE[[#This Row],[Colonne1]])*(ISNUMBER(SEARCH(J$3,TAB_VISITES[Enseigne])))),"")</f>
        <v>0</v>
      </c>
      <c r="K16" s="62">
        <f>IFERROR(SUMPRODUCT((TAB_VISITES[Semaine]=SYNTH_SEMAINE[[#This Row],[Colonne1]])*(ISNUMBER(SEARCH(K$3,TAB_VISITES[Enseigne])))),"")</f>
        <v>0</v>
      </c>
      <c r="L16" s="62">
        <f>IFERROR(SUMPRODUCT((TAB_VISITES[Semaine]=SYNTH_SEMAINE[[#This Row],[Colonne1]])*(ISNUMBER(SEARCH(L$3,TAB_VISITES[Enseigne])))),"")</f>
        <v>0</v>
      </c>
      <c r="M16" s="62">
        <f>IFERROR(SYNTH_SEMAINE[[#This Row],[Colonne2]]-SUM(SYNTH_SEMAINE[[#This Row],[Colonne7]:[Colonne11]]),"")</f>
        <v>0</v>
      </c>
      <c r="N16" s="61">
        <f t="array" aca="1" ref="N16" ca="1">COUNT(1/FREQUENCY(IF(TAB_VISITES[Semaine]=SYNTH_SEMAINE[[#This Row],[Colonne1]],MATCH(TAB_VISITES[Département],TAB_VISITES[Département],0)),ROW(INDIRECT("1:"&amp;ROWS(TAB_VISITES[Département])))))</f>
        <v>0</v>
      </c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</row>
    <row r="17" spans="1:31" ht="15.75">
      <c r="A17" s="41">
        <v>13</v>
      </c>
      <c r="B17" s="67">
        <f>IFERROR(COUNTIF(TAB_VISITES[Semaine],SYNTH_SEMAINE[[#This Row],[Colonne1]]),"")</f>
        <v>0</v>
      </c>
      <c r="C17" s="61">
        <f t="array" aca="1" ref="C17" ca="1">COUNT(1/FREQUENCY(IF(TAB_VISITES[Semaine]=SYNTH_SEMAINE[[#This Row],[Colonne1]],MATCH(TAB_VISITES[NOM_MAGASIN],TAB_VISITES[NOM_MAGASIN],0)),ROW(INDIRECT("1:"&amp;ROWS(TAB_VISITES[NOM_MAGASIN])))))</f>
        <v>0</v>
      </c>
      <c r="D17" s="61">
        <f>IFERROR(SUMPRODUCT((TAB_VISITES[Semaine]=SYNTH_SEMAINE[[#This Row],[Colonne1]])*(ISNUMBER(SEARCH("prospection",TAB_VISITES[OBJET_VISITE])))),"")</f>
        <v>0</v>
      </c>
      <c r="E17" s="61">
        <f>IFERROR(SUMPRODUCT((TAB_VISITES[Semaine]=SYNTH_SEMAINE[[#This Row],[Colonne1]])*(ISNUMBER(SEARCH("hyper",TAB_VISITES[Catégorie])))),"")</f>
        <v>0</v>
      </c>
      <c r="F17" s="62">
        <f>IFERROR(SUMPRODUCT((TAB_VISITES[Semaine]=SYNTH_SEMAINE[[#This Row],[Colonne1]])*(ISNUMBER(SEARCH("super",TAB_VISITES[Catégorie])))),"")</f>
        <v>0</v>
      </c>
      <c r="G17" s="62">
        <f>IFERROR(SYNTH_SEMAINE[[#This Row],[Colonne2]]-SUM(SYNTH_SEMAINE[[#This Row],[Colonne4]:[Colonne5]]),"")</f>
        <v>0</v>
      </c>
      <c r="H17" s="61">
        <f>IFERROR(SUMPRODUCT((TAB_VISITES[Semaine]=SYNTH_SEMAINE[[#This Row],[Colonne1]])*(ISNUMBER(SEARCH(H$3,TAB_VISITES[Enseigne])))),"")</f>
        <v>0</v>
      </c>
      <c r="I17" s="62">
        <f>IFERROR(SUMPRODUCT((TAB_VISITES[Semaine]=SYNTH_SEMAINE[[#This Row],[Colonne1]])*(ISNUMBER(SEARCH(I$3,TAB_VISITES[Enseigne])))),"")</f>
        <v>0</v>
      </c>
      <c r="J17" s="62">
        <f>IFERROR(SUMPRODUCT((TAB_VISITES[Semaine]=SYNTH_SEMAINE[[#This Row],[Colonne1]])*(ISNUMBER(SEARCH(J$3,TAB_VISITES[Enseigne])))),"")</f>
        <v>0</v>
      </c>
      <c r="K17" s="62">
        <f>IFERROR(SUMPRODUCT((TAB_VISITES[Semaine]=SYNTH_SEMAINE[[#This Row],[Colonne1]])*(ISNUMBER(SEARCH(K$3,TAB_VISITES[Enseigne])))),"")</f>
        <v>0</v>
      </c>
      <c r="L17" s="62">
        <f>IFERROR(SUMPRODUCT((TAB_VISITES[Semaine]=SYNTH_SEMAINE[[#This Row],[Colonne1]])*(ISNUMBER(SEARCH(L$3,TAB_VISITES[Enseigne])))),"")</f>
        <v>0</v>
      </c>
      <c r="M17" s="62">
        <f>IFERROR(SYNTH_SEMAINE[[#This Row],[Colonne2]]-SUM(SYNTH_SEMAINE[[#This Row],[Colonne7]:[Colonne11]]),"")</f>
        <v>0</v>
      </c>
      <c r="N17" s="61">
        <f t="array" aca="1" ref="N17" ca="1">COUNT(1/FREQUENCY(IF(TAB_VISITES[Semaine]=SYNTH_SEMAINE[[#This Row],[Colonne1]],MATCH(TAB_VISITES[Département],TAB_VISITES[Département],0)),ROW(INDIRECT("1:"&amp;ROWS(TAB_VISITES[Département])))))</f>
        <v>0</v>
      </c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</row>
    <row r="18" spans="1:31" ht="15.75">
      <c r="A18" s="41">
        <v>14</v>
      </c>
      <c r="B18" s="67">
        <f>IFERROR(COUNTIF(TAB_VISITES[Semaine],SYNTH_SEMAINE[[#This Row],[Colonne1]]),"")</f>
        <v>0</v>
      </c>
      <c r="C18" s="61">
        <f t="array" aca="1" ref="C18" ca="1">COUNT(1/FREQUENCY(IF(TAB_VISITES[Semaine]=SYNTH_SEMAINE[[#This Row],[Colonne1]],MATCH(TAB_VISITES[NOM_MAGASIN],TAB_VISITES[NOM_MAGASIN],0)),ROW(INDIRECT("1:"&amp;ROWS(TAB_VISITES[NOM_MAGASIN])))))</f>
        <v>0</v>
      </c>
      <c r="D18" s="61">
        <f>IFERROR(SUMPRODUCT((TAB_VISITES[Semaine]=SYNTH_SEMAINE[[#This Row],[Colonne1]])*(ISNUMBER(SEARCH("prospection",TAB_VISITES[OBJET_VISITE])))),"")</f>
        <v>0</v>
      </c>
      <c r="E18" s="61">
        <f>IFERROR(SUMPRODUCT((TAB_VISITES[Semaine]=SYNTH_SEMAINE[[#This Row],[Colonne1]])*(ISNUMBER(SEARCH("hyper",TAB_VISITES[Catégorie])))),"")</f>
        <v>0</v>
      </c>
      <c r="F18" s="62">
        <f>IFERROR(SUMPRODUCT((TAB_VISITES[Semaine]=SYNTH_SEMAINE[[#This Row],[Colonne1]])*(ISNUMBER(SEARCH("super",TAB_VISITES[Catégorie])))),"")</f>
        <v>0</v>
      </c>
      <c r="G18" s="62">
        <f>IFERROR(SYNTH_SEMAINE[[#This Row],[Colonne2]]-SUM(SYNTH_SEMAINE[[#This Row],[Colonne4]:[Colonne5]]),"")</f>
        <v>0</v>
      </c>
      <c r="H18" s="61">
        <f>IFERROR(SUMPRODUCT((TAB_VISITES[Semaine]=SYNTH_SEMAINE[[#This Row],[Colonne1]])*(ISNUMBER(SEARCH(H$3,TAB_VISITES[Enseigne])))),"")</f>
        <v>0</v>
      </c>
      <c r="I18" s="62">
        <f>IFERROR(SUMPRODUCT((TAB_VISITES[Semaine]=SYNTH_SEMAINE[[#This Row],[Colonne1]])*(ISNUMBER(SEARCH(I$3,TAB_VISITES[Enseigne])))),"")</f>
        <v>0</v>
      </c>
      <c r="J18" s="62">
        <f>IFERROR(SUMPRODUCT((TAB_VISITES[Semaine]=SYNTH_SEMAINE[[#This Row],[Colonne1]])*(ISNUMBER(SEARCH(J$3,TAB_VISITES[Enseigne])))),"")</f>
        <v>0</v>
      </c>
      <c r="K18" s="62">
        <f>IFERROR(SUMPRODUCT((TAB_VISITES[Semaine]=SYNTH_SEMAINE[[#This Row],[Colonne1]])*(ISNUMBER(SEARCH(K$3,TAB_VISITES[Enseigne])))),"")</f>
        <v>0</v>
      </c>
      <c r="L18" s="62">
        <f>IFERROR(SUMPRODUCT((TAB_VISITES[Semaine]=SYNTH_SEMAINE[[#This Row],[Colonne1]])*(ISNUMBER(SEARCH(L$3,TAB_VISITES[Enseigne])))),"")</f>
        <v>0</v>
      </c>
      <c r="M18" s="62">
        <f>IFERROR(SYNTH_SEMAINE[[#This Row],[Colonne2]]-SUM(SYNTH_SEMAINE[[#This Row],[Colonne7]:[Colonne11]]),"")</f>
        <v>0</v>
      </c>
      <c r="N18" s="61">
        <f t="array" aca="1" ref="N18" ca="1">COUNT(1/FREQUENCY(IF(TAB_VISITES[Semaine]=SYNTH_SEMAINE[[#This Row],[Colonne1]],MATCH(TAB_VISITES[Département],TAB_VISITES[Département],0)),ROW(INDIRECT("1:"&amp;ROWS(TAB_VISITES[Département])))))</f>
        <v>0</v>
      </c>
      <c r="O18" s="42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</row>
    <row r="19" spans="1:31" s="37" customFormat="1" ht="15.75">
      <c r="A19" s="41">
        <v>15</v>
      </c>
      <c r="B19" s="67">
        <f>IFERROR(COUNTIF(TAB_VISITES[Semaine],SYNTH_SEMAINE[[#This Row],[Colonne1]]),"")</f>
        <v>0</v>
      </c>
      <c r="C19" s="61">
        <f t="array" aca="1" ref="C19" ca="1">COUNT(1/FREQUENCY(IF(TAB_VISITES[Semaine]=SYNTH_SEMAINE[[#This Row],[Colonne1]],MATCH(TAB_VISITES[NOM_MAGASIN],TAB_VISITES[NOM_MAGASIN],0)),ROW(INDIRECT("1:"&amp;ROWS(TAB_VISITES[NOM_MAGASIN])))))</f>
        <v>0</v>
      </c>
      <c r="D19" s="61">
        <f>IFERROR(SUMPRODUCT((TAB_VISITES[Semaine]=SYNTH_SEMAINE[[#This Row],[Colonne1]])*(ISNUMBER(SEARCH("prospection",TAB_VISITES[OBJET_VISITE])))),"")</f>
        <v>0</v>
      </c>
      <c r="E19" s="61">
        <f>IFERROR(SUMPRODUCT((TAB_VISITES[Semaine]=SYNTH_SEMAINE[[#This Row],[Colonne1]])*(ISNUMBER(SEARCH("hyper",TAB_VISITES[Catégorie])))),"")</f>
        <v>0</v>
      </c>
      <c r="F19" s="62">
        <f>IFERROR(SUMPRODUCT((TAB_VISITES[Semaine]=SYNTH_SEMAINE[[#This Row],[Colonne1]])*(ISNUMBER(SEARCH("super",TAB_VISITES[Catégorie])))),"")</f>
        <v>0</v>
      </c>
      <c r="G19" s="62">
        <f>IFERROR(SYNTH_SEMAINE[[#This Row],[Colonne2]]-SUM(SYNTH_SEMAINE[[#This Row],[Colonne4]:[Colonne5]]),"")</f>
        <v>0</v>
      </c>
      <c r="H19" s="61">
        <f>IFERROR(SUMPRODUCT((TAB_VISITES[Semaine]=SYNTH_SEMAINE[[#This Row],[Colonne1]])*(ISNUMBER(SEARCH(H$3,TAB_VISITES[Enseigne])))),"")</f>
        <v>0</v>
      </c>
      <c r="I19" s="62">
        <f>IFERROR(SUMPRODUCT((TAB_VISITES[Semaine]=SYNTH_SEMAINE[[#This Row],[Colonne1]])*(ISNUMBER(SEARCH(I$3,TAB_VISITES[Enseigne])))),"")</f>
        <v>0</v>
      </c>
      <c r="J19" s="62">
        <f>IFERROR(SUMPRODUCT((TAB_VISITES[Semaine]=SYNTH_SEMAINE[[#This Row],[Colonne1]])*(ISNUMBER(SEARCH(J$3,TAB_VISITES[Enseigne])))),"")</f>
        <v>0</v>
      </c>
      <c r="K19" s="62">
        <f>IFERROR(SUMPRODUCT((TAB_VISITES[Semaine]=SYNTH_SEMAINE[[#This Row],[Colonne1]])*(ISNUMBER(SEARCH(K$3,TAB_VISITES[Enseigne])))),"")</f>
        <v>0</v>
      </c>
      <c r="L19" s="62">
        <f>IFERROR(SUMPRODUCT((TAB_VISITES[Semaine]=SYNTH_SEMAINE[[#This Row],[Colonne1]])*(ISNUMBER(SEARCH(L$3,TAB_VISITES[Enseigne])))),"")</f>
        <v>0</v>
      </c>
      <c r="M19" s="62">
        <f>IFERROR(SYNTH_SEMAINE[[#This Row],[Colonne2]]-SUM(SYNTH_SEMAINE[[#This Row],[Colonne7]:[Colonne11]]),"")</f>
        <v>0</v>
      </c>
      <c r="N19" s="61">
        <f t="array" aca="1" ref="N19" ca="1">COUNT(1/FREQUENCY(IF(TAB_VISITES[Semaine]=SYNTH_SEMAINE[[#This Row],[Colonne1]],MATCH(TAB_VISITES[Département],TAB_VISITES[Département],0)),ROW(INDIRECT("1:"&amp;ROWS(TAB_VISITES[Département])))))</f>
        <v>0</v>
      </c>
      <c r="O19" s="42"/>
      <c r="P19" s="42"/>
      <c r="Q19" s="42"/>
      <c r="R19" s="42"/>
      <c r="S19" s="42"/>
      <c r="T19" s="42"/>
      <c r="U19" s="42"/>
      <c r="V19" s="42"/>
      <c r="W19" s="42"/>
      <c r="X19" s="42"/>
      <c r="Y19" s="42"/>
      <c r="Z19" s="42"/>
      <c r="AA19" s="42"/>
      <c r="AB19" s="42"/>
      <c r="AC19" s="42"/>
      <c r="AD19" s="42"/>
      <c r="AE19" s="42"/>
    </row>
    <row r="20" spans="1:31" s="37" customFormat="1" ht="15.75">
      <c r="A20" s="41">
        <v>16</v>
      </c>
      <c r="B20" s="67">
        <f>IFERROR(COUNTIF(TAB_VISITES[Semaine],SYNTH_SEMAINE[[#This Row],[Colonne1]]),"")</f>
        <v>0</v>
      </c>
      <c r="C20" s="61">
        <f t="array" aca="1" ref="C20" ca="1">COUNT(1/FREQUENCY(IF(TAB_VISITES[Semaine]=SYNTH_SEMAINE[[#This Row],[Colonne1]],MATCH(TAB_VISITES[NOM_MAGASIN],TAB_VISITES[NOM_MAGASIN],0)),ROW(INDIRECT("1:"&amp;ROWS(TAB_VISITES[NOM_MAGASIN])))))</f>
        <v>0</v>
      </c>
      <c r="D20" s="61">
        <f>IFERROR(SUMPRODUCT((TAB_VISITES[Semaine]=SYNTH_SEMAINE[[#This Row],[Colonne1]])*(ISNUMBER(SEARCH("prospection",TAB_VISITES[OBJET_VISITE])))),"")</f>
        <v>0</v>
      </c>
      <c r="E20" s="61">
        <f>IFERROR(SUMPRODUCT((TAB_VISITES[Semaine]=SYNTH_SEMAINE[[#This Row],[Colonne1]])*(ISNUMBER(SEARCH("hyper",TAB_VISITES[Catégorie])))),"")</f>
        <v>0</v>
      </c>
      <c r="F20" s="62">
        <f>IFERROR(SUMPRODUCT((TAB_VISITES[Semaine]=SYNTH_SEMAINE[[#This Row],[Colonne1]])*(ISNUMBER(SEARCH("super",TAB_VISITES[Catégorie])))),"")</f>
        <v>0</v>
      </c>
      <c r="G20" s="62">
        <f>IFERROR(SYNTH_SEMAINE[[#This Row],[Colonne2]]-SUM(SYNTH_SEMAINE[[#This Row],[Colonne4]:[Colonne5]]),"")</f>
        <v>0</v>
      </c>
      <c r="H20" s="61">
        <f>IFERROR(SUMPRODUCT((TAB_VISITES[Semaine]=SYNTH_SEMAINE[[#This Row],[Colonne1]])*(ISNUMBER(SEARCH(H$3,TAB_VISITES[Enseigne])))),"")</f>
        <v>0</v>
      </c>
      <c r="I20" s="62">
        <f>IFERROR(SUMPRODUCT((TAB_VISITES[Semaine]=SYNTH_SEMAINE[[#This Row],[Colonne1]])*(ISNUMBER(SEARCH(I$3,TAB_VISITES[Enseigne])))),"")</f>
        <v>0</v>
      </c>
      <c r="J20" s="62">
        <f>IFERROR(SUMPRODUCT((TAB_VISITES[Semaine]=SYNTH_SEMAINE[[#This Row],[Colonne1]])*(ISNUMBER(SEARCH(J$3,TAB_VISITES[Enseigne])))),"")</f>
        <v>0</v>
      </c>
      <c r="K20" s="62">
        <f>IFERROR(SUMPRODUCT((TAB_VISITES[Semaine]=SYNTH_SEMAINE[[#This Row],[Colonne1]])*(ISNUMBER(SEARCH(K$3,TAB_VISITES[Enseigne])))),"")</f>
        <v>0</v>
      </c>
      <c r="L20" s="62">
        <f>IFERROR(SUMPRODUCT((TAB_VISITES[Semaine]=SYNTH_SEMAINE[[#This Row],[Colonne1]])*(ISNUMBER(SEARCH(L$3,TAB_VISITES[Enseigne])))),"")</f>
        <v>0</v>
      </c>
      <c r="M20" s="62">
        <f>IFERROR(SYNTH_SEMAINE[[#This Row],[Colonne2]]-SUM(SYNTH_SEMAINE[[#This Row],[Colonne7]:[Colonne11]]),"")</f>
        <v>0</v>
      </c>
      <c r="N20" s="61">
        <f t="array" aca="1" ref="N20" ca="1">COUNT(1/FREQUENCY(IF(TAB_VISITES[Semaine]=SYNTH_SEMAINE[[#This Row],[Colonne1]],MATCH(TAB_VISITES[Département],TAB_VISITES[Département],0)),ROW(INDIRECT("1:"&amp;ROWS(TAB_VISITES[Département])))))</f>
        <v>0</v>
      </c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</row>
    <row r="21" spans="1:31" s="37" customFormat="1" ht="15.75">
      <c r="A21" s="41">
        <v>17</v>
      </c>
      <c r="B21" s="67">
        <f>IFERROR(COUNTIF(TAB_VISITES[Semaine],SYNTH_SEMAINE[[#This Row],[Colonne1]]),"")</f>
        <v>0</v>
      </c>
      <c r="C21" s="61">
        <f t="array" aca="1" ref="C21" ca="1">COUNT(1/FREQUENCY(IF(TAB_VISITES[Semaine]=SYNTH_SEMAINE[[#This Row],[Colonne1]],MATCH(TAB_VISITES[NOM_MAGASIN],TAB_VISITES[NOM_MAGASIN],0)),ROW(INDIRECT("1:"&amp;ROWS(TAB_VISITES[NOM_MAGASIN])))))</f>
        <v>0</v>
      </c>
      <c r="D21" s="61">
        <f>IFERROR(SUMPRODUCT((TAB_VISITES[Semaine]=SYNTH_SEMAINE[[#This Row],[Colonne1]])*(ISNUMBER(SEARCH("prospection",TAB_VISITES[OBJET_VISITE])))),"")</f>
        <v>0</v>
      </c>
      <c r="E21" s="61">
        <f>IFERROR(SUMPRODUCT((TAB_VISITES[Semaine]=SYNTH_SEMAINE[[#This Row],[Colonne1]])*(ISNUMBER(SEARCH("hyper",TAB_VISITES[Catégorie])))),"")</f>
        <v>0</v>
      </c>
      <c r="F21" s="62">
        <f>IFERROR(SUMPRODUCT((TAB_VISITES[Semaine]=SYNTH_SEMAINE[[#This Row],[Colonne1]])*(ISNUMBER(SEARCH("super",TAB_VISITES[Catégorie])))),"")</f>
        <v>0</v>
      </c>
      <c r="G21" s="62">
        <f>IFERROR(SYNTH_SEMAINE[[#This Row],[Colonne2]]-SUM(SYNTH_SEMAINE[[#This Row],[Colonne4]:[Colonne5]]),"")</f>
        <v>0</v>
      </c>
      <c r="H21" s="61">
        <f>IFERROR(SUMPRODUCT((TAB_VISITES[Semaine]=SYNTH_SEMAINE[[#This Row],[Colonne1]])*(ISNUMBER(SEARCH(H$3,TAB_VISITES[Enseigne])))),"")</f>
        <v>0</v>
      </c>
      <c r="I21" s="62">
        <f>IFERROR(SUMPRODUCT((TAB_VISITES[Semaine]=SYNTH_SEMAINE[[#This Row],[Colonne1]])*(ISNUMBER(SEARCH(I$3,TAB_VISITES[Enseigne])))),"")</f>
        <v>0</v>
      </c>
      <c r="J21" s="62">
        <f>IFERROR(SUMPRODUCT((TAB_VISITES[Semaine]=SYNTH_SEMAINE[[#This Row],[Colonne1]])*(ISNUMBER(SEARCH(J$3,TAB_VISITES[Enseigne])))),"")</f>
        <v>0</v>
      </c>
      <c r="K21" s="62">
        <f>IFERROR(SUMPRODUCT((TAB_VISITES[Semaine]=SYNTH_SEMAINE[[#This Row],[Colonne1]])*(ISNUMBER(SEARCH(K$3,TAB_VISITES[Enseigne])))),"")</f>
        <v>0</v>
      </c>
      <c r="L21" s="62">
        <f>IFERROR(SUMPRODUCT((TAB_VISITES[Semaine]=SYNTH_SEMAINE[[#This Row],[Colonne1]])*(ISNUMBER(SEARCH(L$3,TAB_VISITES[Enseigne])))),"")</f>
        <v>0</v>
      </c>
      <c r="M21" s="62">
        <f>IFERROR(SYNTH_SEMAINE[[#This Row],[Colonne2]]-SUM(SYNTH_SEMAINE[[#This Row],[Colonne7]:[Colonne11]]),"")</f>
        <v>0</v>
      </c>
      <c r="N21" s="61">
        <f t="array" aca="1" ref="N21" ca="1">COUNT(1/FREQUENCY(IF(TAB_VISITES[Semaine]=SYNTH_SEMAINE[[#This Row],[Colonne1]],MATCH(TAB_VISITES[Département],TAB_VISITES[Département],0)),ROW(INDIRECT("1:"&amp;ROWS(TAB_VISITES[Département])))))</f>
        <v>0</v>
      </c>
      <c r="O21" s="42"/>
      <c r="P21" s="42"/>
      <c r="Q21" s="42"/>
      <c r="R21" s="42"/>
      <c r="S21" s="42"/>
      <c r="T21" s="42"/>
      <c r="U21" s="42"/>
      <c r="V21" s="42"/>
      <c r="W21" s="42"/>
      <c r="X21" s="42"/>
      <c r="Y21" s="42"/>
      <c r="Z21" s="42"/>
      <c r="AA21" s="42"/>
      <c r="AB21" s="42"/>
      <c r="AC21" s="42"/>
      <c r="AD21" s="42"/>
      <c r="AE21" s="42"/>
    </row>
    <row r="22" spans="1:31" s="37" customFormat="1" ht="15.75">
      <c r="A22" s="41">
        <v>18</v>
      </c>
      <c r="B22" s="67">
        <f>IFERROR(COUNTIF(TAB_VISITES[Semaine],SYNTH_SEMAINE[[#This Row],[Colonne1]]),"")</f>
        <v>0</v>
      </c>
      <c r="C22" s="61">
        <f t="array" aca="1" ref="C22" ca="1">COUNT(1/FREQUENCY(IF(TAB_VISITES[Semaine]=SYNTH_SEMAINE[[#This Row],[Colonne1]],MATCH(TAB_VISITES[NOM_MAGASIN],TAB_VISITES[NOM_MAGASIN],0)),ROW(INDIRECT("1:"&amp;ROWS(TAB_VISITES[NOM_MAGASIN])))))</f>
        <v>0</v>
      </c>
      <c r="D22" s="61">
        <f>IFERROR(SUMPRODUCT((TAB_VISITES[Semaine]=SYNTH_SEMAINE[[#This Row],[Colonne1]])*(ISNUMBER(SEARCH("prospection",TAB_VISITES[OBJET_VISITE])))),"")</f>
        <v>0</v>
      </c>
      <c r="E22" s="61">
        <f>IFERROR(SUMPRODUCT((TAB_VISITES[Semaine]=SYNTH_SEMAINE[[#This Row],[Colonne1]])*(ISNUMBER(SEARCH("hyper",TAB_VISITES[Catégorie])))),"")</f>
        <v>0</v>
      </c>
      <c r="F22" s="62">
        <f>IFERROR(SUMPRODUCT((TAB_VISITES[Semaine]=SYNTH_SEMAINE[[#This Row],[Colonne1]])*(ISNUMBER(SEARCH("super",TAB_VISITES[Catégorie])))),"")</f>
        <v>0</v>
      </c>
      <c r="G22" s="62">
        <f>IFERROR(SYNTH_SEMAINE[[#This Row],[Colonne2]]-SUM(SYNTH_SEMAINE[[#This Row],[Colonne4]:[Colonne5]]),"")</f>
        <v>0</v>
      </c>
      <c r="H22" s="61">
        <f>IFERROR(SUMPRODUCT((TAB_VISITES[Semaine]=SYNTH_SEMAINE[[#This Row],[Colonne1]])*(ISNUMBER(SEARCH(H$3,TAB_VISITES[Enseigne])))),"")</f>
        <v>0</v>
      </c>
      <c r="I22" s="62">
        <f>IFERROR(SUMPRODUCT((TAB_VISITES[Semaine]=SYNTH_SEMAINE[[#This Row],[Colonne1]])*(ISNUMBER(SEARCH(I$3,TAB_VISITES[Enseigne])))),"")</f>
        <v>0</v>
      </c>
      <c r="J22" s="62">
        <f>IFERROR(SUMPRODUCT((TAB_VISITES[Semaine]=SYNTH_SEMAINE[[#This Row],[Colonne1]])*(ISNUMBER(SEARCH(J$3,TAB_VISITES[Enseigne])))),"")</f>
        <v>0</v>
      </c>
      <c r="K22" s="62">
        <f>IFERROR(SUMPRODUCT((TAB_VISITES[Semaine]=SYNTH_SEMAINE[[#This Row],[Colonne1]])*(ISNUMBER(SEARCH(K$3,TAB_VISITES[Enseigne])))),"")</f>
        <v>0</v>
      </c>
      <c r="L22" s="62">
        <f>IFERROR(SUMPRODUCT((TAB_VISITES[Semaine]=SYNTH_SEMAINE[[#This Row],[Colonne1]])*(ISNUMBER(SEARCH(L$3,TAB_VISITES[Enseigne])))),"")</f>
        <v>0</v>
      </c>
      <c r="M22" s="62">
        <f>IFERROR(SYNTH_SEMAINE[[#This Row],[Colonne2]]-SUM(SYNTH_SEMAINE[[#This Row],[Colonne7]:[Colonne11]]),"")</f>
        <v>0</v>
      </c>
      <c r="N22" s="61">
        <f t="array" aca="1" ref="N22" ca="1">COUNT(1/FREQUENCY(IF(TAB_VISITES[Semaine]=SYNTH_SEMAINE[[#This Row],[Colonne1]],MATCH(TAB_VISITES[Département],TAB_VISITES[Département],0)),ROW(INDIRECT("1:"&amp;ROWS(TAB_VISITES[Département])))))</f>
        <v>0</v>
      </c>
      <c r="O22" s="42"/>
      <c r="P22" s="42"/>
      <c r="Q22" s="42"/>
      <c r="R22" s="42"/>
      <c r="S22" s="42"/>
      <c r="T22" s="42"/>
      <c r="U22" s="42"/>
      <c r="V22" s="42"/>
      <c r="W22" s="42"/>
      <c r="X22" s="42"/>
      <c r="Y22" s="42"/>
      <c r="Z22" s="42"/>
      <c r="AA22" s="42"/>
      <c r="AB22" s="42"/>
      <c r="AC22" s="42"/>
      <c r="AD22" s="42"/>
      <c r="AE22" s="42"/>
    </row>
    <row r="23" spans="1:31" s="37" customFormat="1" ht="15.75">
      <c r="A23" s="41">
        <v>19</v>
      </c>
      <c r="B23" s="67">
        <f>IFERROR(COUNTIF(TAB_VISITES[Semaine],SYNTH_SEMAINE[[#This Row],[Colonne1]]),"")</f>
        <v>0</v>
      </c>
      <c r="C23" s="61">
        <f t="array" aca="1" ref="C23" ca="1">COUNT(1/FREQUENCY(IF(TAB_VISITES[Semaine]=SYNTH_SEMAINE[[#This Row],[Colonne1]],MATCH(TAB_VISITES[NOM_MAGASIN],TAB_VISITES[NOM_MAGASIN],0)),ROW(INDIRECT("1:"&amp;ROWS(TAB_VISITES[NOM_MAGASIN])))))</f>
        <v>0</v>
      </c>
      <c r="D23" s="61">
        <f>IFERROR(SUMPRODUCT((TAB_VISITES[Semaine]=SYNTH_SEMAINE[[#This Row],[Colonne1]])*(ISNUMBER(SEARCH("prospection",TAB_VISITES[OBJET_VISITE])))),"")</f>
        <v>0</v>
      </c>
      <c r="E23" s="61">
        <f>IFERROR(SUMPRODUCT((TAB_VISITES[Semaine]=SYNTH_SEMAINE[[#This Row],[Colonne1]])*(ISNUMBER(SEARCH("hyper",TAB_VISITES[Catégorie])))),"")</f>
        <v>0</v>
      </c>
      <c r="F23" s="62">
        <f>IFERROR(SUMPRODUCT((TAB_VISITES[Semaine]=SYNTH_SEMAINE[[#This Row],[Colonne1]])*(ISNUMBER(SEARCH("super",TAB_VISITES[Catégorie])))),"")</f>
        <v>0</v>
      </c>
      <c r="G23" s="62">
        <f>IFERROR(SYNTH_SEMAINE[[#This Row],[Colonne2]]-SUM(SYNTH_SEMAINE[[#This Row],[Colonne4]:[Colonne5]]),"")</f>
        <v>0</v>
      </c>
      <c r="H23" s="61">
        <f>IFERROR(SUMPRODUCT((TAB_VISITES[Semaine]=SYNTH_SEMAINE[[#This Row],[Colonne1]])*(ISNUMBER(SEARCH(H$3,TAB_VISITES[Enseigne])))),"")</f>
        <v>0</v>
      </c>
      <c r="I23" s="62">
        <f>IFERROR(SUMPRODUCT((TAB_VISITES[Semaine]=SYNTH_SEMAINE[[#This Row],[Colonne1]])*(ISNUMBER(SEARCH(I$3,TAB_VISITES[Enseigne])))),"")</f>
        <v>0</v>
      </c>
      <c r="J23" s="62">
        <f>IFERROR(SUMPRODUCT((TAB_VISITES[Semaine]=SYNTH_SEMAINE[[#This Row],[Colonne1]])*(ISNUMBER(SEARCH(J$3,TAB_VISITES[Enseigne])))),"")</f>
        <v>0</v>
      </c>
      <c r="K23" s="62">
        <f>IFERROR(SUMPRODUCT((TAB_VISITES[Semaine]=SYNTH_SEMAINE[[#This Row],[Colonne1]])*(ISNUMBER(SEARCH(K$3,TAB_VISITES[Enseigne])))),"")</f>
        <v>0</v>
      </c>
      <c r="L23" s="62">
        <f>IFERROR(SUMPRODUCT((TAB_VISITES[Semaine]=SYNTH_SEMAINE[[#This Row],[Colonne1]])*(ISNUMBER(SEARCH(L$3,TAB_VISITES[Enseigne])))),"")</f>
        <v>0</v>
      </c>
      <c r="M23" s="62">
        <f>IFERROR(SYNTH_SEMAINE[[#This Row],[Colonne2]]-SUM(SYNTH_SEMAINE[[#This Row],[Colonne7]:[Colonne11]]),"")</f>
        <v>0</v>
      </c>
      <c r="N23" s="61">
        <f t="array" aca="1" ref="N23" ca="1">COUNT(1/FREQUENCY(IF(TAB_VISITES[Semaine]=SYNTH_SEMAINE[[#This Row],[Colonne1]],MATCH(TAB_VISITES[Département],TAB_VISITES[Département],0)),ROW(INDIRECT("1:"&amp;ROWS(TAB_VISITES[Département])))))</f>
        <v>0</v>
      </c>
      <c r="O23" s="42"/>
      <c r="P23" s="42"/>
      <c r="Q23" s="42"/>
      <c r="R23" s="42"/>
      <c r="S23" s="42"/>
      <c r="T23" s="42"/>
      <c r="U23" s="42"/>
      <c r="V23" s="42"/>
      <c r="W23" s="42"/>
      <c r="X23" s="42"/>
      <c r="Y23" s="42"/>
      <c r="Z23" s="42"/>
      <c r="AA23" s="42"/>
      <c r="AB23" s="42"/>
      <c r="AC23" s="42"/>
      <c r="AD23" s="42"/>
      <c r="AE23" s="42"/>
    </row>
    <row r="24" spans="1:31" s="37" customFormat="1" ht="15.75">
      <c r="A24" s="41">
        <v>20</v>
      </c>
      <c r="B24" s="67">
        <f>IFERROR(COUNTIF(TAB_VISITES[Semaine],SYNTH_SEMAINE[[#This Row],[Colonne1]]),"")</f>
        <v>0</v>
      </c>
      <c r="C24" s="61">
        <f t="array" aca="1" ref="C24" ca="1">COUNT(1/FREQUENCY(IF(TAB_VISITES[Semaine]=SYNTH_SEMAINE[[#This Row],[Colonne1]],MATCH(TAB_VISITES[NOM_MAGASIN],TAB_VISITES[NOM_MAGASIN],0)),ROW(INDIRECT("1:"&amp;ROWS(TAB_VISITES[NOM_MAGASIN])))))</f>
        <v>0</v>
      </c>
      <c r="D24" s="61">
        <f>IFERROR(SUMPRODUCT((TAB_VISITES[Semaine]=SYNTH_SEMAINE[[#This Row],[Colonne1]])*(ISNUMBER(SEARCH("prospection",TAB_VISITES[OBJET_VISITE])))),"")</f>
        <v>0</v>
      </c>
      <c r="E24" s="61">
        <f>IFERROR(SUMPRODUCT((TAB_VISITES[Semaine]=SYNTH_SEMAINE[[#This Row],[Colonne1]])*(ISNUMBER(SEARCH("hyper",TAB_VISITES[Catégorie])))),"")</f>
        <v>0</v>
      </c>
      <c r="F24" s="62">
        <f>IFERROR(SUMPRODUCT((TAB_VISITES[Semaine]=SYNTH_SEMAINE[[#This Row],[Colonne1]])*(ISNUMBER(SEARCH("super",TAB_VISITES[Catégorie])))),"")</f>
        <v>0</v>
      </c>
      <c r="G24" s="62">
        <f>IFERROR(SYNTH_SEMAINE[[#This Row],[Colonne2]]-SUM(SYNTH_SEMAINE[[#This Row],[Colonne4]:[Colonne5]]),"")</f>
        <v>0</v>
      </c>
      <c r="H24" s="61">
        <f>IFERROR(SUMPRODUCT((TAB_VISITES[Semaine]=SYNTH_SEMAINE[[#This Row],[Colonne1]])*(ISNUMBER(SEARCH(H$3,TAB_VISITES[Enseigne])))),"")</f>
        <v>0</v>
      </c>
      <c r="I24" s="62">
        <f>IFERROR(SUMPRODUCT((TAB_VISITES[Semaine]=SYNTH_SEMAINE[[#This Row],[Colonne1]])*(ISNUMBER(SEARCH(I$3,TAB_VISITES[Enseigne])))),"")</f>
        <v>0</v>
      </c>
      <c r="J24" s="62">
        <f>IFERROR(SUMPRODUCT((TAB_VISITES[Semaine]=SYNTH_SEMAINE[[#This Row],[Colonne1]])*(ISNUMBER(SEARCH(J$3,TAB_VISITES[Enseigne])))),"")</f>
        <v>0</v>
      </c>
      <c r="K24" s="62">
        <f>IFERROR(SUMPRODUCT((TAB_VISITES[Semaine]=SYNTH_SEMAINE[[#This Row],[Colonne1]])*(ISNUMBER(SEARCH(K$3,TAB_VISITES[Enseigne])))),"")</f>
        <v>0</v>
      </c>
      <c r="L24" s="62">
        <f>IFERROR(SUMPRODUCT((TAB_VISITES[Semaine]=SYNTH_SEMAINE[[#This Row],[Colonne1]])*(ISNUMBER(SEARCH(L$3,TAB_VISITES[Enseigne])))),"")</f>
        <v>0</v>
      </c>
      <c r="M24" s="62">
        <f>IFERROR(SYNTH_SEMAINE[[#This Row],[Colonne2]]-SUM(SYNTH_SEMAINE[[#This Row],[Colonne7]:[Colonne11]]),"")</f>
        <v>0</v>
      </c>
      <c r="N24" s="61">
        <f t="array" aca="1" ref="N24" ca="1">COUNT(1/FREQUENCY(IF(TAB_VISITES[Semaine]=SYNTH_SEMAINE[[#This Row],[Colonne1]],MATCH(TAB_VISITES[Département],TAB_VISITES[Département],0)),ROW(INDIRECT("1:"&amp;ROWS(TAB_VISITES[Département])))))</f>
        <v>0</v>
      </c>
      <c r="O24" s="42"/>
      <c r="P24" s="42"/>
      <c r="Q24" s="42"/>
      <c r="R24" s="42"/>
      <c r="S24" s="42"/>
      <c r="T24" s="42"/>
      <c r="U24" s="42"/>
      <c r="V24" s="42"/>
      <c r="W24" s="42"/>
      <c r="X24" s="42"/>
      <c r="Y24" s="42"/>
      <c r="Z24" s="42"/>
      <c r="AA24" s="42"/>
      <c r="AB24" s="42"/>
      <c r="AC24" s="42"/>
      <c r="AD24" s="42"/>
      <c r="AE24" s="42"/>
    </row>
    <row r="25" spans="1:31" s="37" customFormat="1" ht="15.75">
      <c r="A25" s="41">
        <v>21</v>
      </c>
      <c r="B25" s="67">
        <f>IFERROR(COUNTIF(TAB_VISITES[Semaine],SYNTH_SEMAINE[[#This Row],[Colonne1]]),"")</f>
        <v>0</v>
      </c>
      <c r="C25" s="61">
        <f t="array" aca="1" ref="C25" ca="1">COUNT(1/FREQUENCY(IF(TAB_VISITES[Semaine]=SYNTH_SEMAINE[[#This Row],[Colonne1]],MATCH(TAB_VISITES[NOM_MAGASIN],TAB_VISITES[NOM_MAGASIN],0)),ROW(INDIRECT("1:"&amp;ROWS(TAB_VISITES[NOM_MAGASIN])))))</f>
        <v>0</v>
      </c>
      <c r="D25" s="61">
        <f>IFERROR(SUMPRODUCT((TAB_VISITES[Semaine]=SYNTH_SEMAINE[[#This Row],[Colonne1]])*(ISNUMBER(SEARCH("prospection",TAB_VISITES[OBJET_VISITE])))),"")</f>
        <v>0</v>
      </c>
      <c r="E25" s="61">
        <f>IFERROR(SUMPRODUCT((TAB_VISITES[Semaine]=SYNTH_SEMAINE[[#This Row],[Colonne1]])*(ISNUMBER(SEARCH("hyper",TAB_VISITES[Catégorie])))),"")</f>
        <v>0</v>
      </c>
      <c r="F25" s="62">
        <f>IFERROR(SUMPRODUCT((TAB_VISITES[Semaine]=SYNTH_SEMAINE[[#This Row],[Colonne1]])*(ISNUMBER(SEARCH("super",TAB_VISITES[Catégorie])))),"")</f>
        <v>0</v>
      </c>
      <c r="G25" s="62">
        <f>IFERROR(SYNTH_SEMAINE[[#This Row],[Colonne2]]-SUM(SYNTH_SEMAINE[[#This Row],[Colonne4]:[Colonne5]]),"")</f>
        <v>0</v>
      </c>
      <c r="H25" s="61">
        <f>IFERROR(SUMPRODUCT((TAB_VISITES[Semaine]=SYNTH_SEMAINE[[#This Row],[Colonne1]])*(ISNUMBER(SEARCH(H$3,TAB_VISITES[Enseigne])))),"")</f>
        <v>0</v>
      </c>
      <c r="I25" s="62">
        <f>IFERROR(SUMPRODUCT((TAB_VISITES[Semaine]=SYNTH_SEMAINE[[#This Row],[Colonne1]])*(ISNUMBER(SEARCH(I$3,TAB_VISITES[Enseigne])))),"")</f>
        <v>0</v>
      </c>
      <c r="J25" s="62">
        <f>IFERROR(SUMPRODUCT((TAB_VISITES[Semaine]=SYNTH_SEMAINE[[#This Row],[Colonne1]])*(ISNUMBER(SEARCH(J$3,TAB_VISITES[Enseigne])))),"")</f>
        <v>0</v>
      </c>
      <c r="K25" s="62">
        <f>IFERROR(SUMPRODUCT((TAB_VISITES[Semaine]=SYNTH_SEMAINE[[#This Row],[Colonne1]])*(ISNUMBER(SEARCH(K$3,TAB_VISITES[Enseigne])))),"")</f>
        <v>0</v>
      </c>
      <c r="L25" s="62">
        <f>IFERROR(SUMPRODUCT((TAB_VISITES[Semaine]=SYNTH_SEMAINE[[#This Row],[Colonne1]])*(ISNUMBER(SEARCH(L$3,TAB_VISITES[Enseigne])))),"")</f>
        <v>0</v>
      </c>
      <c r="M25" s="62">
        <f>IFERROR(SYNTH_SEMAINE[[#This Row],[Colonne2]]-SUM(SYNTH_SEMAINE[[#This Row],[Colonne7]:[Colonne11]]),"")</f>
        <v>0</v>
      </c>
      <c r="N25" s="61">
        <f t="array" aca="1" ref="N25" ca="1">COUNT(1/FREQUENCY(IF(TAB_VISITES[Semaine]=SYNTH_SEMAINE[[#This Row],[Colonne1]],MATCH(TAB_VISITES[Département],TAB_VISITES[Département],0)),ROW(INDIRECT("1:"&amp;ROWS(TAB_VISITES[Département])))))</f>
        <v>0</v>
      </c>
      <c r="O25" s="42"/>
      <c r="P25" s="42"/>
      <c r="Q25" s="42"/>
      <c r="R25" s="42"/>
      <c r="S25" s="42"/>
      <c r="T25" s="42"/>
      <c r="U25" s="42"/>
      <c r="V25" s="42"/>
      <c r="W25" s="42"/>
      <c r="X25" s="42"/>
      <c r="Y25" s="42"/>
      <c r="Z25" s="42"/>
      <c r="AA25" s="42"/>
      <c r="AB25" s="42"/>
      <c r="AC25" s="42"/>
      <c r="AD25" s="42"/>
      <c r="AE25" s="42"/>
    </row>
    <row r="26" spans="1:31" s="37" customFormat="1" ht="15.75">
      <c r="A26" s="41">
        <v>22</v>
      </c>
      <c r="B26" s="67">
        <f>IFERROR(COUNTIF(TAB_VISITES[Semaine],SYNTH_SEMAINE[[#This Row],[Colonne1]]),"")</f>
        <v>0</v>
      </c>
      <c r="C26" s="61">
        <f t="array" aca="1" ref="C26" ca="1">COUNT(1/FREQUENCY(IF(TAB_VISITES[Semaine]=SYNTH_SEMAINE[[#This Row],[Colonne1]],MATCH(TAB_VISITES[NOM_MAGASIN],TAB_VISITES[NOM_MAGASIN],0)),ROW(INDIRECT("1:"&amp;ROWS(TAB_VISITES[NOM_MAGASIN])))))</f>
        <v>0</v>
      </c>
      <c r="D26" s="61">
        <f>IFERROR(SUMPRODUCT((TAB_VISITES[Semaine]=SYNTH_SEMAINE[[#This Row],[Colonne1]])*(ISNUMBER(SEARCH("prospection",TAB_VISITES[OBJET_VISITE])))),"")</f>
        <v>0</v>
      </c>
      <c r="E26" s="61">
        <f>IFERROR(SUMPRODUCT((TAB_VISITES[Semaine]=SYNTH_SEMAINE[[#This Row],[Colonne1]])*(ISNUMBER(SEARCH("hyper",TAB_VISITES[Catégorie])))),"")</f>
        <v>0</v>
      </c>
      <c r="F26" s="62">
        <f>IFERROR(SUMPRODUCT((TAB_VISITES[Semaine]=SYNTH_SEMAINE[[#This Row],[Colonne1]])*(ISNUMBER(SEARCH("super",TAB_VISITES[Catégorie])))),"")</f>
        <v>0</v>
      </c>
      <c r="G26" s="62">
        <f>IFERROR(SYNTH_SEMAINE[[#This Row],[Colonne2]]-SUM(SYNTH_SEMAINE[[#This Row],[Colonne4]:[Colonne5]]),"")</f>
        <v>0</v>
      </c>
      <c r="H26" s="61">
        <f>IFERROR(SUMPRODUCT((TAB_VISITES[Semaine]=SYNTH_SEMAINE[[#This Row],[Colonne1]])*(ISNUMBER(SEARCH(H$3,TAB_VISITES[Enseigne])))),"")</f>
        <v>0</v>
      </c>
      <c r="I26" s="62">
        <f>IFERROR(SUMPRODUCT((TAB_VISITES[Semaine]=SYNTH_SEMAINE[[#This Row],[Colonne1]])*(ISNUMBER(SEARCH(I$3,TAB_VISITES[Enseigne])))),"")</f>
        <v>0</v>
      </c>
      <c r="J26" s="62">
        <f>IFERROR(SUMPRODUCT((TAB_VISITES[Semaine]=SYNTH_SEMAINE[[#This Row],[Colonne1]])*(ISNUMBER(SEARCH(J$3,TAB_VISITES[Enseigne])))),"")</f>
        <v>0</v>
      </c>
      <c r="K26" s="62">
        <f>IFERROR(SUMPRODUCT((TAB_VISITES[Semaine]=SYNTH_SEMAINE[[#This Row],[Colonne1]])*(ISNUMBER(SEARCH(K$3,TAB_VISITES[Enseigne])))),"")</f>
        <v>0</v>
      </c>
      <c r="L26" s="62">
        <f>IFERROR(SUMPRODUCT((TAB_VISITES[Semaine]=SYNTH_SEMAINE[[#This Row],[Colonne1]])*(ISNUMBER(SEARCH(L$3,TAB_VISITES[Enseigne])))),"")</f>
        <v>0</v>
      </c>
      <c r="M26" s="62">
        <f>IFERROR(SYNTH_SEMAINE[[#This Row],[Colonne2]]-SUM(SYNTH_SEMAINE[[#This Row],[Colonne7]:[Colonne11]]),"")</f>
        <v>0</v>
      </c>
      <c r="N26" s="61">
        <f t="array" aca="1" ref="N26" ca="1">COUNT(1/FREQUENCY(IF(TAB_VISITES[Semaine]=SYNTH_SEMAINE[[#This Row],[Colonne1]],MATCH(TAB_VISITES[Département],TAB_VISITES[Département],0)),ROW(INDIRECT("1:"&amp;ROWS(TAB_VISITES[Département])))))</f>
        <v>0</v>
      </c>
      <c r="O26" s="42"/>
      <c r="P26" s="42"/>
      <c r="Q26" s="42"/>
      <c r="R26" s="42"/>
      <c r="S26" s="42"/>
      <c r="T26" s="42"/>
      <c r="U26" s="42"/>
      <c r="V26" s="42"/>
      <c r="W26" s="42"/>
      <c r="X26" s="42"/>
      <c r="Y26" s="42"/>
      <c r="Z26" s="42"/>
      <c r="AA26" s="42"/>
      <c r="AB26" s="42"/>
      <c r="AC26" s="42"/>
      <c r="AD26" s="42"/>
      <c r="AE26" s="42"/>
    </row>
    <row r="27" spans="1:31" s="37" customFormat="1" ht="15.75">
      <c r="A27" s="41">
        <v>23</v>
      </c>
      <c r="B27" s="67">
        <f>IFERROR(COUNTIF(TAB_VISITES[Semaine],SYNTH_SEMAINE[[#This Row],[Colonne1]]),"")</f>
        <v>0</v>
      </c>
      <c r="C27" s="61">
        <f t="array" aca="1" ref="C27" ca="1">COUNT(1/FREQUENCY(IF(TAB_VISITES[Semaine]=SYNTH_SEMAINE[[#This Row],[Colonne1]],MATCH(TAB_VISITES[NOM_MAGASIN],TAB_VISITES[NOM_MAGASIN],0)),ROW(INDIRECT("1:"&amp;ROWS(TAB_VISITES[NOM_MAGASIN])))))</f>
        <v>0</v>
      </c>
      <c r="D27" s="61">
        <f>IFERROR(SUMPRODUCT((TAB_VISITES[Semaine]=SYNTH_SEMAINE[[#This Row],[Colonne1]])*(ISNUMBER(SEARCH("prospection",TAB_VISITES[OBJET_VISITE])))),"")</f>
        <v>0</v>
      </c>
      <c r="E27" s="61">
        <f>IFERROR(SUMPRODUCT((TAB_VISITES[Semaine]=SYNTH_SEMAINE[[#This Row],[Colonne1]])*(ISNUMBER(SEARCH("hyper",TAB_VISITES[Catégorie])))),"")</f>
        <v>0</v>
      </c>
      <c r="F27" s="62">
        <f>IFERROR(SUMPRODUCT((TAB_VISITES[Semaine]=SYNTH_SEMAINE[[#This Row],[Colonne1]])*(ISNUMBER(SEARCH("super",TAB_VISITES[Catégorie])))),"")</f>
        <v>0</v>
      </c>
      <c r="G27" s="62">
        <f>IFERROR(SYNTH_SEMAINE[[#This Row],[Colonne2]]-SUM(SYNTH_SEMAINE[[#This Row],[Colonne4]:[Colonne5]]),"")</f>
        <v>0</v>
      </c>
      <c r="H27" s="61">
        <f>IFERROR(SUMPRODUCT((TAB_VISITES[Semaine]=SYNTH_SEMAINE[[#This Row],[Colonne1]])*(ISNUMBER(SEARCH(H$3,TAB_VISITES[Enseigne])))),"")</f>
        <v>0</v>
      </c>
      <c r="I27" s="62">
        <f>IFERROR(SUMPRODUCT((TAB_VISITES[Semaine]=SYNTH_SEMAINE[[#This Row],[Colonne1]])*(ISNUMBER(SEARCH(I$3,TAB_VISITES[Enseigne])))),"")</f>
        <v>0</v>
      </c>
      <c r="J27" s="62">
        <f>IFERROR(SUMPRODUCT((TAB_VISITES[Semaine]=SYNTH_SEMAINE[[#This Row],[Colonne1]])*(ISNUMBER(SEARCH(J$3,TAB_VISITES[Enseigne])))),"")</f>
        <v>0</v>
      </c>
      <c r="K27" s="62">
        <f>IFERROR(SUMPRODUCT((TAB_VISITES[Semaine]=SYNTH_SEMAINE[[#This Row],[Colonne1]])*(ISNUMBER(SEARCH(K$3,TAB_VISITES[Enseigne])))),"")</f>
        <v>0</v>
      </c>
      <c r="L27" s="62">
        <f>IFERROR(SUMPRODUCT((TAB_VISITES[Semaine]=SYNTH_SEMAINE[[#This Row],[Colonne1]])*(ISNUMBER(SEARCH(L$3,TAB_VISITES[Enseigne])))),"")</f>
        <v>0</v>
      </c>
      <c r="M27" s="62">
        <f>IFERROR(SYNTH_SEMAINE[[#This Row],[Colonne2]]-SUM(SYNTH_SEMAINE[[#This Row],[Colonne7]:[Colonne11]]),"")</f>
        <v>0</v>
      </c>
      <c r="N27" s="61">
        <f t="array" aca="1" ref="N27" ca="1">COUNT(1/FREQUENCY(IF(TAB_VISITES[Semaine]=SYNTH_SEMAINE[[#This Row],[Colonne1]],MATCH(TAB_VISITES[Département],TAB_VISITES[Département],0)),ROW(INDIRECT("1:"&amp;ROWS(TAB_VISITES[Département])))))</f>
        <v>0</v>
      </c>
    </row>
    <row r="28" spans="1:31" s="37" customFormat="1" ht="15.75">
      <c r="A28" s="41">
        <v>24</v>
      </c>
      <c r="B28" s="67">
        <f>IFERROR(COUNTIF(TAB_VISITES[Semaine],SYNTH_SEMAINE[[#This Row],[Colonne1]]),"")</f>
        <v>0</v>
      </c>
      <c r="C28" s="61">
        <f t="array" aca="1" ref="C28" ca="1">COUNT(1/FREQUENCY(IF(TAB_VISITES[Semaine]=SYNTH_SEMAINE[[#This Row],[Colonne1]],MATCH(TAB_VISITES[NOM_MAGASIN],TAB_VISITES[NOM_MAGASIN],0)),ROW(INDIRECT("1:"&amp;ROWS(TAB_VISITES[NOM_MAGASIN])))))</f>
        <v>0</v>
      </c>
      <c r="D28" s="61">
        <f>IFERROR(SUMPRODUCT((TAB_VISITES[Semaine]=SYNTH_SEMAINE[[#This Row],[Colonne1]])*(ISNUMBER(SEARCH("prospection",TAB_VISITES[OBJET_VISITE])))),"")</f>
        <v>0</v>
      </c>
      <c r="E28" s="61">
        <f>IFERROR(SUMPRODUCT((TAB_VISITES[Semaine]=SYNTH_SEMAINE[[#This Row],[Colonne1]])*(ISNUMBER(SEARCH("hyper",TAB_VISITES[Catégorie])))),"")</f>
        <v>0</v>
      </c>
      <c r="F28" s="62">
        <f>IFERROR(SUMPRODUCT((TAB_VISITES[Semaine]=SYNTH_SEMAINE[[#This Row],[Colonne1]])*(ISNUMBER(SEARCH("super",TAB_VISITES[Catégorie])))),"")</f>
        <v>0</v>
      </c>
      <c r="G28" s="62">
        <f>IFERROR(SYNTH_SEMAINE[[#This Row],[Colonne2]]-SUM(SYNTH_SEMAINE[[#This Row],[Colonne4]:[Colonne5]]),"")</f>
        <v>0</v>
      </c>
      <c r="H28" s="61">
        <f>IFERROR(SUMPRODUCT((TAB_VISITES[Semaine]=SYNTH_SEMAINE[[#This Row],[Colonne1]])*(ISNUMBER(SEARCH(H$3,TAB_VISITES[Enseigne])))),"")</f>
        <v>0</v>
      </c>
      <c r="I28" s="62">
        <f>IFERROR(SUMPRODUCT((TAB_VISITES[Semaine]=SYNTH_SEMAINE[[#This Row],[Colonne1]])*(ISNUMBER(SEARCH(I$3,TAB_VISITES[Enseigne])))),"")</f>
        <v>0</v>
      </c>
      <c r="J28" s="62">
        <f>IFERROR(SUMPRODUCT((TAB_VISITES[Semaine]=SYNTH_SEMAINE[[#This Row],[Colonne1]])*(ISNUMBER(SEARCH(J$3,TAB_VISITES[Enseigne])))),"")</f>
        <v>0</v>
      </c>
      <c r="K28" s="62">
        <f>IFERROR(SUMPRODUCT((TAB_VISITES[Semaine]=SYNTH_SEMAINE[[#This Row],[Colonne1]])*(ISNUMBER(SEARCH(K$3,TAB_VISITES[Enseigne])))),"")</f>
        <v>0</v>
      </c>
      <c r="L28" s="62">
        <f>IFERROR(SUMPRODUCT((TAB_VISITES[Semaine]=SYNTH_SEMAINE[[#This Row],[Colonne1]])*(ISNUMBER(SEARCH(L$3,TAB_VISITES[Enseigne])))),"")</f>
        <v>0</v>
      </c>
      <c r="M28" s="62">
        <f>IFERROR(SYNTH_SEMAINE[[#This Row],[Colonne2]]-SUM(SYNTH_SEMAINE[[#This Row],[Colonne7]:[Colonne11]]),"")</f>
        <v>0</v>
      </c>
      <c r="N28" s="61">
        <f t="array" aca="1" ref="N28" ca="1">COUNT(1/FREQUENCY(IF(TAB_VISITES[Semaine]=SYNTH_SEMAINE[[#This Row],[Colonne1]],MATCH(TAB_VISITES[Département],TAB_VISITES[Département],0)),ROW(INDIRECT("1:"&amp;ROWS(TAB_VISITES[Département])))))</f>
        <v>0</v>
      </c>
    </row>
    <row r="29" spans="1:31" s="37" customFormat="1" ht="15.75">
      <c r="A29" s="41">
        <v>25</v>
      </c>
      <c r="B29" s="67">
        <f>IFERROR(COUNTIF(TAB_VISITES[Semaine],SYNTH_SEMAINE[[#This Row],[Colonne1]]),"")</f>
        <v>0</v>
      </c>
      <c r="C29" s="61">
        <f t="array" aca="1" ref="C29" ca="1">COUNT(1/FREQUENCY(IF(TAB_VISITES[Semaine]=SYNTH_SEMAINE[[#This Row],[Colonne1]],MATCH(TAB_VISITES[NOM_MAGASIN],TAB_VISITES[NOM_MAGASIN],0)),ROW(INDIRECT("1:"&amp;ROWS(TAB_VISITES[NOM_MAGASIN])))))</f>
        <v>0</v>
      </c>
      <c r="D29" s="61">
        <f>IFERROR(SUMPRODUCT((TAB_VISITES[Semaine]=SYNTH_SEMAINE[[#This Row],[Colonne1]])*(ISNUMBER(SEARCH("prospection",TAB_VISITES[OBJET_VISITE])))),"")</f>
        <v>0</v>
      </c>
      <c r="E29" s="61">
        <f>IFERROR(SUMPRODUCT((TAB_VISITES[Semaine]=SYNTH_SEMAINE[[#This Row],[Colonne1]])*(ISNUMBER(SEARCH("hyper",TAB_VISITES[Catégorie])))),"")</f>
        <v>0</v>
      </c>
      <c r="F29" s="62">
        <f>IFERROR(SUMPRODUCT((TAB_VISITES[Semaine]=SYNTH_SEMAINE[[#This Row],[Colonne1]])*(ISNUMBER(SEARCH("super",TAB_VISITES[Catégorie])))),"")</f>
        <v>0</v>
      </c>
      <c r="G29" s="62">
        <f>IFERROR(SYNTH_SEMAINE[[#This Row],[Colonne2]]-SUM(SYNTH_SEMAINE[[#This Row],[Colonne4]:[Colonne5]]),"")</f>
        <v>0</v>
      </c>
      <c r="H29" s="61">
        <f>IFERROR(SUMPRODUCT((TAB_VISITES[Semaine]=SYNTH_SEMAINE[[#This Row],[Colonne1]])*(ISNUMBER(SEARCH(H$3,TAB_VISITES[Enseigne])))),"")</f>
        <v>0</v>
      </c>
      <c r="I29" s="62">
        <f>IFERROR(SUMPRODUCT((TAB_VISITES[Semaine]=SYNTH_SEMAINE[[#This Row],[Colonne1]])*(ISNUMBER(SEARCH(I$3,TAB_VISITES[Enseigne])))),"")</f>
        <v>0</v>
      </c>
      <c r="J29" s="62">
        <f>IFERROR(SUMPRODUCT((TAB_VISITES[Semaine]=SYNTH_SEMAINE[[#This Row],[Colonne1]])*(ISNUMBER(SEARCH(J$3,TAB_VISITES[Enseigne])))),"")</f>
        <v>0</v>
      </c>
      <c r="K29" s="62">
        <f>IFERROR(SUMPRODUCT((TAB_VISITES[Semaine]=SYNTH_SEMAINE[[#This Row],[Colonne1]])*(ISNUMBER(SEARCH(K$3,TAB_VISITES[Enseigne])))),"")</f>
        <v>0</v>
      </c>
      <c r="L29" s="62">
        <f>IFERROR(SUMPRODUCT((TAB_VISITES[Semaine]=SYNTH_SEMAINE[[#This Row],[Colonne1]])*(ISNUMBER(SEARCH(L$3,TAB_VISITES[Enseigne])))),"")</f>
        <v>0</v>
      </c>
      <c r="M29" s="62">
        <f>IFERROR(SYNTH_SEMAINE[[#This Row],[Colonne2]]-SUM(SYNTH_SEMAINE[[#This Row],[Colonne7]:[Colonne11]]),"")</f>
        <v>0</v>
      </c>
      <c r="N29" s="61">
        <f t="array" aca="1" ref="N29" ca="1">COUNT(1/FREQUENCY(IF(TAB_VISITES[Semaine]=SYNTH_SEMAINE[[#This Row],[Colonne1]],MATCH(TAB_VISITES[Département],TAB_VISITES[Département],0)),ROW(INDIRECT("1:"&amp;ROWS(TAB_VISITES[Département])))))</f>
        <v>0</v>
      </c>
    </row>
    <row r="30" spans="1:31" s="37" customFormat="1" ht="15.75">
      <c r="A30" s="41">
        <v>26</v>
      </c>
      <c r="B30" s="67">
        <f>IFERROR(COUNTIF(TAB_VISITES[Semaine],SYNTH_SEMAINE[[#This Row],[Colonne1]]),"")</f>
        <v>0</v>
      </c>
      <c r="C30" s="61">
        <f t="array" aca="1" ref="C30" ca="1">COUNT(1/FREQUENCY(IF(TAB_VISITES[Semaine]=SYNTH_SEMAINE[[#This Row],[Colonne1]],MATCH(TAB_VISITES[NOM_MAGASIN],TAB_VISITES[NOM_MAGASIN],0)),ROW(INDIRECT("1:"&amp;ROWS(TAB_VISITES[NOM_MAGASIN])))))</f>
        <v>0</v>
      </c>
      <c r="D30" s="61">
        <f>IFERROR(SUMPRODUCT((TAB_VISITES[Semaine]=SYNTH_SEMAINE[[#This Row],[Colonne1]])*(ISNUMBER(SEARCH("prospection",TAB_VISITES[OBJET_VISITE])))),"")</f>
        <v>0</v>
      </c>
      <c r="E30" s="61">
        <f>IFERROR(SUMPRODUCT((TAB_VISITES[Semaine]=SYNTH_SEMAINE[[#This Row],[Colonne1]])*(ISNUMBER(SEARCH("hyper",TAB_VISITES[Catégorie])))),"")</f>
        <v>0</v>
      </c>
      <c r="F30" s="62">
        <f>IFERROR(SUMPRODUCT((TAB_VISITES[Semaine]=SYNTH_SEMAINE[[#This Row],[Colonne1]])*(ISNUMBER(SEARCH("super",TAB_VISITES[Catégorie])))),"")</f>
        <v>0</v>
      </c>
      <c r="G30" s="62">
        <f>IFERROR(SYNTH_SEMAINE[[#This Row],[Colonne2]]-SUM(SYNTH_SEMAINE[[#This Row],[Colonne4]:[Colonne5]]),"")</f>
        <v>0</v>
      </c>
      <c r="H30" s="61">
        <f>IFERROR(SUMPRODUCT((TAB_VISITES[Semaine]=SYNTH_SEMAINE[[#This Row],[Colonne1]])*(ISNUMBER(SEARCH(H$3,TAB_VISITES[Enseigne])))),"")</f>
        <v>0</v>
      </c>
      <c r="I30" s="62">
        <f>IFERROR(SUMPRODUCT((TAB_VISITES[Semaine]=SYNTH_SEMAINE[[#This Row],[Colonne1]])*(ISNUMBER(SEARCH(I$3,TAB_VISITES[Enseigne])))),"")</f>
        <v>0</v>
      </c>
      <c r="J30" s="62">
        <f>IFERROR(SUMPRODUCT((TAB_VISITES[Semaine]=SYNTH_SEMAINE[[#This Row],[Colonne1]])*(ISNUMBER(SEARCH(J$3,TAB_VISITES[Enseigne])))),"")</f>
        <v>0</v>
      </c>
      <c r="K30" s="62">
        <f>IFERROR(SUMPRODUCT((TAB_VISITES[Semaine]=SYNTH_SEMAINE[[#This Row],[Colonne1]])*(ISNUMBER(SEARCH(K$3,TAB_VISITES[Enseigne])))),"")</f>
        <v>0</v>
      </c>
      <c r="L30" s="62">
        <f>IFERROR(SUMPRODUCT((TAB_VISITES[Semaine]=SYNTH_SEMAINE[[#This Row],[Colonne1]])*(ISNUMBER(SEARCH(L$3,TAB_VISITES[Enseigne])))),"")</f>
        <v>0</v>
      </c>
      <c r="M30" s="62">
        <f>IFERROR(SYNTH_SEMAINE[[#This Row],[Colonne2]]-SUM(SYNTH_SEMAINE[[#This Row],[Colonne7]:[Colonne11]]),"")</f>
        <v>0</v>
      </c>
      <c r="N30" s="61">
        <f t="array" aca="1" ref="N30" ca="1">COUNT(1/FREQUENCY(IF(TAB_VISITES[Semaine]=SYNTH_SEMAINE[[#This Row],[Colonne1]],MATCH(TAB_VISITES[Département],TAB_VISITES[Département],0)),ROW(INDIRECT("1:"&amp;ROWS(TAB_VISITES[Département])))))</f>
        <v>0</v>
      </c>
    </row>
    <row r="31" spans="1:31" s="37" customFormat="1" ht="15.75">
      <c r="A31" s="41">
        <v>27</v>
      </c>
      <c r="B31" s="67">
        <f>IFERROR(COUNTIF(TAB_VISITES[Semaine],SYNTH_SEMAINE[[#This Row],[Colonne1]]),"")</f>
        <v>0</v>
      </c>
      <c r="C31" s="61">
        <f t="array" aca="1" ref="C31" ca="1">COUNT(1/FREQUENCY(IF(TAB_VISITES[Semaine]=SYNTH_SEMAINE[[#This Row],[Colonne1]],MATCH(TAB_VISITES[NOM_MAGASIN],TAB_VISITES[NOM_MAGASIN],0)),ROW(INDIRECT("1:"&amp;ROWS(TAB_VISITES[NOM_MAGASIN])))))</f>
        <v>0</v>
      </c>
      <c r="D31" s="61">
        <f>IFERROR(SUMPRODUCT((TAB_VISITES[Semaine]=SYNTH_SEMAINE[[#This Row],[Colonne1]])*(ISNUMBER(SEARCH("prospection",TAB_VISITES[OBJET_VISITE])))),"")</f>
        <v>0</v>
      </c>
      <c r="E31" s="61">
        <f>IFERROR(SUMPRODUCT((TAB_VISITES[Semaine]=SYNTH_SEMAINE[[#This Row],[Colonne1]])*(ISNUMBER(SEARCH("hyper",TAB_VISITES[Catégorie])))),"")</f>
        <v>0</v>
      </c>
      <c r="F31" s="62">
        <f>IFERROR(SUMPRODUCT((TAB_VISITES[Semaine]=SYNTH_SEMAINE[[#This Row],[Colonne1]])*(ISNUMBER(SEARCH("super",TAB_VISITES[Catégorie])))),"")</f>
        <v>0</v>
      </c>
      <c r="G31" s="62">
        <f>IFERROR(SYNTH_SEMAINE[[#This Row],[Colonne2]]-SUM(SYNTH_SEMAINE[[#This Row],[Colonne4]:[Colonne5]]),"")</f>
        <v>0</v>
      </c>
      <c r="H31" s="61">
        <f>IFERROR(SUMPRODUCT((TAB_VISITES[Semaine]=SYNTH_SEMAINE[[#This Row],[Colonne1]])*(ISNUMBER(SEARCH(H$3,TAB_VISITES[Enseigne])))),"")</f>
        <v>0</v>
      </c>
      <c r="I31" s="62">
        <f>IFERROR(SUMPRODUCT((TAB_VISITES[Semaine]=SYNTH_SEMAINE[[#This Row],[Colonne1]])*(ISNUMBER(SEARCH(I$3,TAB_VISITES[Enseigne])))),"")</f>
        <v>0</v>
      </c>
      <c r="J31" s="62">
        <f>IFERROR(SUMPRODUCT((TAB_VISITES[Semaine]=SYNTH_SEMAINE[[#This Row],[Colonne1]])*(ISNUMBER(SEARCH(J$3,TAB_VISITES[Enseigne])))),"")</f>
        <v>0</v>
      </c>
      <c r="K31" s="62">
        <f>IFERROR(SUMPRODUCT((TAB_VISITES[Semaine]=SYNTH_SEMAINE[[#This Row],[Colonne1]])*(ISNUMBER(SEARCH(K$3,TAB_VISITES[Enseigne])))),"")</f>
        <v>0</v>
      </c>
      <c r="L31" s="62">
        <f>IFERROR(SUMPRODUCT((TAB_VISITES[Semaine]=SYNTH_SEMAINE[[#This Row],[Colonne1]])*(ISNUMBER(SEARCH(L$3,TAB_VISITES[Enseigne])))),"")</f>
        <v>0</v>
      </c>
      <c r="M31" s="62">
        <f>IFERROR(SYNTH_SEMAINE[[#This Row],[Colonne2]]-SUM(SYNTH_SEMAINE[[#This Row],[Colonne7]:[Colonne11]]),"")</f>
        <v>0</v>
      </c>
      <c r="N31" s="61">
        <f t="array" aca="1" ref="N31" ca="1">COUNT(1/FREQUENCY(IF(TAB_VISITES[Semaine]=SYNTH_SEMAINE[[#This Row],[Colonne1]],MATCH(TAB_VISITES[Département],TAB_VISITES[Département],0)),ROW(INDIRECT("1:"&amp;ROWS(TAB_VISITES[Département])))))</f>
        <v>0</v>
      </c>
    </row>
    <row r="32" spans="1:31" s="37" customFormat="1" ht="15.75">
      <c r="A32" s="41">
        <v>28</v>
      </c>
      <c r="B32" s="67">
        <f>IFERROR(COUNTIF(TAB_VISITES[Semaine],SYNTH_SEMAINE[[#This Row],[Colonne1]]),"")</f>
        <v>0</v>
      </c>
      <c r="C32" s="61">
        <f t="array" aca="1" ref="C32" ca="1">COUNT(1/FREQUENCY(IF(TAB_VISITES[Semaine]=SYNTH_SEMAINE[[#This Row],[Colonne1]],MATCH(TAB_VISITES[NOM_MAGASIN],TAB_VISITES[NOM_MAGASIN],0)),ROW(INDIRECT("1:"&amp;ROWS(TAB_VISITES[NOM_MAGASIN])))))</f>
        <v>0</v>
      </c>
      <c r="D32" s="61">
        <f>IFERROR(SUMPRODUCT((TAB_VISITES[Semaine]=SYNTH_SEMAINE[[#This Row],[Colonne1]])*(ISNUMBER(SEARCH("prospection",TAB_VISITES[OBJET_VISITE])))),"")</f>
        <v>0</v>
      </c>
      <c r="E32" s="61">
        <f>IFERROR(SUMPRODUCT((TAB_VISITES[Semaine]=SYNTH_SEMAINE[[#This Row],[Colonne1]])*(ISNUMBER(SEARCH("hyper",TAB_VISITES[Catégorie])))),"")</f>
        <v>0</v>
      </c>
      <c r="F32" s="62">
        <f>IFERROR(SUMPRODUCT((TAB_VISITES[Semaine]=SYNTH_SEMAINE[[#This Row],[Colonne1]])*(ISNUMBER(SEARCH("super",TAB_VISITES[Catégorie])))),"")</f>
        <v>0</v>
      </c>
      <c r="G32" s="62">
        <f>IFERROR(SYNTH_SEMAINE[[#This Row],[Colonne2]]-SUM(SYNTH_SEMAINE[[#This Row],[Colonne4]:[Colonne5]]),"")</f>
        <v>0</v>
      </c>
      <c r="H32" s="61">
        <f>IFERROR(SUMPRODUCT((TAB_VISITES[Semaine]=SYNTH_SEMAINE[[#This Row],[Colonne1]])*(ISNUMBER(SEARCH(H$3,TAB_VISITES[Enseigne])))),"")</f>
        <v>0</v>
      </c>
      <c r="I32" s="62">
        <f>IFERROR(SUMPRODUCT((TAB_VISITES[Semaine]=SYNTH_SEMAINE[[#This Row],[Colonne1]])*(ISNUMBER(SEARCH(I$3,TAB_VISITES[Enseigne])))),"")</f>
        <v>0</v>
      </c>
      <c r="J32" s="62">
        <f>IFERROR(SUMPRODUCT((TAB_VISITES[Semaine]=SYNTH_SEMAINE[[#This Row],[Colonne1]])*(ISNUMBER(SEARCH(J$3,TAB_VISITES[Enseigne])))),"")</f>
        <v>0</v>
      </c>
      <c r="K32" s="62">
        <f>IFERROR(SUMPRODUCT((TAB_VISITES[Semaine]=SYNTH_SEMAINE[[#This Row],[Colonne1]])*(ISNUMBER(SEARCH(K$3,TAB_VISITES[Enseigne])))),"")</f>
        <v>0</v>
      </c>
      <c r="L32" s="62">
        <f>IFERROR(SUMPRODUCT((TAB_VISITES[Semaine]=SYNTH_SEMAINE[[#This Row],[Colonne1]])*(ISNUMBER(SEARCH(L$3,TAB_VISITES[Enseigne])))),"")</f>
        <v>0</v>
      </c>
      <c r="M32" s="62">
        <f>IFERROR(SYNTH_SEMAINE[[#This Row],[Colonne2]]-SUM(SYNTH_SEMAINE[[#This Row],[Colonne7]:[Colonne11]]),"")</f>
        <v>0</v>
      </c>
      <c r="N32" s="61">
        <f t="array" aca="1" ref="N32" ca="1">COUNT(1/FREQUENCY(IF(TAB_VISITES[Semaine]=SYNTH_SEMAINE[[#This Row],[Colonne1]],MATCH(TAB_VISITES[Département],TAB_VISITES[Département],0)),ROW(INDIRECT("1:"&amp;ROWS(TAB_VISITES[Département])))))</f>
        <v>0</v>
      </c>
    </row>
    <row r="33" spans="1:14" s="37" customFormat="1" ht="15.75">
      <c r="A33" s="41">
        <v>29</v>
      </c>
      <c r="B33" s="67">
        <f>IFERROR(COUNTIF(TAB_VISITES[Semaine],SYNTH_SEMAINE[[#This Row],[Colonne1]]),"")</f>
        <v>0</v>
      </c>
      <c r="C33" s="61">
        <f t="array" aca="1" ref="C33" ca="1">COUNT(1/FREQUENCY(IF(TAB_VISITES[Semaine]=SYNTH_SEMAINE[[#This Row],[Colonne1]],MATCH(TAB_VISITES[NOM_MAGASIN],TAB_VISITES[NOM_MAGASIN],0)),ROW(INDIRECT("1:"&amp;ROWS(TAB_VISITES[NOM_MAGASIN])))))</f>
        <v>0</v>
      </c>
      <c r="D33" s="61">
        <f>IFERROR(SUMPRODUCT((TAB_VISITES[Semaine]=SYNTH_SEMAINE[[#This Row],[Colonne1]])*(ISNUMBER(SEARCH("prospection",TAB_VISITES[OBJET_VISITE])))),"")</f>
        <v>0</v>
      </c>
      <c r="E33" s="61">
        <f>IFERROR(SUMPRODUCT((TAB_VISITES[Semaine]=SYNTH_SEMAINE[[#This Row],[Colonne1]])*(ISNUMBER(SEARCH("hyper",TAB_VISITES[Catégorie])))),"")</f>
        <v>0</v>
      </c>
      <c r="F33" s="62">
        <f>IFERROR(SUMPRODUCT((TAB_VISITES[Semaine]=SYNTH_SEMAINE[[#This Row],[Colonne1]])*(ISNUMBER(SEARCH("super",TAB_VISITES[Catégorie])))),"")</f>
        <v>0</v>
      </c>
      <c r="G33" s="62">
        <f>IFERROR(SYNTH_SEMAINE[[#This Row],[Colonne2]]-SUM(SYNTH_SEMAINE[[#This Row],[Colonne4]:[Colonne5]]),"")</f>
        <v>0</v>
      </c>
      <c r="H33" s="61">
        <f>IFERROR(SUMPRODUCT((TAB_VISITES[Semaine]=SYNTH_SEMAINE[[#This Row],[Colonne1]])*(ISNUMBER(SEARCH(H$3,TAB_VISITES[Enseigne])))),"")</f>
        <v>0</v>
      </c>
      <c r="I33" s="62">
        <f>IFERROR(SUMPRODUCT((TAB_VISITES[Semaine]=SYNTH_SEMAINE[[#This Row],[Colonne1]])*(ISNUMBER(SEARCH(I$3,TAB_VISITES[Enseigne])))),"")</f>
        <v>0</v>
      </c>
      <c r="J33" s="62">
        <f>IFERROR(SUMPRODUCT((TAB_VISITES[Semaine]=SYNTH_SEMAINE[[#This Row],[Colonne1]])*(ISNUMBER(SEARCH(J$3,TAB_VISITES[Enseigne])))),"")</f>
        <v>0</v>
      </c>
      <c r="K33" s="62">
        <f>IFERROR(SUMPRODUCT((TAB_VISITES[Semaine]=SYNTH_SEMAINE[[#This Row],[Colonne1]])*(ISNUMBER(SEARCH(K$3,TAB_VISITES[Enseigne])))),"")</f>
        <v>0</v>
      </c>
      <c r="L33" s="62">
        <f>IFERROR(SUMPRODUCT((TAB_VISITES[Semaine]=SYNTH_SEMAINE[[#This Row],[Colonne1]])*(ISNUMBER(SEARCH(L$3,TAB_VISITES[Enseigne])))),"")</f>
        <v>0</v>
      </c>
      <c r="M33" s="62">
        <f>IFERROR(SYNTH_SEMAINE[[#This Row],[Colonne2]]-SUM(SYNTH_SEMAINE[[#This Row],[Colonne7]:[Colonne11]]),"")</f>
        <v>0</v>
      </c>
      <c r="N33" s="61">
        <f t="array" aca="1" ref="N33" ca="1">COUNT(1/FREQUENCY(IF(TAB_VISITES[Semaine]=SYNTH_SEMAINE[[#This Row],[Colonne1]],MATCH(TAB_VISITES[Département],TAB_VISITES[Département],0)),ROW(INDIRECT("1:"&amp;ROWS(TAB_VISITES[Département])))))</f>
        <v>0</v>
      </c>
    </row>
    <row r="34" spans="1:14" s="37" customFormat="1" ht="15.75">
      <c r="A34" s="41">
        <v>30</v>
      </c>
      <c r="B34" s="67">
        <f>IFERROR(COUNTIF(TAB_VISITES[Semaine],SYNTH_SEMAINE[[#This Row],[Colonne1]]),"")</f>
        <v>0</v>
      </c>
      <c r="C34" s="61">
        <f t="array" aca="1" ref="C34" ca="1">COUNT(1/FREQUENCY(IF(TAB_VISITES[Semaine]=SYNTH_SEMAINE[[#This Row],[Colonne1]],MATCH(TAB_VISITES[NOM_MAGASIN],TAB_VISITES[NOM_MAGASIN],0)),ROW(INDIRECT("1:"&amp;ROWS(TAB_VISITES[NOM_MAGASIN])))))</f>
        <v>0</v>
      </c>
      <c r="D34" s="61">
        <f>IFERROR(SUMPRODUCT((TAB_VISITES[Semaine]=SYNTH_SEMAINE[[#This Row],[Colonne1]])*(ISNUMBER(SEARCH("prospection",TAB_VISITES[OBJET_VISITE])))),"")</f>
        <v>0</v>
      </c>
      <c r="E34" s="61">
        <f>IFERROR(SUMPRODUCT((TAB_VISITES[Semaine]=SYNTH_SEMAINE[[#This Row],[Colonne1]])*(ISNUMBER(SEARCH("hyper",TAB_VISITES[Catégorie])))),"")</f>
        <v>0</v>
      </c>
      <c r="F34" s="62">
        <f>IFERROR(SUMPRODUCT((TAB_VISITES[Semaine]=SYNTH_SEMAINE[[#This Row],[Colonne1]])*(ISNUMBER(SEARCH("super",TAB_VISITES[Catégorie])))),"")</f>
        <v>0</v>
      </c>
      <c r="G34" s="62">
        <f>IFERROR(SYNTH_SEMAINE[[#This Row],[Colonne2]]-SUM(SYNTH_SEMAINE[[#This Row],[Colonne4]:[Colonne5]]),"")</f>
        <v>0</v>
      </c>
      <c r="H34" s="61">
        <f>IFERROR(SUMPRODUCT((TAB_VISITES[Semaine]=SYNTH_SEMAINE[[#This Row],[Colonne1]])*(ISNUMBER(SEARCH(H$3,TAB_VISITES[Enseigne])))),"")</f>
        <v>0</v>
      </c>
      <c r="I34" s="62">
        <f>IFERROR(SUMPRODUCT((TAB_VISITES[Semaine]=SYNTH_SEMAINE[[#This Row],[Colonne1]])*(ISNUMBER(SEARCH(I$3,TAB_VISITES[Enseigne])))),"")</f>
        <v>0</v>
      </c>
      <c r="J34" s="62">
        <f>IFERROR(SUMPRODUCT((TAB_VISITES[Semaine]=SYNTH_SEMAINE[[#This Row],[Colonne1]])*(ISNUMBER(SEARCH(J$3,TAB_VISITES[Enseigne])))),"")</f>
        <v>0</v>
      </c>
      <c r="K34" s="62">
        <f>IFERROR(SUMPRODUCT((TAB_VISITES[Semaine]=SYNTH_SEMAINE[[#This Row],[Colonne1]])*(ISNUMBER(SEARCH(K$3,TAB_VISITES[Enseigne])))),"")</f>
        <v>0</v>
      </c>
      <c r="L34" s="62">
        <f>IFERROR(SUMPRODUCT((TAB_VISITES[Semaine]=SYNTH_SEMAINE[[#This Row],[Colonne1]])*(ISNUMBER(SEARCH(L$3,TAB_VISITES[Enseigne])))),"")</f>
        <v>0</v>
      </c>
      <c r="M34" s="62">
        <f>IFERROR(SYNTH_SEMAINE[[#This Row],[Colonne2]]-SUM(SYNTH_SEMAINE[[#This Row],[Colonne7]:[Colonne11]]),"")</f>
        <v>0</v>
      </c>
      <c r="N34" s="61">
        <f t="array" aca="1" ref="N34" ca="1">COUNT(1/FREQUENCY(IF(TAB_VISITES[Semaine]=SYNTH_SEMAINE[[#This Row],[Colonne1]],MATCH(TAB_VISITES[Département],TAB_VISITES[Département],0)),ROW(INDIRECT("1:"&amp;ROWS(TAB_VISITES[Département])))))</f>
        <v>0</v>
      </c>
    </row>
    <row r="35" spans="1:14" s="37" customFormat="1" ht="15.75">
      <c r="A35" s="41">
        <v>31</v>
      </c>
      <c r="B35" s="67">
        <f>IFERROR(COUNTIF(TAB_VISITES[Semaine],SYNTH_SEMAINE[[#This Row],[Colonne1]]),"")</f>
        <v>0</v>
      </c>
      <c r="C35" s="61">
        <f t="array" aca="1" ref="C35" ca="1">COUNT(1/FREQUENCY(IF(TAB_VISITES[Semaine]=SYNTH_SEMAINE[[#This Row],[Colonne1]],MATCH(TAB_VISITES[NOM_MAGASIN],TAB_VISITES[NOM_MAGASIN],0)),ROW(INDIRECT("1:"&amp;ROWS(TAB_VISITES[NOM_MAGASIN])))))</f>
        <v>0</v>
      </c>
      <c r="D35" s="61">
        <f>IFERROR(SUMPRODUCT((TAB_VISITES[Semaine]=SYNTH_SEMAINE[[#This Row],[Colonne1]])*(ISNUMBER(SEARCH("prospection",TAB_VISITES[OBJET_VISITE])))),"")</f>
        <v>0</v>
      </c>
      <c r="E35" s="61">
        <f>IFERROR(SUMPRODUCT((TAB_VISITES[Semaine]=SYNTH_SEMAINE[[#This Row],[Colonne1]])*(ISNUMBER(SEARCH("hyper",TAB_VISITES[Catégorie])))),"")</f>
        <v>0</v>
      </c>
      <c r="F35" s="62">
        <f>IFERROR(SUMPRODUCT((TAB_VISITES[Semaine]=SYNTH_SEMAINE[[#This Row],[Colonne1]])*(ISNUMBER(SEARCH("super",TAB_VISITES[Catégorie])))),"")</f>
        <v>0</v>
      </c>
      <c r="G35" s="62">
        <f>IFERROR(SYNTH_SEMAINE[[#This Row],[Colonne2]]-SUM(SYNTH_SEMAINE[[#This Row],[Colonne4]:[Colonne5]]),"")</f>
        <v>0</v>
      </c>
      <c r="H35" s="61">
        <f>IFERROR(SUMPRODUCT((TAB_VISITES[Semaine]=SYNTH_SEMAINE[[#This Row],[Colonne1]])*(ISNUMBER(SEARCH(H$3,TAB_VISITES[Enseigne])))),"")</f>
        <v>0</v>
      </c>
      <c r="I35" s="62">
        <f>IFERROR(SUMPRODUCT((TAB_VISITES[Semaine]=SYNTH_SEMAINE[[#This Row],[Colonne1]])*(ISNUMBER(SEARCH(I$3,TAB_VISITES[Enseigne])))),"")</f>
        <v>0</v>
      </c>
      <c r="J35" s="62">
        <f>IFERROR(SUMPRODUCT((TAB_VISITES[Semaine]=SYNTH_SEMAINE[[#This Row],[Colonne1]])*(ISNUMBER(SEARCH(J$3,TAB_VISITES[Enseigne])))),"")</f>
        <v>0</v>
      </c>
      <c r="K35" s="62">
        <f>IFERROR(SUMPRODUCT((TAB_VISITES[Semaine]=SYNTH_SEMAINE[[#This Row],[Colonne1]])*(ISNUMBER(SEARCH(K$3,TAB_VISITES[Enseigne])))),"")</f>
        <v>0</v>
      </c>
      <c r="L35" s="62">
        <f>IFERROR(SUMPRODUCT((TAB_VISITES[Semaine]=SYNTH_SEMAINE[[#This Row],[Colonne1]])*(ISNUMBER(SEARCH(L$3,TAB_VISITES[Enseigne])))),"")</f>
        <v>0</v>
      </c>
      <c r="M35" s="62">
        <f>IFERROR(SYNTH_SEMAINE[[#This Row],[Colonne2]]-SUM(SYNTH_SEMAINE[[#This Row],[Colonne7]:[Colonne11]]),"")</f>
        <v>0</v>
      </c>
      <c r="N35" s="61">
        <f t="array" aca="1" ref="N35" ca="1">COUNT(1/FREQUENCY(IF(TAB_VISITES[Semaine]=SYNTH_SEMAINE[[#This Row],[Colonne1]],MATCH(TAB_VISITES[Département],TAB_VISITES[Département],0)),ROW(INDIRECT("1:"&amp;ROWS(TAB_VISITES[Département])))))</f>
        <v>0</v>
      </c>
    </row>
    <row r="36" spans="1:14" s="37" customFormat="1" ht="15.75">
      <c r="A36" s="41">
        <v>32</v>
      </c>
      <c r="B36" s="67">
        <f>IFERROR(COUNTIF(TAB_VISITES[Semaine],SYNTH_SEMAINE[[#This Row],[Colonne1]]),"")</f>
        <v>0</v>
      </c>
      <c r="C36" s="61">
        <f t="array" aca="1" ref="C36" ca="1">COUNT(1/FREQUENCY(IF(TAB_VISITES[Semaine]=SYNTH_SEMAINE[[#This Row],[Colonne1]],MATCH(TAB_VISITES[NOM_MAGASIN],TAB_VISITES[NOM_MAGASIN],0)),ROW(INDIRECT("1:"&amp;ROWS(TAB_VISITES[NOM_MAGASIN])))))</f>
        <v>0</v>
      </c>
      <c r="D36" s="61">
        <f>IFERROR(SUMPRODUCT((TAB_VISITES[Semaine]=SYNTH_SEMAINE[[#This Row],[Colonne1]])*(ISNUMBER(SEARCH("prospection",TAB_VISITES[OBJET_VISITE])))),"")</f>
        <v>0</v>
      </c>
      <c r="E36" s="61">
        <f>IFERROR(SUMPRODUCT((TAB_VISITES[Semaine]=SYNTH_SEMAINE[[#This Row],[Colonne1]])*(ISNUMBER(SEARCH("hyper",TAB_VISITES[Catégorie])))),"")</f>
        <v>0</v>
      </c>
      <c r="F36" s="62">
        <f>IFERROR(SUMPRODUCT((TAB_VISITES[Semaine]=SYNTH_SEMAINE[[#This Row],[Colonne1]])*(ISNUMBER(SEARCH("super",TAB_VISITES[Catégorie])))),"")</f>
        <v>0</v>
      </c>
      <c r="G36" s="62">
        <f>IFERROR(SYNTH_SEMAINE[[#This Row],[Colonne2]]-SUM(SYNTH_SEMAINE[[#This Row],[Colonne4]:[Colonne5]]),"")</f>
        <v>0</v>
      </c>
      <c r="H36" s="61">
        <f>IFERROR(SUMPRODUCT((TAB_VISITES[Semaine]=SYNTH_SEMAINE[[#This Row],[Colonne1]])*(ISNUMBER(SEARCH(H$3,TAB_VISITES[Enseigne])))),"")</f>
        <v>0</v>
      </c>
      <c r="I36" s="62">
        <f>IFERROR(SUMPRODUCT((TAB_VISITES[Semaine]=SYNTH_SEMAINE[[#This Row],[Colonne1]])*(ISNUMBER(SEARCH(I$3,TAB_VISITES[Enseigne])))),"")</f>
        <v>0</v>
      </c>
      <c r="J36" s="62">
        <f>IFERROR(SUMPRODUCT((TAB_VISITES[Semaine]=SYNTH_SEMAINE[[#This Row],[Colonne1]])*(ISNUMBER(SEARCH(J$3,TAB_VISITES[Enseigne])))),"")</f>
        <v>0</v>
      </c>
      <c r="K36" s="62">
        <f>IFERROR(SUMPRODUCT((TAB_VISITES[Semaine]=SYNTH_SEMAINE[[#This Row],[Colonne1]])*(ISNUMBER(SEARCH(K$3,TAB_VISITES[Enseigne])))),"")</f>
        <v>0</v>
      </c>
      <c r="L36" s="62">
        <f>IFERROR(SUMPRODUCT((TAB_VISITES[Semaine]=SYNTH_SEMAINE[[#This Row],[Colonne1]])*(ISNUMBER(SEARCH(L$3,TAB_VISITES[Enseigne])))),"")</f>
        <v>0</v>
      </c>
      <c r="M36" s="62">
        <f>IFERROR(SYNTH_SEMAINE[[#This Row],[Colonne2]]-SUM(SYNTH_SEMAINE[[#This Row],[Colonne7]:[Colonne11]]),"")</f>
        <v>0</v>
      </c>
      <c r="N36" s="61">
        <f t="array" aca="1" ref="N36" ca="1">COUNT(1/FREQUENCY(IF(TAB_VISITES[Semaine]=SYNTH_SEMAINE[[#This Row],[Colonne1]],MATCH(TAB_VISITES[Département],TAB_VISITES[Département],0)),ROW(INDIRECT("1:"&amp;ROWS(TAB_VISITES[Département])))))</f>
        <v>0</v>
      </c>
    </row>
    <row r="37" spans="1:14" s="37" customFormat="1" ht="15.75">
      <c r="A37" s="41">
        <v>33</v>
      </c>
      <c r="B37" s="67">
        <f>IFERROR(COUNTIF(TAB_VISITES[Semaine],SYNTH_SEMAINE[[#This Row],[Colonne1]]),"")</f>
        <v>0</v>
      </c>
      <c r="C37" s="61">
        <f t="array" aca="1" ref="C37" ca="1">COUNT(1/FREQUENCY(IF(TAB_VISITES[Semaine]=SYNTH_SEMAINE[[#This Row],[Colonne1]],MATCH(TAB_VISITES[NOM_MAGASIN],TAB_VISITES[NOM_MAGASIN],0)),ROW(INDIRECT("1:"&amp;ROWS(TAB_VISITES[NOM_MAGASIN])))))</f>
        <v>0</v>
      </c>
      <c r="D37" s="61">
        <f>IFERROR(SUMPRODUCT((TAB_VISITES[Semaine]=SYNTH_SEMAINE[[#This Row],[Colonne1]])*(ISNUMBER(SEARCH("prospection",TAB_VISITES[OBJET_VISITE])))),"")</f>
        <v>0</v>
      </c>
      <c r="E37" s="61">
        <f>IFERROR(SUMPRODUCT((TAB_VISITES[Semaine]=SYNTH_SEMAINE[[#This Row],[Colonne1]])*(ISNUMBER(SEARCH("hyper",TAB_VISITES[Catégorie])))),"")</f>
        <v>0</v>
      </c>
      <c r="F37" s="62">
        <f>IFERROR(SUMPRODUCT((TAB_VISITES[Semaine]=SYNTH_SEMAINE[[#This Row],[Colonne1]])*(ISNUMBER(SEARCH("super",TAB_VISITES[Catégorie])))),"")</f>
        <v>0</v>
      </c>
      <c r="G37" s="62">
        <f>IFERROR(SYNTH_SEMAINE[[#This Row],[Colonne2]]-SUM(SYNTH_SEMAINE[[#This Row],[Colonne4]:[Colonne5]]),"")</f>
        <v>0</v>
      </c>
      <c r="H37" s="61">
        <f>IFERROR(SUMPRODUCT((TAB_VISITES[Semaine]=SYNTH_SEMAINE[[#This Row],[Colonne1]])*(ISNUMBER(SEARCH(H$3,TAB_VISITES[Enseigne])))),"")</f>
        <v>0</v>
      </c>
      <c r="I37" s="62">
        <f>IFERROR(SUMPRODUCT((TAB_VISITES[Semaine]=SYNTH_SEMAINE[[#This Row],[Colonne1]])*(ISNUMBER(SEARCH(I$3,TAB_VISITES[Enseigne])))),"")</f>
        <v>0</v>
      </c>
      <c r="J37" s="62">
        <f>IFERROR(SUMPRODUCT((TAB_VISITES[Semaine]=SYNTH_SEMAINE[[#This Row],[Colonne1]])*(ISNUMBER(SEARCH(J$3,TAB_VISITES[Enseigne])))),"")</f>
        <v>0</v>
      </c>
      <c r="K37" s="62">
        <f>IFERROR(SUMPRODUCT((TAB_VISITES[Semaine]=SYNTH_SEMAINE[[#This Row],[Colonne1]])*(ISNUMBER(SEARCH(K$3,TAB_VISITES[Enseigne])))),"")</f>
        <v>0</v>
      </c>
      <c r="L37" s="62">
        <f>IFERROR(SUMPRODUCT((TAB_VISITES[Semaine]=SYNTH_SEMAINE[[#This Row],[Colonne1]])*(ISNUMBER(SEARCH(L$3,TAB_VISITES[Enseigne])))),"")</f>
        <v>0</v>
      </c>
      <c r="M37" s="62">
        <f>IFERROR(SYNTH_SEMAINE[[#This Row],[Colonne2]]-SUM(SYNTH_SEMAINE[[#This Row],[Colonne7]:[Colonne11]]),"")</f>
        <v>0</v>
      </c>
      <c r="N37" s="61">
        <f t="array" aca="1" ref="N37" ca="1">COUNT(1/FREQUENCY(IF(TAB_VISITES[Semaine]=SYNTH_SEMAINE[[#This Row],[Colonne1]],MATCH(TAB_VISITES[Département],TAB_VISITES[Département],0)),ROW(INDIRECT("1:"&amp;ROWS(TAB_VISITES[Département])))))</f>
        <v>0</v>
      </c>
    </row>
    <row r="38" spans="1:14" s="37" customFormat="1" ht="15.75">
      <c r="A38" s="41">
        <v>34</v>
      </c>
      <c r="B38" s="67">
        <f>IFERROR(COUNTIF(TAB_VISITES[Semaine],SYNTH_SEMAINE[[#This Row],[Colonne1]]),"")</f>
        <v>0</v>
      </c>
      <c r="C38" s="61">
        <f t="array" aca="1" ref="C38" ca="1">COUNT(1/FREQUENCY(IF(TAB_VISITES[Semaine]=SYNTH_SEMAINE[[#This Row],[Colonne1]],MATCH(TAB_VISITES[NOM_MAGASIN],TAB_VISITES[NOM_MAGASIN],0)),ROW(INDIRECT("1:"&amp;ROWS(TAB_VISITES[NOM_MAGASIN])))))</f>
        <v>0</v>
      </c>
      <c r="D38" s="61">
        <f>IFERROR(SUMPRODUCT((TAB_VISITES[Semaine]=SYNTH_SEMAINE[[#This Row],[Colonne1]])*(ISNUMBER(SEARCH("prospection",TAB_VISITES[OBJET_VISITE])))),"")</f>
        <v>0</v>
      </c>
      <c r="E38" s="61">
        <f>IFERROR(SUMPRODUCT((TAB_VISITES[Semaine]=SYNTH_SEMAINE[[#This Row],[Colonne1]])*(ISNUMBER(SEARCH("hyper",TAB_VISITES[Catégorie])))),"")</f>
        <v>0</v>
      </c>
      <c r="F38" s="62">
        <f>IFERROR(SUMPRODUCT((TAB_VISITES[Semaine]=SYNTH_SEMAINE[[#This Row],[Colonne1]])*(ISNUMBER(SEARCH("super",TAB_VISITES[Catégorie])))),"")</f>
        <v>0</v>
      </c>
      <c r="G38" s="62">
        <f>IFERROR(SYNTH_SEMAINE[[#This Row],[Colonne2]]-SUM(SYNTH_SEMAINE[[#This Row],[Colonne4]:[Colonne5]]),"")</f>
        <v>0</v>
      </c>
      <c r="H38" s="61">
        <f>IFERROR(SUMPRODUCT((TAB_VISITES[Semaine]=SYNTH_SEMAINE[[#This Row],[Colonne1]])*(ISNUMBER(SEARCH(H$3,TAB_VISITES[Enseigne])))),"")</f>
        <v>0</v>
      </c>
      <c r="I38" s="62">
        <f>IFERROR(SUMPRODUCT((TAB_VISITES[Semaine]=SYNTH_SEMAINE[[#This Row],[Colonne1]])*(ISNUMBER(SEARCH(I$3,TAB_VISITES[Enseigne])))),"")</f>
        <v>0</v>
      </c>
      <c r="J38" s="62">
        <f>IFERROR(SUMPRODUCT((TAB_VISITES[Semaine]=SYNTH_SEMAINE[[#This Row],[Colonne1]])*(ISNUMBER(SEARCH(J$3,TAB_VISITES[Enseigne])))),"")</f>
        <v>0</v>
      </c>
      <c r="K38" s="62">
        <f>IFERROR(SUMPRODUCT((TAB_VISITES[Semaine]=SYNTH_SEMAINE[[#This Row],[Colonne1]])*(ISNUMBER(SEARCH(K$3,TAB_VISITES[Enseigne])))),"")</f>
        <v>0</v>
      </c>
      <c r="L38" s="62">
        <f>IFERROR(SUMPRODUCT((TAB_VISITES[Semaine]=SYNTH_SEMAINE[[#This Row],[Colonne1]])*(ISNUMBER(SEARCH(L$3,TAB_VISITES[Enseigne])))),"")</f>
        <v>0</v>
      </c>
      <c r="M38" s="62">
        <f>IFERROR(SYNTH_SEMAINE[[#This Row],[Colonne2]]-SUM(SYNTH_SEMAINE[[#This Row],[Colonne7]:[Colonne11]]),"")</f>
        <v>0</v>
      </c>
      <c r="N38" s="61">
        <f t="array" aca="1" ref="N38" ca="1">COUNT(1/FREQUENCY(IF(TAB_VISITES[Semaine]=SYNTH_SEMAINE[[#This Row],[Colonne1]],MATCH(TAB_VISITES[Département],TAB_VISITES[Département],0)),ROW(INDIRECT("1:"&amp;ROWS(TAB_VISITES[Département])))))</f>
        <v>0</v>
      </c>
    </row>
    <row r="39" spans="1:14" s="37" customFormat="1" ht="15.75">
      <c r="A39" s="41">
        <v>35</v>
      </c>
      <c r="B39" s="67">
        <f>IFERROR(COUNTIF(TAB_VISITES[Semaine],SYNTH_SEMAINE[[#This Row],[Colonne1]]),"")</f>
        <v>0</v>
      </c>
      <c r="C39" s="61">
        <f t="array" aca="1" ref="C39" ca="1">COUNT(1/FREQUENCY(IF(TAB_VISITES[Semaine]=SYNTH_SEMAINE[[#This Row],[Colonne1]],MATCH(TAB_VISITES[NOM_MAGASIN],TAB_VISITES[NOM_MAGASIN],0)),ROW(INDIRECT("1:"&amp;ROWS(TAB_VISITES[NOM_MAGASIN])))))</f>
        <v>0</v>
      </c>
      <c r="D39" s="61">
        <f>IFERROR(SUMPRODUCT((TAB_VISITES[Semaine]=SYNTH_SEMAINE[[#This Row],[Colonne1]])*(ISNUMBER(SEARCH("prospection",TAB_VISITES[OBJET_VISITE])))),"")</f>
        <v>0</v>
      </c>
      <c r="E39" s="61">
        <f>IFERROR(SUMPRODUCT((TAB_VISITES[Semaine]=SYNTH_SEMAINE[[#This Row],[Colonne1]])*(ISNUMBER(SEARCH("hyper",TAB_VISITES[Catégorie])))),"")</f>
        <v>0</v>
      </c>
      <c r="F39" s="62">
        <f>IFERROR(SUMPRODUCT((TAB_VISITES[Semaine]=SYNTH_SEMAINE[[#This Row],[Colonne1]])*(ISNUMBER(SEARCH("super",TAB_VISITES[Catégorie])))),"")</f>
        <v>0</v>
      </c>
      <c r="G39" s="62">
        <f>IFERROR(SYNTH_SEMAINE[[#This Row],[Colonne2]]-SUM(SYNTH_SEMAINE[[#This Row],[Colonne4]:[Colonne5]]),"")</f>
        <v>0</v>
      </c>
      <c r="H39" s="61">
        <f>IFERROR(SUMPRODUCT((TAB_VISITES[Semaine]=SYNTH_SEMAINE[[#This Row],[Colonne1]])*(ISNUMBER(SEARCH(H$3,TAB_VISITES[Enseigne])))),"")</f>
        <v>0</v>
      </c>
      <c r="I39" s="62">
        <f>IFERROR(SUMPRODUCT((TAB_VISITES[Semaine]=SYNTH_SEMAINE[[#This Row],[Colonne1]])*(ISNUMBER(SEARCH(I$3,TAB_VISITES[Enseigne])))),"")</f>
        <v>0</v>
      </c>
      <c r="J39" s="62">
        <f>IFERROR(SUMPRODUCT((TAB_VISITES[Semaine]=SYNTH_SEMAINE[[#This Row],[Colonne1]])*(ISNUMBER(SEARCH(J$3,TAB_VISITES[Enseigne])))),"")</f>
        <v>0</v>
      </c>
      <c r="K39" s="62">
        <f>IFERROR(SUMPRODUCT((TAB_VISITES[Semaine]=SYNTH_SEMAINE[[#This Row],[Colonne1]])*(ISNUMBER(SEARCH(K$3,TAB_VISITES[Enseigne])))),"")</f>
        <v>0</v>
      </c>
      <c r="L39" s="62">
        <f>IFERROR(SUMPRODUCT((TAB_VISITES[Semaine]=SYNTH_SEMAINE[[#This Row],[Colonne1]])*(ISNUMBER(SEARCH(L$3,TAB_VISITES[Enseigne])))),"")</f>
        <v>0</v>
      </c>
      <c r="M39" s="62">
        <f>IFERROR(SYNTH_SEMAINE[[#This Row],[Colonne2]]-SUM(SYNTH_SEMAINE[[#This Row],[Colonne7]:[Colonne11]]),"")</f>
        <v>0</v>
      </c>
      <c r="N39" s="61">
        <f t="array" aca="1" ref="N39" ca="1">COUNT(1/FREQUENCY(IF(TAB_VISITES[Semaine]=SYNTH_SEMAINE[[#This Row],[Colonne1]],MATCH(TAB_VISITES[Département],TAB_VISITES[Département],0)),ROW(INDIRECT("1:"&amp;ROWS(TAB_VISITES[Département])))))</f>
        <v>0</v>
      </c>
    </row>
    <row r="40" spans="1:14" s="37" customFormat="1" ht="15.75">
      <c r="A40" s="41">
        <v>36</v>
      </c>
      <c r="B40" s="67">
        <f>IFERROR(COUNTIF(TAB_VISITES[Semaine],SYNTH_SEMAINE[[#This Row],[Colonne1]]),"")</f>
        <v>0</v>
      </c>
      <c r="C40" s="61">
        <f t="array" aca="1" ref="C40" ca="1">COUNT(1/FREQUENCY(IF(TAB_VISITES[Semaine]=SYNTH_SEMAINE[[#This Row],[Colonne1]],MATCH(TAB_VISITES[NOM_MAGASIN],TAB_VISITES[NOM_MAGASIN],0)),ROW(INDIRECT("1:"&amp;ROWS(TAB_VISITES[NOM_MAGASIN])))))</f>
        <v>0</v>
      </c>
      <c r="D40" s="61">
        <f>IFERROR(SUMPRODUCT((TAB_VISITES[Semaine]=SYNTH_SEMAINE[[#This Row],[Colonne1]])*(ISNUMBER(SEARCH("prospection",TAB_VISITES[OBJET_VISITE])))),"")</f>
        <v>0</v>
      </c>
      <c r="E40" s="61">
        <f>IFERROR(SUMPRODUCT((TAB_VISITES[Semaine]=SYNTH_SEMAINE[[#This Row],[Colonne1]])*(ISNUMBER(SEARCH("hyper",TAB_VISITES[Catégorie])))),"")</f>
        <v>0</v>
      </c>
      <c r="F40" s="62">
        <f>IFERROR(SUMPRODUCT((TAB_VISITES[Semaine]=SYNTH_SEMAINE[[#This Row],[Colonne1]])*(ISNUMBER(SEARCH("super",TAB_VISITES[Catégorie])))),"")</f>
        <v>0</v>
      </c>
      <c r="G40" s="62">
        <f>IFERROR(SYNTH_SEMAINE[[#This Row],[Colonne2]]-SUM(SYNTH_SEMAINE[[#This Row],[Colonne4]:[Colonne5]]),"")</f>
        <v>0</v>
      </c>
      <c r="H40" s="61">
        <f>IFERROR(SUMPRODUCT((TAB_VISITES[Semaine]=SYNTH_SEMAINE[[#This Row],[Colonne1]])*(ISNUMBER(SEARCH(H$3,TAB_VISITES[Enseigne])))),"")</f>
        <v>0</v>
      </c>
      <c r="I40" s="62">
        <f>IFERROR(SUMPRODUCT((TAB_VISITES[Semaine]=SYNTH_SEMAINE[[#This Row],[Colonne1]])*(ISNUMBER(SEARCH(I$3,TAB_VISITES[Enseigne])))),"")</f>
        <v>0</v>
      </c>
      <c r="J40" s="62">
        <f>IFERROR(SUMPRODUCT((TAB_VISITES[Semaine]=SYNTH_SEMAINE[[#This Row],[Colonne1]])*(ISNUMBER(SEARCH(J$3,TAB_VISITES[Enseigne])))),"")</f>
        <v>0</v>
      </c>
      <c r="K40" s="62">
        <f>IFERROR(SUMPRODUCT((TAB_VISITES[Semaine]=SYNTH_SEMAINE[[#This Row],[Colonne1]])*(ISNUMBER(SEARCH(K$3,TAB_VISITES[Enseigne])))),"")</f>
        <v>0</v>
      </c>
      <c r="L40" s="62">
        <f>IFERROR(SUMPRODUCT((TAB_VISITES[Semaine]=SYNTH_SEMAINE[[#This Row],[Colonne1]])*(ISNUMBER(SEARCH(L$3,TAB_VISITES[Enseigne])))),"")</f>
        <v>0</v>
      </c>
      <c r="M40" s="62">
        <f>IFERROR(SYNTH_SEMAINE[[#This Row],[Colonne2]]-SUM(SYNTH_SEMAINE[[#This Row],[Colonne7]:[Colonne11]]),"")</f>
        <v>0</v>
      </c>
      <c r="N40" s="61">
        <f t="array" aca="1" ref="N40" ca="1">COUNT(1/FREQUENCY(IF(TAB_VISITES[Semaine]=SYNTH_SEMAINE[[#This Row],[Colonne1]],MATCH(TAB_VISITES[Département],TAB_VISITES[Département],0)),ROW(INDIRECT("1:"&amp;ROWS(TAB_VISITES[Département])))))</f>
        <v>0</v>
      </c>
    </row>
    <row r="41" spans="1:14" s="37" customFormat="1" ht="15.75">
      <c r="A41" s="41">
        <v>37</v>
      </c>
      <c r="B41" s="67">
        <f>IFERROR(COUNTIF(TAB_VISITES[Semaine],SYNTH_SEMAINE[[#This Row],[Colonne1]]),"")</f>
        <v>0</v>
      </c>
      <c r="C41" s="61">
        <f t="array" aca="1" ref="C41" ca="1">COUNT(1/FREQUENCY(IF(TAB_VISITES[Semaine]=SYNTH_SEMAINE[[#This Row],[Colonne1]],MATCH(TAB_VISITES[NOM_MAGASIN],TAB_VISITES[NOM_MAGASIN],0)),ROW(INDIRECT("1:"&amp;ROWS(TAB_VISITES[NOM_MAGASIN])))))</f>
        <v>0</v>
      </c>
      <c r="D41" s="61">
        <f>IFERROR(SUMPRODUCT((TAB_VISITES[Semaine]=SYNTH_SEMAINE[[#This Row],[Colonne1]])*(ISNUMBER(SEARCH("prospection",TAB_VISITES[OBJET_VISITE])))),"")</f>
        <v>0</v>
      </c>
      <c r="E41" s="61">
        <f>IFERROR(SUMPRODUCT((TAB_VISITES[Semaine]=SYNTH_SEMAINE[[#This Row],[Colonne1]])*(ISNUMBER(SEARCH("hyper",TAB_VISITES[Catégorie])))),"")</f>
        <v>0</v>
      </c>
      <c r="F41" s="62">
        <f>IFERROR(SUMPRODUCT((TAB_VISITES[Semaine]=SYNTH_SEMAINE[[#This Row],[Colonne1]])*(ISNUMBER(SEARCH("super",TAB_VISITES[Catégorie])))),"")</f>
        <v>0</v>
      </c>
      <c r="G41" s="62">
        <f>IFERROR(SYNTH_SEMAINE[[#This Row],[Colonne2]]-SUM(SYNTH_SEMAINE[[#This Row],[Colonne4]:[Colonne5]]),"")</f>
        <v>0</v>
      </c>
      <c r="H41" s="61">
        <f>IFERROR(SUMPRODUCT((TAB_VISITES[Semaine]=SYNTH_SEMAINE[[#This Row],[Colonne1]])*(ISNUMBER(SEARCH(H$3,TAB_VISITES[Enseigne])))),"")</f>
        <v>0</v>
      </c>
      <c r="I41" s="62">
        <f>IFERROR(SUMPRODUCT((TAB_VISITES[Semaine]=SYNTH_SEMAINE[[#This Row],[Colonne1]])*(ISNUMBER(SEARCH(I$3,TAB_VISITES[Enseigne])))),"")</f>
        <v>0</v>
      </c>
      <c r="J41" s="62">
        <f>IFERROR(SUMPRODUCT((TAB_VISITES[Semaine]=SYNTH_SEMAINE[[#This Row],[Colonne1]])*(ISNUMBER(SEARCH(J$3,TAB_VISITES[Enseigne])))),"")</f>
        <v>0</v>
      </c>
      <c r="K41" s="62">
        <f>IFERROR(SUMPRODUCT((TAB_VISITES[Semaine]=SYNTH_SEMAINE[[#This Row],[Colonne1]])*(ISNUMBER(SEARCH(K$3,TAB_VISITES[Enseigne])))),"")</f>
        <v>0</v>
      </c>
      <c r="L41" s="62">
        <f>IFERROR(SUMPRODUCT((TAB_VISITES[Semaine]=SYNTH_SEMAINE[[#This Row],[Colonne1]])*(ISNUMBER(SEARCH(L$3,TAB_VISITES[Enseigne])))),"")</f>
        <v>0</v>
      </c>
      <c r="M41" s="62">
        <f>IFERROR(SYNTH_SEMAINE[[#This Row],[Colonne2]]-SUM(SYNTH_SEMAINE[[#This Row],[Colonne7]:[Colonne11]]),"")</f>
        <v>0</v>
      </c>
      <c r="N41" s="61">
        <f t="array" aca="1" ref="N41" ca="1">COUNT(1/FREQUENCY(IF(TAB_VISITES[Semaine]=SYNTH_SEMAINE[[#This Row],[Colonne1]],MATCH(TAB_VISITES[Département],TAB_VISITES[Département],0)),ROW(INDIRECT("1:"&amp;ROWS(TAB_VISITES[Département])))))</f>
        <v>0</v>
      </c>
    </row>
    <row r="42" spans="1:14" s="37" customFormat="1" ht="15.75">
      <c r="A42" s="41">
        <v>38</v>
      </c>
      <c r="B42" s="67">
        <f>IFERROR(COUNTIF(TAB_VISITES[Semaine],SYNTH_SEMAINE[[#This Row],[Colonne1]]),"")</f>
        <v>2</v>
      </c>
      <c r="C42" s="61">
        <f t="array" aca="1" ref="C42" ca="1">COUNT(1/FREQUENCY(IF(TAB_VISITES[Semaine]=SYNTH_SEMAINE[[#This Row],[Colonne1]],MATCH(TAB_VISITES[NOM_MAGASIN],TAB_VISITES[NOM_MAGASIN],0)),ROW(INDIRECT("1:"&amp;ROWS(TAB_VISITES[NOM_MAGASIN])))))</f>
        <v>2</v>
      </c>
      <c r="D42" s="61">
        <f>IFERROR(SUMPRODUCT((TAB_VISITES[Semaine]=SYNTH_SEMAINE[[#This Row],[Colonne1]])*(ISNUMBER(SEARCH("prospection",TAB_VISITES[OBJET_VISITE])))),"")</f>
        <v>1</v>
      </c>
      <c r="E42" s="61">
        <f>IFERROR(SUMPRODUCT((TAB_VISITES[Semaine]=SYNTH_SEMAINE[[#This Row],[Colonne1]])*(ISNUMBER(SEARCH("hyper",TAB_VISITES[Catégorie])))),"")</f>
        <v>2</v>
      </c>
      <c r="F42" s="62">
        <f>IFERROR(SUMPRODUCT((TAB_VISITES[Semaine]=SYNTH_SEMAINE[[#This Row],[Colonne1]])*(ISNUMBER(SEARCH("super",TAB_VISITES[Catégorie])))),"")</f>
        <v>0</v>
      </c>
      <c r="G42" s="62">
        <f>IFERROR(SYNTH_SEMAINE[[#This Row],[Colonne2]]-SUM(SYNTH_SEMAINE[[#This Row],[Colonne4]:[Colonne5]]),"")</f>
        <v>0</v>
      </c>
      <c r="H42" s="61">
        <f>IFERROR(SUMPRODUCT((TAB_VISITES[Semaine]=SYNTH_SEMAINE[[#This Row],[Colonne1]])*(ISNUMBER(SEARCH(H$3,TAB_VISITES[Enseigne])))),"")</f>
        <v>1</v>
      </c>
      <c r="I42" s="62">
        <f>IFERROR(SUMPRODUCT((TAB_VISITES[Semaine]=SYNTH_SEMAINE[[#This Row],[Colonne1]])*(ISNUMBER(SEARCH(I$3,TAB_VISITES[Enseigne])))),"")</f>
        <v>1</v>
      </c>
      <c r="J42" s="62">
        <f>IFERROR(SUMPRODUCT((TAB_VISITES[Semaine]=SYNTH_SEMAINE[[#This Row],[Colonne1]])*(ISNUMBER(SEARCH(J$3,TAB_VISITES[Enseigne])))),"")</f>
        <v>0</v>
      </c>
      <c r="K42" s="62">
        <f>IFERROR(SUMPRODUCT((TAB_VISITES[Semaine]=SYNTH_SEMAINE[[#This Row],[Colonne1]])*(ISNUMBER(SEARCH(K$3,TAB_VISITES[Enseigne])))),"")</f>
        <v>0</v>
      </c>
      <c r="L42" s="62">
        <f>IFERROR(SUMPRODUCT((TAB_VISITES[Semaine]=SYNTH_SEMAINE[[#This Row],[Colonne1]])*(ISNUMBER(SEARCH(L$3,TAB_VISITES[Enseigne])))),"")</f>
        <v>0</v>
      </c>
      <c r="M42" s="62">
        <f>IFERROR(SYNTH_SEMAINE[[#This Row],[Colonne2]]-SUM(SYNTH_SEMAINE[[#This Row],[Colonne7]:[Colonne11]]),"")</f>
        <v>0</v>
      </c>
      <c r="N42" s="61">
        <f t="array" aca="1" ref="N42" ca="1">COUNT(1/FREQUENCY(IF(TAB_VISITES[Semaine]=SYNTH_SEMAINE[[#This Row],[Colonne1]],MATCH(TAB_VISITES[Département],TAB_VISITES[Département],0)),ROW(INDIRECT("1:"&amp;ROWS(TAB_VISITES[Département])))))</f>
        <v>2</v>
      </c>
    </row>
    <row r="43" spans="1:14" s="37" customFormat="1" ht="15.75">
      <c r="A43" s="41">
        <v>39</v>
      </c>
      <c r="B43" s="67">
        <f>IFERROR(COUNTIF(TAB_VISITES[Semaine],SYNTH_SEMAINE[[#This Row],[Colonne1]]),"")</f>
        <v>0</v>
      </c>
      <c r="C43" s="61">
        <f t="array" aca="1" ref="C43" ca="1">COUNT(1/FREQUENCY(IF(TAB_VISITES[Semaine]=SYNTH_SEMAINE[[#This Row],[Colonne1]],MATCH(TAB_VISITES[NOM_MAGASIN],TAB_VISITES[NOM_MAGASIN],0)),ROW(INDIRECT("1:"&amp;ROWS(TAB_VISITES[NOM_MAGASIN])))))</f>
        <v>0</v>
      </c>
      <c r="D43" s="61">
        <f>IFERROR(SUMPRODUCT((TAB_VISITES[Semaine]=SYNTH_SEMAINE[[#This Row],[Colonne1]])*(ISNUMBER(SEARCH("prospection",TAB_VISITES[OBJET_VISITE])))),"")</f>
        <v>0</v>
      </c>
      <c r="E43" s="61">
        <f>IFERROR(SUMPRODUCT((TAB_VISITES[Semaine]=SYNTH_SEMAINE[[#This Row],[Colonne1]])*(ISNUMBER(SEARCH("hyper",TAB_VISITES[Catégorie])))),"")</f>
        <v>0</v>
      </c>
      <c r="F43" s="62">
        <f>IFERROR(SUMPRODUCT((TAB_VISITES[Semaine]=SYNTH_SEMAINE[[#This Row],[Colonne1]])*(ISNUMBER(SEARCH("super",TAB_VISITES[Catégorie])))),"")</f>
        <v>0</v>
      </c>
      <c r="G43" s="62">
        <f>IFERROR(SYNTH_SEMAINE[[#This Row],[Colonne2]]-SUM(SYNTH_SEMAINE[[#This Row],[Colonne4]:[Colonne5]]),"")</f>
        <v>0</v>
      </c>
      <c r="H43" s="61">
        <f>IFERROR(SUMPRODUCT((TAB_VISITES[Semaine]=SYNTH_SEMAINE[[#This Row],[Colonne1]])*(ISNUMBER(SEARCH(H$3,TAB_VISITES[Enseigne])))),"")</f>
        <v>0</v>
      </c>
      <c r="I43" s="62">
        <f>IFERROR(SUMPRODUCT((TAB_VISITES[Semaine]=SYNTH_SEMAINE[[#This Row],[Colonne1]])*(ISNUMBER(SEARCH(I$3,TAB_VISITES[Enseigne])))),"")</f>
        <v>0</v>
      </c>
      <c r="J43" s="62">
        <f>IFERROR(SUMPRODUCT((TAB_VISITES[Semaine]=SYNTH_SEMAINE[[#This Row],[Colonne1]])*(ISNUMBER(SEARCH(J$3,TAB_VISITES[Enseigne])))),"")</f>
        <v>0</v>
      </c>
      <c r="K43" s="62">
        <f>IFERROR(SUMPRODUCT((TAB_VISITES[Semaine]=SYNTH_SEMAINE[[#This Row],[Colonne1]])*(ISNUMBER(SEARCH(K$3,TAB_VISITES[Enseigne])))),"")</f>
        <v>0</v>
      </c>
      <c r="L43" s="62">
        <f>IFERROR(SUMPRODUCT((TAB_VISITES[Semaine]=SYNTH_SEMAINE[[#This Row],[Colonne1]])*(ISNUMBER(SEARCH(L$3,TAB_VISITES[Enseigne])))),"")</f>
        <v>0</v>
      </c>
      <c r="M43" s="62">
        <f>IFERROR(SYNTH_SEMAINE[[#This Row],[Colonne2]]-SUM(SYNTH_SEMAINE[[#This Row],[Colonne7]:[Colonne11]]),"")</f>
        <v>0</v>
      </c>
      <c r="N43" s="61">
        <f t="array" aca="1" ref="N43" ca="1">COUNT(1/FREQUENCY(IF(TAB_VISITES[Semaine]=SYNTH_SEMAINE[[#This Row],[Colonne1]],MATCH(TAB_VISITES[Département],TAB_VISITES[Département],0)),ROW(INDIRECT("1:"&amp;ROWS(TAB_VISITES[Département])))))</f>
        <v>0</v>
      </c>
    </row>
    <row r="44" spans="1:14" s="37" customFormat="1" ht="15.75">
      <c r="A44" s="41">
        <v>40</v>
      </c>
      <c r="B44" s="67">
        <f>IFERROR(COUNTIF(TAB_VISITES[Semaine],SYNTH_SEMAINE[[#This Row],[Colonne1]]),"")</f>
        <v>0</v>
      </c>
      <c r="C44" s="61">
        <f t="array" aca="1" ref="C44" ca="1">COUNT(1/FREQUENCY(IF(TAB_VISITES[Semaine]=SYNTH_SEMAINE[[#This Row],[Colonne1]],MATCH(TAB_VISITES[NOM_MAGASIN],TAB_VISITES[NOM_MAGASIN],0)),ROW(INDIRECT("1:"&amp;ROWS(TAB_VISITES[NOM_MAGASIN])))))</f>
        <v>0</v>
      </c>
      <c r="D44" s="61">
        <f>IFERROR(SUMPRODUCT((TAB_VISITES[Semaine]=SYNTH_SEMAINE[[#This Row],[Colonne1]])*(ISNUMBER(SEARCH("prospection",TAB_VISITES[OBJET_VISITE])))),"")</f>
        <v>0</v>
      </c>
      <c r="E44" s="61">
        <f>IFERROR(SUMPRODUCT((TAB_VISITES[Semaine]=SYNTH_SEMAINE[[#This Row],[Colonne1]])*(ISNUMBER(SEARCH("hyper",TAB_VISITES[Catégorie])))),"")</f>
        <v>0</v>
      </c>
      <c r="F44" s="62">
        <f>IFERROR(SUMPRODUCT((TAB_VISITES[Semaine]=SYNTH_SEMAINE[[#This Row],[Colonne1]])*(ISNUMBER(SEARCH("super",TAB_VISITES[Catégorie])))),"")</f>
        <v>0</v>
      </c>
      <c r="G44" s="62">
        <f>IFERROR(SYNTH_SEMAINE[[#This Row],[Colonne2]]-SUM(SYNTH_SEMAINE[[#This Row],[Colonne4]:[Colonne5]]),"")</f>
        <v>0</v>
      </c>
      <c r="H44" s="61">
        <f>IFERROR(SUMPRODUCT((TAB_VISITES[Semaine]=SYNTH_SEMAINE[[#This Row],[Colonne1]])*(ISNUMBER(SEARCH(H$3,TAB_VISITES[Enseigne])))),"")</f>
        <v>0</v>
      </c>
      <c r="I44" s="62">
        <f>IFERROR(SUMPRODUCT((TAB_VISITES[Semaine]=SYNTH_SEMAINE[[#This Row],[Colonne1]])*(ISNUMBER(SEARCH(I$3,TAB_VISITES[Enseigne])))),"")</f>
        <v>0</v>
      </c>
      <c r="J44" s="62">
        <f>IFERROR(SUMPRODUCT((TAB_VISITES[Semaine]=SYNTH_SEMAINE[[#This Row],[Colonne1]])*(ISNUMBER(SEARCH(J$3,TAB_VISITES[Enseigne])))),"")</f>
        <v>0</v>
      </c>
      <c r="K44" s="62">
        <f>IFERROR(SUMPRODUCT((TAB_VISITES[Semaine]=SYNTH_SEMAINE[[#This Row],[Colonne1]])*(ISNUMBER(SEARCH(K$3,TAB_VISITES[Enseigne])))),"")</f>
        <v>0</v>
      </c>
      <c r="L44" s="62">
        <f>IFERROR(SUMPRODUCT((TAB_VISITES[Semaine]=SYNTH_SEMAINE[[#This Row],[Colonne1]])*(ISNUMBER(SEARCH(L$3,TAB_VISITES[Enseigne])))),"")</f>
        <v>0</v>
      </c>
      <c r="M44" s="62">
        <f>IFERROR(SYNTH_SEMAINE[[#This Row],[Colonne2]]-SUM(SYNTH_SEMAINE[[#This Row],[Colonne7]:[Colonne11]]),"")</f>
        <v>0</v>
      </c>
      <c r="N44" s="61">
        <f t="array" aca="1" ref="N44" ca="1">COUNT(1/FREQUENCY(IF(TAB_VISITES[Semaine]=SYNTH_SEMAINE[[#This Row],[Colonne1]],MATCH(TAB_VISITES[Département],TAB_VISITES[Département],0)),ROW(INDIRECT("1:"&amp;ROWS(TAB_VISITES[Département])))))</f>
        <v>0</v>
      </c>
    </row>
    <row r="45" spans="1:14" s="37" customFormat="1" ht="15.75">
      <c r="A45" s="41">
        <v>41</v>
      </c>
      <c r="B45" s="67">
        <f>IFERROR(COUNTIF(TAB_VISITES[Semaine],SYNTH_SEMAINE[[#This Row],[Colonne1]]),"")</f>
        <v>0</v>
      </c>
      <c r="C45" s="61">
        <f t="array" aca="1" ref="C45" ca="1">COUNT(1/FREQUENCY(IF(TAB_VISITES[Semaine]=SYNTH_SEMAINE[[#This Row],[Colonne1]],MATCH(TAB_VISITES[NOM_MAGASIN],TAB_VISITES[NOM_MAGASIN],0)),ROW(INDIRECT("1:"&amp;ROWS(TAB_VISITES[NOM_MAGASIN])))))</f>
        <v>0</v>
      </c>
      <c r="D45" s="61">
        <f>IFERROR(SUMPRODUCT((TAB_VISITES[Semaine]=SYNTH_SEMAINE[[#This Row],[Colonne1]])*(ISNUMBER(SEARCH("prospection",TAB_VISITES[OBJET_VISITE])))),"")</f>
        <v>0</v>
      </c>
      <c r="E45" s="61">
        <f>IFERROR(SUMPRODUCT((TAB_VISITES[Semaine]=SYNTH_SEMAINE[[#This Row],[Colonne1]])*(ISNUMBER(SEARCH("hyper",TAB_VISITES[Catégorie])))),"")</f>
        <v>0</v>
      </c>
      <c r="F45" s="62">
        <f>IFERROR(SUMPRODUCT((TAB_VISITES[Semaine]=SYNTH_SEMAINE[[#This Row],[Colonne1]])*(ISNUMBER(SEARCH("super",TAB_VISITES[Catégorie])))),"")</f>
        <v>0</v>
      </c>
      <c r="G45" s="62">
        <f>IFERROR(SYNTH_SEMAINE[[#This Row],[Colonne2]]-SUM(SYNTH_SEMAINE[[#This Row],[Colonne4]:[Colonne5]]),"")</f>
        <v>0</v>
      </c>
      <c r="H45" s="61">
        <f>IFERROR(SUMPRODUCT((TAB_VISITES[Semaine]=SYNTH_SEMAINE[[#This Row],[Colonne1]])*(ISNUMBER(SEARCH(H$3,TAB_VISITES[Enseigne])))),"")</f>
        <v>0</v>
      </c>
      <c r="I45" s="62">
        <f>IFERROR(SUMPRODUCT((TAB_VISITES[Semaine]=SYNTH_SEMAINE[[#This Row],[Colonne1]])*(ISNUMBER(SEARCH(I$3,TAB_VISITES[Enseigne])))),"")</f>
        <v>0</v>
      </c>
      <c r="J45" s="62">
        <f>IFERROR(SUMPRODUCT((TAB_VISITES[Semaine]=SYNTH_SEMAINE[[#This Row],[Colonne1]])*(ISNUMBER(SEARCH(J$3,TAB_VISITES[Enseigne])))),"")</f>
        <v>0</v>
      </c>
      <c r="K45" s="62">
        <f>IFERROR(SUMPRODUCT((TAB_VISITES[Semaine]=SYNTH_SEMAINE[[#This Row],[Colonne1]])*(ISNUMBER(SEARCH(K$3,TAB_VISITES[Enseigne])))),"")</f>
        <v>0</v>
      </c>
      <c r="L45" s="62">
        <f>IFERROR(SUMPRODUCT((TAB_VISITES[Semaine]=SYNTH_SEMAINE[[#This Row],[Colonne1]])*(ISNUMBER(SEARCH(L$3,TAB_VISITES[Enseigne])))),"")</f>
        <v>0</v>
      </c>
      <c r="M45" s="62">
        <f>IFERROR(SYNTH_SEMAINE[[#This Row],[Colonne2]]-SUM(SYNTH_SEMAINE[[#This Row],[Colonne7]:[Colonne11]]),"")</f>
        <v>0</v>
      </c>
      <c r="N45" s="61">
        <f t="array" aca="1" ref="N45" ca="1">COUNT(1/FREQUENCY(IF(TAB_VISITES[Semaine]=SYNTH_SEMAINE[[#This Row],[Colonne1]],MATCH(TAB_VISITES[Département],TAB_VISITES[Département],0)),ROW(INDIRECT("1:"&amp;ROWS(TAB_VISITES[Département])))))</f>
        <v>0</v>
      </c>
    </row>
    <row r="46" spans="1:14" s="37" customFormat="1" ht="15.75">
      <c r="A46" s="41">
        <v>42</v>
      </c>
      <c r="B46" s="67">
        <f>IFERROR(COUNTIF(TAB_VISITES[Semaine],SYNTH_SEMAINE[[#This Row],[Colonne1]]),"")</f>
        <v>0</v>
      </c>
      <c r="C46" s="61">
        <f t="array" aca="1" ref="C46" ca="1">COUNT(1/FREQUENCY(IF(TAB_VISITES[Semaine]=SYNTH_SEMAINE[[#This Row],[Colonne1]],MATCH(TAB_VISITES[NOM_MAGASIN],TAB_VISITES[NOM_MAGASIN],0)),ROW(INDIRECT("1:"&amp;ROWS(TAB_VISITES[NOM_MAGASIN])))))</f>
        <v>0</v>
      </c>
      <c r="D46" s="61">
        <f>IFERROR(SUMPRODUCT((TAB_VISITES[Semaine]=SYNTH_SEMAINE[[#This Row],[Colonne1]])*(ISNUMBER(SEARCH("prospection",TAB_VISITES[OBJET_VISITE])))),"")</f>
        <v>0</v>
      </c>
      <c r="E46" s="61">
        <f>IFERROR(SUMPRODUCT((TAB_VISITES[Semaine]=SYNTH_SEMAINE[[#This Row],[Colonne1]])*(ISNUMBER(SEARCH("hyper",TAB_VISITES[Catégorie])))),"")</f>
        <v>0</v>
      </c>
      <c r="F46" s="62">
        <f>IFERROR(SUMPRODUCT((TAB_VISITES[Semaine]=SYNTH_SEMAINE[[#This Row],[Colonne1]])*(ISNUMBER(SEARCH("super",TAB_VISITES[Catégorie])))),"")</f>
        <v>0</v>
      </c>
      <c r="G46" s="62">
        <f>IFERROR(SYNTH_SEMAINE[[#This Row],[Colonne2]]-SUM(SYNTH_SEMAINE[[#This Row],[Colonne4]:[Colonne5]]),"")</f>
        <v>0</v>
      </c>
      <c r="H46" s="61">
        <f>IFERROR(SUMPRODUCT((TAB_VISITES[Semaine]=SYNTH_SEMAINE[[#This Row],[Colonne1]])*(ISNUMBER(SEARCH(H$3,TAB_VISITES[Enseigne])))),"")</f>
        <v>0</v>
      </c>
      <c r="I46" s="62">
        <f>IFERROR(SUMPRODUCT((TAB_VISITES[Semaine]=SYNTH_SEMAINE[[#This Row],[Colonne1]])*(ISNUMBER(SEARCH(I$3,TAB_VISITES[Enseigne])))),"")</f>
        <v>0</v>
      </c>
      <c r="J46" s="62">
        <f>IFERROR(SUMPRODUCT((TAB_VISITES[Semaine]=SYNTH_SEMAINE[[#This Row],[Colonne1]])*(ISNUMBER(SEARCH(J$3,TAB_VISITES[Enseigne])))),"")</f>
        <v>0</v>
      </c>
      <c r="K46" s="62">
        <f>IFERROR(SUMPRODUCT((TAB_VISITES[Semaine]=SYNTH_SEMAINE[[#This Row],[Colonne1]])*(ISNUMBER(SEARCH(K$3,TAB_VISITES[Enseigne])))),"")</f>
        <v>0</v>
      </c>
      <c r="L46" s="62">
        <f>IFERROR(SUMPRODUCT((TAB_VISITES[Semaine]=SYNTH_SEMAINE[[#This Row],[Colonne1]])*(ISNUMBER(SEARCH(L$3,TAB_VISITES[Enseigne])))),"")</f>
        <v>0</v>
      </c>
      <c r="M46" s="62">
        <f>IFERROR(SYNTH_SEMAINE[[#This Row],[Colonne2]]-SUM(SYNTH_SEMAINE[[#This Row],[Colonne7]:[Colonne11]]),"")</f>
        <v>0</v>
      </c>
      <c r="N46" s="61">
        <f t="array" aca="1" ref="N46" ca="1">COUNT(1/FREQUENCY(IF(TAB_VISITES[Semaine]=SYNTH_SEMAINE[[#This Row],[Colonne1]],MATCH(TAB_VISITES[Département],TAB_VISITES[Département],0)),ROW(INDIRECT("1:"&amp;ROWS(TAB_VISITES[Département])))))</f>
        <v>0</v>
      </c>
    </row>
    <row r="47" spans="1:14" s="37" customFormat="1" ht="15.75">
      <c r="A47" s="41">
        <v>43</v>
      </c>
      <c r="B47" s="67">
        <f>IFERROR(COUNTIF(TAB_VISITES[Semaine],SYNTH_SEMAINE[[#This Row],[Colonne1]]),"")</f>
        <v>0</v>
      </c>
      <c r="C47" s="61">
        <f t="array" aca="1" ref="C47" ca="1">COUNT(1/FREQUENCY(IF(TAB_VISITES[Semaine]=SYNTH_SEMAINE[[#This Row],[Colonne1]],MATCH(TAB_VISITES[NOM_MAGASIN],TAB_VISITES[NOM_MAGASIN],0)),ROW(INDIRECT("1:"&amp;ROWS(TAB_VISITES[NOM_MAGASIN])))))</f>
        <v>0</v>
      </c>
      <c r="D47" s="61">
        <f>IFERROR(SUMPRODUCT((TAB_VISITES[Semaine]=SYNTH_SEMAINE[[#This Row],[Colonne1]])*(ISNUMBER(SEARCH("prospection",TAB_VISITES[OBJET_VISITE])))),"")</f>
        <v>0</v>
      </c>
      <c r="E47" s="61">
        <f>IFERROR(SUMPRODUCT((TAB_VISITES[Semaine]=SYNTH_SEMAINE[[#This Row],[Colonne1]])*(ISNUMBER(SEARCH("hyper",TAB_VISITES[Catégorie])))),"")</f>
        <v>0</v>
      </c>
      <c r="F47" s="62">
        <f>IFERROR(SUMPRODUCT((TAB_VISITES[Semaine]=SYNTH_SEMAINE[[#This Row],[Colonne1]])*(ISNUMBER(SEARCH("super",TAB_VISITES[Catégorie])))),"")</f>
        <v>0</v>
      </c>
      <c r="G47" s="62">
        <f>IFERROR(SYNTH_SEMAINE[[#This Row],[Colonne2]]-SUM(SYNTH_SEMAINE[[#This Row],[Colonne4]:[Colonne5]]),"")</f>
        <v>0</v>
      </c>
      <c r="H47" s="61">
        <f>IFERROR(SUMPRODUCT((TAB_VISITES[Semaine]=SYNTH_SEMAINE[[#This Row],[Colonne1]])*(ISNUMBER(SEARCH(H$3,TAB_VISITES[Enseigne])))),"")</f>
        <v>0</v>
      </c>
      <c r="I47" s="62">
        <f>IFERROR(SUMPRODUCT((TAB_VISITES[Semaine]=SYNTH_SEMAINE[[#This Row],[Colonne1]])*(ISNUMBER(SEARCH(I$3,TAB_VISITES[Enseigne])))),"")</f>
        <v>0</v>
      </c>
      <c r="J47" s="62">
        <f>IFERROR(SUMPRODUCT((TAB_VISITES[Semaine]=SYNTH_SEMAINE[[#This Row],[Colonne1]])*(ISNUMBER(SEARCH(J$3,TAB_VISITES[Enseigne])))),"")</f>
        <v>0</v>
      </c>
      <c r="K47" s="62">
        <f>IFERROR(SUMPRODUCT((TAB_VISITES[Semaine]=SYNTH_SEMAINE[[#This Row],[Colonne1]])*(ISNUMBER(SEARCH(K$3,TAB_VISITES[Enseigne])))),"")</f>
        <v>0</v>
      </c>
      <c r="L47" s="62">
        <f>IFERROR(SUMPRODUCT((TAB_VISITES[Semaine]=SYNTH_SEMAINE[[#This Row],[Colonne1]])*(ISNUMBER(SEARCH(L$3,TAB_VISITES[Enseigne])))),"")</f>
        <v>0</v>
      </c>
      <c r="M47" s="62">
        <f>IFERROR(SYNTH_SEMAINE[[#This Row],[Colonne2]]-SUM(SYNTH_SEMAINE[[#This Row],[Colonne7]:[Colonne11]]),"")</f>
        <v>0</v>
      </c>
      <c r="N47" s="61">
        <f t="array" aca="1" ref="N47" ca="1">COUNT(1/FREQUENCY(IF(TAB_VISITES[Semaine]=SYNTH_SEMAINE[[#This Row],[Colonne1]],MATCH(TAB_VISITES[Département],TAB_VISITES[Département],0)),ROW(INDIRECT("1:"&amp;ROWS(TAB_VISITES[Département])))))</f>
        <v>0</v>
      </c>
    </row>
    <row r="48" spans="1:14" s="37" customFormat="1" ht="15.75">
      <c r="A48" s="41">
        <v>44</v>
      </c>
      <c r="B48" s="67">
        <f>IFERROR(COUNTIF(TAB_VISITES[Semaine],SYNTH_SEMAINE[[#This Row],[Colonne1]]),"")</f>
        <v>0</v>
      </c>
      <c r="C48" s="61">
        <f t="array" aca="1" ref="C48" ca="1">COUNT(1/FREQUENCY(IF(TAB_VISITES[Semaine]=SYNTH_SEMAINE[[#This Row],[Colonne1]],MATCH(TAB_VISITES[NOM_MAGASIN],TAB_VISITES[NOM_MAGASIN],0)),ROW(INDIRECT("1:"&amp;ROWS(TAB_VISITES[NOM_MAGASIN])))))</f>
        <v>0</v>
      </c>
      <c r="D48" s="61">
        <f>IFERROR(SUMPRODUCT((TAB_VISITES[Semaine]=SYNTH_SEMAINE[[#This Row],[Colonne1]])*(ISNUMBER(SEARCH("prospection",TAB_VISITES[OBJET_VISITE])))),"")</f>
        <v>0</v>
      </c>
      <c r="E48" s="61">
        <f>IFERROR(SUMPRODUCT((TAB_VISITES[Semaine]=SYNTH_SEMAINE[[#This Row],[Colonne1]])*(ISNUMBER(SEARCH("hyper",TAB_VISITES[Catégorie])))),"")</f>
        <v>0</v>
      </c>
      <c r="F48" s="62">
        <f>IFERROR(SUMPRODUCT((TAB_VISITES[Semaine]=SYNTH_SEMAINE[[#This Row],[Colonne1]])*(ISNUMBER(SEARCH("super",TAB_VISITES[Catégorie])))),"")</f>
        <v>0</v>
      </c>
      <c r="G48" s="62">
        <f>IFERROR(SYNTH_SEMAINE[[#This Row],[Colonne2]]-SUM(SYNTH_SEMAINE[[#This Row],[Colonne4]:[Colonne5]]),"")</f>
        <v>0</v>
      </c>
      <c r="H48" s="61">
        <f>IFERROR(SUMPRODUCT((TAB_VISITES[Semaine]=SYNTH_SEMAINE[[#This Row],[Colonne1]])*(ISNUMBER(SEARCH(H$3,TAB_VISITES[Enseigne])))),"")</f>
        <v>0</v>
      </c>
      <c r="I48" s="62">
        <f>IFERROR(SUMPRODUCT((TAB_VISITES[Semaine]=SYNTH_SEMAINE[[#This Row],[Colonne1]])*(ISNUMBER(SEARCH(I$3,TAB_VISITES[Enseigne])))),"")</f>
        <v>0</v>
      </c>
      <c r="J48" s="62">
        <f>IFERROR(SUMPRODUCT((TAB_VISITES[Semaine]=SYNTH_SEMAINE[[#This Row],[Colonne1]])*(ISNUMBER(SEARCH(J$3,TAB_VISITES[Enseigne])))),"")</f>
        <v>0</v>
      </c>
      <c r="K48" s="62">
        <f>IFERROR(SUMPRODUCT((TAB_VISITES[Semaine]=SYNTH_SEMAINE[[#This Row],[Colonne1]])*(ISNUMBER(SEARCH(K$3,TAB_VISITES[Enseigne])))),"")</f>
        <v>0</v>
      </c>
      <c r="L48" s="62">
        <f>IFERROR(SUMPRODUCT((TAB_VISITES[Semaine]=SYNTH_SEMAINE[[#This Row],[Colonne1]])*(ISNUMBER(SEARCH(L$3,TAB_VISITES[Enseigne])))),"")</f>
        <v>0</v>
      </c>
      <c r="M48" s="62">
        <f>IFERROR(SYNTH_SEMAINE[[#This Row],[Colonne2]]-SUM(SYNTH_SEMAINE[[#This Row],[Colonne7]:[Colonne11]]),"")</f>
        <v>0</v>
      </c>
      <c r="N48" s="61">
        <f t="array" aca="1" ref="N48" ca="1">COUNT(1/FREQUENCY(IF(TAB_VISITES[Semaine]=SYNTH_SEMAINE[[#This Row],[Colonne1]],MATCH(TAB_VISITES[Département],TAB_VISITES[Département],0)),ROW(INDIRECT("1:"&amp;ROWS(TAB_VISITES[Département])))))</f>
        <v>0</v>
      </c>
    </row>
    <row r="49" spans="1:14" s="37" customFormat="1" ht="15.75">
      <c r="A49" s="41">
        <v>45</v>
      </c>
      <c r="B49" s="67">
        <f>IFERROR(COUNTIF(TAB_VISITES[Semaine],SYNTH_SEMAINE[[#This Row],[Colonne1]]),"")</f>
        <v>0</v>
      </c>
      <c r="C49" s="61">
        <f t="array" aca="1" ref="C49" ca="1">COUNT(1/FREQUENCY(IF(TAB_VISITES[Semaine]=SYNTH_SEMAINE[[#This Row],[Colonne1]],MATCH(TAB_VISITES[NOM_MAGASIN],TAB_VISITES[NOM_MAGASIN],0)),ROW(INDIRECT("1:"&amp;ROWS(TAB_VISITES[NOM_MAGASIN])))))</f>
        <v>0</v>
      </c>
      <c r="D49" s="61">
        <f>IFERROR(SUMPRODUCT((TAB_VISITES[Semaine]=SYNTH_SEMAINE[[#This Row],[Colonne1]])*(ISNUMBER(SEARCH("prospection",TAB_VISITES[OBJET_VISITE])))),"")</f>
        <v>0</v>
      </c>
      <c r="E49" s="61">
        <f>IFERROR(SUMPRODUCT((TAB_VISITES[Semaine]=SYNTH_SEMAINE[[#This Row],[Colonne1]])*(ISNUMBER(SEARCH("hyper",TAB_VISITES[Catégorie])))),"")</f>
        <v>0</v>
      </c>
      <c r="F49" s="62">
        <f>IFERROR(SUMPRODUCT((TAB_VISITES[Semaine]=SYNTH_SEMAINE[[#This Row],[Colonne1]])*(ISNUMBER(SEARCH("super",TAB_VISITES[Catégorie])))),"")</f>
        <v>0</v>
      </c>
      <c r="G49" s="62">
        <f>IFERROR(SYNTH_SEMAINE[[#This Row],[Colonne2]]-SUM(SYNTH_SEMAINE[[#This Row],[Colonne4]:[Colonne5]]),"")</f>
        <v>0</v>
      </c>
      <c r="H49" s="61">
        <f>IFERROR(SUMPRODUCT((TAB_VISITES[Semaine]=SYNTH_SEMAINE[[#This Row],[Colonne1]])*(ISNUMBER(SEARCH(H$3,TAB_VISITES[Enseigne])))),"")</f>
        <v>0</v>
      </c>
      <c r="I49" s="62">
        <f>IFERROR(SUMPRODUCT((TAB_VISITES[Semaine]=SYNTH_SEMAINE[[#This Row],[Colonne1]])*(ISNUMBER(SEARCH(I$3,TAB_VISITES[Enseigne])))),"")</f>
        <v>0</v>
      </c>
      <c r="J49" s="62">
        <f>IFERROR(SUMPRODUCT((TAB_VISITES[Semaine]=SYNTH_SEMAINE[[#This Row],[Colonne1]])*(ISNUMBER(SEARCH(J$3,TAB_VISITES[Enseigne])))),"")</f>
        <v>0</v>
      </c>
      <c r="K49" s="62">
        <f>IFERROR(SUMPRODUCT((TAB_VISITES[Semaine]=SYNTH_SEMAINE[[#This Row],[Colonne1]])*(ISNUMBER(SEARCH(K$3,TAB_VISITES[Enseigne])))),"")</f>
        <v>0</v>
      </c>
      <c r="L49" s="62">
        <f>IFERROR(SUMPRODUCT((TAB_VISITES[Semaine]=SYNTH_SEMAINE[[#This Row],[Colonne1]])*(ISNUMBER(SEARCH(L$3,TAB_VISITES[Enseigne])))),"")</f>
        <v>0</v>
      </c>
      <c r="M49" s="62">
        <f>IFERROR(SYNTH_SEMAINE[[#This Row],[Colonne2]]-SUM(SYNTH_SEMAINE[[#This Row],[Colonne7]:[Colonne11]]),"")</f>
        <v>0</v>
      </c>
      <c r="N49" s="61">
        <f t="array" aca="1" ref="N49" ca="1">COUNT(1/FREQUENCY(IF(TAB_VISITES[Semaine]=SYNTH_SEMAINE[[#This Row],[Colonne1]],MATCH(TAB_VISITES[Département],TAB_VISITES[Département],0)),ROW(INDIRECT("1:"&amp;ROWS(TAB_VISITES[Département])))))</f>
        <v>0</v>
      </c>
    </row>
    <row r="50" spans="1:14" s="37" customFormat="1" ht="15.75">
      <c r="A50" s="41">
        <v>46</v>
      </c>
      <c r="B50" s="67">
        <f>IFERROR(COUNTIF(TAB_VISITES[Semaine],SYNTH_SEMAINE[[#This Row],[Colonne1]]),"")</f>
        <v>0</v>
      </c>
      <c r="C50" s="61">
        <f t="array" aca="1" ref="C50" ca="1">COUNT(1/FREQUENCY(IF(TAB_VISITES[Semaine]=SYNTH_SEMAINE[[#This Row],[Colonne1]],MATCH(TAB_VISITES[NOM_MAGASIN],TAB_VISITES[NOM_MAGASIN],0)),ROW(INDIRECT("1:"&amp;ROWS(TAB_VISITES[NOM_MAGASIN])))))</f>
        <v>0</v>
      </c>
      <c r="D50" s="61">
        <f>IFERROR(SUMPRODUCT((TAB_VISITES[Semaine]=SYNTH_SEMAINE[[#This Row],[Colonne1]])*(ISNUMBER(SEARCH("prospection",TAB_VISITES[OBJET_VISITE])))),"")</f>
        <v>0</v>
      </c>
      <c r="E50" s="61">
        <f>IFERROR(SUMPRODUCT((TAB_VISITES[Semaine]=SYNTH_SEMAINE[[#This Row],[Colonne1]])*(ISNUMBER(SEARCH("hyper",TAB_VISITES[Catégorie])))),"")</f>
        <v>0</v>
      </c>
      <c r="F50" s="62">
        <f>IFERROR(SUMPRODUCT((TAB_VISITES[Semaine]=SYNTH_SEMAINE[[#This Row],[Colonne1]])*(ISNUMBER(SEARCH("super",TAB_VISITES[Catégorie])))),"")</f>
        <v>0</v>
      </c>
      <c r="G50" s="62">
        <f>IFERROR(SYNTH_SEMAINE[[#This Row],[Colonne2]]-SUM(SYNTH_SEMAINE[[#This Row],[Colonne4]:[Colonne5]]),"")</f>
        <v>0</v>
      </c>
      <c r="H50" s="61">
        <f>IFERROR(SUMPRODUCT((TAB_VISITES[Semaine]=SYNTH_SEMAINE[[#This Row],[Colonne1]])*(ISNUMBER(SEARCH(H$3,TAB_VISITES[Enseigne])))),"")</f>
        <v>0</v>
      </c>
      <c r="I50" s="62">
        <f>IFERROR(SUMPRODUCT((TAB_VISITES[Semaine]=SYNTH_SEMAINE[[#This Row],[Colonne1]])*(ISNUMBER(SEARCH(I$3,TAB_VISITES[Enseigne])))),"")</f>
        <v>0</v>
      </c>
      <c r="J50" s="62">
        <f>IFERROR(SUMPRODUCT((TAB_VISITES[Semaine]=SYNTH_SEMAINE[[#This Row],[Colonne1]])*(ISNUMBER(SEARCH(J$3,TAB_VISITES[Enseigne])))),"")</f>
        <v>0</v>
      </c>
      <c r="K50" s="62">
        <f>IFERROR(SUMPRODUCT((TAB_VISITES[Semaine]=SYNTH_SEMAINE[[#This Row],[Colonne1]])*(ISNUMBER(SEARCH(K$3,TAB_VISITES[Enseigne])))),"")</f>
        <v>0</v>
      </c>
      <c r="L50" s="62">
        <f>IFERROR(SUMPRODUCT((TAB_VISITES[Semaine]=SYNTH_SEMAINE[[#This Row],[Colonne1]])*(ISNUMBER(SEARCH(L$3,TAB_VISITES[Enseigne])))),"")</f>
        <v>0</v>
      </c>
      <c r="M50" s="62">
        <f>IFERROR(SYNTH_SEMAINE[[#This Row],[Colonne2]]-SUM(SYNTH_SEMAINE[[#This Row],[Colonne7]:[Colonne11]]),"")</f>
        <v>0</v>
      </c>
      <c r="N50" s="61">
        <f t="array" aca="1" ref="N50" ca="1">COUNT(1/FREQUENCY(IF(TAB_VISITES[Semaine]=SYNTH_SEMAINE[[#This Row],[Colonne1]],MATCH(TAB_VISITES[Département],TAB_VISITES[Département],0)),ROW(INDIRECT("1:"&amp;ROWS(TAB_VISITES[Département])))))</f>
        <v>0</v>
      </c>
    </row>
    <row r="51" spans="1:14" s="37" customFormat="1" ht="15.75">
      <c r="A51" s="41">
        <v>47</v>
      </c>
      <c r="B51" s="67">
        <f>IFERROR(COUNTIF(TAB_VISITES[Semaine],SYNTH_SEMAINE[[#This Row],[Colonne1]]),"")</f>
        <v>0</v>
      </c>
      <c r="C51" s="61">
        <f t="array" aca="1" ref="C51" ca="1">COUNT(1/FREQUENCY(IF(TAB_VISITES[Semaine]=SYNTH_SEMAINE[[#This Row],[Colonne1]],MATCH(TAB_VISITES[NOM_MAGASIN],TAB_VISITES[NOM_MAGASIN],0)),ROW(INDIRECT("1:"&amp;ROWS(TAB_VISITES[NOM_MAGASIN])))))</f>
        <v>0</v>
      </c>
      <c r="D51" s="61">
        <f>IFERROR(SUMPRODUCT((TAB_VISITES[Semaine]=SYNTH_SEMAINE[[#This Row],[Colonne1]])*(ISNUMBER(SEARCH("prospection",TAB_VISITES[OBJET_VISITE])))),"")</f>
        <v>0</v>
      </c>
      <c r="E51" s="61">
        <f>IFERROR(SUMPRODUCT((TAB_VISITES[Semaine]=SYNTH_SEMAINE[[#This Row],[Colonne1]])*(ISNUMBER(SEARCH("hyper",TAB_VISITES[Catégorie])))),"")</f>
        <v>0</v>
      </c>
      <c r="F51" s="62">
        <f>IFERROR(SUMPRODUCT((TAB_VISITES[Semaine]=SYNTH_SEMAINE[[#This Row],[Colonne1]])*(ISNUMBER(SEARCH("super",TAB_VISITES[Catégorie])))),"")</f>
        <v>0</v>
      </c>
      <c r="G51" s="62">
        <f>IFERROR(SYNTH_SEMAINE[[#This Row],[Colonne2]]-SUM(SYNTH_SEMAINE[[#This Row],[Colonne4]:[Colonne5]]),"")</f>
        <v>0</v>
      </c>
      <c r="H51" s="61">
        <f>IFERROR(SUMPRODUCT((TAB_VISITES[Semaine]=SYNTH_SEMAINE[[#This Row],[Colonne1]])*(ISNUMBER(SEARCH(H$3,TAB_VISITES[Enseigne])))),"")</f>
        <v>0</v>
      </c>
      <c r="I51" s="62">
        <f>IFERROR(SUMPRODUCT((TAB_VISITES[Semaine]=SYNTH_SEMAINE[[#This Row],[Colonne1]])*(ISNUMBER(SEARCH(I$3,TAB_VISITES[Enseigne])))),"")</f>
        <v>0</v>
      </c>
      <c r="J51" s="62">
        <f>IFERROR(SUMPRODUCT((TAB_VISITES[Semaine]=SYNTH_SEMAINE[[#This Row],[Colonne1]])*(ISNUMBER(SEARCH(J$3,TAB_VISITES[Enseigne])))),"")</f>
        <v>0</v>
      </c>
      <c r="K51" s="62">
        <f>IFERROR(SUMPRODUCT((TAB_VISITES[Semaine]=SYNTH_SEMAINE[[#This Row],[Colonne1]])*(ISNUMBER(SEARCH(K$3,TAB_VISITES[Enseigne])))),"")</f>
        <v>0</v>
      </c>
      <c r="L51" s="62">
        <f>IFERROR(SUMPRODUCT((TAB_VISITES[Semaine]=SYNTH_SEMAINE[[#This Row],[Colonne1]])*(ISNUMBER(SEARCH(L$3,TAB_VISITES[Enseigne])))),"")</f>
        <v>0</v>
      </c>
      <c r="M51" s="62">
        <f>IFERROR(SYNTH_SEMAINE[[#This Row],[Colonne2]]-SUM(SYNTH_SEMAINE[[#This Row],[Colonne7]:[Colonne11]]),"")</f>
        <v>0</v>
      </c>
      <c r="N51" s="61">
        <f t="array" aca="1" ref="N51" ca="1">COUNT(1/FREQUENCY(IF(TAB_VISITES[Semaine]=SYNTH_SEMAINE[[#This Row],[Colonne1]],MATCH(TAB_VISITES[Département],TAB_VISITES[Département],0)),ROW(INDIRECT("1:"&amp;ROWS(TAB_VISITES[Département])))))</f>
        <v>0</v>
      </c>
    </row>
    <row r="52" spans="1:14" s="37" customFormat="1" ht="15.75">
      <c r="A52" s="41">
        <v>48</v>
      </c>
      <c r="B52" s="67">
        <f>IFERROR(COUNTIF(TAB_VISITES[Semaine],SYNTH_SEMAINE[[#This Row],[Colonne1]]),"")</f>
        <v>0</v>
      </c>
      <c r="C52" s="61">
        <f t="array" aca="1" ref="C52" ca="1">COUNT(1/FREQUENCY(IF(TAB_VISITES[Semaine]=SYNTH_SEMAINE[[#This Row],[Colonne1]],MATCH(TAB_VISITES[NOM_MAGASIN],TAB_VISITES[NOM_MAGASIN],0)),ROW(INDIRECT("1:"&amp;ROWS(TAB_VISITES[NOM_MAGASIN])))))</f>
        <v>0</v>
      </c>
      <c r="D52" s="61">
        <f>IFERROR(SUMPRODUCT((TAB_VISITES[Semaine]=SYNTH_SEMAINE[[#This Row],[Colonne1]])*(ISNUMBER(SEARCH("prospection",TAB_VISITES[OBJET_VISITE])))),"")</f>
        <v>0</v>
      </c>
      <c r="E52" s="61">
        <f>IFERROR(SUMPRODUCT((TAB_VISITES[Semaine]=SYNTH_SEMAINE[[#This Row],[Colonne1]])*(ISNUMBER(SEARCH("hyper",TAB_VISITES[Catégorie])))),"")</f>
        <v>0</v>
      </c>
      <c r="F52" s="62">
        <f>IFERROR(SUMPRODUCT((TAB_VISITES[Semaine]=SYNTH_SEMAINE[[#This Row],[Colonne1]])*(ISNUMBER(SEARCH("super",TAB_VISITES[Catégorie])))),"")</f>
        <v>0</v>
      </c>
      <c r="G52" s="62">
        <f>IFERROR(SYNTH_SEMAINE[[#This Row],[Colonne2]]-SUM(SYNTH_SEMAINE[[#This Row],[Colonne4]:[Colonne5]]),"")</f>
        <v>0</v>
      </c>
      <c r="H52" s="61">
        <f>IFERROR(SUMPRODUCT((TAB_VISITES[Semaine]=SYNTH_SEMAINE[[#This Row],[Colonne1]])*(ISNUMBER(SEARCH(H$3,TAB_VISITES[Enseigne])))),"")</f>
        <v>0</v>
      </c>
      <c r="I52" s="62">
        <f>IFERROR(SUMPRODUCT((TAB_VISITES[Semaine]=SYNTH_SEMAINE[[#This Row],[Colonne1]])*(ISNUMBER(SEARCH(I$3,TAB_VISITES[Enseigne])))),"")</f>
        <v>0</v>
      </c>
      <c r="J52" s="62">
        <f>IFERROR(SUMPRODUCT((TAB_VISITES[Semaine]=SYNTH_SEMAINE[[#This Row],[Colonne1]])*(ISNUMBER(SEARCH(J$3,TAB_VISITES[Enseigne])))),"")</f>
        <v>0</v>
      </c>
      <c r="K52" s="62">
        <f>IFERROR(SUMPRODUCT((TAB_VISITES[Semaine]=SYNTH_SEMAINE[[#This Row],[Colonne1]])*(ISNUMBER(SEARCH(K$3,TAB_VISITES[Enseigne])))),"")</f>
        <v>0</v>
      </c>
      <c r="L52" s="62">
        <f>IFERROR(SUMPRODUCT((TAB_VISITES[Semaine]=SYNTH_SEMAINE[[#This Row],[Colonne1]])*(ISNUMBER(SEARCH(L$3,TAB_VISITES[Enseigne])))),"")</f>
        <v>0</v>
      </c>
      <c r="M52" s="62">
        <f>IFERROR(SYNTH_SEMAINE[[#This Row],[Colonne2]]-SUM(SYNTH_SEMAINE[[#This Row],[Colonne7]:[Colonne11]]),"")</f>
        <v>0</v>
      </c>
      <c r="N52" s="61">
        <f t="array" aca="1" ref="N52" ca="1">COUNT(1/FREQUENCY(IF(TAB_VISITES[Semaine]=SYNTH_SEMAINE[[#This Row],[Colonne1]],MATCH(TAB_VISITES[Département],TAB_VISITES[Département],0)),ROW(INDIRECT("1:"&amp;ROWS(TAB_VISITES[Département])))))</f>
        <v>0</v>
      </c>
    </row>
    <row r="53" spans="1:14" s="37" customFormat="1" ht="15.75">
      <c r="A53" s="41">
        <v>49</v>
      </c>
      <c r="B53" s="67">
        <f>IFERROR(COUNTIF(TAB_VISITES[Semaine],SYNTH_SEMAINE[[#This Row],[Colonne1]]),"")</f>
        <v>0</v>
      </c>
      <c r="C53" s="61">
        <f t="array" aca="1" ref="C53" ca="1">COUNT(1/FREQUENCY(IF(TAB_VISITES[Semaine]=SYNTH_SEMAINE[[#This Row],[Colonne1]],MATCH(TAB_VISITES[NOM_MAGASIN],TAB_VISITES[NOM_MAGASIN],0)),ROW(INDIRECT("1:"&amp;ROWS(TAB_VISITES[NOM_MAGASIN])))))</f>
        <v>0</v>
      </c>
      <c r="D53" s="61">
        <f>IFERROR(SUMPRODUCT((TAB_VISITES[Semaine]=SYNTH_SEMAINE[[#This Row],[Colonne1]])*(ISNUMBER(SEARCH("prospection",TAB_VISITES[OBJET_VISITE])))),"")</f>
        <v>0</v>
      </c>
      <c r="E53" s="61">
        <f>IFERROR(SUMPRODUCT((TAB_VISITES[Semaine]=SYNTH_SEMAINE[[#This Row],[Colonne1]])*(ISNUMBER(SEARCH("hyper",TAB_VISITES[Catégorie])))),"")</f>
        <v>0</v>
      </c>
      <c r="F53" s="62">
        <f>IFERROR(SUMPRODUCT((TAB_VISITES[Semaine]=SYNTH_SEMAINE[[#This Row],[Colonne1]])*(ISNUMBER(SEARCH("super",TAB_VISITES[Catégorie])))),"")</f>
        <v>0</v>
      </c>
      <c r="G53" s="62">
        <f>IFERROR(SYNTH_SEMAINE[[#This Row],[Colonne2]]-SUM(SYNTH_SEMAINE[[#This Row],[Colonne4]:[Colonne5]]),"")</f>
        <v>0</v>
      </c>
      <c r="H53" s="61">
        <f>IFERROR(SUMPRODUCT((TAB_VISITES[Semaine]=SYNTH_SEMAINE[[#This Row],[Colonne1]])*(ISNUMBER(SEARCH(H$3,TAB_VISITES[Enseigne])))),"")</f>
        <v>0</v>
      </c>
      <c r="I53" s="62">
        <f>IFERROR(SUMPRODUCT((TAB_VISITES[Semaine]=SYNTH_SEMAINE[[#This Row],[Colonne1]])*(ISNUMBER(SEARCH(I$3,TAB_VISITES[Enseigne])))),"")</f>
        <v>0</v>
      </c>
      <c r="J53" s="62">
        <f>IFERROR(SUMPRODUCT((TAB_VISITES[Semaine]=SYNTH_SEMAINE[[#This Row],[Colonne1]])*(ISNUMBER(SEARCH(J$3,TAB_VISITES[Enseigne])))),"")</f>
        <v>0</v>
      </c>
      <c r="K53" s="62">
        <f>IFERROR(SUMPRODUCT((TAB_VISITES[Semaine]=SYNTH_SEMAINE[[#This Row],[Colonne1]])*(ISNUMBER(SEARCH(K$3,TAB_VISITES[Enseigne])))),"")</f>
        <v>0</v>
      </c>
      <c r="L53" s="62">
        <f>IFERROR(SUMPRODUCT((TAB_VISITES[Semaine]=SYNTH_SEMAINE[[#This Row],[Colonne1]])*(ISNUMBER(SEARCH(L$3,TAB_VISITES[Enseigne])))),"")</f>
        <v>0</v>
      </c>
      <c r="M53" s="62">
        <f>IFERROR(SYNTH_SEMAINE[[#This Row],[Colonne2]]-SUM(SYNTH_SEMAINE[[#This Row],[Colonne7]:[Colonne11]]),"")</f>
        <v>0</v>
      </c>
      <c r="N53" s="61">
        <f t="array" aca="1" ref="N53" ca="1">COUNT(1/FREQUENCY(IF(TAB_VISITES[Semaine]=SYNTH_SEMAINE[[#This Row],[Colonne1]],MATCH(TAB_VISITES[Département],TAB_VISITES[Département],0)),ROW(INDIRECT("1:"&amp;ROWS(TAB_VISITES[Département])))))</f>
        <v>0</v>
      </c>
    </row>
    <row r="54" spans="1:14" s="37" customFormat="1" ht="15.75">
      <c r="A54" s="41">
        <v>50</v>
      </c>
      <c r="B54" s="67">
        <f>IFERROR(COUNTIF(TAB_VISITES[Semaine],SYNTH_SEMAINE[[#This Row],[Colonne1]]),"")</f>
        <v>0</v>
      </c>
      <c r="C54" s="61">
        <f t="array" aca="1" ref="C54" ca="1">COUNT(1/FREQUENCY(IF(TAB_VISITES[Semaine]=SYNTH_SEMAINE[[#This Row],[Colonne1]],MATCH(TAB_VISITES[NOM_MAGASIN],TAB_VISITES[NOM_MAGASIN],0)),ROW(INDIRECT("1:"&amp;ROWS(TAB_VISITES[NOM_MAGASIN])))))</f>
        <v>0</v>
      </c>
      <c r="D54" s="61">
        <f>IFERROR(SUMPRODUCT((TAB_VISITES[Semaine]=SYNTH_SEMAINE[[#This Row],[Colonne1]])*(ISNUMBER(SEARCH("prospection",TAB_VISITES[OBJET_VISITE])))),"")</f>
        <v>0</v>
      </c>
      <c r="E54" s="61">
        <f>IFERROR(SUMPRODUCT((TAB_VISITES[Semaine]=SYNTH_SEMAINE[[#This Row],[Colonne1]])*(ISNUMBER(SEARCH("hyper",TAB_VISITES[Catégorie])))),"")</f>
        <v>0</v>
      </c>
      <c r="F54" s="62">
        <f>IFERROR(SUMPRODUCT((TAB_VISITES[Semaine]=SYNTH_SEMAINE[[#This Row],[Colonne1]])*(ISNUMBER(SEARCH("super",TAB_VISITES[Catégorie])))),"")</f>
        <v>0</v>
      </c>
      <c r="G54" s="62">
        <f>IFERROR(SYNTH_SEMAINE[[#This Row],[Colonne2]]-SUM(SYNTH_SEMAINE[[#This Row],[Colonne4]:[Colonne5]]),"")</f>
        <v>0</v>
      </c>
      <c r="H54" s="61">
        <f>IFERROR(SUMPRODUCT((TAB_VISITES[Semaine]=SYNTH_SEMAINE[[#This Row],[Colonne1]])*(ISNUMBER(SEARCH(H$3,TAB_VISITES[Enseigne])))),"")</f>
        <v>0</v>
      </c>
      <c r="I54" s="62">
        <f>IFERROR(SUMPRODUCT((TAB_VISITES[Semaine]=SYNTH_SEMAINE[[#This Row],[Colonne1]])*(ISNUMBER(SEARCH(I$3,TAB_VISITES[Enseigne])))),"")</f>
        <v>0</v>
      </c>
      <c r="J54" s="62">
        <f>IFERROR(SUMPRODUCT((TAB_VISITES[Semaine]=SYNTH_SEMAINE[[#This Row],[Colonne1]])*(ISNUMBER(SEARCH(J$3,TAB_VISITES[Enseigne])))),"")</f>
        <v>0</v>
      </c>
      <c r="K54" s="62">
        <f>IFERROR(SUMPRODUCT((TAB_VISITES[Semaine]=SYNTH_SEMAINE[[#This Row],[Colonne1]])*(ISNUMBER(SEARCH(K$3,TAB_VISITES[Enseigne])))),"")</f>
        <v>0</v>
      </c>
      <c r="L54" s="62">
        <f>IFERROR(SUMPRODUCT((TAB_VISITES[Semaine]=SYNTH_SEMAINE[[#This Row],[Colonne1]])*(ISNUMBER(SEARCH(L$3,TAB_VISITES[Enseigne])))),"")</f>
        <v>0</v>
      </c>
      <c r="M54" s="62">
        <f>IFERROR(SYNTH_SEMAINE[[#This Row],[Colonne2]]-SUM(SYNTH_SEMAINE[[#This Row],[Colonne7]:[Colonne11]]),"")</f>
        <v>0</v>
      </c>
      <c r="N54" s="61">
        <f t="array" aca="1" ref="N54" ca="1">COUNT(1/FREQUENCY(IF(TAB_VISITES[Semaine]=SYNTH_SEMAINE[[#This Row],[Colonne1]],MATCH(TAB_VISITES[Département],TAB_VISITES[Département],0)),ROW(INDIRECT("1:"&amp;ROWS(TAB_VISITES[Département])))))</f>
        <v>0</v>
      </c>
    </row>
    <row r="55" spans="1:14" s="37" customFormat="1" ht="15.75">
      <c r="A55" s="41">
        <v>51</v>
      </c>
      <c r="B55" s="67">
        <f>IFERROR(COUNTIF(TAB_VISITES[Semaine],SYNTH_SEMAINE[[#This Row],[Colonne1]]),"")</f>
        <v>0</v>
      </c>
      <c r="C55" s="61">
        <f t="array" aca="1" ref="C55" ca="1">COUNT(1/FREQUENCY(IF(TAB_VISITES[Semaine]=SYNTH_SEMAINE[[#This Row],[Colonne1]],MATCH(TAB_VISITES[NOM_MAGASIN],TAB_VISITES[NOM_MAGASIN],0)),ROW(INDIRECT("1:"&amp;ROWS(TAB_VISITES[NOM_MAGASIN])))))</f>
        <v>0</v>
      </c>
      <c r="D55" s="61">
        <f>IFERROR(SUMPRODUCT((TAB_VISITES[Semaine]=SYNTH_SEMAINE[[#This Row],[Colonne1]])*(ISNUMBER(SEARCH("prospection",TAB_VISITES[OBJET_VISITE])))),"")</f>
        <v>0</v>
      </c>
      <c r="E55" s="61">
        <f>IFERROR(SUMPRODUCT((TAB_VISITES[Semaine]=SYNTH_SEMAINE[[#This Row],[Colonne1]])*(ISNUMBER(SEARCH("hyper",TAB_VISITES[Catégorie])))),"")</f>
        <v>0</v>
      </c>
      <c r="F55" s="62">
        <f>IFERROR(SUMPRODUCT((TAB_VISITES[Semaine]=SYNTH_SEMAINE[[#This Row],[Colonne1]])*(ISNUMBER(SEARCH("super",TAB_VISITES[Catégorie])))),"")</f>
        <v>0</v>
      </c>
      <c r="G55" s="62">
        <f>IFERROR(SYNTH_SEMAINE[[#This Row],[Colonne2]]-SUM(SYNTH_SEMAINE[[#This Row],[Colonne4]:[Colonne5]]),"")</f>
        <v>0</v>
      </c>
      <c r="H55" s="61">
        <f>IFERROR(SUMPRODUCT((TAB_VISITES[Semaine]=SYNTH_SEMAINE[[#This Row],[Colonne1]])*(ISNUMBER(SEARCH(H$3,TAB_VISITES[Enseigne])))),"")</f>
        <v>0</v>
      </c>
      <c r="I55" s="62">
        <f>IFERROR(SUMPRODUCT((TAB_VISITES[Semaine]=SYNTH_SEMAINE[[#This Row],[Colonne1]])*(ISNUMBER(SEARCH(I$3,TAB_VISITES[Enseigne])))),"")</f>
        <v>0</v>
      </c>
      <c r="J55" s="62">
        <f>IFERROR(SUMPRODUCT((TAB_VISITES[Semaine]=SYNTH_SEMAINE[[#This Row],[Colonne1]])*(ISNUMBER(SEARCH(J$3,TAB_VISITES[Enseigne])))),"")</f>
        <v>0</v>
      </c>
      <c r="K55" s="62">
        <f>IFERROR(SUMPRODUCT((TAB_VISITES[Semaine]=SYNTH_SEMAINE[[#This Row],[Colonne1]])*(ISNUMBER(SEARCH(K$3,TAB_VISITES[Enseigne])))),"")</f>
        <v>0</v>
      </c>
      <c r="L55" s="62">
        <f>IFERROR(SUMPRODUCT((TAB_VISITES[Semaine]=SYNTH_SEMAINE[[#This Row],[Colonne1]])*(ISNUMBER(SEARCH(L$3,TAB_VISITES[Enseigne])))),"")</f>
        <v>0</v>
      </c>
      <c r="M55" s="62">
        <f>IFERROR(SYNTH_SEMAINE[[#This Row],[Colonne2]]-SUM(SYNTH_SEMAINE[[#This Row],[Colonne7]:[Colonne11]]),"")</f>
        <v>0</v>
      </c>
      <c r="N55" s="61">
        <f t="array" aca="1" ref="N55" ca="1">COUNT(1/FREQUENCY(IF(TAB_VISITES[Semaine]=SYNTH_SEMAINE[[#This Row],[Colonne1]],MATCH(TAB_VISITES[Département],TAB_VISITES[Département],0)),ROW(INDIRECT("1:"&amp;ROWS(TAB_VISITES[Département])))))</f>
        <v>0</v>
      </c>
    </row>
    <row r="56" spans="1:14" s="37" customFormat="1" ht="15.75">
      <c r="A56" s="41">
        <v>52</v>
      </c>
      <c r="B56" s="67">
        <f>IFERROR(COUNTIF(TAB_VISITES[Semaine],SYNTH_SEMAINE[[#This Row],[Colonne1]]),"")</f>
        <v>0</v>
      </c>
      <c r="C56" s="61">
        <f t="array" aca="1" ref="C56" ca="1">COUNT(1/FREQUENCY(IF(TAB_VISITES[Semaine]=SYNTH_SEMAINE[[#This Row],[Colonne1]],MATCH(TAB_VISITES[NOM_MAGASIN],TAB_VISITES[NOM_MAGASIN],0)),ROW(INDIRECT("1:"&amp;ROWS(TAB_VISITES[NOM_MAGASIN])))))</f>
        <v>0</v>
      </c>
      <c r="D56" s="61">
        <f>IFERROR(SUMPRODUCT((TAB_VISITES[Semaine]=SYNTH_SEMAINE[[#This Row],[Colonne1]])*(ISNUMBER(SEARCH("prospection",TAB_VISITES[OBJET_VISITE])))),"")</f>
        <v>0</v>
      </c>
      <c r="E56" s="61">
        <f>IFERROR(SUMPRODUCT((TAB_VISITES[Semaine]=SYNTH_SEMAINE[[#This Row],[Colonne1]])*(ISNUMBER(SEARCH("hyper",TAB_VISITES[Catégorie])))),"")</f>
        <v>0</v>
      </c>
      <c r="F56" s="62">
        <f>IFERROR(SUMPRODUCT((TAB_VISITES[Semaine]=SYNTH_SEMAINE[[#This Row],[Colonne1]])*(ISNUMBER(SEARCH("super",TAB_VISITES[Catégorie])))),"")</f>
        <v>0</v>
      </c>
      <c r="G56" s="62">
        <f>IFERROR(SYNTH_SEMAINE[[#This Row],[Colonne2]]-SUM(SYNTH_SEMAINE[[#This Row],[Colonne4]:[Colonne5]]),"")</f>
        <v>0</v>
      </c>
      <c r="H56" s="61">
        <f>IFERROR(SUMPRODUCT((TAB_VISITES[Semaine]=SYNTH_SEMAINE[[#This Row],[Colonne1]])*(ISNUMBER(SEARCH(H$3,TAB_VISITES[Enseigne])))),"")</f>
        <v>0</v>
      </c>
      <c r="I56" s="62">
        <f>IFERROR(SUMPRODUCT((TAB_VISITES[Semaine]=SYNTH_SEMAINE[[#This Row],[Colonne1]])*(ISNUMBER(SEARCH(I$3,TAB_VISITES[Enseigne])))),"")</f>
        <v>0</v>
      </c>
      <c r="J56" s="62">
        <f>IFERROR(SUMPRODUCT((TAB_VISITES[Semaine]=SYNTH_SEMAINE[[#This Row],[Colonne1]])*(ISNUMBER(SEARCH(J$3,TAB_VISITES[Enseigne])))),"")</f>
        <v>0</v>
      </c>
      <c r="K56" s="62">
        <f>IFERROR(SUMPRODUCT((TAB_VISITES[Semaine]=SYNTH_SEMAINE[[#This Row],[Colonne1]])*(ISNUMBER(SEARCH(K$3,TAB_VISITES[Enseigne])))),"")</f>
        <v>0</v>
      </c>
      <c r="L56" s="62">
        <f>IFERROR(SUMPRODUCT((TAB_VISITES[Semaine]=SYNTH_SEMAINE[[#This Row],[Colonne1]])*(ISNUMBER(SEARCH(L$3,TAB_VISITES[Enseigne])))),"")</f>
        <v>0</v>
      </c>
      <c r="M56" s="62">
        <f>IFERROR(SYNTH_SEMAINE[[#This Row],[Colonne2]]-SUM(SYNTH_SEMAINE[[#This Row],[Colonne7]:[Colonne11]]),"")</f>
        <v>0</v>
      </c>
      <c r="N56" s="61">
        <f t="array" aca="1" ref="N56" ca="1">COUNT(1/FREQUENCY(IF(TAB_VISITES[Semaine]=SYNTH_SEMAINE[[#This Row],[Colonne1]],MATCH(TAB_VISITES[Département],TAB_VISITES[Département],0)),ROW(INDIRECT("1:"&amp;ROWS(TAB_VISITES[Département])))))</f>
        <v>0</v>
      </c>
    </row>
    <row r="57" spans="1:14" s="37" customFormat="1" ht="15.75">
      <c r="A57" s="63" t="s">
        <v>68</v>
      </c>
      <c r="B57" s="68">
        <f>SUBTOTAL(109,[Colonne2])</f>
        <v>9</v>
      </c>
      <c r="C57" s="64">
        <f ca="1">SUBTOTAL(109,[Colonne13])</f>
        <v>7</v>
      </c>
      <c r="D57" s="64">
        <f>SUBTOTAL(109,[Colonne3])</f>
        <v>3</v>
      </c>
      <c r="E57" s="64">
        <f>SUBTOTAL(109,[Colonne4])</f>
        <v>4</v>
      </c>
      <c r="F57" s="65">
        <f>SUBTOTAL(109,[Colonne5])</f>
        <v>5</v>
      </c>
      <c r="G57" s="65">
        <f>SUBTOTAL(109,[Colonne6])</f>
        <v>0</v>
      </c>
      <c r="H57" s="64">
        <f>SUBTOTAL(109,[Colonne7])</f>
        <v>2</v>
      </c>
      <c r="I57" s="65">
        <f>SUBTOTAL(109,[Colonne8])</f>
        <v>7</v>
      </c>
      <c r="J57" s="65">
        <f>SUBTOTAL(109,[Colonne9])</f>
        <v>0</v>
      </c>
      <c r="K57" s="65">
        <f>SUBTOTAL(109,[Colonne10])</f>
        <v>0</v>
      </c>
      <c r="L57" s="65">
        <f>SUBTOTAL(109,[Colonne11])</f>
        <v>0</v>
      </c>
      <c r="M57" s="65">
        <f>SUBTOTAL(109,[Colonne12])</f>
        <v>0</v>
      </c>
      <c r="N57" s="64">
        <f ca="1">SUBTOTAL(109,[Colonne14])</f>
        <v>6</v>
      </c>
    </row>
    <row r="58" spans="1:14" s="37" customFormat="1">
      <c r="A58" s="40"/>
      <c r="B58" s="39"/>
    </row>
    <row r="59" spans="1:14" s="37" customFormat="1">
      <c r="A59" s="40"/>
      <c r="B59" s="39"/>
    </row>
    <row r="60" spans="1:14" s="37" customFormat="1">
      <c r="A60" s="40"/>
      <c r="B60" s="39"/>
    </row>
    <row r="61" spans="1:14" s="37" customFormat="1">
      <c r="A61" s="40"/>
      <c r="B61" s="39"/>
    </row>
    <row r="62" spans="1:14" s="37" customFormat="1">
      <c r="A62" s="40"/>
      <c r="B62" s="39"/>
    </row>
    <row r="63" spans="1:14" s="37" customFormat="1">
      <c r="A63" s="40"/>
      <c r="B63" s="39"/>
    </row>
    <row r="64" spans="1:14" s="37" customFormat="1">
      <c r="A64" s="40"/>
      <c r="B64" s="39"/>
    </row>
    <row r="65" spans="1:2" s="37" customFormat="1">
      <c r="A65" s="40"/>
      <c r="B65" s="39"/>
    </row>
    <row r="66" spans="1:2" s="37" customFormat="1">
      <c r="A66" s="40"/>
      <c r="B66" s="39"/>
    </row>
    <row r="67" spans="1:2" s="37" customFormat="1">
      <c r="A67" s="40"/>
      <c r="B67" s="39"/>
    </row>
    <row r="68" spans="1:2" s="37" customFormat="1">
      <c r="A68" s="40"/>
      <c r="B68" s="39"/>
    </row>
    <row r="69" spans="1:2" s="37" customFormat="1">
      <c r="A69" s="40"/>
      <c r="B69" s="39"/>
    </row>
    <row r="70" spans="1:2" s="37" customFormat="1">
      <c r="A70" s="40"/>
      <c r="B70" s="39"/>
    </row>
    <row r="71" spans="1:2" s="37" customFormat="1">
      <c r="A71" s="40"/>
      <c r="B71" s="39"/>
    </row>
    <row r="72" spans="1:2" s="37" customFormat="1">
      <c r="A72" s="40"/>
      <c r="B72" s="39"/>
    </row>
    <row r="73" spans="1:2" s="37" customFormat="1">
      <c r="A73" s="40"/>
      <c r="B73" s="39"/>
    </row>
    <row r="74" spans="1:2" s="37" customFormat="1">
      <c r="A74" s="40"/>
      <c r="B74" s="39"/>
    </row>
    <row r="75" spans="1:2" s="37" customFormat="1">
      <c r="A75" s="40"/>
      <c r="B75" s="39"/>
    </row>
    <row r="76" spans="1:2" s="37" customFormat="1">
      <c r="A76" s="40"/>
      <c r="B76" s="39"/>
    </row>
    <row r="77" spans="1:2" s="37" customFormat="1">
      <c r="A77" s="40"/>
      <c r="B77" s="39"/>
    </row>
    <row r="78" spans="1:2" s="37" customFormat="1">
      <c r="A78" s="40"/>
      <c r="B78" s="39"/>
    </row>
    <row r="79" spans="1:2" s="37" customFormat="1">
      <c r="A79" s="40"/>
      <c r="B79" s="39"/>
    </row>
    <row r="80" spans="1:2" s="37" customFormat="1">
      <c r="A80" s="40"/>
      <c r="B80" s="39"/>
    </row>
    <row r="81" spans="1:2" s="37" customFormat="1">
      <c r="A81" s="40"/>
      <c r="B81" s="39"/>
    </row>
    <row r="82" spans="1:2" s="37" customFormat="1">
      <c r="A82" s="40"/>
      <c r="B82" s="39"/>
    </row>
    <row r="83" spans="1:2" s="37" customFormat="1">
      <c r="A83" s="40"/>
      <c r="B83" s="39"/>
    </row>
    <row r="84" spans="1:2" s="37" customFormat="1">
      <c r="A84" s="40"/>
      <c r="B84" s="39"/>
    </row>
    <row r="85" spans="1:2" s="37" customFormat="1">
      <c r="A85" s="40"/>
      <c r="B85" s="39"/>
    </row>
    <row r="86" spans="1:2" s="37" customFormat="1">
      <c r="A86" s="40"/>
      <c r="B86" s="39"/>
    </row>
    <row r="87" spans="1:2" s="37" customFormat="1">
      <c r="A87" s="40"/>
      <c r="B87" s="39"/>
    </row>
    <row r="88" spans="1:2" s="37" customFormat="1">
      <c r="A88" s="40"/>
      <c r="B88" s="39"/>
    </row>
    <row r="89" spans="1:2" s="37" customFormat="1">
      <c r="A89" s="40"/>
      <c r="B89" s="39"/>
    </row>
    <row r="90" spans="1:2" s="37" customFormat="1">
      <c r="A90" s="40"/>
      <c r="B90" s="39"/>
    </row>
    <row r="91" spans="1:2" s="37" customFormat="1">
      <c r="A91" s="40"/>
      <c r="B91" s="39"/>
    </row>
    <row r="92" spans="1:2" s="37" customFormat="1">
      <c r="A92" s="40"/>
      <c r="B92" s="39"/>
    </row>
    <row r="93" spans="1:2" s="37" customFormat="1">
      <c r="A93" s="40"/>
      <c r="B93" s="39"/>
    </row>
    <row r="94" spans="1:2" s="37" customFormat="1">
      <c r="A94" s="40"/>
      <c r="B94" s="39"/>
    </row>
    <row r="95" spans="1:2" s="37" customFormat="1">
      <c r="A95" s="40"/>
      <c r="B95" s="39"/>
    </row>
    <row r="96" spans="1:2" s="37" customFormat="1">
      <c r="A96" s="40"/>
      <c r="B96" s="39"/>
    </row>
    <row r="97" spans="1:2" s="37" customFormat="1">
      <c r="A97" s="40"/>
      <c r="B97" s="39"/>
    </row>
    <row r="98" spans="1:2" s="37" customFormat="1">
      <c r="A98" s="40"/>
      <c r="B98" s="39"/>
    </row>
    <row r="99" spans="1:2" s="37" customFormat="1">
      <c r="A99" s="40"/>
      <c r="B99" s="39"/>
    </row>
    <row r="100" spans="1:2" s="37" customFormat="1">
      <c r="A100" s="40"/>
      <c r="B100" s="39"/>
    </row>
    <row r="101" spans="1:2" s="37" customFormat="1">
      <c r="A101" s="40"/>
      <c r="B101" s="39"/>
    </row>
    <row r="102" spans="1:2" s="37" customFormat="1">
      <c r="A102" s="40"/>
      <c r="B102" s="39"/>
    </row>
    <row r="103" spans="1:2" s="37" customFormat="1">
      <c r="A103" s="40"/>
      <c r="B103" s="39"/>
    </row>
    <row r="104" spans="1:2" s="37" customFormat="1">
      <c r="A104" s="40"/>
      <c r="B104" s="39"/>
    </row>
    <row r="105" spans="1:2" s="37" customFormat="1">
      <c r="A105" s="40"/>
      <c r="B105" s="39"/>
    </row>
    <row r="106" spans="1:2" s="37" customFormat="1">
      <c r="A106" s="40"/>
      <c r="B106" s="39"/>
    </row>
    <row r="107" spans="1:2" s="37" customFormat="1">
      <c r="A107" s="40"/>
      <c r="B107" s="39"/>
    </row>
    <row r="108" spans="1:2" s="37" customFormat="1">
      <c r="A108" s="40"/>
      <c r="B108" s="39"/>
    </row>
    <row r="109" spans="1:2" s="37" customFormat="1">
      <c r="A109" s="40"/>
      <c r="B109" s="39"/>
    </row>
    <row r="110" spans="1:2" s="37" customFormat="1">
      <c r="A110" s="40"/>
      <c r="B110" s="39"/>
    </row>
    <row r="111" spans="1:2" s="37" customFormat="1">
      <c r="A111" s="40"/>
      <c r="B111" s="39"/>
    </row>
    <row r="112" spans="1:2" s="37" customFormat="1">
      <c r="A112" s="40"/>
      <c r="B112" s="39"/>
    </row>
    <row r="113" spans="1:2" s="37" customFormat="1">
      <c r="A113" s="40"/>
      <c r="B113" s="39"/>
    </row>
    <row r="114" spans="1:2" s="37" customFormat="1">
      <c r="A114" s="40"/>
      <c r="B114" s="39"/>
    </row>
    <row r="115" spans="1:2" s="37" customFormat="1">
      <c r="A115" s="40"/>
      <c r="B115" s="39"/>
    </row>
    <row r="116" spans="1:2" s="37" customFormat="1">
      <c r="A116" s="40"/>
      <c r="B116" s="39"/>
    </row>
    <row r="117" spans="1:2" s="37" customFormat="1">
      <c r="A117" s="40"/>
      <c r="B117" s="39"/>
    </row>
    <row r="118" spans="1:2" s="37" customFormat="1">
      <c r="A118" s="40"/>
      <c r="B118" s="39"/>
    </row>
    <row r="119" spans="1:2" s="37" customFormat="1">
      <c r="A119" s="40"/>
      <c r="B119" s="39"/>
    </row>
    <row r="120" spans="1:2" s="37" customFormat="1">
      <c r="A120" s="40"/>
      <c r="B120" s="39"/>
    </row>
    <row r="121" spans="1:2" s="37" customFormat="1">
      <c r="A121" s="40"/>
      <c r="B121" s="39"/>
    </row>
    <row r="122" spans="1:2" s="37" customFormat="1">
      <c r="A122" s="40"/>
      <c r="B122" s="39"/>
    </row>
    <row r="123" spans="1:2" s="37" customFormat="1">
      <c r="A123" s="40"/>
      <c r="B123" s="39"/>
    </row>
    <row r="124" spans="1:2" s="37" customFormat="1">
      <c r="A124" s="40"/>
      <c r="B124" s="39"/>
    </row>
    <row r="125" spans="1:2" s="37" customFormat="1">
      <c r="A125" s="40"/>
      <c r="B125" s="39"/>
    </row>
    <row r="126" spans="1:2" s="37" customFormat="1">
      <c r="A126" s="40"/>
      <c r="B126" s="39"/>
    </row>
    <row r="127" spans="1:2" s="37" customFormat="1">
      <c r="A127" s="40"/>
      <c r="B127" s="39"/>
    </row>
    <row r="128" spans="1:2" s="37" customFormat="1">
      <c r="A128" s="40"/>
      <c r="B128" s="39"/>
    </row>
    <row r="129" spans="1:2" s="37" customFormat="1">
      <c r="A129" s="40"/>
      <c r="B129" s="39"/>
    </row>
    <row r="130" spans="1:2" s="37" customFormat="1">
      <c r="A130" s="40"/>
      <c r="B130" s="39"/>
    </row>
    <row r="131" spans="1:2" s="37" customFormat="1">
      <c r="A131" s="40"/>
      <c r="B131" s="39"/>
    </row>
    <row r="132" spans="1:2" s="37" customFormat="1">
      <c r="A132" s="40"/>
      <c r="B132" s="39"/>
    </row>
    <row r="133" spans="1:2" s="37" customFormat="1">
      <c r="A133" s="40"/>
      <c r="B133" s="39"/>
    </row>
    <row r="134" spans="1:2" s="37" customFormat="1">
      <c r="A134" s="40"/>
      <c r="B134" s="39"/>
    </row>
    <row r="135" spans="1:2" s="37" customFormat="1">
      <c r="A135" s="40"/>
      <c r="B135" s="39"/>
    </row>
    <row r="136" spans="1:2" s="37" customFormat="1">
      <c r="A136" s="40"/>
      <c r="B136" s="39"/>
    </row>
    <row r="137" spans="1:2" s="37" customFormat="1">
      <c r="A137" s="40"/>
      <c r="B137" s="39"/>
    </row>
    <row r="138" spans="1:2" s="37" customFormat="1">
      <c r="A138" s="40"/>
      <c r="B138" s="39"/>
    </row>
    <row r="139" spans="1:2" s="37" customFormat="1">
      <c r="A139" s="40"/>
      <c r="B139" s="39"/>
    </row>
    <row r="140" spans="1:2" s="37" customFormat="1">
      <c r="A140" s="40"/>
      <c r="B140" s="39"/>
    </row>
    <row r="141" spans="1:2" s="37" customFormat="1">
      <c r="A141" s="40"/>
      <c r="B141" s="39"/>
    </row>
    <row r="142" spans="1:2" s="37" customFormat="1">
      <c r="A142" s="40"/>
      <c r="B142" s="39"/>
    </row>
    <row r="143" spans="1:2" s="37" customFormat="1">
      <c r="A143" s="40"/>
      <c r="B143" s="39"/>
    </row>
    <row r="144" spans="1:2" s="37" customFormat="1">
      <c r="A144" s="40"/>
      <c r="B144" s="39"/>
    </row>
    <row r="145" spans="1:2" s="37" customFormat="1">
      <c r="A145" s="40"/>
      <c r="B145" s="39"/>
    </row>
    <row r="146" spans="1:2" s="37" customFormat="1">
      <c r="A146" s="40"/>
      <c r="B146" s="39"/>
    </row>
    <row r="147" spans="1:2" s="37" customFormat="1">
      <c r="A147" s="40"/>
      <c r="B147" s="39"/>
    </row>
    <row r="148" spans="1:2" s="37" customFormat="1">
      <c r="A148" s="40"/>
      <c r="B148" s="39"/>
    </row>
    <row r="149" spans="1:2" s="37" customFormat="1">
      <c r="A149" s="40"/>
      <c r="B149" s="39"/>
    </row>
    <row r="150" spans="1:2" s="37" customFormat="1">
      <c r="A150" s="40"/>
      <c r="B150" s="39"/>
    </row>
    <row r="151" spans="1:2" s="37" customFormat="1">
      <c r="A151" s="40"/>
      <c r="B151" s="39"/>
    </row>
    <row r="152" spans="1:2" s="37" customFormat="1">
      <c r="A152" s="40"/>
      <c r="B152" s="39"/>
    </row>
    <row r="153" spans="1:2" s="37" customFormat="1">
      <c r="A153" s="40"/>
      <c r="B153" s="39"/>
    </row>
    <row r="154" spans="1:2" s="37" customFormat="1">
      <c r="A154" s="40"/>
      <c r="B154" s="39"/>
    </row>
    <row r="155" spans="1:2" s="37" customFormat="1">
      <c r="A155" s="40"/>
      <c r="B155" s="39"/>
    </row>
    <row r="156" spans="1:2" s="37" customFormat="1">
      <c r="A156" s="40"/>
      <c r="B156" s="39"/>
    </row>
    <row r="157" spans="1:2" s="37" customFormat="1">
      <c r="A157" s="40"/>
      <c r="B157" s="39"/>
    </row>
    <row r="158" spans="1:2" s="37" customFormat="1">
      <c r="A158" s="40"/>
      <c r="B158" s="39"/>
    </row>
    <row r="159" spans="1:2" s="37" customFormat="1">
      <c r="A159" s="40"/>
      <c r="B159" s="39"/>
    </row>
    <row r="160" spans="1:2" s="37" customFormat="1">
      <c r="A160" s="40"/>
      <c r="B160" s="39"/>
    </row>
    <row r="161" spans="1:2" s="37" customFormat="1">
      <c r="A161" s="40"/>
      <c r="B161" s="39"/>
    </row>
    <row r="162" spans="1:2" s="37" customFormat="1">
      <c r="A162" s="40"/>
      <c r="B162" s="39"/>
    </row>
    <row r="163" spans="1:2" s="37" customFormat="1">
      <c r="A163" s="40"/>
      <c r="B163" s="39"/>
    </row>
    <row r="164" spans="1:2" s="37" customFormat="1">
      <c r="A164" s="40"/>
      <c r="B164" s="39"/>
    </row>
    <row r="165" spans="1:2" s="37" customFormat="1">
      <c r="A165" s="40"/>
      <c r="B165" s="39"/>
    </row>
    <row r="166" spans="1:2" s="37" customFormat="1">
      <c r="A166" s="40"/>
      <c r="B166" s="39"/>
    </row>
    <row r="167" spans="1:2" s="37" customFormat="1">
      <c r="A167" s="40"/>
      <c r="B167" s="39"/>
    </row>
    <row r="168" spans="1:2" s="37" customFormat="1">
      <c r="A168" s="40"/>
      <c r="B168" s="39"/>
    </row>
    <row r="169" spans="1:2" s="37" customFormat="1">
      <c r="A169" s="40"/>
      <c r="B169" s="39"/>
    </row>
    <row r="170" spans="1:2" s="37" customFormat="1">
      <c r="A170" s="40"/>
      <c r="B170" s="39"/>
    </row>
    <row r="171" spans="1:2" s="37" customFormat="1">
      <c r="A171" s="40"/>
      <c r="B171" s="39"/>
    </row>
    <row r="172" spans="1:2" s="37" customFormat="1">
      <c r="A172" s="40"/>
      <c r="B172" s="39"/>
    </row>
    <row r="173" spans="1:2" s="37" customFormat="1">
      <c r="A173" s="40"/>
      <c r="B173" s="39"/>
    </row>
    <row r="174" spans="1:2" s="37" customFormat="1">
      <c r="A174" s="40"/>
      <c r="B174" s="39"/>
    </row>
    <row r="175" spans="1:2" s="37" customFormat="1">
      <c r="A175" s="40"/>
      <c r="B175" s="39"/>
    </row>
    <row r="176" spans="1:2" s="37" customFormat="1">
      <c r="A176" s="40"/>
      <c r="B176" s="39"/>
    </row>
    <row r="177" spans="1:2" s="37" customFormat="1">
      <c r="A177" s="40"/>
      <c r="B177" s="39"/>
    </row>
    <row r="178" spans="1:2" s="37" customFormat="1">
      <c r="A178" s="40"/>
      <c r="B178" s="39"/>
    </row>
    <row r="179" spans="1:2" s="37" customFormat="1">
      <c r="A179" s="40"/>
      <c r="B179" s="39"/>
    </row>
    <row r="180" spans="1:2" s="37" customFormat="1">
      <c r="A180" s="40"/>
      <c r="B180" s="39"/>
    </row>
    <row r="181" spans="1:2" s="37" customFormat="1">
      <c r="A181" s="40"/>
      <c r="B181" s="39"/>
    </row>
    <row r="182" spans="1:2" s="37" customFormat="1">
      <c r="A182" s="40"/>
      <c r="B182" s="39"/>
    </row>
    <row r="183" spans="1:2" s="37" customFormat="1">
      <c r="A183" s="40"/>
      <c r="B183" s="39"/>
    </row>
    <row r="184" spans="1:2" s="37" customFormat="1">
      <c r="A184" s="40"/>
      <c r="B184" s="39"/>
    </row>
    <row r="185" spans="1:2" s="37" customFormat="1">
      <c r="A185" s="40"/>
      <c r="B185" s="39"/>
    </row>
    <row r="186" spans="1:2" s="37" customFormat="1">
      <c r="A186" s="40"/>
      <c r="B186" s="39"/>
    </row>
    <row r="187" spans="1:2" s="37" customFormat="1">
      <c r="A187" s="40"/>
      <c r="B187" s="39"/>
    </row>
    <row r="188" spans="1:2" s="37" customFormat="1">
      <c r="A188" s="40"/>
      <c r="B188" s="39"/>
    </row>
    <row r="189" spans="1:2" s="37" customFormat="1">
      <c r="A189" s="40"/>
      <c r="B189" s="39"/>
    </row>
    <row r="190" spans="1:2" s="37" customFormat="1">
      <c r="A190" s="40"/>
      <c r="B190" s="39"/>
    </row>
    <row r="191" spans="1:2" s="37" customFormat="1">
      <c r="A191" s="40"/>
      <c r="B191" s="39"/>
    </row>
    <row r="192" spans="1:2" s="37" customFormat="1">
      <c r="A192" s="40"/>
      <c r="B192" s="39"/>
    </row>
    <row r="193" spans="1:2" s="37" customFormat="1">
      <c r="A193" s="40"/>
      <c r="B193" s="39"/>
    </row>
    <row r="194" spans="1:2" s="37" customFormat="1">
      <c r="A194" s="40"/>
      <c r="B194" s="39"/>
    </row>
    <row r="195" spans="1:2" s="37" customFormat="1">
      <c r="A195" s="40"/>
      <c r="B195" s="39"/>
    </row>
    <row r="196" spans="1:2" s="37" customFormat="1">
      <c r="A196" s="40"/>
      <c r="B196" s="39"/>
    </row>
    <row r="197" spans="1:2" s="37" customFormat="1">
      <c r="A197" s="40"/>
      <c r="B197" s="39"/>
    </row>
    <row r="198" spans="1:2" s="37" customFormat="1">
      <c r="A198" s="40"/>
      <c r="B198" s="39"/>
    </row>
    <row r="199" spans="1:2" s="37" customFormat="1">
      <c r="A199" s="40"/>
      <c r="B199" s="39"/>
    </row>
    <row r="200" spans="1:2" s="37" customFormat="1">
      <c r="A200" s="40"/>
      <c r="B200" s="39"/>
    </row>
    <row r="201" spans="1:2" s="37" customFormat="1">
      <c r="A201" s="40"/>
      <c r="B201" s="39"/>
    </row>
    <row r="202" spans="1:2" s="37" customFormat="1">
      <c r="A202" s="40"/>
      <c r="B202" s="39"/>
    </row>
    <row r="203" spans="1:2" s="37" customFormat="1">
      <c r="A203" s="40"/>
      <c r="B203" s="39"/>
    </row>
    <row r="204" spans="1:2" s="37" customFormat="1">
      <c r="A204" s="40"/>
      <c r="B204" s="39"/>
    </row>
    <row r="205" spans="1:2" s="37" customFormat="1">
      <c r="A205" s="40"/>
      <c r="B205" s="39"/>
    </row>
    <row r="206" spans="1:2" s="37" customFormat="1">
      <c r="A206" s="40"/>
      <c r="B206" s="39"/>
    </row>
    <row r="207" spans="1:2" s="37" customFormat="1">
      <c r="A207" s="40"/>
      <c r="B207" s="39"/>
    </row>
    <row r="208" spans="1:2" s="37" customFormat="1">
      <c r="A208" s="40"/>
      <c r="B208" s="39"/>
    </row>
    <row r="209" spans="1:2" s="37" customFormat="1">
      <c r="A209" s="40"/>
      <c r="B209" s="39"/>
    </row>
    <row r="210" spans="1:2" s="37" customFormat="1">
      <c r="A210" s="40"/>
      <c r="B210" s="39"/>
    </row>
    <row r="211" spans="1:2" s="37" customFormat="1">
      <c r="A211" s="40"/>
      <c r="B211" s="39"/>
    </row>
    <row r="212" spans="1:2" s="37" customFormat="1">
      <c r="A212" s="40"/>
      <c r="B212" s="39"/>
    </row>
    <row r="213" spans="1:2" s="37" customFormat="1">
      <c r="A213" s="40"/>
      <c r="B213" s="39"/>
    </row>
    <row r="214" spans="1:2" s="37" customFormat="1">
      <c r="A214" s="40"/>
      <c r="B214" s="39"/>
    </row>
    <row r="215" spans="1:2" s="37" customFormat="1">
      <c r="A215" s="40"/>
      <c r="B215" s="39"/>
    </row>
    <row r="216" spans="1:2" s="37" customFormat="1">
      <c r="A216" s="40"/>
      <c r="B216" s="39"/>
    </row>
    <row r="217" spans="1:2" s="37" customFormat="1">
      <c r="A217" s="40"/>
      <c r="B217" s="39"/>
    </row>
    <row r="218" spans="1:2" s="37" customFormat="1">
      <c r="A218" s="40"/>
      <c r="B218" s="39"/>
    </row>
    <row r="219" spans="1:2" s="37" customFormat="1">
      <c r="A219" s="40"/>
      <c r="B219" s="39"/>
    </row>
    <row r="220" spans="1:2" s="37" customFormat="1">
      <c r="A220" s="40"/>
      <c r="B220" s="39"/>
    </row>
    <row r="221" spans="1:2" s="37" customFormat="1">
      <c r="A221" s="40"/>
      <c r="B221" s="39"/>
    </row>
    <row r="222" spans="1:2" s="37" customFormat="1">
      <c r="A222" s="40"/>
      <c r="B222" s="39"/>
    </row>
    <row r="223" spans="1:2" s="37" customFormat="1">
      <c r="A223" s="40"/>
      <c r="B223" s="39"/>
    </row>
    <row r="224" spans="1:2" s="37" customFormat="1">
      <c r="A224" s="40"/>
      <c r="B224" s="39"/>
    </row>
    <row r="225" spans="1:2" s="37" customFormat="1">
      <c r="A225" s="40"/>
      <c r="B225" s="39"/>
    </row>
    <row r="226" spans="1:2" s="37" customFormat="1">
      <c r="A226" s="40"/>
      <c r="B226" s="39"/>
    </row>
    <row r="227" spans="1:2" s="37" customFormat="1">
      <c r="A227" s="40"/>
      <c r="B227" s="39"/>
    </row>
    <row r="228" spans="1:2" s="37" customFormat="1">
      <c r="A228" s="40"/>
      <c r="B228" s="39"/>
    </row>
    <row r="229" spans="1:2" s="37" customFormat="1">
      <c r="A229" s="40"/>
      <c r="B229" s="39"/>
    </row>
    <row r="230" spans="1:2" s="37" customFormat="1">
      <c r="A230" s="40"/>
      <c r="B230" s="39"/>
    </row>
    <row r="231" spans="1:2" s="37" customFormat="1">
      <c r="A231" s="40"/>
      <c r="B231" s="39"/>
    </row>
    <row r="232" spans="1:2" s="37" customFormat="1">
      <c r="A232" s="40"/>
      <c r="B232" s="39"/>
    </row>
    <row r="233" spans="1:2" s="37" customFormat="1">
      <c r="A233" s="40"/>
      <c r="B233" s="39"/>
    </row>
    <row r="234" spans="1:2" s="37" customFormat="1">
      <c r="A234" s="40"/>
      <c r="B234" s="39"/>
    </row>
    <row r="235" spans="1:2" s="37" customFormat="1">
      <c r="A235" s="40"/>
      <c r="B235" s="39"/>
    </row>
    <row r="236" spans="1:2" s="37" customFormat="1">
      <c r="A236" s="40"/>
      <c r="B236" s="39"/>
    </row>
    <row r="237" spans="1:2" s="37" customFormat="1">
      <c r="A237" s="40"/>
      <c r="B237" s="39"/>
    </row>
    <row r="238" spans="1:2" s="37" customFormat="1">
      <c r="A238" s="40"/>
      <c r="B238" s="39"/>
    </row>
    <row r="239" spans="1:2" s="37" customFormat="1">
      <c r="A239" s="40"/>
      <c r="B239" s="39"/>
    </row>
    <row r="240" spans="1:2" s="37" customFormat="1">
      <c r="A240" s="40"/>
      <c r="B240" s="39"/>
    </row>
    <row r="241" spans="1:2" s="37" customFormat="1">
      <c r="A241" s="40"/>
      <c r="B241" s="39"/>
    </row>
    <row r="242" spans="1:2" s="37" customFormat="1">
      <c r="A242" s="40"/>
      <c r="B242" s="39"/>
    </row>
    <row r="243" spans="1:2" s="37" customFormat="1">
      <c r="A243" s="40"/>
      <c r="B243" s="39"/>
    </row>
    <row r="244" spans="1:2" s="37" customFormat="1">
      <c r="A244" s="40"/>
      <c r="B244" s="39"/>
    </row>
    <row r="245" spans="1:2" s="37" customFormat="1">
      <c r="A245" s="40"/>
      <c r="B245" s="39"/>
    </row>
    <row r="246" spans="1:2" s="37" customFormat="1">
      <c r="A246" s="40"/>
      <c r="B246" s="39"/>
    </row>
    <row r="247" spans="1:2" s="37" customFormat="1">
      <c r="A247" s="40"/>
      <c r="B247" s="39"/>
    </row>
    <row r="248" spans="1:2" s="37" customFormat="1">
      <c r="A248" s="40"/>
      <c r="B248" s="39"/>
    </row>
    <row r="249" spans="1:2" s="37" customFormat="1">
      <c r="A249" s="40"/>
      <c r="B249" s="39"/>
    </row>
    <row r="250" spans="1:2" s="37" customFormat="1">
      <c r="A250" s="40"/>
      <c r="B250" s="39"/>
    </row>
    <row r="251" spans="1:2" s="37" customFormat="1">
      <c r="A251" s="40"/>
      <c r="B251" s="39"/>
    </row>
    <row r="252" spans="1:2">
      <c r="A252" s="40"/>
      <c r="B252" s="39"/>
    </row>
  </sheetData>
  <mergeCells count="6">
    <mergeCell ref="A2:A3"/>
    <mergeCell ref="N2:N3"/>
    <mergeCell ref="B2:B3"/>
    <mergeCell ref="C2:C3"/>
    <mergeCell ref="D2:D3"/>
    <mergeCell ref="H2:M2"/>
  </mergeCells>
  <dataValidations disablePrompts="1" count="2">
    <dataValidation type="list" allowBlank="1" showInputMessage="1" showErrorMessage="1" sqref="H3:M3">
      <formula1>LISTES_ENSEIGNES</formula1>
    </dataValidation>
    <dataValidation type="list" allowBlank="1" showInputMessage="1" showErrorMessage="1" sqref="E3:G3">
      <formula1>LISTE_CATEGORIES</formula1>
    </dataValidation>
  </dataValidations>
  <pageMargins left="0.39370078740157483" right="0.23622047244094491" top="0.98425196850393704" bottom="0.78740157480314965" header="0.11811023622047245" footer="0.11811023622047245"/>
  <pageSetup paperSize="9" scale="80" fitToHeight="0" orientation="portrait" r:id="rId1"/>
  <headerFooter>
    <oddHeader>&amp;C&amp;"-,Gras"&amp;14SYNTHESE ACTIVITE COMMERCIALE&amp;R&amp;9&amp;D</oddHeader>
    <oddFooter>&amp;R&amp;9pag &amp;P / &amp;N</oddFooter>
  </headerFooter>
  <legacyDrawing r:id="rId2"/>
  <controls>
    <control shapeId="24578" r:id="rId3" name="CommandButton1"/>
    <control shapeId="24579" r:id="rId4" name="CommandButton2"/>
  </controls>
  <tableParts count="1">
    <tablePart r:id="rId5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5">
    <tabColor rgb="FF00B050"/>
    <pageSetUpPr fitToPage="1"/>
  </sheetPr>
  <dimension ref="A1:AH252"/>
  <sheetViews>
    <sheetView showGridLines="0" tabSelected="1" zoomScale="80" zoomScaleNormal="80" zoomScalePageLayoutView="85" workbookViewId="0">
      <pane xSplit="1" ySplit="4" topLeftCell="B5" activePane="bottomRight" state="frozen"/>
      <selection pane="topRight"/>
      <selection pane="bottomLeft"/>
      <selection pane="bottomRight" activeCell="F5" sqref="F5"/>
    </sheetView>
  </sheetViews>
  <sheetFormatPr baseColWidth="10" defaultColWidth="10.7109375" defaultRowHeight="15"/>
  <cols>
    <col min="1" max="1" width="16.28515625" style="38" bestFit="1" customWidth="1"/>
    <col min="2" max="16" width="10.7109375" style="37" customWidth="1"/>
    <col min="17" max="17" width="10.7109375" style="37"/>
    <col min="18" max="18" width="27.28515625" style="37" customWidth="1"/>
    <col min="19" max="19" width="44.7109375" style="37" customWidth="1"/>
    <col min="20" max="34" width="10.7109375" style="37"/>
    <col min="35" max="16384" width="10.7109375" style="36"/>
  </cols>
  <sheetData>
    <row r="1" spans="1:34" ht="35.25" customHeight="1" thickBot="1">
      <c r="A1" s="79" t="s">
        <v>227</v>
      </c>
    </row>
    <row r="2" spans="1:34" s="54" customFormat="1" ht="22.5" customHeight="1" thickTop="1">
      <c r="A2" s="87" t="s">
        <v>90</v>
      </c>
      <c r="B2" s="97" t="s">
        <v>89</v>
      </c>
      <c r="C2" s="102" t="s">
        <v>85</v>
      </c>
      <c r="D2" s="97" t="s">
        <v>88</v>
      </c>
      <c r="E2" s="97" t="s">
        <v>229</v>
      </c>
      <c r="F2" s="97" t="s">
        <v>232</v>
      </c>
      <c r="G2" s="58" t="s">
        <v>87</v>
      </c>
      <c r="H2" s="57"/>
      <c r="I2" s="56"/>
      <c r="J2" s="99" t="s">
        <v>86</v>
      </c>
      <c r="K2" s="100"/>
      <c r="L2" s="100"/>
      <c r="M2" s="100"/>
      <c r="N2" s="100"/>
      <c r="O2" s="101"/>
      <c r="P2" s="104" t="s">
        <v>84</v>
      </c>
      <c r="Q2" s="55"/>
    </row>
    <row r="3" spans="1:34" s="44" customFormat="1" ht="38.25" customHeight="1">
      <c r="A3" s="88"/>
      <c r="B3" s="98"/>
      <c r="C3" s="103"/>
      <c r="D3" s="98"/>
      <c r="E3" s="98"/>
      <c r="F3" s="98"/>
      <c r="G3" s="53" t="s">
        <v>10</v>
      </c>
      <c r="H3" s="52" t="s">
        <v>11</v>
      </c>
      <c r="I3" s="51" t="s">
        <v>83</v>
      </c>
      <c r="J3" s="53" t="s">
        <v>39</v>
      </c>
      <c r="K3" s="52" t="s">
        <v>37</v>
      </c>
      <c r="L3" s="52" t="s">
        <v>40</v>
      </c>
      <c r="M3" s="52" t="s">
        <v>44</v>
      </c>
      <c r="N3" s="52" t="s">
        <v>38</v>
      </c>
      <c r="O3" s="51" t="s">
        <v>83</v>
      </c>
      <c r="P3" s="103"/>
      <c r="Q3" s="46"/>
      <c r="R3" s="46"/>
      <c r="S3" s="46"/>
      <c r="T3" s="46"/>
      <c r="U3" s="46"/>
      <c r="V3" s="46"/>
      <c r="W3" s="46"/>
      <c r="X3" s="46"/>
      <c r="Y3" s="46"/>
      <c r="Z3" s="46"/>
      <c r="AA3" s="46"/>
      <c r="AB3" s="46"/>
      <c r="AC3" s="46"/>
      <c r="AD3" s="46"/>
      <c r="AE3" s="46"/>
      <c r="AF3" s="46"/>
      <c r="AG3" s="46"/>
      <c r="AH3" s="45"/>
    </row>
    <row r="4" spans="1:34" s="44" customFormat="1" ht="15.75" hidden="1">
      <c r="A4" s="50" t="s">
        <v>82</v>
      </c>
      <c r="B4" s="49" t="s">
        <v>81</v>
      </c>
      <c r="C4" s="47" t="s">
        <v>70</v>
      </c>
      <c r="D4" s="47" t="s">
        <v>80</v>
      </c>
      <c r="E4" s="47" t="s">
        <v>228</v>
      </c>
      <c r="F4" s="47" t="s">
        <v>231</v>
      </c>
      <c r="G4" s="47" t="s">
        <v>79</v>
      </c>
      <c r="H4" s="48" t="s">
        <v>78</v>
      </c>
      <c r="I4" s="48" t="s">
        <v>77</v>
      </c>
      <c r="J4" s="47" t="s">
        <v>76</v>
      </c>
      <c r="K4" s="48" t="s">
        <v>75</v>
      </c>
      <c r="L4" s="48" t="s">
        <v>74</v>
      </c>
      <c r="M4" s="48" t="s">
        <v>73</v>
      </c>
      <c r="N4" s="48" t="s">
        <v>72</v>
      </c>
      <c r="O4" s="48" t="s">
        <v>71</v>
      </c>
      <c r="P4" s="47" t="s">
        <v>69</v>
      </c>
      <c r="Q4" s="46"/>
      <c r="R4" s="46"/>
      <c r="S4" s="46"/>
      <c r="T4" s="46"/>
      <c r="U4" s="46"/>
      <c r="V4" s="46"/>
      <c r="W4" s="46"/>
      <c r="X4" s="46"/>
      <c r="Y4" s="46"/>
      <c r="Z4" s="46"/>
      <c r="AA4" s="46"/>
      <c r="AB4" s="46"/>
      <c r="AC4" s="46"/>
      <c r="AD4" s="46"/>
      <c r="AE4" s="46"/>
      <c r="AF4" s="46"/>
      <c r="AG4" s="46"/>
      <c r="AH4" s="45"/>
    </row>
    <row r="5" spans="1:34" ht="15.75">
      <c r="A5" s="43" t="s">
        <v>215</v>
      </c>
      <c r="B5" s="66">
        <f>IFERROR(COUNTIF(TAB_VISITES[Mois],SYNTH_SEMAINE4[[#This Row],[Colonne1]]),"")</f>
        <v>7</v>
      </c>
      <c r="C5" s="59">
        <f t="array" aca="1" ref="C5" ca="1">COUNT(1/FREQUENCY(IF(TAB_VISITES[Mois]=SYNTH_SEMAINE4[[#This Row],[Colonne1]],MATCH(TAB_VISITES[NOM_MAGASIN],TAB_VISITES[NOM_MAGASIN],0)),ROW(INDIRECT("1:"&amp;ROWS(TAB_VISITES[NOM_MAGASIN])))))</f>
        <v>4</v>
      </c>
      <c r="D5" s="59">
        <f>IFERROR(SUMPRODUCT((TAB_VISITES[Mois]=SYNTH_SEMAINE4[[#This Row],[Colonne1]])*(ISNUMBER(SEARCH("prospection",TAB_VISITES[OBJET_VISITE])))),"")</f>
        <v>2</v>
      </c>
      <c r="E5" s="59">
        <f>IFERROR(SUMPRODUCT((TAB_VISITES[Mois]=SYNTH_SEMAINE4[[#This Row],[Colonne1]])*(ISNUMBER(SEARCH("oui",TAB_VISITES[Nouveau Magsain oui/non])))),"")</f>
        <v>2</v>
      </c>
      <c r="F5" s="59">
        <f t="array" aca="1" ref="F5" ca="1">COUNT(1/FREQUENCY(IF(TAB_VISITES[Mois]=SYNTH_SEMAINE4[[#This Row],[Colonne1]],IF(TAB_VISITES[UNICITE_PROMO_MOIS]&lt;&gt;"",MATCH(TAB_VISITES[UNICITE_PROMO_MOIS],TAB_VISITES[UNICITE_PROMO_MOIS],0))),ROW(INDIRECT("1:"&amp;ROWS(TAB_VISITES[UNICITE_PROMO_MOIS])))))</f>
        <v>4</v>
      </c>
      <c r="G5" s="59">
        <f>IFERROR(SUMPRODUCT((TAB_VISITES[Mois]=SYNTH_SEMAINE4[[#This Row],[Colonne1]])*(ISNUMBER(SEARCH("hyper",TAB_VISITES[Catégorie])))),"")</f>
        <v>2</v>
      </c>
      <c r="H5" s="60">
        <f>IFERROR(SUMPRODUCT((TAB_VISITES[Mois]=SYNTH_SEMAINE4[[#This Row],[Colonne1]])*(ISNUMBER(SEARCH("super",TAB_VISITES[Catégorie])))),"")</f>
        <v>5</v>
      </c>
      <c r="I5" s="60">
        <f>IFERROR(SYNTH_SEMAINE4[[#This Row],[Colonne2]]-SUM(SYNTH_SEMAINE4[[#This Row],[Colonne4]:[Colonne5]]),"")</f>
        <v>0</v>
      </c>
      <c r="J5" s="59">
        <f>IFERROR(SUMPRODUCT((TAB_VISITES[Mois]=SYNTH_SEMAINE4[[#This Row],[Colonne1]])*(ISNUMBER(SEARCH(J$3,TAB_VISITES[Enseigne])))),"")</f>
        <v>1</v>
      </c>
      <c r="K5" s="60">
        <f>IFERROR(SUMPRODUCT((TAB_VISITES[Mois]=SYNTH_SEMAINE4[[#This Row],[Colonne1]])*(ISNUMBER(SEARCH(K$3,TAB_VISITES[Enseigne])))),"")</f>
        <v>6</v>
      </c>
      <c r="L5" s="60">
        <f>IFERROR(SUMPRODUCT((TAB_VISITES[Mois]=SYNTH_SEMAINE4[[#This Row],[Colonne1]])*(ISNUMBER(SEARCH(L$3,TAB_VISITES[Enseigne])))),"")</f>
        <v>0</v>
      </c>
      <c r="M5" s="60">
        <f>IFERROR(SUMPRODUCT((TAB_VISITES[Mois]=SYNTH_SEMAINE4[[#This Row],[Colonne1]])*(ISNUMBER(SEARCH(M$3,TAB_VISITES[Enseigne])))),"")</f>
        <v>0</v>
      </c>
      <c r="N5" s="60">
        <f>IFERROR(SUMPRODUCT((TAB_VISITES[Mois]=SYNTH_SEMAINE4[[#This Row],[Colonne1]])*(ISNUMBER(SEARCH(N$3,TAB_VISITES[Enseigne])))),"")</f>
        <v>0</v>
      </c>
      <c r="O5" s="60">
        <f>IFERROR(SYNTH_SEMAINE4[[#This Row],[Colonne2]]-SUM(SYNTH_SEMAINE4[[#This Row],[Colonne7]:[Colonne11]]),"")</f>
        <v>0</v>
      </c>
      <c r="P5" s="59">
        <f t="array" aca="1" ref="P5" ca="1">COUNT(1/FREQUENCY(IF(TAB_VISITES[Mois]=SYNTH_SEMAINE4[[#This Row],[Colonne1]],MATCH(TAB_VISITES[Département],TAB_VISITES[Département],0)),ROW(INDIRECT("1:"&amp;ROWS(TAB_VISITES[Département])))))</f>
        <v>3</v>
      </c>
      <c r="Q5" s="42"/>
      <c r="R5" s="42"/>
      <c r="S5" s="42"/>
      <c r="T5" s="42"/>
      <c r="U5" s="42"/>
      <c r="V5" s="42"/>
      <c r="W5" s="42"/>
      <c r="X5" s="42"/>
      <c r="Y5" s="42"/>
      <c r="Z5" s="42"/>
      <c r="AA5" s="42"/>
      <c r="AB5" s="42"/>
      <c r="AC5" s="42"/>
      <c r="AD5" s="42"/>
      <c r="AE5" s="42"/>
      <c r="AF5" s="42"/>
      <c r="AG5" s="42"/>
    </row>
    <row r="6" spans="1:34" ht="15.75">
      <c r="A6" s="43" t="s">
        <v>216</v>
      </c>
      <c r="B6" s="66">
        <f>IFERROR(COUNTIF(TAB_VISITES[Mois],SYNTH_SEMAINE4[[#This Row],[Colonne1]]),"")</f>
        <v>0</v>
      </c>
      <c r="C6" s="59">
        <f t="array" aca="1" ref="C6" ca="1">COUNT(1/FREQUENCY(IF(TAB_VISITES[Mois]=SYNTH_SEMAINE4[[#This Row],[Colonne1]],MATCH(TAB_VISITES[NOM_MAGASIN],TAB_VISITES[NOM_MAGASIN],0)),ROW(INDIRECT("1:"&amp;ROWS(TAB_VISITES[NOM_MAGASIN])))))</f>
        <v>0</v>
      </c>
      <c r="D6" s="59">
        <f>IFERROR(SUMPRODUCT((TAB_VISITES[Mois]=SYNTH_SEMAINE4[[#This Row],[Colonne1]])*(ISNUMBER(SEARCH("prospection",TAB_VISITES[OBJET_VISITE])))),"")</f>
        <v>0</v>
      </c>
      <c r="E6" s="59">
        <f>IFERROR(SUMPRODUCT((TAB_VISITES[Mois]=SYNTH_SEMAINE4[[#This Row],[Colonne1]])*(ISNUMBER(SEARCH("oui",TAB_VISITES[Nouveau Magsain oui/non])))),"")</f>
        <v>0</v>
      </c>
      <c r="F6" s="59">
        <f t="array" aca="1" ref="F6" ca="1">COUNT(1/FREQUENCY(IF(TAB_VISITES[Mois]=SYNTH_SEMAINE4[[#This Row],[Colonne1]],IF(TAB_VISITES[UNICITE_PROMO_MOIS]&lt;&gt;"",MATCH(TAB_VISITES[UNICITE_PROMO_MOIS],TAB_VISITES[UNICITE_PROMO_MOIS],0))),ROW(INDIRECT("1:"&amp;ROWS(TAB_VISITES[UNICITE_PROMO_MOIS])))))</f>
        <v>0</v>
      </c>
      <c r="G6" s="59">
        <f>IFERROR(SUMPRODUCT((TAB_VISITES[Mois]=SYNTH_SEMAINE4[[#This Row],[Colonne1]])*(ISNUMBER(SEARCH("hyper",TAB_VISITES[Catégorie])))),"")</f>
        <v>0</v>
      </c>
      <c r="H6" s="60">
        <f>IFERROR(SUMPRODUCT((TAB_VISITES[Mois]=SYNTH_SEMAINE4[[#This Row],[Colonne1]])*(ISNUMBER(SEARCH("super",TAB_VISITES[Catégorie])))),"")</f>
        <v>0</v>
      </c>
      <c r="I6" s="60">
        <f>IFERROR(SYNTH_SEMAINE4[[#This Row],[Colonne2]]-SUM(SYNTH_SEMAINE4[[#This Row],[Colonne4]:[Colonne5]]),"")</f>
        <v>0</v>
      </c>
      <c r="J6" s="59">
        <f>IFERROR(SUMPRODUCT((TAB_VISITES[Mois]=SYNTH_SEMAINE4[[#This Row],[Colonne1]])*(ISNUMBER(SEARCH(J$3,TAB_VISITES[Enseigne])))),"")</f>
        <v>0</v>
      </c>
      <c r="K6" s="60">
        <f>IFERROR(SUMPRODUCT((TAB_VISITES[Mois]=SYNTH_SEMAINE4[[#This Row],[Colonne1]])*(ISNUMBER(SEARCH(K$3,TAB_VISITES[Enseigne])))),"")</f>
        <v>0</v>
      </c>
      <c r="L6" s="60">
        <f>IFERROR(SUMPRODUCT((TAB_VISITES[Mois]=SYNTH_SEMAINE4[[#This Row],[Colonne1]])*(ISNUMBER(SEARCH(L$3,TAB_VISITES[Enseigne])))),"")</f>
        <v>0</v>
      </c>
      <c r="M6" s="60">
        <f>IFERROR(SUMPRODUCT((TAB_VISITES[Mois]=SYNTH_SEMAINE4[[#This Row],[Colonne1]])*(ISNUMBER(SEARCH(M$3,TAB_VISITES[Enseigne])))),"")</f>
        <v>0</v>
      </c>
      <c r="N6" s="60">
        <f>IFERROR(SUMPRODUCT((TAB_VISITES[Mois]=SYNTH_SEMAINE4[[#This Row],[Colonne1]])*(ISNUMBER(SEARCH(N$3,TAB_VISITES[Enseigne])))),"")</f>
        <v>0</v>
      </c>
      <c r="O6" s="60">
        <f>IFERROR(SYNTH_SEMAINE4[[#This Row],[Colonne2]]-SUM(SYNTH_SEMAINE4[[#This Row],[Colonne7]:[Colonne11]]),"")</f>
        <v>0</v>
      </c>
      <c r="P6" s="59">
        <f t="array" aca="1" ref="P6" ca="1">COUNT(1/FREQUENCY(IF(TAB_VISITES[Mois]=SYNTH_SEMAINE4[[#This Row],[Colonne1]],MATCH(TAB_VISITES[Département],TAB_VISITES[Département],0)),ROW(INDIRECT("1:"&amp;ROWS(TAB_VISITES[Département])))))</f>
        <v>0</v>
      </c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</row>
    <row r="7" spans="1:34" ht="15.75">
      <c r="A7" s="43" t="s">
        <v>217</v>
      </c>
      <c r="B7" s="67">
        <f>IFERROR(COUNTIF(TAB_VISITES[Mois],SYNTH_SEMAINE4[[#This Row],[Colonne1]]),"")</f>
        <v>0</v>
      </c>
      <c r="C7" s="61">
        <f t="array" aca="1" ref="C7" ca="1">COUNT(1/FREQUENCY(IF(TAB_VISITES[Mois]=SYNTH_SEMAINE4[[#This Row],[Colonne1]],MATCH(TAB_VISITES[NOM_MAGASIN],TAB_VISITES[NOM_MAGASIN],0)),ROW(INDIRECT("1:"&amp;ROWS(TAB_VISITES[NOM_MAGASIN])))))</f>
        <v>0</v>
      </c>
      <c r="D7" s="61">
        <f>IFERROR(SUMPRODUCT((TAB_VISITES[Mois]=SYNTH_SEMAINE4[[#This Row],[Colonne1]])*(ISNUMBER(SEARCH("prospection",TAB_VISITES[OBJET_VISITE])))),"")</f>
        <v>0</v>
      </c>
      <c r="E7" s="61">
        <f>IFERROR(SUMPRODUCT((TAB_VISITES[Mois]=SYNTH_SEMAINE4[[#This Row],[Colonne1]])*(ISNUMBER(SEARCH("oui",TAB_VISITES[Nouveau Magsain oui/non])))),"")</f>
        <v>0</v>
      </c>
      <c r="F7" s="61">
        <f t="array" aca="1" ref="F7" ca="1">COUNT(1/FREQUENCY(IF(TAB_VISITES[Mois]=SYNTH_SEMAINE4[[#This Row],[Colonne1]],IF(TAB_VISITES[UNICITE_PROMO_MOIS]&lt;&gt;"",MATCH(TAB_VISITES[UNICITE_PROMO_MOIS],TAB_VISITES[UNICITE_PROMO_MOIS],0))),ROW(INDIRECT("1:"&amp;ROWS(TAB_VISITES[UNICITE_PROMO_MOIS])))))</f>
        <v>0</v>
      </c>
      <c r="G7" s="61">
        <f>IFERROR(SUMPRODUCT((TAB_VISITES[Mois]=SYNTH_SEMAINE4[[#This Row],[Colonne1]])*(ISNUMBER(SEARCH("hyper",TAB_VISITES[Catégorie])))),"")</f>
        <v>0</v>
      </c>
      <c r="H7" s="62">
        <f>IFERROR(SUMPRODUCT((TAB_VISITES[Mois]=SYNTH_SEMAINE4[[#This Row],[Colonne1]])*(ISNUMBER(SEARCH("super",TAB_VISITES[Catégorie])))),"")</f>
        <v>0</v>
      </c>
      <c r="I7" s="62">
        <f>IFERROR(SYNTH_SEMAINE4[[#This Row],[Colonne2]]-SUM(SYNTH_SEMAINE4[[#This Row],[Colonne4]:[Colonne5]]),"")</f>
        <v>0</v>
      </c>
      <c r="J7" s="61">
        <f>IFERROR(SUMPRODUCT((TAB_VISITES[Mois]=SYNTH_SEMAINE4[[#This Row],[Colonne1]])*(ISNUMBER(SEARCH(J$3,TAB_VISITES[Enseigne])))),"")</f>
        <v>0</v>
      </c>
      <c r="K7" s="62">
        <f>IFERROR(SUMPRODUCT((TAB_VISITES[Mois]=SYNTH_SEMAINE4[[#This Row],[Colonne1]])*(ISNUMBER(SEARCH(K$3,TAB_VISITES[Enseigne])))),"")</f>
        <v>0</v>
      </c>
      <c r="L7" s="62">
        <f>IFERROR(SUMPRODUCT((TAB_VISITES[Mois]=SYNTH_SEMAINE4[[#This Row],[Colonne1]])*(ISNUMBER(SEARCH(L$3,TAB_VISITES[Enseigne])))),"")</f>
        <v>0</v>
      </c>
      <c r="M7" s="62">
        <f>IFERROR(SUMPRODUCT((TAB_VISITES[Mois]=SYNTH_SEMAINE4[[#This Row],[Colonne1]])*(ISNUMBER(SEARCH(M$3,TAB_VISITES[Enseigne])))),"")</f>
        <v>0</v>
      </c>
      <c r="N7" s="62">
        <f>IFERROR(SUMPRODUCT((TAB_VISITES[Mois]=SYNTH_SEMAINE4[[#This Row],[Colonne1]])*(ISNUMBER(SEARCH(N$3,TAB_VISITES[Enseigne])))),"")</f>
        <v>0</v>
      </c>
      <c r="O7" s="62">
        <f>IFERROR(SYNTH_SEMAINE4[[#This Row],[Colonne2]]-SUM(SYNTH_SEMAINE4[[#This Row],[Colonne7]:[Colonne11]]),"")</f>
        <v>0</v>
      </c>
      <c r="P7" s="61">
        <f t="array" aca="1" ref="P7" ca="1">COUNT(1/FREQUENCY(IF(TAB_VISITES[Mois]=SYNTH_SEMAINE4[[#This Row],[Colonne1]],MATCH(TAB_VISITES[Département],TAB_VISITES[Département],0)),ROW(INDIRECT("1:"&amp;ROWS(TAB_VISITES[Département])))))</f>
        <v>0</v>
      </c>
      <c r="Q7" s="42"/>
      <c r="R7" s="42"/>
      <c r="S7" s="42"/>
      <c r="T7" s="42"/>
      <c r="U7" s="42"/>
      <c r="V7" s="42"/>
      <c r="W7" s="42"/>
      <c r="X7" s="42"/>
      <c r="Y7" s="42"/>
      <c r="Z7" s="42"/>
      <c r="AA7" s="42"/>
      <c r="AB7" s="42"/>
      <c r="AC7" s="42"/>
      <c r="AD7" s="42"/>
      <c r="AE7" s="42"/>
      <c r="AF7" s="42"/>
      <c r="AG7" s="42"/>
    </row>
    <row r="8" spans="1:34" ht="15.75">
      <c r="A8" s="43" t="s">
        <v>218</v>
      </c>
      <c r="B8" s="67">
        <f>IFERROR(COUNTIF(TAB_VISITES[Mois],SYNTH_SEMAINE4[[#This Row],[Colonne1]]),"")</f>
        <v>0</v>
      </c>
      <c r="C8" s="61">
        <f t="array" aca="1" ref="C8" ca="1">COUNT(1/FREQUENCY(IF(TAB_VISITES[Mois]=SYNTH_SEMAINE4[[#This Row],[Colonne1]],MATCH(TAB_VISITES[NOM_MAGASIN],TAB_VISITES[NOM_MAGASIN],0)),ROW(INDIRECT("1:"&amp;ROWS(TAB_VISITES[NOM_MAGASIN])))))</f>
        <v>0</v>
      </c>
      <c r="D8" s="61">
        <f>IFERROR(SUMPRODUCT((TAB_VISITES[Mois]=SYNTH_SEMAINE4[[#This Row],[Colonne1]])*(ISNUMBER(SEARCH("prospection",TAB_VISITES[OBJET_VISITE])))),"")</f>
        <v>0</v>
      </c>
      <c r="E8" s="61">
        <f>IFERROR(SUMPRODUCT((TAB_VISITES[Mois]=SYNTH_SEMAINE4[[#This Row],[Colonne1]])*(ISNUMBER(SEARCH("oui",TAB_VISITES[Nouveau Magsain oui/non])))),"")</f>
        <v>0</v>
      </c>
      <c r="F8" s="61">
        <f t="array" aca="1" ref="F8" ca="1">COUNT(1/FREQUENCY(IF(TAB_VISITES[Mois]=SYNTH_SEMAINE4[[#This Row],[Colonne1]],IF(TAB_VISITES[UNICITE_PROMO_MOIS]&lt;&gt;"",MATCH(TAB_VISITES[UNICITE_PROMO_MOIS],TAB_VISITES[UNICITE_PROMO_MOIS],0))),ROW(INDIRECT("1:"&amp;ROWS(TAB_VISITES[UNICITE_PROMO_MOIS])))))</f>
        <v>0</v>
      </c>
      <c r="G8" s="61">
        <f>IFERROR(SUMPRODUCT((TAB_VISITES[Mois]=SYNTH_SEMAINE4[[#This Row],[Colonne1]])*(ISNUMBER(SEARCH("hyper",TAB_VISITES[Catégorie])))),"")</f>
        <v>0</v>
      </c>
      <c r="H8" s="62">
        <f>IFERROR(SUMPRODUCT((TAB_VISITES[Mois]=SYNTH_SEMAINE4[[#This Row],[Colonne1]])*(ISNUMBER(SEARCH("super",TAB_VISITES[Catégorie])))),"")</f>
        <v>0</v>
      </c>
      <c r="I8" s="62">
        <f>IFERROR(SYNTH_SEMAINE4[[#This Row],[Colonne2]]-SUM(SYNTH_SEMAINE4[[#This Row],[Colonne4]:[Colonne5]]),"")</f>
        <v>0</v>
      </c>
      <c r="J8" s="61">
        <f>IFERROR(SUMPRODUCT((TAB_VISITES[Mois]=SYNTH_SEMAINE4[[#This Row],[Colonne1]])*(ISNUMBER(SEARCH(J$3,TAB_VISITES[Enseigne])))),"")</f>
        <v>0</v>
      </c>
      <c r="K8" s="62">
        <f>IFERROR(SUMPRODUCT((TAB_VISITES[Mois]=SYNTH_SEMAINE4[[#This Row],[Colonne1]])*(ISNUMBER(SEARCH(K$3,TAB_VISITES[Enseigne])))),"")</f>
        <v>0</v>
      </c>
      <c r="L8" s="62">
        <f>IFERROR(SUMPRODUCT((TAB_VISITES[Mois]=SYNTH_SEMAINE4[[#This Row],[Colonne1]])*(ISNUMBER(SEARCH(L$3,TAB_VISITES[Enseigne])))),"")</f>
        <v>0</v>
      </c>
      <c r="M8" s="62">
        <f>IFERROR(SUMPRODUCT((TAB_VISITES[Mois]=SYNTH_SEMAINE4[[#This Row],[Colonne1]])*(ISNUMBER(SEARCH(M$3,TAB_VISITES[Enseigne])))),"")</f>
        <v>0</v>
      </c>
      <c r="N8" s="62">
        <f>IFERROR(SUMPRODUCT((TAB_VISITES[Mois]=SYNTH_SEMAINE4[[#This Row],[Colonne1]])*(ISNUMBER(SEARCH(N$3,TAB_VISITES[Enseigne])))),"")</f>
        <v>0</v>
      </c>
      <c r="O8" s="62">
        <f>IFERROR(SYNTH_SEMAINE4[[#This Row],[Colonne2]]-SUM(SYNTH_SEMAINE4[[#This Row],[Colonne7]:[Colonne11]]),"")</f>
        <v>0</v>
      </c>
      <c r="P8" s="61">
        <f t="array" aca="1" ref="P8" ca="1">COUNT(1/FREQUENCY(IF(TAB_VISITES[Mois]=SYNTH_SEMAINE4[[#This Row],[Colonne1]],MATCH(TAB_VISITES[Département],TAB_VISITES[Département],0)),ROW(INDIRECT("1:"&amp;ROWS(TAB_VISITES[Département])))))</f>
        <v>0</v>
      </c>
      <c r="Q8" s="42"/>
      <c r="R8" s="70"/>
      <c r="S8" s="70"/>
      <c r="T8" s="42"/>
      <c r="U8" s="42"/>
      <c r="V8" s="42"/>
      <c r="W8" s="42"/>
      <c r="X8" s="42"/>
      <c r="Y8" s="42"/>
      <c r="Z8" s="42"/>
      <c r="AA8" s="42"/>
      <c r="AB8" s="42"/>
      <c r="AC8" s="42"/>
      <c r="AD8" s="42"/>
      <c r="AE8" s="42"/>
      <c r="AF8" s="42"/>
      <c r="AG8" s="42"/>
    </row>
    <row r="9" spans="1:34" ht="15.75">
      <c r="A9" s="43" t="s">
        <v>219</v>
      </c>
      <c r="B9" s="67">
        <f>IFERROR(COUNTIF(TAB_VISITES[Mois],SYNTH_SEMAINE4[[#This Row],[Colonne1]]),"")</f>
        <v>0</v>
      </c>
      <c r="C9" s="61">
        <f t="array" aca="1" ref="C9" ca="1">COUNT(1/FREQUENCY(IF(TAB_VISITES[Mois]=SYNTH_SEMAINE4[[#This Row],[Colonne1]],MATCH(TAB_VISITES[NOM_MAGASIN],TAB_VISITES[NOM_MAGASIN],0)),ROW(INDIRECT("1:"&amp;ROWS(TAB_VISITES[NOM_MAGASIN])))))</f>
        <v>0</v>
      </c>
      <c r="D9" s="61">
        <f>IFERROR(SUMPRODUCT((TAB_VISITES[Mois]=SYNTH_SEMAINE4[[#This Row],[Colonne1]])*(ISNUMBER(SEARCH("prospection",TAB_VISITES[OBJET_VISITE])))),"")</f>
        <v>0</v>
      </c>
      <c r="E9" s="61">
        <f>IFERROR(SUMPRODUCT((TAB_VISITES[Mois]=SYNTH_SEMAINE4[[#This Row],[Colonne1]])*(ISNUMBER(SEARCH("oui",TAB_VISITES[Nouveau Magsain oui/non])))),"")</f>
        <v>0</v>
      </c>
      <c r="F9" s="61">
        <f t="array" aca="1" ref="F9" ca="1">COUNT(1/FREQUENCY(IF(TAB_VISITES[Mois]=SYNTH_SEMAINE4[[#This Row],[Colonne1]],IF(TAB_VISITES[UNICITE_PROMO_MOIS]&lt;&gt;"",MATCH(TAB_VISITES[UNICITE_PROMO_MOIS],TAB_VISITES[UNICITE_PROMO_MOIS],0))),ROW(INDIRECT("1:"&amp;ROWS(TAB_VISITES[UNICITE_PROMO_MOIS])))))</f>
        <v>0</v>
      </c>
      <c r="G9" s="61">
        <f>IFERROR(SUMPRODUCT((TAB_VISITES[Mois]=SYNTH_SEMAINE4[[#This Row],[Colonne1]])*(ISNUMBER(SEARCH("hyper",TAB_VISITES[Catégorie])))),"")</f>
        <v>0</v>
      </c>
      <c r="H9" s="62">
        <f>IFERROR(SUMPRODUCT((TAB_VISITES[Mois]=SYNTH_SEMAINE4[[#This Row],[Colonne1]])*(ISNUMBER(SEARCH("super",TAB_VISITES[Catégorie])))),"")</f>
        <v>0</v>
      </c>
      <c r="I9" s="62">
        <f>IFERROR(SYNTH_SEMAINE4[[#This Row],[Colonne2]]-SUM(SYNTH_SEMAINE4[[#This Row],[Colonne4]:[Colonne5]]),"")</f>
        <v>0</v>
      </c>
      <c r="J9" s="61">
        <f>IFERROR(SUMPRODUCT((TAB_VISITES[Mois]=SYNTH_SEMAINE4[[#This Row],[Colonne1]])*(ISNUMBER(SEARCH(J$3,TAB_VISITES[Enseigne])))),"")</f>
        <v>0</v>
      </c>
      <c r="K9" s="62">
        <f>IFERROR(SUMPRODUCT((TAB_VISITES[Mois]=SYNTH_SEMAINE4[[#This Row],[Colonne1]])*(ISNUMBER(SEARCH(K$3,TAB_VISITES[Enseigne])))),"")</f>
        <v>0</v>
      </c>
      <c r="L9" s="62">
        <f>IFERROR(SUMPRODUCT((TAB_VISITES[Mois]=SYNTH_SEMAINE4[[#This Row],[Colonne1]])*(ISNUMBER(SEARCH(L$3,TAB_VISITES[Enseigne])))),"")</f>
        <v>0</v>
      </c>
      <c r="M9" s="62">
        <f>IFERROR(SUMPRODUCT((TAB_VISITES[Mois]=SYNTH_SEMAINE4[[#This Row],[Colonne1]])*(ISNUMBER(SEARCH(M$3,TAB_VISITES[Enseigne])))),"")</f>
        <v>0</v>
      </c>
      <c r="N9" s="62">
        <f>IFERROR(SUMPRODUCT((TAB_VISITES[Mois]=SYNTH_SEMAINE4[[#This Row],[Colonne1]])*(ISNUMBER(SEARCH(N$3,TAB_VISITES[Enseigne])))),"")</f>
        <v>0</v>
      </c>
      <c r="O9" s="62">
        <f>IFERROR(SYNTH_SEMAINE4[[#This Row],[Colonne2]]-SUM(SYNTH_SEMAINE4[[#This Row],[Colonne7]:[Colonne11]]),"")</f>
        <v>0</v>
      </c>
      <c r="P9" s="61">
        <f t="array" aca="1" ref="P9" ca="1">COUNT(1/FREQUENCY(IF(TAB_VISITES[Mois]=SYNTH_SEMAINE4[[#This Row],[Colonne1]],MATCH(TAB_VISITES[Département],TAB_VISITES[Département],0)),ROW(INDIRECT("1:"&amp;ROWS(TAB_VISITES[Département])))))</f>
        <v>0</v>
      </c>
      <c r="Q9" s="42"/>
      <c r="R9" s="72" t="s">
        <v>95</v>
      </c>
      <c r="S9" s="71"/>
      <c r="T9" s="42"/>
      <c r="U9" s="42"/>
      <c r="V9" s="42"/>
      <c r="W9" s="42"/>
      <c r="X9" s="42"/>
      <c r="Y9" s="42"/>
      <c r="Z9" s="42"/>
      <c r="AA9" s="42"/>
      <c r="AB9" s="42"/>
      <c r="AC9" s="42"/>
      <c r="AD9" s="42"/>
      <c r="AE9" s="42"/>
      <c r="AF9" s="42"/>
      <c r="AG9" s="42"/>
    </row>
    <row r="10" spans="1:34" ht="15.75">
      <c r="A10" s="43" t="s">
        <v>220</v>
      </c>
      <c r="B10" s="67">
        <f>IFERROR(COUNTIF(TAB_VISITES[Mois],SYNTH_SEMAINE4[[#This Row],[Colonne1]]),"")</f>
        <v>0</v>
      </c>
      <c r="C10" s="61">
        <f t="array" aca="1" ref="C10" ca="1">COUNT(1/FREQUENCY(IF(TAB_VISITES[Mois]=SYNTH_SEMAINE4[[#This Row],[Colonne1]],MATCH(TAB_VISITES[NOM_MAGASIN],TAB_VISITES[NOM_MAGASIN],0)),ROW(INDIRECT("1:"&amp;ROWS(TAB_VISITES[NOM_MAGASIN])))))</f>
        <v>0</v>
      </c>
      <c r="D10" s="61">
        <f>IFERROR(SUMPRODUCT((TAB_VISITES[Mois]=SYNTH_SEMAINE4[[#This Row],[Colonne1]])*(ISNUMBER(SEARCH("prospection",TAB_VISITES[OBJET_VISITE])))),"")</f>
        <v>0</v>
      </c>
      <c r="E10" s="61">
        <f>IFERROR(SUMPRODUCT((TAB_VISITES[Mois]=SYNTH_SEMAINE4[[#This Row],[Colonne1]])*(ISNUMBER(SEARCH("oui",TAB_VISITES[Nouveau Magsain oui/non])))),"")</f>
        <v>0</v>
      </c>
      <c r="F10" s="61">
        <f t="array" aca="1" ref="F10" ca="1">COUNT(1/FREQUENCY(IF(TAB_VISITES[Mois]=SYNTH_SEMAINE4[[#This Row],[Colonne1]],IF(TAB_VISITES[UNICITE_PROMO_MOIS]&lt;&gt;"",MATCH(TAB_VISITES[UNICITE_PROMO_MOIS],TAB_VISITES[UNICITE_PROMO_MOIS],0))),ROW(INDIRECT("1:"&amp;ROWS(TAB_VISITES[UNICITE_PROMO_MOIS])))))</f>
        <v>0</v>
      </c>
      <c r="G10" s="69">
        <f>IFERROR(SUMPRODUCT((TAB_VISITES[Mois]=SYNTH_SEMAINE4[[#This Row],[Colonne1]])*(ISNUMBER(SEARCH("hyper",TAB_VISITES[Catégorie])))),"")</f>
        <v>0</v>
      </c>
      <c r="H10" s="62">
        <f>IFERROR(SUMPRODUCT((TAB_VISITES[Mois]=SYNTH_SEMAINE4[[#This Row],[Colonne1]])*(ISNUMBER(SEARCH("super",TAB_VISITES[Catégorie])))),"")</f>
        <v>0</v>
      </c>
      <c r="I10" s="62">
        <f>IFERROR(SYNTH_SEMAINE4[[#This Row],[Colonne2]]-SUM(SYNTH_SEMAINE4[[#This Row],[Colonne4]:[Colonne5]]),"")</f>
        <v>0</v>
      </c>
      <c r="J10" s="61">
        <f>IFERROR(SUMPRODUCT((TAB_VISITES[Mois]=SYNTH_SEMAINE4[[#This Row],[Colonne1]])*(ISNUMBER(SEARCH(J$3,TAB_VISITES[Enseigne])))),"")</f>
        <v>0</v>
      </c>
      <c r="K10" s="62">
        <f>IFERROR(SUMPRODUCT((TAB_VISITES[Mois]=SYNTH_SEMAINE4[[#This Row],[Colonne1]])*(ISNUMBER(SEARCH(K$3,TAB_VISITES[Enseigne])))),"")</f>
        <v>0</v>
      </c>
      <c r="L10" s="62">
        <f>IFERROR(SUMPRODUCT((TAB_VISITES[Mois]=SYNTH_SEMAINE4[[#This Row],[Colonne1]])*(ISNUMBER(SEARCH(L$3,TAB_VISITES[Enseigne])))),"")</f>
        <v>0</v>
      </c>
      <c r="M10" s="62">
        <f>IFERROR(SUMPRODUCT((TAB_VISITES[Mois]=SYNTH_SEMAINE4[[#This Row],[Colonne1]])*(ISNUMBER(SEARCH(M$3,TAB_VISITES[Enseigne])))),"")</f>
        <v>0</v>
      </c>
      <c r="N10" s="62">
        <f>IFERROR(SUMPRODUCT((TAB_VISITES[Mois]=SYNTH_SEMAINE4[[#This Row],[Colonne1]])*(ISNUMBER(SEARCH(N$3,TAB_VISITES[Enseigne])))),"")</f>
        <v>0</v>
      </c>
      <c r="O10" s="62">
        <f>IFERROR(SYNTH_SEMAINE4[[#This Row],[Colonne2]]-SUM(SYNTH_SEMAINE4[[#This Row],[Colonne7]:[Colonne11]]),"")</f>
        <v>0</v>
      </c>
      <c r="P10" s="61">
        <f t="array" aca="1" ref="P10" ca="1">COUNT(1/FREQUENCY(IF(TAB_VISITES[Mois]=SYNTH_SEMAINE4[[#This Row],[Colonne1]],MATCH(TAB_VISITES[Département],TAB_VISITES[Département],0)),ROW(INDIRECT("1:"&amp;ROWS(TAB_VISITES[Département])))))</f>
        <v>0</v>
      </c>
      <c r="Q10" s="42"/>
      <c r="R10" s="72" t="s">
        <v>99</v>
      </c>
      <c r="S10" s="71"/>
      <c r="T10" s="42"/>
      <c r="U10" s="42"/>
      <c r="V10" s="42"/>
      <c r="W10" s="42"/>
      <c r="X10" s="42"/>
      <c r="Y10" s="42"/>
      <c r="Z10" s="42"/>
      <c r="AA10" s="42"/>
      <c r="AB10" s="42"/>
      <c r="AC10" s="42"/>
      <c r="AD10" s="42"/>
      <c r="AE10" s="42"/>
      <c r="AF10" s="42"/>
      <c r="AG10" s="42"/>
    </row>
    <row r="11" spans="1:34" ht="15.75">
      <c r="A11" s="43" t="s">
        <v>221</v>
      </c>
      <c r="B11" s="67">
        <f>IFERROR(COUNTIF(TAB_VISITES[Mois],SYNTH_SEMAINE4[[#This Row],[Colonne1]]),"")</f>
        <v>0</v>
      </c>
      <c r="C11" s="61">
        <f t="array" aca="1" ref="C11" ca="1">COUNT(1/FREQUENCY(IF(TAB_VISITES[Mois]=SYNTH_SEMAINE4[[#This Row],[Colonne1]],MATCH(TAB_VISITES[NOM_MAGASIN],TAB_VISITES[NOM_MAGASIN],0)),ROW(INDIRECT("1:"&amp;ROWS(TAB_VISITES[NOM_MAGASIN])))))</f>
        <v>0</v>
      </c>
      <c r="D11" s="61">
        <f>IFERROR(SUMPRODUCT((TAB_VISITES[Mois]=SYNTH_SEMAINE4[[#This Row],[Colonne1]])*(ISNUMBER(SEARCH("prospection",TAB_VISITES[OBJET_VISITE])))),"")</f>
        <v>0</v>
      </c>
      <c r="E11" s="61">
        <f>IFERROR(SUMPRODUCT((TAB_VISITES[Mois]=SYNTH_SEMAINE4[[#This Row],[Colonne1]])*(ISNUMBER(SEARCH("oui",TAB_VISITES[Nouveau Magsain oui/non])))),"")</f>
        <v>0</v>
      </c>
      <c r="F11" s="61">
        <f t="array" aca="1" ref="F11" ca="1">COUNT(1/FREQUENCY(IF(TAB_VISITES[Mois]=SYNTH_SEMAINE4[[#This Row],[Colonne1]],IF(TAB_VISITES[UNICITE_PROMO_MOIS]&lt;&gt;"",MATCH(TAB_VISITES[UNICITE_PROMO_MOIS],TAB_VISITES[UNICITE_PROMO_MOIS],0))),ROW(INDIRECT("1:"&amp;ROWS(TAB_VISITES[UNICITE_PROMO_MOIS])))))</f>
        <v>0</v>
      </c>
      <c r="G11" s="61">
        <f>IFERROR(SUMPRODUCT((TAB_VISITES[Mois]=SYNTH_SEMAINE4[[#This Row],[Colonne1]])*(ISNUMBER(SEARCH("hyper",TAB_VISITES[Catégorie])))),"")</f>
        <v>0</v>
      </c>
      <c r="H11" s="62">
        <f>IFERROR(SUMPRODUCT((TAB_VISITES[Mois]=SYNTH_SEMAINE4[[#This Row],[Colonne1]])*(ISNUMBER(SEARCH("super",TAB_VISITES[Catégorie])))),"")</f>
        <v>0</v>
      </c>
      <c r="I11" s="62">
        <f>IFERROR(SYNTH_SEMAINE4[[#This Row],[Colonne2]]-SUM(SYNTH_SEMAINE4[[#This Row],[Colonne4]:[Colonne5]]),"")</f>
        <v>0</v>
      </c>
      <c r="J11" s="61">
        <f>IFERROR(SUMPRODUCT((TAB_VISITES[Mois]=SYNTH_SEMAINE4[[#This Row],[Colonne1]])*(ISNUMBER(SEARCH(J$3,TAB_VISITES[Enseigne])))),"")</f>
        <v>0</v>
      </c>
      <c r="K11" s="62">
        <f>IFERROR(SUMPRODUCT((TAB_VISITES[Mois]=SYNTH_SEMAINE4[[#This Row],[Colonne1]])*(ISNUMBER(SEARCH(K$3,TAB_VISITES[Enseigne])))),"")</f>
        <v>0</v>
      </c>
      <c r="L11" s="62">
        <f>IFERROR(SUMPRODUCT((TAB_VISITES[Mois]=SYNTH_SEMAINE4[[#This Row],[Colonne1]])*(ISNUMBER(SEARCH(L$3,TAB_VISITES[Enseigne])))),"")</f>
        <v>0</v>
      </c>
      <c r="M11" s="62">
        <f>IFERROR(SUMPRODUCT((TAB_VISITES[Mois]=SYNTH_SEMAINE4[[#This Row],[Colonne1]])*(ISNUMBER(SEARCH(M$3,TAB_VISITES[Enseigne])))),"")</f>
        <v>0</v>
      </c>
      <c r="N11" s="62">
        <f>IFERROR(SUMPRODUCT((TAB_VISITES[Mois]=SYNTH_SEMAINE4[[#This Row],[Colonne1]])*(ISNUMBER(SEARCH(N$3,TAB_VISITES[Enseigne])))),"")</f>
        <v>0</v>
      </c>
      <c r="O11" s="62">
        <f>IFERROR(SYNTH_SEMAINE4[[#This Row],[Colonne2]]-SUM(SYNTH_SEMAINE4[[#This Row],[Colonne7]:[Colonne11]]),"")</f>
        <v>0</v>
      </c>
      <c r="P11" s="61">
        <f t="array" aca="1" ref="P11" ca="1">COUNT(1/FREQUENCY(IF(TAB_VISITES[Mois]=SYNTH_SEMAINE4[[#This Row],[Colonne1]],MATCH(TAB_VISITES[Département],TAB_VISITES[Département],0)),ROW(INDIRECT("1:"&amp;ROWS(TAB_VISITES[Département])))))</f>
        <v>0</v>
      </c>
      <c r="Q11" s="42"/>
      <c r="R11" s="72" t="s">
        <v>96</v>
      </c>
      <c r="S11" s="71" t="s">
        <v>92</v>
      </c>
      <c r="T11" s="42"/>
      <c r="U11" s="42"/>
      <c r="V11" s="42"/>
      <c r="W11" s="42"/>
      <c r="X11" s="42"/>
      <c r="Y11" s="42"/>
      <c r="Z11" s="42"/>
      <c r="AA11" s="42"/>
      <c r="AB11" s="42"/>
      <c r="AC11" s="42"/>
      <c r="AD11" s="42"/>
      <c r="AE11" s="42"/>
      <c r="AF11" s="42"/>
      <c r="AG11" s="42"/>
    </row>
    <row r="12" spans="1:34" ht="15.75">
      <c r="A12" s="43" t="s">
        <v>222</v>
      </c>
      <c r="B12" s="67">
        <f>IFERROR(COUNTIF(TAB_VISITES[Mois],SYNTH_SEMAINE4[[#This Row],[Colonne1]]),"")</f>
        <v>0</v>
      </c>
      <c r="C12" s="61">
        <f t="array" aca="1" ref="C12" ca="1">COUNT(1/FREQUENCY(IF(TAB_VISITES[Mois]=SYNTH_SEMAINE4[[#This Row],[Colonne1]],MATCH(TAB_VISITES[NOM_MAGASIN],TAB_VISITES[NOM_MAGASIN],0)),ROW(INDIRECT("1:"&amp;ROWS(TAB_VISITES[NOM_MAGASIN])))))</f>
        <v>0</v>
      </c>
      <c r="D12" s="61">
        <f>IFERROR(SUMPRODUCT((TAB_VISITES[Mois]=SYNTH_SEMAINE4[[#This Row],[Colonne1]])*(ISNUMBER(SEARCH("prospection",TAB_VISITES[OBJET_VISITE])))),"")</f>
        <v>0</v>
      </c>
      <c r="E12" s="61">
        <f>IFERROR(SUMPRODUCT((TAB_VISITES[Mois]=SYNTH_SEMAINE4[[#This Row],[Colonne1]])*(ISNUMBER(SEARCH("oui",TAB_VISITES[Nouveau Magsain oui/non])))),"")</f>
        <v>0</v>
      </c>
      <c r="F12" s="61">
        <f t="array" aca="1" ref="F12" ca="1">COUNT(1/FREQUENCY(IF(TAB_VISITES[Mois]=SYNTH_SEMAINE4[[#This Row],[Colonne1]],IF(TAB_VISITES[UNICITE_PROMO_MOIS]&lt;&gt;"",MATCH(TAB_VISITES[UNICITE_PROMO_MOIS],TAB_VISITES[UNICITE_PROMO_MOIS],0))),ROW(INDIRECT("1:"&amp;ROWS(TAB_VISITES[UNICITE_PROMO_MOIS])))))</f>
        <v>0</v>
      </c>
      <c r="G12" s="61">
        <f>IFERROR(SUMPRODUCT((TAB_VISITES[Mois]=SYNTH_SEMAINE4[[#This Row],[Colonne1]])*(ISNUMBER(SEARCH("hyper",TAB_VISITES[Catégorie])))),"")</f>
        <v>0</v>
      </c>
      <c r="H12" s="62">
        <f>IFERROR(SUMPRODUCT((TAB_VISITES[Mois]=SYNTH_SEMAINE4[[#This Row],[Colonne1]])*(ISNUMBER(SEARCH("super",TAB_VISITES[Catégorie])))),"")</f>
        <v>0</v>
      </c>
      <c r="I12" s="62">
        <f>IFERROR(SYNTH_SEMAINE4[[#This Row],[Colonne2]]-SUM(SYNTH_SEMAINE4[[#This Row],[Colonne4]:[Colonne5]]),"")</f>
        <v>0</v>
      </c>
      <c r="J12" s="61">
        <f>IFERROR(SUMPRODUCT((TAB_VISITES[Mois]=SYNTH_SEMAINE4[[#This Row],[Colonne1]])*(ISNUMBER(SEARCH(J$3,TAB_VISITES[Enseigne])))),"")</f>
        <v>0</v>
      </c>
      <c r="K12" s="62">
        <f>IFERROR(SUMPRODUCT((TAB_VISITES[Mois]=SYNTH_SEMAINE4[[#This Row],[Colonne1]])*(ISNUMBER(SEARCH(K$3,TAB_VISITES[Enseigne])))),"")</f>
        <v>0</v>
      </c>
      <c r="L12" s="62">
        <f>IFERROR(SUMPRODUCT((TAB_VISITES[Mois]=SYNTH_SEMAINE4[[#This Row],[Colonne1]])*(ISNUMBER(SEARCH(L$3,TAB_VISITES[Enseigne])))),"")</f>
        <v>0</v>
      </c>
      <c r="M12" s="62">
        <f>IFERROR(SUMPRODUCT((TAB_VISITES[Mois]=SYNTH_SEMAINE4[[#This Row],[Colonne1]])*(ISNUMBER(SEARCH(M$3,TAB_VISITES[Enseigne])))),"")</f>
        <v>0</v>
      </c>
      <c r="N12" s="62">
        <f>IFERROR(SUMPRODUCT((TAB_VISITES[Mois]=SYNTH_SEMAINE4[[#This Row],[Colonne1]])*(ISNUMBER(SEARCH(N$3,TAB_VISITES[Enseigne])))),"")</f>
        <v>0</v>
      </c>
      <c r="O12" s="62">
        <f>IFERROR(SYNTH_SEMAINE4[[#This Row],[Colonne2]]-SUM(SYNTH_SEMAINE4[[#This Row],[Colonne7]:[Colonne11]]),"")</f>
        <v>0</v>
      </c>
      <c r="P12" s="61">
        <f t="array" aca="1" ref="P12" ca="1">COUNT(1/FREQUENCY(IF(TAB_VISITES[Mois]=SYNTH_SEMAINE4[[#This Row],[Colonne1]],MATCH(TAB_VISITES[Département],TAB_VISITES[Département],0)),ROW(INDIRECT("1:"&amp;ROWS(TAB_VISITES[Département])))))</f>
        <v>0</v>
      </c>
      <c r="Q12" s="42"/>
      <c r="R12" s="72" t="s">
        <v>94</v>
      </c>
      <c r="S12" s="71" t="s">
        <v>93</v>
      </c>
      <c r="T12" s="42"/>
      <c r="U12" s="42"/>
      <c r="V12" s="42"/>
      <c r="W12" s="42"/>
      <c r="X12" s="42"/>
      <c r="Y12" s="42"/>
      <c r="Z12" s="42"/>
      <c r="AA12" s="42"/>
      <c r="AB12" s="42"/>
      <c r="AC12" s="42"/>
      <c r="AD12" s="42"/>
      <c r="AE12" s="42"/>
      <c r="AF12" s="42"/>
      <c r="AG12" s="42"/>
    </row>
    <row r="13" spans="1:34" ht="15.75">
      <c r="A13" s="43" t="s">
        <v>223</v>
      </c>
      <c r="B13" s="67">
        <f>IFERROR(COUNTIF(TAB_VISITES[Mois],SYNTH_SEMAINE4[[#This Row],[Colonne1]]),"")</f>
        <v>2</v>
      </c>
      <c r="C13" s="61">
        <f t="array" aca="1" ref="C13" ca="1">COUNT(1/FREQUENCY(IF(TAB_VISITES[Mois]=SYNTH_SEMAINE4[[#This Row],[Colonne1]],MATCH(TAB_VISITES[NOM_MAGASIN],TAB_VISITES[NOM_MAGASIN],0)),ROW(INDIRECT("1:"&amp;ROWS(TAB_VISITES[NOM_MAGASIN])))))</f>
        <v>2</v>
      </c>
      <c r="D13" s="61">
        <f>IFERROR(SUMPRODUCT((TAB_VISITES[Mois]=SYNTH_SEMAINE4[[#This Row],[Colonne1]])*(ISNUMBER(SEARCH("prospection",TAB_VISITES[OBJET_VISITE])))),"")</f>
        <v>1</v>
      </c>
      <c r="E13" s="61">
        <f>IFERROR(SUMPRODUCT((TAB_VISITES[Mois]=SYNTH_SEMAINE4[[#This Row],[Colonne1]])*(ISNUMBER(SEARCH("oui",TAB_VISITES[Nouveau Magsain oui/non])))),"")</f>
        <v>1</v>
      </c>
      <c r="F13" s="61">
        <f t="array" aca="1" ref="F13" ca="1">COUNT(1/FREQUENCY(IF(TAB_VISITES[Mois]=SYNTH_SEMAINE4[[#This Row],[Colonne1]],IF(TAB_VISITES[UNICITE_PROMO_MOIS]&lt;&gt;"",MATCH(TAB_VISITES[UNICITE_PROMO_MOIS],TAB_VISITES[UNICITE_PROMO_MOIS],0))),ROW(INDIRECT("1:"&amp;ROWS(TAB_VISITES[UNICITE_PROMO_MOIS])))))</f>
        <v>2</v>
      </c>
      <c r="G13" s="61">
        <f>IFERROR(SUMPRODUCT((TAB_VISITES[Mois]=SYNTH_SEMAINE4[[#This Row],[Colonne1]])*(ISNUMBER(SEARCH("hyper",TAB_VISITES[Catégorie])))),"")</f>
        <v>2</v>
      </c>
      <c r="H13" s="62">
        <f>IFERROR(SUMPRODUCT((TAB_VISITES[Mois]=SYNTH_SEMAINE4[[#This Row],[Colonne1]])*(ISNUMBER(SEARCH("super",TAB_VISITES[Catégorie])))),"")</f>
        <v>0</v>
      </c>
      <c r="I13" s="62">
        <f>IFERROR(SYNTH_SEMAINE4[[#This Row],[Colonne2]]-SUM(SYNTH_SEMAINE4[[#This Row],[Colonne4]:[Colonne5]]),"")</f>
        <v>0</v>
      </c>
      <c r="J13" s="61">
        <f>IFERROR(SUMPRODUCT((TAB_VISITES[Mois]=SYNTH_SEMAINE4[[#This Row],[Colonne1]])*(ISNUMBER(SEARCH(J$3,TAB_VISITES[Enseigne])))),"")</f>
        <v>1</v>
      </c>
      <c r="K13" s="62">
        <f>IFERROR(SUMPRODUCT((TAB_VISITES[Mois]=SYNTH_SEMAINE4[[#This Row],[Colonne1]])*(ISNUMBER(SEARCH(K$3,TAB_VISITES[Enseigne])))),"")</f>
        <v>1</v>
      </c>
      <c r="L13" s="62">
        <f>IFERROR(SUMPRODUCT((TAB_VISITES[Mois]=SYNTH_SEMAINE4[[#This Row],[Colonne1]])*(ISNUMBER(SEARCH(L$3,TAB_VISITES[Enseigne])))),"")</f>
        <v>0</v>
      </c>
      <c r="M13" s="62">
        <f>IFERROR(SUMPRODUCT((TAB_VISITES[Mois]=SYNTH_SEMAINE4[[#This Row],[Colonne1]])*(ISNUMBER(SEARCH(M$3,TAB_VISITES[Enseigne])))),"")</f>
        <v>0</v>
      </c>
      <c r="N13" s="62">
        <f>IFERROR(SUMPRODUCT((TAB_VISITES[Mois]=SYNTH_SEMAINE4[[#This Row],[Colonne1]])*(ISNUMBER(SEARCH(N$3,TAB_VISITES[Enseigne])))),"")</f>
        <v>0</v>
      </c>
      <c r="O13" s="62">
        <f>IFERROR(SYNTH_SEMAINE4[[#This Row],[Colonne2]]-SUM(SYNTH_SEMAINE4[[#This Row],[Colonne7]:[Colonne11]]),"")</f>
        <v>0</v>
      </c>
      <c r="P13" s="61">
        <f t="array" aca="1" ref="P13" ca="1">COUNT(1/FREQUENCY(IF(TAB_VISITES[Mois]=SYNTH_SEMAINE4[[#This Row],[Colonne1]],MATCH(TAB_VISITES[Département],TAB_VISITES[Département],0)),ROW(INDIRECT("1:"&amp;ROWS(TAB_VISITES[Département])))))</f>
        <v>2</v>
      </c>
      <c r="Q13" s="42"/>
      <c r="R13" s="72" t="s">
        <v>98</v>
      </c>
      <c r="S13" s="71" t="s">
        <v>97</v>
      </c>
      <c r="T13" s="42"/>
      <c r="U13" s="42"/>
      <c r="V13" s="42"/>
      <c r="W13" s="42"/>
      <c r="X13" s="42"/>
      <c r="Y13" s="42"/>
      <c r="Z13" s="42"/>
      <c r="AA13" s="42"/>
      <c r="AB13" s="42"/>
      <c r="AC13" s="42"/>
      <c r="AD13" s="42"/>
      <c r="AE13" s="42"/>
      <c r="AF13" s="42"/>
      <c r="AG13" s="42"/>
    </row>
    <row r="14" spans="1:34" ht="15.75">
      <c r="A14" s="43" t="s">
        <v>224</v>
      </c>
      <c r="B14" s="67">
        <f>IFERROR(COUNTIF(TAB_VISITES[Mois],SYNTH_SEMAINE4[[#This Row],[Colonne1]]),"")</f>
        <v>0</v>
      </c>
      <c r="C14" s="61">
        <f t="array" aca="1" ref="C14" ca="1">COUNT(1/FREQUENCY(IF(TAB_VISITES[Mois]=SYNTH_SEMAINE4[[#This Row],[Colonne1]],MATCH(TAB_VISITES[NOM_MAGASIN],TAB_VISITES[NOM_MAGASIN],0)),ROW(INDIRECT("1:"&amp;ROWS(TAB_VISITES[NOM_MAGASIN])))))</f>
        <v>0</v>
      </c>
      <c r="D14" s="61">
        <f>IFERROR(SUMPRODUCT((TAB_VISITES[Mois]=SYNTH_SEMAINE4[[#This Row],[Colonne1]])*(ISNUMBER(SEARCH("prospection",TAB_VISITES[OBJET_VISITE])))),"")</f>
        <v>0</v>
      </c>
      <c r="E14" s="61">
        <f>IFERROR(SUMPRODUCT((TAB_VISITES[Mois]=SYNTH_SEMAINE4[[#This Row],[Colonne1]])*(ISNUMBER(SEARCH("oui",TAB_VISITES[Nouveau Magsain oui/non])))),"")</f>
        <v>0</v>
      </c>
      <c r="F14" s="61">
        <f t="array" aca="1" ref="F14" ca="1">COUNT(1/FREQUENCY(IF(TAB_VISITES[Mois]=SYNTH_SEMAINE4[[#This Row],[Colonne1]],IF(TAB_VISITES[UNICITE_PROMO_MOIS]&lt;&gt;"",MATCH(TAB_VISITES[UNICITE_PROMO_MOIS],TAB_VISITES[UNICITE_PROMO_MOIS],0))),ROW(INDIRECT("1:"&amp;ROWS(TAB_VISITES[UNICITE_PROMO_MOIS])))))</f>
        <v>0</v>
      </c>
      <c r="G14" s="61">
        <f>IFERROR(SUMPRODUCT((TAB_VISITES[Mois]=SYNTH_SEMAINE4[[#This Row],[Colonne1]])*(ISNUMBER(SEARCH("hyper",TAB_VISITES[Catégorie])))),"")</f>
        <v>0</v>
      </c>
      <c r="H14" s="62">
        <f>IFERROR(SUMPRODUCT((TAB_VISITES[Mois]=SYNTH_SEMAINE4[[#This Row],[Colonne1]])*(ISNUMBER(SEARCH("super",TAB_VISITES[Catégorie])))),"")</f>
        <v>0</v>
      </c>
      <c r="I14" s="62">
        <f>IFERROR(SYNTH_SEMAINE4[[#This Row],[Colonne2]]-SUM(SYNTH_SEMAINE4[[#This Row],[Colonne4]:[Colonne5]]),"")</f>
        <v>0</v>
      </c>
      <c r="J14" s="61">
        <f>IFERROR(SUMPRODUCT((TAB_VISITES[Mois]=SYNTH_SEMAINE4[[#This Row],[Colonne1]])*(ISNUMBER(SEARCH(J$3,TAB_VISITES[Enseigne])))),"")</f>
        <v>0</v>
      </c>
      <c r="K14" s="62">
        <f>IFERROR(SUMPRODUCT((TAB_VISITES[Mois]=SYNTH_SEMAINE4[[#This Row],[Colonne1]])*(ISNUMBER(SEARCH(K$3,TAB_VISITES[Enseigne])))),"")</f>
        <v>0</v>
      </c>
      <c r="L14" s="62">
        <f>IFERROR(SUMPRODUCT((TAB_VISITES[Mois]=SYNTH_SEMAINE4[[#This Row],[Colonne1]])*(ISNUMBER(SEARCH(L$3,TAB_VISITES[Enseigne])))),"")</f>
        <v>0</v>
      </c>
      <c r="M14" s="62">
        <f>IFERROR(SUMPRODUCT((TAB_VISITES[Mois]=SYNTH_SEMAINE4[[#This Row],[Colonne1]])*(ISNUMBER(SEARCH(M$3,TAB_VISITES[Enseigne])))),"")</f>
        <v>0</v>
      </c>
      <c r="N14" s="62">
        <f>IFERROR(SUMPRODUCT((TAB_VISITES[Mois]=SYNTH_SEMAINE4[[#This Row],[Colonne1]])*(ISNUMBER(SEARCH(N$3,TAB_VISITES[Enseigne])))),"")</f>
        <v>0</v>
      </c>
      <c r="O14" s="62">
        <f>IFERROR(SYNTH_SEMAINE4[[#This Row],[Colonne2]]-SUM(SYNTH_SEMAINE4[[#This Row],[Colonne7]:[Colonne11]]),"")</f>
        <v>0</v>
      </c>
      <c r="P14" s="61">
        <f t="array" aca="1" ref="P14" ca="1">COUNT(1/FREQUENCY(IF(TAB_VISITES[Mois]=SYNTH_SEMAINE4[[#This Row],[Colonne1]],MATCH(TAB_VISITES[Département],TAB_VISITES[Département],0)),ROW(INDIRECT("1:"&amp;ROWS(TAB_VISITES[Département])))))</f>
        <v>0</v>
      </c>
      <c r="Q14" s="42"/>
      <c r="T14" s="42"/>
      <c r="U14" s="42"/>
      <c r="V14" s="42"/>
      <c r="W14" s="42"/>
      <c r="X14" s="42"/>
      <c r="Y14" s="42"/>
      <c r="Z14" s="42"/>
      <c r="AA14" s="42"/>
      <c r="AB14" s="42"/>
      <c r="AC14" s="42"/>
      <c r="AD14" s="42"/>
      <c r="AE14" s="42"/>
      <c r="AF14" s="42"/>
      <c r="AG14" s="42"/>
    </row>
    <row r="15" spans="1:34" ht="15.75">
      <c r="A15" s="43" t="s">
        <v>225</v>
      </c>
      <c r="B15" s="67">
        <f>IFERROR(COUNTIF(TAB_VISITES[Mois],SYNTH_SEMAINE4[[#This Row],[Colonne1]]),"")</f>
        <v>0</v>
      </c>
      <c r="C15" s="61">
        <f t="array" aca="1" ref="C15" ca="1">COUNT(1/FREQUENCY(IF(TAB_VISITES[Mois]=SYNTH_SEMAINE4[[#This Row],[Colonne1]],MATCH(TAB_VISITES[NOM_MAGASIN],TAB_VISITES[NOM_MAGASIN],0)),ROW(INDIRECT("1:"&amp;ROWS(TAB_VISITES[NOM_MAGASIN])))))</f>
        <v>0</v>
      </c>
      <c r="D15" s="61">
        <f>IFERROR(SUMPRODUCT((TAB_VISITES[Mois]=SYNTH_SEMAINE4[[#This Row],[Colonne1]])*(ISNUMBER(SEARCH("prospection",TAB_VISITES[OBJET_VISITE])))),"")</f>
        <v>0</v>
      </c>
      <c r="E15" s="61">
        <f>IFERROR(SUMPRODUCT((TAB_VISITES[Mois]=SYNTH_SEMAINE4[[#This Row],[Colonne1]])*(ISNUMBER(SEARCH("oui",TAB_VISITES[Nouveau Magsain oui/non])))),"")</f>
        <v>0</v>
      </c>
      <c r="F15" s="61">
        <f t="array" aca="1" ref="F15" ca="1">COUNT(1/FREQUENCY(IF(TAB_VISITES[Mois]=SYNTH_SEMAINE4[[#This Row],[Colonne1]],IF(TAB_VISITES[UNICITE_PROMO_MOIS]&lt;&gt;"",MATCH(TAB_VISITES[UNICITE_PROMO_MOIS],TAB_VISITES[UNICITE_PROMO_MOIS],0))),ROW(INDIRECT("1:"&amp;ROWS(TAB_VISITES[UNICITE_PROMO_MOIS])))))</f>
        <v>0</v>
      </c>
      <c r="G15" s="61">
        <f>IFERROR(SUMPRODUCT((TAB_VISITES[Mois]=SYNTH_SEMAINE4[[#This Row],[Colonne1]])*(ISNUMBER(SEARCH("hyper",TAB_VISITES[Catégorie])))),"")</f>
        <v>0</v>
      </c>
      <c r="H15" s="62">
        <f>IFERROR(SUMPRODUCT((TAB_VISITES[Mois]=SYNTH_SEMAINE4[[#This Row],[Colonne1]])*(ISNUMBER(SEARCH("super",TAB_VISITES[Catégorie])))),"")</f>
        <v>0</v>
      </c>
      <c r="I15" s="62">
        <f>IFERROR(SYNTH_SEMAINE4[[#This Row],[Colonne2]]-SUM(SYNTH_SEMAINE4[[#This Row],[Colonne4]:[Colonne5]]),"")</f>
        <v>0</v>
      </c>
      <c r="J15" s="61">
        <f>IFERROR(SUMPRODUCT((TAB_VISITES[Mois]=SYNTH_SEMAINE4[[#This Row],[Colonne1]])*(ISNUMBER(SEARCH(J$3,TAB_VISITES[Enseigne])))),"")</f>
        <v>0</v>
      </c>
      <c r="K15" s="62">
        <f>IFERROR(SUMPRODUCT((TAB_VISITES[Mois]=SYNTH_SEMAINE4[[#This Row],[Colonne1]])*(ISNUMBER(SEARCH(K$3,TAB_VISITES[Enseigne])))),"")</f>
        <v>0</v>
      </c>
      <c r="L15" s="62">
        <f>IFERROR(SUMPRODUCT((TAB_VISITES[Mois]=SYNTH_SEMAINE4[[#This Row],[Colonne1]])*(ISNUMBER(SEARCH(L$3,TAB_VISITES[Enseigne])))),"")</f>
        <v>0</v>
      </c>
      <c r="M15" s="62">
        <f>IFERROR(SUMPRODUCT((TAB_VISITES[Mois]=SYNTH_SEMAINE4[[#This Row],[Colonne1]])*(ISNUMBER(SEARCH(M$3,TAB_VISITES[Enseigne])))),"")</f>
        <v>0</v>
      </c>
      <c r="N15" s="62">
        <f>IFERROR(SUMPRODUCT((TAB_VISITES[Mois]=SYNTH_SEMAINE4[[#This Row],[Colonne1]])*(ISNUMBER(SEARCH(N$3,TAB_VISITES[Enseigne])))),"")</f>
        <v>0</v>
      </c>
      <c r="O15" s="62">
        <f>IFERROR(SYNTH_SEMAINE4[[#This Row],[Colonne2]]-SUM(SYNTH_SEMAINE4[[#This Row],[Colonne7]:[Colonne11]]),"")</f>
        <v>0</v>
      </c>
      <c r="P15" s="61">
        <f t="array" aca="1" ref="P15" ca="1">COUNT(1/FREQUENCY(IF(TAB_VISITES[Mois]=SYNTH_SEMAINE4[[#This Row],[Colonne1]],MATCH(TAB_VISITES[Département],TAB_VISITES[Département],0)),ROW(INDIRECT("1:"&amp;ROWS(TAB_VISITES[Département])))))</f>
        <v>0</v>
      </c>
      <c r="Q15" s="42"/>
      <c r="R15" s="42"/>
      <c r="S15" s="42"/>
      <c r="T15" s="42"/>
      <c r="U15" s="42"/>
      <c r="V15" s="42"/>
      <c r="W15" s="42"/>
      <c r="X15" s="42"/>
      <c r="Y15" s="42"/>
      <c r="Z15" s="42"/>
      <c r="AA15" s="42"/>
      <c r="AB15" s="42"/>
      <c r="AC15" s="42"/>
      <c r="AD15" s="42"/>
      <c r="AE15" s="42"/>
      <c r="AF15" s="42"/>
      <c r="AG15" s="42"/>
    </row>
    <row r="16" spans="1:34" ht="15.75">
      <c r="A16" s="43" t="s">
        <v>226</v>
      </c>
      <c r="B16" s="67">
        <f>IFERROR(COUNTIF(TAB_VISITES[Mois],SYNTH_SEMAINE4[[#This Row],[Colonne1]]),"")</f>
        <v>0</v>
      </c>
      <c r="C16" s="61">
        <f t="array" aca="1" ref="C16" ca="1">COUNT(1/FREQUENCY(IF(TAB_VISITES[Mois]=SYNTH_SEMAINE4[[#This Row],[Colonne1]],MATCH(TAB_VISITES[NOM_MAGASIN],TAB_VISITES[NOM_MAGASIN],0)),ROW(INDIRECT("1:"&amp;ROWS(TAB_VISITES[NOM_MAGASIN])))))</f>
        <v>0</v>
      </c>
      <c r="D16" s="61">
        <f>IFERROR(SUMPRODUCT((TAB_VISITES[Mois]=SYNTH_SEMAINE4[[#This Row],[Colonne1]])*(ISNUMBER(SEARCH("prospection",TAB_VISITES[OBJET_VISITE])))),"")</f>
        <v>0</v>
      </c>
      <c r="E16" s="61">
        <f>IFERROR(SUMPRODUCT((TAB_VISITES[Mois]=SYNTH_SEMAINE4[[#This Row],[Colonne1]])*(ISNUMBER(SEARCH("oui",TAB_VISITES[Nouveau Magsain oui/non])))),"")</f>
        <v>0</v>
      </c>
      <c r="F16" s="61">
        <f t="array" aca="1" ref="F16" ca="1">COUNT(1/FREQUENCY(IF(TAB_VISITES[Mois]=SYNTH_SEMAINE4[[#This Row],[Colonne1]],IF(TAB_VISITES[UNICITE_PROMO_MOIS]&lt;&gt;"",MATCH(TAB_VISITES[UNICITE_PROMO_MOIS],TAB_VISITES[UNICITE_PROMO_MOIS],0))),ROW(INDIRECT("1:"&amp;ROWS(TAB_VISITES[UNICITE_PROMO_MOIS])))))</f>
        <v>0</v>
      </c>
      <c r="G16" s="61">
        <f>IFERROR(SUMPRODUCT((TAB_VISITES[Mois]=SYNTH_SEMAINE4[[#This Row],[Colonne1]])*(ISNUMBER(SEARCH("hyper",TAB_VISITES[Catégorie])))),"")</f>
        <v>0</v>
      </c>
      <c r="H16" s="62">
        <f>IFERROR(SUMPRODUCT((TAB_VISITES[Mois]=SYNTH_SEMAINE4[[#This Row],[Colonne1]])*(ISNUMBER(SEARCH("super",TAB_VISITES[Catégorie])))),"")</f>
        <v>0</v>
      </c>
      <c r="I16" s="62">
        <f>IFERROR(SYNTH_SEMAINE4[[#This Row],[Colonne2]]-SUM(SYNTH_SEMAINE4[[#This Row],[Colonne4]:[Colonne5]]),"")</f>
        <v>0</v>
      </c>
      <c r="J16" s="61">
        <f>IFERROR(SUMPRODUCT((TAB_VISITES[Mois]=SYNTH_SEMAINE4[[#This Row],[Colonne1]])*(ISNUMBER(SEARCH(J$3,TAB_VISITES[Enseigne])))),"")</f>
        <v>0</v>
      </c>
      <c r="K16" s="62">
        <f>IFERROR(SUMPRODUCT((TAB_VISITES[Mois]=SYNTH_SEMAINE4[[#This Row],[Colonne1]])*(ISNUMBER(SEARCH(K$3,TAB_VISITES[Enseigne])))),"")</f>
        <v>0</v>
      </c>
      <c r="L16" s="62">
        <f>IFERROR(SUMPRODUCT((TAB_VISITES[Mois]=SYNTH_SEMAINE4[[#This Row],[Colonne1]])*(ISNUMBER(SEARCH(L$3,TAB_VISITES[Enseigne])))),"")</f>
        <v>0</v>
      </c>
      <c r="M16" s="62">
        <f>IFERROR(SUMPRODUCT((TAB_VISITES[Mois]=SYNTH_SEMAINE4[[#This Row],[Colonne1]])*(ISNUMBER(SEARCH(M$3,TAB_VISITES[Enseigne])))),"")</f>
        <v>0</v>
      </c>
      <c r="N16" s="62">
        <f>IFERROR(SUMPRODUCT((TAB_VISITES[Mois]=SYNTH_SEMAINE4[[#This Row],[Colonne1]])*(ISNUMBER(SEARCH(N$3,TAB_VISITES[Enseigne])))),"")</f>
        <v>0</v>
      </c>
      <c r="O16" s="62">
        <f>IFERROR(SYNTH_SEMAINE4[[#This Row],[Colonne2]]-SUM(SYNTH_SEMAINE4[[#This Row],[Colonne7]:[Colonne11]]),"")</f>
        <v>0</v>
      </c>
      <c r="P16" s="61">
        <f t="array" aca="1" ref="P16" ca="1">COUNT(1/FREQUENCY(IF(TAB_VISITES[Mois]=SYNTH_SEMAINE4[[#This Row],[Colonne1]],MATCH(TAB_VISITES[Département],TAB_VISITES[Département],0)),ROW(INDIRECT("1:"&amp;ROWS(TAB_VISITES[Département])))))</f>
        <v>0</v>
      </c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  <c r="AG16" s="42"/>
    </row>
    <row r="17" spans="1:33" ht="15.75">
      <c r="A17" s="63" t="s">
        <v>68</v>
      </c>
      <c r="B17" s="68">
        <f>SUBTOTAL(109,[Colonne2])</f>
        <v>9</v>
      </c>
      <c r="C17" s="64">
        <f ca="1">SUBTOTAL(109,[Colonne13])</f>
        <v>6</v>
      </c>
      <c r="D17" s="64">
        <f>SUBTOTAL(109,[Colonne3])</f>
        <v>3</v>
      </c>
      <c r="E17" s="64">
        <f>SUBTOTAL(109,[Colonne32])</f>
        <v>3</v>
      </c>
      <c r="F17" s="64"/>
      <c r="G17" s="64">
        <f>SUBTOTAL(109,[Colonne4])</f>
        <v>4</v>
      </c>
      <c r="H17" s="65">
        <f>SUBTOTAL(109,[Colonne5])</f>
        <v>5</v>
      </c>
      <c r="I17" s="65">
        <f>SUBTOTAL(109,[Colonne6])</f>
        <v>0</v>
      </c>
      <c r="J17" s="64">
        <f>SUBTOTAL(109,[Colonne7])</f>
        <v>2</v>
      </c>
      <c r="K17" s="65">
        <f>SUBTOTAL(109,[Colonne8])</f>
        <v>7</v>
      </c>
      <c r="L17" s="65">
        <f>SUBTOTAL(109,[Colonne9])</f>
        <v>0</v>
      </c>
      <c r="M17" s="65">
        <f>SUBTOTAL(109,[Colonne10])</f>
        <v>0</v>
      </c>
      <c r="N17" s="65">
        <f>SUBTOTAL(109,[Colonne11])</f>
        <v>0</v>
      </c>
      <c r="O17" s="65">
        <f>SUBTOTAL(109,[Colonne12])</f>
        <v>0</v>
      </c>
      <c r="P17" s="64">
        <f ca="1">SUBTOTAL(109,[Colonne14])</f>
        <v>5</v>
      </c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2"/>
      <c r="AG17" s="42"/>
    </row>
    <row r="18" spans="1:33" s="37" customFormat="1">
      <c r="A18" s="40"/>
      <c r="B18" s="39"/>
      <c r="C18" s="39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  <c r="AF18" s="42"/>
      <c r="AG18" s="42"/>
    </row>
    <row r="19" spans="1:33" s="37" customFormat="1">
      <c r="A19" s="40"/>
      <c r="B19" s="39"/>
      <c r="C19" s="39"/>
      <c r="Q19" s="42"/>
      <c r="R19" s="42"/>
      <c r="S19" s="42"/>
      <c r="T19" s="42"/>
      <c r="U19" s="42"/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  <c r="AG19" s="42"/>
    </row>
    <row r="20" spans="1:33" s="37" customFormat="1">
      <c r="A20" s="40"/>
      <c r="B20" s="39"/>
      <c r="C20" s="39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  <c r="AG20" s="42"/>
    </row>
    <row r="21" spans="1:33" s="37" customFormat="1">
      <c r="A21" s="40"/>
      <c r="B21" s="39"/>
      <c r="C21" s="39"/>
      <c r="Q21" s="42"/>
      <c r="R21" s="42"/>
      <c r="S21" s="42"/>
      <c r="T21" s="42"/>
      <c r="U21" s="42"/>
      <c r="V21" s="42"/>
      <c r="W21" s="42"/>
      <c r="X21" s="42"/>
      <c r="Y21" s="42"/>
      <c r="Z21" s="42"/>
      <c r="AA21" s="42"/>
      <c r="AB21" s="42"/>
      <c r="AC21" s="42"/>
      <c r="AD21" s="42"/>
      <c r="AE21" s="42"/>
      <c r="AF21" s="42"/>
      <c r="AG21" s="42"/>
    </row>
    <row r="22" spans="1:33" s="37" customFormat="1">
      <c r="A22" s="40"/>
      <c r="B22" s="39"/>
      <c r="C22" s="39"/>
      <c r="Q22" s="42"/>
      <c r="R22" s="42"/>
      <c r="S22" s="42"/>
      <c r="T22" s="42"/>
      <c r="U22" s="42"/>
      <c r="V22" s="42"/>
      <c r="W22" s="42"/>
      <c r="X22" s="42"/>
      <c r="Y22" s="42"/>
      <c r="Z22" s="42"/>
      <c r="AA22" s="42"/>
      <c r="AB22" s="42"/>
      <c r="AC22" s="42"/>
      <c r="AD22" s="42"/>
      <c r="AE22" s="42"/>
      <c r="AF22" s="42"/>
      <c r="AG22" s="42"/>
    </row>
    <row r="23" spans="1:33" s="37" customFormat="1">
      <c r="A23" s="40"/>
      <c r="B23" s="39"/>
      <c r="C23" s="39"/>
      <c r="Q23" s="42"/>
      <c r="R23" s="42"/>
      <c r="S23" s="42"/>
      <c r="T23" s="42"/>
      <c r="U23" s="42"/>
      <c r="V23" s="42"/>
      <c r="W23" s="42"/>
      <c r="X23" s="42"/>
      <c r="Y23" s="42"/>
      <c r="Z23" s="42"/>
      <c r="AA23" s="42"/>
      <c r="AB23" s="42"/>
      <c r="AC23" s="42"/>
      <c r="AD23" s="42"/>
      <c r="AE23" s="42"/>
      <c r="AF23" s="42"/>
      <c r="AG23" s="42"/>
    </row>
    <row r="24" spans="1:33" s="37" customFormat="1">
      <c r="A24" s="40"/>
      <c r="B24" s="39"/>
      <c r="C24" s="39"/>
      <c r="Q24" s="42"/>
      <c r="R24" s="42"/>
      <c r="S24" s="42"/>
      <c r="T24" s="42"/>
      <c r="U24" s="42"/>
      <c r="V24" s="42"/>
      <c r="W24" s="42"/>
      <c r="X24" s="42"/>
      <c r="Y24" s="42"/>
      <c r="Z24" s="42"/>
      <c r="AA24" s="42"/>
      <c r="AB24" s="42"/>
      <c r="AC24" s="42"/>
      <c r="AD24" s="42"/>
      <c r="AE24" s="42"/>
      <c r="AF24" s="42"/>
      <c r="AG24" s="42"/>
    </row>
    <row r="25" spans="1:33" s="37" customFormat="1">
      <c r="A25" s="40"/>
      <c r="B25" s="39"/>
      <c r="C25" s="39"/>
      <c r="Q25" s="42"/>
      <c r="R25" s="42"/>
      <c r="S25" s="42"/>
      <c r="T25" s="42"/>
      <c r="U25" s="42"/>
      <c r="V25" s="42"/>
      <c r="W25" s="42"/>
      <c r="X25" s="42"/>
      <c r="Y25" s="42"/>
      <c r="Z25" s="42"/>
      <c r="AA25" s="42"/>
      <c r="AB25" s="42"/>
      <c r="AC25" s="42"/>
      <c r="AD25" s="42"/>
      <c r="AE25" s="42"/>
      <c r="AF25" s="42"/>
      <c r="AG25" s="42"/>
    </row>
    <row r="26" spans="1:33" s="37" customFormat="1">
      <c r="A26" s="40"/>
      <c r="B26" s="39"/>
      <c r="C26" s="39"/>
      <c r="Q26" s="42"/>
      <c r="R26" s="42"/>
      <c r="S26" s="42"/>
      <c r="T26" s="42"/>
      <c r="U26" s="42"/>
      <c r="V26" s="42"/>
      <c r="W26" s="42"/>
      <c r="X26" s="42"/>
      <c r="Y26" s="42"/>
      <c r="Z26" s="42"/>
      <c r="AA26" s="42"/>
      <c r="AB26" s="42"/>
      <c r="AC26" s="42"/>
      <c r="AD26" s="42"/>
      <c r="AE26" s="42"/>
      <c r="AF26" s="42"/>
      <c r="AG26" s="42"/>
    </row>
    <row r="27" spans="1:33" s="37" customFormat="1">
      <c r="A27" s="40"/>
      <c r="B27" s="39"/>
      <c r="C27" s="39"/>
    </row>
    <row r="28" spans="1:33" s="37" customFormat="1">
      <c r="A28" s="40"/>
      <c r="B28" s="39"/>
      <c r="C28" s="39"/>
    </row>
    <row r="29" spans="1:33" s="37" customFormat="1">
      <c r="A29" s="40"/>
      <c r="B29" s="39"/>
      <c r="C29" s="39"/>
    </row>
    <row r="30" spans="1:33" s="37" customFormat="1">
      <c r="A30" s="40"/>
      <c r="B30" s="39"/>
      <c r="C30" s="39"/>
    </row>
    <row r="31" spans="1:33" s="37" customFormat="1">
      <c r="A31" s="40"/>
      <c r="B31" s="39"/>
      <c r="C31" s="39"/>
    </row>
    <row r="32" spans="1:33" s="37" customFormat="1">
      <c r="A32" s="40"/>
      <c r="B32" s="39"/>
      <c r="C32" s="39"/>
    </row>
    <row r="33" spans="1:3" s="37" customFormat="1">
      <c r="A33" s="40"/>
      <c r="B33" s="39"/>
      <c r="C33" s="39"/>
    </row>
    <row r="34" spans="1:3" s="37" customFormat="1">
      <c r="A34" s="40"/>
      <c r="B34" s="39"/>
      <c r="C34" s="39"/>
    </row>
    <row r="35" spans="1:3" s="37" customFormat="1">
      <c r="A35" s="40"/>
      <c r="B35" s="39"/>
      <c r="C35" s="39"/>
    </row>
    <row r="36" spans="1:3" s="37" customFormat="1">
      <c r="A36" s="40"/>
      <c r="B36" s="39"/>
      <c r="C36" s="39"/>
    </row>
    <row r="37" spans="1:3" s="37" customFormat="1">
      <c r="A37" s="40"/>
      <c r="B37" s="39"/>
      <c r="C37" s="39"/>
    </row>
    <row r="38" spans="1:3" s="37" customFormat="1">
      <c r="A38" s="40"/>
      <c r="B38" s="39"/>
      <c r="C38" s="39"/>
    </row>
    <row r="39" spans="1:3" s="37" customFormat="1">
      <c r="A39" s="40"/>
      <c r="B39" s="39"/>
      <c r="C39" s="39"/>
    </row>
    <row r="40" spans="1:3" s="37" customFormat="1">
      <c r="A40" s="40"/>
      <c r="B40" s="39"/>
      <c r="C40" s="39"/>
    </row>
    <row r="41" spans="1:3" s="37" customFormat="1">
      <c r="A41" s="40"/>
      <c r="B41" s="39"/>
      <c r="C41" s="39"/>
    </row>
    <row r="42" spans="1:3" s="37" customFormat="1">
      <c r="A42" s="40"/>
      <c r="B42" s="39"/>
      <c r="C42" s="39"/>
    </row>
    <row r="43" spans="1:3" s="37" customFormat="1">
      <c r="A43" s="40"/>
      <c r="B43" s="39"/>
      <c r="C43" s="39"/>
    </row>
    <row r="44" spans="1:3" s="37" customFormat="1">
      <c r="A44" s="40"/>
      <c r="B44" s="39"/>
      <c r="C44" s="39"/>
    </row>
    <row r="45" spans="1:3" s="37" customFormat="1">
      <c r="A45" s="40"/>
      <c r="B45" s="39"/>
      <c r="C45" s="39"/>
    </row>
    <row r="46" spans="1:3" s="37" customFormat="1">
      <c r="A46" s="40"/>
      <c r="B46" s="39"/>
      <c r="C46" s="39"/>
    </row>
    <row r="47" spans="1:3" s="37" customFormat="1">
      <c r="A47" s="40"/>
      <c r="B47" s="39"/>
      <c r="C47" s="39"/>
    </row>
    <row r="48" spans="1:3" s="37" customFormat="1">
      <c r="A48" s="40"/>
      <c r="B48" s="39"/>
      <c r="C48" s="39"/>
    </row>
    <row r="49" spans="1:3" s="37" customFormat="1">
      <c r="A49" s="40"/>
      <c r="B49" s="39"/>
      <c r="C49" s="39"/>
    </row>
    <row r="50" spans="1:3" s="37" customFormat="1">
      <c r="A50" s="40"/>
      <c r="B50" s="39"/>
      <c r="C50" s="39"/>
    </row>
    <row r="51" spans="1:3" s="37" customFormat="1">
      <c r="A51" s="40"/>
      <c r="B51" s="39"/>
      <c r="C51" s="39"/>
    </row>
    <row r="52" spans="1:3" s="37" customFormat="1">
      <c r="A52" s="40"/>
      <c r="B52" s="39"/>
      <c r="C52" s="39"/>
    </row>
    <row r="53" spans="1:3" s="37" customFormat="1">
      <c r="A53" s="40"/>
      <c r="B53" s="39"/>
      <c r="C53" s="39"/>
    </row>
    <row r="54" spans="1:3" s="37" customFormat="1">
      <c r="A54" s="40"/>
      <c r="B54" s="39"/>
      <c r="C54" s="39"/>
    </row>
    <row r="55" spans="1:3" s="37" customFormat="1">
      <c r="A55" s="40"/>
      <c r="B55" s="39"/>
      <c r="C55" s="39"/>
    </row>
    <row r="56" spans="1:3" s="37" customFormat="1">
      <c r="A56" s="40"/>
      <c r="B56" s="39"/>
      <c r="C56" s="39"/>
    </row>
    <row r="57" spans="1:3" s="37" customFormat="1">
      <c r="A57" s="40"/>
      <c r="B57" s="39"/>
      <c r="C57" s="39"/>
    </row>
    <row r="58" spans="1:3" s="37" customFormat="1">
      <c r="A58" s="40"/>
      <c r="B58" s="39"/>
      <c r="C58" s="39"/>
    </row>
    <row r="59" spans="1:3" s="37" customFormat="1">
      <c r="A59" s="40"/>
      <c r="B59" s="39"/>
      <c r="C59" s="39"/>
    </row>
    <row r="60" spans="1:3" s="37" customFormat="1">
      <c r="A60" s="40"/>
      <c r="B60" s="39"/>
      <c r="C60" s="39"/>
    </row>
    <row r="61" spans="1:3" s="37" customFormat="1">
      <c r="A61" s="40"/>
      <c r="B61" s="39"/>
      <c r="C61" s="39"/>
    </row>
    <row r="62" spans="1:3" s="37" customFormat="1">
      <c r="A62" s="40"/>
      <c r="B62" s="39"/>
      <c r="C62" s="39"/>
    </row>
    <row r="63" spans="1:3" s="37" customFormat="1">
      <c r="A63" s="40"/>
      <c r="B63" s="39"/>
      <c r="C63" s="39"/>
    </row>
    <row r="64" spans="1:3" s="37" customFormat="1">
      <c r="A64" s="40"/>
      <c r="B64" s="39"/>
      <c r="C64" s="39"/>
    </row>
    <row r="65" spans="1:3" s="37" customFormat="1">
      <c r="A65" s="40"/>
      <c r="B65" s="39"/>
      <c r="C65" s="39"/>
    </row>
    <row r="66" spans="1:3" s="37" customFormat="1">
      <c r="A66" s="40"/>
      <c r="B66" s="39"/>
      <c r="C66" s="39"/>
    </row>
    <row r="67" spans="1:3" s="37" customFormat="1">
      <c r="A67" s="40"/>
      <c r="B67" s="39"/>
      <c r="C67" s="39"/>
    </row>
    <row r="68" spans="1:3" s="37" customFormat="1">
      <c r="A68" s="40"/>
      <c r="B68" s="39"/>
      <c r="C68" s="39"/>
    </row>
    <row r="69" spans="1:3" s="37" customFormat="1">
      <c r="A69" s="40"/>
      <c r="B69" s="39"/>
      <c r="C69" s="39"/>
    </row>
    <row r="70" spans="1:3" s="37" customFormat="1">
      <c r="A70" s="40"/>
      <c r="B70" s="39"/>
      <c r="C70" s="39"/>
    </row>
    <row r="71" spans="1:3" s="37" customFormat="1">
      <c r="A71" s="40"/>
      <c r="B71" s="39"/>
      <c r="C71" s="39"/>
    </row>
    <row r="72" spans="1:3" s="37" customFormat="1">
      <c r="A72" s="40"/>
      <c r="B72" s="39"/>
      <c r="C72" s="39"/>
    </row>
    <row r="73" spans="1:3" s="37" customFormat="1">
      <c r="A73" s="40"/>
      <c r="B73" s="39"/>
      <c r="C73" s="39"/>
    </row>
    <row r="74" spans="1:3" s="37" customFormat="1">
      <c r="A74" s="40"/>
      <c r="B74" s="39"/>
      <c r="C74" s="39"/>
    </row>
    <row r="75" spans="1:3" s="37" customFormat="1">
      <c r="A75" s="40"/>
      <c r="B75" s="39"/>
      <c r="C75" s="39"/>
    </row>
    <row r="76" spans="1:3" s="37" customFormat="1">
      <c r="A76" s="40"/>
      <c r="B76" s="39"/>
      <c r="C76" s="39"/>
    </row>
    <row r="77" spans="1:3" s="37" customFormat="1">
      <c r="A77" s="40"/>
      <c r="B77" s="39"/>
      <c r="C77" s="39"/>
    </row>
    <row r="78" spans="1:3" s="37" customFormat="1">
      <c r="A78" s="40"/>
      <c r="B78" s="39"/>
      <c r="C78" s="39"/>
    </row>
    <row r="79" spans="1:3" s="37" customFormat="1">
      <c r="A79" s="40"/>
      <c r="B79" s="39"/>
      <c r="C79" s="39"/>
    </row>
    <row r="80" spans="1:3" s="37" customFormat="1">
      <c r="A80" s="40"/>
      <c r="B80" s="39"/>
      <c r="C80" s="39"/>
    </row>
    <row r="81" spans="1:3" s="37" customFormat="1">
      <c r="A81" s="40"/>
      <c r="B81" s="39"/>
      <c r="C81" s="39"/>
    </row>
    <row r="82" spans="1:3" s="37" customFormat="1">
      <c r="A82" s="40"/>
      <c r="B82" s="39"/>
      <c r="C82" s="39"/>
    </row>
    <row r="83" spans="1:3" s="37" customFormat="1">
      <c r="A83" s="40"/>
      <c r="B83" s="39"/>
      <c r="C83" s="39"/>
    </row>
    <row r="84" spans="1:3" s="37" customFormat="1">
      <c r="A84" s="40"/>
      <c r="B84" s="39"/>
      <c r="C84" s="39"/>
    </row>
    <row r="85" spans="1:3" s="37" customFormat="1">
      <c r="A85" s="40"/>
      <c r="B85" s="39"/>
      <c r="C85" s="39"/>
    </row>
    <row r="86" spans="1:3" s="37" customFormat="1">
      <c r="A86" s="40"/>
      <c r="B86" s="39"/>
      <c r="C86" s="39"/>
    </row>
    <row r="87" spans="1:3" s="37" customFormat="1">
      <c r="A87" s="40"/>
      <c r="B87" s="39"/>
      <c r="C87" s="39"/>
    </row>
    <row r="88" spans="1:3" s="37" customFormat="1">
      <c r="A88" s="40"/>
      <c r="B88" s="39"/>
      <c r="C88" s="39"/>
    </row>
    <row r="89" spans="1:3" s="37" customFormat="1">
      <c r="A89" s="40"/>
      <c r="B89" s="39"/>
      <c r="C89" s="39"/>
    </row>
    <row r="90" spans="1:3" s="37" customFormat="1">
      <c r="A90" s="40"/>
      <c r="B90" s="39"/>
      <c r="C90" s="39"/>
    </row>
    <row r="91" spans="1:3" s="37" customFormat="1">
      <c r="A91" s="40"/>
      <c r="B91" s="39"/>
      <c r="C91" s="39"/>
    </row>
    <row r="92" spans="1:3" s="37" customFormat="1">
      <c r="A92" s="40"/>
      <c r="B92" s="39"/>
      <c r="C92" s="39"/>
    </row>
    <row r="93" spans="1:3" s="37" customFormat="1">
      <c r="A93" s="40"/>
      <c r="B93" s="39"/>
      <c r="C93" s="39"/>
    </row>
    <row r="94" spans="1:3" s="37" customFormat="1">
      <c r="A94" s="40"/>
      <c r="B94" s="39"/>
      <c r="C94" s="39"/>
    </row>
    <row r="95" spans="1:3" s="37" customFormat="1">
      <c r="A95" s="40"/>
      <c r="B95" s="39"/>
      <c r="C95" s="39"/>
    </row>
    <row r="96" spans="1:3" s="37" customFormat="1">
      <c r="A96" s="40"/>
      <c r="B96" s="39"/>
      <c r="C96" s="39"/>
    </row>
    <row r="97" spans="1:3" s="37" customFormat="1">
      <c r="A97" s="40"/>
      <c r="B97" s="39"/>
      <c r="C97" s="39"/>
    </row>
    <row r="98" spans="1:3" s="37" customFormat="1">
      <c r="A98" s="40"/>
      <c r="B98" s="39"/>
      <c r="C98" s="39"/>
    </row>
    <row r="99" spans="1:3" s="37" customFormat="1">
      <c r="A99" s="40"/>
      <c r="B99" s="39"/>
      <c r="C99" s="39"/>
    </row>
    <row r="100" spans="1:3" s="37" customFormat="1">
      <c r="A100" s="40"/>
      <c r="B100" s="39"/>
      <c r="C100" s="39"/>
    </row>
    <row r="101" spans="1:3" s="37" customFormat="1">
      <c r="A101" s="40"/>
      <c r="B101" s="39"/>
      <c r="C101" s="39"/>
    </row>
    <row r="102" spans="1:3" s="37" customFormat="1">
      <c r="A102" s="40"/>
      <c r="B102" s="39"/>
      <c r="C102" s="39"/>
    </row>
    <row r="103" spans="1:3" s="37" customFormat="1">
      <c r="A103" s="40"/>
      <c r="B103" s="39"/>
      <c r="C103" s="39"/>
    </row>
    <row r="104" spans="1:3" s="37" customFormat="1">
      <c r="A104" s="40"/>
      <c r="B104" s="39"/>
      <c r="C104" s="39"/>
    </row>
    <row r="105" spans="1:3" s="37" customFormat="1">
      <c r="A105" s="40"/>
      <c r="B105" s="39"/>
      <c r="C105" s="39"/>
    </row>
    <row r="106" spans="1:3" s="37" customFormat="1">
      <c r="A106" s="40"/>
      <c r="B106" s="39"/>
      <c r="C106" s="39"/>
    </row>
    <row r="107" spans="1:3" s="37" customFormat="1">
      <c r="A107" s="40"/>
      <c r="B107" s="39"/>
      <c r="C107" s="39"/>
    </row>
    <row r="108" spans="1:3" s="37" customFormat="1">
      <c r="A108" s="40"/>
      <c r="B108" s="39"/>
      <c r="C108" s="39"/>
    </row>
    <row r="109" spans="1:3" s="37" customFormat="1">
      <c r="A109" s="40"/>
      <c r="B109" s="39"/>
      <c r="C109" s="39"/>
    </row>
    <row r="110" spans="1:3" s="37" customFormat="1">
      <c r="A110" s="40"/>
      <c r="B110" s="39"/>
      <c r="C110" s="39"/>
    </row>
    <row r="111" spans="1:3" s="37" customFormat="1">
      <c r="A111" s="40"/>
      <c r="B111" s="39"/>
      <c r="C111" s="39"/>
    </row>
    <row r="112" spans="1:3" s="37" customFormat="1">
      <c r="A112" s="40"/>
      <c r="B112" s="39"/>
      <c r="C112" s="39"/>
    </row>
    <row r="113" spans="1:3" s="37" customFormat="1">
      <c r="A113" s="40"/>
      <c r="B113" s="39"/>
      <c r="C113" s="39"/>
    </row>
    <row r="114" spans="1:3" s="37" customFormat="1">
      <c r="A114" s="40"/>
      <c r="B114" s="39"/>
      <c r="C114" s="39"/>
    </row>
    <row r="115" spans="1:3" s="37" customFormat="1">
      <c r="A115" s="40"/>
      <c r="B115" s="39"/>
      <c r="C115" s="39"/>
    </row>
    <row r="116" spans="1:3" s="37" customFormat="1">
      <c r="A116" s="40"/>
      <c r="B116" s="39"/>
      <c r="C116" s="39"/>
    </row>
    <row r="117" spans="1:3" s="37" customFormat="1">
      <c r="A117" s="40"/>
      <c r="B117" s="39"/>
      <c r="C117" s="39"/>
    </row>
    <row r="118" spans="1:3" s="37" customFormat="1">
      <c r="A118" s="40"/>
      <c r="B118" s="39"/>
      <c r="C118" s="39"/>
    </row>
    <row r="119" spans="1:3" s="37" customFormat="1">
      <c r="A119" s="40"/>
      <c r="B119" s="39"/>
      <c r="C119" s="39"/>
    </row>
    <row r="120" spans="1:3" s="37" customFormat="1">
      <c r="A120" s="40"/>
      <c r="B120" s="39"/>
      <c r="C120" s="39"/>
    </row>
    <row r="121" spans="1:3" s="37" customFormat="1">
      <c r="A121" s="40"/>
      <c r="B121" s="39"/>
      <c r="C121" s="39"/>
    </row>
    <row r="122" spans="1:3" s="37" customFormat="1">
      <c r="A122" s="40"/>
      <c r="B122" s="39"/>
      <c r="C122" s="39"/>
    </row>
    <row r="123" spans="1:3" s="37" customFormat="1">
      <c r="A123" s="40"/>
      <c r="B123" s="39"/>
      <c r="C123" s="39"/>
    </row>
    <row r="124" spans="1:3" s="37" customFormat="1">
      <c r="A124" s="40"/>
      <c r="B124" s="39"/>
      <c r="C124" s="39"/>
    </row>
    <row r="125" spans="1:3" s="37" customFormat="1">
      <c r="A125" s="40"/>
      <c r="B125" s="39"/>
      <c r="C125" s="39"/>
    </row>
    <row r="126" spans="1:3" s="37" customFormat="1">
      <c r="A126" s="40"/>
      <c r="B126" s="39"/>
      <c r="C126" s="39"/>
    </row>
    <row r="127" spans="1:3" s="37" customFormat="1">
      <c r="A127" s="40"/>
      <c r="B127" s="39"/>
      <c r="C127" s="39"/>
    </row>
    <row r="128" spans="1:3" s="37" customFormat="1">
      <c r="A128" s="40"/>
      <c r="B128" s="39"/>
      <c r="C128" s="39"/>
    </row>
    <row r="129" spans="1:3" s="37" customFormat="1">
      <c r="A129" s="40"/>
      <c r="B129" s="39"/>
      <c r="C129" s="39"/>
    </row>
    <row r="130" spans="1:3" s="37" customFormat="1">
      <c r="A130" s="40"/>
      <c r="B130" s="39"/>
      <c r="C130" s="39"/>
    </row>
    <row r="131" spans="1:3" s="37" customFormat="1">
      <c r="A131" s="40"/>
      <c r="B131" s="39"/>
      <c r="C131" s="39"/>
    </row>
    <row r="132" spans="1:3" s="37" customFormat="1">
      <c r="A132" s="40"/>
      <c r="B132" s="39"/>
      <c r="C132" s="39"/>
    </row>
    <row r="133" spans="1:3" s="37" customFormat="1">
      <c r="A133" s="40"/>
      <c r="B133" s="39"/>
      <c r="C133" s="39"/>
    </row>
    <row r="134" spans="1:3" s="37" customFormat="1">
      <c r="A134" s="40"/>
      <c r="B134" s="39"/>
      <c r="C134" s="39"/>
    </row>
    <row r="135" spans="1:3" s="37" customFormat="1">
      <c r="A135" s="40"/>
      <c r="B135" s="39"/>
      <c r="C135" s="39"/>
    </row>
    <row r="136" spans="1:3" s="37" customFormat="1">
      <c r="A136" s="40"/>
      <c r="B136" s="39"/>
      <c r="C136" s="39"/>
    </row>
    <row r="137" spans="1:3" s="37" customFormat="1">
      <c r="A137" s="40"/>
      <c r="B137" s="39"/>
      <c r="C137" s="39"/>
    </row>
    <row r="138" spans="1:3" s="37" customFormat="1">
      <c r="A138" s="40"/>
      <c r="B138" s="39"/>
      <c r="C138" s="39"/>
    </row>
    <row r="139" spans="1:3" s="37" customFormat="1">
      <c r="A139" s="40"/>
      <c r="B139" s="39"/>
      <c r="C139" s="39"/>
    </row>
    <row r="140" spans="1:3" s="37" customFormat="1">
      <c r="A140" s="40"/>
      <c r="B140" s="39"/>
      <c r="C140" s="39"/>
    </row>
    <row r="141" spans="1:3" s="37" customFormat="1">
      <c r="A141" s="40"/>
      <c r="B141" s="39"/>
      <c r="C141" s="39"/>
    </row>
    <row r="142" spans="1:3" s="37" customFormat="1">
      <c r="A142" s="40"/>
      <c r="B142" s="39"/>
      <c r="C142" s="39"/>
    </row>
    <row r="143" spans="1:3" s="37" customFormat="1">
      <c r="A143" s="40"/>
      <c r="B143" s="39"/>
      <c r="C143" s="39"/>
    </row>
    <row r="144" spans="1:3" s="37" customFormat="1">
      <c r="A144" s="40"/>
      <c r="B144" s="39"/>
      <c r="C144" s="39"/>
    </row>
    <row r="145" spans="1:3" s="37" customFormat="1">
      <c r="A145" s="40"/>
      <c r="B145" s="39"/>
      <c r="C145" s="39"/>
    </row>
    <row r="146" spans="1:3" s="37" customFormat="1">
      <c r="A146" s="40"/>
      <c r="B146" s="39"/>
      <c r="C146" s="39"/>
    </row>
    <row r="147" spans="1:3" s="37" customFormat="1">
      <c r="A147" s="40"/>
      <c r="B147" s="39"/>
      <c r="C147" s="39"/>
    </row>
    <row r="148" spans="1:3" s="37" customFormat="1">
      <c r="A148" s="40"/>
      <c r="B148" s="39"/>
      <c r="C148" s="39"/>
    </row>
    <row r="149" spans="1:3" s="37" customFormat="1">
      <c r="A149" s="40"/>
      <c r="B149" s="39"/>
      <c r="C149" s="39"/>
    </row>
    <row r="150" spans="1:3" s="37" customFormat="1">
      <c r="A150" s="40"/>
      <c r="B150" s="39"/>
      <c r="C150" s="39"/>
    </row>
    <row r="151" spans="1:3" s="37" customFormat="1">
      <c r="A151" s="40"/>
      <c r="B151" s="39"/>
      <c r="C151" s="39"/>
    </row>
    <row r="152" spans="1:3" s="37" customFormat="1">
      <c r="A152" s="40"/>
      <c r="B152" s="39"/>
      <c r="C152" s="39"/>
    </row>
    <row r="153" spans="1:3" s="37" customFormat="1">
      <c r="A153" s="40"/>
      <c r="B153" s="39"/>
      <c r="C153" s="39"/>
    </row>
    <row r="154" spans="1:3" s="37" customFormat="1">
      <c r="A154" s="40"/>
      <c r="B154" s="39"/>
      <c r="C154" s="39"/>
    </row>
    <row r="155" spans="1:3" s="37" customFormat="1">
      <c r="A155" s="40"/>
      <c r="B155" s="39"/>
      <c r="C155" s="39"/>
    </row>
    <row r="156" spans="1:3" s="37" customFormat="1">
      <c r="A156" s="40"/>
      <c r="B156" s="39"/>
      <c r="C156" s="39"/>
    </row>
    <row r="157" spans="1:3" s="37" customFormat="1">
      <c r="A157" s="40"/>
      <c r="B157" s="39"/>
      <c r="C157" s="39"/>
    </row>
    <row r="158" spans="1:3" s="37" customFormat="1">
      <c r="A158" s="40"/>
      <c r="B158" s="39"/>
      <c r="C158" s="39"/>
    </row>
    <row r="159" spans="1:3" s="37" customFormat="1">
      <c r="A159" s="40"/>
      <c r="B159" s="39"/>
      <c r="C159" s="39"/>
    </row>
    <row r="160" spans="1:3" s="37" customFormat="1">
      <c r="A160" s="40"/>
      <c r="B160" s="39"/>
      <c r="C160" s="39"/>
    </row>
    <row r="161" spans="1:3" s="37" customFormat="1">
      <c r="A161" s="40"/>
      <c r="B161" s="39"/>
      <c r="C161" s="39"/>
    </row>
    <row r="162" spans="1:3" s="37" customFormat="1">
      <c r="A162" s="40"/>
      <c r="B162" s="39"/>
      <c r="C162" s="39"/>
    </row>
    <row r="163" spans="1:3" s="37" customFormat="1">
      <c r="A163" s="40"/>
      <c r="B163" s="39"/>
      <c r="C163" s="39"/>
    </row>
    <row r="164" spans="1:3" s="37" customFormat="1">
      <c r="A164" s="40"/>
      <c r="B164" s="39"/>
      <c r="C164" s="39"/>
    </row>
    <row r="165" spans="1:3" s="37" customFormat="1">
      <c r="A165" s="40"/>
      <c r="B165" s="39"/>
      <c r="C165" s="39"/>
    </row>
    <row r="166" spans="1:3" s="37" customFormat="1">
      <c r="A166" s="40"/>
      <c r="B166" s="39"/>
      <c r="C166" s="39"/>
    </row>
    <row r="167" spans="1:3" s="37" customFormat="1">
      <c r="A167" s="40"/>
      <c r="B167" s="39"/>
      <c r="C167" s="39"/>
    </row>
    <row r="168" spans="1:3" s="37" customFormat="1">
      <c r="A168" s="40"/>
      <c r="B168" s="39"/>
      <c r="C168" s="39"/>
    </row>
    <row r="169" spans="1:3" s="37" customFormat="1">
      <c r="A169" s="40"/>
      <c r="B169" s="39"/>
      <c r="C169" s="39"/>
    </row>
    <row r="170" spans="1:3" s="37" customFormat="1">
      <c r="A170" s="40"/>
      <c r="B170" s="39"/>
      <c r="C170" s="39"/>
    </row>
    <row r="171" spans="1:3" s="37" customFormat="1">
      <c r="A171" s="40"/>
      <c r="B171" s="39"/>
      <c r="C171" s="39"/>
    </row>
    <row r="172" spans="1:3" s="37" customFormat="1">
      <c r="A172" s="40"/>
      <c r="B172" s="39"/>
      <c r="C172" s="39"/>
    </row>
    <row r="173" spans="1:3" s="37" customFormat="1">
      <c r="A173" s="40"/>
      <c r="B173" s="39"/>
      <c r="C173" s="39"/>
    </row>
    <row r="174" spans="1:3" s="37" customFormat="1">
      <c r="A174" s="40"/>
      <c r="B174" s="39"/>
      <c r="C174" s="39"/>
    </row>
    <row r="175" spans="1:3" s="37" customFormat="1">
      <c r="A175" s="40"/>
      <c r="B175" s="39"/>
      <c r="C175" s="39"/>
    </row>
    <row r="176" spans="1:3" s="37" customFormat="1">
      <c r="A176" s="40"/>
      <c r="B176" s="39"/>
      <c r="C176" s="39"/>
    </row>
    <row r="177" spans="1:3" s="37" customFormat="1">
      <c r="A177" s="40"/>
      <c r="B177" s="39"/>
      <c r="C177" s="39"/>
    </row>
    <row r="178" spans="1:3" s="37" customFormat="1">
      <c r="A178" s="40"/>
      <c r="B178" s="39"/>
      <c r="C178" s="39"/>
    </row>
    <row r="179" spans="1:3" s="37" customFormat="1">
      <c r="A179" s="40"/>
      <c r="B179" s="39"/>
      <c r="C179" s="39"/>
    </row>
    <row r="180" spans="1:3" s="37" customFormat="1">
      <c r="A180" s="40"/>
      <c r="B180" s="39"/>
      <c r="C180" s="39"/>
    </row>
    <row r="181" spans="1:3" s="37" customFormat="1">
      <c r="A181" s="40"/>
      <c r="B181" s="39"/>
      <c r="C181" s="39"/>
    </row>
    <row r="182" spans="1:3" s="37" customFormat="1">
      <c r="A182" s="40"/>
      <c r="B182" s="39"/>
      <c r="C182" s="39"/>
    </row>
    <row r="183" spans="1:3" s="37" customFormat="1">
      <c r="A183" s="40"/>
      <c r="B183" s="39"/>
      <c r="C183" s="39"/>
    </row>
    <row r="184" spans="1:3" s="37" customFormat="1">
      <c r="A184" s="40"/>
      <c r="B184" s="39"/>
      <c r="C184" s="39"/>
    </row>
    <row r="185" spans="1:3" s="37" customFormat="1">
      <c r="A185" s="40"/>
      <c r="B185" s="39"/>
      <c r="C185" s="39"/>
    </row>
    <row r="186" spans="1:3" s="37" customFormat="1">
      <c r="A186" s="40"/>
      <c r="B186" s="39"/>
      <c r="C186" s="39"/>
    </row>
    <row r="187" spans="1:3" s="37" customFormat="1">
      <c r="A187" s="40"/>
      <c r="B187" s="39"/>
      <c r="C187" s="39"/>
    </row>
    <row r="188" spans="1:3" s="37" customFormat="1">
      <c r="A188" s="40"/>
      <c r="B188" s="39"/>
      <c r="C188" s="39"/>
    </row>
    <row r="189" spans="1:3" s="37" customFormat="1">
      <c r="A189" s="40"/>
      <c r="B189" s="39"/>
      <c r="C189" s="39"/>
    </row>
    <row r="190" spans="1:3" s="37" customFormat="1">
      <c r="A190" s="40"/>
      <c r="B190" s="39"/>
      <c r="C190" s="39"/>
    </row>
    <row r="191" spans="1:3" s="37" customFormat="1">
      <c r="A191" s="40"/>
      <c r="B191" s="39"/>
      <c r="C191" s="39"/>
    </row>
    <row r="192" spans="1:3" s="37" customFormat="1">
      <c r="A192" s="40"/>
      <c r="B192" s="39"/>
      <c r="C192" s="39"/>
    </row>
    <row r="193" spans="1:3" s="37" customFormat="1">
      <c r="A193" s="40"/>
      <c r="B193" s="39"/>
      <c r="C193" s="39"/>
    </row>
    <row r="194" spans="1:3" s="37" customFormat="1">
      <c r="A194" s="40"/>
      <c r="B194" s="39"/>
      <c r="C194" s="39"/>
    </row>
    <row r="195" spans="1:3" s="37" customFormat="1">
      <c r="A195" s="40"/>
      <c r="B195" s="39"/>
      <c r="C195" s="39"/>
    </row>
    <row r="196" spans="1:3" s="37" customFormat="1">
      <c r="A196" s="40"/>
      <c r="B196" s="39"/>
      <c r="C196" s="39"/>
    </row>
    <row r="197" spans="1:3" s="37" customFormat="1">
      <c r="A197" s="40"/>
      <c r="B197" s="39"/>
      <c r="C197" s="39"/>
    </row>
    <row r="198" spans="1:3" s="37" customFormat="1">
      <c r="A198" s="40"/>
      <c r="B198" s="39"/>
      <c r="C198" s="39"/>
    </row>
    <row r="199" spans="1:3" s="37" customFormat="1">
      <c r="A199" s="40"/>
      <c r="B199" s="39"/>
      <c r="C199" s="39"/>
    </row>
    <row r="200" spans="1:3" s="37" customFormat="1">
      <c r="A200" s="40"/>
      <c r="B200" s="39"/>
      <c r="C200" s="39"/>
    </row>
    <row r="201" spans="1:3" s="37" customFormat="1">
      <c r="A201" s="40"/>
      <c r="B201" s="39"/>
      <c r="C201" s="39"/>
    </row>
    <row r="202" spans="1:3" s="37" customFormat="1">
      <c r="A202" s="40"/>
      <c r="B202" s="39"/>
      <c r="C202" s="39"/>
    </row>
    <row r="203" spans="1:3" s="37" customFormat="1">
      <c r="A203" s="40"/>
      <c r="B203" s="39"/>
      <c r="C203" s="39"/>
    </row>
    <row r="204" spans="1:3" s="37" customFormat="1">
      <c r="A204" s="40"/>
      <c r="B204" s="39"/>
      <c r="C204" s="39"/>
    </row>
    <row r="205" spans="1:3" s="37" customFormat="1">
      <c r="A205" s="40"/>
      <c r="B205" s="39"/>
      <c r="C205" s="39"/>
    </row>
    <row r="206" spans="1:3" s="37" customFormat="1">
      <c r="A206" s="40"/>
      <c r="B206" s="39"/>
      <c r="C206" s="39"/>
    </row>
    <row r="207" spans="1:3" s="37" customFormat="1">
      <c r="A207" s="40"/>
      <c r="B207" s="39"/>
      <c r="C207" s="39"/>
    </row>
    <row r="208" spans="1:3" s="37" customFormat="1">
      <c r="A208" s="40"/>
      <c r="B208" s="39"/>
      <c r="C208" s="39"/>
    </row>
    <row r="209" spans="1:3" s="37" customFormat="1">
      <c r="A209" s="40"/>
      <c r="B209" s="39"/>
      <c r="C209" s="39"/>
    </row>
    <row r="210" spans="1:3" s="37" customFormat="1">
      <c r="A210" s="40"/>
      <c r="B210" s="39"/>
      <c r="C210" s="39"/>
    </row>
    <row r="211" spans="1:3" s="37" customFormat="1">
      <c r="A211" s="40"/>
      <c r="B211" s="39"/>
      <c r="C211" s="39"/>
    </row>
    <row r="212" spans="1:3" s="37" customFormat="1">
      <c r="A212" s="40"/>
      <c r="B212" s="39"/>
      <c r="C212" s="39"/>
    </row>
    <row r="213" spans="1:3" s="37" customFormat="1">
      <c r="A213" s="38"/>
    </row>
    <row r="214" spans="1:3" s="37" customFormat="1">
      <c r="A214" s="38"/>
    </row>
    <row r="215" spans="1:3" s="37" customFormat="1">
      <c r="A215" s="38"/>
    </row>
    <row r="216" spans="1:3" s="37" customFormat="1">
      <c r="A216" s="38"/>
    </row>
    <row r="217" spans="1:3" s="37" customFormat="1">
      <c r="A217" s="38"/>
    </row>
    <row r="218" spans="1:3" s="37" customFormat="1">
      <c r="A218" s="38"/>
    </row>
    <row r="219" spans="1:3" s="37" customFormat="1">
      <c r="A219" s="38"/>
    </row>
    <row r="220" spans="1:3" s="37" customFormat="1">
      <c r="A220" s="38"/>
    </row>
    <row r="221" spans="1:3" s="37" customFormat="1">
      <c r="A221" s="38"/>
    </row>
    <row r="222" spans="1:3" s="37" customFormat="1">
      <c r="A222" s="38"/>
    </row>
    <row r="223" spans="1:3" s="37" customFormat="1">
      <c r="A223" s="38"/>
    </row>
    <row r="224" spans="1:3" s="37" customFormat="1">
      <c r="A224" s="38"/>
    </row>
    <row r="225" spans="1:1" s="37" customFormat="1">
      <c r="A225" s="38"/>
    </row>
    <row r="226" spans="1:1" s="37" customFormat="1">
      <c r="A226" s="38"/>
    </row>
    <row r="227" spans="1:1" s="37" customFormat="1">
      <c r="A227" s="38"/>
    </row>
    <row r="228" spans="1:1" s="37" customFormat="1">
      <c r="A228" s="38"/>
    </row>
    <row r="229" spans="1:1" s="37" customFormat="1">
      <c r="A229" s="38"/>
    </row>
    <row r="230" spans="1:1" s="37" customFormat="1">
      <c r="A230" s="38"/>
    </row>
    <row r="231" spans="1:1" s="37" customFormat="1">
      <c r="A231" s="38"/>
    </row>
    <row r="232" spans="1:1" s="37" customFormat="1">
      <c r="A232" s="38"/>
    </row>
    <row r="233" spans="1:1" s="37" customFormat="1">
      <c r="A233" s="38"/>
    </row>
    <row r="234" spans="1:1" s="37" customFormat="1">
      <c r="A234" s="38"/>
    </row>
    <row r="235" spans="1:1" s="37" customFormat="1">
      <c r="A235" s="38"/>
    </row>
    <row r="236" spans="1:1" s="37" customFormat="1">
      <c r="A236" s="38"/>
    </row>
    <row r="237" spans="1:1" s="37" customFormat="1">
      <c r="A237" s="38"/>
    </row>
    <row r="238" spans="1:1" s="37" customFormat="1">
      <c r="A238" s="38"/>
    </row>
    <row r="239" spans="1:1" s="37" customFormat="1">
      <c r="A239" s="38"/>
    </row>
    <row r="240" spans="1:1" s="37" customFormat="1">
      <c r="A240" s="38"/>
    </row>
    <row r="241" spans="1:1" s="37" customFormat="1">
      <c r="A241" s="38"/>
    </row>
    <row r="242" spans="1:1" s="37" customFormat="1">
      <c r="A242" s="38"/>
    </row>
    <row r="243" spans="1:1" s="37" customFormat="1">
      <c r="A243" s="38"/>
    </row>
    <row r="244" spans="1:1" s="37" customFormat="1">
      <c r="A244" s="38"/>
    </row>
    <row r="245" spans="1:1" s="37" customFormat="1">
      <c r="A245" s="38"/>
    </row>
    <row r="246" spans="1:1" s="37" customFormat="1">
      <c r="A246" s="38"/>
    </row>
    <row r="247" spans="1:1" s="37" customFormat="1">
      <c r="A247" s="38"/>
    </row>
    <row r="248" spans="1:1" s="37" customFormat="1">
      <c r="A248" s="38"/>
    </row>
    <row r="249" spans="1:1" s="37" customFormat="1">
      <c r="A249" s="38"/>
    </row>
    <row r="250" spans="1:1" s="37" customFormat="1">
      <c r="A250" s="38"/>
    </row>
    <row r="251" spans="1:1" s="37" customFormat="1">
      <c r="A251" s="38"/>
    </row>
    <row r="252" spans="1:1" s="37" customFormat="1">
      <c r="A252" s="38"/>
    </row>
  </sheetData>
  <mergeCells count="8">
    <mergeCell ref="P2:P3"/>
    <mergeCell ref="E2:E3"/>
    <mergeCell ref="F2:F3"/>
    <mergeCell ref="A2:A3"/>
    <mergeCell ref="B2:B3"/>
    <mergeCell ref="D2:D3"/>
    <mergeCell ref="J2:O2"/>
    <mergeCell ref="C2:C3"/>
  </mergeCells>
  <dataValidations disablePrompts="1" count="2">
    <dataValidation type="list" allowBlank="1" showInputMessage="1" showErrorMessage="1" sqref="G3:I3">
      <formula1>LISTE_CATEGORIES</formula1>
    </dataValidation>
    <dataValidation type="list" allowBlank="1" showInputMessage="1" showErrorMessage="1" sqref="J3:O3">
      <formula1>LISTES_ENSEIGNES</formula1>
    </dataValidation>
  </dataValidations>
  <pageMargins left="0.39370078740157483" right="0.23622047244094491" top="0.98425196850393704" bottom="0.78740157480314965" header="0.11811023622047245" footer="0.11811023622047245"/>
  <pageSetup paperSize="9" scale="80" fitToHeight="0" orientation="portrait" r:id="rId1"/>
  <headerFooter>
    <oddHeader>&amp;C&amp;"-,Gras"&amp;14SYNTHESE ACTIVITE COMMERCIALE&amp;R&amp;9&amp;D</oddHeader>
    <oddFooter>&amp;R&amp;9pag &amp;P / &amp;N</oddFooter>
  </headerFooter>
  <ignoredErrors>
    <ignoredError sqref="G5:O16 P5:P16" calculatedColumn="1"/>
  </ignoredErrors>
  <legacyDrawing r:id="rId2"/>
  <controls>
    <control shapeId="28673" r:id="rId3" name="CommandButton1"/>
    <control shapeId="28674" r:id="rId4" name="CommandButton2"/>
  </controls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20</vt:i4>
      </vt:variant>
    </vt:vector>
  </HeadingPairs>
  <TitlesOfParts>
    <vt:vector size="29" baseType="lpstr">
      <vt:lpstr>MENU</vt:lpstr>
      <vt:lpstr>Table01</vt:lpstr>
      <vt:lpstr>Table02</vt:lpstr>
      <vt:lpstr>Table03</vt:lpstr>
      <vt:lpstr>Table04</vt:lpstr>
      <vt:lpstr>MAGASINS</vt:lpstr>
      <vt:lpstr>VISITES</vt:lpstr>
      <vt:lpstr>SYNTH_HEBDO</vt:lpstr>
      <vt:lpstr>SYNTH_MOIS</vt:lpstr>
      <vt:lpstr>SYNTH_MOIS!E_MAIL</vt:lpstr>
      <vt:lpstr>E_MAIL</vt:lpstr>
      <vt:lpstr>SYNTH_MOIS!E_MAIL_COPY</vt:lpstr>
      <vt:lpstr>E_MAIL_COPY</vt:lpstr>
      <vt:lpstr>SYNTH_MOIS!EMMETEUR</vt:lpstr>
      <vt:lpstr>EMMETEUR</vt:lpstr>
      <vt:lpstr>VISITES!Impression_des_titres</vt:lpstr>
      <vt:lpstr>SYNTH_MOIS!LISTE_CATEGORIES</vt:lpstr>
      <vt:lpstr>LISTE_CATEGORIES</vt:lpstr>
      <vt:lpstr>SYNTH_MOIS!LISTE_MAGASINS</vt:lpstr>
      <vt:lpstr>LISTE_MAGASINS</vt:lpstr>
      <vt:lpstr>SYNTH_MOIS!LISTE_OBJETS_VISITE</vt:lpstr>
      <vt:lpstr>LISTE_OBJETS_VISITE</vt:lpstr>
      <vt:lpstr>SYNTH_MOIS!LISTES_ENSEIGNES</vt:lpstr>
      <vt:lpstr>LISTES_ENSEIGNES</vt:lpstr>
      <vt:lpstr>SYNTH_MOIS!SUBJECT</vt:lpstr>
      <vt:lpstr>SUBJECT</vt:lpstr>
      <vt:lpstr>SYNTH_HEBDO!Zone_d_impression</vt:lpstr>
      <vt:lpstr>SYNTH_MOIS!Zone_d_impression</vt:lpstr>
      <vt:lpstr>VISITES!Zone_d_impression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BOULANGER</dc:creator>
  <cp:lastModifiedBy>Utilisateur</cp:lastModifiedBy>
  <cp:lastPrinted>2014-05-26T13:08:17Z</cp:lastPrinted>
  <dcterms:created xsi:type="dcterms:W3CDTF">2013-12-02T20:05:36Z</dcterms:created>
  <dcterms:modified xsi:type="dcterms:W3CDTF">2014-05-28T19:07:02Z</dcterms:modified>
</cp:coreProperties>
</file>