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35" windowWidth="23715" windowHeight="978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Z31" i="1" a="1"/>
  <c r="Z31" s="1"/>
  <c r="X31" a="1"/>
  <c r="X31" s="1"/>
  <c r="V31" a="1"/>
  <c r="V31" s="1"/>
  <c r="T31" a="1"/>
  <c r="T31" s="1"/>
  <c r="R31" a="1"/>
  <c r="R31"/>
  <c r="N24" a="1"/>
  <c r="N24" s="1"/>
  <c r="N25" a="1"/>
  <c r="N25" s="1"/>
  <c r="N26" a="1"/>
  <c r="N26" s="1"/>
  <c r="N27" a="1"/>
  <c r="N27" s="1"/>
  <c r="N23" a="1"/>
  <c r="N23" s="1"/>
  <c r="M25"/>
  <c r="B33"/>
  <c r="C33"/>
  <c r="D33"/>
  <c r="E33"/>
  <c r="A33"/>
  <c r="N14"/>
  <c r="Z30" l="1"/>
  <c r="X30"/>
  <c r="V30"/>
  <c r="T30"/>
  <c r="R30"/>
  <c r="M27"/>
  <c r="M26"/>
  <c r="M24"/>
  <c r="M23"/>
  <c r="R9"/>
  <c r="R10"/>
  <c r="R14"/>
  <c r="V14"/>
  <c r="Z14"/>
  <c r="E2"/>
  <c r="E3" s="1"/>
  <c r="E4" s="1"/>
  <c r="E5" s="1"/>
  <c r="E6" s="1"/>
  <c r="E31"/>
  <c r="D30"/>
  <c r="C29"/>
  <c r="B28"/>
  <c r="A27"/>
  <c r="E26"/>
  <c r="D25"/>
  <c r="C24"/>
  <c r="B23"/>
  <c r="A22"/>
  <c r="E21"/>
  <c r="D21"/>
  <c r="D20"/>
  <c r="C19"/>
  <c r="B18"/>
  <c r="A17"/>
  <c r="E16"/>
  <c r="D15"/>
  <c r="C14"/>
  <c r="B13"/>
  <c r="A12"/>
  <c r="E11"/>
  <c r="D10"/>
  <c r="C9"/>
  <c r="B8"/>
  <c r="A7"/>
  <c r="E7"/>
  <c r="E8"/>
  <c r="E9"/>
  <c r="E10"/>
  <c r="E12"/>
  <c r="E13"/>
  <c r="E14"/>
  <c r="E15"/>
  <c r="E17"/>
  <c r="E18"/>
  <c r="E19"/>
  <c r="E20"/>
  <c r="E22"/>
  <c r="E23"/>
  <c r="E24"/>
  <c r="E25"/>
  <c r="E27"/>
  <c r="E28"/>
  <c r="E29"/>
  <c r="E30"/>
  <c r="D7"/>
  <c r="D8"/>
  <c r="D9"/>
  <c r="D11"/>
  <c r="D12"/>
  <c r="D13"/>
  <c r="D14"/>
  <c r="D16"/>
  <c r="D17"/>
  <c r="D18"/>
  <c r="D19"/>
  <c r="D22"/>
  <c r="D23"/>
  <c r="D24"/>
  <c r="D26"/>
  <c r="D27"/>
  <c r="D28"/>
  <c r="D29"/>
  <c r="D31"/>
  <c r="C7"/>
  <c r="C8"/>
  <c r="C10"/>
  <c r="C11"/>
  <c r="C12"/>
  <c r="C13"/>
  <c r="C15"/>
  <c r="C16"/>
  <c r="C17"/>
  <c r="C18"/>
  <c r="C20"/>
  <c r="C21"/>
  <c r="C22"/>
  <c r="C23"/>
  <c r="C25"/>
  <c r="C26"/>
  <c r="C27"/>
  <c r="C28"/>
  <c r="C30"/>
  <c r="C31"/>
  <c r="B7"/>
  <c r="B9"/>
  <c r="B10"/>
  <c r="B11"/>
  <c r="B12"/>
  <c r="B14"/>
  <c r="B15"/>
  <c r="B16"/>
  <c r="B17"/>
  <c r="B19"/>
  <c r="B20"/>
  <c r="B21"/>
  <c r="B22"/>
  <c r="B24"/>
  <c r="B25"/>
  <c r="B26"/>
  <c r="B27"/>
  <c r="B29"/>
  <c r="B30"/>
  <c r="B31"/>
  <c r="A8"/>
  <c r="A9"/>
  <c r="A10"/>
  <c r="A11"/>
  <c r="A13"/>
  <c r="A14"/>
  <c r="A15"/>
  <c r="A16"/>
  <c r="A18"/>
  <c r="A19"/>
  <c r="A20"/>
  <c r="A21"/>
  <c r="A23"/>
  <c r="A24"/>
  <c r="A25"/>
  <c r="A26"/>
  <c r="A28"/>
  <c r="A29"/>
  <c r="A30"/>
  <c r="A31"/>
  <c r="D2"/>
  <c r="D3" s="1"/>
  <c r="D4" s="1"/>
  <c r="D5" s="1"/>
  <c r="D6" s="1"/>
  <c r="C2"/>
  <c r="C3" s="1"/>
  <c r="C4" s="1"/>
  <c r="C5" s="1"/>
  <c r="C6" s="1"/>
  <c r="B2"/>
  <c r="B3" s="1"/>
  <c r="B4" s="1"/>
  <c r="B5" s="1"/>
  <c r="B6" s="1"/>
  <c r="N13"/>
  <c r="R13"/>
  <c r="V13"/>
  <c r="Z13"/>
  <c r="AD13"/>
  <c r="AD12"/>
  <c r="Z12"/>
  <c r="V12"/>
  <c r="R12"/>
  <c r="N12"/>
  <c r="A2"/>
  <c r="A3" s="1"/>
  <c r="A4" s="1"/>
  <c r="A5" s="1"/>
  <c r="A6" s="1"/>
  <c r="AD10"/>
  <c r="V10"/>
  <c r="Z10"/>
  <c r="N10"/>
  <c r="AD9"/>
  <c r="Z9"/>
  <c r="V9"/>
  <c r="N9"/>
  <c r="N11" l="1"/>
  <c r="R19"/>
  <c r="R18"/>
  <c r="AD3"/>
  <c r="Z3"/>
  <c r="V3"/>
  <c r="R3"/>
  <c r="N3"/>
  <c r="AD8"/>
  <c r="AD14" s="1"/>
  <c r="Z8"/>
  <c r="V8"/>
  <c r="R8"/>
  <c r="N8"/>
  <c r="T32" l="1"/>
  <c r="T38" s="1"/>
  <c r="R23"/>
  <c r="R32"/>
  <c r="R33" s="1"/>
  <c r="X32"/>
  <c r="X35" s="1"/>
  <c r="Z32"/>
  <c r="Z35" s="1"/>
  <c r="V32"/>
  <c r="V35" s="1"/>
  <c r="X38"/>
  <c r="N15"/>
  <c r="R25"/>
  <c r="R27"/>
  <c r="AD15"/>
  <c r="V15"/>
  <c r="R24"/>
  <c r="R26"/>
  <c r="Z15"/>
  <c r="R15"/>
  <c r="R20"/>
  <c r="V11"/>
  <c r="AD20"/>
  <c r="Z11"/>
  <c r="R11"/>
  <c r="AD11"/>
  <c r="X36" l="1"/>
  <c r="R35"/>
  <c r="X37"/>
  <c r="R38"/>
  <c r="R36"/>
  <c r="R34"/>
  <c r="T35"/>
  <c r="T37"/>
  <c r="R37"/>
  <c r="Z34"/>
  <c r="X34"/>
  <c r="X33"/>
  <c r="Z36"/>
  <c r="Z33"/>
  <c r="T34"/>
  <c r="T36"/>
  <c r="Z38"/>
  <c r="Z37"/>
  <c r="T33"/>
  <c r="V36"/>
  <c r="V37"/>
  <c r="V38"/>
  <c r="V34"/>
  <c r="V33"/>
  <c r="AD19"/>
  <c r="AD18"/>
</calcChain>
</file>

<file path=xl/sharedStrings.xml><?xml version="1.0" encoding="utf-8"?>
<sst xmlns="http://schemas.openxmlformats.org/spreadsheetml/2006/main" count="57" uniqueCount="40">
  <si>
    <t>Contrat</t>
  </si>
  <si>
    <t>Preneur</t>
  </si>
  <si>
    <t>Résultat</t>
  </si>
  <si>
    <t>Petit au Bout</t>
  </si>
  <si>
    <t>Poignée</t>
  </si>
  <si>
    <t>Etoile</t>
  </si>
  <si>
    <t>Garde</t>
  </si>
  <si>
    <t>Oui</t>
  </si>
  <si>
    <t>Simple</t>
  </si>
  <si>
    <t>Garde Sans</t>
  </si>
  <si>
    <t>Remplir la colonne…</t>
  </si>
  <si>
    <t>Prise</t>
  </si>
  <si>
    <t>Garde Contre</t>
  </si>
  <si>
    <t>un nombre inférieur à 0 si perdu</t>
  </si>
  <si>
    <t>Défense</t>
  </si>
  <si>
    <t>Double</t>
  </si>
  <si>
    <t>Triple</t>
  </si>
  <si>
    <t>+ "Défense"</t>
  </si>
  <si>
    <t>Dont réussies</t>
  </si>
  <si>
    <t>Efficacité</t>
  </si>
  <si>
    <t>Etoiles</t>
  </si>
  <si>
    <t>Nombre Gardes</t>
  </si>
  <si>
    <r>
      <t>…</t>
    </r>
    <r>
      <rPr>
        <b/>
        <sz val="11"/>
        <color theme="1"/>
        <rFont val="Calibri"/>
        <family val="2"/>
        <scheme val="minor"/>
      </rPr>
      <t>par exactement</t>
    </r>
    <r>
      <rPr>
        <sz val="11"/>
        <color theme="1"/>
        <rFont val="Calibri"/>
        <family val="2"/>
        <scheme val="minor"/>
      </rPr>
      <t xml:space="preserve"> :</t>
    </r>
  </si>
  <si>
    <t>un nombre supérieur/égal à 0 si réussi</t>
  </si>
  <si>
    <t>Rang</t>
  </si>
  <si>
    <t>Nombre total de Gardes</t>
  </si>
  <si>
    <t>Efficacité totale</t>
  </si>
  <si>
    <t>Nombre total de Petit au Bout</t>
  </si>
  <si>
    <t>Nombre total de Poignées</t>
  </si>
  <si>
    <t>Nombre total d'Etoiles</t>
  </si>
  <si>
    <t>a</t>
  </si>
  <si>
    <t>b</t>
  </si>
  <si>
    <t>c</t>
  </si>
  <si>
    <t>d</t>
  </si>
  <si>
    <t>e</t>
  </si>
  <si>
    <t>Joueur</t>
  </si>
  <si>
    <t>Score</t>
  </si>
  <si>
    <t>Ce que j'aimerais à terme faire :</t>
  </si>
  <si>
    <t>nb Gardes</t>
  </si>
  <si>
    <t>dont Réussies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</si>
</sst>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8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4.9989318521683403E-2"/>
        <bgColor indexed="64"/>
      </patternFill>
    </fill>
  </fills>
  <borders count="6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hair">
        <color auto="1"/>
      </right>
      <top style="medium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medium">
        <color indexed="64"/>
      </bottom>
      <diagonal/>
    </border>
    <border>
      <left/>
      <right/>
      <top style="hair">
        <color auto="1"/>
      </top>
      <bottom style="medium">
        <color indexed="64"/>
      </bottom>
      <diagonal/>
    </border>
    <border>
      <left/>
      <right style="thin">
        <color auto="1"/>
      </right>
      <top style="hair">
        <color auto="1"/>
      </top>
      <bottom style="medium">
        <color indexed="64"/>
      </bottom>
      <diagonal/>
    </border>
    <border>
      <left/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2" borderId="32" xfId="0" applyFill="1" applyBorder="1" applyAlignment="1">
      <alignment horizontal="left" vertical="center"/>
    </xf>
    <xf numFmtId="0" fontId="0" fillId="2" borderId="33" xfId="0" applyFill="1" applyBorder="1" applyAlignment="1">
      <alignment horizontal="left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1" fillId="2" borderId="34" xfId="0" applyFont="1" applyFill="1" applyBorder="1" applyAlignment="1">
      <alignment horizontal="left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4" borderId="52" xfId="0" applyFill="1" applyBorder="1" applyAlignment="1">
      <alignment horizontal="center" vertical="center"/>
    </xf>
    <xf numFmtId="0" fontId="0" fillId="4" borderId="53" xfId="0" applyFill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4" borderId="4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49" fontId="0" fillId="0" borderId="24" xfId="0" applyNumberFormat="1" applyBorder="1" applyAlignment="1">
      <alignment horizontal="center" vertical="center"/>
    </xf>
    <xf numFmtId="49" fontId="0" fillId="0" borderId="25" xfId="0" applyNumberForma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9" fontId="0" fillId="0" borderId="10" xfId="0" applyNumberFormat="1" applyBorder="1" applyAlignment="1">
      <alignment horizontal="center" vertical="center"/>
    </xf>
    <xf numFmtId="9" fontId="0" fillId="0" borderId="11" xfId="0" applyNumberForma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9" fontId="0" fillId="0" borderId="12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/>
    </xf>
    <xf numFmtId="0" fontId="2" fillId="0" borderId="61" xfId="0" applyFont="1" applyBorder="1" applyAlignment="1">
      <alignment horizontal="center" vertical="center"/>
    </xf>
    <xf numFmtId="0" fontId="2" fillId="0" borderId="62" xfId="0" applyFont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2" borderId="42" xfId="0" applyFill="1" applyBorder="1" applyAlignment="1">
      <alignment horizontal="left" vertical="center"/>
    </xf>
    <xf numFmtId="0" fontId="0" fillId="2" borderId="43" xfId="0" applyFill="1" applyBorder="1" applyAlignment="1">
      <alignment horizontal="left" vertical="center"/>
    </xf>
    <xf numFmtId="0" fontId="0" fillId="2" borderId="45" xfId="0" applyFill="1" applyBorder="1" applyAlignment="1">
      <alignment horizontal="left" vertical="center"/>
    </xf>
    <xf numFmtId="0" fontId="0" fillId="2" borderId="41" xfId="0" applyFill="1" applyBorder="1" applyAlignment="1">
      <alignment horizontal="left" vertical="center"/>
    </xf>
    <xf numFmtId="0" fontId="0" fillId="2" borderId="47" xfId="0" applyFill="1" applyBorder="1" applyAlignment="1">
      <alignment horizontal="left" vertical="center"/>
    </xf>
    <xf numFmtId="0" fontId="0" fillId="2" borderId="48" xfId="0" applyFill="1" applyBorder="1" applyAlignment="1">
      <alignment horizontal="left" vertical="center"/>
    </xf>
    <xf numFmtId="9" fontId="0" fillId="0" borderId="48" xfId="0" applyNumberFormat="1" applyBorder="1" applyAlignment="1">
      <alignment horizontal="center" vertical="center"/>
    </xf>
    <xf numFmtId="9" fontId="0" fillId="0" borderId="49" xfId="0" applyNumberForma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0" xfId="0" applyFont="1" applyFill="1" applyBorder="1" applyAlignment="1">
      <alignment horizontal="center" vertical="center"/>
    </xf>
    <xf numFmtId="0" fontId="2" fillId="0" borderId="63" xfId="0" applyFont="1" applyFill="1" applyBorder="1" applyAlignment="1">
      <alignment horizontal="center" vertical="center"/>
    </xf>
    <xf numFmtId="0" fontId="2" fillId="0" borderId="64" xfId="0" applyFont="1" applyFill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9" fontId="2" fillId="0" borderId="63" xfId="0" applyNumberFormat="1" applyFont="1" applyFill="1" applyBorder="1" applyAlignment="1">
      <alignment horizontal="center" vertical="center"/>
    </xf>
    <xf numFmtId="9" fontId="2" fillId="0" borderId="64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8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T47"/>
  <sheetViews>
    <sheetView tabSelected="1" topLeftCell="A19" zoomScaleNormal="100" workbookViewId="0">
      <selection activeCell="AC30" sqref="AC30"/>
    </sheetView>
  </sheetViews>
  <sheetFormatPr baseColWidth="10" defaultColWidth="12.7109375" defaultRowHeight="19.5" customHeight="1"/>
  <cols>
    <col min="1" max="11" width="12.140625" style="1" customWidth="1"/>
    <col min="12" max="12" width="0.85546875" style="50" customWidth="1"/>
    <col min="13" max="13" width="15.42578125" style="1" customWidth="1"/>
    <col min="14" max="33" width="3.5703125" style="1" customWidth="1"/>
    <col min="34" max="39" width="4.85546875" style="50" customWidth="1"/>
    <col min="40" max="66" width="4.85546875" style="1" customWidth="1"/>
    <col min="67" max="77" width="15.28515625" style="1" customWidth="1"/>
    <col min="78" max="16384" width="12.7109375" style="1"/>
  </cols>
  <sheetData>
    <row r="1" spans="1:72" ht="36.75" customHeight="1" thickBot="1">
      <c r="A1" s="39" t="s">
        <v>30</v>
      </c>
      <c r="B1" s="40" t="s">
        <v>31</v>
      </c>
      <c r="C1" s="40" t="s">
        <v>32</v>
      </c>
      <c r="D1" s="40" t="s">
        <v>33</v>
      </c>
      <c r="E1" s="55" t="s">
        <v>34</v>
      </c>
      <c r="F1" s="20" t="s">
        <v>0</v>
      </c>
      <c r="G1" s="18" t="s">
        <v>1</v>
      </c>
      <c r="H1" s="18" t="s">
        <v>2</v>
      </c>
      <c r="I1" s="18" t="s">
        <v>3</v>
      </c>
      <c r="J1" s="18" t="s">
        <v>4</v>
      </c>
      <c r="K1" s="19" t="s">
        <v>5</v>
      </c>
      <c r="L1" s="41"/>
      <c r="M1" s="17" t="s">
        <v>10</v>
      </c>
      <c r="N1" s="57" t="s">
        <v>22</v>
      </c>
      <c r="O1" s="57"/>
      <c r="P1" s="57"/>
      <c r="Q1" s="57"/>
      <c r="R1" s="57"/>
      <c r="S1" s="57"/>
      <c r="T1" s="57"/>
      <c r="U1" s="57"/>
      <c r="V1" s="57"/>
      <c r="W1" s="57"/>
      <c r="X1" s="57"/>
      <c r="Y1" s="57"/>
      <c r="Z1" s="57"/>
      <c r="AA1" s="57"/>
      <c r="AB1" s="57"/>
      <c r="AC1" s="57"/>
      <c r="AD1" s="57"/>
      <c r="AE1" s="57"/>
      <c r="AF1" s="57"/>
      <c r="AG1" s="57"/>
      <c r="AH1" s="41"/>
      <c r="AI1" s="41"/>
      <c r="AJ1" s="41"/>
      <c r="AK1" s="41"/>
      <c r="AL1" s="41"/>
      <c r="AM1" s="41"/>
    </row>
    <row r="2" spans="1:72" ht="19.5" customHeight="1">
      <c r="A2" s="22">
        <f>IF(H2="","",0)</f>
        <v>0</v>
      </c>
      <c r="B2" s="2">
        <f>IF($H2="","",IF($G2=B$1,IF($H2&lt;0,-IF($J2="Simple",60,0)-IF($J2="Simple Défense",60,0)-IF($J2="Double",90,0)-IF($J2="Double Défense",90,0)-IF($J2="Triple",120,0)-IF($J2="Triple Défense",120,0)-(IF($F2="Prise",1,0)*(25-$H2-IF($I2="Oui",10,0)+IF($I2="Défense",10,0))*3+IF($F2="Garde",2,0)*(25-$H2-IF($I2="Oui",10,0)+IF($I2="Défense",10,0))*3+IF(F2="Garde Sans",4,0)*(25-$H2-IF($I2="Oui",10,0)+IF($I2="Défense",10,0))*3+IF(F2="Garde Contre",6,0)*(25-$H2-IF($I2="Oui",10,0)+IF($I2="Défense",10,0))*3),IF($J2="Simple",60,0)+IF($J2="Simple Défense",60,0)+IF($J2="Double",90,0)+IF($J2="Double Défense",90,0)+IF($J2="Triple",120,0)+IF($J2="Triple Défense",120,0) +IF($F2="Prise",1,0)*(25+$H2+IF($I2="Oui",10,0)-IF($I2="Défense",10,0))*3+IF($F2="Garde",2,0)*(25+$H2+IF($I2="Oui",10,0)-IF($I2="Défense",10,0))*3+IF($F2="Garde Sans",4,0)*(25+$H2+IF($I2="Oui",10,0)-IF($I2="Défense",10,0))*3+IF($F2="Garde Contre",6,0)*(25+$H2+IF($I2="Oui",10,0)-IF($I2="Défense",10,0))*3),IF($H2&lt;0,IF($J2="Simple",20,0)+IF($J2="Simple Défense",20,0)+IF($J2="Double",30,0)+IF($J2="Double Défense",30,0)+IF($J2="Triple",40,0)+IF($J2="Triple Défense",40,0) +IF($F2="Prise",1,0)*(25-$H2-IF($I2="Oui",10,0)+IF($I2="Défense",10,0))+IF($F2="Garde",2,0)*(25-$H2-IF($I2="Oui",10,0)+IF($I2="Défense",10,0))+IF($F2="Garde Sans",4,0)*(25-$H2-IF($I2="Oui",10,0)+IF($I2="Défense",10,0))+IF($F2="Garde Contre",6,0)*(25-$H2-IF($I2="Oui",10,0)+IF($I2="Défense",10,0)),-IF($J2="Simple",20,0)-IF($J2="Simple Défense",20,0)-IF($J2="Double",30,0)-IF($J2="Double Défense",30,0)-IF($J2="Triple",40,0)-IF($J2="Triple Défense",40,0)-( IF($F2="Prise",1,0)*(25+$H2+IF($I2="Oui",10,0)-IF($I2="Défense",10,0))+IF($F2="Garde",2,0)*(25+$H2+IF($I2="Oui",10,0)-IF($I2="Défense",10,0))+IF($F2="Garde Sans",4,0)*(25+$H2+IF($I2="Oui",10,0)-IF($I2="Défense",10,0))+IF($F2="Garde Contre",6,0)*(25+$H2+IF($I2="Oui",10,0)-IF($I2="Défense",10,0))))))</f>
        <v>-54</v>
      </c>
      <c r="C2" s="2">
        <f>IF($H2="","",IF($G2=C$1,IF($H2&lt;0,-IF($J2="Simple",60,0)-IF($J2="Simple Défense",60,0)-IF($J2="Double",90,0)-IF($J2="Double Défense",90,0)-IF($J2="Triple",120,0)-IF($J2="Triple Défense",120,0)-(IF($F2="Prise",1,0)*(25-$H2-IF($I2="Oui",10,0)+IF($I2="Défense",10,0))*3+IF($F2="Garde",2,0)*(25-$H2-IF($I2="Oui",10,0)+IF($I2="Défense",10,0))*3+IF(G2="Garde Sans",4,0)*(25-$H2-IF($I2="Oui",10,0)+IF($I2="Défense",10,0))*3+IF(G2="Garde Contre",6,0)*(25-$H2-IF($I2="Oui",10,0)+IF($I2="Défense",10,0))*3),IF($J2="Simple",60,0)+IF($J2="Simple Défense",60,0)+IF($J2="Double",90,0)+IF($J2="Double Défense",90,0)+IF($J2="Triple",120,0)+IF($J2="Triple Défense",120,0) +IF($F2="Prise",1,0)*(25+$H2+IF($I2="Oui",10,0)-IF($I2="Défense",10,0))*3+IF($F2="Garde",2,0)*(25+$H2+IF($I2="Oui",10,0)-IF($I2="Défense",10,0))*3+IF($F2="Garde Sans",4,0)*(25+$H2+IF($I2="Oui",10,0)-IF($I2="Défense",10,0))*3+IF($F2="Garde Contre",6,0)*(25+$H2+IF($I2="Oui",10,0)-IF($I2="Défense",10,0))*3),IF($H2&lt;0,IF($J2="Simple",20,0)+IF($J2="Simple Défense",20,0)+IF($J2="Double",30,0)+IF($J2="Double Défense",30,0)+IF($J2="Triple",40,0)+IF($J2="Triple Défense",40,0) +IF($F2="Prise",1,0)*(25-$H2-IF($I2="Oui",10,0)+IF($I2="Défense",10,0))+IF($F2="Garde",2,0)*(25-$H2-IF($I2="Oui",10,0)+IF($I2="Défense",10,0))+IF($F2="Garde Sans",4,0)*(25-$H2-IF($I2="Oui",10,0)+IF($I2="Défense",10,0))+IF($F2="Garde Contre",6,0)*(25-$H2-IF($I2="Oui",10,0)+IF($I2="Défense",10,0)),-IF($J2="Simple",20,0)-IF($J2="Simple Défense",20,0)-IF($J2="Double",30,0)-IF($J2="Double Défense",30,0)-IF($J2="Triple",40,0)-IF($J2="Triple Défense",40,0)-( IF($F2="Prise",1,0)*(25+$H2+IF($I2="Oui",10,0)-IF($I2="Défense",10,0))+IF($F2="Garde",2,0)*(25+$H2+IF($I2="Oui",10,0)-IF($I2="Défense",10,0))+IF($F2="Garde Sans",4,0)*(25+$H2+IF($I2="Oui",10,0)-IF($I2="Défense",10,0))+IF($F2="Garde Contre",6,0)*(25+$H2+IF($I2="Oui",10,0)-IF($I2="Défense",10,0))))))</f>
        <v>162</v>
      </c>
      <c r="D2" s="2">
        <f>IF($H2="","",IF($G2=D$1,IF($H2&lt;0,-IF($J2="Simple",60,0)-IF($J2="Simple Défense",60,0)-IF($J2="Double",90,0)-IF($J2="Double Défense",90,0)-IF($J2="Triple",120,0)-IF($J2="Triple Défense",120,0)-(IF($F2="Prise",1,0)*(25-$H2-IF($I2="Oui",10,0)+IF($I2="Défense",10,0))*3+IF($F2="Garde",2,0)*(25-$H2-IF($I2="Oui",10,0)+IF($I2="Défense",10,0))*3+IF(H2="Garde Sans",4,0)*(25-$H2-IF($I2="Oui",10,0)+IF($I2="Défense",10,0))*3+IF(H2="Garde Contre",6,0)*(25-$H2-IF($I2="Oui",10,0)+IF($I2="Défense",10,0))*3),IF($J2="Simple",60,0)+IF($J2="Simple Défense",60,0)+IF($J2="Double",90,0)+IF($J2="Double Défense",90,0)+IF($J2="Triple",120,0)+IF($J2="Triple Défense",120,0) +IF($F2="Prise",1,0)*(25+$H2+IF($I2="Oui",10,0)-IF($I2="Défense",10,0))*3+IF($F2="Garde",2,0)*(25+$H2+IF($I2="Oui",10,0)-IF($I2="Défense",10,0))*3+IF($F2="Garde Sans",4,0)*(25+$H2+IF($I2="Oui",10,0)-IF($I2="Défense",10,0))*3+IF($F2="Garde Contre",6,0)*(25+$H2+IF($I2="Oui",10,0)-IF($I2="Défense",10,0))*3),IF($H2&lt;0,IF($J2="Simple",20,0)+IF($J2="Simple Défense",20,0)+IF($J2="Double",30,0)+IF($J2="Double Défense",30,0)+IF($J2="Triple",40,0)+IF($J2="Triple Défense",40,0) +IF($F2="Prise",1,0)*(25-$H2-IF($I2="Oui",10,0)+IF($I2="Défense",10,0))+IF($F2="Garde",2,0)*(25-$H2-IF($I2="Oui",10,0)+IF($I2="Défense",10,0))+IF($F2="Garde Sans",4,0)*(25-$H2-IF($I2="Oui",10,0)+IF($I2="Défense",10,0))+IF($F2="Garde Contre",6,0)*(25-$H2-IF($I2="Oui",10,0)+IF($I2="Défense",10,0)),-IF($J2="Simple",20,0)-IF($J2="Simple Défense",20,0)-IF($J2="Double",30,0)-IF($J2="Double Défense",30,0)-IF($J2="Triple",40,0)-IF($J2="Triple Défense",40,0)-( IF($F2="Prise",1,0)*(25+$H2+IF($I2="Oui",10,0)-IF($I2="Défense",10,0))+IF($F2="Garde",2,0)*(25+$H2+IF($I2="Oui",10,0)-IF($I2="Défense",10,0))+IF($F2="Garde Sans",4,0)*(25+$H2+IF($I2="Oui",10,0)-IF($I2="Défense",10,0))+IF($F2="Garde Contre",6,0)*(25+$H2+IF($I2="Oui",10,0)-IF($I2="Défense",10,0))))))</f>
        <v>-54</v>
      </c>
      <c r="E2" s="3">
        <f>IF($H2="","",IF($G2=E$1,IF($H2&lt;0,-IF($J2="Simple",60,0)-IF($J2="Simple Défense",60,0)-IF($J2="Double",90,0)-IF($J2="Double Défense",90,0)-IF($J2="Triple",120,0)-IF($J2="Triple Défense",120,0)-(IF($F2="Prise",1,0)*(25-$H2-IF($I2="Oui",10,0)+IF($I2="Défense",10,0))*3+IF($F2="Garde",2,0)*(25-$H2-IF($I2="Oui",10,0)+IF($I2="Défense",10,0))*3+IF(I2="Garde Sans",4,0)*(25-$H2-IF($I2="Oui",10,0)+IF($I2="Défense",10,0))*3+IF(I2="Garde Contre",6,0)*(25-$H2-IF($I2="Oui",10,0)+IF($I2="Défense",10,0))*3),IF($J2="Simple",60,0)+IF($J2="Simple Défense",60,0)+IF($J2="Double",90,0)+IF($J2="Double Défense",90,0)+IF($J2="Triple",120,0)+IF($J2="Triple Défense",120,0) +IF($F2="Prise",1,0)*(25+$H2+IF($I2="Oui",10,0)-IF($I2="Défense",10,0))*3+IF($F2="Garde",2,0)*(25+$H2+IF($I2="Oui",10,0)-IF($I2="Défense",10,0))*3+IF($F2="Garde Sans",4,0)*(25+$H2+IF($I2="Oui",10,0)-IF($I2="Défense",10,0))*3+IF($F2="Garde Contre",6,0)*(25+$H2+IF($I2="Oui",10,0)-IF($I2="Défense",10,0))*3),IF($H2&lt;0,IF($J2="Simple",20,0)+IF($J2="Simple Défense",20,0)+IF($J2="Double",30,0)+IF($J2="Double Défense",30,0)+IF($J2="Triple",40,0)+IF($J2="Triple Défense",40,0) +IF($F2="Prise",1,0)*(25-$H2-IF($I2="Oui",10,0)+IF($I2="Défense",10,0))+IF($F2="Garde",2,0)*(25-$H2-IF($I2="Oui",10,0)+IF($I2="Défense",10,0))+IF($F2="Garde Sans",4,0)*(25-$H2-IF($I2="Oui",10,0)+IF($I2="Défense",10,0))+IF($F2="Garde Contre",6,0)*(25-$H2-IF($I2="Oui",10,0)+IF($I2="Défense",10,0)),-IF($J2="Simple",20,0)-IF($J2="Simple Défense",20,0)-IF($J2="Double",30,0)-IF($J2="Double Défense",30,0)-IF($J2="Triple",40,0)-IF($J2="Triple Défense",40,0)-( IF($F2="Prise",1,0)*(25+$H2+IF($I2="Oui",10,0)-IF($I2="Défense",10,0))+IF($F2="Garde",2,0)*(25+$H2+IF($I2="Oui",10,0)-IF($I2="Défense",10,0))+IF($F2="Garde Sans",4,0)*(25+$H2+IF($I2="Oui",10,0)-IF($I2="Défense",10,0))+IF($F2="Garde Contre",6,0)*(25+$H2+IF($I2="Oui",10,0)-IF($I2="Défense",10,0))))))</f>
        <v>-54</v>
      </c>
      <c r="F2" s="4" t="s">
        <v>6</v>
      </c>
      <c r="G2" s="2" t="s">
        <v>32</v>
      </c>
      <c r="H2" s="2">
        <v>2</v>
      </c>
      <c r="I2" s="2"/>
      <c r="J2" s="2"/>
      <c r="K2" s="3"/>
      <c r="L2" s="41"/>
      <c r="M2" s="14" t="s">
        <v>0</v>
      </c>
      <c r="N2" s="68" t="s">
        <v>11</v>
      </c>
      <c r="O2" s="69"/>
      <c r="P2" s="69"/>
      <c r="Q2" s="69"/>
      <c r="R2" s="69"/>
      <c r="S2" s="69" t="s">
        <v>6</v>
      </c>
      <c r="T2" s="69"/>
      <c r="U2" s="69"/>
      <c r="V2" s="69"/>
      <c r="W2" s="69"/>
      <c r="X2" s="69" t="s">
        <v>9</v>
      </c>
      <c r="Y2" s="69"/>
      <c r="Z2" s="69"/>
      <c r="AA2" s="69"/>
      <c r="AB2" s="69"/>
      <c r="AC2" s="69" t="s">
        <v>12</v>
      </c>
      <c r="AD2" s="69"/>
      <c r="AE2" s="69"/>
      <c r="AF2" s="69"/>
      <c r="AG2" s="70"/>
      <c r="AH2" s="41"/>
      <c r="AI2" s="41"/>
      <c r="AJ2" s="41"/>
      <c r="AK2" s="41"/>
      <c r="AL2" s="41"/>
      <c r="AM2" s="41"/>
    </row>
    <row r="3" spans="1:72" ht="19.5" customHeight="1">
      <c r="A3" s="5" t="str">
        <f>IF($H3="","",A2+IF($G3=A$1,IF($H3&lt;0,-IF($J3="Simple",60,0)-IF($J3="Simple Défense",60,0)-IF($J3="Double",90,0)-IF($J3="Double Défense",90,0)-IF($J3="Triple",120,0)-IF($J3="Triple Défense",120,0)-(IF($F3="Prise",1,0)*(25-$H3-IF($I3="Oui",10,0)+IF($I3="Défense",10,0))*3+IF($F3="Garde",2,0)*(25-$H3-IF($I3="Oui",10,0)+IF($I3="Défense",10,0))*3+IF($F3="Garde Sans",4,0)*(25-$H3-IF($I3="Oui",10,0)+IF($I3="Défense",10,0))*3+IF($F3="Garde Contre",6,0)*(25-$H3-IF($I3="Oui",10,0)+IF($I3="Défense",10,0))*3),IF($J3="Simple",60,0)+IF($J3="Simple Défense",60,0)+IF($J3="Double",90,0)+IF($J3="Double Défense",90,0)+IF($J3="Triple",120,0)+IF($J3="Triple Défense",120,0) +IF($F3="Prise",1,0)*(25+$H3+IF($I3="Oui",10,0)-IF($I3="Défense",10,0))*3+IF($F3="Garde",2,0)*(25+$H3+IF($I3="Oui",10,0)-IF($I3="Défense",10,0))*3+IF($F3="Garde Sans",4,0)*(25+$H3+IF($I3="Oui",10,0)-IF($I3="Défense",10,0))*3+IF($F3="Garde Contre",6,0)*(25+$H3+IF($I3="Oui",10,0)-IF($I3="Défense",10,0))*3),IF($H3&lt;0,IF($J3="Simple",20,0)+IF($J3="Simple Défense",20,0)+IF($J3="Double",30,0)+IF($J3="Double Défense",30,0)+IF($J3="Triple",40,0)+IF($J3="Triple Défense",40,0) +IF($F3="Prise",1,0)*(25-$H3-IF($I3="Oui",10,0)+IF($I3="Défense",10,0))+IF($F3="Garde",2,0)*(25-$H3-IF($I3="Oui",10,0)+IF($I3="Défense",10,0))+IF($F3="Garde Sans",4,0)*(25-$H3-IF($I3="Oui",10,0)+IF($I3="Défense",10,0))+IF($F3="Garde Contre",6,0)*(25-$H3-IF($I3="Oui",10,0)+IF($I3="Défense",10,0)),-IF($J3="Simple",20,0)-IF($J3="Simple Défense",20,0)-IF($J3="Double",30,0)-IF($J3="Double Défense",30,0)-IF($J3="Triple",40,0)-IF($J3="Triple Défense",40,0)-( IF($F3="Prise",1,0)*(25+$H3+IF($I3="Oui",10,0)-IF($I3="Défense",10,0))+IF($F3="Garde",2,0)*(25+$H3+IF($I3="Oui",10,0)-IF($I3="Défense",10,0))+IF($F3="Garde Sans",4,0)*(25+$H3+IF($I3="Oui",10,0)-IF($I3="Défense",10,0))+IF($F3="Garde Contre",6,0)*(25+$H3+IF($I3="Oui",10,0)-IF($I3="Défense",10,0))))))</f>
        <v/>
      </c>
      <c r="B3" s="23" t="str">
        <f>IF(H3="","",B2)</f>
        <v/>
      </c>
      <c r="C3" s="6" t="str">
        <f>IF($H3="","",C2+IF($G3=C$1,IF($H3&lt;0,-IF($J3="Simple",60,0)-IF($J3="Simple Défense",60,0)-IF($J3="Double",90,0)-IF($J3="Double Défense",90,0)-IF($J3="Triple",120,0)-IF($J3="Triple Défense",120,0)-(IF($F3="Prise",1,0)*(25-$H3-IF($I3="Oui",10,0)+IF($I3="Défense",10,0))*3+IF($F3="Garde",2,0)*(25-$H3-IF($I3="Oui",10,0)+IF($I3="Défense",10,0))*3+IF(G3="Garde Sans",4,0)*(25-$H3-IF($I3="Oui",10,0)+IF($I3="Défense",10,0))*3+IF(G3="Garde Contre",6,0)*(25-$H3-IF($I3="Oui",10,0)+IF($I3="Défense",10,0))*3),IF($J3="Simple",60,0)+IF($J3="Simple Défense",60,0)+IF($J3="Double",90,0)+IF($J3="Double Défense",90,0)+IF($J3="Triple",120,0)+IF($J3="Triple Défense",120,0) +IF($F3="Prise",1,0)*(25+$H3+IF($I3="Oui",10,0)-IF($I3="Défense",10,0))*3+IF($F3="Garde",2,0)*(25+$H3+IF($I3="Oui",10,0)-IF($I3="Défense",10,0))*3+IF($F3="Garde Sans",4,0)*(25+$H3+IF($I3="Oui",10,0)-IF($I3="Défense",10,0))*3+IF($F3="Garde Contre",6,0)*(25+$H3+IF($I3="Oui",10,0)-IF($I3="Défense",10,0))*3),IF($H3&lt;0,IF($J3="Simple",20,0)+IF($J3="Simple Défense",20,0)+IF($J3="Double",30,0)+IF($J3="Double Défense",30,0)+IF($J3="Triple",40,0)+IF($J3="Triple Défense",40,0) +IF($F3="Prise",1,0)*(25-$H3-IF($I3="Oui",10,0)+IF($I3="Défense",10,0))+IF($F3="Garde",2,0)*(25-$H3-IF($I3="Oui",10,0)+IF($I3="Défense",10,0))+IF($F3="Garde Sans",4,0)*(25-$H3-IF($I3="Oui",10,0)+IF($I3="Défense",10,0))+IF($F3="Garde Contre",6,0)*(25-$H3-IF($I3="Oui",10,0)+IF($I3="Défense",10,0)),-IF($J3="Simple",20,0)-IF($J3="Simple Défense",20,0)-IF($J3="Double",30,0)-IF($J3="Double Défense",30,0)-IF($J3="Triple",40,0)-IF($J3="Triple Défense",40,0)-( IF($F3="Prise",1,0)*(25+$H3+IF($I3="Oui",10,0)-IF($I3="Défense",10,0))+IF($F3="Garde",2,0)*(25+$H3+IF($I3="Oui",10,0)-IF($I3="Défense",10,0))+IF($F3="Garde Sans",4,0)*(25+$H3+IF($I3="Oui",10,0)-IF($I3="Défense",10,0))+IF($F3="Garde Contre",6,0)*(25+$H3+IF($I3="Oui",10,0)-IF($I3="Défense",10,0))))))</f>
        <v/>
      </c>
      <c r="D3" s="6" t="str">
        <f>IF($H3="","",D2+IF($G3=D$1,IF($H3&lt;0,-IF($J3="Simple",60,0)-IF($J3="Simple Défense",60,0)-IF($J3="Double",90,0)-IF($J3="Double Défense",90,0)-IF($J3="Triple",120,0)-IF($J3="Triple Défense",120,0)-(IF($F3="Prise",1,0)*(25-$H3-IF($I3="Oui",10,0)+IF($I3="Défense",10,0))*3+IF($F3="Garde",2,0)*(25-$H3-IF($I3="Oui",10,0)+IF($I3="Défense",10,0))*3+IF(H3="Garde Sans",4,0)*(25-$H3-IF($I3="Oui",10,0)+IF($I3="Défense",10,0))*3+IF(H3="Garde Contre",6,0)*(25-$H3-IF($I3="Oui",10,0)+IF($I3="Défense",10,0))*3),IF($J3="Simple",60,0)+IF($J3="Simple Défense",60,0)+IF($J3="Double",90,0)+IF($J3="Double Défense",90,0)+IF($J3="Triple",120,0)+IF($J3="Triple Défense",120,0) +IF($F3="Prise",1,0)*(25+$H3+IF($I3="Oui",10,0)-IF($I3="Défense",10,0))*3+IF($F3="Garde",2,0)*(25+$H3+IF($I3="Oui",10,0)-IF($I3="Défense",10,0))*3+IF($F3="Garde Sans",4,0)*(25+$H3+IF($I3="Oui",10,0)-IF($I3="Défense",10,0))*3+IF($F3="Garde Contre",6,0)*(25+$H3+IF($I3="Oui",10,0)-IF($I3="Défense",10,0))*3),IF($H3&lt;0,IF($J3="Simple",20,0)+IF($J3="Simple Défense",20,0)+IF($J3="Double",30,0)+IF($J3="Double Défense",30,0)+IF($J3="Triple",40,0)+IF($J3="Triple Défense",40,0) +IF($F3="Prise",1,0)*(25-$H3-IF($I3="Oui",10,0)+IF($I3="Défense",10,0))+IF($F3="Garde",2,0)*(25-$H3-IF($I3="Oui",10,0)+IF($I3="Défense",10,0))+IF($F3="Garde Sans",4,0)*(25-$H3-IF($I3="Oui",10,0)+IF($I3="Défense",10,0))+IF($F3="Garde Contre",6,0)*(25-$H3-IF($I3="Oui",10,0)+IF($I3="Défense",10,0)),-IF($J3="Simple",20,0)-IF($J3="Simple Défense",20,0)-IF($J3="Double",30,0)-IF($J3="Double Défense",30,0)-IF($J3="Triple",40,0)-IF($J3="Triple Défense",40,0)-( IF($F3="Prise",1,0)*(25+$H3+IF($I3="Oui",10,0)-IF($I3="Défense",10,0))+IF($F3="Garde",2,0)*(25+$H3+IF($I3="Oui",10,0)-IF($I3="Défense",10,0))+IF($F3="Garde Sans",4,0)*(25+$H3+IF($I3="Oui",10,0)-IF($I3="Défense",10,0))+IF($F3="Garde Contre",6,0)*(25+$H3+IF($I3="Oui",10,0)-IF($I3="Défense",10,0))))))</f>
        <v/>
      </c>
      <c r="E3" s="7" t="str">
        <f>IF($H3="","",E2+IF($G3=E$1,IF($H3&lt;0,-IF($J3="Simple",60,0)-IF($J3="Simple Défense",60,0)-IF($J3="Double",90,0)-IF($J3="Double Défense",90,0)-IF($J3="Triple",120,0)-IF($J3="Triple Défense",120,0)-(IF($F3="Prise",1,0)*(25-$H3-IF($I3="Oui",10,0)+IF($I3="Défense",10,0))*3+IF($F3="Garde",2,0)*(25-$H3-IF($I3="Oui",10,0)+IF($I3="Défense",10,0))*3+IF(I3="Garde Sans",4,0)*(25-$H3-IF($I3="Oui",10,0)+IF($I3="Défense",10,0))*3+IF(I3="Garde Contre",6,0)*(25-$H3-IF($I3="Oui",10,0)+IF($I3="Défense",10,0))*3),IF($J3="Simple",60,0)+IF($J3="Simple Défense",60,0)+IF($J3="Double",90,0)+IF($J3="Double Défense",90,0)+IF($J3="Triple",120,0)+IF($J3="Triple Défense",120,0) +IF($F3="Prise",1,0)*(25+$H3+IF($I3="Oui",10,0)-IF($I3="Défense",10,0))*3+IF($F3="Garde",2,0)*(25+$H3+IF($I3="Oui",10,0)-IF($I3="Défense",10,0))*3+IF($F3="Garde Sans",4,0)*(25+$H3+IF($I3="Oui",10,0)-IF($I3="Défense",10,0))*3+IF($F3="Garde Contre",6,0)*(25+$H3+IF($I3="Oui",10,0)-IF($I3="Défense",10,0))*3),IF($H3&lt;0,IF($J3="Simple",20,0)+IF($J3="Simple Défense",20,0)+IF($J3="Double",30,0)+IF($J3="Double Défense",30,0)+IF($J3="Triple",40,0)+IF($J3="Triple Défense",40,0) +IF($F3="Prise",1,0)*(25-$H3-IF($I3="Oui",10,0)+IF($I3="Défense",10,0))+IF($F3="Garde",2,0)*(25-$H3-IF($I3="Oui",10,0)+IF($I3="Défense",10,0))+IF($F3="Garde Sans",4,0)*(25-$H3-IF($I3="Oui",10,0)+IF($I3="Défense",10,0))+IF($F3="Garde Contre",6,0)*(25-$H3-IF($I3="Oui",10,0)+IF($I3="Défense",10,0)),-IF($J3="Simple",20,0)-IF($J3="Simple Défense",20,0)-IF($J3="Double",30,0)-IF($J3="Double Défense",30,0)-IF($J3="Triple",40,0)-IF($J3="Triple Défense",40,0)-( IF($F3="Prise",1,0)*(25+$H3+IF($I3="Oui",10,0)-IF($I3="Défense",10,0))+IF($F3="Garde",2,0)*(25+$H3+IF($I3="Oui",10,0)-IF($I3="Défense",10,0))+IF($F3="Garde Sans",4,0)*(25+$H3+IF($I3="Oui",10,0)-IF($I3="Défense",10,0))+IF($F3="Garde Contre",6,0)*(25+$H3+IF($I3="Oui",10,0)-IF($I3="Défense",10,0))))))</f>
        <v/>
      </c>
      <c r="F3" s="8"/>
      <c r="G3" s="38"/>
      <c r="H3" s="6"/>
      <c r="I3" s="6"/>
      <c r="J3" s="6"/>
      <c r="K3" s="7"/>
      <c r="L3" s="41"/>
      <c r="M3" s="15" t="s">
        <v>1</v>
      </c>
      <c r="N3" s="61" t="str">
        <f>IF(A1="","",A1)</f>
        <v>a</v>
      </c>
      <c r="O3" s="62"/>
      <c r="P3" s="62"/>
      <c r="Q3" s="62"/>
      <c r="R3" s="62" t="str">
        <f>IF(B1="","",B1)</f>
        <v>b</v>
      </c>
      <c r="S3" s="62"/>
      <c r="T3" s="62"/>
      <c r="U3" s="62"/>
      <c r="V3" s="62" t="str">
        <f>IF(C1="","",C1)</f>
        <v>c</v>
      </c>
      <c r="W3" s="62"/>
      <c r="X3" s="62"/>
      <c r="Y3" s="62"/>
      <c r="Z3" s="62" t="str">
        <f>IF(D1="","",D1)</f>
        <v>d</v>
      </c>
      <c r="AA3" s="62"/>
      <c r="AB3" s="62"/>
      <c r="AC3" s="62"/>
      <c r="AD3" s="62" t="str">
        <f>IF(E1="","",E1)</f>
        <v>e</v>
      </c>
      <c r="AE3" s="62"/>
      <c r="AF3" s="62"/>
      <c r="AG3" s="63"/>
      <c r="AH3" s="41"/>
      <c r="AI3" s="41"/>
      <c r="AJ3" s="41"/>
      <c r="AK3" s="41"/>
      <c r="AL3" s="41"/>
      <c r="AM3" s="41"/>
    </row>
    <row r="4" spans="1:72" ht="19.5" customHeight="1">
      <c r="A4" s="34" t="str">
        <f t="shared" ref="A4:A31" si="0">IF($H4="","",A3+IF($G4=A$1,IF($H4&lt;0,-IF($J4="Simple",60,0)-IF($J4="Simple Défense",60,0)-IF($J4="Double",90,0)-IF($J4="Double Défense",90,0)-IF($J4="Triple",120,0)-IF($J4="Triple Défense",120,0)-(IF($F4="Prise",1,0)*(25-$H4-IF($I4="Oui",10,0)+IF($I4="Défense",10,0))*3+IF($F4="Garde",2,0)*(25-$H4-IF($I4="Oui",10,0)+IF($I4="Défense",10,0))*3+IF($F4="Garde Sans",4,0)*(25-$H4-IF($I4="Oui",10,0)+IF($I4="Défense",10,0))*3+IF($F4="Garde Contre",6,0)*(25-$H4-IF($I4="Oui",10,0)+IF($I4="Défense",10,0))*3),IF($J4="Simple",60,0)+IF($J4="Simple Défense",60,0)+IF($J4="Double",90,0)+IF($J4="Double Défense",90,0)+IF($J4="Triple",120,0)+IF($J4="Triple Défense",120,0) +IF($F4="Prise",1,0)*(25+$H4+IF($I4="Oui",10,0)-IF($I4="Défense",10,0))*3+IF($F4="Garde",2,0)*(25+$H4+IF($I4="Oui",10,0)-IF($I4="Défense",10,0))*3+IF($F4="Garde Sans",4,0)*(25+$H4+IF($I4="Oui",10,0)-IF($I4="Défense",10,0))*3+IF($F4="Garde Contre",6,0)*(25+$H4+IF($I4="Oui",10,0)-IF($I4="Défense",10,0))*3),IF($H4&lt;0,IF($J4="Simple",20,0)+IF($J4="Simple Défense",20,0)+IF($J4="Double",30,0)+IF($J4="Double Défense",30,0)+IF($J4="Triple",40,0)+IF($J4="Triple Défense",40,0) +IF($F4="Prise",1,0)*(25-$H4-IF($I4="Oui",10,0)+IF($I4="Défense",10,0))+IF($F4="Garde",2,0)*(25-$H4-IF($I4="Oui",10,0)+IF($I4="Défense",10,0))+IF($F4="Garde Sans",4,0)*(25-$H4-IF($I4="Oui",10,0)+IF($I4="Défense",10,0))+IF($F4="Garde Contre",6,0)*(25-$H4-IF($I4="Oui",10,0)+IF($I4="Défense",10,0)),-IF($J4="Simple",20,0)-IF($J4="Simple Défense",20,0)-IF($J4="Double",30,0)-IF($J4="Double Défense",30,0)-IF($J4="Triple",40,0)-IF($J4="Triple Défense",40,0)-( IF($F4="Prise",1,0)*(25+$H4+IF($I4="Oui",10,0)-IF($I4="Défense",10,0))+IF($F4="Garde",2,0)*(25+$H4+IF($I4="Oui",10,0)-IF($I4="Défense",10,0))+IF($F4="Garde Sans",4,0)*(25+$H4+IF($I4="Oui",10,0)-IF($I4="Défense",10,0))+IF($F4="Garde Contre",6,0)*(25+$H4+IF($I4="Oui",10,0)-IF($I4="Défense",10,0))))))</f>
        <v/>
      </c>
      <c r="B4" s="6" t="str">
        <f>IF($H4="","",B3+IF($G4=B$1,IF($H4&lt;0,-IF($J4="Simple",60,0)-IF($J4="Simple Défense",60,0)-IF($J4="Double",90,0)-IF($J4="Double Défense",90,0)-IF($J4="Triple",120,0)-IF($J4="Triple Défense",120,0)-(IF($F4="Prise",1,0)*(25-$H4-IF($I4="Oui",10,0)+IF($I4="Défense",10,0))*3+IF($F4="Garde",2,0)*(25-$H4-IF($I4="Oui",10,0)+IF($I4="Défense",10,0))*3+IF(F4="Garde Sans",4,0)*(25-$H4-IF($I4="Oui",10,0)+IF($I4="Défense",10,0))*3+IF(F4="Garde Contre",6,0)*(25-$H4-IF($I4="Oui",10,0)+IF($I4="Défense",10,0))*3),IF($J4="Simple",60,0)+IF($J4="Simple Défense",60,0)+IF($J4="Double",90,0)+IF($J4="Double Défense",90,0)+IF($J4="Triple",120,0)+IF($J4="Triple Défense",120,0) +IF($F4="Prise",1,0)*(25+$H4+IF($I4="Oui",10,0)-IF($I4="Défense",10,0))*3+IF($F4="Garde",2,0)*(25+$H4+IF($I4="Oui",10,0)-IF($I4="Défense",10,0))*3+IF($F4="Garde Sans",4,0)*(25+$H4+IF($I4="Oui",10,0)-IF($I4="Défense",10,0))*3+IF($F4="Garde Contre",6,0)*(25+$H4+IF($I4="Oui",10,0)-IF($I4="Défense",10,0))*3),IF($H4&lt;0,IF($J4="Simple",20,0)+IF($J4="Simple Défense",20,0)+IF($J4="Double",30,0)+IF($J4="Double Défense",30,0)+IF($J4="Triple",40,0)+IF($J4="Triple Défense",40,0) +IF($F4="Prise",1,0)*(25-$H4-IF($I4="Oui",10,0)+IF($I4="Défense",10,0))+IF($F4="Garde",2,0)*(25-$H4-IF($I4="Oui",10,0)+IF($I4="Défense",10,0))+IF($F4="Garde Sans",4,0)*(25-$H4-IF($I4="Oui",10,0)+IF($I4="Défense",10,0))+IF($F4="Garde Contre",6,0)*(25-$H4-IF($I4="Oui",10,0)+IF($I4="Défense",10,0)),-IF($J4="Simple",20,0)-IF($J4="Simple Défense",20,0)-IF($J4="Double",30,0)-IF($J4="Double Défense",30,0)-IF($J4="Triple",40,0)-IF($J4="Triple Défense",40,0)-( IF($F4="Prise",1,0)*(25+$H4+IF($I4="Oui",10,0)-IF($I4="Défense",10,0))+IF($F4="Garde",2,0)*(25+$H4+IF($I4="Oui",10,0)-IF($I4="Défense",10,0))+IF($F4="Garde Sans",4,0)*(25+$H4+IF($I4="Oui",10,0)-IF($I4="Défense",10,0))+IF($F4="Garde Contre",6,0)*(25+$H4+IF($I4="Oui",10,0)-IF($I4="Défense",10,0))))))</f>
        <v/>
      </c>
      <c r="C4" s="23" t="str">
        <f>IF(H4="","",C3)</f>
        <v/>
      </c>
      <c r="D4" s="33" t="str">
        <f t="shared" ref="D4:D31" si="1">IF($H4="","",D3+IF($G4=D$1,IF($H4&lt;0,-IF($J4="Simple",60,0)-IF($J4="Simple Défense",60,0)-IF($J4="Double",90,0)-IF($J4="Double Défense",90,0)-IF($J4="Triple",120,0)-IF($J4="Triple Défense",120,0)-(IF($F4="Prise",1,0)*(25-$H4-IF($I4="Oui",10,0)+IF($I4="Défense",10,0))*3+IF($F4="Garde",2,0)*(25-$H4-IF($I4="Oui",10,0)+IF($I4="Défense",10,0))*3+IF(H4="Garde Sans",4,0)*(25-$H4-IF($I4="Oui",10,0)+IF($I4="Défense",10,0))*3+IF(H4="Garde Contre",6,0)*(25-$H4-IF($I4="Oui",10,0)+IF($I4="Défense",10,0))*3),IF($J4="Simple",60,0)+IF($J4="Simple Défense",60,0)+IF($J4="Double",90,0)+IF($J4="Double Défense",90,0)+IF($J4="Triple",120,0)+IF($J4="Triple Défense",120,0) +IF($F4="Prise",1,0)*(25+$H4+IF($I4="Oui",10,0)-IF($I4="Défense",10,0))*3+IF($F4="Garde",2,0)*(25+$H4+IF($I4="Oui",10,0)-IF($I4="Défense",10,0))*3+IF($F4="Garde Sans",4,0)*(25+$H4+IF($I4="Oui",10,0)-IF($I4="Défense",10,0))*3+IF($F4="Garde Contre",6,0)*(25+$H4+IF($I4="Oui",10,0)-IF($I4="Défense",10,0))*3),IF($H4&lt;0,IF($J4="Simple",20,0)+IF($J4="Simple Défense",20,0)+IF($J4="Double",30,0)+IF($J4="Double Défense",30,0)+IF($J4="Triple",40,0)+IF($J4="Triple Défense",40,0) +IF($F4="Prise",1,0)*(25-$H4-IF($I4="Oui",10,0)+IF($I4="Défense",10,0))+IF($F4="Garde",2,0)*(25-$H4-IF($I4="Oui",10,0)+IF($I4="Défense",10,0))+IF($F4="Garde Sans",4,0)*(25-$H4-IF($I4="Oui",10,0)+IF($I4="Défense",10,0))+IF($F4="Garde Contre",6,0)*(25-$H4-IF($I4="Oui",10,0)+IF($I4="Défense",10,0)),-IF($J4="Simple",20,0)-IF($J4="Simple Défense",20,0)-IF($J4="Double",30,0)-IF($J4="Double Défense",30,0)-IF($J4="Triple",40,0)-IF($J4="Triple Défense",40,0)-( IF($F4="Prise",1,0)*(25+$H4+IF($I4="Oui",10,0)-IF($I4="Défense",10,0))+IF($F4="Garde",2,0)*(25+$H4+IF($I4="Oui",10,0)-IF($I4="Défense",10,0))+IF($F4="Garde Sans",4,0)*(25+$H4+IF($I4="Oui",10,0)-IF($I4="Défense",10,0))+IF($F4="Garde Contre",6,0)*(25+$H4+IF($I4="Oui",10,0)-IF($I4="Défense",10,0))))))</f>
        <v/>
      </c>
      <c r="E4" s="35" t="str">
        <f t="shared" ref="E4:E30" si="2">IF($H4="","",E3+IF($G4=E$1,IF($H4&lt;0,-IF($J4="Simple",60,0)-IF($J4="Simple Défense",60,0)-IF($J4="Double",90,0)-IF($J4="Double Défense",90,0)-IF($J4="Triple",120,0)-IF($J4="Triple Défense",120,0)-(IF($F4="Prise",1,0)*(25-$H4-IF($I4="Oui",10,0)+IF($I4="Défense",10,0))*3+IF($F4="Garde",2,0)*(25-$H4-IF($I4="Oui",10,0)+IF($I4="Défense",10,0))*3+IF(I4="Garde Sans",4,0)*(25-$H4-IF($I4="Oui",10,0)+IF($I4="Défense",10,0))*3+IF(I4="Garde Contre",6,0)*(25-$H4-IF($I4="Oui",10,0)+IF($I4="Défense",10,0))*3),IF($J4="Simple",60,0)+IF($J4="Simple Défense",60,0)+IF($J4="Double",90,0)+IF($J4="Double Défense",90,0)+IF($J4="Triple",120,0)+IF($J4="Triple Défense",120,0) +IF($F4="Prise",1,0)*(25+$H4+IF($I4="Oui",10,0)-IF($I4="Défense",10,0))*3+IF($F4="Garde",2,0)*(25+$H4+IF($I4="Oui",10,0)-IF($I4="Défense",10,0))*3+IF($F4="Garde Sans",4,0)*(25+$H4+IF($I4="Oui",10,0)-IF($I4="Défense",10,0))*3+IF($F4="Garde Contre",6,0)*(25+$H4+IF($I4="Oui",10,0)-IF($I4="Défense",10,0))*3),IF($H4&lt;0,IF($J4="Simple",20,0)+IF($J4="Simple Défense",20,0)+IF($J4="Double",30,0)+IF($J4="Double Défense",30,0)+IF($J4="Triple",40,0)+IF($J4="Triple Défense",40,0) +IF($F4="Prise",1,0)*(25-$H4-IF($I4="Oui",10,0)+IF($I4="Défense",10,0))+IF($F4="Garde",2,0)*(25-$H4-IF($I4="Oui",10,0)+IF($I4="Défense",10,0))+IF($F4="Garde Sans",4,0)*(25-$H4-IF($I4="Oui",10,0)+IF($I4="Défense",10,0))+IF($F4="Garde Contre",6,0)*(25-$H4-IF($I4="Oui",10,0)+IF($I4="Défense",10,0)),-IF($J4="Simple",20,0)-IF($J4="Simple Défense",20,0)-IF($J4="Double",30,0)-IF($J4="Double Défense",30,0)-IF($J4="Triple",40,0)-IF($J4="Triple Défense",40,0)-( IF($F4="Prise",1,0)*(25+$H4+IF($I4="Oui",10,0)-IF($I4="Défense",10,0))+IF($F4="Garde",2,0)*(25+$H4+IF($I4="Oui",10,0)-IF($I4="Défense",10,0))+IF($F4="Garde Sans",4,0)*(25+$H4+IF($I4="Oui",10,0)-IF($I4="Défense",10,0))+IF($F4="Garde Contre",6,0)*(25+$H4+IF($I4="Oui",10,0)-IF($I4="Défense",10,0))))))</f>
        <v/>
      </c>
      <c r="F4" s="8"/>
      <c r="G4" s="38"/>
      <c r="H4" s="6"/>
      <c r="I4" s="38"/>
      <c r="J4" s="6"/>
      <c r="K4" s="7"/>
      <c r="L4" s="41"/>
      <c r="M4" s="15" t="s">
        <v>2</v>
      </c>
      <c r="N4" s="61" t="s">
        <v>23</v>
      </c>
      <c r="O4" s="62"/>
      <c r="P4" s="62"/>
      <c r="Q4" s="62"/>
      <c r="R4" s="62"/>
      <c r="S4" s="62"/>
      <c r="T4" s="62"/>
      <c r="U4" s="62"/>
      <c r="V4" s="62"/>
      <c r="W4" s="62"/>
      <c r="X4" s="62" t="s">
        <v>13</v>
      </c>
      <c r="Y4" s="62"/>
      <c r="Z4" s="62"/>
      <c r="AA4" s="62"/>
      <c r="AB4" s="62"/>
      <c r="AC4" s="62"/>
      <c r="AD4" s="62"/>
      <c r="AE4" s="62"/>
      <c r="AF4" s="62"/>
      <c r="AG4" s="63"/>
      <c r="AH4" s="41"/>
      <c r="AI4" s="41"/>
      <c r="AJ4" s="41"/>
      <c r="AK4" s="41"/>
      <c r="AL4" s="41"/>
      <c r="AM4" s="41"/>
    </row>
    <row r="5" spans="1:72" ht="19.5" customHeight="1">
      <c r="A5" s="34" t="str">
        <f t="shared" si="0"/>
        <v/>
      </c>
      <c r="B5" s="33" t="str">
        <f t="shared" ref="B5:B31" si="3">IF($H5="","",B4+IF($G5=B$1,IF($H5&lt;0,-IF($J5="Simple",60,0)-IF($J5="Simple Défense",60,0)-IF($J5="Double",90,0)-IF($J5="Double Défense",90,0)-IF($J5="Triple",120,0)-IF($J5="Triple Défense",120,0)-(IF($F5="Prise",1,0)*(25-$H5-IF($I5="Oui",10,0)+IF($I5="Défense",10,0))*3+IF($F5="Garde",2,0)*(25-$H5-IF($I5="Oui",10,0)+IF($I5="Défense",10,0))*3+IF(F5="Garde Sans",4,0)*(25-$H5-IF($I5="Oui",10,0)+IF($I5="Défense",10,0))*3+IF(F5="Garde Contre",6,0)*(25-$H5-IF($I5="Oui",10,0)+IF($I5="Défense",10,0))*3),IF($J5="Simple",60,0)+IF($J5="Simple Défense",60,0)+IF($J5="Double",90,0)+IF($J5="Double Défense",90,0)+IF($J5="Triple",120,0)+IF($J5="Triple Défense",120,0) +IF($F5="Prise",1,0)*(25+$H5+IF($I5="Oui",10,0)-IF($I5="Défense",10,0))*3+IF($F5="Garde",2,0)*(25+$H5+IF($I5="Oui",10,0)-IF($I5="Défense",10,0))*3+IF($F5="Garde Sans",4,0)*(25+$H5+IF($I5="Oui",10,0)-IF($I5="Défense",10,0))*3+IF($F5="Garde Contre",6,0)*(25+$H5+IF($I5="Oui",10,0)-IF($I5="Défense",10,0))*3),IF($H5&lt;0,IF($J5="Simple",20,0)+IF($J5="Simple Défense",20,0)+IF($J5="Double",30,0)+IF($J5="Double Défense",30,0)+IF($J5="Triple",40,0)+IF($J5="Triple Défense",40,0) +IF($F5="Prise",1,0)*(25-$H5-IF($I5="Oui",10,0)+IF($I5="Défense",10,0))+IF($F5="Garde",2,0)*(25-$H5-IF($I5="Oui",10,0)+IF($I5="Défense",10,0))+IF($F5="Garde Sans",4,0)*(25-$H5-IF($I5="Oui",10,0)+IF($I5="Défense",10,0))+IF($F5="Garde Contre",6,0)*(25-$H5-IF($I5="Oui",10,0)+IF($I5="Défense",10,0)),-IF($J5="Simple",20,0)-IF($J5="Simple Défense",20,0)-IF($J5="Double",30,0)-IF($J5="Double Défense",30,0)-IF($J5="Triple",40,0)-IF($J5="Triple Défense",40,0)-( IF($F5="Prise",1,0)*(25+$H5+IF($I5="Oui",10,0)-IF($I5="Défense",10,0))+IF($F5="Garde",2,0)*(25+$H5+IF($I5="Oui",10,0)-IF($I5="Défense",10,0))+IF($F5="Garde Sans",4,0)*(25+$H5+IF($I5="Oui",10,0)-IF($I5="Défense",10,0))+IF($F5="Garde Contre",6,0)*(25+$H5+IF($I5="Oui",10,0)-IF($I5="Défense",10,0))))))</f>
        <v/>
      </c>
      <c r="C5" s="33" t="str">
        <f t="shared" ref="C5:C31" si="4">IF($H5="","",C4+IF($G5=C$1,IF($H5&lt;0,-IF($J5="Simple",60,0)-IF($J5="Simple Défense",60,0)-IF($J5="Double",90,0)-IF($J5="Double Défense",90,0)-IF($J5="Triple",120,0)-IF($J5="Triple Défense",120,0)-(IF($F5="Prise",1,0)*(25-$H5-IF($I5="Oui",10,0)+IF($I5="Défense",10,0))*3+IF($F5="Garde",2,0)*(25-$H5-IF($I5="Oui",10,0)+IF($I5="Défense",10,0))*3+IF(G5="Garde Sans",4,0)*(25-$H5-IF($I5="Oui",10,0)+IF($I5="Défense",10,0))*3+IF(G5="Garde Contre",6,0)*(25-$H5-IF($I5="Oui",10,0)+IF($I5="Défense",10,0))*3),IF($J5="Simple",60,0)+IF($J5="Simple Défense",60,0)+IF($J5="Double",90,0)+IF($J5="Double Défense",90,0)+IF($J5="Triple",120,0)+IF($J5="Triple Défense",120,0) +IF($F5="Prise",1,0)*(25+$H5+IF($I5="Oui",10,0)-IF($I5="Défense",10,0))*3+IF($F5="Garde",2,0)*(25+$H5+IF($I5="Oui",10,0)-IF($I5="Défense",10,0))*3+IF($F5="Garde Sans",4,0)*(25+$H5+IF($I5="Oui",10,0)-IF($I5="Défense",10,0))*3+IF($F5="Garde Contre",6,0)*(25+$H5+IF($I5="Oui",10,0)-IF($I5="Défense",10,0))*3),IF($H5&lt;0,IF($J5="Simple",20,0)+IF($J5="Simple Défense",20,0)+IF($J5="Double",30,0)+IF($J5="Double Défense",30,0)+IF($J5="Triple",40,0)+IF($J5="Triple Défense",40,0) +IF($F5="Prise",1,0)*(25-$H5-IF($I5="Oui",10,0)+IF($I5="Défense",10,0))+IF($F5="Garde",2,0)*(25-$H5-IF($I5="Oui",10,0)+IF($I5="Défense",10,0))+IF($F5="Garde Sans",4,0)*(25-$H5-IF($I5="Oui",10,0)+IF($I5="Défense",10,0))+IF($F5="Garde Contre",6,0)*(25-$H5-IF($I5="Oui",10,0)+IF($I5="Défense",10,0)),-IF($J5="Simple",20,0)-IF($J5="Simple Défense",20,0)-IF($J5="Double",30,0)-IF($J5="Double Défense",30,0)-IF($J5="Triple",40,0)-IF($J5="Triple Défense",40,0)-( IF($F5="Prise",1,0)*(25+$H5+IF($I5="Oui",10,0)-IF($I5="Défense",10,0))+IF($F5="Garde",2,0)*(25+$H5+IF($I5="Oui",10,0)-IF($I5="Défense",10,0))+IF($F5="Garde Sans",4,0)*(25+$H5+IF($I5="Oui",10,0)-IF($I5="Défense",10,0))+IF($F5="Garde Contre",6,0)*(25+$H5+IF($I5="Oui",10,0)-IF($I5="Défense",10,0))))))</f>
        <v/>
      </c>
      <c r="D5" s="23" t="str">
        <f>IF(H5="","",D4)</f>
        <v/>
      </c>
      <c r="E5" s="35" t="str">
        <f t="shared" si="2"/>
        <v/>
      </c>
      <c r="F5" s="8"/>
      <c r="G5" s="38"/>
      <c r="H5" s="6"/>
      <c r="I5" s="6"/>
      <c r="J5" s="38"/>
      <c r="K5" s="7"/>
      <c r="L5" s="41"/>
      <c r="M5" s="15" t="s">
        <v>3</v>
      </c>
      <c r="N5" s="61" t="s">
        <v>7</v>
      </c>
      <c r="O5" s="62"/>
      <c r="P5" s="62"/>
      <c r="Q5" s="62"/>
      <c r="R5" s="62"/>
      <c r="S5" s="62"/>
      <c r="T5" s="62"/>
      <c r="U5" s="62"/>
      <c r="V5" s="62"/>
      <c r="W5" s="62"/>
      <c r="X5" s="62" t="s">
        <v>14</v>
      </c>
      <c r="Y5" s="62"/>
      <c r="Z5" s="62"/>
      <c r="AA5" s="62"/>
      <c r="AB5" s="62"/>
      <c r="AC5" s="62"/>
      <c r="AD5" s="62"/>
      <c r="AE5" s="62"/>
      <c r="AF5" s="62"/>
      <c r="AG5" s="63"/>
      <c r="AH5" s="41"/>
      <c r="AI5" s="41"/>
      <c r="AJ5" s="41"/>
      <c r="AK5" s="41"/>
      <c r="AL5" s="41"/>
      <c r="AM5" s="41"/>
    </row>
    <row r="6" spans="1:72" ht="19.5" customHeight="1" thickBot="1">
      <c r="A6" s="43" t="str">
        <f t="shared" si="0"/>
        <v/>
      </c>
      <c r="B6" s="44" t="str">
        <f t="shared" si="3"/>
        <v/>
      </c>
      <c r="C6" s="44" t="str">
        <f t="shared" si="4"/>
        <v/>
      </c>
      <c r="D6" s="44" t="str">
        <f t="shared" si="1"/>
        <v/>
      </c>
      <c r="E6" s="45" t="str">
        <f>IF(H6="","",E5)</f>
        <v/>
      </c>
      <c r="F6" s="8"/>
      <c r="G6" s="38"/>
      <c r="H6" s="6"/>
      <c r="I6" s="38"/>
      <c r="J6" s="6"/>
      <c r="K6" s="7"/>
      <c r="L6" s="41"/>
      <c r="M6" s="16" t="s">
        <v>4</v>
      </c>
      <c r="N6" s="64" t="s">
        <v>8</v>
      </c>
      <c r="O6" s="65"/>
      <c r="P6" s="65"/>
      <c r="Q6" s="65"/>
      <c r="R6" s="65"/>
      <c r="S6" s="65" t="s">
        <v>15</v>
      </c>
      <c r="T6" s="65"/>
      <c r="U6" s="65"/>
      <c r="V6" s="65"/>
      <c r="W6" s="65"/>
      <c r="X6" s="65" t="s">
        <v>16</v>
      </c>
      <c r="Y6" s="65"/>
      <c r="Z6" s="65"/>
      <c r="AA6" s="65"/>
      <c r="AB6" s="65"/>
      <c r="AC6" s="66" t="s">
        <v>17</v>
      </c>
      <c r="AD6" s="66"/>
      <c r="AE6" s="66"/>
      <c r="AF6" s="66"/>
      <c r="AG6" s="67"/>
      <c r="AH6" s="41"/>
      <c r="AI6" s="41"/>
      <c r="AJ6" s="41"/>
      <c r="AK6" s="41"/>
      <c r="AL6" s="41"/>
      <c r="AM6" s="41"/>
    </row>
    <row r="7" spans="1:72" ht="19.5" customHeight="1" thickBot="1">
      <c r="A7" s="46" t="str">
        <f>IF(H7="","",A6)</f>
        <v/>
      </c>
      <c r="B7" s="47" t="str">
        <f t="shared" si="3"/>
        <v/>
      </c>
      <c r="C7" s="47" t="str">
        <f t="shared" si="4"/>
        <v/>
      </c>
      <c r="D7" s="47" t="str">
        <f t="shared" si="1"/>
        <v/>
      </c>
      <c r="E7" s="48" t="str">
        <f t="shared" si="2"/>
        <v/>
      </c>
      <c r="F7" s="8"/>
      <c r="G7" s="29"/>
      <c r="H7" s="6"/>
      <c r="I7" s="6"/>
      <c r="J7" s="6"/>
      <c r="K7" s="7"/>
      <c r="L7" s="4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41"/>
      <c r="AI7" s="41"/>
      <c r="AJ7" s="41"/>
      <c r="AK7" s="41"/>
      <c r="AL7" s="41"/>
      <c r="AM7" s="41"/>
    </row>
    <row r="8" spans="1:72" ht="19.5" customHeight="1" thickBot="1">
      <c r="A8" s="34" t="str">
        <f t="shared" si="0"/>
        <v/>
      </c>
      <c r="B8" s="23" t="str">
        <f>IF(H8="","",B7)</f>
        <v/>
      </c>
      <c r="C8" s="33" t="str">
        <f t="shared" si="4"/>
        <v/>
      </c>
      <c r="D8" s="33" t="str">
        <f t="shared" si="1"/>
        <v/>
      </c>
      <c r="E8" s="35" t="str">
        <f t="shared" si="2"/>
        <v/>
      </c>
      <c r="F8" s="8"/>
      <c r="G8" s="29"/>
      <c r="H8" s="6"/>
      <c r="I8" s="6"/>
      <c r="J8" s="6"/>
      <c r="K8" s="7"/>
      <c r="L8" s="41"/>
      <c r="M8" s="21"/>
      <c r="N8" s="58" t="str">
        <f>IF(A1="","",A1)</f>
        <v>a</v>
      </c>
      <c r="O8" s="59"/>
      <c r="P8" s="59"/>
      <c r="Q8" s="59"/>
      <c r="R8" s="59" t="str">
        <f>IF(B1="","",B1)</f>
        <v>b</v>
      </c>
      <c r="S8" s="59"/>
      <c r="T8" s="59"/>
      <c r="U8" s="59"/>
      <c r="V8" s="59" t="str">
        <f>IF(C1="","",C1)</f>
        <v>c</v>
      </c>
      <c r="W8" s="59"/>
      <c r="X8" s="59"/>
      <c r="Y8" s="59"/>
      <c r="Z8" s="59" t="str">
        <f>IF(D1="","",D1)</f>
        <v>d</v>
      </c>
      <c r="AA8" s="59"/>
      <c r="AB8" s="59"/>
      <c r="AC8" s="59"/>
      <c r="AD8" s="59" t="str">
        <f>IF(E1="","",E1)</f>
        <v>e</v>
      </c>
      <c r="AE8" s="59"/>
      <c r="AF8" s="59"/>
      <c r="AG8" s="60"/>
      <c r="AH8" s="41"/>
      <c r="AI8" s="41"/>
      <c r="AJ8" s="41"/>
      <c r="AK8" s="41"/>
      <c r="AL8" s="41"/>
      <c r="AM8" s="41"/>
    </row>
    <row r="9" spans="1:72" ht="19.5" customHeight="1">
      <c r="A9" s="34" t="str">
        <f t="shared" si="0"/>
        <v/>
      </c>
      <c r="B9" s="33" t="str">
        <f t="shared" si="3"/>
        <v/>
      </c>
      <c r="C9" s="23" t="str">
        <f>IF(H9="","",C8)</f>
        <v/>
      </c>
      <c r="D9" s="33" t="str">
        <f t="shared" si="1"/>
        <v/>
      </c>
      <c r="E9" s="35" t="str">
        <f t="shared" si="2"/>
        <v/>
      </c>
      <c r="F9" s="8"/>
      <c r="G9" s="33"/>
      <c r="H9" s="6"/>
      <c r="I9" s="6"/>
      <c r="J9" s="33"/>
      <c r="K9" s="7"/>
      <c r="L9" s="41"/>
      <c r="M9" s="26" t="s">
        <v>21</v>
      </c>
      <c r="N9" s="72">
        <f>IF(A1="","",COUNTIF(G2:G31,A1))</f>
        <v>0</v>
      </c>
      <c r="O9" s="71"/>
      <c r="P9" s="71"/>
      <c r="Q9" s="71"/>
      <c r="R9" s="71">
        <f>IF(B1="","",COUNTIF(G2:G31,B1))</f>
        <v>0</v>
      </c>
      <c r="S9" s="71"/>
      <c r="T9" s="71"/>
      <c r="U9" s="71"/>
      <c r="V9" s="71">
        <f>IF(C1="","",COUNTIF(G2:G31,C1))</f>
        <v>1</v>
      </c>
      <c r="W9" s="71"/>
      <c r="X9" s="71"/>
      <c r="Y9" s="71"/>
      <c r="Z9" s="71">
        <f>IF(D1="","",COUNTIF(G2:G31,D1))</f>
        <v>0</v>
      </c>
      <c r="AA9" s="71"/>
      <c r="AB9" s="71"/>
      <c r="AC9" s="71"/>
      <c r="AD9" s="71">
        <f>IF(E1="","",COUNTIF(G2:G31,E1))</f>
        <v>0</v>
      </c>
      <c r="AE9" s="71"/>
      <c r="AF9" s="71"/>
      <c r="AG9" s="82"/>
      <c r="AH9" s="41"/>
      <c r="AI9" s="41"/>
      <c r="AJ9" s="41"/>
      <c r="AK9" s="41"/>
      <c r="AL9" s="41"/>
      <c r="AM9" s="41"/>
    </row>
    <row r="10" spans="1:72" ht="19.5" customHeight="1">
      <c r="A10" s="34" t="str">
        <f t="shared" si="0"/>
        <v/>
      </c>
      <c r="B10" s="33" t="str">
        <f t="shared" si="3"/>
        <v/>
      </c>
      <c r="C10" s="33" t="str">
        <f t="shared" si="4"/>
        <v/>
      </c>
      <c r="D10" s="23" t="str">
        <f>IF(H10="","",D9)</f>
        <v/>
      </c>
      <c r="E10" s="35" t="str">
        <f t="shared" si="2"/>
        <v/>
      </c>
      <c r="F10" s="8"/>
      <c r="G10" s="29"/>
      <c r="H10" s="6"/>
      <c r="I10" s="6"/>
      <c r="J10" s="6"/>
      <c r="K10" s="7"/>
      <c r="L10" s="41"/>
      <c r="M10" s="27" t="s">
        <v>18</v>
      </c>
      <c r="N10" s="77">
        <f>IF(A$1="","",SUMPRODUCT(($G$2:$G$31=A$1)*($H$2:$H$31&gt;-1)))</f>
        <v>0</v>
      </c>
      <c r="O10" s="76"/>
      <c r="P10" s="76"/>
      <c r="Q10" s="76"/>
      <c r="R10" s="76">
        <f>IF(B$1="","",SUMPRODUCT(($G$2:$G$31=B$1)*($H$2:$H$31&gt;-1)))</f>
        <v>0</v>
      </c>
      <c r="S10" s="76"/>
      <c r="T10" s="76"/>
      <c r="U10" s="76"/>
      <c r="V10" s="76">
        <f>IF(C$1="","",SUMPRODUCT(($G$2:$G$31=C$1)*($H$2:$H$31&gt;-1)))</f>
        <v>1</v>
      </c>
      <c r="W10" s="76"/>
      <c r="X10" s="76"/>
      <c r="Y10" s="76"/>
      <c r="Z10" s="76">
        <f>IF(D$1="","",SUMPRODUCT(($G$2:$G$31=D$1)*($H$2:$H$31&gt;-1)))</f>
        <v>0</v>
      </c>
      <c r="AA10" s="76"/>
      <c r="AB10" s="76"/>
      <c r="AC10" s="76"/>
      <c r="AD10" s="76">
        <f>IF(E$1="","",SUMPRODUCT(($G$2:$G$31=E$1)*($H$2:$H$31&gt;-1)))</f>
        <v>0</v>
      </c>
      <c r="AE10" s="76"/>
      <c r="AF10" s="76"/>
      <c r="AG10" s="84"/>
      <c r="AH10" s="41"/>
      <c r="AI10" s="41"/>
      <c r="AJ10" s="41"/>
      <c r="AK10" s="41"/>
      <c r="AL10" s="41"/>
      <c r="AM10" s="41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  <c r="BT10" s="13"/>
    </row>
    <row r="11" spans="1:72" ht="19.5" customHeight="1">
      <c r="A11" s="11" t="str">
        <f t="shared" si="0"/>
        <v/>
      </c>
      <c r="B11" s="12" t="str">
        <f t="shared" si="3"/>
        <v/>
      </c>
      <c r="C11" s="12" t="str">
        <f t="shared" si="4"/>
        <v/>
      </c>
      <c r="D11" s="12" t="str">
        <f t="shared" si="1"/>
        <v/>
      </c>
      <c r="E11" s="24" t="str">
        <f>IF(H11="","",E10)</f>
        <v/>
      </c>
      <c r="F11" s="8"/>
      <c r="G11" s="29"/>
      <c r="H11" s="6"/>
      <c r="I11" s="6"/>
      <c r="J11" s="6"/>
      <c r="K11" s="7"/>
      <c r="L11" s="41"/>
      <c r="M11" s="27" t="s">
        <v>19</v>
      </c>
      <c r="N11" s="78" t="str">
        <f>IF(N9=0,"",IF(N9="","",(N10/N9)))</f>
        <v/>
      </c>
      <c r="O11" s="79"/>
      <c r="P11" s="79"/>
      <c r="Q11" s="79"/>
      <c r="R11" s="79" t="str">
        <f>IF(R9=0,"",IF(R9="","",(R10/R9)))</f>
        <v/>
      </c>
      <c r="S11" s="79"/>
      <c r="T11" s="79"/>
      <c r="U11" s="79"/>
      <c r="V11" s="79">
        <f>IF(V9=0,"",IF(V9="","",(V10/V9)))</f>
        <v>1</v>
      </c>
      <c r="W11" s="79"/>
      <c r="X11" s="79"/>
      <c r="Y11" s="79"/>
      <c r="Z11" s="79" t="str">
        <f>IF(Z9=0,"",IF(Z9="","",(Z10/Z9)))</f>
        <v/>
      </c>
      <c r="AA11" s="79"/>
      <c r="AB11" s="79"/>
      <c r="AC11" s="79"/>
      <c r="AD11" s="79" t="str">
        <f>IF(AD9=0,"",IF(AD9="","",(AD10/AD9)))</f>
        <v/>
      </c>
      <c r="AE11" s="79"/>
      <c r="AF11" s="79"/>
      <c r="AG11" s="83"/>
      <c r="AH11" s="41"/>
      <c r="AI11" s="41"/>
      <c r="AJ11" s="41"/>
      <c r="AK11" s="41"/>
      <c r="AL11" s="41"/>
      <c r="AM11" s="41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K11" s="13"/>
      <c r="BL11" s="13"/>
      <c r="BM11" s="13"/>
    </row>
    <row r="12" spans="1:72" ht="19.5" customHeight="1">
      <c r="A12" s="25" t="str">
        <f>IF(H12="","",A11)</f>
        <v/>
      </c>
      <c r="B12" s="9" t="str">
        <f t="shared" si="3"/>
        <v/>
      </c>
      <c r="C12" s="9" t="str">
        <f t="shared" si="4"/>
        <v/>
      </c>
      <c r="D12" s="9" t="str">
        <f t="shared" si="1"/>
        <v/>
      </c>
      <c r="E12" s="10" t="str">
        <f t="shared" si="2"/>
        <v/>
      </c>
      <c r="F12" s="8"/>
      <c r="G12" s="29"/>
      <c r="H12" s="6"/>
      <c r="I12" s="6"/>
      <c r="J12" s="6"/>
      <c r="K12" s="7"/>
      <c r="L12" s="41"/>
      <c r="M12" s="27" t="s">
        <v>3</v>
      </c>
      <c r="N12" s="77">
        <f>IF(A$1="","",SUMPRODUCT(($G$2:$G$31=A$1)*($I$2:$I$31="oui")))</f>
        <v>0</v>
      </c>
      <c r="O12" s="76"/>
      <c r="P12" s="76"/>
      <c r="Q12" s="76"/>
      <c r="R12" s="76">
        <f>IF(B$1="","",SUMPRODUCT(($G$2:$G$31=B$1)*($I$2:$I$31="oui")))</f>
        <v>0</v>
      </c>
      <c r="S12" s="76"/>
      <c r="T12" s="76"/>
      <c r="U12" s="76"/>
      <c r="V12" s="76">
        <f>IF(C$1="","",SUMPRODUCT(($G$2:$G$31=C$1)*($I$2:$I$31="oui")))</f>
        <v>0</v>
      </c>
      <c r="W12" s="76"/>
      <c r="X12" s="76"/>
      <c r="Y12" s="76"/>
      <c r="Z12" s="76">
        <f>IF(D$1="","",SUMPRODUCT(($G$2:$G$31=D$1)*($I$2:$I$31="oui")))</f>
        <v>0</v>
      </c>
      <c r="AA12" s="76"/>
      <c r="AB12" s="76"/>
      <c r="AC12" s="76"/>
      <c r="AD12" s="76">
        <f>IF(E$1="","",SUMPRODUCT(($G$2:$G$31=E$1)*($I$2:$I$31="oui")))</f>
        <v>0</v>
      </c>
      <c r="AE12" s="76"/>
      <c r="AF12" s="76"/>
      <c r="AG12" s="84"/>
      <c r="AH12" s="41"/>
      <c r="AI12" s="41"/>
      <c r="AJ12" s="41"/>
      <c r="AK12" s="41"/>
      <c r="AL12" s="41"/>
      <c r="AM12" s="41"/>
    </row>
    <row r="13" spans="1:72" ht="19.5" customHeight="1">
      <c r="A13" s="34" t="str">
        <f t="shared" si="0"/>
        <v/>
      </c>
      <c r="B13" s="23" t="str">
        <f>IF(H13="","",B12)</f>
        <v/>
      </c>
      <c r="C13" s="33" t="str">
        <f t="shared" si="4"/>
        <v/>
      </c>
      <c r="D13" s="33" t="str">
        <f t="shared" si="1"/>
        <v/>
      </c>
      <c r="E13" s="35" t="str">
        <f t="shared" si="2"/>
        <v/>
      </c>
      <c r="F13" s="8"/>
      <c r="G13" s="33"/>
      <c r="H13" s="6"/>
      <c r="I13" s="6"/>
      <c r="J13" s="6"/>
      <c r="K13" s="7"/>
      <c r="L13" s="41"/>
      <c r="M13" s="27" t="s">
        <v>4</v>
      </c>
      <c r="N13" s="77">
        <f>IF(A$1="","",SUMPRODUCT(($G$2:$G$31=A$1)*($J$2:$J$31&lt;&gt;"")))</f>
        <v>0</v>
      </c>
      <c r="O13" s="76"/>
      <c r="P13" s="76"/>
      <c r="Q13" s="76"/>
      <c r="R13" s="76">
        <f>IF(B$1="","",SUMPRODUCT(($G$2:$G$31=B$1)*($J$2:$J$31&lt;&gt;"")))</f>
        <v>0</v>
      </c>
      <c r="S13" s="76"/>
      <c r="T13" s="76"/>
      <c r="U13" s="76"/>
      <c r="V13" s="76">
        <f>IF(C$1="","",SUMPRODUCT(($G$2:$G$31=C$1)*($J$2:$J$31&lt;&gt;"")))</f>
        <v>0</v>
      </c>
      <c r="W13" s="76"/>
      <c r="X13" s="76"/>
      <c r="Y13" s="76"/>
      <c r="Z13" s="76">
        <f>IF(D$1="","",SUMPRODUCT(($G$2:$G$31=D$1)*($J$2:$J$31&lt;&gt;"")))</f>
        <v>0</v>
      </c>
      <c r="AA13" s="76"/>
      <c r="AB13" s="76"/>
      <c r="AC13" s="76"/>
      <c r="AD13" s="76">
        <f>IF(E$1="","",SUMPRODUCT(($G$2:$G$31=E$1)*($J$2:$J$31&lt;&gt;"")))</f>
        <v>0</v>
      </c>
      <c r="AE13" s="76"/>
      <c r="AF13" s="76"/>
      <c r="AG13" s="84"/>
      <c r="AH13" s="41"/>
      <c r="AI13" s="41"/>
      <c r="AJ13" s="41"/>
      <c r="AK13" s="41"/>
      <c r="AL13" s="41"/>
      <c r="AM13" s="41"/>
    </row>
    <row r="14" spans="1:72" ht="19.5" customHeight="1">
      <c r="A14" s="34" t="str">
        <f t="shared" si="0"/>
        <v/>
      </c>
      <c r="B14" s="33" t="str">
        <f t="shared" si="3"/>
        <v/>
      </c>
      <c r="C14" s="23" t="str">
        <f>IF(H14="","",C13)</f>
        <v/>
      </c>
      <c r="D14" s="33" t="str">
        <f t="shared" si="1"/>
        <v/>
      </c>
      <c r="E14" s="35" t="str">
        <f t="shared" si="2"/>
        <v/>
      </c>
      <c r="F14" s="8"/>
      <c r="G14" s="29"/>
      <c r="H14" s="6"/>
      <c r="I14" s="6"/>
      <c r="J14" s="6"/>
      <c r="K14" s="7"/>
      <c r="L14" s="41"/>
      <c r="M14" s="27" t="s">
        <v>20</v>
      </c>
      <c r="N14" s="80">
        <f>IF(N8="","",SUMPRODUCT(($G$2:$G$31=N8)*$K$2:$K$31))</f>
        <v>0</v>
      </c>
      <c r="O14" s="81"/>
      <c r="P14" s="81"/>
      <c r="Q14" s="81"/>
      <c r="R14" s="73">
        <f t="shared" ref="R14" si="5">IF(R8="","",SUMPRODUCT(($G$2:$G$31=R8)*$K$2:$K$31))</f>
        <v>0</v>
      </c>
      <c r="S14" s="74"/>
      <c r="T14" s="74"/>
      <c r="U14" s="75"/>
      <c r="V14" s="73">
        <f t="shared" ref="V14" si="6">IF(V8="","",SUMPRODUCT(($G$2:$G$31=V8)*$K$2:$K$31))</f>
        <v>0</v>
      </c>
      <c r="W14" s="74"/>
      <c r="X14" s="74"/>
      <c r="Y14" s="75"/>
      <c r="Z14" s="73">
        <f t="shared" ref="Z14" si="7">IF(Z8="","",SUMPRODUCT(($G$2:$G$31=Z8)*$K$2:$K$31))</f>
        <v>0</v>
      </c>
      <c r="AA14" s="74"/>
      <c r="AB14" s="74"/>
      <c r="AC14" s="75"/>
      <c r="AD14" s="73">
        <f t="shared" ref="AD14" si="8">IF(AD8="","",SUMPRODUCT(($G$2:$G$31=AD8)*$K$2:$K$31))</f>
        <v>0</v>
      </c>
      <c r="AE14" s="74"/>
      <c r="AF14" s="74"/>
      <c r="AG14" s="87"/>
      <c r="AH14" s="41"/>
      <c r="AI14" s="41"/>
      <c r="AJ14" s="41"/>
      <c r="AK14" s="41"/>
      <c r="AL14" s="41"/>
      <c r="AM14" s="41"/>
    </row>
    <row r="15" spans="1:72" ht="19.5" customHeight="1" thickBot="1">
      <c r="A15" s="34" t="str">
        <f t="shared" si="0"/>
        <v/>
      </c>
      <c r="B15" s="33" t="str">
        <f t="shared" si="3"/>
        <v/>
      </c>
      <c r="C15" s="33" t="str">
        <f t="shared" si="4"/>
        <v/>
      </c>
      <c r="D15" s="23" t="str">
        <f>IF(H15="","",D14)</f>
        <v/>
      </c>
      <c r="E15" s="35" t="str">
        <f t="shared" si="2"/>
        <v/>
      </c>
      <c r="F15" s="8"/>
      <c r="G15" s="29"/>
      <c r="H15" s="6"/>
      <c r="I15" s="33"/>
      <c r="J15" s="6"/>
      <c r="K15" s="7"/>
      <c r="L15" s="41"/>
      <c r="M15" s="42" t="s">
        <v>24</v>
      </c>
      <c r="N15" s="88">
        <f>IF(N8="","",RANK(A33,$A$33:$E$33,0))</f>
        <v>2</v>
      </c>
      <c r="O15" s="89"/>
      <c r="P15" s="89"/>
      <c r="Q15" s="89"/>
      <c r="R15" s="90">
        <f>IF(R8="","",RANK(B33,$A$33:$E$33,0))</f>
        <v>3</v>
      </c>
      <c r="S15" s="91"/>
      <c r="T15" s="91"/>
      <c r="U15" s="92"/>
      <c r="V15" s="90">
        <f>IF(V8="","",RANK(C33,$A$33:$E$33,0))</f>
        <v>1</v>
      </c>
      <c r="W15" s="91"/>
      <c r="X15" s="91"/>
      <c r="Y15" s="92"/>
      <c r="Z15" s="90">
        <f>IF(Z8="","",RANK(D33,$A$33:$E$33,0))</f>
        <v>3</v>
      </c>
      <c r="AA15" s="91"/>
      <c r="AB15" s="91"/>
      <c r="AC15" s="92"/>
      <c r="AD15" s="90">
        <f>IF(AD8="","",RANK(E33,$A$33:$E$33,0))</f>
        <v>3</v>
      </c>
      <c r="AE15" s="91"/>
      <c r="AF15" s="91"/>
      <c r="AG15" s="93"/>
      <c r="AH15" s="41"/>
      <c r="AI15" s="41"/>
      <c r="AJ15" s="41"/>
      <c r="AK15" s="41"/>
      <c r="AL15" s="41"/>
      <c r="AM15" s="41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</row>
    <row r="16" spans="1:72" ht="19.5" customHeight="1">
      <c r="A16" s="43" t="str">
        <f t="shared" si="0"/>
        <v/>
      </c>
      <c r="B16" s="44" t="str">
        <f t="shared" si="3"/>
        <v/>
      </c>
      <c r="C16" s="44" t="str">
        <f t="shared" si="4"/>
        <v/>
      </c>
      <c r="D16" s="44" t="str">
        <f t="shared" si="1"/>
        <v/>
      </c>
      <c r="E16" s="45" t="str">
        <f>IF(H16="","",E15)</f>
        <v/>
      </c>
      <c r="F16" s="8"/>
      <c r="G16" s="29"/>
      <c r="H16" s="6"/>
      <c r="I16" s="6"/>
      <c r="J16" s="6"/>
      <c r="K16" s="7"/>
      <c r="L16" s="4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41"/>
      <c r="AI16" s="41"/>
      <c r="AJ16" s="41"/>
      <c r="AK16" s="41"/>
      <c r="AL16" s="41"/>
      <c r="AM16" s="41"/>
    </row>
    <row r="17" spans="1:39" ht="19.5" customHeight="1" thickBot="1">
      <c r="A17" s="46" t="str">
        <f>IF(H17="","",A16)</f>
        <v/>
      </c>
      <c r="B17" s="47" t="str">
        <f t="shared" si="3"/>
        <v/>
      </c>
      <c r="C17" s="47" t="str">
        <f t="shared" si="4"/>
        <v/>
      </c>
      <c r="D17" s="47" t="str">
        <f t="shared" si="1"/>
        <v/>
      </c>
      <c r="E17" s="48" t="str">
        <f t="shared" si="2"/>
        <v/>
      </c>
      <c r="F17" s="8"/>
      <c r="G17" s="33"/>
      <c r="H17" s="6"/>
      <c r="I17" s="6"/>
      <c r="J17" s="6"/>
      <c r="K17" s="7"/>
      <c r="L17" s="41"/>
      <c r="M17" s="94"/>
      <c r="N17" s="94"/>
      <c r="O17" s="94"/>
      <c r="P17" s="94"/>
      <c r="Q17" s="94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41"/>
      <c r="AI17" s="41"/>
      <c r="AJ17" s="41"/>
      <c r="AK17" s="41"/>
      <c r="AL17" s="41"/>
      <c r="AM17" s="41"/>
    </row>
    <row r="18" spans="1:39" ht="19.5" customHeight="1">
      <c r="A18" s="34" t="str">
        <f t="shared" si="0"/>
        <v/>
      </c>
      <c r="B18" s="23" t="str">
        <f>IF(H18="","",B17)</f>
        <v/>
      </c>
      <c r="C18" s="33" t="str">
        <f t="shared" si="4"/>
        <v/>
      </c>
      <c r="D18" s="33" t="str">
        <f t="shared" si="1"/>
        <v/>
      </c>
      <c r="E18" s="35" t="str">
        <f t="shared" si="2"/>
        <v/>
      </c>
      <c r="F18" s="8"/>
      <c r="G18" s="29"/>
      <c r="H18" s="6"/>
      <c r="I18" s="6"/>
      <c r="J18" s="6"/>
      <c r="K18" s="7"/>
      <c r="L18" s="41"/>
      <c r="M18" s="95" t="s">
        <v>25</v>
      </c>
      <c r="N18" s="96"/>
      <c r="O18" s="96"/>
      <c r="P18" s="96"/>
      <c r="Q18" s="96"/>
      <c r="R18" s="112">
        <f>IF(N9="","",SUM(N9:AG9))</f>
        <v>1</v>
      </c>
      <c r="S18" s="112"/>
      <c r="T18" s="112"/>
      <c r="U18" s="113"/>
      <c r="V18" s="95" t="s">
        <v>27</v>
      </c>
      <c r="W18" s="96"/>
      <c r="X18" s="96"/>
      <c r="Y18" s="96"/>
      <c r="Z18" s="96"/>
      <c r="AA18" s="96"/>
      <c r="AB18" s="96"/>
      <c r="AC18" s="96"/>
      <c r="AD18" s="112">
        <f>IF(N12="","",SUM(N12:AG12))</f>
        <v>0</v>
      </c>
      <c r="AE18" s="112"/>
      <c r="AF18" s="112"/>
      <c r="AG18" s="113"/>
      <c r="AH18" s="41"/>
      <c r="AI18" s="41"/>
      <c r="AJ18" s="41"/>
      <c r="AK18" s="41"/>
      <c r="AL18" s="41"/>
      <c r="AM18" s="41"/>
    </row>
    <row r="19" spans="1:39" ht="19.5" customHeight="1">
      <c r="A19" s="34" t="str">
        <f t="shared" si="0"/>
        <v/>
      </c>
      <c r="B19" s="33" t="str">
        <f t="shared" si="3"/>
        <v/>
      </c>
      <c r="C19" s="23" t="str">
        <f>IF(H19="","",C18)</f>
        <v/>
      </c>
      <c r="D19" s="33" t="str">
        <f t="shared" si="1"/>
        <v/>
      </c>
      <c r="E19" s="35" t="str">
        <f t="shared" si="2"/>
        <v/>
      </c>
      <c r="F19" s="8"/>
      <c r="G19" s="29"/>
      <c r="H19" s="6"/>
      <c r="I19" s="6"/>
      <c r="J19" s="6"/>
      <c r="K19" s="7"/>
      <c r="L19" s="41"/>
      <c r="M19" s="97" t="s">
        <v>18</v>
      </c>
      <c r="N19" s="98"/>
      <c r="O19" s="98"/>
      <c r="P19" s="98"/>
      <c r="Q19" s="98"/>
      <c r="R19" s="103">
        <f>IF(N9="","",SUM(N10:AG10))</f>
        <v>1</v>
      </c>
      <c r="S19" s="103"/>
      <c r="T19" s="103"/>
      <c r="U19" s="104"/>
      <c r="V19" s="97" t="s">
        <v>28</v>
      </c>
      <c r="W19" s="98"/>
      <c r="X19" s="98"/>
      <c r="Y19" s="98"/>
      <c r="Z19" s="98"/>
      <c r="AA19" s="98"/>
      <c r="AB19" s="98"/>
      <c r="AC19" s="98"/>
      <c r="AD19" s="103">
        <f>IF(N13="","",SUM(N13:AG13))</f>
        <v>0</v>
      </c>
      <c r="AE19" s="103"/>
      <c r="AF19" s="103"/>
      <c r="AG19" s="104"/>
      <c r="AH19" s="41"/>
      <c r="AI19" s="41"/>
      <c r="AJ19" s="41"/>
      <c r="AK19" s="41"/>
      <c r="AL19" s="41"/>
      <c r="AM19" s="41"/>
    </row>
    <row r="20" spans="1:39" ht="19.5" customHeight="1" thickBot="1">
      <c r="A20" s="34" t="str">
        <f t="shared" si="0"/>
        <v/>
      </c>
      <c r="B20" s="33" t="str">
        <f t="shared" si="3"/>
        <v/>
      </c>
      <c r="C20" s="33" t="str">
        <f t="shared" si="4"/>
        <v/>
      </c>
      <c r="D20" s="23" t="str">
        <f>IF($H20="","",D19)</f>
        <v/>
      </c>
      <c r="E20" s="35" t="str">
        <f t="shared" si="2"/>
        <v/>
      </c>
      <c r="F20" s="8"/>
      <c r="G20" s="33"/>
      <c r="H20" s="6"/>
      <c r="I20" s="6"/>
      <c r="J20" s="6"/>
      <c r="K20" s="7"/>
      <c r="L20" s="41"/>
      <c r="M20" s="99" t="s">
        <v>26</v>
      </c>
      <c r="N20" s="100"/>
      <c r="O20" s="100"/>
      <c r="P20" s="100"/>
      <c r="Q20" s="100"/>
      <c r="R20" s="101">
        <f>IF(SUM(N9:AG9)=0,"",IF(R18=0,"",R19/R18))</f>
        <v>1</v>
      </c>
      <c r="S20" s="101"/>
      <c r="T20" s="101"/>
      <c r="U20" s="102"/>
      <c r="V20" s="99" t="s">
        <v>29</v>
      </c>
      <c r="W20" s="100"/>
      <c r="X20" s="100"/>
      <c r="Y20" s="100"/>
      <c r="Z20" s="100"/>
      <c r="AA20" s="100"/>
      <c r="AB20" s="100"/>
      <c r="AC20" s="100"/>
      <c r="AD20" s="110">
        <f>IF(N14="","",SUM(N14:AG14))</f>
        <v>0</v>
      </c>
      <c r="AE20" s="110"/>
      <c r="AF20" s="110"/>
      <c r="AG20" s="111"/>
      <c r="AH20" s="41"/>
      <c r="AI20" s="41"/>
      <c r="AJ20" s="41"/>
      <c r="AK20" s="41"/>
      <c r="AL20" s="41"/>
      <c r="AM20" s="41"/>
    </row>
    <row r="21" spans="1:39" ht="19.5" customHeight="1">
      <c r="A21" s="11" t="str">
        <f t="shared" si="0"/>
        <v/>
      </c>
      <c r="B21" s="12" t="str">
        <f t="shared" si="3"/>
        <v/>
      </c>
      <c r="C21" s="12" t="str">
        <f t="shared" si="4"/>
        <v/>
      </c>
      <c r="D21" s="12" t="str">
        <f t="shared" si="1"/>
        <v/>
      </c>
      <c r="E21" s="24" t="str">
        <f>IF(H21="","",E20)</f>
        <v/>
      </c>
      <c r="F21" s="28"/>
      <c r="G21" s="29"/>
      <c r="H21" s="29"/>
      <c r="I21" s="29"/>
      <c r="J21" s="29"/>
      <c r="K21" s="30"/>
      <c r="L21" s="4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41"/>
      <c r="AI21" s="41"/>
      <c r="AJ21" s="41"/>
      <c r="AK21" s="41"/>
      <c r="AL21" s="41"/>
      <c r="AM21" s="41"/>
    </row>
    <row r="22" spans="1:39" ht="19.5" customHeight="1">
      <c r="A22" s="25" t="str">
        <f>IF(H22="","",A21)</f>
        <v/>
      </c>
      <c r="B22" s="9" t="str">
        <f t="shared" si="3"/>
        <v/>
      </c>
      <c r="C22" s="9" t="str">
        <f t="shared" si="4"/>
        <v/>
      </c>
      <c r="D22" s="9" t="str">
        <f t="shared" si="1"/>
        <v/>
      </c>
      <c r="E22" s="10" t="str">
        <f t="shared" si="2"/>
        <v/>
      </c>
      <c r="F22" s="8"/>
      <c r="G22" s="29"/>
      <c r="H22" s="29"/>
      <c r="I22" s="29"/>
      <c r="J22" s="29"/>
      <c r="K22" s="30"/>
      <c r="L22" s="41"/>
      <c r="M22" s="53"/>
      <c r="N22" s="85" t="s">
        <v>35</v>
      </c>
      <c r="O22" s="85"/>
      <c r="P22" s="85"/>
      <c r="Q22" s="85"/>
      <c r="R22" s="85" t="s">
        <v>36</v>
      </c>
      <c r="S22" s="85"/>
      <c r="T22" s="85"/>
      <c r="U22" s="85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41"/>
      <c r="AI22" s="41"/>
      <c r="AJ22" s="41"/>
      <c r="AK22" s="41"/>
      <c r="AL22" s="41"/>
      <c r="AM22" s="41"/>
    </row>
    <row r="23" spans="1:39" ht="19.5" customHeight="1">
      <c r="A23" s="34" t="str">
        <f t="shared" si="0"/>
        <v/>
      </c>
      <c r="B23" s="23" t="str">
        <f>IF(H23="","",B22)</f>
        <v/>
      </c>
      <c r="C23" s="33" t="str">
        <f t="shared" si="4"/>
        <v/>
      </c>
      <c r="D23" s="33" t="str">
        <f t="shared" si="1"/>
        <v/>
      </c>
      <c r="E23" s="35" t="str">
        <f t="shared" si="2"/>
        <v/>
      </c>
      <c r="F23" s="8"/>
      <c r="G23" s="29"/>
      <c r="H23" s="29"/>
      <c r="I23" s="33"/>
      <c r="J23" s="29"/>
      <c r="K23" s="30"/>
      <c r="L23" s="41"/>
      <c r="M23" s="54" t="str">
        <f>IF(A1="","","1er")</f>
        <v>1er</v>
      </c>
      <c r="N23" s="115" t="str">
        <f t="array" ref="N23">INDEX($A$1:$E$1,MATCH(LARGE(($A$33:$E$33)+(COLUMN($A$33:$E$33)/10^10),ROWS($1:1)),$A$33:$E$33+(COLUMN($A$33:$E$33))/10^10,0))</f>
        <v>c</v>
      </c>
      <c r="O23" s="115"/>
      <c r="P23" s="115"/>
      <c r="Q23" s="115"/>
      <c r="R23" s="115">
        <f>LARGE($A$33:$E$33,ROWS($1:1))</f>
        <v>162</v>
      </c>
      <c r="S23" s="115"/>
      <c r="T23" s="115"/>
      <c r="U23" s="115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41"/>
    </row>
    <row r="24" spans="1:39" ht="19.5" customHeight="1">
      <c r="A24" s="34" t="str">
        <f t="shared" si="0"/>
        <v/>
      </c>
      <c r="B24" s="33" t="str">
        <f t="shared" si="3"/>
        <v/>
      </c>
      <c r="C24" s="23" t="str">
        <f>IF(H24="","",C23)</f>
        <v/>
      </c>
      <c r="D24" s="33" t="str">
        <f t="shared" si="1"/>
        <v/>
      </c>
      <c r="E24" s="35" t="str">
        <f t="shared" si="2"/>
        <v/>
      </c>
      <c r="F24" s="8"/>
      <c r="G24" s="29"/>
      <c r="H24" s="29"/>
      <c r="I24" s="29"/>
      <c r="J24" s="29"/>
      <c r="K24" s="30"/>
      <c r="L24" s="41"/>
      <c r="M24" s="54" t="str">
        <f>IF(B1="","","2ème")</f>
        <v>2ème</v>
      </c>
      <c r="N24" s="115" t="str">
        <f t="array" ref="N24">INDEX($A$1:$E$1,MATCH(LARGE(($A$33:$E$33)+(COLUMN($A$33:$E$33)/10^10),ROWS($1:2)),$A$33:$E$33+(COLUMN($A$33:$E$33))/10^10,0))</f>
        <v>a</v>
      </c>
      <c r="O24" s="115"/>
      <c r="P24" s="115"/>
      <c r="Q24" s="115"/>
      <c r="R24" s="115">
        <f>LARGE($A$33:$E$33,ROWS($1:2))</f>
        <v>0</v>
      </c>
      <c r="S24" s="115"/>
      <c r="T24" s="115"/>
      <c r="U24" s="115"/>
      <c r="V24" s="56"/>
      <c r="W24" s="41"/>
      <c r="X24" s="41"/>
      <c r="Y24" s="41"/>
      <c r="Z24" s="41"/>
      <c r="AA24" s="41"/>
      <c r="AB24" s="41"/>
      <c r="AC24" s="41"/>
      <c r="AD24" s="41"/>
      <c r="AE24" s="41"/>
      <c r="AF24" s="41"/>
      <c r="AG24" s="41"/>
      <c r="AH24" s="41"/>
      <c r="AI24" s="41"/>
      <c r="AJ24" s="41"/>
      <c r="AK24" s="41"/>
      <c r="AL24" s="41"/>
      <c r="AM24" s="41"/>
    </row>
    <row r="25" spans="1:39" ht="19.5" customHeight="1">
      <c r="A25" s="34" t="str">
        <f t="shared" si="0"/>
        <v/>
      </c>
      <c r="B25" s="33" t="str">
        <f t="shared" si="3"/>
        <v/>
      </c>
      <c r="C25" s="33" t="str">
        <f t="shared" si="4"/>
        <v/>
      </c>
      <c r="D25" s="23" t="str">
        <f>IF(H25="","",D24)</f>
        <v/>
      </c>
      <c r="E25" s="35" t="str">
        <f t="shared" si="2"/>
        <v/>
      </c>
      <c r="F25" s="8"/>
      <c r="G25" s="33"/>
      <c r="H25" s="29"/>
      <c r="I25" s="29"/>
      <c r="J25" s="33"/>
      <c r="K25" s="30"/>
      <c r="L25" s="41"/>
      <c r="M25" s="54" t="str">
        <f>IF(C1="","","3ème")</f>
        <v>3ème</v>
      </c>
      <c r="N25" s="115" t="str">
        <f t="array" ref="N25">INDEX($A$1:$E$1,MATCH(LARGE(($A$33:$E$33)+(COLUMN($A$33:$E$33)/10^10),ROWS($1:3)),$A$33:$E$33+(COLUMN($A$33:$E$33))/10^10,0))</f>
        <v>e</v>
      </c>
      <c r="O25" s="115"/>
      <c r="P25" s="115"/>
      <c r="Q25" s="115"/>
      <c r="R25" s="115">
        <f>LARGE($A$33:$E$33,ROWS($1:3))</f>
        <v>-54</v>
      </c>
      <c r="S25" s="115"/>
      <c r="T25" s="115"/>
      <c r="U25" s="115"/>
      <c r="V25" s="56"/>
      <c r="W25" s="41"/>
      <c r="X25" s="41"/>
      <c r="Y25" s="41"/>
      <c r="Z25" s="41"/>
      <c r="AA25" s="41"/>
      <c r="AB25" s="41"/>
      <c r="AC25" s="41"/>
      <c r="AD25" s="41"/>
      <c r="AE25" s="41"/>
      <c r="AF25" s="41"/>
      <c r="AG25" s="41"/>
      <c r="AH25" s="41"/>
      <c r="AI25" s="41"/>
      <c r="AJ25" s="41"/>
      <c r="AK25" s="41"/>
      <c r="AL25" s="41"/>
      <c r="AM25" s="41"/>
    </row>
    <row r="26" spans="1:39" ht="19.5" customHeight="1">
      <c r="A26" s="43" t="str">
        <f t="shared" si="0"/>
        <v/>
      </c>
      <c r="B26" s="44" t="str">
        <f t="shared" si="3"/>
        <v/>
      </c>
      <c r="C26" s="44" t="str">
        <f t="shared" si="4"/>
        <v/>
      </c>
      <c r="D26" s="44" t="str">
        <f t="shared" si="1"/>
        <v/>
      </c>
      <c r="E26" s="45" t="str">
        <f>IF(H26="","",E25)</f>
        <v/>
      </c>
      <c r="F26" s="34"/>
      <c r="G26" s="33"/>
      <c r="H26" s="29"/>
      <c r="I26" s="29"/>
      <c r="J26" s="29"/>
      <c r="K26" s="30"/>
      <c r="L26" s="41"/>
      <c r="M26" s="54" t="str">
        <f>IF(D1="","","4ème")</f>
        <v>4ème</v>
      </c>
      <c r="N26" s="115" t="str">
        <f t="array" ref="N26">INDEX($A$1:$E$1,MATCH(LARGE(($A$33:$E$33)+(COLUMN($A$33:$E$33)/10^10),ROWS($1:4)),$A$33:$E$33+(COLUMN($A$33:$E$33))/10^10,0))</f>
        <v>d</v>
      </c>
      <c r="O26" s="115"/>
      <c r="P26" s="115"/>
      <c r="Q26" s="115"/>
      <c r="R26" s="115">
        <f>LARGE($A$33:$E$33,ROWS($1:4))</f>
        <v>-54</v>
      </c>
      <c r="S26" s="115"/>
      <c r="T26" s="115"/>
      <c r="U26" s="115"/>
      <c r="V26" s="56"/>
      <c r="W26" s="41"/>
      <c r="X26" s="41"/>
      <c r="Y26" s="41"/>
      <c r="Z26" s="41"/>
      <c r="AA26" s="41"/>
      <c r="AB26" s="41"/>
      <c r="AC26" s="41"/>
      <c r="AD26" s="41"/>
      <c r="AE26" s="41"/>
      <c r="AF26" s="41"/>
      <c r="AG26" s="41"/>
      <c r="AH26" s="41"/>
      <c r="AI26" s="41"/>
      <c r="AJ26" s="41"/>
      <c r="AK26" s="41"/>
      <c r="AL26" s="41"/>
      <c r="AM26" s="41"/>
    </row>
    <row r="27" spans="1:39" ht="19.5" customHeight="1">
      <c r="A27" s="46" t="str">
        <f>IF(H27="","",A26)</f>
        <v/>
      </c>
      <c r="B27" s="47" t="str">
        <f t="shared" si="3"/>
        <v/>
      </c>
      <c r="C27" s="47" t="str">
        <f t="shared" si="4"/>
        <v/>
      </c>
      <c r="D27" s="47" t="str">
        <f t="shared" si="1"/>
        <v/>
      </c>
      <c r="E27" s="48" t="str">
        <f t="shared" si="2"/>
        <v/>
      </c>
      <c r="F27" s="8"/>
      <c r="G27" s="33"/>
      <c r="H27" s="29"/>
      <c r="I27" s="29"/>
      <c r="J27" s="29"/>
      <c r="K27" s="30"/>
      <c r="L27" s="41"/>
      <c r="M27" s="54" t="str">
        <f>IF(E1="","","5ème")</f>
        <v>5ème</v>
      </c>
      <c r="N27" s="115" t="str">
        <f t="array" ref="N27">INDEX($A$1:$E$1,MATCH(LARGE(($A$33:$E$33)+(COLUMN($A$33:$E$33)/10^10),ROWS($1:5)),$A$33:$E$33+(COLUMN($A$33:$E$33))/10^10,0))</f>
        <v>b</v>
      </c>
      <c r="O27" s="115"/>
      <c r="P27" s="115"/>
      <c r="Q27" s="115"/>
      <c r="R27" s="115">
        <f>LARGE($A$33:$E$33,ROWS($1:5))</f>
        <v>-54</v>
      </c>
      <c r="S27" s="115"/>
      <c r="T27" s="115"/>
      <c r="U27" s="115"/>
      <c r="V27" s="56"/>
      <c r="W27" s="41"/>
      <c r="X27" s="41"/>
      <c r="Y27" s="41"/>
      <c r="Z27" s="41"/>
      <c r="AA27" s="41"/>
      <c r="AB27" s="41"/>
      <c r="AC27" s="41"/>
      <c r="AD27" s="41"/>
      <c r="AE27" s="41"/>
      <c r="AF27" s="41"/>
      <c r="AG27" s="41"/>
      <c r="AH27" s="41"/>
      <c r="AI27" s="41"/>
      <c r="AJ27" s="41"/>
      <c r="AK27" s="41"/>
      <c r="AL27" s="41"/>
      <c r="AM27" s="41"/>
    </row>
    <row r="28" spans="1:39" ht="19.5" customHeight="1">
      <c r="A28" s="34" t="str">
        <f t="shared" si="0"/>
        <v/>
      </c>
      <c r="B28" s="23" t="str">
        <f>IF(H28="","",B27)</f>
        <v/>
      </c>
      <c r="C28" s="33" t="str">
        <f t="shared" si="4"/>
        <v/>
      </c>
      <c r="D28" s="33" t="str">
        <f t="shared" si="1"/>
        <v/>
      </c>
      <c r="E28" s="35" t="str">
        <f t="shared" si="2"/>
        <v/>
      </c>
      <c r="F28" s="8"/>
      <c r="G28" s="33"/>
      <c r="H28" s="29"/>
      <c r="I28" s="29"/>
      <c r="J28" s="29"/>
      <c r="K28" s="30"/>
      <c r="L28" s="4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41"/>
      <c r="AI28" s="41"/>
      <c r="AJ28" s="41"/>
      <c r="AK28" s="41"/>
      <c r="AL28" s="41"/>
      <c r="AM28" s="41"/>
    </row>
    <row r="29" spans="1:39" ht="19.5" customHeight="1" thickBot="1">
      <c r="A29" s="34" t="str">
        <f t="shared" si="0"/>
        <v/>
      </c>
      <c r="B29" s="33" t="str">
        <f t="shared" si="3"/>
        <v/>
      </c>
      <c r="C29" s="23" t="str">
        <f>IF(H29="","",C28)</f>
        <v/>
      </c>
      <c r="D29" s="33" t="str">
        <f t="shared" si="1"/>
        <v/>
      </c>
      <c r="E29" s="35" t="str">
        <f t="shared" si="2"/>
        <v/>
      </c>
      <c r="F29" s="8"/>
      <c r="G29" s="33"/>
      <c r="H29" s="29"/>
      <c r="I29" s="29"/>
      <c r="J29" s="29"/>
      <c r="K29" s="30"/>
      <c r="L29" s="41"/>
      <c r="M29" s="41"/>
      <c r="N29" s="53"/>
      <c r="O29" s="53"/>
      <c r="P29" s="53"/>
      <c r="Q29" s="53"/>
      <c r="R29" s="53" t="s">
        <v>37</v>
      </c>
      <c r="S29" s="53"/>
      <c r="T29" s="53"/>
      <c r="U29" s="53"/>
      <c r="V29" s="53"/>
      <c r="W29" s="53"/>
      <c r="X29" s="53"/>
      <c r="Y29" s="53"/>
      <c r="Z29" s="53"/>
      <c r="AA29" s="53"/>
      <c r="AB29" s="53"/>
      <c r="AC29" s="53"/>
      <c r="AD29" s="53"/>
      <c r="AE29" s="21"/>
      <c r="AF29" s="21"/>
      <c r="AG29" s="21"/>
      <c r="AH29" s="41"/>
      <c r="AI29" s="41"/>
      <c r="AJ29" s="41"/>
      <c r="AK29" s="41"/>
      <c r="AL29" s="41"/>
      <c r="AM29" s="41"/>
    </row>
    <row r="30" spans="1:39" ht="19.5" customHeight="1">
      <c r="A30" s="34" t="str">
        <f t="shared" si="0"/>
        <v/>
      </c>
      <c r="B30" s="33" t="str">
        <f t="shared" si="3"/>
        <v/>
      </c>
      <c r="C30" s="33" t="str">
        <f t="shared" si="4"/>
        <v/>
      </c>
      <c r="D30" s="23" t="str">
        <f>IF(H30="","",D29)</f>
        <v/>
      </c>
      <c r="E30" s="35" t="str">
        <f t="shared" si="2"/>
        <v/>
      </c>
      <c r="F30" s="8"/>
      <c r="G30" s="33"/>
      <c r="H30" s="29"/>
      <c r="I30" s="29"/>
      <c r="J30" s="29"/>
      <c r="K30" s="30"/>
      <c r="L30" s="41"/>
      <c r="M30" s="21"/>
      <c r="N30" s="106" t="s">
        <v>24</v>
      </c>
      <c r="O30" s="106"/>
      <c r="P30" s="106"/>
      <c r="Q30" s="106"/>
      <c r="R30" s="86">
        <f>IF(A1="","",1)</f>
        <v>1</v>
      </c>
      <c r="S30" s="86"/>
      <c r="T30" s="86">
        <f>IF(B1="","",2)</f>
        <v>2</v>
      </c>
      <c r="U30" s="86"/>
      <c r="V30" s="86">
        <f>IF(C1="","",3)</f>
        <v>3</v>
      </c>
      <c r="W30" s="86"/>
      <c r="X30" s="86">
        <f>IF(D1="","",4)</f>
        <v>4</v>
      </c>
      <c r="Y30" s="86"/>
      <c r="Z30" s="86">
        <f>IF(E1="","",5)</f>
        <v>5</v>
      </c>
      <c r="AA30" s="86"/>
      <c r="AB30" s="53"/>
      <c r="AC30" s="53"/>
      <c r="AD30" s="53"/>
      <c r="AE30" s="21"/>
      <c r="AF30" s="21"/>
      <c r="AG30" s="21"/>
      <c r="AH30" s="41"/>
      <c r="AI30" s="41"/>
      <c r="AJ30" s="41"/>
      <c r="AK30" s="41"/>
      <c r="AL30" s="41"/>
      <c r="AM30" s="41"/>
    </row>
    <row r="31" spans="1:39" ht="19.5" customHeight="1" thickBot="1">
      <c r="A31" s="36" t="str">
        <f t="shared" si="0"/>
        <v/>
      </c>
      <c r="B31" s="37" t="str">
        <f t="shared" si="3"/>
        <v/>
      </c>
      <c r="C31" s="37" t="str">
        <f t="shared" si="4"/>
        <v/>
      </c>
      <c r="D31" s="37" t="str">
        <f t="shared" si="1"/>
        <v/>
      </c>
      <c r="E31" s="49" t="str">
        <f>IF(H31="","",E30)</f>
        <v/>
      </c>
      <c r="F31" s="36"/>
      <c r="G31" s="37"/>
      <c r="H31" s="31"/>
      <c r="I31" s="31"/>
      <c r="J31" s="31"/>
      <c r="K31" s="32"/>
      <c r="L31" s="41"/>
      <c r="M31" s="41"/>
      <c r="N31" s="107" t="s">
        <v>35</v>
      </c>
      <c r="O31" s="107"/>
      <c r="P31" s="107"/>
      <c r="Q31" s="107"/>
      <c r="R31" s="108" t="str">
        <f t="array" ref="R31">INDEX($A$1:$E$1,MATCH(LARGE(($A$33:$E$33)+(COLUMN($A$33:$E$33)/10^10),COLUMN(A:A)),$A$33:$E$33+(COLUMN($A$33:$E$33))/10^10,0))</f>
        <v>c</v>
      </c>
      <c r="S31" s="109"/>
      <c r="T31" s="108" t="str">
        <f t="array" ref="T31">INDEX($A$1:$E$1,MATCH(LARGE(($A$33:$E$33)+(COLUMN($A$33:$E$33)/10^10),COLUMN(B:B)),$A$33:$E$33+(COLUMN($A$33:$E$33))/10^10,0))</f>
        <v>a</v>
      </c>
      <c r="U31" s="109"/>
      <c r="V31" s="108" t="str">
        <f t="array" ref="V31">INDEX($A$1:$E$1,MATCH(LARGE(($A$33:$E$33)+(COLUMN($A$33:$E$33)/10^10),COLUMN(C:C)),$A$33:$E$33+(COLUMN($A$33:$E$33))/10^10,0))</f>
        <v>e</v>
      </c>
      <c r="W31" s="109"/>
      <c r="X31" s="108" t="str">
        <f t="array" ref="X31">INDEX($A$1:$E$1,MATCH(LARGE(($A$33:$E$33)+(COLUMN($A$33:$E$33)/10^10),COLUMN(D:D)),$A$33:$E$33+(COLUMN($A$33:$E$33))/10^10,0))</f>
        <v>d</v>
      </c>
      <c r="Y31" s="109"/>
      <c r="Z31" s="108" t="str">
        <f t="array" ref="Z31">INDEX($A$1:$E$1,MATCH(LARGE(($A$33:$E$33)+(COLUMN($A$33:$E$33)/10^10),COLUMN(E:E)),$A$33:$E$33+(COLUMN($A$33:$E$33))/10^10,0))</f>
        <v>b</v>
      </c>
      <c r="AA31" s="109"/>
      <c r="AB31" s="53"/>
      <c r="AC31" s="53"/>
      <c r="AD31" s="53"/>
      <c r="AE31" s="41"/>
      <c r="AF31" s="41"/>
      <c r="AG31" s="41"/>
      <c r="AH31" s="41"/>
      <c r="AI31" s="41"/>
      <c r="AJ31" s="41"/>
      <c r="AK31" s="41"/>
      <c r="AL31" s="41"/>
      <c r="AM31" s="41"/>
    </row>
    <row r="32" spans="1:39" ht="19.5" customHeight="1" thickBot="1">
      <c r="A32" s="41"/>
      <c r="B32" s="41"/>
      <c r="C32" s="41"/>
      <c r="D32" s="51"/>
      <c r="E32" s="41"/>
      <c r="F32" s="41"/>
      <c r="G32" s="41"/>
      <c r="H32" s="41"/>
      <c r="I32" s="41"/>
      <c r="J32" s="41"/>
      <c r="K32" s="41"/>
      <c r="L32" s="41"/>
      <c r="M32" s="41"/>
      <c r="N32" s="105" t="s">
        <v>36</v>
      </c>
      <c r="O32" s="105"/>
      <c r="P32" s="105"/>
      <c r="Q32" s="105"/>
      <c r="R32" s="107">
        <f>LARGE($A$33:$E$33,R30)</f>
        <v>162</v>
      </c>
      <c r="S32" s="107"/>
      <c r="T32" s="108">
        <f t="shared" ref="T32" si="9">LARGE($A$33:$E$33,T30)</f>
        <v>0</v>
      </c>
      <c r="U32" s="109"/>
      <c r="V32" s="108">
        <f t="shared" ref="V32" si="10">LARGE($A$33:$E$33,V30)</f>
        <v>-54</v>
      </c>
      <c r="W32" s="109"/>
      <c r="X32" s="108">
        <f t="shared" ref="X32" si="11">LARGE($A$33:$E$33,X30)</f>
        <v>-54</v>
      </c>
      <c r="Y32" s="109"/>
      <c r="Z32" s="108">
        <f t="shared" ref="Z32" si="12">LARGE($A$33:$E$33,Z30)</f>
        <v>-54</v>
      </c>
      <c r="AA32" s="109"/>
      <c r="AB32" s="53"/>
      <c r="AC32" s="53"/>
      <c r="AD32" s="53"/>
      <c r="AE32" s="41"/>
      <c r="AF32" s="41"/>
      <c r="AG32" s="41"/>
      <c r="AH32" s="41"/>
      <c r="AI32" s="41"/>
      <c r="AJ32" s="41"/>
      <c r="AK32" s="41"/>
      <c r="AL32" s="41"/>
      <c r="AM32" s="41"/>
    </row>
    <row r="33" spans="1:39" ht="19.5" customHeight="1" thickBot="1">
      <c r="A33" s="52">
        <f>IF(A31="",IF(A30="",IF(A29="",IF(A28="",IF(A27="",IF(A26="",IF(A25="",IF(A24="",IF(A23="",IF(A22="",IF(A21="",IF(A20="",IF(A19="",IF(A18="",IF(A17="",IF(A16="",IF(A15="",IF(A14="",IF(A13="",IF(A12="",IF(A11="",IF(A10="",IF(A9="",IF(A8="",IF(A7="",IF(A6="",IF(A5="",IF(A4="",IF(A3="",IF(A2="","",A2),A3),A4),A5),A6),A7),A8),A9),A10),A11),A12),A13),A14),A15),A16),A17),A18),A19),A20),A21),A22),A23),A24),A25),A26),A27),A28),A29),A30),A31)</f>
        <v>0</v>
      </c>
      <c r="B33" s="52">
        <f t="shared" ref="B33:E33" si="13">IF(B31="",IF(B30="",IF(B29="",IF(B28="",IF(B27="",IF(B26="",IF(B25="",IF(B24="",IF(B23="",IF(B22="",IF(B21="",IF(B20="",IF(B19="",IF(B18="",IF(B17="",IF(B16="",IF(B15="",IF(B14="",IF(B13="",IF(B12="",IF(B11="",IF(B10="",IF(B9="",IF(B8="",IF(B7="",IF(B6="",IF(B5="",IF(B4="",IF(B3="",IF(B2="","",B2),B3),B4),B5),B6),B7),B8),B9),B10),B11),B12),B13),B14),B15),B16),B17),B18),B19),B20),B21),B22),B23),B24),B25),B26),B27),B28),B29),B30),B31)</f>
        <v>-54</v>
      </c>
      <c r="C33" s="52">
        <f t="shared" si="13"/>
        <v>162</v>
      </c>
      <c r="D33" s="52">
        <f t="shared" si="13"/>
        <v>-54</v>
      </c>
      <c r="E33" s="52">
        <f t="shared" si="13"/>
        <v>-54</v>
      </c>
      <c r="F33" s="41"/>
      <c r="G33" s="41"/>
      <c r="H33" s="41"/>
      <c r="I33" s="41"/>
      <c r="J33" s="41"/>
      <c r="K33" s="41"/>
      <c r="L33" s="41"/>
      <c r="M33" s="41"/>
      <c r="N33" s="107" t="s">
        <v>38</v>
      </c>
      <c r="O33" s="107"/>
      <c r="P33" s="107"/>
      <c r="Q33" s="107"/>
      <c r="R33" s="108">
        <f>INDEX($N9:$AG9,MATCH(R$31,$N$8:$AG$8,0))</f>
        <v>1</v>
      </c>
      <c r="S33" s="109"/>
      <c r="T33" s="108">
        <f t="shared" ref="T33" si="14">INDEX($N9:$AG9,MATCH(T$31,$N$8:$AG$8,0))</f>
        <v>0</v>
      </c>
      <c r="U33" s="109"/>
      <c r="V33" s="108">
        <f t="shared" ref="V33" si="15">INDEX($N9:$AG9,MATCH(V$31,$N$8:$AG$8,0))</f>
        <v>0</v>
      </c>
      <c r="W33" s="109"/>
      <c r="X33" s="108">
        <f t="shared" ref="X33" si="16">INDEX($N9:$AG9,MATCH(X$31,$N$8:$AG$8,0))</f>
        <v>0</v>
      </c>
      <c r="Y33" s="109"/>
      <c r="Z33" s="108">
        <f t="shared" ref="Z33" si="17">INDEX($N9:$AG9,MATCH(Z$31,$N$8:$AG$8,0))</f>
        <v>0</v>
      </c>
      <c r="AA33" s="109"/>
      <c r="AB33" s="53"/>
      <c r="AC33" s="53"/>
      <c r="AD33" s="53"/>
      <c r="AE33" s="41"/>
      <c r="AF33" s="41"/>
      <c r="AG33" s="41"/>
      <c r="AH33" s="41"/>
      <c r="AI33" s="41"/>
      <c r="AJ33" s="41"/>
      <c r="AK33" s="41"/>
      <c r="AL33" s="41"/>
      <c r="AM33" s="41"/>
    </row>
    <row r="34" spans="1:39" ht="19.5" customHeight="1">
      <c r="A34" s="41"/>
      <c r="B34" s="41"/>
      <c r="C34" s="41"/>
      <c r="D34" s="51"/>
      <c r="E34" s="41"/>
      <c r="F34" s="41"/>
      <c r="G34" s="41"/>
      <c r="H34" s="41"/>
      <c r="I34" s="41"/>
      <c r="J34" s="41"/>
      <c r="K34" s="41"/>
      <c r="L34" s="41"/>
      <c r="M34" s="41"/>
      <c r="N34" s="107" t="s">
        <v>39</v>
      </c>
      <c r="O34" s="107"/>
      <c r="P34" s="107"/>
      <c r="Q34" s="107"/>
      <c r="R34" s="108">
        <f t="shared" ref="R34:R38" si="18">INDEX($N10:$AG10,MATCH(R$31,$N$8:$AG$8,0))</f>
        <v>1</v>
      </c>
      <c r="S34" s="109"/>
      <c r="T34" s="108">
        <f t="shared" ref="T34" si="19">INDEX($N10:$AG10,MATCH(T$31,$N$8:$AG$8,0))</f>
        <v>0</v>
      </c>
      <c r="U34" s="109"/>
      <c r="V34" s="108">
        <f t="shared" ref="V34" si="20">INDEX($N10:$AG10,MATCH(V$31,$N$8:$AG$8,0))</f>
        <v>0</v>
      </c>
      <c r="W34" s="109"/>
      <c r="X34" s="108">
        <f t="shared" ref="X34" si="21">INDEX($N10:$AG10,MATCH(X$31,$N$8:$AG$8,0))</f>
        <v>0</v>
      </c>
      <c r="Y34" s="109"/>
      <c r="Z34" s="108">
        <f t="shared" ref="Z34" si="22">INDEX($N10:$AG10,MATCH(Z$31,$N$8:$AG$8,0))</f>
        <v>0</v>
      </c>
      <c r="AA34" s="109"/>
      <c r="AB34" s="53"/>
      <c r="AC34" s="53"/>
      <c r="AD34" s="53"/>
      <c r="AE34" s="41"/>
      <c r="AF34" s="41"/>
      <c r="AG34" s="41"/>
      <c r="AH34" s="41"/>
      <c r="AI34" s="41"/>
      <c r="AJ34" s="41"/>
      <c r="AK34" s="41"/>
      <c r="AL34" s="41"/>
      <c r="AM34" s="41"/>
    </row>
    <row r="35" spans="1:39" ht="19.5" customHeight="1">
      <c r="A35" s="41"/>
      <c r="B35" s="41"/>
      <c r="C35" s="41"/>
      <c r="D35" s="41"/>
      <c r="E35" s="41"/>
      <c r="F35" s="41"/>
      <c r="G35" s="41"/>
      <c r="H35" s="41"/>
      <c r="I35" s="41"/>
      <c r="J35" s="41"/>
      <c r="K35" s="41"/>
      <c r="L35" s="41"/>
      <c r="M35" s="41"/>
      <c r="N35" s="107" t="s">
        <v>19</v>
      </c>
      <c r="O35" s="107"/>
      <c r="P35" s="107"/>
      <c r="Q35" s="107"/>
      <c r="R35" s="116">
        <f t="shared" si="18"/>
        <v>1</v>
      </c>
      <c r="S35" s="117"/>
      <c r="T35" s="116" t="str">
        <f t="shared" ref="T35" si="23">INDEX($N11:$AG11,MATCH(T$31,$N$8:$AG$8,0))</f>
        <v/>
      </c>
      <c r="U35" s="117"/>
      <c r="V35" s="116" t="str">
        <f t="shared" ref="V35" si="24">INDEX($N11:$AG11,MATCH(V$31,$N$8:$AG$8,0))</f>
        <v/>
      </c>
      <c r="W35" s="117"/>
      <c r="X35" s="116" t="str">
        <f t="shared" ref="X35" si="25">INDEX($N11:$AG11,MATCH(X$31,$N$8:$AG$8,0))</f>
        <v/>
      </c>
      <c r="Y35" s="117"/>
      <c r="Z35" s="116" t="str">
        <f t="shared" ref="Z35" si="26">INDEX($N11:$AG11,MATCH(Z$31,$N$8:$AG$8,0))</f>
        <v/>
      </c>
      <c r="AA35" s="117"/>
      <c r="AB35" s="53"/>
      <c r="AC35" s="53"/>
      <c r="AD35" s="53"/>
      <c r="AE35" s="41"/>
      <c r="AF35" s="41"/>
      <c r="AG35" s="41"/>
      <c r="AH35" s="41"/>
      <c r="AI35" s="41"/>
      <c r="AJ35" s="41"/>
      <c r="AK35" s="41"/>
      <c r="AL35" s="41"/>
      <c r="AM35" s="41"/>
    </row>
    <row r="36" spans="1:39" ht="19.5" customHeight="1">
      <c r="A36" s="41"/>
      <c r="B36" s="41"/>
      <c r="C36" s="41"/>
      <c r="D36" s="41"/>
      <c r="E36" s="41"/>
      <c r="F36" s="41"/>
      <c r="G36" s="41"/>
      <c r="H36" s="41"/>
      <c r="I36" s="41"/>
      <c r="J36" s="41"/>
      <c r="K36" s="41"/>
      <c r="L36" s="41"/>
      <c r="M36" s="41"/>
      <c r="N36" s="107" t="s">
        <v>3</v>
      </c>
      <c r="O36" s="107"/>
      <c r="P36" s="107"/>
      <c r="Q36" s="107"/>
      <c r="R36" s="108">
        <f t="shared" si="18"/>
        <v>0</v>
      </c>
      <c r="S36" s="109"/>
      <c r="T36" s="108">
        <f t="shared" ref="T36" si="27">INDEX($N12:$AG12,MATCH(T$31,$N$8:$AG$8,0))</f>
        <v>0</v>
      </c>
      <c r="U36" s="109"/>
      <c r="V36" s="108">
        <f t="shared" ref="V36" si="28">INDEX($N12:$AG12,MATCH(V$31,$N$8:$AG$8,0))</f>
        <v>0</v>
      </c>
      <c r="W36" s="109"/>
      <c r="X36" s="108">
        <f t="shared" ref="X36" si="29">INDEX($N12:$AG12,MATCH(X$31,$N$8:$AG$8,0))</f>
        <v>0</v>
      </c>
      <c r="Y36" s="109"/>
      <c r="Z36" s="108">
        <f t="shared" ref="Z36" si="30">INDEX($N12:$AG12,MATCH(Z$31,$N$8:$AG$8,0))</f>
        <v>0</v>
      </c>
      <c r="AA36" s="109"/>
      <c r="AB36" s="53"/>
      <c r="AC36" s="53"/>
      <c r="AD36" s="53"/>
      <c r="AE36" s="41"/>
      <c r="AF36" s="41"/>
      <c r="AG36" s="41"/>
      <c r="AH36" s="41"/>
      <c r="AI36" s="41"/>
      <c r="AJ36" s="41"/>
      <c r="AK36" s="41"/>
      <c r="AL36" s="41"/>
      <c r="AM36" s="41"/>
    </row>
    <row r="37" spans="1:39" ht="19.5" customHeight="1">
      <c r="A37" s="41"/>
      <c r="B37" s="41"/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107" t="s">
        <v>4</v>
      </c>
      <c r="O37" s="107"/>
      <c r="P37" s="107"/>
      <c r="Q37" s="107"/>
      <c r="R37" s="108">
        <f t="shared" si="18"/>
        <v>0</v>
      </c>
      <c r="S37" s="109"/>
      <c r="T37" s="108">
        <f t="shared" ref="T37" si="31">INDEX($N13:$AG13,MATCH(T$31,$N$8:$AG$8,0))</f>
        <v>0</v>
      </c>
      <c r="U37" s="109"/>
      <c r="V37" s="108">
        <f t="shared" ref="V37" si="32">INDEX($N13:$AG13,MATCH(V$31,$N$8:$AG$8,0))</f>
        <v>0</v>
      </c>
      <c r="W37" s="109"/>
      <c r="X37" s="108">
        <f t="shared" ref="X37" si="33">INDEX($N13:$AG13,MATCH(X$31,$N$8:$AG$8,0))</f>
        <v>0</v>
      </c>
      <c r="Y37" s="109"/>
      <c r="Z37" s="108">
        <f t="shared" ref="Z37" si="34">INDEX($N13:$AG13,MATCH(Z$31,$N$8:$AG$8,0))</f>
        <v>0</v>
      </c>
      <c r="AA37" s="109"/>
      <c r="AB37" s="53"/>
      <c r="AC37" s="53"/>
      <c r="AD37" s="53"/>
      <c r="AE37" s="41"/>
      <c r="AF37" s="41"/>
      <c r="AG37" s="41"/>
      <c r="AH37" s="41"/>
      <c r="AI37" s="41"/>
      <c r="AJ37" s="41"/>
      <c r="AK37" s="41"/>
      <c r="AL37" s="41"/>
      <c r="AM37" s="41"/>
    </row>
    <row r="38" spans="1:39" ht="19.5" customHeight="1" thickBot="1">
      <c r="A38" s="41"/>
      <c r="B38" s="41"/>
      <c r="C38" s="41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114" t="s">
        <v>20</v>
      </c>
      <c r="O38" s="114"/>
      <c r="P38" s="114"/>
      <c r="Q38" s="114"/>
      <c r="R38" s="108">
        <f t="shared" si="18"/>
        <v>0</v>
      </c>
      <c r="S38" s="109"/>
      <c r="T38" s="108">
        <f t="shared" ref="T38" si="35">INDEX($N14:$AG14,MATCH(T$31,$N$8:$AG$8,0))</f>
        <v>0</v>
      </c>
      <c r="U38" s="109"/>
      <c r="V38" s="108">
        <f t="shared" ref="V38" si="36">INDEX($N14:$AG14,MATCH(V$31,$N$8:$AG$8,0))</f>
        <v>0</v>
      </c>
      <c r="W38" s="109"/>
      <c r="X38" s="108">
        <f t="shared" ref="X38" si="37">INDEX($N14:$AG14,MATCH(X$31,$N$8:$AG$8,0))</f>
        <v>0</v>
      </c>
      <c r="Y38" s="109"/>
      <c r="Z38" s="108">
        <f t="shared" ref="Z38" si="38">INDEX($N14:$AG14,MATCH(Z$31,$N$8:$AG$8,0))</f>
        <v>0</v>
      </c>
      <c r="AA38" s="109"/>
      <c r="AB38" s="53"/>
      <c r="AC38" s="53"/>
      <c r="AD38" s="53"/>
      <c r="AE38" s="41"/>
      <c r="AF38" s="41"/>
      <c r="AG38" s="41"/>
      <c r="AH38" s="41"/>
      <c r="AI38" s="41"/>
      <c r="AJ38" s="41"/>
      <c r="AK38" s="41"/>
      <c r="AL38" s="41"/>
      <c r="AM38" s="41"/>
    </row>
    <row r="39" spans="1:39" ht="19.5" customHeight="1">
      <c r="A39" s="41"/>
      <c r="B39" s="41"/>
      <c r="C39" s="41"/>
      <c r="D39" s="41"/>
      <c r="E39" s="41"/>
      <c r="F39" s="41"/>
      <c r="G39" s="41"/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41"/>
      <c r="AI39" s="41"/>
      <c r="AJ39" s="41"/>
      <c r="AK39" s="41"/>
      <c r="AL39" s="41"/>
      <c r="AM39" s="41"/>
    </row>
    <row r="40" spans="1:39" ht="19.5" customHeight="1">
      <c r="A40" s="41"/>
      <c r="B40" s="41"/>
      <c r="C40" s="41"/>
      <c r="D40" s="41"/>
      <c r="E40" s="41"/>
      <c r="F40" s="41"/>
      <c r="G40" s="41"/>
      <c r="H40" s="41"/>
      <c r="I40" s="41"/>
      <c r="J40" s="41"/>
      <c r="K40" s="41"/>
      <c r="L40" s="41"/>
      <c r="M40" s="41"/>
      <c r="N40" s="41"/>
      <c r="O40" s="41"/>
      <c r="P40" s="41"/>
      <c r="Q40" s="41"/>
      <c r="R40" s="41"/>
      <c r="S40" s="41"/>
      <c r="T40" s="41"/>
      <c r="U40" s="41"/>
      <c r="V40" s="41"/>
      <c r="W40" s="41"/>
      <c r="X40" s="41"/>
      <c r="Y40" s="41"/>
      <c r="Z40" s="41"/>
      <c r="AA40" s="41"/>
      <c r="AB40" s="41"/>
      <c r="AC40" s="41"/>
      <c r="AD40" s="41"/>
      <c r="AE40" s="41"/>
      <c r="AF40" s="41"/>
      <c r="AG40" s="41"/>
      <c r="AH40" s="41"/>
      <c r="AI40" s="41"/>
      <c r="AJ40" s="41"/>
      <c r="AK40" s="41"/>
      <c r="AL40" s="41"/>
      <c r="AM40" s="41"/>
    </row>
    <row r="41" spans="1:39" ht="19.5" customHeight="1">
      <c r="A41" s="41"/>
      <c r="B41" s="41"/>
      <c r="C41" s="41"/>
      <c r="D41" s="41"/>
      <c r="E41" s="41"/>
      <c r="F41" s="41"/>
      <c r="G41" s="41"/>
      <c r="H41" s="41"/>
      <c r="I41" s="41"/>
      <c r="J41" s="41"/>
      <c r="K41" s="41"/>
      <c r="L41" s="41"/>
      <c r="M41" s="41"/>
      <c r="N41" s="41"/>
      <c r="O41" s="41"/>
      <c r="P41" s="41"/>
      <c r="Q41" s="41"/>
      <c r="R41" s="41"/>
      <c r="S41" s="41"/>
      <c r="T41" s="41"/>
      <c r="U41" s="41"/>
      <c r="V41" s="41"/>
      <c r="W41" s="41"/>
      <c r="X41" s="41"/>
      <c r="Y41" s="41"/>
      <c r="Z41" s="41"/>
      <c r="AA41" s="41"/>
      <c r="AB41" s="41"/>
      <c r="AC41" s="41"/>
      <c r="AD41" s="41"/>
      <c r="AE41" s="41"/>
      <c r="AF41" s="41"/>
      <c r="AG41" s="41"/>
      <c r="AH41" s="41"/>
      <c r="AI41" s="41"/>
      <c r="AJ41" s="41"/>
      <c r="AK41" s="41"/>
      <c r="AL41" s="41"/>
      <c r="AM41" s="41"/>
    </row>
    <row r="42" spans="1:39" ht="19.5" customHeight="1">
      <c r="A42" s="41"/>
      <c r="B42" s="41"/>
      <c r="C42" s="41"/>
      <c r="D42" s="41"/>
      <c r="E42" s="41"/>
      <c r="F42" s="41"/>
      <c r="G42" s="41"/>
      <c r="H42" s="41"/>
      <c r="I42" s="41"/>
      <c r="J42" s="41"/>
      <c r="K42" s="41"/>
      <c r="L42" s="41"/>
      <c r="M42" s="41"/>
      <c r="N42" s="41"/>
      <c r="O42" s="41"/>
      <c r="P42" s="41"/>
      <c r="Q42" s="41"/>
      <c r="R42" s="41"/>
      <c r="S42" s="41"/>
      <c r="T42" s="41"/>
      <c r="U42" s="41"/>
      <c r="V42" s="41"/>
      <c r="W42" s="41"/>
      <c r="X42" s="41"/>
      <c r="Y42" s="41"/>
      <c r="Z42" s="41"/>
      <c r="AA42" s="41"/>
      <c r="AB42" s="41"/>
      <c r="AC42" s="41"/>
      <c r="AD42" s="41"/>
      <c r="AE42" s="41"/>
      <c r="AF42" s="41"/>
      <c r="AG42" s="41"/>
      <c r="AH42" s="41"/>
      <c r="AI42" s="41"/>
      <c r="AJ42" s="41"/>
      <c r="AK42" s="41"/>
      <c r="AL42" s="41"/>
      <c r="AM42" s="41"/>
    </row>
    <row r="43" spans="1:39" ht="19.5" customHeight="1">
      <c r="A43" s="41"/>
      <c r="B43" s="41"/>
      <c r="C43" s="41"/>
      <c r="D43" s="41"/>
      <c r="E43" s="41"/>
      <c r="F43" s="41"/>
      <c r="G43" s="41"/>
      <c r="H43" s="41"/>
      <c r="I43" s="41"/>
      <c r="J43" s="41"/>
      <c r="K43" s="41"/>
      <c r="L43" s="41"/>
      <c r="M43" s="41"/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41"/>
      <c r="AA43" s="41"/>
      <c r="AB43" s="41"/>
      <c r="AC43" s="41"/>
      <c r="AD43" s="41"/>
      <c r="AE43" s="41"/>
      <c r="AF43" s="41"/>
      <c r="AG43" s="41"/>
      <c r="AH43" s="41"/>
      <c r="AI43" s="41"/>
      <c r="AJ43" s="41"/>
      <c r="AK43" s="41"/>
      <c r="AL43" s="41"/>
      <c r="AM43" s="41"/>
    </row>
    <row r="44" spans="1:39" ht="19.5" customHeight="1">
      <c r="A44" s="41"/>
      <c r="B44" s="41"/>
      <c r="C44" s="41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1"/>
      <c r="S44" s="41"/>
      <c r="T44" s="41"/>
      <c r="U44" s="41"/>
      <c r="V44" s="41"/>
      <c r="W44" s="41"/>
      <c r="X44" s="41"/>
      <c r="Y44" s="41"/>
      <c r="Z44" s="41"/>
      <c r="AA44" s="41"/>
      <c r="AB44" s="41"/>
      <c r="AC44" s="41"/>
      <c r="AD44" s="41"/>
      <c r="AE44" s="41"/>
      <c r="AF44" s="41"/>
      <c r="AG44" s="41"/>
      <c r="AH44" s="41"/>
      <c r="AI44" s="41"/>
      <c r="AJ44" s="41"/>
      <c r="AK44" s="41"/>
      <c r="AL44" s="41"/>
      <c r="AM44" s="41"/>
    </row>
    <row r="45" spans="1:39" ht="19.5" customHeight="1">
      <c r="A45" s="41"/>
      <c r="B45" s="41"/>
      <c r="C45" s="41"/>
      <c r="D45" s="41"/>
      <c r="E45" s="41"/>
      <c r="F45" s="41"/>
      <c r="G45" s="41"/>
      <c r="H45" s="41"/>
      <c r="I45" s="41"/>
      <c r="J45" s="41"/>
      <c r="K45" s="41"/>
      <c r="L45" s="41"/>
      <c r="M45" s="41"/>
      <c r="N45" s="41"/>
      <c r="O45" s="41"/>
      <c r="P45" s="41"/>
      <c r="Q45" s="41"/>
      <c r="R45" s="41"/>
      <c r="S45" s="41"/>
      <c r="T45" s="41"/>
      <c r="U45" s="41"/>
      <c r="V45" s="41"/>
      <c r="W45" s="41"/>
      <c r="X45" s="41"/>
      <c r="Y45" s="41"/>
      <c r="Z45" s="41"/>
      <c r="AA45" s="41"/>
      <c r="AB45" s="41"/>
      <c r="AC45" s="41"/>
      <c r="AD45" s="41"/>
      <c r="AE45" s="41"/>
      <c r="AF45" s="41"/>
      <c r="AG45" s="41"/>
      <c r="AH45" s="41"/>
      <c r="AI45" s="41"/>
      <c r="AJ45" s="41"/>
      <c r="AK45" s="41"/>
      <c r="AL45" s="41"/>
      <c r="AM45" s="41"/>
    </row>
    <row r="46" spans="1:39" ht="19.5" customHeight="1">
      <c r="A46" s="41"/>
      <c r="B46" s="41"/>
      <c r="C46" s="41"/>
      <c r="D46" s="41"/>
      <c r="E46" s="41"/>
      <c r="F46" s="41"/>
      <c r="G46" s="41"/>
      <c r="H46" s="41"/>
      <c r="I46" s="41"/>
      <c r="J46" s="41"/>
      <c r="K46" s="41"/>
      <c r="L46" s="41"/>
      <c r="M46" s="41"/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  <c r="AG46" s="41"/>
      <c r="AH46" s="41"/>
      <c r="AI46" s="41"/>
      <c r="AJ46" s="41"/>
      <c r="AK46" s="41"/>
      <c r="AL46" s="41"/>
      <c r="AM46" s="41"/>
    </row>
    <row r="47" spans="1:39" ht="19.5" customHeight="1">
      <c r="A47" s="41"/>
      <c r="B47" s="41"/>
      <c r="C47" s="41"/>
      <c r="D47" s="41"/>
      <c r="E47" s="41"/>
      <c r="F47" s="41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  <c r="T47" s="41"/>
      <c r="U47" s="41"/>
      <c r="V47" s="41"/>
      <c r="W47" s="41"/>
      <c r="X47" s="41"/>
      <c r="Y47" s="41"/>
      <c r="Z47" s="41"/>
      <c r="AA47" s="41"/>
      <c r="AB47" s="41"/>
      <c r="AC47" s="41"/>
      <c r="AD47" s="41"/>
      <c r="AE47" s="41"/>
      <c r="AF47" s="41"/>
      <c r="AG47" s="41"/>
      <c r="AH47" s="41"/>
      <c r="AI47" s="41"/>
      <c r="AJ47" s="41"/>
      <c r="AK47" s="41"/>
      <c r="AL47" s="41"/>
      <c r="AM47" s="41"/>
    </row>
  </sheetData>
  <mergeCells count="137">
    <mergeCell ref="Z38:AA38"/>
    <mergeCell ref="X37:Y37"/>
    <mergeCell ref="R37:S37"/>
    <mergeCell ref="T36:U36"/>
    <mergeCell ref="T34:U34"/>
    <mergeCell ref="V33:W33"/>
    <mergeCell ref="X34:Y34"/>
    <mergeCell ref="X36:Y36"/>
    <mergeCell ref="N23:Q23"/>
    <mergeCell ref="R23:U23"/>
    <mergeCell ref="N24:Q24"/>
    <mergeCell ref="R24:U24"/>
    <mergeCell ref="N25:Q25"/>
    <mergeCell ref="R25:U25"/>
    <mergeCell ref="N26:Q26"/>
    <mergeCell ref="R26:U26"/>
    <mergeCell ref="N27:Q27"/>
    <mergeCell ref="R27:U27"/>
    <mergeCell ref="Z37:AA37"/>
    <mergeCell ref="T31:U31"/>
    <mergeCell ref="T33:U33"/>
    <mergeCell ref="V34:W34"/>
    <mergeCell ref="X35:Y35"/>
    <mergeCell ref="Z36:AA36"/>
    <mergeCell ref="T37:U37"/>
    <mergeCell ref="N37:Q37"/>
    <mergeCell ref="N38:Q38"/>
    <mergeCell ref="N34:Q34"/>
    <mergeCell ref="V38:W38"/>
    <mergeCell ref="R38:S38"/>
    <mergeCell ref="T38:U38"/>
    <mergeCell ref="V37:W37"/>
    <mergeCell ref="X38:Y38"/>
    <mergeCell ref="N36:Q36"/>
    <mergeCell ref="R35:S35"/>
    <mergeCell ref="V36:W36"/>
    <mergeCell ref="T35:U35"/>
    <mergeCell ref="R34:S34"/>
    <mergeCell ref="R36:S36"/>
    <mergeCell ref="AD20:AG20"/>
    <mergeCell ref="AD18:AG18"/>
    <mergeCell ref="R18:U18"/>
    <mergeCell ref="Z34:AA34"/>
    <mergeCell ref="X33:Y33"/>
    <mergeCell ref="V32:W32"/>
    <mergeCell ref="X31:Y31"/>
    <mergeCell ref="Z32:AA32"/>
    <mergeCell ref="R31:S31"/>
    <mergeCell ref="V31:W31"/>
    <mergeCell ref="X32:Y32"/>
    <mergeCell ref="Z31:AA31"/>
    <mergeCell ref="T32:U32"/>
    <mergeCell ref="R33:S33"/>
    <mergeCell ref="Z33:AA33"/>
    <mergeCell ref="Z35:AA35"/>
    <mergeCell ref="N32:Q32"/>
    <mergeCell ref="N30:Q30"/>
    <mergeCell ref="Z30:AA30"/>
    <mergeCell ref="N31:Q31"/>
    <mergeCell ref="N33:Q33"/>
    <mergeCell ref="N35:Q35"/>
    <mergeCell ref="V30:W30"/>
    <mergeCell ref="X30:Y30"/>
    <mergeCell ref="Z11:AC11"/>
    <mergeCell ref="R19:U19"/>
    <mergeCell ref="R32:S32"/>
    <mergeCell ref="V35:W35"/>
    <mergeCell ref="N22:Q22"/>
    <mergeCell ref="R22:U22"/>
    <mergeCell ref="R30:S30"/>
    <mergeCell ref="T30:U30"/>
    <mergeCell ref="AD14:AG14"/>
    <mergeCell ref="AD12:AG12"/>
    <mergeCell ref="Z13:AC13"/>
    <mergeCell ref="R13:U13"/>
    <mergeCell ref="N15:Q15"/>
    <mergeCell ref="R15:U15"/>
    <mergeCell ref="V15:Y15"/>
    <mergeCell ref="Z15:AC15"/>
    <mergeCell ref="AD15:AG15"/>
    <mergeCell ref="M17:Q17"/>
    <mergeCell ref="M18:Q18"/>
    <mergeCell ref="M19:Q19"/>
    <mergeCell ref="M20:Q20"/>
    <mergeCell ref="V18:AC18"/>
    <mergeCell ref="V19:AC19"/>
    <mergeCell ref="V20:AC20"/>
    <mergeCell ref="R20:U20"/>
    <mergeCell ref="AD19:AG19"/>
    <mergeCell ref="AD9:AG9"/>
    <mergeCell ref="AD11:AG11"/>
    <mergeCell ref="AD13:AG13"/>
    <mergeCell ref="Z12:AC12"/>
    <mergeCell ref="V11:Y11"/>
    <mergeCell ref="Z9:AC9"/>
    <mergeCell ref="V12:Y12"/>
    <mergeCell ref="AD10:AG10"/>
    <mergeCell ref="V10:Y10"/>
    <mergeCell ref="R9:U9"/>
    <mergeCell ref="N9:Q9"/>
    <mergeCell ref="Z14:AC14"/>
    <mergeCell ref="V13:Y13"/>
    <mergeCell ref="R14:U14"/>
    <mergeCell ref="N13:Q13"/>
    <mergeCell ref="N11:Q11"/>
    <mergeCell ref="R12:U12"/>
    <mergeCell ref="V9:Y9"/>
    <mergeCell ref="Z10:AC10"/>
    <mergeCell ref="N12:Q12"/>
    <mergeCell ref="N10:Q10"/>
    <mergeCell ref="R11:U11"/>
    <mergeCell ref="R10:U10"/>
    <mergeCell ref="N14:Q14"/>
    <mergeCell ref="V14:Y14"/>
    <mergeCell ref="N1:AG1"/>
    <mergeCell ref="N8:Q8"/>
    <mergeCell ref="R8:U8"/>
    <mergeCell ref="V8:Y8"/>
    <mergeCell ref="Z8:AC8"/>
    <mergeCell ref="AD8:AG8"/>
    <mergeCell ref="N4:W4"/>
    <mergeCell ref="X4:AG4"/>
    <mergeCell ref="N5:W5"/>
    <mergeCell ref="X5:AG5"/>
    <mergeCell ref="N6:R6"/>
    <mergeCell ref="S6:W6"/>
    <mergeCell ref="X6:AB6"/>
    <mergeCell ref="AC6:AG6"/>
    <mergeCell ref="N2:R2"/>
    <mergeCell ref="S2:W2"/>
    <mergeCell ref="X2:AB2"/>
    <mergeCell ref="AC2:AG2"/>
    <mergeCell ref="N3:Q3"/>
    <mergeCell ref="R3:U3"/>
    <mergeCell ref="V3:Y3"/>
    <mergeCell ref="Z3:AC3"/>
    <mergeCell ref="AD3:AG3"/>
  </mergeCells>
  <conditionalFormatting sqref="N23:N27 S23:U23 O23:Q23 R23:R27 R31:R38 S32:S38 T31:T38 U32:U38 V31:V38 W32:W38 X31:Z38 AA32:AA38">
    <cfRule type="expression" dxfId="7" priority="1">
      <formula>ISERROR(N23)</formula>
    </cfRule>
  </conditionalFormatting>
  <pageMargins left="0.7" right="0.7" top="0.75" bottom="0.75" header="0.3" footer="0.3"/>
  <pageSetup orientation="portrait" r:id="rId1"/>
  <ignoredErrors>
    <ignoredError sqref="D30 C29 B28 A27 E26 D25 C24 B23 A22 E21 D20 C19 B18 A17 E16 D15 C14 B13 A12 E11 D10 C9 B8 A7 E6 D5 C4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Utilisateur</cp:lastModifiedBy>
  <dcterms:created xsi:type="dcterms:W3CDTF">2011-11-02T12:51:57Z</dcterms:created>
  <dcterms:modified xsi:type="dcterms:W3CDTF">2012-04-15T15:41:13Z</dcterms:modified>
</cp:coreProperties>
</file>