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Classeur_entier" defaultThemeVersion="124226"/>
  <mc:AlternateContent xmlns:mc="http://schemas.openxmlformats.org/markup-compatibility/2006">
    <mc:Choice Requires="x15">
      <x15ac:absPath xmlns:x15ac="http://schemas.microsoft.com/office/spreadsheetml/2010/11/ac" url="C:\Users\Flavien\OneDrive\FLC Lesage\1 Compte rendue des reunions\4 Reunion - Modification de document\1 Modification des documents\2 Fiche expertise\"/>
    </mc:Choice>
  </mc:AlternateContent>
  <bookViews>
    <workbookView xWindow="600" yWindow="45" windowWidth="14115" windowHeight="7740"/>
  </bookViews>
  <sheets>
    <sheet name="ACCUEIL" sheetId="47" r:id="rId1"/>
    <sheet name="Tracteur" sheetId="1" r:id="rId2"/>
  </sheets>
  <definedNames>
    <definedName name="BROYEUR_Bavette">#REF!</definedName>
    <definedName name="BROYEUR_Capot">#REF!</definedName>
    <definedName name="BROYEUR_Commande">#REF!</definedName>
    <definedName name="BROYEUR_Coupe">#REF!</definedName>
    <definedName name="BROYEUR_Couteau">#REF!</definedName>
    <definedName name="BROYEUR_Deport">#REF!</definedName>
    <definedName name="BROYEUR_Entrainement">#REF!</definedName>
    <definedName name="BROYEUR_Rotor">#REF!</definedName>
    <definedName name="BROYEUR_Roue">#REF!</definedName>
    <definedName name="BROYEUR_Securite">#REF!</definedName>
    <definedName name="BROYEUR_Type">#REF!</definedName>
    <definedName name="CHARGEUR_Accroche">#REF!</definedName>
    <definedName name="CHARGEUR_Attelage">#REF!</definedName>
    <definedName name="CHARGEUR_Commande">#REF!</definedName>
    <definedName name="CHARGEUR_Jonction">#REF!</definedName>
    <definedName name="CHARGEUR_Parrallélogramme">#REF!</definedName>
    <definedName name="CHARRUE_Attelage">#REF!</definedName>
    <definedName name="CHARRUE_Coutre">#REF!</definedName>
    <definedName name="CHARRUE_Option">#REF!</definedName>
    <definedName name="CHARRUE_Pointe">#REF!</definedName>
    <definedName name="CHARRUE_Relevage">#REF!</definedName>
    <definedName name="CHARRUE_Roue">#REF!</definedName>
    <definedName name="CHARRUE_Sécurité">#REF!</definedName>
    <definedName name="CHARRUE_Type">#REF!</definedName>
    <definedName name="CHARRUE_Versoir">#REF!</definedName>
    <definedName name="CITERNE_Cuve">#REF!</definedName>
    <definedName name="CITERNE_EPANDAGE">#REF!</definedName>
    <definedName name="CITERNE_Vannes">#REF!</definedName>
    <definedName name="CUEILLEUR_Repliage">#REF!</definedName>
    <definedName name="DESILLEUSE_Commande">#REF!</definedName>
    <definedName name="DESILLEUSE_Demeleur">#REF!</definedName>
    <definedName name="DESILLEUSE_Fleche">#REF!</definedName>
    <definedName name="DESILLEUSE_Goulotte">#REF!</definedName>
    <definedName name="DESILLEUSE_TYPE">#REF!</definedName>
    <definedName name="DISTRIBUTEUR_Bordure">#REF!</definedName>
    <definedName name="DISTRIBUTEUR_Ouverture">#REF!</definedName>
    <definedName name="DISTRIBUTEUR_Pesee">#REF!</definedName>
    <definedName name="DISTRIBUTEUR_Reglage">#REF!</definedName>
    <definedName name="DISTRIBUTEUR_Regulation">#REF!</definedName>
    <definedName name="DISTRIBUTEUR_Vitesse">#REF!</definedName>
    <definedName name="ENROULEUR_Arret">#REF!</definedName>
    <definedName name="ENROULEUR_Chariot">#REF!</definedName>
    <definedName name="ENROULEUR_Chariot_2">#REF!</definedName>
    <definedName name="ENROULEUR_Enroulement">#REF!</definedName>
    <definedName name="ENROULEUR_Essieu">#REF!</definedName>
    <definedName name="ENROULEUR_Regulation">#REF!</definedName>
    <definedName name="ENROULEUR_Systeme_arret">#REF!</definedName>
    <definedName name="ENROULEUR_Type">#REF!</definedName>
    <definedName name="EPANDEUR_Chaine">#REF!</definedName>
    <definedName name="EPANDEUR_Epandage">#REF!</definedName>
    <definedName name="FANEUR_Essieux">#REF!</definedName>
    <definedName name="FANEUR_Materiaux">#REF!</definedName>
    <definedName name="FANEUR_Repliage">#REF!</definedName>
    <definedName name="FANEUR_Type">#REF!</definedName>
    <definedName name="FAUCHEUSE_Attelage">#REF!</definedName>
    <definedName name="FAUCHEUSE_Conditionneur">#REF!</definedName>
    <definedName name="FAUCHEUSE_Protection">#REF!</definedName>
    <definedName name="FAUCHEUSE_Type">#REF!</definedName>
    <definedName name="GPS_1_A_Marque">OFFSET(#REF!,,,,COUNTA(#REF!))</definedName>
    <definedName name="GPS_1_B_Ecran">#REF!</definedName>
    <definedName name="GPS_2_A_Ecran">OFFSET(#REF!,,,,COUNTA(#REF!))</definedName>
    <definedName name="GPS_2_B_Antenne">#REF!</definedName>
    <definedName name="GPS_3_A_Antenne">OFFSET(#REF!,,,,COUNTA(#REF!))</definedName>
    <definedName name="GPS_3_B_Option_Autoguidage">#REF!</definedName>
    <definedName name="GPS_4_A_Option_Autoguidage">OFFSET(#REF!,,,,COUNTA(#REF!))</definedName>
    <definedName name="GPS_4_B_Correction">#REF!</definedName>
    <definedName name="GPS_5_A_Correction">OFFSET(#REF!,,,,COUNTA(#REF!))</definedName>
    <definedName name="GPS_5_B_Modem">#REF!</definedName>
    <definedName name="GPS_6_A_Ecran">OFFSET(#REF!,,,,COUNTA(ANTENNE_OPTION+#REF!))</definedName>
    <definedName name="GPS_6_B_Option">#REF!</definedName>
    <definedName name="HERSE_Attelage_AR">#REF!</definedName>
    <definedName name="HERSE_Attelage_AV">#REF!</definedName>
    <definedName name="HERSE_Categorie">#REF!</definedName>
    <definedName name="HERSE_Deflecteur">#REF!</definedName>
    <definedName name="HERSE_Rouleau">#REF!</definedName>
    <definedName name="HERSE_Securite">#REF!</definedName>
    <definedName name="HERSE_Traceur">#REF!</definedName>
    <definedName name="HERSE_Type">#REF!</definedName>
    <definedName name="MARQUE_Adaptation">#REF!</definedName>
    <definedName name="MARQUE_MATERIEL_Formule">OFFSET(MARQUE_MATERIEL_Premier,0,0,COUNTA(MARQUE_MATERIEL_Tout),1)</definedName>
    <definedName name="MARQUE_MATERIEL_Premier">#REF!</definedName>
    <definedName name="MARQUE_MATERIEL_Tout">#REF!</definedName>
    <definedName name="MARQUE_PNEU_Formule">OFFSET(MARQUE_PNEU_Premier,0,0,COUNTA(MARQUE_PNEU_Tout),1)</definedName>
    <definedName name="MARQUE_PNEU_Premier">#REF!</definedName>
    <definedName name="MARQUE_PNEU_Tout">#REF!</definedName>
    <definedName name="MOISSONNEUSE_Broyeur">#REF!</definedName>
    <definedName name="MOISSONNEUSE_Cabine">#REF!</definedName>
    <definedName name="MOISSONNEUSE_Clim">#REF!</definedName>
    <definedName name="MOISSONNEUSE_Déflecteur">#REF!</definedName>
    <definedName name="MOISSONNEUSE_Eparpilleur">#REF!</definedName>
    <definedName name="MOISSONNEUSE_Pneumatique">#REF!</definedName>
    <definedName name="MOISSONNEUSE_Reglage_des_grilles">#REF!</definedName>
    <definedName name="MOISSONNEUSE_Scie_a_colza">#REF!</definedName>
    <definedName name="MOISSONNEUSE_Transmission">#REF!</definedName>
    <definedName name="MOISSONNEUSE_Type_de_battage">#REF!</definedName>
    <definedName name="MOISSONNEUSE_type_de_Caisson">#REF!</definedName>
    <definedName name="MOISSONNEUSE_Type_de_chariot">#REF!</definedName>
    <definedName name="MOISSONNEUSE_Type_de_Convoyeur">#REF!</definedName>
    <definedName name="MOISSONNEUSE_Type_de_coupe">#REF!</definedName>
    <definedName name="MOISSONNEUSE_Type_de_scie">#REF!</definedName>
    <definedName name="MOISSONNEUSE_Type_de_siège">#REF!</definedName>
    <definedName name="MOISSONNEUSE_Type_de_ventilateur">#REF!</definedName>
    <definedName name="OUTIL_Attelage_Disque">#REF!</definedName>
    <definedName name="OUTIL_Chassis">#REF!</definedName>
    <definedName name="OUTIL_Decrotoir">#REF!</definedName>
    <definedName name="OUTIL_Dent">#REF!</definedName>
    <definedName name="OUTIL_Disposition">#REF!</definedName>
    <definedName name="OUTIL_Disque">#REF!</definedName>
    <definedName name="OUTIL_Nivelement">#REF!</definedName>
    <definedName name="OUTIL_Repliage">#REF!</definedName>
    <definedName name="OUTIL_Rouleau">#REF!</definedName>
    <definedName name="OUTIL_Securité_Dent">#REF!</definedName>
    <definedName name="OUTIL_Securite_disque">#REF!</definedName>
    <definedName name="OUTIL_Sens_Repliage">#REF!</definedName>
    <definedName name="OUTIL_Terrage">#REF!</definedName>
    <definedName name="PLATEAU_Version">#REF!</definedName>
    <definedName name="PRESSE_Categorie">#REF!</definedName>
    <definedName name="PRESSE_Chambre">#REF!</definedName>
    <definedName name="PRESSE_Graissage">#REF!</definedName>
    <definedName name="PRESSE_Liage">#REF!</definedName>
    <definedName name="PULVE_Cabine_automoteur">#REF!</definedName>
    <definedName name="PULVE_Circulation">#REF!</definedName>
    <definedName name="PULVE_Commande_Pulverisation">#REF!</definedName>
    <definedName name="PULVE_Commande_Rampe">#REF!</definedName>
    <definedName name="PULVE_Cuve_citerne">#REF!</definedName>
    <definedName name="PULVE_Essieu">#REF!</definedName>
    <definedName name="PULVE_Fleche">#REF!</definedName>
    <definedName name="PULVE_Materiaux_Rampe">#REF!</definedName>
    <definedName name="PULVE_Porte_buse">#REF!</definedName>
    <definedName name="PULVE_Regulation">#REF!</definedName>
    <definedName name="PULVE_Tuyauterie">#REF!</definedName>
    <definedName name="PULVE_Type_de_buse">#REF!</definedName>
    <definedName name="PULVE_Type_de_pompe">#REF!</definedName>
    <definedName name="PULVE_Type_de_rampe">#REF!</definedName>
    <definedName name="PULVE_Type_regulation">#REF!</definedName>
    <definedName name="REMORQUE_Attelage">#REF!</definedName>
    <definedName name="REMORQUE_Bennage">#REF!</definedName>
    <definedName name="REMORQUE_Bequille">#REF!</definedName>
    <definedName name="REMORQUE_Caisse">#REF!</definedName>
    <definedName name="REMORQUE_essieu">#REF!</definedName>
    <definedName name="REMORQUE_Flèche">#REF!</definedName>
    <definedName name="REMORQUE_Freinage">#REF!</definedName>
    <definedName name="REMORQUE_Porte">#REF!</definedName>
    <definedName name="REMORQUE_Réhausses">#REF!</definedName>
    <definedName name="REMORQUE_Type_essieu">#REF!</definedName>
    <definedName name="ROULEAU_Chassis">#REF!</definedName>
    <definedName name="ROULEAU_Type">#REF!</definedName>
    <definedName name="SEMOIR_Chassis">#REF!</definedName>
    <definedName name="SEMOIR_distribution">#REF!</definedName>
    <definedName name="SEMOIR_Elements_Semeurs">#REF!</definedName>
    <definedName name="SEMOIR_Fertiliseur">#REF!</definedName>
    <definedName name="SEMOIR_Granulateur">#REF!</definedName>
    <definedName name="SEMOIR_Jalonnage">#REF!</definedName>
    <definedName name="SEMOIR_Rappui">#REF!</definedName>
    <definedName name="SEMOIR_Recouvrement">#REF!</definedName>
    <definedName name="SEMOIR_Regulation">#REF!</definedName>
    <definedName name="SEMOIR_roue_distribution">#REF!</definedName>
    <definedName name="SEMOIR_Si_Precision">#REF!</definedName>
    <definedName name="SEMOIR_Traceur">#REF!</definedName>
    <definedName name="SEMOIR_Tremie">#REF!</definedName>
    <definedName name="SEMOIR_Type">#REF!</definedName>
    <definedName name="TELESCO_Boite_vitesse">#REF!</definedName>
    <definedName name="TELESCO_Clim">#REF!</definedName>
    <definedName name="TOUT_Avant_Arrière">#REF!</definedName>
    <definedName name="TOUT_Avec_Sans">#REF!</definedName>
    <definedName name="TOUT_ETAT_Cour">#REF!</definedName>
    <definedName name="TOUT_ETAT_Long">#REF!</definedName>
    <definedName name="TOUT_Oui_Non">#REF!</definedName>
    <definedName name="TOUT_Roue_Motrice">#REF!</definedName>
    <definedName name="TRACTEUR_Cabine">#REF!</definedName>
    <definedName name="TRACTEUR_Clim">#REF!</definedName>
    <definedName name="TRACTEUR_Distributeur_Arrière">#REF!</definedName>
    <definedName name="TRACTEUR_Distributeur_Avant">#REF!</definedName>
    <definedName name="TRACTEUR_Etat_des_gardes_boue">#REF!</definedName>
    <definedName name="TRACTEUR_Inverseur">#REF!</definedName>
    <definedName name="TRACTEUR_Jumelage">#REF!</definedName>
    <definedName name="TRACTEUR_Masse">#REF!</definedName>
    <definedName name="TRACTEUR_Masse_Materiaux">#REF!</definedName>
    <definedName name="TRACTEUR_pneus">#REF!</definedName>
    <definedName name="TRACTEUR_Pont_Avant">#REF!</definedName>
    <definedName name="TRACTEUR_Relevage_Arriere">#REF!</definedName>
    <definedName name="TRACTEUR_Relevage_Avant">#REF!</definedName>
    <definedName name="TRACTEUR_Sens_PDF_Avant">#REF!</definedName>
    <definedName name="TRACTEUR_Type_de_boite">#REF!</definedName>
    <definedName name="TRACTEUR_Type_de_manchon">#REF!</definedName>
    <definedName name="TRACTEUR_Type_de_siege">#REF!</definedName>
  </definedNames>
  <calcPr calcId="152511"/>
</workbook>
</file>

<file path=xl/calcChain.xml><?xml version="1.0" encoding="utf-8"?>
<calcChain xmlns="http://schemas.openxmlformats.org/spreadsheetml/2006/main">
  <c r="AV66" i="1" l="1"/>
  <c r="R66" i="1"/>
  <c r="I75" i="1" l="1"/>
  <c r="C62" i="1"/>
  <c r="P46" i="1" l="1"/>
  <c r="AD84" i="1" l="1"/>
  <c r="C84" i="1"/>
  <c r="Y82" i="1"/>
  <c r="C82" i="1"/>
  <c r="F81" i="1"/>
  <c r="AH80" i="1"/>
  <c r="R80" i="1"/>
  <c r="M80" i="1"/>
  <c r="AI79" i="1"/>
  <c r="K79" i="1"/>
  <c r="AP77" i="1"/>
  <c r="K77" i="1"/>
  <c r="AO76" i="1"/>
  <c r="AF76" i="1"/>
  <c r="C76" i="1"/>
  <c r="AQ75" i="1"/>
  <c r="AP74" i="1"/>
  <c r="AF74" i="1"/>
  <c r="O73" i="1"/>
  <c r="AZ72" i="1"/>
  <c r="AR72" i="1"/>
  <c r="M71" i="1"/>
  <c r="AC70" i="1"/>
  <c r="P68" i="1"/>
  <c r="C68" i="1"/>
  <c r="AS61" i="1"/>
  <c r="AV55" i="1"/>
  <c r="AI55" i="1"/>
  <c r="S55" i="1"/>
  <c r="C55" i="1"/>
  <c r="AO54" i="1"/>
  <c r="P54" i="1"/>
  <c r="AN53" i="1"/>
  <c r="AF53" i="1"/>
  <c r="AO48" i="1"/>
  <c r="P48" i="1"/>
  <c r="AU45" i="1"/>
  <c r="AF45" i="1"/>
  <c r="P44" i="1"/>
  <c r="P42" i="1"/>
  <c r="AZ41" i="1"/>
  <c r="AS41" i="1"/>
  <c r="AF41" i="1"/>
  <c r="P40" i="1"/>
  <c r="P38" i="1"/>
  <c r="AN34" i="1"/>
  <c r="P34" i="1"/>
  <c r="O27" i="1"/>
  <c r="O25" i="1"/>
  <c r="O23" i="1"/>
  <c r="AK17" i="1"/>
  <c r="P50" i="1" l="1"/>
  <c r="C50" i="1"/>
  <c r="O49" i="1"/>
  <c r="C49" i="1"/>
  <c r="AC49" i="1"/>
  <c r="AN50" i="1" s="1"/>
</calcChain>
</file>

<file path=xl/sharedStrings.xml><?xml version="1.0" encoding="utf-8"?>
<sst xmlns="http://schemas.openxmlformats.org/spreadsheetml/2006/main" count="141" uniqueCount="100">
  <si>
    <t>CARACTERISTIQUES TECHNIQUES</t>
  </si>
  <si>
    <t>ASPECT GENERAL</t>
  </si>
  <si>
    <t>%</t>
  </si>
  <si>
    <t>Nom du client :</t>
  </si>
  <si>
    <t>Marque</t>
  </si>
  <si>
    <t>Année</t>
  </si>
  <si>
    <t>Type</t>
  </si>
  <si>
    <t>N° de série</t>
  </si>
  <si>
    <t>Etat mécanique</t>
  </si>
  <si>
    <t>Etat carrosserie</t>
  </si>
  <si>
    <t>Etat peinture</t>
  </si>
  <si>
    <t>:</t>
  </si>
  <si>
    <t>Pont avant</t>
  </si>
  <si>
    <t>Inverseur</t>
  </si>
  <si>
    <t>Vitesse</t>
  </si>
  <si>
    <t>Km/h</t>
  </si>
  <si>
    <t>Boite de vitesse</t>
  </si>
  <si>
    <t>Puissance moteur</t>
  </si>
  <si>
    <t>Cabine</t>
  </si>
  <si>
    <t>Cv</t>
  </si>
  <si>
    <t>Attelage</t>
  </si>
  <si>
    <t>Barre</t>
  </si>
  <si>
    <t>Piton</t>
  </si>
  <si>
    <t xml:space="preserve">Masses </t>
  </si>
  <si>
    <t>Carte grise</t>
  </si>
  <si>
    <t>Livret d'utilisation</t>
  </si>
  <si>
    <t>Date de disponibilité :</t>
  </si>
  <si>
    <t>Nom du commercial :</t>
  </si>
  <si>
    <t>Etat :</t>
  </si>
  <si>
    <t>Numéro de fiche :</t>
  </si>
  <si>
    <t>Usure D</t>
  </si>
  <si>
    <t>Usure G</t>
  </si>
  <si>
    <t>Relevage AR</t>
  </si>
  <si>
    <t>Relevage AV</t>
  </si>
  <si>
    <t>Distributeur Hydrau. AR</t>
  </si>
  <si>
    <t>Type de manchon AR :</t>
  </si>
  <si>
    <t>Etat des gardes boue</t>
  </si>
  <si>
    <t>Nombre d'heures</t>
  </si>
  <si>
    <t>Nombre de cylindres</t>
  </si>
  <si>
    <t>Nombre distributeurs AR</t>
  </si>
  <si>
    <t>Dimensions AV</t>
  </si>
  <si>
    <t>Type de siège :</t>
  </si>
  <si>
    <t>Type de jumelage :</t>
  </si>
  <si>
    <t>Autre options,
Réparations et 
Remarques</t>
  </si>
  <si>
    <t>GPS :</t>
  </si>
  <si>
    <t>4 roues</t>
  </si>
  <si>
    <t>2 roues</t>
  </si>
  <si>
    <t>Nombre de roues motrices :</t>
  </si>
  <si>
    <t>MAO            MAN           :</t>
  </si>
  <si>
    <t>Carnet d'après-vente</t>
  </si>
  <si>
    <t>T</t>
  </si>
  <si>
    <t>Capacité de relevage</t>
  </si>
  <si>
    <t xml:space="preserve">Régime Pdf AR </t>
  </si>
  <si>
    <t xml:space="preserve"> Chape</t>
  </si>
  <si>
    <t>Crochet-Ramasseur</t>
  </si>
  <si>
    <r>
      <t>3</t>
    </r>
    <r>
      <rPr>
        <b/>
        <vertAlign val="superscript"/>
        <sz val="11"/>
        <color theme="1"/>
        <rFont val="Calibri"/>
        <family val="2"/>
        <scheme val="minor"/>
      </rPr>
      <t>éme</t>
    </r>
    <r>
      <rPr>
        <b/>
        <sz val="11"/>
        <color theme="1"/>
        <rFont val="Calibri"/>
        <family val="2"/>
        <scheme val="minor"/>
      </rPr>
      <t xml:space="preserve"> Pt Hydro</t>
    </r>
  </si>
  <si>
    <t>Masses de roues :</t>
  </si>
  <si>
    <t>Version VIERGE</t>
  </si>
  <si>
    <t>Version COMPLETE</t>
  </si>
  <si>
    <t>Version LOCATION</t>
  </si>
  <si>
    <t>Pour signature client</t>
  </si>
  <si>
    <t>Pour signature locataire</t>
  </si>
  <si>
    <t>Avec les prix pour JFD</t>
  </si>
  <si>
    <t>Mode traction :</t>
  </si>
  <si>
    <t>Distributeur Hydrau. AV</t>
  </si>
  <si>
    <t>ACCUEIL</t>
  </si>
  <si>
    <t>Fiche d'expertise</t>
  </si>
  <si>
    <t>Tracteur</t>
  </si>
  <si>
    <t>Pulvérisateur Trainé</t>
  </si>
  <si>
    <t>Automoteur</t>
  </si>
  <si>
    <t>Pulvérisateur Porté</t>
  </si>
  <si>
    <t>Expertise TRACTEUR</t>
  </si>
  <si>
    <t xml:space="preserve">Epandeur </t>
  </si>
  <si>
    <t>Remorque</t>
  </si>
  <si>
    <t>Herse animée</t>
  </si>
  <si>
    <t>Semoir</t>
  </si>
  <si>
    <t>Outil a dents</t>
  </si>
  <si>
    <t>Outil a disques</t>
  </si>
  <si>
    <t>Charrue</t>
  </si>
  <si>
    <t>Presse</t>
  </si>
  <si>
    <t>Faucheuse</t>
  </si>
  <si>
    <t>Andaineur Faneur</t>
  </si>
  <si>
    <t>Chargeur</t>
  </si>
  <si>
    <t>Telescopique et outils</t>
  </si>
  <si>
    <t>Distributeur à engrais</t>
  </si>
  <si>
    <t>Plateau à paille</t>
  </si>
  <si>
    <t>Enrouleur</t>
  </si>
  <si>
    <t>Rouleau</t>
  </si>
  <si>
    <t>Tonne à lisier</t>
  </si>
  <si>
    <t>Automotrice</t>
  </si>
  <si>
    <t>Case à cocher</t>
  </si>
  <si>
    <t>Pour accéder aux fiches d'expertises que vous souhaitez remplir, il vous suffit de cocher la case a coté de la fiche souhaitée.</t>
  </si>
  <si>
    <t>Moissonneuse Batteuse</t>
  </si>
  <si>
    <t>Cueilleur à maïs</t>
  </si>
  <si>
    <t>Broyeur / Epareuse / Gyro-broyeur</t>
  </si>
  <si>
    <t>Desileuse / Pailleuse</t>
  </si>
  <si>
    <t>Ensileuse</t>
  </si>
  <si>
    <t>LES PHOTOS</t>
  </si>
  <si>
    <t>Picture 1031</t>
  </si>
  <si>
    <t>Picture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</si>
</sst>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.00_);\(&quot;€&quot;#,##0.00\)"/>
    <numFmt numFmtId="165" formatCode="###&quot;/&quot;##&quot;R&quot;##"/>
    <numFmt numFmtId="166" formatCode="@*-"/>
    <numFmt numFmtId="167" formatCode="#,##0\ &quot;€&quot;"/>
    <numFmt numFmtId="168" formatCode="[$-40C]d\ mmmm\ yyyy;@"/>
  </numFmts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u/>
      <sz val="14"/>
      <color theme="5" tint="-0.249977111117893"/>
      <name val="Calibri"/>
      <family val="2"/>
      <scheme val="minor"/>
    </font>
    <font>
      <b/>
      <i/>
      <u/>
      <sz val="14"/>
      <color theme="4" tint="-0.249977111117893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Verdana"/>
      <family val="2"/>
    </font>
    <font>
      <b/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0.5"/>
      <color theme="1"/>
      <name val="Calibri"/>
      <family val="2"/>
      <scheme val="minor"/>
    </font>
    <font>
      <b/>
      <i/>
      <u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i/>
      <sz val="6"/>
      <name val="Calibri"/>
      <family val="2"/>
      <scheme val="minor"/>
    </font>
    <font>
      <b/>
      <sz val="3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Calibri"/>
      <family val="2"/>
      <scheme val="minor"/>
    </font>
    <font>
      <sz val="1"/>
      <color theme="0"/>
      <name val="Calibri"/>
      <family val="2"/>
      <scheme val="minor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i/>
      <u/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1E1E"/>
        <bgColor indexed="64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8" fillId="0" borderId="0"/>
    <xf numFmtId="0" fontId="31" fillId="0" borderId="0" applyNumberFormat="0" applyFill="0" applyBorder="0" applyAlignment="0" applyProtection="0"/>
  </cellStyleXfs>
  <cellXfs count="269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Fill="1" applyBorder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0" borderId="0" xfId="0" applyNumberFormat="1" applyFill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7" fillId="0" borderId="0" xfId="0" applyFont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left" vertical="center"/>
    </xf>
    <xf numFmtId="49" fontId="6" fillId="0" borderId="0" xfId="0" applyNumberFormat="1" applyFont="1" applyFill="1" applyAlignment="1" applyProtection="1">
      <alignment horizontal="center" vertical="center"/>
    </xf>
    <xf numFmtId="49" fontId="6" fillId="0" borderId="0" xfId="0" applyNumberFormat="1" applyFont="1" applyFill="1" applyAlignment="1" applyProtection="1">
      <alignment vertical="center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Alignment="1" applyProtection="1">
      <alignment horizontal="left"/>
    </xf>
    <xf numFmtId="49" fontId="6" fillId="0" borderId="0" xfId="0" applyNumberFormat="1" applyFont="1" applyFill="1" applyAlignment="1" applyProtection="1">
      <alignment horizontal="left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10" fillId="0" borderId="0" xfId="0" applyFont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49" fontId="10" fillId="0" borderId="0" xfId="0" applyNumberFormat="1" applyFont="1" applyFill="1" applyAlignment="1" applyProtection="1">
      <alignment horizontal="left"/>
    </xf>
    <xf numFmtId="0" fontId="10" fillId="0" borderId="0" xfId="0" applyFont="1" applyAlignment="1">
      <alignment horizontal="left"/>
    </xf>
    <xf numFmtId="0" fontId="10" fillId="0" borderId="4" xfId="0" applyFont="1" applyFill="1" applyBorder="1" applyAlignment="1" applyProtection="1">
      <alignment horizontal="left"/>
    </xf>
    <xf numFmtId="165" fontId="10" fillId="0" borderId="0" xfId="0" applyNumberFormat="1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17" fillId="0" borderId="0" xfId="0" applyFont="1" applyFill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17" fillId="0" borderId="0" xfId="0" applyFont="1" applyFill="1" applyAlignment="1" applyProtection="1"/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 wrapText="1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left" vertical="center"/>
    </xf>
    <xf numFmtId="166" fontId="6" fillId="0" borderId="0" xfId="0" applyNumberFormat="1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0" fontId="0" fillId="4" borderId="0" xfId="0" applyFill="1"/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0" fontId="24" fillId="0" borderId="0" xfId="0" applyFont="1" applyFill="1" applyBorder="1" applyAlignment="1" applyProtection="1">
      <alignment horizontal="left" vertical="center"/>
    </xf>
    <xf numFmtId="0" fontId="0" fillId="0" borderId="0" xfId="0"/>
    <xf numFmtId="0" fontId="27" fillId="4" borderId="0" xfId="0" applyFont="1" applyFill="1" applyAlignment="1">
      <alignment horizontal="center" vertical="center"/>
    </xf>
    <xf numFmtId="0" fontId="28" fillId="4" borderId="0" xfId="0" applyFont="1" applyFill="1" applyAlignment="1">
      <alignment horizontal="left" vertical="center" wrapText="1"/>
    </xf>
    <xf numFmtId="0" fontId="0" fillId="4" borderId="0" xfId="0" applyFill="1" applyBorder="1"/>
    <xf numFmtId="168" fontId="25" fillId="0" borderId="0" xfId="0" applyNumberFormat="1" applyFont="1" applyFill="1" applyBorder="1" applyAlignment="1" applyProtection="1">
      <alignment horizontal="center" vertical="center"/>
    </xf>
    <xf numFmtId="167" fontId="15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right" vertical="center"/>
    </xf>
    <xf numFmtId="168" fontId="5" fillId="0" borderId="0" xfId="0" applyNumberFormat="1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horizontal="left"/>
    </xf>
    <xf numFmtId="167" fontId="26" fillId="0" borderId="0" xfId="0" applyNumberFormat="1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 vertical="center"/>
    </xf>
    <xf numFmtId="0" fontId="33" fillId="0" borderId="0" xfId="0" applyFont="1" applyAlignment="1" applyProtection="1">
      <alignment horizontal="center" vertical="center"/>
    </xf>
    <xf numFmtId="0" fontId="35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/>
    </xf>
    <xf numFmtId="0" fontId="27" fillId="0" borderId="0" xfId="0" applyFont="1" applyAlignment="1">
      <alignment horizontal="center" vertical="center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Alignment="1" applyProtection="1">
      <alignment horizontal="center" vertical="center"/>
    </xf>
    <xf numFmtId="22" fontId="36" fillId="0" borderId="0" xfId="0" applyNumberFormat="1" applyFont="1" applyFill="1" applyBorder="1" applyAlignment="1" applyProtection="1">
      <alignment horizontal="center" vertical="center"/>
    </xf>
    <xf numFmtId="0" fontId="33" fillId="0" borderId="0" xfId="0" applyFont="1"/>
    <xf numFmtId="164" fontId="36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0" fillId="7" borderId="0" xfId="0" applyFont="1" applyFill="1" applyBorder="1" applyAlignment="1" applyProtection="1">
      <alignment horizontal="left"/>
    </xf>
    <xf numFmtId="0" fontId="0" fillId="7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top"/>
    </xf>
    <xf numFmtId="0" fontId="10" fillId="2" borderId="0" xfId="0" applyFont="1" applyFill="1" applyBorder="1" applyAlignment="1" applyProtection="1">
      <alignment horizontal="left"/>
    </xf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0" xfId="0"/>
    <xf numFmtId="0" fontId="0" fillId="0" borderId="12" xfId="0" applyBorder="1"/>
    <xf numFmtId="0" fontId="10" fillId="0" borderId="4" xfId="0" applyFont="1" applyBorder="1" applyAlignment="1" applyProtection="1">
      <alignment horizontal="left"/>
    </xf>
    <xf numFmtId="0" fontId="0" fillId="0" borderId="0" xfId="0" applyBorder="1"/>
    <xf numFmtId="0" fontId="0" fillId="0" borderId="0" xfId="0" applyBorder="1"/>
    <xf numFmtId="0" fontId="1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center" vertical="center"/>
    </xf>
    <xf numFmtId="0" fontId="33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33" fillId="0" borderId="0" xfId="0" applyFont="1" applyFill="1" applyAlignment="1" applyProtection="1">
      <alignment horizontal="left"/>
    </xf>
    <xf numFmtId="0" fontId="43" fillId="0" borderId="0" xfId="0" applyFont="1" applyFill="1" applyAlignment="1" applyProtection="1">
      <alignment horizontal="left"/>
    </xf>
    <xf numFmtId="0" fontId="33" fillId="0" borderId="0" xfId="0" applyFont="1" applyFill="1" applyAlignment="1" applyProtection="1">
      <alignment horizontal="left" vertical="center"/>
    </xf>
    <xf numFmtId="0" fontId="42" fillId="0" borderId="0" xfId="0" applyFont="1" applyFill="1" applyAlignment="1" applyProtection="1">
      <alignment horizontal="center" vertical="center"/>
    </xf>
    <xf numFmtId="0" fontId="0" fillId="0" borderId="4" xfId="0" applyBorder="1"/>
    <xf numFmtId="0" fontId="0" fillId="0" borderId="4" xfId="0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 vertical="center"/>
    </xf>
    <xf numFmtId="0" fontId="2" fillId="0" borderId="4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left"/>
    </xf>
    <xf numFmtId="0" fontId="0" fillId="0" borderId="9" xfId="0" applyFill="1" applyBorder="1" applyAlignment="1" applyProtection="1">
      <alignment horizontal="left"/>
    </xf>
    <xf numFmtId="0" fontId="33" fillId="0" borderId="5" xfId="0" applyFont="1" applyFill="1" applyBorder="1" applyAlignment="1" applyProtection="1">
      <alignment horizontal="left"/>
    </xf>
    <xf numFmtId="0" fontId="33" fillId="0" borderId="0" xfId="0" applyFont="1" applyFill="1" applyBorder="1" applyAlignment="1" applyProtection="1">
      <alignment horizontal="left"/>
    </xf>
    <xf numFmtId="0" fontId="5" fillId="0" borderId="0" xfId="4" applyFont="1" applyBorder="1" applyAlignment="1" applyProtection="1">
      <alignment horizontal="left" vertical="top"/>
      <protection locked="0"/>
    </xf>
    <xf numFmtId="0" fontId="20" fillId="0" borderId="0" xfId="0" applyFont="1" applyBorder="1" applyAlignment="1">
      <alignment horizontal="center"/>
    </xf>
    <xf numFmtId="0" fontId="3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4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 vertical="top"/>
    </xf>
    <xf numFmtId="0" fontId="2" fillId="2" borderId="2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19" fillId="2" borderId="21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9" fillId="2" borderId="25" xfId="0" applyFont="1" applyFill="1" applyBorder="1" applyAlignment="1">
      <alignment horizontal="left" vertical="center"/>
    </xf>
    <xf numFmtId="0" fontId="19" fillId="2" borderId="5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19" fillId="2" borderId="28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/>
    </xf>
    <xf numFmtId="0" fontId="0" fillId="8" borderId="3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2" fillId="0" borderId="2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" fillId="9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8" fillId="0" borderId="0" xfId="0" applyFont="1" applyAlignment="1">
      <alignment horizontal="left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0" xfId="0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right" vertical="center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6" fillId="3" borderId="0" xfId="0" applyFont="1" applyFill="1" applyAlignment="1" applyProtection="1">
      <alignment horizontal="left" vertical="top" wrapText="1" shrinkToFit="1"/>
      <protection locked="0"/>
    </xf>
    <xf numFmtId="0" fontId="6" fillId="0" borderId="0" xfId="0" applyFont="1" applyFill="1" applyBorder="1" applyAlignment="1" applyProtection="1">
      <alignment horizontal="left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ill="1" applyAlignment="1" applyProtection="1">
      <alignment horizontal="left" vertical="center"/>
    </xf>
    <xf numFmtId="0" fontId="6" fillId="3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39" fillId="3" borderId="0" xfId="0" applyFont="1" applyFill="1" applyAlignment="1" applyProtection="1">
      <alignment horizontal="center" vertical="center"/>
      <protection locked="0"/>
    </xf>
    <xf numFmtId="165" fontId="0" fillId="0" borderId="0" xfId="0" applyNumberFormat="1" applyFont="1" applyFill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12" fillId="3" borderId="0" xfId="0" applyFont="1" applyFill="1" applyAlignment="1" applyProtection="1">
      <alignment horizontal="center"/>
      <protection locked="0"/>
    </xf>
    <xf numFmtId="49" fontId="6" fillId="3" borderId="0" xfId="0" applyNumberFormat="1" applyFont="1" applyFill="1" applyBorder="1" applyAlignment="1" applyProtection="1">
      <alignment horizontal="center" vertical="center"/>
      <protection locked="0"/>
    </xf>
    <xf numFmtId="1" fontId="6" fillId="3" borderId="0" xfId="0" applyNumberFormat="1" applyFont="1" applyFill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right" vertical="center"/>
    </xf>
    <xf numFmtId="0" fontId="21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49" fontId="6" fillId="3" borderId="0" xfId="0" applyNumberFormat="1" applyFont="1" applyFill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left" vertical="center"/>
    </xf>
    <xf numFmtId="0" fontId="6" fillId="3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left" vertical="center"/>
    </xf>
    <xf numFmtId="0" fontId="6" fillId="6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/>
    </xf>
    <xf numFmtId="0" fontId="6" fillId="3" borderId="0" xfId="0" applyFont="1" applyFill="1" applyAlignment="1" applyProtection="1">
      <alignment vertical="center"/>
      <protection locked="0"/>
    </xf>
    <xf numFmtId="0" fontId="6" fillId="6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12" fillId="3" borderId="0" xfId="0" applyFont="1" applyFill="1" applyAlignment="1" applyProtection="1">
      <alignment vertical="center"/>
      <protection locked="0"/>
    </xf>
    <xf numFmtId="0" fontId="8" fillId="0" borderId="6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left" vertical="center"/>
    </xf>
    <xf numFmtId="0" fontId="22" fillId="0" borderId="0" xfId="0" applyFont="1" applyAlignment="1" applyProtection="1">
      <alignment horizontal="left" vertical="center"/>
    </xf>
    <xf numFmtId="166" fontId="6" fillId="5" borderId="0" xfId="0" applyNumberFormat="1" applyFont="1" applyFill="1" applyAlignment="1" applyProtection="1">
      <alignment horizontal="center" vertical="center"/>
      <protection locked="0"/>
    </xf>
    <xf numFmtId="0" fontId="6" fillId="5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right" vertical="center"/>
    </xf>
    <xf numFmtId="168" fontId="2" fillId="6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top"/>
    </xf>
    <xf numFmtId="0" fontId="6" fillId="3" borderId="0" xfId="0" applyNumberFormat="1" applyFont="1" applyFill="1" applyAlignment="1" applyProtection="1">
      <alignment horizontal="center" vertical="center"/>
      <protection locked="0"/>
    </xf>
    <xf numFmtId="0" fontId="13" fillId="7" borderId="0" xfId="0" applyFont="1" applyFill="1" applyBorder="1" applyAlignment="1" applyProtection="1">
      <alignment horizontal="left"/>
    </xf>
    <xf numFmtId="0" fontId="12" fillId="3" borderId="0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  <protection locked="0"/>
    </xf>
    <xf numFmtId="49" fontId="0" fillId="0" borderId="0" xfId="0" applyNumberFormat="1" applyFont="1" applyFill="1" applyAlignment="1" applyProtection="1">
      <alignment horizontal="center"/>
    </xf>
    <xf numFmtId="0" fontId="12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0" fillId="0" borderId="0" xfId="0" applyAlignment="1" applyProtection="1">
      <alignment horizontal="right" vertical="center"/>
    </xf>
    <xf numFmtId="0" fontId="0" fillId="0" borderId="0" xfId="0" applyBorder="1" applyAlignment="1" applyProtection="1">
      <alignment horizontal="right" vertical="center"/>
    </xf>
    <xf numFmtId="0" fontId="12" fillId="0" borderId="0" xfId="0" applyFont="1" applyAlignment="1" applyProtection="1">
      <alignment vertical="center"/>
    </xf>
    <xf numFmtId="0" fontId="15" fillId="3" borderId="0" xfId="0" applyFont="1" applyFill="1" applyBorder="1" applyAlignment="1" applyProtection="1">
      <alignment horizontal="center" vertical="center"/>
      <protection locked="0"/>
    </xf>
    <xf numFmtId="0" fontId="41" fillId="0" borderId="13" xfId="0" applyFont="1" applyBorder="1" applyAlignment="1" applyProtection="1">
      <alignment horizontal="center" vertical="center"/>
    </xf>
    <xf numFmtId="0" fontId="41" fillId="0" borderId="12" xfId="0" applyFont="1" applyBorder="1" applyAlignment="1" applyProtection="1">
      <alignment horizontal="center" vertical="center"/>
    </xf>
    <xf numFmtId="0" fontId="41" fillId="0" borderId="14" xfId="0" applyFont="1" applyBorder="1" applyAlignment="1" applyProtection="1">
      <alignment horizontal="center" vertical="center"/>
    </xf>
    <xf numFmtId="0" fontId="41" fillId="0" borderId="16" xfId="0" applyFont="1" applyBorder="1" applyAlignment="1" applyProtection="1">
      <alignment horizontal="center" vertical="center"/>
    </xf>
    <xf numFmtId="0" fontId="41" fillId="0" borderId="0" xfId="0" applyFont="1" applyBorder="1" applyAlignment="1" applyProtection="1">
      <alignment horizontal="center" vertical="center"/>
    </xf>
    <xf numFmtId="0" fontId="41" fillId="0" borderId="17" xfId="0" applyFont="1" applyBorder="1" applyAlignment="1" applyProtection="1">
      <alignment horizontal="center" vertical="center"/>
    </xf>
    <xf numFmtId="0" fontId="41" fillId="0" borderId="15" xfId="0" applyFont="1" applyBorder="1" applyAlignment="1" applyProtection="1">
      <alignment horizontal="center" vertical="center"/>
    </xf>
    <xf numFmtId="0" fontId="41" fillId="0" borderId="11" xfId="0" applyFont="1" applyBorder="1" applyAlignment="1" applyProtection="1">
      <alignment horizontal="center" vertical="center"/>
    </xf>
    <xf numFmtId="0" fontId="41" fillId="0" borderId="27" xfId="0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10" fillId="0" borderId="21" xfId="0" applyFont="1" applyFill="1" applyBorder="1" applyAlignment="1" applyProtection="1">
      <alignment horizontal="left"/>
      <protection locked="0"/>
    </xf>
    <xf numFmtId="0" fontId="10" fillId="0" borderId="3" xfId="0" applyFont="1" applyFill="1" applyBorder="1" applyAlignment="1" applyProtection="1">
      <alignment horizontal="left"/>
      <protection locked="0"/>
    </xf>
    <xf numFmtId="0" fontId="10" fillId="0" borderId="22" xfId="0" applyFont="1" applyFill="1" applyBorder="1" applyAlignment="1" applyProtection="1">
      <alignment horizontal="left"/>
      <protection locked="0"/>
    </xf>
    <xf numFmtId="0" fontId="10" fillId="0" borderId="29" xfId="0" applyFont="1" applyFill="1" applyBorder="1" applyAlignment="1" applyProtection="1">
      <alignment horizontal="left"/>
      <protection locked="0"/>
    </xf>
    <xf numFmtId="0" fontId="10" fillId="0" borderId="23" xfId="0" applyFont="1" applyFill="1" applyBorder="1" applyAlignment="1" applyProtection="1">
      <alignment horizontal="left"/>
      <protection locked="0"/>
    </xf>
    <xf numFmtId="0" fontId="10" fillId="0" borderId="24" xfId="0" applyFont="1" applyFill="1" applyBorder="1" applyAlignment="1" applyProtection="1">
      <alignment horizontal="left"/>
      <protection locked="0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18">
    <dxf>
      <font>
        <color theme="5" tint="0.79998168889431442"/>
      </font>
    </dxf>
    <dxf>
      <font>
        <color theme="5" tint="0.79998168889431442"/>
      </font>
      <fill>
        <patternFill>
          <bgColor theme="5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1E1E"/>
      <color rgb="FFDA9694"/>
      <color rgb="FFB1A0C7"/>
      <color rgb="FFDA9691"/>
      <color rgb="FFFABF8F"/>
      <color rgb="FF95B3D7"/>
      <color rgb="FFFB918C"/>
      <color rgb="FF3087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Flavien\Desktop\IMAGE\4L_2014\329\19240170.JPG" TargetMode="External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11</xdr:row>
          <xdr:rowOff>9525</xdr:rowOff>
        </xdr:from>
        <xdr:to>
          <xdr:col>5</xdr:col>
          <xdr:colOff>466725</xdr:colOff>
          <xdr:row>12</xdr:row>
          <xdr:rowOff>104775</xdr:rowOff>
        </xdr:to>
        <xdr:sp macro="" textlink="">
          <xdr:nvSpPr>
            <xdr:cNvPr id="75777" name="Check Box 1" hidden="1">
              <a:extLst>
                <a:ext uri="{63B3BB69-23CF-44E3-9099-C40C66FF867C}">
                  <a14:compatExt spid="_x0000_s75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4</xdr:row>
          <xdr:rowOff>133350</xdr:rowOff>
        </xdr:from>
        <xdr:to>
          <xdr:col>6</xdr:col>
          <xdr:colOff>371475</xdr:colOff>
          <xdr:row>6</xdr:row>
          <xdr:rowOff>123825</xdr:rowOff>
        </xdr:to>
        <xdr:sp macro="" textlink="">
          <xdr:nvSpPr>
            <xdr:cNvPr id="75839" name="Button 63" hidden="1">
              <a:extLst>
                <a:ext uri="{63B3BB69-23CF-44E3-9099-C40C66FF867C}">
                  <a14:compatExt spid="_x0000_s758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MASQUER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23</xdr:row>
      <xdr:rowOff>0</xdr:rowOff>
    </xdr:from>
    <xdr:to>
      <xdr:col>27</xdr:col>
      <xdr:colOff>9525</xdr:colOff>
      <xdr:row>23</xdr:row>
      <xdr:rowOff>238125</xdr:rowOff>
    </xdr:to>
    <xdr:grpSp>
      <xdr:nvGrpSpPr>
        <xdr:cNvPr id="19" name="Groupe 18"/>
        <xdr:cNvGrpSpPr/>
      </xdr:nvGrpSpPr>
      <xdr:grpSpPr>
        <a:xfrm>
          <a:off x="2857500" y="4114800"/>
          <a:ext cx="238125" cy="238125"/>
          <a:chOff x="4495800" y="1714500"/>
          <a:chExt cx="571500" cy="552450"/>
        </a:xfrm>
      </xdr:grpSpPr>
      <xdr:sp macro="" textlink="">
        <xdr:nvSpPr>
          <xdr:cNvPr id="20" name="Rectangle 19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Triangle isocèle 20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tx2"/>
          </a:solidFill>
          <a:ln>
            <a:solidFill>
              <a:schemeClr val="tx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25</xdr:col>
      <xdr:colOff>0</xdr:colOff>
      <xdr:row>25</xdr:row>
      <xdr:rowOff>0</xdr:rowOff>
    </xdr:from>
    <xdr:to>
      <xdr:col>27</xdr:col>
      <xdr:colOff>9525</xdr:colOff>
      <xdr:row>25</xdr:row>
      <xdr:rowOff>238125</xdr:rowOff>
    </xdr:to>
    <xdr:grpSp>
      <xdr:nvGrpSpPr>
        <xdr:cNvPr id="22" name="Groupe 21"/>
        <xdr:cNvGrpSpPr/>
      </xdr:nvGrpSpPr>
      <xdr:grpSpPr>
        <a:xfrm>
          <a:off x="2857500" y="4448175"/>
          <a:ext cx="238125" cy="238125"/>
          <a:chOff x="4495800" y="1714500"/>
          <a:chExt cx="571500" cy="552450"/>
        </a:xfrm>
      </xdr:grpSpPr>
      <xdr:sp macro="" textlink="">
        <xdr:nvSpPr>
          <xdr:cNvPr id="23" name="Rectangle 22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Triangle isocèle 23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tx2"/>
          </a:solidFill>
          <a:ln>
            <a:solidFill>
              <a:schemeClr val="tx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25</xdr:col>
      <xdr:colOff>0</xdr:colOff>
      <xdr:row>21</xdr:row>
      <xdr:rowOff>0</xdr:rowOff>
    </xdr:from>
    <xdr:to>
      <xdr:col>27</xdr:col>
      <xdr:colOff>9525</xdr:colOff>
      <xdr:row>21</xdr:row>
      <xdr:rowOff>238125</xdr:rowOff>
    </xdr:to>
    <xdr:grpSp>
      <xdr:nvGrpSpPr>
        <xdr:cNvPr id="25" name="Groupe 24"/>
        <xdr:cNvGrpSpPr/>
      </xdr:nvGrpSpPr>
      <xdr:grpSpPr>
        <a:xfrm>
          <a:off x="2857500" y="3781425"/>
          <a:ext cx="238125" cy="238125"/>
          <a:chOff x="4495800" y="1714500"/>
          <a:chExt cx="571500" cy="552450"/>
        </a:xfrm>
      </xdr:grpSpPr>
      <xdr:sp macro="" textlink="">
        <xdr:nvSpPr>
          <xdr:cNvPr id="26" name="Rectangle 25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Triangle isocèle 26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tx2"/>
          </a:solidFill>
          <a:ln>
            <a:solidFill>
              <a:schemeClr val="tx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21</xdr:row>
          <xdr:rowOff>0</xdr:rowOff>
        </xdr:from>
        <xdr:to>
          <xdr:col>36</xdr:col>
          <xdr:colOff>85725</xdr:colOff>
          <xdr:row>22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6F0"/>
            </a:solidFill>
            <a:ln w="9525">
              <a:solidFill>
                <a:srgbClr val="DEE6F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23</xdr:row>
          <xdr:rowOff>0</xdr:rowOff>
        </xdr:from>
        <xdr:to>
          <xdr:col>36</xdr:col>
          <xdr:colOff>85725</xdr:colOff>
          <xdr:row>24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6F0"/>
            </a:solidFill>
            <a:ln w="9525">
              <a:solidFill>
                <a:srgbClr val="DEE6F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24</xdr:row>
          <xdr:rowOff>85725</xdr:rowOff>
        </xdr:from>
        <xdr:to>
          <xdr:col>36</xdr:col>
          <xdr:colOff>85725</xdr:colOff>
          <xdr:row>26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6F0"/>
            </a:solidFill>
            <a:ln w="9525">
              <a:solidFill>
                <a:srgbClr val="DEE6F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25</xdr:col>
      <xdr:colOff>0</xdr:colOff>
      <xdr:row>11</xdr:row>
      <xdr:rowOff>0</xdr:rowOff>
    </xdr:from>
    <xdr:to>
      <xdr:col>27</xdr:col>
      <xdr:colOff>9525</xdr:colOff>
      <xdr:row>11</xdr:row>
      <xdr:rowOff>238125</xdr:rowOff>
    </xdr:to>
    <xdr:grpSp>
      <xdr:nvGrpSpPr>
        <xdr:cNvPr id="46" name="Groupe 45"/>
        <xdr:cNvGrpSpPr/>
      </xdr:nvGrpSpPr>
      <xdr:grpSpPr>
        <a:xfrm>
          <a:off x="2857500" y="2114550"/>
          <a:ext cx="238125" cy="238125"/>
          <a:chOff x="4495800" y="1714500"/>
          <a:chExt cx="571500" cy="552450"/>
        </a:xfrm>
      </xdr:grpSpPr>
      <xdr:sp macro="" textlink="">
        <xdr:nvSpPr>
          <xdr:cNvPr id="47" name="Rectangle 46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8" name="Triangle isocèle 47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tx2"/>
          </a:solidFill>
          <a:ln>
            <a:solidFill>
              <a:schemeClr val="tx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22</xdr:col>
      <xdr:colOff>46543</xdr:colOff>
      <xdr:row>61</xdr:row>
      <xdr:rowOff>46914</xdr:rowOff>
    </xdr:from>
    <xdr:to>
      <xdr:col>30</xdr:col>
      <xdr:colOff>22638</xdr:colOff>
      <xdr:row>65</xdr:row>
      <xdr:rowOff>209551</xdr:rowOff>
    </xdr:to>
    <xdr:grpSp>
      <xdr:nvGrpSpPr>
        <xdr:cNvPr id="3" name="Groupe 2"/>
        <xdr:cNvGrpSpPr/>
      </xdr:nvGrpSpPr>
      <xdr:grpSpPr>
        <a:xfrm rot="5400000">
          <a:off x="2591697" y="10379560"/>
          <a:ext cx="829387" cy="890495"/>
          <a:chOff x="2318349" y="6604599"/>
          <a:chExt cx="988443" cy="1703171"/>
        </a:xfrm>
      </xdr:grpSpPr>
      <xdr:pic>
        <xdr:nvPicPr>
          <xdr:cNvPr id="64" name="Image 63" descr="Afficher l'image d'origine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545" t="26479" r="39590" b="19979"/>
          <a:stretch/>
        </xdr:blipFill>
        <xdr:spPr bwMode="auto">
          <a:xfrm>
            <a:off x="2318349" y="6604599"/>
            <a:ext cx="961486" cy="165339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" name="Rectangle 1"/>
          <xdr:cNvSpPr/>
        </xdr:nvSpPr>
        <xdr:spPr>
          <a:xfrm>
            <a:off x="3082146" y="7287524"/>
            <a:ext cx="224646" cy="179717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9" name="Rectangle 88"/>
          <xdr:cNvSpPr/>
        </xdr:nvSpPr>
        <xdr:spPr>
          <a:xfrm>
            <a:off x="2614883" y="8002251"/>
            <a:ext cx="350448" cy="305519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4" name="Rectangle 93"/>
          <xdr:cNvSpPr/>
        </xdr:nvSpPr>
        <xdr:spPr>
          <a:xfrm rot="5241721">
            <a:off x="2575947" y="7265494"/>
            <a:ext cx="504283" cy="212318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0" name="Rectangle 89"/>
          <xdr:cNvSpPr/>
        </xdr:nvSpPr>
        <xdr:spPr>
          <a:xfrm rot="16200000">
            <a:off x="2146551" y="7172035"/>
            <a:ext cx="1257022" cy="35448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>
                <a:solidFill>
                  <a:sysClr val="windowText" lastClr="000000"/>
                </a:solidFill>
              </a:rPr>
              <a:t>Pneus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51</xdr:col>
      <xdr:colOff>0</xdr:colOff>
      <xdr:row>32</xdr:row>
      <xdr:rowOff>0</xdr:rowOff>
    </xdr:from>
    <xdr:to>
      <xdr:col>52</xdr:col>
      <xdr:colOff>85725</xdr:colOff>
      <xdr:row>33</xdr:row>
      <xdr:rowOff>0</xdr:rowOff>
    </xdr:to>
    <xdr:grpSp>
      <xdr:nvGrpSpPr>
        <xdr:cNvPr id="113" name="Groupe 112"/>
        <xdr:cNvGrpSpPr/>
      </xdr:nvGrpSpPr>
      <xdr:grpSpPr>
        <a:xfrm>
          <a:off x="5600700" y="5743575"/>
          <a:ext cx="200025" cy="238125"/>
          <a:chOff x="4495800" y="1714500"/>
          <a:chExt cx="571500" cy="552450"/>
        </a:xfrm>
      </xdr:grpSpPr>
      <xdr:sp macro="" textlink="">
        <xdr:nvSpPr>
          <xdr:cNvPr id="114" name="Rectangle 113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" name="Triangle isocèle 114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20</xdr:col>
      <xdr:colOff>0</xdr:colOff>
      <xdr:row>63</xdr:row>
      <xdr:rowOff>0</xdr:rowOff>
    </xdr:from>
    <xdr:to>
      <xdr:col>21</xdr:col>
      <xdr:colOff>85725</xdr:colOff>
      <xdr:row>64</xdr:row>
      <xdr:rowOff>0</xdr:rowOff>
    </xdr:to>
    <xdr:grpSp>
      <xdr:nvGrpSpPr>
        <xdr:cNvPr id="116" name="Groupe 115"/>
        <xdr:cNvGrpSpPr/>
      </xdr:nvGrpSpPr>
      <xdr:grpSpPr>
        <a:xfrm>
          <a:off x="2286000" y="10696575"/>
          <a:ext cx="200025" cy="238125"/>
          <a:chOff x="4495800" y="1714500"/>
          <a:chExt cx="571500" cy="552450"/>
        </a:xfrm>
      </xdr:grpSpPr>
      <xdr:sp macro="" textlink="">
        <xdr:nvSpPr>
          <xdr:cNvPr id="117" name="Rectangle 116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8" name="Triangle isocèle 117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51</xdr:col>
      <xdr:colOff>19050</xdr:colOff>
      <xdr:row>63</xdr:row>
      <xdr:rowOff>0</xdr:rowOff>
    </xdr:from>
    <xdr:to>
      <xdr:col>52</xdr:col>
      <xdr:colOff>104775</xdr:colOff>
      <xdr:row>64</xdr:row>
      <xdr:rowOff>0</xdr:rowOff>
    </xdr:to>
    <xdr:grpSp>
      <xdr:nvGrpSpPr>
        <xdr:cNvPr id="119" name="Groupe 118"/>
        <xdr:cNvGrpSpPr/>
      </xdr:nvGrpSpPr>
      <xdr:grpSpPr>
        <a:xfrm>
          <a:off x="5619750" y="10696575"/>
          <a:ext cx="200025" cy="238125"/>
          <a:chOff x="4495800" y="1714500"/>
          <a:chExt cx="571500" cy="552450"/>
        </a:xfrm>
      </xdr:grpSpPr>
      <xdr:sp macro="" textlink="">
        <xdr:nvSpPr>
          <xdr:cNvPr id="120" name="Rectangle 119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1" name="Triangle isocèle 120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85725</xdr:colOff>
      <xdr:row>43</xdr:row>
      <xdr:rowOff>0</xdr:rowOff>
    </xdr:to>
    <xdr:grpSp>
      <xdr:nvGrpSpPr>
        <xdr:cNvPr id="125" name="Groupe 124"/>
        <xdr:cNvGrpSpPr/>
      </xdr:nvGrpSpPr>
      <xdr:grpSpPr>
        <a:xfrm>
          <a:off x="3200400" y="7410450"/>
          <a:ext cx="200025" cy="238125"/>
          <a:chOff x="4495800" y="1714500"/>
          <a:chExt cx="571500" cy="552450"/>
        </a:xfrm>
      </xdr:grpSpPr>
      <xdr:sp macro="" textlink="">
        <xdr:nvSpPr>
          <xdr:cNvPr id="126" name="Rectangle 125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7" name="Triangle isocèle 126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85725</xdr:colOff>
      <xdr:row>37</xdr:row>
      <xdr:rowOff>0</xdr:rowOff>
    </xdr:to>
    <xdr:grpSp>
      <xdr:nvGrpSpPr>
        <xdr:cNvPr id="137" name="Groupe 136"/>
        <xdr:cNvGrpSpPr/>
      </xdr:nvGrpSpPr>
      <xdr:grpSpPr>
        <a:xfrm>
          <a:off x="3200400" y="6410325"/>
          <a:ext cx="200025" cy="238125"/>
          <a:chOff x="4495800" y="1714500"/>
          <a:chExt cx="571500" cy="552450"/>
        </a:xfrm>
      </xdr:grpSpPr>
      <xdr:sp macro="" textlink="">
        <xdr:nvSpPr>
          <xdr:cNvPr id="138" name="Rectangle 137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9" name="Triangle isocèle 138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85725</xdr:colOff>
      <xdr:row>33</xdr:row>
      <xdr:rowOff>0</xdr:rowOff>
    </xdr:to>
    <xdr:grpSp>
      <xdr:nvGrpSpPr>
        <xdr:cNvPr id="143" name="Groupe 142"/>
        <xdr:cNvGrpSpPr/>
      </xdr:nvGrpSpPr>
      <xdr:grpSpPr>
        <a:xfrm>
          <a:off x="3200400" y="5743575"/>
          <a:ext cx="200025" cy="238125"/>
          <a:chOff x="4495800" y="1714500"/>
          <a:chExt cx="571500" cy="552450"/>
        </a:xfrm>
      </xdr:grpSpPr>
      <xdr:sp macro="" textlink="">
        <xdr:nvSpPr>
          <xdr:cNvPr id="144" name="Rectangle 143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5" name="Triangle isocèle 144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85725</xdr:colOff>
      <xdr:row>45</xdr:row>
      <xdr:rowOff>0</xdr:rowOff>
    </xdr:to>
    <xdr:grpSp>
      <xdr:nvGrpSpPr>
        <xdr:cNvPr id="146" name="Groupe 145"/>
        <xdr:cNvGrpSpPr/>
      </xdr:nvGrpSpPr>
      <xdr:grpSpPr>
        <a:xfrm>
          <a:off x="3200400" y="7743825"/>
          <a:ext cx="200025" cy="238125"/>
          <a:chOff x="4495800" y="1714500"/>
          <a:chExt cx="571500" cy="552450"/>
        </a:xfrm>
      </xdr:grpSpPr>
      <xdr:sp macro="" textlink="">
        <xdr:nvSpPr>
          <xdr:cNvPr id="147" name="Rectangle 146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8" name="Triangle isocèle 147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26</xdr:col>
      <xdr:colOff>0</xdr:colOff>
      <xdr:row>52</xdr:row>
      <xdr:rowOff>0</xdr:rowOff>
    </xdr:from>
    <xdr:to>
      <xdr:col>27</xdr:col>
      <xdr:colOff>85725</xdr:colOff>
      <xdr:row>53</xdr:row>
      <xdr:rowOff>0</xdr:rowOff>
    </xdr:to>
    <xdr:grpSp>
      <xdr:nvGrpSpPr>
        <xdr:cNvPr id="158" name="Groupe 157"/>
        <xdr:cNvGrpSpPr/>
      </xdr:nvGrpSpPr>
      <xdr:grpSpPr>
        <a:xfrm>
          <a:off x="2971800" y="9077325"/>
          <a:ext cx="200025" cy="238125"/>
          <a:chOff x="4495800" y="1714500"/>
          <a:chExt cx="571500" cy="552450"/>
        </a:xfrm>
      </xdr:grpSpPr>
      <xdr:sp macro="" textlink="">
        <xdr:nvSpPr>
          <xdr:cNvPr id="159" name="Rectangle 158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0" name="Triangle isocèle 159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51</xdr:col>
      <xdr:colOff>0</xdr:colOff>
      <xdr:row>52</xdr:row>
      <xdr:rowOff>0</xdr:rowOff>
    </xdr:from>
    <xdr:to>
      <xdr:col>52</xdr:col>
      <xdr:colOff>85725</xdr:colOff>
      <xdr:row>53</xdr:row>
      <xdr:rowOff>0</xdr:rowOff>
    </xdr:to>
    <xdr:grpSp>
      <xdr:nvGrpSpPr>
        <xdr:cNvPr id="161" name="Groupe 160"/>
        <xdr:cNvGrpSpPr/>
      </xdr:nvGrpSpPr>
      <xdr:grpSpPr>
        <a:xfrm>
          <a:off x="5600700" y="9077325"/>
          <a:ext cx="200025" cy="238125"/>
          <a:chOff x="4495800" y="1714500"/>
          <a:chExt cx="571500" cy="552450"/>
        </a:xfrm>
      </xdr:grpSpPr>
      <xdr:sp macro="" textlink="">
        <xdr:nvSpPr>
          <xdr:cNvPr id="162" name="Rectangle 161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3" name="Triangle isocèle 162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51</xdr:col>
      <xdr:colOff>0</xdr:colOff>
      <xdr:row>46</xdr:row>
      <xdr:rowOff>0</xdr:rowOff>
    </xdr:from>
    <xdr:to>
      <xdr:col>52</xdr:col>
      <xdr:colOff>66675</xdr:colOff>
      <xdr:row>46</xdr:row>
      <xdr:rowOff>228600</xdr:rowOff>
    </xdr:to>
    <xdr:grpSp>
      <xdr:nvGrpSpPr>
        <xdr:cNvPr id="164" name="Groupe 163"/>
        <xdr:cNvGrpSpPr/>
      </xdr:nvGrpSpPr>
      <xdr:grpSpPr>
        <a:xfrm>
          <a:off x="5600700" y="8077200"/>
          <a:ext cx="180975" cy="228600"/>
          <a:chOff x="4495800" y="1714500"/>
          <a:chExt cx="571500" cy="552450"/>
        </a:xfrm>
      </xdr:grpSpPr>
      <xdr:sp macro="" textlink="">
        <xdr:nvSpPr>
          <xdr:cNvPr id="165" name="Rectangle 164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6" name="Triangle isocèle 165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23</xdr:col>
      <xdr:colOff>0</xdr:colOff>
      <xdr:row>71</xdr:row>
      <xdr:rowOff>0</xdr:rowOff>
    </xdr:from>
    <xdr:to>
      <xdr:col>24</xdr:col>
      <xdr:colOff>85725</xdr:colOff>
      <xdr:row>72</xdr:row>
      <xdr:rowOff>0</xdr:rowOff>
    </xdr:to>
    <xdr:grpSp>
      <xdr:nvGrpSpPr>
        <xdr:cNvPr id="170" name="Groupe 169"/>
        <xdr:cNvGrpSpPr/>
      </xdr:nvGrpSpPr>
      <xdr:grpSpPr>
        <a:xfrm>
          <a:off x="2628900" y="12030075"/>
          <a:ext cx="200025" cy="238125"/>
          <a:chOff x="4495800" y="1714500"/>
          <a:chExt cx="571500" cy="552450"/>
        </a:xfrm>
      </xdr:grpSpPr>
      <xdr:sp macro="" textlink="">
        <xdr:nvSpPr>
          <xdr:cNvPr id="171" name="Rectangle 170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2" name="Triangle isocèle 171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24</xdr:col>
      <xdr:colOff>0</xdr:colOff>
      <xdr:row>73</xdr:row>
      <xdr:rowOff>0</xdr:rowOff>
    </xdr:from>
    <xdr:to>
      <xdr:col>26</xdr:col>
      <xdr:colOff>9525</xdr:colOff>
      <xdr:row>74</xdr:row>
      <xdr:rowOff>0</xdr:rowOff>
    </xdr:to>
    <xdr:grpSp>
      <xdr:nvGrpSpPr>
        <xdr:cNvPr id="182" name="Groupe 181"/>
        <xdr:cNvGrpSpPr/>
      </xdr:nvGrpSpPr>
      <xdr:grpSpPr>
        <a:xfrm>
          <a:off x="2743200" y="12363450"/>
          <a:ext cx="238125" cy="238125"/>
          <a:chOff x="4495800" y="1714500"/>
          <a:chExt cx="571500" cy="552450"/>
        </a:xfrm>
      </xdr:grpSpPr>
      <xdr:sp macro="" textlink="">
        <xdr:nvSpPr>
          <xdr:cNvPr id="183" name="Rectangle 182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4" name="Triangle isocèle 183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51</xdr:col>
      <xdr:colOff>19050</xdr:colOff>
      <xdr:row>73</xdr:row>
      <xdr:rowOff>0</xdr:rowOff>
    </xdr:from>
    <xdr:to>
      <xdr:col>52</xdr:col>
      <xdr:colOff>104775</xdr:colOff>
      <xdr:row>74</xdr:row>
      <xdr:rowOff>0</xdr:rowOff>
    </xdr:to>
    <xdr:grpSp>
      <xdr:nvGrpSpPr>
        <xdr:cNvPr id="185" name="Groupe 184"/>
        <xdr:cNvGrpSpPr/>
      </xdr:nvGrpSpPr>
      <xdr:grpSpPr>
        <a:xfrm>
          <a:off x="5619750" y="12363450"/>
          <a:ext cx="200025" cy="238125"/>
          <a:chOff x="4495800" y="1714500"/>
          <a:chExt cx="571500" cy="552450"/>
        </a:xfrm>
      </xdr:grpSpPr>
      <xdr:sp macro="" textlink="">
        <xdr:nvSpPr>
          <xdr:cNvPr id="186" name="Rectangle 185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200"/>
          </a:p>
        </xdr:txBody>
      </xdr:sp>
      <xdr:sp macro="" textlink="">
        <xdr:nvSpPr>
          <xdr:cNvPr id="187" name="Triangle isocèle 186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200"/>
          </a:p>
        </xdr:txBody>
      </xdr:sp>
    </xdr:grpSp>
    <xdr:clientData/>
  </xdr:twoCellAnchor>
  <xdr:twoCellAnchor>
    <xdr:from>
      <xdr:col>20</xdr:col>
      <xdr:colOff>0</xdr:colOff>
      <xdr:row>75</xdr:row>
      <xdr:rowOff>0</xdr:rowOff>
    </xdr:from>
    <xdr:to>
      <xdr:col>21</xdr:col>
      <xdr:colOff>85725</xdr:colOff>
      <xdr:row>76</xdr:row>
      <xdr:rowOff>0</xdr:rowOff>
    </xdr:to>
    <xdr:grpSp>
      <xdr:nvGrpSpPr>
        <xdr:cNvPr id="188" name="Groupe 187"/>
        <xdr:cNvGrpSpPr/>
      </xdr:nvGrpSpPr>
      <xdr:grpSpPr>
        <a:xfrm>
          <a:off x="2286000" y="12696825"/>
          <a:ext cx="200025" cy="238125"/>
          <a:chOff x="4495800" y="1714500"/>
          <a:chExt cx="571500" cy="552450"/>
        </a:xfrm>
      </xdr:grpSpPr>
      <xdr:sp macro="" textlink="">
        <xdr:nvSpPr>
          <xdr:cNvPr id="189" name="Rectangle 188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0" name="Triangle isocèle 189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51</xdr:col>
      <xdr:colOff>0</xdr:colOff>
      <xdr:row>75</xdr:row>
      <xdr:rowOff>0</xdr:rowOff>
    </xdr:from>
    <xdr:to>
      <xdr:col>52</xdr:col>
      <xdr:colOff>85725</xdr:colOff>
      <xdr:row>76</xdr:row>
      <xdr:rowOff>0</xdr:rowOff>
    </xdr:to>
    <xdr:grpSp>
      <xdr:nvGrpSpPr>
        <xdr:cNvPr id="191" name="Groupe 190"/>
        <xdr:cNvGrpSpPr/>
      </xdr:nvGrpSpPr>
      <xdr:grpSpPr>
        <a:xfrm>
          <a:off x="5600700" y="12696825"/>
          <a:ext cx="200025" cy="238125"/>
          <a:chOff x="4495800" y="1714500"/>
          <a:chExt cx="571500" cy="552450"/>
        </a:xfrm>
      </xdr:grpSpPr>
      <xdr:sp macro="" textlink="">
        <xdr:nvSpPr>
          <xdr:cNvPr id="192" name="Rectangle 191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3" name="Triangle isocèle 192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49</xdr:row>
          <xdr:rowOff>85725</xdr:rowOff>
        </xdr:from>
        <xdr:to>
          <xdr:col>11</xdr:col>
          <xdr:colOff>19050</xdr:colOff>
          <xdr:row>51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50</xdr:row>
          <xdr:rowOff>0</xdr:rowOff>
        </xdr:from>
        <xdr:to>
          <xdr:col>17</xdr:col>
          <xdr:colOff>104775</xdr:colOff>
          <xdr:row>51</xdr:row>
          <xdr:rowOff>9525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24</xdr:col>
          <xdr:colOff>0</xdr:colOff>
          <xdr:row>51</xdr:row>
          <xdr:rowOff>9525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</xdr:colOff>
          <xdr:row>49</xdr:row>
          <xdr:rowOff>85725</xdr:rowOff>
        </xdr:from>
        <xdr:to>
          <xdr:col>39</xdr:col>
          <xdr:colOff>28575</xdr:colOff>
          <xdr:row>51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27</xdr:col>
      <xdr:colOff>0</xdr:colOff>
      <xdr:row>77</xdr:row>
      <xdr:rowOff>0</xdr:rowOff>
    </xdr:from>
    <xdr:to>
      <xdr:col>29</xdr:col>
      <xdr:colOff>9525</xdr:colOff>
      <xdr:row>78</xdr:row>
      <xdr:rowOff>0</xdr:rowOff>
    </xdr:to>
    <xdr:grpSp>
      <xdr:nvGrpSpPr>
        <xdr:cNvPr id="82" name="Groupe 81"/>
        <xdr:cNvGrpSpPr/>
      </xdr:nvGrpSpPr>
      <xdr:grpSpPr>
        <a:xfrm>
          <a:off x="3086100" y="13030200"/>
          <a:ext cx="238125" cy="238125"/>
          <a:chOff x="4495800" y="1714500"/>
          <a:chExt cx="571500" cy="552450"/>
        </a:xfrm>
      </xdr:grpSpPr>
      <xdr:sp macro="" textlink="">
        <xdr:nvSpPr>
          <xdr:cNvPr id="83" name="Rectangle 82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4" name="Triangle isocèle 83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43</xdr:col>
      <xdr:colOff>0</xdr:colOff>
      <xdr:row>77</xdr:row>
      <xdr:rowOff>0</xdr:rowOff>
    </xdr:from>
    <xdr:to>
      <xdr:col>44</xdr:col>
      <xdr:colOff>85725</xdr:colOff>
      <xdr:row>78</xdr:row>
      <xdr:rowOff>0</xdr:rowOff>
    </xdr:to>
    <xdr:grpSp>
      <xdr:nvGrpSpPr>
        <xdr:cNvPr id="85" name="Groupe 84"/>
        <xdr:cNvGrpSpPr/>
      </xdr:nvGrpSpPr>
      <xdr:grpSpPr>
        <a:xfrm>
          <a:off x="4800600" y="13030200"/>
          <a:ext cx="200025" cy="238125"/>
          <a:chOff x="4495800" y="1714500"/>
          <a:chExt cx="571500" cy="552450"/>
        </a:xfrm>
      </xdr:grpSpPr>
      <xdr:sp macro="" textlink="">
        <xdr:nvSpPr>
          <xdr:cNvPr id="86" name="Rectangle 85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7" name="Triangle isocèle 86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40</xdr:col>
      <xdr:colOff>0</xdr:colOff>
      <xdr:row>71</xdr:row>
      <xdr:rowOff>0</xdr:rowOff>
    </xdr:from>
    <xdr:to>
      <xdr:col>41</xdr:col>
      <xdr:colOff>85725</xdr:colOff>
      <xdr:row>72</xdr:row>
      <xdr:rowOff>0</xdr:rowOff>
    </xdr:to>
    <xdr:grpSp>
      <xdr:nvGrpSpPr>
        <xdr:cNvPr id="88" name="Groupe 87"/>
        <xdr:cNvGrpSpPr/>
      </xdr:nvGrpSpPr>
      <xdr:grpSpPr>
        <a:xfrm>
          <a:off x="4457700" y="12030075"/>
          <a:ext cx="200025" cy="238125"/>
          <a:chOff x="4495800" y="1714500"/>
          <a:chExt cx="571500" cy="552450"/>
        </a:xfrm>
      </xdr:grpSpPr>
      <xdr:sp macro="" textlink="">
        <xdr:nvSpPr>
          <xdr:cNvPr id="91" name="Rectangle 90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2" name="Triangle isocèle 91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24</xdr:col>
      <xdr:colOff>0</xdr:colOff>
      <xdr:row>69</xdr:row>
      <xdr:rowOff>0</xdr:rowOff>
    </xdr:from>
    <xdr:to>
      <xdr:col>26</xdr:col>
      <xdr:colOff>9525</xdr:colOff>
      <xdr:row>70</xdr:row>
      <xdr:rowOff>0</xdr:rowOff>
    </xdr:to>
    <xdr:grpSp>
      <xdr:nvGrpSpPr>
        <xdr:cNvPr id="93" name="Groupe 92"/>
        <xdr:cNvGrpSpPr/>
      </xdr:nvGrpSpPr>
      <xdr:grpSpPr>
        <a:xfrm>
          <a:off x="2743200" y="11696700"/>
          <a:ext cx="238125" cy="238125"/>
          <a:chOff x="4495800" y="1714500"/>
          <a:chExt cx="571500" cy="552450"/>
        </a:xfrm>
      </xdr:grpSpPr>
      <xdr:sp macro="" textlink="">
        <xdr:nvSpPr>
          <xdr:cNvPr id="95" name="Rectangle 94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6" name="Triangle isocèle 95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58</xdr:row>
          <xdr:rowOff>85725</xdr:rowOff>
        </xdr:from>
        <xdr:to>
          <xdr:col>19</xdr:col>
          <xdr:colOff>47625</xdr:colOff>
          <xdr:row>60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28575</xdr:colOff>
          <xdr:row>58</xdr:row>
          <xdr:rowOff>85725</xdr:rowOff>
        </xdr:from>
        <xdr:to>
          <xdr:col>28</xdr:col>
          <xdr:colOff>19050</xdr:colOff>
          <xdr:row>60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9525</xdr:colOff>
          <xdr:row>7</xdr:row>
          <xdr:rowOff>19050</xdr:rowOff>
        </xdr:from>
        <xdr:to>
          <xdr:col>42</xdr:col>
          <xdr:colOff>95250</xdr:colOff>
          <xdr:row>7</xdr:row>
          <xdr:rowOff>228600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BF1DF"/>
            </a:solidFill>
            <a:ln w="9525">
              <a:solidFill>
                <a:srgbClr val="EBF1D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7</xdr:row>
          <xdr:rowOff>19050</xdr:rowOff>
        </xdr:from>
        <xdr:to>
          <xdr:col>37</xdr:col>
          <xdr:colOff>76200</xdr:colOff>
          <xdr:row>7</xdr:row>
          <xdr:rowOff>228600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BF1DF"/>
            </a:solidFill>
            <a:ln w="9525">
              <a:solidFill>
                <a:srgbClr val="EBF1D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26</xdr:col>
      <xdr:colOff>0</xdr:colOff>
      <xdr:row>38</xdr:row>
      <xdr:rowOff>0</xdr:rowOff>
    </xdr:from>
    <xdr:to>
      <xdr:col>27</xdr:col>
      <xdr:colOff>85725</xdr:colOff>
      <xdr:row>39</xdr:row>
      <xdr:rowOff>0</xdr:rowOff>
    </xdr:to>
    <xdr:grpSp>
      <xdr:nvGrpSpPr>
        <xdr:cNvPr id="97" name="Groupe 96"/>
        <xdr:cNvGrpSpPr/>
      </xdr:nvGrpSpPr>
      <xdr:grpSpPr>
        <a:xfrm>
          <a:off x="2971800" y="6743700"/>
          <a:ext cx="200025" cy="238125"/>
          <a:chOff x="4495800" y="1714500"/>
          <a:chExt cx="571500" cy="552450"/>
        </a:xfrm>
      </xdr:grpSpPr>
      <xdr:sp macro="" textlink="">
        <xdr:nvSpPr>
          <xdr:cNvPr id="98" name="Rectangle 97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9" name="Triangle isocèle 98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85725</xdr:colOff>
      <xdr:row>41</xdr:row>
      <xdr:rowOff>0</xdr:rowOff>
    </xdr:to>
    <xdr:grpSp>
      <xdr:nvGrpSpPr>
        <xdr:cNvPr id="100" name="Groupe 99"/>
        <xdr:cNvGrpSpPr/>
      </xdr:nvGrpSpPr>
      <xdr:grpSpPr>
        <a:xfrm>
          <a:off x="2971800" y="7077075"/>
          <a:ext cx="200025" cy="238125"/>
          <a:chOff x="4495800" y="1714500"/>
          <a:chExt cx="571500" cy="552450"/>
        </a:xfrm>
      </xdr:grpSpPr>
      <xdr:sp macro="" textlink="">
        <xdr:nvSpPr>
          <xdr:cNvPr id="101" name="Rectangle 100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2" name="Triangle isocèle 101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85725</xdr:colOff>
      <xdr:row>49</xdr:row>
      <xdr:rowOff>0</xdr:rowOff>
    </xdr:to>
    <xdr:grpSp>
      <xdr:nvGrpSpPr>
        <xdr:cNvPr id="103" name="Groupe 102"/>
        <xdr:cNvGrpSpPr/>
      </xdr:nvGrpSpPr>
      <xdr:grpSpPr>
        <a:xfrm>
          <a:off x="2971800" y="8410575"/>
          <a:ext cx="200025" cy="238125"/>
          <a:chOff x="4495800" y="1714500"/>
          <a:chExt cx="571500" cy="552450"/>
        </a:xfrm>
      </xdr:grpSpPr>
      <xdr:sp macro="" textlink="">
        <xdr:nvSpPr>
          <xdr:cNvPr id="104" name="Rectangle 103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5" name="Triangle isocèle 104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0</xdr:colOff>
          <xdr:row>49</xdr:row>
          <xdr:rowOff>85725</xdr:rowOff>
        </xdr:from>
        <xdr:to>
          <xdr:col>45</xdr:col>
          <xdr:colOff>0</xdr:colOff>
          <xdr:row>51</xdr:row>
          <xdr:rowOff>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2DCDB"/>
            </a:solidFill>
            <a:ln w="9525">
              <a:solidFill>
                <a:srgbClr val="F2DCDB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51</xdr:col>
      <xdr:colOff>0</xdr:colOff>
      <xdr:row>59</xdr:row>
      <xdr:rowOff>0</xdr:rowOff>
    </xdr:from>
    <xdr:to>
      <xdr:col>52</xdr:col>
      <xdr:colOff>85725</xdr:colOff>
      <xdr:row>60</xdr:row>
      <xdr:rowOff>0</xdr:rowOff>
    </xdr:to>
    <xdr:grpSp>
      <xdr:nvGrpSpPr>
        <xdr:cNvPr id="106" name="Groupe 105"/>
        <xdr:cNvGrpSpPr/>
      </xdr:nvGrpSpPr>
      <xdr:grpSpPr>
        <a:xfrm>
          <a:off x="5600700" y="10029825"/>
          <a:ext cx="200025" cy="238125"/>
          <a:chOff x="4495800" y="1714500"/>
          <a:chExt cx="571500" cy="552450"/>
        </a:xfrm>
      </xdr:grpSpPr>
      <xdr:sp macro="" textlink="">
        <xdr:nvSpPr>
          <xdr:cNvPr id="107" name="Rectangle 106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8" name="Triangle isocèle 107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0</xdr:colOff>
      <xdr:row>79</xdr:row>
      <xdr:rowOff>0</xdr:rowOff>
    </xdr:from>
    <xdr:to>
      <xdr:col>10</xdr:col>
      <xdr:colOff>85725</xdr:colOff>
      <xdr:row>80</xdr:row>
      <xdr:rowOff>0</xdr:rowOff>
    </xdr:to>
    <xdr:grpSp>
      <xdr:nvGrpSpPr>
        <xdr:cNvPr id="112" name="Groupe 111"/>
        <xdr:cNvGrpSpPr/>
      </xdr:nvGrpSpPr>
      <xdr:grpSpPr>
        <a:xfrm>
          <a:off x="1028700" y="13363575"/>
          <a:ext cx="200025" cy="238125"/>
          <a:chOff x="4495800" y="1714500"/>
          <a:chExt cx="571500" cy="552450"/>
        </a:xfrm>
      </xdr:grpSpPr>
      <xdr:sp macro="" textlink="">
        <xdr:nvSpPr>
          <xdr:cNvPr id="122" name="Rectangle 121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3" name="Triangle isocèle 122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18</xdr:col>
      <xdr:colOff>0</xdr:colOff>
      <xdr:row>79</xdr:row>
      <xdr:rowOff>0</xdr:rowOff>
    </xdr:from>
    <xdr:to>
      <xdr:col>53</xdr:col>
      <xdr:colOff>9523</xdr:colOff>
      <xdr:row>84</xdr:row>
      <xdr:rowOff>0</xdr:rowOff>
    </xdr:to>
    <xdr:grpSp>
      <xdr:nvGrpSpPr>
        <xdr:cNvPr id="4" name="Groupe 3"/>
        <xdr:cNvGrpSpPr/>
      </xdr:nvGrpSpPr>
      <xdr:grpSpPr>
        <a:xfrm>
          <a:off x="2057400" y="13363575"/>
          <a:ext cx="3781423" cy="904875"/>
          <a:chOff x="2057400" y="13363575"/>
          <a:chExt cx="3781423" cy="904875"/>
        </a:xfrm>
      </xdr:grpSpPr>
      <xdr:grpSp>
        <xdr:nvGrpSpPr>
          <xdr:cNvPr id="151" name="Groupe 150"/>
          <xdr:cNvGrpSpPr/>
        </xdr:nvGrpSpPr>
        <xdr:grpSpPr>
          <a:xfrm>
            <a:off x="5600700" y="13363575"/>
            <a:ext cx="200025" cy="238125"/>
            <a:chOff x="4495800" y="1714500"/>
            <a:chExt cx="571500" cy="552450"/>
          </a:xfrm>
        </xdr:grpSpPr>
        <xdr:sp macro="" textlink="">
          <xdr:nvSpPr>
            <xdr:cNvPr id="152" name="Rectangle 151"/>
            <xdr:cNvSpPr/>
          </xdr:nvSpPr>
          <xdr:spPr>
            <a:xfrm>
              <a:off x="4495800" y="1714500"/>
              <a:ext cx="571500" cy="552450"/>
            </a:xfrm>
            <a:prstGeom prst="rect">
              <a:avLst/>
            </a:prstGeom>
            <a:solidFill>
              <a:schemeClr val="bg1"/>
            </a:solidFill>
            <a:ln w="6350">
              <a:solidFill>
                <a:sysClr val="windowText" lastClr="0000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53" name="Triangle isocèle 152"/>
            <xdr:cNvSpPr/>
          </xdr:nvSpPr>
          <xdr:spPr>
            <a:xfrm rot="10800000">
              <a:off x="4539614" y="1797178"/>
              <a:ext cx="438151" cy="371476"/>
            </a:xfrm>
            <a:prstGeom prst="triangle">
              <a:avLst/>
            </a:prstGeom>
            <a:solidFill>
              <a:schemeClr val="accent2"/>
            </a:solidFill>
            <a:ln>
              <a:solidFill>
                <a:schemeClr val="accent2"/>
              </a:solidFill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169" name="Groupe 168"/>
          <xdr:cNvGrpSpPr/>
        </xdr:nvGrpSpPr>
        <xdr:grpSpPr>
          <a:xfrm>
            <a:off x="5600698" y="13696950"/>
            <a:ext cx="238125" cy="561975"/>
            <a:chOff x="4495800" y="1714500"/>
            <a:chExt cx="595313" cy="1303782"/>
          </a:xfrm>
        </xdr:grpSpPr>
        <xdr:sp macro="" textlink="">
          <xdr:nvSpPr>
            <xdr:cNvPr id="173" name="Rectangle 172"/>
            <xdr:cNvSpPr/>
          </xdr:nvSpPr>
          <xdr:spPr>
            <a:xfrm>
              <a:off x="4495800" y="1714500"/>
              <a:ext cx="571500" cy="552450"/>
            </a:xfrm>
            <a:prstGeom prst="rect">
              <a:avLst/>
            </a:prstGeom>
            <a:solidFill>
              <a:schemeClr val="bg1"/>
            </a:solidFill>
            <a:ln w="6350">
              <a:solidFill>
                <a:sysClr val="windowText" lastClr="0000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74" name="Triangle isocèle 173"/>
            <xdr:cNvSpPr/>
          </xdr:nvSpPr>
          <xdr:spPr>
            <a:xfrm rot="10800000">
              <a:off x="4539614" y="1797178"/>
              <a:ext cx="438151" cy="371476"/>
            </a:xfrm>
            <a:prstGeom prst="triangle">
              <a:avLst/>
            </a:prstGeom>
            <a:solidFill>
              <a:schemeClr val="accent2"/>
            </a:solidFill>
            <a:ln>
              <a:solidFill>
                <a:schemeClr val="accent2"/>
              </a:solidFill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31" name="Rectangle 130"/>
            <xdr:cNvSpPr/>
          </xdr:nvSpPr>
          <xdr:spPr>
            <a:xfrm>
              <a:off x="4519613" y="2465832"/>
              <a:ext cx="571500" cy="552450"/>
            </a:xfrm>
            <a:prstGeom prst="rect">
              <a:avLst/>
            </a:prstGeom>
            <a:solidFill>
              <a:schemeClr val="bg1"/>
            </a:solidFill>
            <a:ln w="6350">
              <a:solidFill>
                <a:sysClr val="windowText" lastClr="0000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32" name="Triangle isocèle 131"/>
            <xdr:cNvSpPr/>
          </xdr:nvSpPr>
          <xdr:spPr>
            <a:xfrm rot="10800000">
              <a:off x="4563428" y="2548510"/>
              <a:ext cx="438150" cy="371476"/>
            </a:xfrm>
            <a:prstGeom prst="triangle">
              <a:avLst/>
            </a:prstGeom>
            <a:solidFill>
              <a:schemeClr val="accent2"/>
            </a:solidFill>
            <a:ln>
              <a:solidFill>
                <a:schemeClr val="accent2"/>
              </a:solidFill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178" name="Groupe 177"/>
          <xdr:cNvGrpSpPr/>
        </xdr:nvGrpSpPr>
        <xdr:grpSpPr>
          <a:xfrm>
            <a:off x="2057400" y="13696950"/>
            <a:ext cx="200025" cy="238125"/>
            <a:chOff x="4495800" y="1714500"/>
            <a:chExt cx="571500" cy="552450"/>
          </a:xfrm>
        </xdr:grpSpPr>
        <xdr:sp macro="" textlink="">
          <xdr:nvSpPr>
            <xdr:cNvPr id="179" name="Rectangle 178"/>
            <xdr:cNvSpPr/>
          </xdr:nvSpPr>
          <xdr:spPr>
            <a:xfrm>
              <a:off x="4495800" y="1714500"/>
              <a:ext cx="571500" cy="552450"/>
            </a:xfrm>
            <a:prstGeom prst="rect">
              <a:avLst/>
            </a:prstGeom>
            <a:solidFill>
              <a:schemeClr val="bg1"/>
            </a:solidFill>
            <a:ln w="6350">
              <a:solidFill>
                <a:sysClr val="windowText" lastClr="0000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80" name="Triangle isocèle 179"/>
            <xdr:cNvSpPr/>
          </xdr:nvSpPr>
          <xdr:spPr>
            <a:xfrm rot="10800000">
              <a:off x="4539614" y="1797178"/>
              <a:ext cx="438151" cy="371476"/>
            </a:xfrm>
            <a:prstGeom prst="triangle">
              <a:avLst/>
            </a:prstGeom>
            <a:solidFill>
              <a:schemeClr val="accent2"/>
            </a:solidFill>
            <a:ln>
              <a:solidFill>
                <a:schemeClr val="accent2"/>
              </a:solidFill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181" name="Groupe 180"/>
          <xdr:cNvGrpSpPr/>
        </xdr:nvGrpSpPr>
        <xdr:grpSpPr>
          <a:xfrm>
            <a:off x="3086100" y="13363575"/>
            <a:ext cx="200025" cy="238125"/>
            <a:chOff x="4495800" y="1714500"/>
            <a:chExt cx="571500" cy="552450"/>
          </a:xfrm>
        </xdr:grpSpPr>
        <xdr:sp macro="" textlink="">
          <xdr:nvSpPr>
            <xdr:cNvPr id="194" name="Rectangle 193"/>
            <xdr:cNvSpPr/>
          </xdr:nvSpPr>
          <xdr:spPr>
            <a:xfrm>
              <a:off x="4495800" y="1714500"/>
              <a:ext cx="571500" cy="552450"/>
            </a:xfrm>
            <a:prstGeom prst="rect">
              <a:avLst/>
            </a:prstGeom>
            <a:solidFill>
              <a:schemeClr val="bg1"/>
            </a:solidFill>
            <a:ln w="6350">
              <a:solidFill>
                <a:sysClr val="windowText" lastClr="0000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95" name="Triangle isocèle 194"/>
            <xdr:cNvSpPr/>
          </xdr:nvSpPr>
          <xdr:spPr>
            <a:xfrm rot="10800000">
              <a:off x="4539614" y="1797178"/>
              <a:ext cx="438151" cy="371476"/>
            </a:xfrm>
            <a:prstGeom prst="triangle">
              <a:avLst/>
            </a:prstGeom>
            <a:solidFill>
              <a:schemeClr val="accent2"/>
            </a:solidFill>
            <a:ln>
              <a:solidFill>
                <a:schemeClr val="accent2"/>
              </a:solidFill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199" name="Groupe 198"/>
          <xdr:cNvGrpSpPr/>
        </xdr:nvGrpSpPr>
        <xdr:grpSpPr>
          <a:xfrm>
            <a:off x="2743200" y="14030325"/>
            <a:ext cx="228600" cy="238125"/>
            <a:chOff x="4495800" y="1714500"/>
            <a:chExt cx="571500" cy="552450"/>
          </a:xfrm>
        </xdr:grpSpPr>
        <xdr:sp macro="" textlink="">
          <xdr:nvSpPr>
            <xdr:cNvPr id="200" name="Rectangle 199"/>
            <xdr:cNvSpPr/>
          </xdr:nvSpPr>
          <xdr:spPr>
            <a:xfrm>
              <a:off x="4495800" y="1714500"/>
              <a:ext cx="571500" cy="552450"/>
            </a:xfrm>
            <a:prstGeom prst="rect">
              <a:avLst/>
            </a:prstGeom>
            <a:solidFill>
              <a:schemeClr val="bg1"/>
            </a:solidFill>
            <a:ln w="6350">
              <a:solidFill>
                <a:sysClr val="windowText" lastClr="0000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01" name="Triangle isocèle 200"/>
            <xdr:cNvSpPr/>
          </xdr:nvSpPr>
          <xdr:spPr>
            <a:xfrm rot="10800000">
              <a:off x="4539614" y="1797178"/>
              <a:ext cx="438151" cy="371476"/>
            </a:xfrm>
            <a:prstGeom prst="triangle">
              <a:avLst/>
            </a:prstGeom>
            <a:solidFill>
              <a:schemeClr val="accent2"/>
            </a:solidFill>
            <a:ln>
              <a:solidFill>
                <a:schemeClr val="accent2"/>
              </a:solidFill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94</xdr:row>
          <xdr:rowOff>28575</xdr:rowOff>
        </xdr:from>
        <xdr:to>
          <xdr:col>4</xdr:col>
          <xdr:colOff>95250</xdr:colOff>
          <xdr:row>95</xdr:row>
          <xdr:rowOff>123825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DEBDD"/>
            </a:solidFill>
            <a:ln w="9525">
              <a:solidFill>
                <a:srgbClr val="FDEB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94</xdr:row>
          <xdr:rowOff>28575</xdr:rowOff>
        </xdr:from>
        <xdr:to>
          <xdr:col>19</xdr:col>
          <xdr:colOff>76200</xdr:colOff>
          <xdr:row>95</xdr:row>
          <xdr:rowOff>123825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DEBDD"/>
            </a:solidFill>
            <a:ln w="9525">
              <a:solidFill>
                <a:srgbClr val="FDEB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95250</xdr:colOff>
          <xdr:row>94</xdr:row>
          <xdr:rowOff>28575</xdr:rowOff>
        </xdr:from>
        <xdr:to>
          <xdr:col>38</xdr:col>
          <xdr:colOff>85725</xdr:colOff>
          <xdr:row>95</xdr:row>
          <xdr:rowOff>123825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DEBDD"/>
            </a:solidFill>
            <a:ln w="9525">
              <a:solidFill>
                <a:srgbClr val="FDEB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21</xdr:col>
      <xdr:colOff>0</xdr:colOff>
      <xdr:row>67</xdr:row>
      <xdr:rowOff>0</xdr:rowOff>
    </xdr:from>
    <xdr:to>
      <xdr:col>22</xdr:col>
      <xdr:colOff>85725</xdr:colOff>
      <xdr:row>68</xdr:row>
      <xdr:rowOff>0</xdr:rowOff>
    </xdr:to>
    <xdr:grpSp>
      <xdr:nvGrpSpPr>
        <xdr:cNvPr id="128" name="Groupe 127"/>
        <xdr:cNvGrpSpPr/>
      </xdr:nvGrpSpPr>
      <xdr:grpSpPr>
        <a:xfrm>
          <a:off x="2400300" y="11363325"/>
          <a:ext cx="200025" cy="238125"/>
          <a:chOff x="4495800" y="1714500"/>
          <a:chExt cx="571500" cy="552450"/>
        </a:xfrm>
      </xdr:grpSpPr>
      <xdr:sp macro="" textlink="">
        <xdr:nvSpPr>
          <xdr:cNvPr id="129" name="Rectangle 128"/>
          <xdr:cNvSpPr/>
        </xdr:nvSpPr>
        <xdr:spPr>
          <a:xfrm>
            <a:off x="4495800" y="1714500"/>
            <a:ext cx="571500" cy="552450"/>
          </a:xfrm>
          <a:prstGeom prst="rect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0" name="Triangle isocèle 129"/>
          <xdr:cNvSpPr/>
        </xdr:nvSpPr>
        <xdr:spPr>
          <a:xfrm rot="10800000">
            <a:off x="4539614" y="1797178"/>
            <a:ext cx="438151" cy="371476"/>
          </a:xfrm>
          <a:prstGeom prst="triangle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76200</xdr:colOff>
          <xdr:row>2</xdr:row>
          <xdr:rowOff>38100</xdr:rowOff>
        </xdr:from>
        <xdr:to>
          <xdr:col>52</xdr:col>
          <xdr:colOff>57150</xdr:colOff>
          <xdr:row>4</xdr:row>
          <xdr:rowOff>76200</xdr:rowOff>
        </xdr:to>
        <xdr:sp macro="" textlink="">
          <xdr:nvSpPr>
            <xdr:cNvPr id="1121" name="Button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Calibri"/>
                </a:rPr>
                <a:t>Clean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16</xdr:row>
          <xdr:rowOff>47625</xdr:rowOff>
        </xdr:from>
        <xdr:to>
          <xdr:col>79</xdr:col>
          <xdr:colOff>38100</xdr:colOff>
          <xdr:row>17</xdr:row>
          <xdr:rowOff>219075</xdr:rowOff>
        </xdr:to>
        <xdr:sp macro="" textlink="">
          <xdr:nvSpPr>
            <xdr:cNvPr id="1122" name="Button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18</xdr:row>
          <xdr:rowOff>28575</xdr:rowOff>
        </xdr:from>
        <xdr:to>
          <xdr:col>79</xdr:col>
          <xdr:colOff>38100</xdr:colOff>
          <xdr:row>19</xdr:row>
          <xdr:rowOff>200025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16</xdr:row>
          <xdr:rowOff>47625</xdr:rowOff>
        </xdr:from>
        <xdr:to>
          <xdr:col>104</xdr:col>
          <xdr:colOff>38100</xdr:colOff>
          <xdr:row>17</xdr:row>
          <xdr:rowOff>219075</xdr:rowOff>
        </xdr:to>
        <xdr:sp macro="" textlink="">
          <xdr:nvSpPr>
            <xdr:cNvPr id="1126" name="Butto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18</xdr:row>
          <xdr:rowOff>28575</xdr:rowOff>
        </xdr:from>
        <xdr:to>
          <xdr:col>104</xdr:col>
          <xdr:colOff>38100</xdr:colOff>
          <xdr:row>19</xdr:row>
          <xdr:rowOff>200025</xdr:rowOff>
        </xdr:to>
        <xdr:sp macro="" textlink="">
          <xdr:nvSpPr>
            <xdr:cNvPr id="1127" name="Butto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33</xdr:row>
          <xdr:rowOff>47625</xdr:rowOff>
        </xdr:from>
        <xdr:to>
          <xdr:col>79</xdr:col>
          <xdr:colOff>38100</xdr:colOff>
          <xdr:row>34</xdr:row>
          <xdr:rowOff>219075</xdr:rowOff>
        </xdr:to>
        <xdr:sp macro="" textlink="">
          <xdr:nvSpPr>
            <xdr:cNvPr id="1128" name="Button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35</xdr:row>
          <xdr:rowOff>28575</xdr:rowOff>
        </xdr:from>
        <xdr:to>
          <xdr:col>79</xdr:col>
          <xdr:colOff>38100</xdr:colOff>
          <xdr:row>36</xdr:row>
          <xdr:rowOff>200025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33</xdr:row>
          <xdr:rowOff>47625</xdr:rowOff>
        </xdr:from>
        <xdr:to>
          <xdr:col>104</xdr:col>
          <xdr:colOff>38100</xdr:colOff>
          <xdr:row>34</xdr:row>
          <xdr:rowOff>219075</xdr:rowOff>
        </xdr:to>
        <xdr:sp macro="" textlink="">
          <xdr:nvSpPr>
            <xdr:cNvPr id="1130" name="Button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35</xdr:row>
          <xdr:rowOff>28575</xdr:rowOff>
        </xdr:from>
        <xdr:to>
          <xdr:col>104</xdr:col>
          <xdr:colOff>38100</xdr:colOff>
          <xdr:row>36</xdr:row>
          <xdr:rowOff>200025</xdr:rowOff>
        </xdr:to>
        <xdr:sp macro="" textlink="">
          <xdr:nvSpPr>
            <xdr:cNvPr id="1131" name="Button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51</xdr:row>
          <xdr:rowOff>47625</xdr:rowOff>
        </xdr:from>
        <xdr:to>
          <xdr:col>79</xdr:col>
          <xdr:colOff>38100</xdr:colOff>
          <xdr:row>52</xdr:row>
          <xdr:rowOff>219075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53</xdr:row>
          <xdr:rowOff>28575</xdr:rowOff>
        </xdr:from>
        <xdr:to>
          <xdr:col>79</xdr:col>
          <xdr:colOff>38100</xdr:colOff>
          <xdr:row>54</xdr:row>
          <xdr:rowOff>200025</xdr:rowOff>
        </xdr:to>
        <xdr:sp macro="" textlink="">
          <xdr:nvSpPr>
            <xdr:cNvPr id="1133" name="Button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51</xdr:row>
          <xdr:rowOff>47625</xdr:rowOff>
        </xdr:from>
        <xdr:to>
          <xdr:col>104</xdr:col>
          <xdr:colOff>38100</xdr:colOff>
          <xdr:row>52</xdr:row>
          <xdr:rowOff>219075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53</xdr:row>
          <xdr:rowOff>28575</xdr:rowOff>
        </xdr:from>
        <xdr:to>
          <xdr:col>104</xdr:col>
          <xdr:colOff>38100</xdr:colOff>
          <xdr:row>54</xdr:row>
          <xdr:rowOff>200025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71</xdr:row>
          <xdr:rowOff>47625</xdr:rowOff>
        </xdr:from>
        <xdr:to>
          <xdr:col>79</xdr:col>
          <xdr:colOff>38100</xdr:colOff>
          <xdr:row>72</xdr:row>
          <xdr:rowOff>76200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73</xdr:row>
          <xdr:rowOff>28575</xdr:rowOff>
        </xdr:from>
        <xdr:to>
          <xdr:col>79</xdr:col>
          <xdr:colOff>38100</xdr:colOff>
          <xdr:row>74</xdr:row>
          <xdr:rowOff>57150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71</xdr:row>
          <xdr:rowOff>47625</xdr:rowOff>
        </xdr:from>
        <xdr:to>
          <xdr:col>104</xdr:col>
          <xdr:colOff>38100</xdr:colOff>
          <xdr:row>72</xdr:row>
          <xdr:rowOff>76200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73</xdr:row>
          <xdr:rowOff>28575</xdr:rowOff>
        </xdr:from>
        <xdr:to>
          <xdr:col>104</xdr:col>
          <xdr:colOff>38100</xdr:colOff>
          <xdr:row>74</xdr:row>
          <xdr:rowOff>57150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88</xdr:row>
          <xdr:rowOff>47625</xdr:rowOff>
        </xdr:from>
        <xdr:to>
          <xdr:col>79</xdr:col>
          <xdr:colOff>38100</xdr:colOff>
          <xdr:row>89</xdr:row>
          <xdr:rowOff>76200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89</xdr:row>
          <xdr:rowOff>123825</xdr:rowOff>
        </xdr:from>
        <xdr:to>
          <xdr:col>79</xdr:col>
          <xdr:colOff>38100</xdr:colOff>
          <xdr:row>90</xdr:row>
          <xdr:rowOff>152400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88</xdr:row>
          <xdr:rowOff>47625</xdr:rowOff>
        </xdr:from>
        <xdr:to>
          <xdr:col>104</xdr:col>
          <xdr:colOff>38100</xdr:colOff>
          <xdr:row>89</xdr:row>
          <xdr:rowOff>76200</xdr:rowOff>
        </xdr:to>
        <xdr:sp macro="" textlink="">
          <xdr:nvSpPr>
            <xdr:cNvPr id="1142" name="Butto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89</xdr:row>
          <xdr:rowOff>123825</xdr:rowOff>
        </xdr:from>
        <xdr:to>
          <xdr:col>104</xdr:col>
          <xdr:colOff>38100</xdr:colOff>
          <xdr:row>90</xdr:row>
          <xdr:rowOff>152400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106</xdr:row>
          <xdr:rowOff>85725</xdr:rowOff>
        </xdr:from>
        <xdr:to>
          <xdr:col>79</xdr:col>
          <xdr:colOff>38100</xdr:colOff>
          <xdr:row>108</xdr:row>
          <xdr:rowOff>47625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57150</xdr:colOff>
          <xdr:row>108</xdr:row>
          <xdr:rowOff>95250</xdr:rowOff>
        </xdr:from>
        <xdr:to>
          <xdr:col>79</xdr:col>
          <xdr:colOff>38100</xdr:colOff>
          <xdr:row>110</xdr:row>
          <xdr:rowOff>57150</xdr:rowOff>
        </xdr:to>
        <xdr:sp macro="" textlink="">
          <xdr:nvSpPr>
            <xdr:cNvPr id="1145" name="Button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106</xdr:row>
          <xdr:rowOff>85725</xdr:rowOff>
        </xdr:from>
        <xdr:to>
          <xdr:col>104</xdr:col>
          <xdr:colOff>38100</xdr:colOff>
          <xdr:row>108</xdr:row>
          <xdr:rowOff>47625</xdr:rowOff>
        </xdr:to>
        <xdr:sp macro="" textlink="">
          <xdr:nvSpPr>
            <xdr:cNvPr id="1146" name="Butto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Charger la photo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57150</xdr:colOff>
          <xdr:row>108</xdr:row>
          <xdr:rowOff>95250</xdr:rowOff>
        </xdr:from>
        <xdr:to>
          <xdr:col>104</xdr:col>
          <xdr:colOff>38100</xdr:colOff>
          <xdr:row>110</xdr:row>
          <xdr:rowOff>57150</xdr:rowOff>
        </xdr:to>
        <xdr:sp macro="" textlink="">
          <xdr:nvSpPr>
            <xdr:cNvPr id="1147" name="Butto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Télécharger la photo</a:t>
              </a:r>
            </a:p>
          </xdr:txBody>
        </xdr:sp>
        <xdr:clientData/>
      </xdr:twoCellAnchor>
    </mc:Choice>
    <mc:Fallback/>
  </mc:AlternateContent>
  <xdr:twoCellAnchor>
    <xdr:from>
      <xdr:col>57</xdr:col>
      <xdr:colOff>1</xdr:colOff>
      <xdr:row>5</xdr:row>
      <xdr:rowOff>0</xdr:rowOff>
    </xdr:from>
    <xdr:to>
      <xdr:col>72</xdr:col>
      <xdr:colOff>103910</xdr:colOff>
      <xdr:row>16</xdr:row>
      <xdr:rowOff>0</xdr:rowOff>
    </xdr:to>
    <xdr:pic>
      <xdr:nvPicPr>
        <xdr:cNvPr id="6" name="Image 5"/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172201" y="885825"/>
          <a:ext cx="1818409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iche_expertise_0"/>
  <dimension ref="A1:X74"/>
  <sheetViews>
    <sheetView showGridLines="0" showRowColHeaders="0" tabSelected="1" zoomScale="82" zoomScaleNormal="82" workbookViewId="0">
      <selection activeCell="K19" sqref="K19"/>
    </sheetView>
  </sheetViews>
  <sheetFormatPr baseColWidth="10" defaultColWidth="0" defaultRowHeight="0" customHeight="1" zeroHeight="1" x14ac:dyDescent="0.25"/>
  <cols>
    <col min="1" max="7" width="11.42578125" style="71" customWidth="1"/>
    <col min="8" max="8" width="2.85546875" style="63" customWidth="1"/>
    <col min="9" max="9" width="6.42578125" style="2" customWidth="1"/>
    <col min="10" max="10" width="17.140625" style="71" customWidth="1"/>
    <col min="11" max="15" width="11.42578125" style="71" customWidth="1"/>
    <col min="16" max="16" width="6.42578125" style="2" customWidth="1"/>
    <col min="17" max="19" width="11.42578125" style="71" hidden="1" customWidth="1"/>
    <col min="20" max="21" width="5.7109375" style="71" hidden="1" customWidth="1"/>
    <col min="22" max="22" width="9.42578125" style="71" hidden="1" customWidth="1"/>
    <col min="23" max="24" width="11.42578125" style="71" hidden="1" customWidth="1"/>
    <col min="25" max="16384" width="0" style="71" hidden="1"/>
  </cols>
  <sheetData>
    <row r="1" spans="1:24" ht="12.6" customHeight="1" x14ac:dyDescent="0.55000000000000004">
      <c r="B1" s="102"/>
      <c r="C1" s="166" t="s">
        <v>65</v>
      </c>
      <c r="D1" s="166"/>
      <c r="E1" s="166"/>
      <c r="F1" s="165"/>
      <c r="G1" s="165"/>
      <c r="H1" s="72"/>
      <c r="J1" s="128"/>
      <c r="K1" s="128"/>
      <c r="L1" s="128"/>
      <c r="M1" s="128"/>
      <c r="N1" s="128"/>
      <c r="O1" s="128"/>
      <c r="Q1" s="107"/>
      <c r="R1" s="107"/>
      <c r="S1" s="107"/>
      <c r="T1" s="107"/>
      <c r="U1" s="106"/>
      <c r="V1" s="106"/>
      <c r="W1" s="106"/>
      <c r="X1" s="106"/>
    </row>
    <row r="2" spans="1:24" ht="12.95" customHeight="1" x14ac:dyDescent="0.55000000000000004">
      <c r="A2" s="102"/>
      <c r="B2" s="102"/>
      <c r="C2" s="166"/>
      <c r="D2" s="166"/>
      <c r="E2" s="166"/>
      <c r="F2" s="90"/>
      <c r="G2" s="101"/>
      <c r="H2" s="72"/>
      <c r="J2" s="128"/>
      <c r="K2" s="128"/>
      <c r="L2" s="128"/>
      <c r="M2" s="128"/>
      <c r="N2" s="128"/>
      <c r="O2" s="128"/>
      <c r="Q2" s="107"/>
      <c r="R2" s="107"/>
      <c r="S2" s="107"/>
      <c r="T2" s="107"/>
      <c r="U2" s="106"/>
      <c r="V2" s="106"/>
      <c r="W2" s="106"/>
      <c r="X2" s="106"/>
    </row>
    <row r="3" spans="1:24" ht="12.95" customHeight="1" x14ac:dyDescent="0.55000000000000004">
      <c r="A3" s="102"/>
      <c r="B3" s="102"/>
      <c r="C3" s="166"/>
      <c r="D3" s="166"/>
      <c r="E3" s="166"/>
      <c r="F3" s="90"/>
      <c r="G3" s="90"/>
      <c r="H3" s="72"/>
      <c r="J3" s="128"/>
      <c r="K3" s="128"/>
      <c r="L3" s="128"/>
      <c r="M3" s="128"/>
      <c r="N3" s="128"/>
      <c r="O3" s="128"/>
      <c r="Q3" s="107"/>
      <c r="R3" s="107"/>
      <c r="S3" s="107"/>
      <c r="T3" s="107"/>
      <c r="U3" s="106"/>
      <c r="V3" s="106"/>
      <c r="W3" s="106"/>
      <c r="X3" s="106"/>
    </row>
    <row r="4" spans="1:24" ht="12.95" customHeight="1" x14ac:dyDescent="0.25">
      <c r="A4" s="171" t="s">
        <v>91</v>
      </c>
      <c r="B4" s="171"/>
      <c r="C4" s="171"/>
      <c r="D4" s="171"/>
      <c r="E4" s="171"/>
      <c r="F4" s="171"/>
      <c r="G4" s="171"/>
      <c r="H4" s="73"/>
      <c r="J4" s="129"/>
      <c r="K4" s="129"/>
      <c r="L4" s="129"/>
      <c r="M4" s="129"/>
      <c r="N4" s="129"/>
      <c r="O4" s="129"/>
      <c r="Q4" s="107"/>
      <c r="R4" s="107"/>
      <c r="S4" s="107"/>
      <c r="T4" s="107"/>
      <c r="U4" s="106"/>
      <c r="V4" s="106"/>
      <c r="W4" s="106"/>
      <c r="X4" s="106"/>
    </row>
    <row r="5" spans="1:24" ht="12.95" customHeight="1" x14ac:dyDescent="0.25">
      <c r="A5" s="171"/>
      <c r="B5" s="171"/>
      <c r="C5" s="171"/>
      <c r="D5" s="171"/>
      <c r="E5" s="171"/>
      <c r="F5" s="171"/>
      <c r="G5" s="171"/>
      <c r="H5" s="73"/>
      <c r="J5" s="129"/>
      <c r="K5" s="129"/>
      <c r="L5" s="129"/>
      <c r="M5" s="129"/>
      <c r="N5" s="129"/>
      <c r="O5" s="129"/>
      <c r="Q5" s="107"/>
      <c r="R5" s="107"/>
      <c r="S5" s="107"/>
      <c r="T5" s="107"/>
      <c r="U5" s="106"/>
      <c r="V5" s="106"/>
      <c r="W5" s="106"/>
      <c r="X5" s="106"/>
    </row>
    <row r="6" spans="1:24" ht="12.95" customHeight="1" x14ac:dyDescent="0.25">
      <c r="A6" s="171"/>
      <c r="B6" s="171"/>
      <c r="C6" s="171"/>
      <c r="D6" s="171"/>
      <c r="E6" s="171"/>
      <c r="F6" s="171"/>
      <c r="G6" s="171"/>
      <c r="H6" s="73"/>
      <c r="J6" s="129"/>
      <c r="K6" s="129"/>
      <c r="L6" s="129"/>
      <c r="M6" s="129"/>
      <c r="N6" s="129"/>
      <c r="O6" s="129"/>
      <c r="Q6" s="107"/>
      <c r="R6" s="107"/>
      <c r="S6" s="107"/>
      <c r="T6" s="107"/>
      <c r="U6" s="106"/>
      <c r="V6" s="106"/>
      <c r="W6" s="106"/>
      <c r="X6" s="106"/>
    </row>
    <row r="7" spans="1:24" ht="9.9499999999999993" customHeight="1" x14ac:dyDescent="0.25">
      <c r="A7" s="178"/>
      <c r="B7" s="178"/>
      <c r="C7" s="178"/>
      <c r="D7" s="178"/>
      <c r="E7" s="178"/>
      <c r="F7" s="178"/>
      <c r="G7" s="178"/>
      <c r="J7" s="129"/>
      <c r="K7" s="129"/>
      <c r="L7" s="129"/>
      <c r="M7" s="129"/>
      <c r="N7" s="129"/>
      <c r="O7" s="129"/>
      <c r="Q7" s="107"/>
      <c r="R7" s="107"/>
      <c r="S7" s="107"/>
      <c r="T7" s="107"/>
      <c r="U7" s="106"/>
      <c r="V7" s="106"/>
      <c r="W7" s="106"/>
      <c r="X7" s="106"/>
    </row>
    <row r="8" spans="1:24" ht="9.9499999999999993" customHeight="1" thickBot="1" x14ac:dyDescent="0.3">
      <c r="A8" s="178"/>
      <c r="B8" s="178"/>
      <c r="C8" s="178"/>
      <c r="D8" s="178"/>
      <c r="E8" s="178"/>
      <c r="F8" s="178"/>
      <c r="G8" s="178"/>
      <c r="J8" s="129"/>
      <c r="K8" s="129"/>
      <c r="L8" s="129"/>
      <c r="M8" s="129"/>
      <c r="N8" s="129"/>
      <c r="O8" s="129"/>
      <c r="Q8" s="107"/>
      <c r="R8" s="107"/>
      <c r="S8" s="107"/>
      <c r="T8" s="107"/>
      <c r="U8" s="106"/>
      <c r="V8" s="106"/>
      <c r="W8" s="106"/>
      <c r="X8" s="106"/>
    </row>
    <row r="9" spans="1:24" ht="9.9499999999999993" customHeight="1" x14ac:dyDescent="0.25">
      <c r="A9" s="107"/>
      <c r="B9" s="172" t="s">
        <v>66</v>
      </c>
      <c r="C9" s="173"/>
      <c r="D9" s="174"/>
      <c r="E9" s="172" t="s">
        <v>90</v>
      </c>
      <c r="F9" s="174"/>
      <c r="G9" s="107"/>
      <c r="H9" s="74"/>
      <c r="J9" s="107"/>
      <c r="K9" s="107"/>
      <c r="L9" s="107"/>
      <c r="M9" s="107"/>
      <c r="N9" s="107"/>
      <c r="O9" s="107"/>
      <c r="Q9" s="107"/>
      <c r="R9" s="107"/>
      <c r="S9" s="107"/>
      <c r="T9" s="107"/>
      <c r="U9" s="106"/>
      <c r="V9" s="106"/>
      <c r="W9" s="106"/>
      <c r="X9" s="106"/>
    </row>
    <row r="10" spans="1:24" ht="9.9499999999999993" customHeight="1" x14ac:dyDescent="0.25">
      <c r="A10" s="107"/>
      <c r="B10" s="175"/>
      <c r="C10" s="176"/>
      <c r="D10" s="177"/>
      <c r="E10" s="175"/>
      <c r="F10" s="177"/>
      <c r="G10" s="107"/>
      <c r="H10" s="74"/>
      <c r="J10" s="130"/>
      <c r="K10" s="131"/>
      <c r="L10" s="131"/>
      <c r="M10" s="131"/>
      <c r="N10" s="131"/>
      <c r="O10" s="131"/>
      <c r="Q10" s="107"/>
      <c r="R10" s="107"/>
      <c r="S10" s="107"/>
      <c r="T10" s="107"/>
      <c r="U10" s="106"/>
      <c r="V10" s="106"/>
      <c r="W10" s="106"/>
      <c r="X10" s="106"/>
    </row>
    <row r="11" spans="1:24" ht="9.9499999999999993" customHeight="1" thickBot="1" x14ac:dyDescent="0.3">
      <c r="A11" s="107"/>
      <c r="B11" s="175"/>
      <c r="C11" s="176"/>
      <c r="D11" s="177"/>
      <c r="E11" s="175"/>
      <c r="F11" s="177"/>
      <c r="G11" s="107"/>
      <c r="H11" s="74"/>
      <c r="J11" s="130"/>
      <c r="K11" s="131"/>
      <c r="L11" s="131"/>
      <c r="M11" s="131"/>
      <c r="N11" s="131"/>
      <c r="O11" s="131"/>
      <c r="Q11" s="107"/>
      <c r="R11" s="107"/>
      <c r="S11" s="107"/>
      <c r="T11" s="107"/>
      <c r="U11" s="106"/>
      <c r="V11" s="106"/>
      <c r="W11" s="106"/>
      <c r="X11" s="106"/>
    </row>
    <row r="12" spans="1:24" ht="9.9499999999999993" customHeight="1" x14ac:dyDescent="0.25">
      <c r="A12" s="107"/>
      <c r="B12" s="167" t="s">
        <v>67</v>
      </c>
      <c r="C12" s="168"/>
      <c r="D12" s="168"/>
      <c r="E12" s="169"/>
      <c r="F12" s="170"/>
      <c r="G12" s="107"/>
      <c r="H12" s="74"/>
      <c r="J12" s="107"/>
      <c r="K12" s="107"/>
      <c r="L12" s="107"/>
      <c r="M12" s="107"/>
      <c r="N12" s="107"/>
      <c r="O12" s="107"/>
      <c r="Q12" s="107"/>
      <c r="R12" s="107"/>
      <c r="S12" s="107"/>
      <c r="T12" s="107"/>
      <c r="U12" s="106"/>
      <c r="V12" s="106"/>
      <c r="W12" s="106"/>
      <c r="X12" s="106"/>
    </row>
    <row r="13" spans="1:24" ht="9.9499999999999993" customHeight="1" x14ac:dyDescent="0.25">
      <c r="A13" s="107"/>
      <c r="B13" s="135"/>
      <c r="C13" s="136"/>
      <c r="D13" s="136"/>
      <c r="E13" s="137"/>
      <c r="F13" s="138"/>
      <c r="G13" s="107"/>
      <c r="H13" s="74"/>
      <c r="J13" s="130"/>
      <c r="K13" s="132"/>
      <c r="L13" s="133"/>
      <c r="M13" s="133"/>
      <c r="N13" s="133"/>
      <c r="O13" s="133"/>
      <c r="Q13" s="107"/>
      <c r="R13" s="107"/>
      <c r="S13" s="107"/>
      <c r="T13" s="107"/>
      <c r="U13" s="106"/>
      <c r="V13" s="106"/>
      <c r="W13" s="106"/>
      <c r="X13" s="106"/>
    </row>
    <row r="14" spans="1:24" ht="9.9499999999999993" customHeight="1" x14ac:dyDescent="0.25">
      <c r="A14" s="107"/>
      <c r="B14" s="155" t="s">
        <v>82</v>
      </c>
      <c r="C14" s="156"/>
      <c r="D14" s="157"/>
      <c r="E14" s="137"/>
      <c r="F14" s="138"/>
      <c r="G14" s="107"/>
      <c r="H14" s="74"/>
      <c r="J14" s="130"/>
      <c r="K14" s="133"/>
      <c r="L14" s="133"/>
      <c r="M14" s="133"/>
      <c r="N14" s="133"/>
      <c r="O14" s="133"/>
      <c r="Q14" s="107"/>
      <c r="R14" s="107"/>
      <c r="S14" s="107"/>
      <c r="T14" s="107"/>
      <c r="U14" s="106"/>
      <c r="V14" s="106"/>
      <c r="W14" s="106"/>
      <c r="X14" s="106"/>
    </row>
    <row r="15" spans="1:24" ht="9.9499999999999993" customHeight="1" x14ac:dyDescent="0.25">
      <c r="A15" s="107"/>
      <c r="B15" s="158"/>
      <c r="C15" s="159"/>
      <c r="D15" s="160"/>
      <c r="E15" s="137"/>
      <c r="F15" s="138"/>
      <c r="G15" s="107"/>
      <c r="H15" s="74"/>
      <c r="J15" s="107"/>
      <c r="K15" s="107"/>
      <c r="L15" s="107"/>
      <c r="M15" s="107"/>
      <c r="N15" s="107"/>
      <c r="O15" s="107"/>
      <c r="Q15" s="107"/>
      <c r="R15" s="107"/>
      <c r="S15" s="107"/>
      <c r="T15" s="107"/>
      <c r="U15" s="106"/>
      <c r="V15" s="106"/>
      <c r="W15" s="106"/>
      <c r="X15" s="106"/>
    </row>
    <row r="16" spans="1:24" ht="9.9499999999999993" customHeight="1" x14ac:dyDescent="0.25">
      <c r="A16" s="107"/>
      <c r="B16" s="135" t="s">
        <v>92</v>
      </c>
      <c r="C16" s="136"/>
      <c r="D16" s="136"/>
      <c r="E16" s="137"/>
      <c r="F16" s="138"/>
      <c r="G16" s="107"/>
      <c r="H16" s="74"/>
      <c r="J16" s="130"/>
      <c r="K16" s="132"/>
      <c r="L16" s="133"/>
      <c r="M16" s="133"/>
      <c r="N16" s="133"/>
      <c r="O16" s="133"/>
      <c r="Q16" s="106"/>
      <c r="R16" s="106"/>
      <c r="S16" s="106"/>
      <c r="T16" s="106"/>
      <c r="U16" s="106"/>
      <c r="V16" s="106"/>
      <c r="W16" s="106"/>
      <c r="X16" s="106"/>
    </row>
    <row r="17" spans="1:24" ht="9.9499999999999993" customHeight="1" x14ac:dyDescent="0.25">
      <c r="A17" s="107"/>
      <c r="B17" s="135"/>
      <c r="C17" s="136"/>
      <c r="D17" s="136"/>
      <c r="E17" s="137"/>
      <c r="F17" s="138"/>
      <c r="G17" s="107"/>
      <c r="H17" s="74"/>
      <c r="J17" s="130"/>
      <c r="K17" s="133"/>
      <c r="L17" s="133"/>
      <c r="M17" s="133"/>
      <c r="N17" s="133"/>
      <c r="O17" s="133"/>
      <c r="Q17" s="106"/>
      <c r="R17" s="106"/>
      <c r="S17" s="106"/>
      <c r="T17" s="106"/>
      <c r="U17" s="106"/>
      <c r="V17" s="106"/>
      <c r="W17" s="106"/>
      <c r="X17" s="106"/>
    </row>
    <row r="18" spans="1:24" ht="9.9499999999999993" customHeight="1" x14ac:dyDescent="0.25">
      <c r="A18" s="107"/>
      <c r="B18" s="139" t="s">
        <v>93</v>
      </c>
      <c r="C18" s="140"/>
      <c r="D18" s="140"/>
      <c r="E18" s="137"/>
      <c r="F18" s="138"/>
      <c r="G18" s="107"/>
      <c r="H18" s="74"/>
      <c r="J18" s="107"/>
      <c r="K18" s="107"/>
      <c r="L18" s="107"/>
      <c r="M18" s="107"/>
      <c r="N18" s="107"/>
      <c r="O18" s="107"/>
      <c r="Q18" s="106"/>
      <c r="R18" s="106"/>
      <c r="S18" s="106"/>
      <c r="T18" s="106"/>
      <c r="U18" s="106"/>
      <c r="V18" s="106"/>
      <c r="W18" s="106"/>
      <c r="X18" s="106"/>
    </row>
    <row r="19" spans="1:24" ht="9.9499999999999993" customHeight="1" x14ac:dyDescent="0.25">
      <c r="A19" s="107"/>
      <c r="B19" s="139"/>
      <c r="C19" s="140"/>
      <c r="D19" s="140"/>
      <c r="E19" s="137"/>
      <c r="F19" s="138"/>
      <c r="G19" s="107"/>
      <c r="H19" s="74"/>
      <c r="J19" s="134"/>
      <c r="K19" s="127"/>
      <c r="L19" s="127"/>
      <c r="M19" s="127"/>
      <c r="N19" s="127"/>
      <c r="O19" s="127"/>
    </row>
    <row r="20" spans="1:24" ht="9.9499999999999993" customHeight="1" x14ac:dyDescent="0.25">
      <c r="A20" s="107"/>
      <c r="B20" s="135" t="s">
        <v>68</v>
      </c>
      <c r="C20" s="136"/>
      <c r="D20" s="136"/>
      <c r="E20" s="137"/>
      <c r="F20" s="138"/>
      <c r="G20" s="107"/>
      <c r="H20" s="74"/>
      <c r="J20" s="134"/>
      <c r="K20" s="127"/>
      <c r="L20" s="127"/>
      <c r="M20" s="127"/>
      <c r="N20" s="127"/>
      <c r="O20" s="127"/>
    </row>
    <row r="21" spans="1:24" ht="9.9499999999999993" customHeight="1" x14ac:dyDescent="0.25">
      <c r="A21" s="107"/>
      <c r="B21" s="135"/>
      <c r="C21" s="136"/>
      <c r="D21" s="136"/>
      <c r="E21" s="137"/>
      <c r="F21" s="138"/>
      <c r="G21" s="107"/>
      <c r="H21" s="74"/>
      <c r="J21" s="134"/>
      <c r="K21" s="127"/>
      <c r="L21" s="127"/>
      <c r="M21" s="127"/>
      <c r="N21" s="127"/>
      <c r="O21" s="127"/>
    </row>
    <row r="22" spans="1:24" ht="9.9499999999999993" customHeight="1" x14ac:dyDescent="0.25">
      <c r="A22" s="107"/>
      <c r="B22" s="135" t="s">
        <v>69</v>
      </c>
      <c r="C22" s="136"/>
      <c r="D22" s="136"/>
      <c r="E22" s="137"/>
      <c r="F22" s="138"/>
      <c r="G22" s="107"/>
      <c r="H22" s="74"/>
      <c r="J22" s="134"/>
      <c r="K22" s="127"/>
      <c r="L22" s="127"/>
      <c r="M22" s="127"/>
      <c r="N22" s="127"/>
      <c r="O22" s="127"/>
    </row>
    <row r="23" spans="1:24" ht="9.9499999999999993" customHeight="1" x14ac:dyDescent="0.25">
      <c r="A23" s="107"/>
      <c r="B23" s="135"/>
      <c r="C23" s="136"/>
      <c r="D23" s="136"/>
      <c r="E23" s="137"/>
      <c r="F23" s="138"/>
      <c r="G23" s="107"/>
      <c r="H23" s="74"/>
      <c r="J23" s="134"/>
      <c r="K23" s="127"/>
      <c r="L23" s="127"/>
      <c r="M23" s="127"/>
      <c r="N23" s="127"/>
      <c r="O23" s="127"/>
    </row>
    <row r="24" spans="1:24" ht="9.9499999999999993" customHeight="1" x14ac:dyDescent="0.25">
      <c r="A24" s="107"/>
      <c r="B24" s="135" t="s">
        <v>70</v>
      </c>
      <c r="C24" s="136"/>
      <c r="D24" s="136"/>
      <c r="E24" s="137"/>
      <c r="F24" s="138"/>
      <c r="G24" s="107"/>
      <c r="H24" s="74"/>
      <c r="J24" s="134"/>
      <c r="K24" s="127"/>
      <c r="L24" s="127"/>
      <c r="M24" s="127"/>
      <c r="N24" s="127"/>
      <c r="O24" s="127"/>
    </row>
    <row r="25" spans="1:24" ht="12" customHeight="1" x14ac:dyDescent="0.25">
      <c r="A25" s="107"/>
      <c r="B25" s="135"/>
      <c r="C25" s="136"/>
      <c r="D25" s="136"/>
      <c r="E25" s="137"/>
      <c r="F25" s="138"/>
      <c r="G25" s="107"/>
      <c r="H25" s="74"/>
      <c r="J25" s="134"/>
      <c r="K25" s="127"/>
      <c r="L25" s="127"/>
      <c r="M25" s="127"/>
      <c r="N25" s="127"/>
      <c r="O25" s="127"/>
    </row>
    <row r="26" spans="1:24" ht="9.9499999999999993" customHeight="1" x14ac:dyDescent="0.25">
      <c r="A26" s="107"/>
      <c r="B26" s="155" t="s">
        <v>74</v>
      </c>
      <c r="C26" s="156"/>
      <c r="D26" s="157"/>
      <c r="E26" s="137"/>
      <c r="F26" s="138"/>
      <c r="G26" s="107"/>
      <c r="H26" s="74"/>
      <c r="J26" s="134"/>
      <c r="K26" s="127"/>
      <c r="L26" s="127"/>
      <c r="M26" s="127"/>
      <c r="N26" s="127"/>
      <c r="O26" s="127"/>
    </row>
    <row r="27" spans="1:24" ht="9.9499999999999993" customHeight="1" x14ac:dyDescent="0.25">
      <c r="A27" s="107"/>
      <c r="B27" s="158"/>
      <c r="C27" s="159"/>
      <c r="D27" s="160"/>
      <c r="E27" s="137"/>
      <c r="F27" s="138"/>
      <c r="G27" s="107"/>
      <c r="H27" s="74"/>
      <c r="J27" s="134"/>
      <c r="K27" s="127"/>
      <c r="L27" s="127"/>
      <c r="M27" s="127"/>
      <c r="N27" s="127"/>
      <c r="O27" s="127"/>
    </row>
    <row r="28" spans="1:24" ht="9.9499999999999993" customHeight="1" x14ac:dyDescent="0.25">
      <c r="A28" s="107"/>
      <c r="B28" s="155" t="s">
        <v>75</v>
      </c>
      <c r="C28" s="156"/>
      <c r="D28" s="157"/>
      <c r="E28" s="137"/>
      <c r="F28" s="138"/>
      <c r="G28" s="107"/>
      <c r="H28" s="74"/>
      <c r="J28" s="134"/>
      <c r="K28" s="127"/>
      <c r="L28" s="127"/>
      <c r="M28" s="127"/>
      <c r="N28" s="127"/>
      <c r="O28" s="127"/>
    </row>
    <row r="29" spans="1:24" ht="9.9499999999999993" customHeight="1" x14ac:dyDescent="0.25">
      <c r="A29" s="107"/>
      <c r="B29" s="158"/>
      <c r="C29" s="159"/>
      <c r="D29" s="160"/>
      <c r="E29" s="137"/>
      <c r="F29" s="138"/>
      <c r="G29" s="107"/>
      <c r="H29" s="74"/>
      <c r="J29" s="134"/>
      <c r="K29" s="127"/>
      <c r="L29" s="127"/>
      <c r="M29" s="127"/>
      <c r="N29" s="127"/>
      <c r="O29" s="127"/>
    </row>
    <row r="30" spans="1:24" ht="9.9499999999999993" customHeight="1" x14ac:dyDescent="0.25">
      <c r="A30" s="107"/>
      <c r="B30" s="155" t="s">
        <v>76</v>
      </c>
      <c r="C30" s="156"/>
      <c r="D30" s="157"/>
      <c r="E30" s="137"/>
      <c r="F30" s="138"/>
      <c r="G30" s="107"/>
      <c r="H30" s="74"/>
    </row>
    <row r="31" spans="1:24" ht="9.9499999999999993" customHeight="1" x14ac:dyDescent="0.25">
      <c r="A31" s="107"/>
      <c r="B31" s="158"/>
      <c r="C31" s="159"/>
      <c r="D31" s="160"/>
      <c r="E31" s="137"/>
      <c r="F31" s="138"/>
      <c r="G31" s="107"/>
      <c r="H31" s="74"/>
    </row>
    <row r="32" spans="1:24" ht="9.9499999999999993" customHeight="1" x14ac:dyDescent="0.25">
      <c r="A32" s="107"/>
      <c r="B32" s="155" t="s">
        <v>77</v>
      </c>
      <c r="C32" s="156"/>
      <c r="D32" s="157"/>
      <c r="E32" s="137"/>
      <c r="F32" s="138"/>
      <c r="G32" s="107"/>
      <c r="H32" s="74"/>
    </row>
    <row r="33" spans="1:8" ht="9.9499999999999993" customHeight="1" x14ac:dyDescent="0.25">
      <c r="A33" s="107"/>
      <c r="B33" s="158"/>
      <c r="C33" s="159"/>
      <c r="D33" s="160"/>
      <c r="E33" s="137"/>
      <c r="F33" s="138"/>
      <c r="G33" s="107"/>
      <c r="H33" s="74"/>
    </row>
    <row r="34" spans="1:8" ht="9.9499999999999993" customHeight="1" x14ac:dyDescent="0.25">
      <c r="A34" s="107"/>
      <c r="B34" s="155" t="s">
        <v>78</v>
      </c>
      <c r="C34" s="156"/>
      <c r="D34" s="157"/>
      <c r="E34" s="137"/>
      <c r="F34" s="138"/>
      <c r="G34" s="107"/>
      <c r="H34" s="74"/>
    </row>
    <row r="35" spans="1:8" ht="9.9499999999999993" customHeight="1" x14ac:dyDescent="0.25">
      <c r="A35" s="107"/>
      <c r="B35" s="158"/>
      <c r="C35" s="159"/>
      <c r="D35" s="160"/>
      <c r="E35" s="137"/>
      <c r="F35" s="138"/>
      <c r="G35" s="107"/>
      <c r="H35" s="74"/>
    </row>
    <row r="36" spans="1:8" ht="9.9499999999999993" customHeight="1" x14ac:dyDescent="0.25">
      <c r="A36" s="107"/>
      <c r="B36" s="139" t="s">
        <v>84</v>
      </c>
      <c r="C36" s="140"/>
      <c r="D36" s="140"/>
      <c r="E36" s="137"/>
      <c r="F36" s="138"/>
      <c r="G36" s="107"/>
      <c r="H36" s="74"/>
    </row>
    <row r="37" spans="1:8" ht="9.9499999999999993" customHeight="1" x14ac:dyDescent="0.25">
      <c r="A37" s="107"/>
      <c r="B37" s="139"/>
      <c r="C37" s="140"/>
      <c r="D37" s="140"/>
      <c r="E37" s="137"/>
      <c r="F37" s="138"/>
      <c r="G37" s="107"/>
      <c r="H37" s="74"/>
    </row>
    <row r="38" spans="1:8" ht="9.9499999999999993" customHeight="1" x14ac:dyDescent="0.25">
      <c r="A38" s="107"/>
      <c r="B38" s="135" t="s">
        <v>73</v>
      </c>
      <c r="C38" s="136"/>
      <c r="D38" s="136"/>
      <c r="E38" s="137"/>
      <c r="F38" s="138"/>
      <c r="G38" s="107"/>
      <c r="H38" s="74"/>
    </row>
    <row r="39" spans="1:8" ht="9.9499999999999993" customHeight="1" x14ac:dyDescent="0.25">
      <c r="A39" s="107"/>
      <c r="B39" s="135"/>
      <c r="C39" s="136"/>
      <c r="D39" s="136"/>
      <c r="E39" s="137"/>
      <c r="F39" s="138"/>
      <c r="G39" s="107"/>
      <c r="H39" s="74"/>
    </row>
    <row r="40" spans="1:8" ht="9.9499999999999993" customHeight="1" x14ac:dyDescent="0.25">
      <c r="A40" s="107"/>
      <c r="B40" s="135" t="s">
        <v>72</v>
      </c>
      <c r="C40" s="136"/>
      <c r="D40" s="136"/>
      <c r="E40" s="137"/>
      <c r="F40" s="138"/>
      <c r="G40" s="107"/>
      <c r="H40" s="74"/>
    </row>
    <row r="41" spans="1:8" ht="9.9499999999999993" customHeight="1" x14ac:dyDescent="0.25">
      <c r="A41" s="107"/>
      <c r="B41" s="135"/>
      <c r="C41" s="136"/>
      <c r="D41" s="136"/>
      <c r="E41" s="137"/>
      <c r="F41" s="138"/>
      <c r="G41" s="107"/>
      <c r="H41" s="74"/>
    </row>
    <row r="42" spans="1:8" ht="9.9499999999999993" customHeight="1" x14ac:dyDescent="0.25">
      <c r="A42" s="107"/>
      <c r="B42" s="135" t="s">
        <v>88</v>
      </c>
      <c r="C42" s="136"/>
      <c r="D42" s="136"/>
      <c r="E42" s="137"/>
      <c r="F42" s="138"/>
      <c r="G42" s="107"/>
      <c r="H42" s="74"/>
    </row>
    <row r="43" spans="1:8" ht="9.9499999999999993" customHeight="1" x14ac:dyDescent="0.25">
      <c r="A43" s="107"/>
      <c r="B43" s="135"/>
      <c r="C43" s="136"/>
      <c r="D43" s="136"/>
      <c r="E43" s="137"/>
      <c r="F43" s="138"/>
      <c r="G43" s="107"/>
      <c r="H43" s="74"/>
    </row>
    <row r="44" spans="1:8" ht="9.9499999999999993" customHeight="1" x14ac:dyDescent="0.25">
      <c r="A44" s="107"/>
      <c r="B44" s="141" t="s">
        <v>85</v>
      </c>
      <c r="C44" s="142"/>
      <c r="D44" s="143"/>
      <c r="E44" s="137"/>
      <c r="F44" s="138"/>
      <c r="G44" s="107"/>
      <c r="H44" s="74"/>
    </row>
    <row r="45" spans="1:8" ht="9.9499999999999993" customHeight="1" x14ac:dyDescent="0.25">
      <c r="A45" s="107"/>
      <c r="B45" s="144"/>
      <c r="C45" s="145"/>
      <c r="D45" s="146"/>
      <c r="E45" s="137"/>
      <c r="F45" s="138"/>
      <c r="G45" s="107"/>
      <c r="H45" s="74"/>
    </row>
    <row r="46" spans="1:8" ht="9.9499999999999993" customHeight="1" x14ac:dyDescent="0.25">
      <c r="A46" s="107"/>
      <c r="B46" s="155" t="s">
        <v>79</v>
      </c>
      <c r="C46" s="156"/>
      <c r="D46" s="157"/>
      <c r="E46" s="137"/>
      <c r="F46" s="138"/>
      <c r="G46" s="107"/>
      <c r="H46" s="74"/>
    </row>
    <row r="47" spans="1:8" ht="9.9499999999999993" customHeight="1" x14ac:dyDescent="0.25">
      <c r="A47" s="107"/>
      <c r="B47" s="158"/>
      <c r="C47" s="159"/>
      <c r="D47" s="160"/>
      <c r="E47" s="137"/>
      <c r="F47" s="138"/>
      <c r="G47" s="107"/>
      <c r="H47" s="74"/>
    </row>
    <row r="48" spans="1:8" ht="9.9499999999999993" customHeight="1" x14ac:dyDescent="0.25">
      <c r="A48" s="107"/>
      <c r="B48" s="155" t="s">
        <v>87</v>
      </c>
      <c r="C48" s="156"/>
      <c r="D48" s="157"/>
      <c r="E48" s="137"/>
      <c r="F48" s="138"/>
      <c r="G48" s="107"/>
      <c r="H48" s="74"/>
    </row>
    <row r="49" spans="1:8" ht="9.9499999999999993" customHeight="1" x14ac:dyDescent="0.25">
      <c r="A49" s="107"/>
      <c r="B49" s="158"/>
      <c r="C49" s="159"/>
      <c r="D49" s="160"/>
      <c r="E49" s="137"/>
      <c r="F49" s="138"/>
      <c r="G49" s="107"/>
      <c r="H49" s="74"/>
    </row>
    <row r="50" spans="1:8" ht="9.9499999999999993" customHeight="1" x14ac:dyDescent="0.25">
      <c r="A50" s="107"/>
      <c r="B50" s="155" t="s">
        <v>80</v>
      </c>
      <c r="C50" s="156"/>
      <c r="D50" s="157"/>
      <c r="E50" s="137"/>
      <c r="F50" s="138"/>
      <c r="G50" s="107"/>
      <c r="H50" s="74"/>
    </row>
    <row r="51" spans="1:8" ht="9.9499999999999993" customHeight="1" x14ac:dyDescent="0.25">
      <c r="A51" s="107"/>
      <c r="B51" s="158"/>
      <c r="C51" s="159"/>
      <c r="D51" s="160"/>
      <c r="E51" s="137"/>
      <c r="F51" s="138"/>
      <c r="G51" s="107"/>
      <c r="H51" s="74"/>
    </row>
    <row r="52" spans="1:8" ht="9.9499999999999993" customHeight="1" x14ac:dyDescent="0.25">
      <c r="A52" s="107"/>
      <c r="B52" s="155" t="s">
        <v>81</v>
      </c>
      <c r="C52" s="156"/>
      <c r="D52" s="157"/>
      <c r="E52" s="137"/>
      <c r="F52" s="138"/>
      <c r="G52" s="107"/>
      <c r="H52" s="74"/>
    </row>
    <row r="53" spans="1:8" ht="9.9499999999999993" customHeight="1" x14ac:dyDescent="0.25">
      <c r="A53" s="107"/>
      <c r="B53" s="158"/>
      <c r="C53" s="159"/>
      <c r="D53" s="160"/>
      <c r="E53" s="137"/>
      <c r="F53" s="138"/>
      <c r="G53" s="107"/>
      <c r="H53" s="74"/>
    </row>
    <row r="54" spans="1:8" ht="9.9499999999999993" customHeight="1" x14ac:dyDescent="0.25">
      <c r="A54" s="107"/>
      <c r="B54" s="155" t="s">
        <v>89</v>
      </c>
      <c r="C54" s="156"/>
      <c r="D54" s="157"/>
      <c r="E54" s="161"/>
      <c r="F54" s="162"/>
      <c r="G54" s="107"/>
      <c r="H54" s="74"/>
    </row>
    <row r="55" spans="1:8" ht="9.9499999999999993" customHeight="1" x14ac:dyDescent="0.25">
      <c r="A55" s="107"/>
      <c r="B55" s="158"/>
      <c r="C55" s="159"/>
      <c r="D55" s="160"/>
      <c r="E55" s="161"/>
      <c r="F55" s="162"/>
      <c r="G55" s="107"/>
      <c r="H55" s="74"/>
    </row>
    <row r="56" spans="1:8" ht="9.9499999999999993" customHeight="1" x14ac:dyDescent="0.25">
      <c r="A56" s="107"/>
      <c r="B56" s="155" t="s">
        <v>83</v>
      </c>
      <c r="C56" s="156"/>
      <c r="D56" s="157"/>
      <c r="E56" s="137"/>
      <c r="F56" s="138"/>
      <c r="G56" s="107"/>
      <c r="H56" s="74"/>
    </row>
    <row r="57" spans="1:8" ht="9.9499999999999993" customHeight="1" x14ac:dyDescent="0.25">
      <c r="A57" s="107"/>
      <c r="B57" s="158"/>
      <c r="C57" s="159"/>
      <c r="D57" s="160"/>
      <c r="E57" s="137"/>
      <c r="F57" s="138"/>
      <c r="G57" s="107"/>
      <c r="H57" s="74"/>
    </row>
    <row r="58" spans="1:8" ht="9.9499999999999993" customHeight="1" x14ac:dyDescent="0.25">
      <c r="A58" s="107"/>
      <c r="B58" s="155" t="s">
        <v>95</v>
      </c>
      <c r="C58" s="156"/>
      <c r="D58" s="157"/>
      <c r="E58" s="137"/>
      <c r="F58" s="138"/>
      <c r="G58" s="107"/>
      <c r="H58" s="74"/>
    </row>
    <row r="59" spans="1:8" ht="9.9499999999999993" customHeight="1" x14ac:dyDescent="0.25">
      <c r="A59" s="107"/>
      <c r="B59" s="158"/>
      <c r="C59" s="159"/>
      <c r="D59" s="160"/>
      <c r="E59" s="137"/>
      <c r="F59" s="138"/>
      <c r="G59" s="107"/>
      <c r="H59" s="74"/>
    </row>
    <row r="60" spans="1:8" ht="9.9499999999999993" customHeight="1" x14ac:dyDescent="0.25">
      <c r="A60" s="107"/>
      <c r="B60" s="155" t="s">
        <v>96</v>
      </c>
      <c r="C60" s="156"/>
      <c r="D60" s="157"/>
      <c r="E60" s="161"/>
      <c r="F60" s="162"/>
      <c r="G60" s="107"/>
      <c r="H60" s="74"/>
    </row>
    <row r="61" spans="1:8" ht="9.9499999999999993" customHeight="1" x14ac:dyDescent="0.25">
      <c r="A61" s="107"/>
      <c r="B61" s="158"/>
      <c r="C61" s="159"/>
      <c r="D61" s="160"/>
      <c r="E61" s="161"/>
      <c r="F61" s="162"/>
      <c r="G61" s="107"/>
      <c r="H61" s="74"/>
    </row>
    <row r="62" spans="1:8" ht="9.9499999999999993" customHeight="1" x14ac:dyDescent="0.25">
      <c r="A62" s="107"/>
      <c r="B62" s="155" t="s">
        <v>94</v>
      </c>
      <c r="C62" s="156"/>
      <c r="D62" s="157"/>
      <c r="E62" s="137"/>
      <c r="F62" s="138"/>
      <c r="G62" s="107"/>
      <c r="H62" s="74"/>
    </row>
    <row r="63" spans="1:8" ht="9.9499999999999993" customHeight="1" x14ac:dyDescent="0.25">
      <c r="A63" s="107"/>
      <c r="B63" s="158"/>
      <c r="C63" s="159"/>
      <c r="D63" s="160"/>
      <c r="E63" s="137"/>
      <c r="F63" s="138"/>
      <c r="G63" s="107"/>
      <c r="H63" s="74"/>
    </row>
    <row r="64" spans="1:8" ht="9.9499999999999993" customHeight="1" x14ac:dyDescent="0.25">
      <c r="A64" s="107"/>
      <c r="B64" s="135" t="s">
        <v>86</v>
      </c>
      <c r="C64" s="136"/>
      <c r="D64" s="136"/>
      <c r="E64" s="137"/>
      <c r="F64" s="138"/>
      <c r="G64" s="107"/>
      <c r="H64" s="74"/>
    </row>
    <row r="65" spans="1:8" ht="9.9499999999999993" customHeight="1" x14ac:dyDescent="0.25">
      <c r="A65" s="107"/>
      <c r="B65" s="135"/>
      <c r="C65" s="136"/>
      <c r="D65" s="136"/>
      <c r="E65" s="137"/>
      <c r="F65" s="138"/>
      <c r="G65" s="107"/>
      <c r="H65" s="74"/>
    </row>
    <row r="66" spans="1:8" ht="9.9499999999999993" customHeight="1" x14ac:dyDescent="0.25">
      <c r="A66" s="107"/>
      <c r="B66" s="163"/>
      <c r="C66" s="164"/>
      <c r="D66" s="164"/>
      <c r="E66" s="137"/>
      <c r="F66" s="138"/>
      <c r="G66" s="107"/>
      <c r="H66" s="74"/>
    </row>
    <row r="67" spans="1:8" ht="9.9499999999999993" customHeight="1" x14ac:dyDescent="0.25">
      <c r="A67" s="107"/>
      <c r="B67" s="163"/>
      <c r="C67" s="164"/>
      <c r="D67" s="164"/>
      <c r="E67" s="137"/>
      <c r="F67" s="138"/>
      <c r="G67" s="107"/>
      <c r="H67" s="74"/>
    </row>
    <row r="68" spans="1:8" ht="9.9499999999999993" customHeight="1" x14ac:dyDescent="0.25">
      <c r="A68" s="107"/>
      <c r="B68" s="147"/>
      <c r="C68" s="148"/>
      <c r="D68" s="149"/>
      <c r="E68" s="137"/>
      <c r="F68" s="138"/>
      <c r="G68" s="107"/>
      <c r="H68" s="74"/>
    </row>
    <row r="69" spans="1:8" ht="9.9499999999999993" customHeight="1" thickBot="1" x14ac:dyDescent="0.3">
      <c r="A69" s="107"/>
      <c r="B69" s="150"/>
      <c r="C69" s="151"/>
      <c r="D69" s="152"/>
      <c r="E69" s="153"/>
      <c r="F69" s="154"/>
      <c r="G69" s="107"/>
      <c r="H69" s="74"/>
    </row>
    <row r="70" spans="1:8" ht="9.9499999999999993" customHeight="1" x14ac:dyDescent="0.25">
      <c r="A70" s="107"/>
      <c r="B70" s="104"/>
      <c r="C70" s="104"/>
      <c r="D70" s="104"/>
      <c r="E70" s="104"/>
      <c r="F70" s="104"/>
      <c r="G70" s="107"/>
      <c r="H70" s="74"/>
    </row>
    <row r="71" spans="1:8" ht="9.9499999999999993" customHeight="1" x14ac:dyDescent="0.25">
      <c r="A71" s="107"/>
      <c r="B71" s="1"/>
      <c r="C71" s="1"/>
      <c r="D71" s="1"/>
      <c r="E71" s="1"/>
      <c r="F71" s="1"/>
      <c r="G71" s="107"/>
      <c r="H71" s="74"/>
    </row>
    <row r="72" spans="1:8" ht="9.9499999999999993" customHeight="1" x14ac:dyDescent="0.25">
      <c r="A72" s="103"/>
      <c r="B72" s="103"/>
      <c r="C72" s="103"/>
      <c r="D72" s="103"/>
      <c r="E72" s="103"/>
      <c r="F72" s="103"/>
      <c r="G72" s="103"/>
    </row>
    <row r="73" spans="1:8" ht="9.9499999999999993" customHeight="1" x14ac:dyDescent="0.25">
      <c r="A73" s="103"/>
      <c r="G73" s="103"/>
    </row>
    <row r="74" spans="1:8" ht="9.9499999999999993" customHeight="1" x14ac:dyDescent="0.25">
      <c r="A74" s="103"/>
      <c r="G74" s="103"/>
    </row>
  </sheetData>
  <sheetProtection selectLockedCells="1"/>
  <mergeCells count="64">
    <mergeCell ref="F1:G1"/>
    <mergeCell ref="C1:E3"/>
    <mergeCell ref="E20:F21"/>
    <mergeCell ref="B20:D21"/>
    <mergeCell ref="E14:F15"/>
    <mergeCell ref="B14:D15"/>
    <mergeCell ref="B12:D13"/>
    <mergeCell ref="E12:F13"/>
    <mergeCell ref="B16:D17"/>
    <mergeCell ref="E16:F17"/>
    <mergeCell ref="A4:G6"/>
    <mergeCell ref="B9:D11"/>
    <mergeCell ref="E9:F11"/>
    <mergeCell ref="A7:G8"/>
    <mergeCell ref="E18:F19"/>
    <mergeCell ref="B18:D19"/>
    <mergeCell ref="B46:D47"/>
    <mergeCell ref="E62:F63"/>
    <mergeCell ref="B50:D51"/>
    <mergeCell ref="E50:F51"/>
    <mergeCell ref="E52:F53"/>
    <mergeCell ref="B54:D55"/>
    <mergeCell ref="B58:D59"/>
    <mergeCell ref="E58:F59"/>
    <mergeCell ref="B56:D57"/>
    <mergeCell ref="E56:F57"/>
    <mergeCell ref="B52:D53"/>
    <mergeCell ref="E46:F47"/>
    <mergeCell ref="E54:F55"/>
    <mergeCell ref="B48:D49"/>
    <mergeCell ref="E48:F49"/>
    <mergeCell ref="B24:D25"/>
    <mergeCell ref="E22:F23"/>
    <mergeCell ref="B38:D39"/>
    <mergeCell ref="E24:F25"/>
    <mergeCell ref="E36:F37"/>
    <mergeCell ref="E34:F35"/>
    <mergeCell ref="E26:F27"/>
    <mergeCell ref="E28:F29"/>
    <mergeCell ref="B26:D27"/>
    <mergeCell ref="B28:D29"/>
    <mergeCell ref="B30:D31"/>
    <mergeCell ref="B32:D33"/>
    <mergeCell ref="E30:F31"/>
    <mergeCell ref="B34:D35"/>
    <mergeCell ref="E32:F33"/>
    <mergeCell ref="B22:D23"/>
    <mergeCell ref="B68:D69"/>
    <mergeCell ref="E68:F69"/>
    <mergeCell ref="B60:D61"/>
    <mergeCell ref="E60:F61"/>
    <mergeCell ref="B64:D65"/>
    <mergeCell ref="E64:F65"/>
    <mergeCell ref="B66:D67"/>
    <mergeCell ref="E66:F67"/>
    <mergeCell ref="B62:D63"/>
    <mergeCell ref="B42:D43"/>
    <mergeCell ref="E40:F41"/>
    <mergeCell ref="B36:D37"/>
    <mergeCell ref="E42:F43"/>
    <mergeCell ref="E44:F45"/>
    <mergeCell ref="B44:D45"/>
    <mergeCell ref="B40:D41"/>
    <mergeCell ref="E38:F39"/>
  </mergeCells>
  <pageMargins left="0.7" right="0.7" top="0.75" bottom="0.75" header="0.3" footer="0.3"/>
  <pageSetup paperSize="9" orientation="portrait" r:id="rId1"/>
  <colBreaks count="1" manualBreakCount="1">
    <brk id="8" max="7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Check Box 1">
              <controlPr defaultSize="0" autoFill="0" autoLine="0" autoPict="0" macro="[0]!AFFICHER_TRACTEUR">
                <anchor moveWithCells="1">
                  <from>
                    <xdr:col>4</xdr:col>
                    <xdr:colOff>276225</xdr:colOff>
                    <xdr:row>11</xdr:row>
                    <xdr:rowOff>9525</xdr:rowOff>
                  </from>
                  <to>
                    <xdr:col>5</xdr:col>
                    <xdr:colOff>466725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839" r:id="rId5" name="Button 63">
              <controlPr defaultSize="0" print="0" autoFill="0" autoPict="0" macro="[0]!AFFICHER_TOUT_MASQUER">
                <anchor moveWithCells="1" sizeWithCells="1">
                  <from>
                    <xdr:col>4</xdr:col>
                    <xdr:colOff>733425</xdr:colOff>
                    <xdr:row>4</xdr:row>
                    <xdr:rowOff>133350</xdr:rowOff>
                  </from>
                  <to>
                    <xdr:col>6</xdr:col>
                    <xdr:colOff>371475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iche_expertise_01_A"/>
  <dimension ref="A1:DC114"/>
  <sheetViews>
    <sheetView showGridLines="0" showRowColHeaders="0" zoomScaleNormal="100" workbookViewId="0">
      <selection activeCell="O14" sqref="O14:Y14"/>
    </sheetView>
  </sheetViews>
  <sheetFormatPr baseColWidth="10" defaultColWidth="0" defaultRowHeight="12.6" customHeight="1" zeroHeight="1" x14ac:dyDescent="0.25"/>
  <cols>
    <col min="1" max="34" width="1.7109375" style="35" customWidth="1"/>
    <col min="35" max="35" width="1.140625" style="35" customWidth="1"/>
    <col min="36" max="36" width="0.5703125" style="35" customWidth="1"/>
    <col min="37" max="49" width="1.7109375" style="35" customWidth="1"/>
    <col min="50" max="50" width="0.5703125" style="35" customWidth="1"/>
    <col min="51" max="51" width="1.140625" style="35" customWidth="1"/>
    <col min="52" max="53" width="1.7109375" style="35" customWidth="1"/>
    <col min="54" max="54" width="1.5703125" style="35" customWidth="1"/>
    <col min="55" max="55" width="0.140625" style="35" customWidth="1"/>
    <col min="56" max="56" width="1.7109375" style="35" customWidth="1"/>
    <col min="57" max="57" width="1.7109375" style="85" customWidth="1"/>
    <col min="58" max="81" width="1.7109375" style="35" customWidth="1"/>
    <col min="82" max="82" width="1.7109375" style="85" customWidth="1"/>
    <col min="83" max="107" width="1.7109375" style="35" customWidth="1"/>
    <col min="108" max="16384" width="1.7109375" style="35" hidden="1"/>
  </cols>
  <sheetData>
    <row r="1" spans="1:105" ht="11.25" customHeight="1" thickBot="1" x14ac:dyDescent="0.3">
      <c r="A1" s="93"/>
      <c r="B1" s="94"/>
      <c r="C1" s="94"/>
      <c r="D1" s="94"/>
      <c r="E1" s="94"/>
      <c r="F1" s="94"/>
      <c r="G1"/>
      <c r="H1"/>
      <c r="I1"/>
      <c r="J1"/>
      <c r="K1"/>
      <c r="L1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D1" s="9"/>
    </row>
    <row r="2" spans="1:105" ht="20.100000000000001" customHeight="1" thickBot="1" x14ac:dyDescent="0.3">
      <c r="A2" s="95"/>
      <c r="B2" s="94"/>
      <c r="C2" s="94"/>
      <c r="D2" s="94"/>
      <c r="E2" s="94"/>
      <c r="F2" s="94"/>
      <c r="G2"/>
      <c r="H2"/>
      <c r="I2"/>
      <c r="J2"/>
      <c r="K2"/>
      <c r="L2"/>
      <c r="M2" s="18"/>
      <c r="N2" s="11"/>
      <c r="O2" s="11"/>
      <c r="P2" s="225" t="s">
        <v>71</v>
      </c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6"/>
      <c r="AW2" s="226"/>
      <c r="AX2" s="226"/>
      <c r="AY2" s="226"/>
      <c r="AZ2" s="226"/>
      <c r="BA2" s="227"/>
      <c r="BB2" s="18"/>
      <c r="BC2" s="18"/>
      <c r="BD2" s="9"/>
      <c r="BP2" s="248" t="s">
        <v>97</v>
      </c>
      <c r="BQ2" s="249"/>
      <c r="BR2" s="249"/>
      <c r="BS2" s="249"/>
      <c r="BT2" s="249"/>
      <c r="BU2" s="249"/>
      <c r="BV2" s="249"/>
      <c r="BW2" s="249"/>
      <c r="BX2" s="249"/>
      <c r="BY2" s="249"/>
      <c r="BZ2" s="249"/>
      <c r="CA2" s="249"/>
      <c r="CB2" s="249"/>
      <c r="CC2" s="249"/>
      <c r="CD2" s="249"/>
      <c r="CE2" s="249"/>
      <c r="CF2" s="249"/>
      <c r="CG2" s="249"/>
      <c r="CH2" s="249"/>
      <c r="CI2" s="249"/>
      <c r="CJ2" s="249"/>
      <c r="CK2" s="249"/>
      <c r="CL2" s="249"/>
      <c r="CM2" s="249"/>
      <c r="CN2" s="249"/>
      <c r="CO2" s="249"/>
      <c r="CP2" s="249"/>
      <c r="CQ2" s="249"/>
      <c r="CR2" s="249"/>
      <c r="CS2" s="250"/>
    </row>
    <row r="3" spans="1:105" ht="11.25" customHeight="1" x14ac:dyDescent="0.25">
      <c r="A3" s="95"/>
      <c r="B3" s="85"/>
      <c r="C3" s="85"/>
      <c r="D3" s="85"/>
      <c r="E3" s="85"/>
      <c r="F3" s="85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3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3"/>
      <c r="AY3" s="11"/>
      <c r="AZ3" s="11"/>
      <c r="BA3" s="11"/>
      <c r="BB3" s="17"/>
      <c r="BC3" s="36"/>
      <c r="BD3" s="9"/>
      <c r="BP3" s="251"/>
      <c r="BQ3" s="252"/>
      <c r="BR3" s="252"/>
      <c r="BS3" s="252"/>
      <c r="BT3" s="252"/>
      <c r="BU3" s="252"/>
      <c r="BV3" s="252"/>
      <c r="BW3" s="252"/>
      <c r="BX3" s="252"/>
      <c r="BY3" s="252"/>
      <c r="BZ3" s="252"/>
      <c r="CA3" s="252"/>
      <c r="CB3" s="252"/>
      <c r="CC3" s="252"/>
      <c r="CD3" s="252"/>
      <c r="CE3" s="252"/>
      <c r="CF3" s="252"/>
      <c r="CG3" s="252"/>
      <c r="CH3" s="252"/>
      <c r="CI3" s="252"/>
      <c r="CJ3" s="252"/>
      <c r="CK3" s="252"/>
      <c r="CL3" s="252"/>
      <c r="CM3" s="252"/>
      <c r="CN3" s="252"/>
      <c r="CO3" s="252"/>
      <c r="CP3" s="252"/>
      <c r="CQ3" s="252"/>
      <c r="CR3" s="252"/>
      <c r="CS3" s="253"/>
    </row>
    <row r="4" spans="1:105" ht="19.5" customHeight="1" thickBot="1" x14ac:dyDescent="0.3">
      <c r="A4" s="95"/>
      <c r="B4" s="85"/>
      <c r="C4" s="85"/>
      <c r="D4" s="85"/>
      <c r="E4" s="85"/>
      <c r="F4" s="85"/>
      <c r="G4" s="16"/>
      <c r="H4" s="16"/>
      <c r="I4" s="16"/>
      <c r="J4" s="16"/>
      <c r="K4" s="16"/>
      <c r="L4" s="16"/>
      <c r="M4" s="16"/>
      <c r="N4" s="16"/>
      <c r="O4" s="16"/>
      <c r="P4" s="228" t="s">
        <v>27</v>
      </c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/>
      <c r="AQ4" s="230"/>
      <c r="AR4" s="230"/>
      <c r="AS4" s="230"/>
      <c r="AT4" s="230"/>
      <c r="AU4" s="230"/>
      <c r="AV4" s="61"/>
      <c r="AW4" s="61"/>
      <c r="AX4" s="61"/>
      <c r="AY4" s="61"/>
      <c r="AZ4" s="61"/>
      <c r="BA4" s="61"/>
      <c r="BB4" s="59"/>
      <c r="BD4" s="9"/>
      <c r="BP4" s="254"/>
      <c r="BQ4" s="255"/>
      <c r="BR4" s="255"/>
      <c r="BS4" s="255"/>
      <c r="BT4" s="255"/>
      <c r="BU4" s="255"/>
      <c r="BV4" s="255"/>
      <c r="BW4" s="255"/>
      <c r="BX4" s="255"/>
      <c r="BY4" s="255"/>
      <c r="BZ4" s="255"/>
      <c r="CA4" s="255"/>
      <c r="CB4" s="255"/>
      <c r="CC4" s="255"/>
      <c r="CD4" s="255"/>
      <c r="CE4" s="255"/>
      <c r="CF4" s="255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5"/>
      <c r="CS4" s="256"/>
    </row>
    <row r="5" spans="1:105" ht="8.25" customHeight="1" thickBot="1" x14ac:dyDescent="0.3">
      <c r="A5" s="95"/>
      <c r="B5" s="85"/>
      <c r="C5" s="85"/>
      <c r="D5" s="85"/>
      <c r="E5" s="85"/>
      <c r="F5" s="8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D5" s="9"/>
    </row>
    <row r="6" spans="1:105" ht="19.5" customHeight="1" x14ac:dyDescent="0.25">
      <c r="A6" s="95"/>
      <c r="B6" s="85"/>
      <c r="C6" s="85"/>
      <c r="D6" s="85"/>
      <c r="E6" s="85"/>
      <c r="F6" s="85"/>
      <c r="G6" s="16"/>
      <c r="H6" s="16"/>
      <c r="I6" s="16"/>
      <c r="J6" s="16"/>
      <c r="K6" s="16"/>
      <c r="L6" s="16"/>
      <c r="M6" s="16"/>
      <c r="N6" s="16"/>
      <c r="O6" s="16"/>
      <c r="P6" s="228" t="s">
        <v>3</v>
      </c>
      <c r="Q6" s="228"/>
      <c r="R6" s="228"/>
      <c r="S6" s="228"/>
      <c r="T6" s="228"/>
      <c r="U6" s="228"/>
      <c r="V6" s="228"/>
      <c r="W6" s="228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  <c r="BB6" s="16"/>
      <c r="BD6" s="9"/>
      <c r="BE6" s="110" t="s">
        <v>99</v>
      </c>
      <c r="BF6" s="257">
        <v>1</v>
      </c>
      <c r="BG6" s="258"/>
      <c r="BH6" s="258"/>
      <c r="BI6" s="258"/>
      <c r="BJ6" s="258"/>
      <c r="BK6" s="258"/>
      <c r="BL6" s="258"/>
      <c r="BM6" s="258"/>
      <c r="BN6" s="258"/>
      <c r="BO6" s="258"/>
      <c r="BP6" s="258"/>
      <c r="BQ6" s="258"/>
      <c r="BR6" s="258"/>
      <c r="BS6" s="258"/>
      <c r="BT6" s="258"/>
      <c r="BU6" s="258"/>
      <c r="BV6" s="258"/>
      <c r="BW6" s="258"/>
      <c r="BX6" s="258"/>
      <c r="BY6" s="258"/>
      <c r="BZ6" s="258"/>
      <c r="CA6" s="258"/>
      <c r="CB6" s="259"/>
      <c r="CE6" s="257">
        <v>2</v>
      </c>
      <c r="CF6" s="258"/>
      <c r="CG6" s="258"/>
      <c r="CH6" s="258"/>
      <c r="CI6" s="258"/>
      <c r="CJ6" s="258"/>
      <c r="CK6" s="258"/>
      <c r="CL6" s="258"/>
      <c r="CM6" s="258"/>
      <c r="CN6" s="258"/>
      <c r="CO6" s="258"/>
      <c r="CP6" s="258"/>
      <c r="CQ6" s="258"/>
      <c r="CR6" s="258"/>
      <c r="CS6" s="258"/>
      <c r="CT6" s="258"/>
      <c r="CU6" s="258"/>
      <c r="CV6" s="258"/>
      <c r="CW6" s="258"/>
      <c r="CX6" s="258"/>
      <c r="CY6" s="258"/>
      <c r="CZ6" s="258"/>
      <c r="DA6" s="259"/>
    </row>
    <row r="7" spans="1:105" ht="8.25" customHeight="1" x14ac:dyDescent="0.25">
      <c r="A7" s="95"/>
      <c r="B7" s="85"/>
      <c r="C7" s="85"/>
      <c r="D7" s="85"/>
      <c r="E7" s="85"/>
      <c r="F7" s="8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D7" s="9"/>
      <c r="BF7" s="260"/>
      <c r="BG7" s="261"/>
      <c r="BH7" s="261"/>
      <c r="BI7" s="261"/>
      <c r="BJ7" s="261"/>
      <c r="BK7" s="261"/>
      <c r="BL7" s="261"/>
      <c r="BM7" s="261"/>
      <c r="BN7" s="261"/>
      <c r="BO7" s="261"/>
      <c r="BP7" s="261"/>
      <c r="BQ7" s="261"/>
      <c r="BR7" s="261"/>
      <c r="BS7" s="261"/>
      <c r="BT7" s="261"/>
      <c r="BU7" s="261"/>
      <c r="BV7" s="261"/>
      <c r="BW7" s="261"/>
      <c r="BX7" s="261"/>
      <c r="BY7" s="261"/>
      <c r="BZ7" s="261"/>
      <c r="CA7" s="261"/>
      <c r="CB7" s="262"/>
      <c r="CE7" s="260"/>
      <c r="CF7" s="261"/>
      <c r="CG7" s="261"/>
      <c r="CH7" s="261"/>
      <c r="CI7" s="261"/>
      <c r="CJ7" s="261"/>
      <c r="CK7" s="261"/>
      <c r="CL7" s="261"/>
      <c r="CM7" s="261"/>
      <c r="CN7" s="261"/>
      <c r="CO7" s="261"/>
      <c r="CP7" s="261"/>
      <c r="CQ7" s="261"/>
      <c r="CR7" s="261"/>
      <c r="CS7" s="261"/>
      <c r="CT7" s="261"/>
      <c r="CU7" s="261"/>
      <c r="CV7" s="261"/>
      <c r="CW7" s="261"/>
      <c r="CX7" s="261"/>
      <c r="CY7" s="261"/>
      <c r="CZ7" s="261"/>
      <c r="DA7" s="262"/>
    </row>
    <row r="8" spans="1:105" ht="19.5" customHeight="1" x14ac:dyDescent="0.25">
      <c r="A8" s="85"/>
      <c r="B8" s="85"/>
      <c r="C8" s="85"/>
      <c r="D8" s="85"/>
      <c r="E8" s="85"/>
      <c r="F8" s="85"/>
      <c r="G8" s="16"/>
      <c r="H8" s="16"/>
      <c r="I8" s="16"/>
      <c r="J8" s="16"/>
      <c r="K8" s="16"/>
      <c r="L8" s="16"/>
      <c r="M8" s="16"/>
      <c r="N8" s="16"/>
      <c r="O8" s="16"/>
      <c r="P8" s="229" t="s">
        <v>29</v>
      </c>
      <c r="Q8" s="229"/>
      <c r="R8" s="229"/>
      <c r="S8" s="229"/>
      <c r="T8" s="229"/>
      <c r="U8" s="229"/>
      <c r="V8" s="229"/>
      <c r="W8" s="229"/>
      <c r="X8" s="229"/>
      <c r="Y8" s="231"/>
      <c r="Z8" s="231"/>
      <c r="AA8" s="231"/>
      <c r="AB8" s="231"/>
      <c r="AC8" s="231"/>
      <c r="AD8" s="231"/>
      <c r="AE8" s="231"/>
      <c r="AF8" s="231"/>
      <c r="AG8" s="232" t="s">
        <v>48</v>
      </c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1"/>
      <c r="AT8" s="231"/>
      <c r="AU8" s="231"/>
      <c r="AV8" s="231"/>
      <c r="AW8" s="231"/>
      <c r="AX8" s="231"/>
      <c r="AY8" s="231"/>
      <c r="AZ8" s="231"/>
      <c r="BA8" s="231"/>
      <c r="BB8" s="16"/>
      <c r="BD8" s="9"/>
      <c r="BF8" s="260"/>
      <c r="BG8" s="261"/>
      <c r="BH8" s="261"/>
      <c r="BI8" s="261"/>
      <c r="BJ8" s="261"/>
      <c r="BK8" s="261"/>
      <c r="BL8" s="261"/>
      <c r="BM8" s="261"/>
      <c r="BN8" s="261"/>
      <c r="BO8" s="261"/>
      <c r="BP8" s="261"/>
      <c r="BQ8" s="261"/>
      <c r="BR8" s="261"/>
      <c r="BS8" s="261"/>
      <c r="BT8" s="261"/>
      <c r="BU8" s="261"/>
      <c r="BV8" s="261"/>
      <c r="BW8" s="261"/>
      <c r="BX8" s="261"/>
      <c r="BY8" s="261"/>
      <c r="BZ8" s="261"/>
      <c r="CA8" s="261"/>
      <c r="CB8" s="262"/>
      <c r="CE8" s="260"/>
      <c r="CF8" s="261"/>
      <c r="CG8" s="261"/>
      <c r="CH8" s="261"/>
      <c r="CI8" s="261"/>
      <c r="CJ8" s="261"/>
      <c r="CK8" s="261"/>
      <c r="CL8" s="261"/>
      <c r="CM8" s="261"/>
      <c r="CN8" s="261"/>
      <c r="CO8" s="261"/>
      <c r="CP8" s="261"/>
      <c r="CQ8" s="261"/>
      <c r="CR8" s="261"/>
      <c r="CS8" s="261"/>
      <c r="CT8" s="261"/>
      <c r="CU8" s="261"/>
      <c r="CV8" s="261"/>
      <c r="CW8" s="261"/>
      <c r="CX8" s="261"/>
      <c r="CY8" s="261"/>
      <c r="CZ8" s="261"/>
      <c r="DA8" s="262"/>
    </row>
    <row r="9" spans="1:105" ht="20.100000000000001" customHeight="1" thickBot="1" x14ac:dyDescent="0.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3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3"/>
      <c r="AY9" s="11"/>
      <c r="AZ9" s="11"/>
      <c r="BA9" s="11"/>
      <c r="BB9" s="11"/>
      <c r="BD9" s="9"/>
      <c r="BF9" s="260"/>
      <c r="BG9" s="261"/>
      <c r="BH9" s="261"/>
      <c r="BI9" s="261"/>
      <c r="BJ9" s="261"/>
      <c r="BK9" s="261"/>
      <c r="BL9" s="261"/>
      <c r="BM9" s="261"/>
      <c r="BN9" s="261"/>
      <c r="BO9" s="261"/>
      <c r="BP9" s="261"/>
      <c r="BQ9" s="261"/>
      <c r="BR9" s="261"/>
      <c r="BS9" s="261"/>
      <c r="BT9" s="261"/>
      <c r="BU9" s="261"/>
      <c r="BV9" s="261"/>
      <c r="BW9" s="261"/>
      <c r="BX9" s="261"/>
      <c r="BY9" s="261"/>
      <c r="BZ9" s="261"/>
      <c r="CA9" s="261"/>
      <c r="CB9" s="262"/>
      <c r="CE9" s="260"/>
      <c r="CF9" s="261"/>
      <c r="CG9" s="261"/>
      <c r="CH9" s="261"/>
      <c r="CI9" s="261"/>
      <c r="CJ9" s="261"/>
      <c r="CK9" s="261"/>
      <c r="CL9" s="261"/>
      <c r="CM9" s="261"/>
      <c r="CN9" s="261"/>
      <c r="CO9" s="261"/>
      <c r="CP9" s="261"/>
      <c r="CQ9" s="261"/>
      <c r="CR9" s="261"/>
      <c r="CS9" s="261"/>
      <c r="CT9" s="261"/>
      <c r="CU9" s="261"/>
      <c r="CV9" s="261"/>
      <c r="CW9" s="261"/>
      <c r="CX9" s="261"/>
      <c r="CY9" s="261"/>
      <c r="CZ9" s="261"/>
      <c r="DA9" s="262"/>
    </row>
    <row r="10" spans="1:105" ht="18.75" customHeight="1" thickBot="1" x14ac:dyDescent="0.3">
      <c r="A10" s="218" t="s">
        <v>1</v>
      </c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19"/>
      <c r="AJ10" s="219"/>
      <c r="AK10" s="219"/>
      <c r="AL10" s="219"/>
      <c r="AM10" s="219"/>
      <c r="AN10" s="219"/>
      <c r="AO10" s="219"/>
      <c r="AP10" s="219"/>
      <c r="AQ10" s="219"/>
      <c r="AR10" s="219"/>
      <c r="AS10" s="219"/>
      <c r="AT10" s="219"/>
      <c r="AU10" s="219"/>
      <c r="AV10" s="219"/>
      <c r="AW10" s="219"/>
      <c r="AX10" s="219"/>
      <c r="AY10" s="219"/>
      <c r="AZ10" s="219"/>
      <c r="BA10" s="219"/>
      <c r="BB10" s="220"/>
      <c r="BD10" s="9"/>
      <c r="BF10" s="260"/>
      <c r="BG10" s="261"/>
      <c r="BH10" s="261"/>
      <c r="BI10" s="261"/>
      <c r="BJ10" s="261"/>
      <c r="BK10" s="261"/>
      <c r="BL10" s="261"/>
      <c r="BM10" s="261"/>
      <c r="BN10" s="261"/>
      <c r="BO10" s="261"/>
      <c r="BP10" s="261"/>
      <c r="BQ10" s="261"/>
      <c r="BR10" s="261"/>
      <c r="BS10" s="261"/>
      <c r="BT10" s="261"/>
      <c r="BU10" s="261"/>
      <c r="BV10" s="261"/>
      <c r="BW10" s="261"/>
      <c r="BX10" s="261"/>
      <c r="BY10" s="261"/>
      <c r="BZ10" s="261"/>
      <c r="CA10" s="261"/>
      <c r="CB10" s="262"/>
      <c r="CE10" s="260"/>
      <c r="CF10" s="261"/>
      <c r="CG10" s="261"/>
      <c r="CH10" s="261"/>
      <c r="CI10" s="261"/>
      <c r="CJ10" s="261"/>
      <c r="CK10" s="261"/>
      <c r="CL10" s="261"/>
      <c r="CM10" s="261"/>
      <c r="CN10" s="261"/>
      <c r="CO10" s="261"/>
      <c r="CP10" s="261"/>
      <c r="CQ10" s="261"/>
      <c r="CR10" s="261"/>
      <c r="CS10" s="261"/>
      <c r="CT10" s="261"/>
      <c r="CU10" s="261"/>
      <c r="CV10" s="261"/>
      <c r="CW10" s="261"/>
      <c r="CX10" s="261"/>
      <c r="CY10" s="261"/>
      <c r="CZ10" s="261"/>
      <c r="DA10" s="262"/>
    </row>
    <row r="11" spans="1:105" ht="11.25" customHeight="1" x14ac:dyDescent="0.25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77"/>
      <c r="AZ11" s="88"/>
      <c r="BA11" s="88"/>
      <c r="BB11" s="88"/>
      <c r="BD11" s="9"/>
      <c r="BF11" s="260"/>
      <c r="BG11" s="261"/>
      <c r="BH11" s="261"/>
      <c r="BI11" s="261"/>
      <c r="BJ11" s="261"/>
      <c r="BK11" s="261"/>
      <c r="BL11" s="261"/>
      <c r="BM11" s="261"/>
      <c r="BN11" s="261"/>
      <c r="BO11" s="261"/>
      <c r="BP11" s="261"/>
      <c r="BQ11" s="261"/>
      <c r="BR11" s="261"/>
      <c r="BS11" s="261"/>
      <c r="BT11" s="261"/>
      <c r="BU11" s="261"/>
      <c r="BV11" s="261"/>
      <c r="BW11" s="261"/>
      <c r="BX11" s="261"/>
      <c r="BY11" s="261"/>
      <c r="BZ11" s="261"/>
      <c r="CA11" s="261"/>
      <c r="CB11" s="262"/>
      <c r="CE11" s="260"/>
      <c r="CF11" s="261"/>
      <c r="CG11" s="261"/>
      <c r="CH11" s="261"/>
      <c r="CI11" s="261"/>
      <c r="CJ11" s="261"/>
      <c r="CK11" s="261"/>
      <c r="CL11" s="261"/>
      <c r="CM11" s="261"/>
      <c r="CN11" s="261"/>
      <c r="CO11" s="261"/>
      <c r="CP11" s="261"/>
      <c r="CQ11" s="261"/>
      <c r="CR11" s="261"/>
      <c r="CS11" s="261"/>
      <c r="CT11" s="261"/>
      <c r="CU11" s="261"/>
      <c r="CV11" s="261"/>
      <c r="CW11" s="261"/>
      <c r="CX11" s="261"/>
      <c r="CY11" s="261"/>
      <c r="CZ11" s="261"/>
      <c r="DA11" s="262"/>
    </row>
    <row r="12" spans="1:105" ht="18.75" customHeight="1" x14ac:dyDescent="0.25">
      <c r="A12" s="88"/>
      <c r="B12" s="88"/>
      <c r="C12" s="196" t="s">
        <v>4</v>
      </c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88" t="s">
        <v>11</v>
      </c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96"/>
      <c r="AA12" s="96"/>
      <c r="AB12" s="96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77"/>
      <c r="AZ12" s="88"/>
      <c r="BA12" s="88"/>
      <c r="BB12" s="88"/>
      <c r="BD12" s="9"/>
      <c r="BF12" s="260"/>
      <c r="BG12" s="261"/>
      <c r="BH12" s="261"/>
      <c r="BI12" s="261"/>
      <c r="BJ12" s="261"/>
      <c r="BK12" s="261"/>
      <c r="BL12" s="261"/>
      <c r="BM12" s="261"/>
      <c r="BN12" s="261"/>
      <c r="BO12" s="261"/>
      <c r="BP12" s="261"/>
      <c r="BQ12" s="261"/>
      <c r="BR12" s="261"/>
      <c r="BS12" s="261"/>
      <c r="BT12" s="261"/>
      <c r="BU12" s="261"/>
      <c r="BV12" s="261"/>
      <c r="BW12" s="261"/>
      <c r="BX12" s="261"/>
      <c r="BY12" s="261"/>
      <c r="BZ12" s="261"/>
      <c r="CA12" s="261"/>
      <c r="CB12" s="262"/>
      <c r="CE12" s="260"/>
      <c r="CF12" s="261"/>
      <c r="CG12" s="261"/>
      <c r="CH12" s="261"/>
      <c r="CI12" s="261"/>
      <c r="CJ12" s="261"/>
      <c r="CK12" s="261"/>
      <c r="CL12" s="261"/>
      <c r="CM12" s="261"/>
      <c r="CN12" s="261"/>
      <c r="CO12" s="261"/>
      <c r="CP12" s="261"/>
      <c r="CQ12" s="261"/>
      <c r="CR12" s="261"/>
      <c r="CS12" s="261"/>
      <c r="CT12" s="261"/>
      <c r="CU12" s="261"/>
      <c r="CV12" s="261"/>
      <c r="CW12" s="261"/>
      <c r="CX12" s="261"/>
      <c r="CY12" s="261"/>
      <c r="CZ12" s="261"/>
      <c r="DA12" s="262"/>
    </row>
    <row r="13" spans="1:105" s="33" customFormat="1" ht="7.5" customHeight="1" x14ac:dyDescent="0.15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87"/>
      <c r="AZ13" s="87"/>
      <c r="BA13" s="87"/>
      <c r="BB13" s="87"/>
      <c r="BD13" s="39"/>
      <c r="BE13" s="111"/>
      <c r="BF13" s="260"/>
      <c r="BG13" s="261"/>
      <c r="BH13" s="261"/>
      <c r="BI13" s="261"/>
      <c r="BJ13" s="261"/>
      <c r="BK13" s="261"/>
      <c r="BL13" s="261"/>
      <c r="BM13" s="261"/>
      <c r="BN13" s="261"/>
      <c r="BO13" s="261"/>
      <c r="BP13" s="261"/>
      <c r="BQ13" s="261"/>
      <c r="BR13" s="261"/>
      <c r="BS13" s="261"/>
      <c r="BT13" s="261"/>
      <c r="BU13" s="261"/>
      <c r="BV13" s="261"/>
      <c r="BW13" s="261"/>
      <c r="BX13" s="261"/>
      <c r="BY13" s="261"/>
      <c r="BZ13" s="261"/>
      <c r="CA13" s="261"/>
      <c r="CB13" s="262"/>
      <c r="CD13" s="111"/>
      <c r="CE13" s="260"/>
      <c r="CF13" s="261"/>
      <c r="CG13" s="261"/>
      <c r="CH13" s="261"/>
      <c r="CI13" s="261"/>
      <c r="CJ13" s="261"/>
      <c r="CK13" s="261"/>
      <c r="CL13" s="261"/>
      <c r="CM13" s="261"/>
      <c r="CN13" s="261"/>
      <c r="CO13" s="261"/>
      <c r="CP13" s="261"/>
      <c r="CQ13" s="261"/>
      <c r="CR13" s="261"/>
      <c r="CS13" s="261"/>
      <c r="CT13" s="261"/>
      <c r="CU13" s="261"/>
      <c r="CV13" s="261"/>
      <c r="CW13" s="261"/>
      <c r="CX13" s="261"/>
      <c r="CY13" s="261"/>
      <c r="CZ13" s="261"/>
      <c r="DA13" s="262"/>
    </row>
    <row r="14" spans="1:105" ht="18.75" customHeight="1" x14ac:dyDescent="0.25">
      <c r="A14" s="88"/>
      <c r="B14" s="88"/>
      <c r="C14" s="196" t="s">
        <v>5</v>
      </c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88" t="s">
        <v>11</v>
      </c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98"/>
      <c r="AK14" s="234" t="s">
        <v>26</v>
      </c>
      <c r="AL14" s="234"/>
      <c r="AM14" s="234"/>
      <c r="AN14" s="234"/>
      <c r="AO14" s="234"/>
      <c r="AP14" s="234"/>
      <c r="AQ14" s="234"/>
      <c r="AR14" s="234"/>
      <c r="AS14" s="234"/>
      <c r="AT14" s="234"/>
      <c r="AU14" s="234"/>
      <c r="AV14" s="234"/>
      <c r="AW14" s="234"/>
      <c r="AX14" s="98"/>
      <c r="AY14" s="99"/>
      <c r="AZ14" s="88"/>
      <c r="BA14" s="88"/>
      <c r="BB14" s="88"/>
      <c r="BD14" s="9"/>
      <c r="BF14" s="260"/>
      <c r="BG14" s="261"/>
      <c r="BH14" s="261"/>
      <c r="BI14" s="261"/>
      <c r="BJ14" s="261"/>
      <c r="BK14" s="261"/>
      <c r="BL14" s="261"/>
      <c r="BM14" s="261"/>
      <c r="BN14" s="261"/>
      <c r="BO14" s="261"/>
      <c r="BP14" s="261"/>
      <c r="BQ14" s="261"/>
      <c r="BR14" s="261"/>
      <c r="BS14" s="261"/>
      <c r="BT14" s="261"/>
      <c r="BU14" s="261"/>
      <c r="BV14" s="261"/>
      <c r="BW14" s="261"/>
      <c r="BX14" s="261"/>
      <c r="BY14" s="261"/>
      <c r="BZ14" s="261"/>
      <c r="CA14" s="261"/>
      <c r="CB14" s="262"/>
      <c r="CE14" s="260"/>
      <c r="CF14" s="261"/>
      <c r="CG14" s="261"/>
      <c r="CH14" s="261"/>
      <c r="CI14" s="261"/>
      <c r="CJ14" s="261"/>
      <c r="CK14" s="261"/>
      <c r="CL14" s="261"/>
      <c r="CM14" s="261"/>
      <c r="CN14" s="261"/>
      <c r="CO14" s="261"/>
      <c r="CP14" s="261"/>
      <c r="CQ14" s="261"/>
      <c r="CR14" s="261"/>
      <c r="CS14" s="261"/>
      <c r="CT14" s="261"/>
      <c r="CU14" s="261"/>
      <c r="CV14" s="261"/>
      <c r="CW14" s="261"/>
      <c r="CX14" s="261"/>
      <c r="CY14" s="261"/>
      <c r="CZ14" s="261"/>
      <c r="DA14" s="262"/>
    </row>
    <row r="15" spans="1:105" s="33" customFormat="1" ht="7.5" customHeight="1" x14ac:dyDescent="0.25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97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97"/>
      <c r="AY15" s="87"/>
      <c r="AZ15" s="87"/>
      <c r="BA15" s="87"/>
      <c r="BB15" s="87"/>
      <c r="BD15" s="39"/>
      <c r="BE15" s="111"/>
      <c r="BF15" s="260"/>
      <c r="BG15" s="261"/>
      <c r="BH15" s="261"/>
      <c r="BI15" s="261"/>
      <c r="BJ15" s="261"/>
      <c r="BK15" s="261"/>
      <c r="BL15" s="261"/>
      <c r="BM15" s="261"/>
      <c r="BN15" s="261"/>
      <c r="BO15" s="261"/>
      <c r="BP15" s="261"/>
      <c r="BQ15" s="261"/>
      <c r="BR15" s="261"/>
      <c r="BS15" s="261"/>
      <c r="BT15" s="261"/>
      <c r="BU15" s="261"/>
      <c r="BV15" s="261"/>
      <c r="BW15" s="261"/>
      <c r="BX15" s="261"/>
      <c r="BY15" s="261"/>
      <c r="BZ15" s="261"/>
      <c r="CA15" s="261"/>
      <c r="CB15" s="262"/>
      <c r="CD15" s="111"/>
      <c r="CE15" s="260"/>
      <c r="CF15" s="261"/>
      <c r="CG15" s="261"/>
      <c r="CH15" s="261"/>
      <c r="CI15" s="261"/>
      <c r="CJ15" s="261"/>
      <c r="CK15" s="261"/>
      <c r="CL15" s="261"/>
      <c r="CM15" s="261"/>
      <c r="CN15" s="261"/>
      <c r="CO15" s="261"/>
      <c r="CP15" s="261"/>
      <c r="CQ15" s="261"/>
      <c r="CR15" s="261"/>
      <c r="CS15" s="261"/>
      <c r="CT15" s="261"/>
      <c r="CU15" s="261"/>
      <c r="CV15" s="261"/>
      <c r="CW15" s="261"/>
      <c r="CX15" s="261"/>
      <c r="CY15" s="261"/>
      <c r="CZ15" s="261"/>
      <c r="DA15" s="262"/>
    </row>
    <row r="16" spans="1:105" ht="18.75" customHeight="1" x14ac:dyDescent="0.25">
      <c r="A16" s="88"/>
      <c r="B16" s="88"/>
      <c r="C16" s="196" t="s">
        <v>6</v>
      </c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88" t="s">
        <v>11</v>
      </c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98"/>
      <c r="AK16" s="233"/>
      <c r="AL16" s="233"/>
      <c r="AM16" s="233"/>
      <c r="AN16" s="233"/>
      <c r="AO16" s="233"/>
      <c r="AP16" s="233"/>
      <c r="AQ16" s="233"/>
      <c r="AR16" s="233"/>
      <c r="AS16" s="233"/>
      <c r="AT16" s="233"/>
      <c r="AU16" s="233"/>
      <c r="AV16" s="233"/>
      <c r="AW16" s="233"/>
      <c r="AX16" s="98"/>
      <c r="AY16" s="77"/>
      <c r="AZ16" s="88"/>
      <c r="BA16" s="88"/>
      <c r="BB16" s="88"/>
      <c r="BD16" s="9"/>
      <c r="BF16" s="260"/>
      <c r="BG16" s="261"/>
      <c r="BH16" s="261"/>
      <c r="BI16" s="261"/>
      <c r="BJ16" s="261"/>
      <c r="BK16" s="261"/>
      <c r="BL16" s="261"/>
      <c r="BM16" s="261"/>
      <c r="BN16" s="261"/>
      <c r="BO16" s="261"/>
      <c r="BP16" s="261"/>
      <c r="BQ16" s="261"/>
      <c r="BR16" s="261"/>
      <c r="BS16" s="261"/>
      <c r="BT16" s="261"/>
      <c r="BU16" s="261"/>
      <c r="BV16" s="261"/>
      <c r="BW16" s="261"/>
      <c r="BX16" s="261"/>
      <c r="BY16" s="261"/>
      <c r="BZ16" s="261"/>
      <c r="CA16" s="261"/>
      <c r="CB16" s="262"/>
      <c r="CE16" s="260"/>
      <c r="CF16" s="261"/>
      <c r="CG16" s="261"/>
      <c r="CH16" s="261"/>
      <c r="CI16" s="261"/>
      <c r="CJ16" s="261"/>
      <c r="CK16" s="261"/>
      <c r="CL16" s="261"/>
      <c r="CM16" s="261"/>
      <c r="CN16" s="261"/>
      <c r="CO16" s="261"/>
      <c r="CP16" s="261"/>
      <c r="CQ16" s="261"/>
      <c r="CR16" s="261"/>
      <c r="CS16" s="261"/>
      <c r="CT16" s="261"/>
      <c r="CU16" s="261"/>
      <c r="CV16" s="261"/>
      <c r="CW16" s="261"/>
      <c r="CX16" s="261"/>
      <c r="CY16" s="261"/>
      <c r="CZ16" s="261"/>
      <c r="DA16" s="262"/>
    </row>
    <row r="17" spans="1:105" s="33" customFormat="1" ht="7.5" customHeight="1" x14ac:dyDescent="0.15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97"/>
      <c r="AK17" s="236" t="str">
        <f>IF(AK16="","= A déterminer au plus juste","")</f>
        <v>= A déterminer au plus juste</v>
      </c>
      <c r="AL17" s="236"/>
      <c r="AM17" s="236"/>
      <c r="AN17" s="236"/>
      <c r="AO17" s="236"/>
      <c r="AP17" s="236"/>
      <c r="AQ17" s="236"/>
      <c r="AR17" s="236"/>
      <c r="AS17" s="236"/>
      <c r="AT17" s="236"/>
      <c r="AU17" s="236"/>
      <c r="AV17" s="236"/>
      <c r="AW17" s="236"/>
      <c r="AX17" s="97"/>
      <c r="AY17" s="87"/>
      <c r="AZ17" s="87"/>
      <c r="BA17" s="87"/>
      <c r="BB17" s="87"/>
      <c r="BD17" s="39"/>
      <c r="BE17" s="111"/>
      <c r="BF17" s="263"/>
      <c r="BG17" s="264"/>
      <c r="BH17" s="264"/>
      <c r="BI17" s="264"/>
      <c r="BJ17" s="264"/>
      <c r="BK17" s="264"/>
      <c r="BL17" s="264"/>
      <c r="BM17" s="264"/>
      <c r="BN17" s="264"/>
      <c r="BO17" s="264"/>
      <c r="BP17" s="264"/>
      <c r="BQ17" s="264"/>
      <c r="BR17" s="264"/>
      <c r="BS17" s="264"/>
      <c r="BT17" s="264"/>
      <c r="BU17" s="264"/>
      <c r="BV17" s="264"/>
      <c r="BW17" s="264"/>
      <c r="BX17" s="264"/>
      <c r="BY17" s="264"/>
      <c r="BZ17" s="264"/>
      <c r="CA17" s="264"/>
      <c r="CB17" s="265"/>
      <c r="CD17" s="111"/>
      <c r="CE17" s="263"/>
      <c r="CF17" s="264"/>
      <c r="CG17" s="264"/>
      <c r="CH17" s="264"/>
      <c r="CI17" s="264"/>
      <c r="CJ17" s="264"/>
      <c r="CK17" s="264"/>
      <c r="CL17" s="264"/>
      <c r="CM17" s="264"/>
      <c r="CN17" s="264"/>
      <c r="CO17" s="264"/>
      <c r="CP17" s="264"/>
      <c r="CQ17" s="264"/>
      <c r="CR17" s="264"/>
      <c r="CS17" s="264"/>
      <c r="CT17" s="264"/>
      <c r="CU17" s="264"/>
      <c r="CV17" s="264"/>
      <c r="CW17" s="264"/>
      <c r="CX17" s="264"/>
      <c r="CY17" s="264"/>
      <c r="CZ17" s="264"/>
      <c r="DA17" s="265"/>
    </row>
    <row r="18" spans="1:105" ht="18.75" customHeight="1" x14ac:dyDescent="0.25">
      <c r="A18" s="88"/>
      <c r="B18" s="88"/>
      <c r="C18" s="196" t="s">
        <v>37</v>
      </c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88" t="s">
        <v>11</v>
      </c>
      <c r="O18" s="217"/>
      <c r="P18" s="217"/>
      <c r="Q18" s="217"/>
      <c r="R18" s="217"/>
      <c r="S18" s="217"/>
      <c r="T18" s="217"/>
      <c r="U18" s="196"/>
      <c r="V18" s="196"/>
      <c r="W18" s="196"/>
      <c r="X18" s="196"/>
      <c r="Y18" s="196"/>
      <c r="Z18" s="196"/>
      <c r="AA18" s="88"/>
      <c r="AB18" s="88"/>
      <c r="AC18" s="88"/>
      <c r="AD18" s="88"/>
      <c r="AE18" s="88"/>
      <c r="AF18" s="88"/>
      <c r="AG18" s="88"/>
      <c r="AH18" s="88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88"/>
      <c r="BA18" s="88"/>
      <c r="BB18" s="88"/>
      <c r="BD18" s="9"/>
      <c r="BF18" s="263"/>
      <c r="BG18" s="264"/>
      <c r="BH18" s="264"/>
      <c r="BI18" s="264"/>
      <c r="BJ18" s="264"/>
      <c r="BK18" s="264"/>
      <c r="BL18" s="264"/>
      <c r="BM18" s="264"/>
      <c r="BN18" s="264"/>
      <c r="BO18" s="264"/>
      <c r="BP18" s="264"/>
      <c r="BQ18" s="264"/>
      <c r="BR18" s="264"/>
      <c r="BS18" s="264"/>
      <c r="BT18" s="264"/>
      <c r="BU18" s="264"/>
      <c r="BV18" s="264"/>
      <c r="BW18" s="264"/>
      <c r="BX18" s="264"/>
      <c r="BY18" s="264"/>
      <c r="BZ18" s="264"/>
      <c r="CA18" s="264"/>
      <c r="CB18" s="265"/>
      <c r="CE18" s="263"/>
      <c r="CF18" s="264"/>
      <c r="CG18" s="264"/>
      <c r="CH18" s="264"/>
      <c r="CI18" s="264"/>
      <c r="CJ18" s="264"/>
      <c r="CK18" s="264"/>
      <c r="CL18" s="264"/>
      <c r="CM18" s="264"/>
      <c r="CN18" s="264"/>
      <c r="CO18" s="264"/>
      <c r="CP18" s="264"/>
      <c r="CQ18" s="264"/>
      <c r="CR18" s="264"/>
      <c r="CS18" s="264"/>
      <c r="CT18" s="264"/>
      <c r="CU18" s="264"/>
      <c r="CV18" s="264"/>
      <c r="CW18" s="264"/>
      <c r="CX18" s="264"/>
      <c r="CY18" s="264"/>
      <c r="CZ18" s="264"/>
      <c r="DA18" s="265"/>
    </row>
    <row r="19" spans="1:105" s="33" customFormat="1" ht="7.5" customHeight="1" x14ac:dyDescent="0.15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D19" s="39"/>
      <c r="BE19" s="111"/>
      <c r="BF19" s="263"/>
      <c r="BG19" s="264"/>
      <c r="BH19" s="264"/>
      <c r="BI19" s="264"/>
      <c r="BJ19" s="264"/>
      <c r="BK19" s="264"/>
      <c r="BL19" s="264"/>
      <c r="BM19" s="264"/>
      <c r="BN19" s="264"/>
      <c r="BO19" s="264"/>
      <c r="BP19" s="264"/>
      <c r="BQ19" s="264"/>
      <c r="BR19" s="264"/>
      <c r="BS19" s="264"/>
      <c r="BT19" s="264"/>
      <c r="BU19" s="264"/>
      <c r="BV19" s="264"/>
      <c r="BW19" s="264"/>
      <c r="BX19" s="264"/>
      <c r="BY19" s="264"/>
      <c r="BZ19" s="264"/>
      <c r="CA19" s="264"/>
      <c r="CB19" s="265"/>
      <c r="CD19" s="111"/>
      <c r="CE19" s="263"/>
      <c r="CF19" s="264"/>
      <c r="CG19" s="264"/>
      <c r="CH19" s="264"/>
      <c r="CI19" s="264"/>
      <c r="CJ19" s="264"/>
      <c r="CK19" s="264"/>
      <c r="CL19" s="264"/>
      <c r="CM19" s="264"/>
      <c r="CN19" s="264"/>
      <c r="CO19" s="264"/>
      <c r="CP19" s="264"/>
      <c r="CQ19" s="264"/>
      <c r="CR19" s="264"/>
      <c r="CS19" s="264"/>
      <c r="CT19" s="264"/>
      <c r="CU19" s="264"/>
      <c r="CV19" s="264"/>
      <c r="CW19" s="264"/>
      <c r="CX19" s="264"/>
      <c r="CY19" s="264"/>
      <c r="CZ19" s="264"/>
      <c r="DA19" s="265"/>
    </row>
    <row r="20" spans="1:105" ht="18.75" customHeight="1" thickBot="1" x14ac:dyDescent="0.3">
      <c r="A20" s="88"/>
      <c r="B20" s="88"/>
      <c r="C20" s="196" t="s">
        <v>7</v>
      </c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88" t="s">
        <v>11</v>
      </c>
      <c r="O20" s="217"/>
      <c r="P20" s="217"/>
      <c r="Q20" s="217"/>
      <c r="R20" s="217"/>
      <c r="S20" s="217"/>
      <c r="T20" s="217"/>
      <c r="U20" s="217"/>
      <c r="V20" s="217"/>
      <c r="W20" s="217"/>
      <c r="X20" s="217"/>
      <c r="Y20" s="217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D20" s="9"/>
      <c r="BF20" s="266"/>
      <c r="BG20" s="267"/>
      <c r="BH20" s="267"/>
      <c r="BI20" s="267"/>
      <c r="BJ20" s="267"/>
      <c r="BK20" s="267"/>
      <c r="BL20" s="267"/>
      <c r="BM20" s="267"/>
      <c r="BN20" s="267"/>
      <c r="BO20" s="267"/>
      <c r="BP20" s="267"/>
      <c r="BQ20" s="267"/>
      <c r="BR20" s="267"/>
      <c r="BS20" s="267"/>
      <c r="BT20" s="267"/>
      <c r="BU20" s="267"/>
      <c r="BV20" s="267"/>
      <c r="BW20" s="267"/>
      <c r="BX20" s="267"/>
      <c r="BY20" s="267"/>
      <c r="BZ20" s="267"/>
      <c r="CA20" s="267"/>
      <c r="CB20" s="268"/>
      <c r="CE20" s="266"/>
      <c r="CF20" s="267"/>
      <c r="CG20" s="267"/>
      <c r="CH20" s="267"/>
      <c r="CI20" s="267"/>
      <c r="CJ20" s="267"/>
      <c r="CK20" s="267"/>
      <c r="CL20" s="267"/>
      <c r="CM20" s="267"/>
      <c r="CN20" s="267"/>
      <c r="CO20" s="267"/>
      <c r="CP20" s="267"/>
      <c r="CQ20" s="267"/>
      <c r="CR20" s="267"/>
      <c r="CS20" s="267"/>
      <c r="CT20" s="267"/>
      <c r="CU20" s="267"/>
      <c r="CV20" s="267"/>
      <c r="CW20" s="267"/>
      <c r="CX20" s="267"/>
      <c r="CY20" s="267"/>
      <c r="CZ20" s="267"/>
      <c r="DA20" s="268"/>
    </row>
    <row r="21" spans="1:105" s="33" customFormat="1" ht="7.5" customHeight="1" x14ac:dyDescent="0.15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D21" s="39"/>
      <c r="BE21" s="111"/>
      <c r="CD21" s="111"/>
    </row>
    <row r="22" spans="1:105" ht="18.75" customHeight="1" thickBot="1" x14ac:dyDescent="0.3">
      <c r="A22" s="88"/>
      <c r="B22" s="88"/>
      <c r="C22" s="196" t="s">
        <v>8</v>
      </c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88" t="s">
        <v>11</v>
      </c>
      <c r="O22" s="214"/>
      <c r="P22" s="214"/>
      <c r="Q22" s="214"/>
      <c r="R22" s="214"/>
      <c r="S22" s="214"/>
      <c r="T22" s="214"/>
      <c r="U22" s="214"/>
      <c r="V22" s="214"/>
      <c r="W22" s="214"/>
      <c r="X22" s="214"/>
      <c r="Y22" s="214"/>
      <c r="Z22" s="96"/>
      <c r="AA22" s="96"/>
      <c r="AB22" s="96"/>
      <c r="AC22" s="96"/>
      <c r="AD22" s="88"/>
      <c r="AE22" s="88"/>
      <c r="AF22" s="9"/>
      <c r="AG22" s="88"/>
      <c r="AH22" s="88"/>
      <c r="AI22" s="88"/>
      <c r="AJ22" s="88"/>
      <c r="AK22" s="88"/>
      <c r="AL22" s="88"/>
      <c r="AM22" s="196" t="s">
        <v>24</v>
      </c>
      <c r="AN22" s="196"/>
      <c r="AO22" s="196"/>
      <c r="AP22" s="196"/>
      <c r="AQ22" s="196"/>
      <c r="AR22" s="196"/>
      <c r="AS22" s="196"/>
      <c r="AT22" s="196"/>
      <c r="AU22" s="196"/>
      <c r="AV22" s="196"/>
      <c r="AW22" s="196"/>
      <c r="AX22" s="88"/>
      <c r="AY22" s="88"/>
      <c r="AZ22" s="88"/>
      <c r="BA22" s="88"/>
      <c r="BB22" s="88"/>
      <c r="BD22" s="9"/>
    </row>
    <row r="23" spans="1:105" s="33" customFormat="1" ht="7.5" customHeight="1" x14ac:dyDescent="0.15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215" t="e">
        <f>IF(O22="","= "&amp;#REF!&amp;" / "&amp;#REF!&amp;" / "&amp;#REF!,"")</f>
        <v>#REF!</v>
      </c>
      <c r="P23" s="215"/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82"/>
      <c r="AC23" s="82"/>
      <c r="AD23" s="87"/>
      <c r="AE23" s="87"/>
      <c r="AF23" s="39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D23" s="39"/>
      <c r="BE23" s="111" t="s">
        <v>99</v>
      </c>
      <c r="BF23" s="257">
        <v>3</v>
      </c>
      <c r="BG23" s="258"/>
      <c r="BH23" s="258"/>
      <c r="BI23" s="258"/>
      <c r="BJ23" s="258"/>
      <c r="BK23" s="258"/>
      <c r="BL23" s="258"/>
      <c r="BM23" s="258"/>
      <c r="BN23" s="258"/>
      <c r="BO23" s="258"/>
      <c r="BP23" s="258"/>
      <c r="BQ23" s="258"/>
      <c r="BR23" s="258"/>
      <c r="BS23" s="258"/>
      <c r="BT23" s="258"/>
      <c r="BU23" s="258"/>
      <c r="BV23" s="258"/>
      <c r="BW23" s="258"/>
      <c r="BX23" s="258"/>
      <c r="BY23" s="258"/>
      <c r="BZ23" s="258"/>
      <c r="CA23" s="258"/>
      <c r="CB23" s="259"/>
      <c r="CC23" s="92"/>
      <c r="CD23" s="85"/>
      <c r="CE23" s="257">
        <v>4</v>
      </c>
      <c r="CF23" s="258"/>
      <c r="CG23" s="258"/>
      <c r="CH23" s="258"/>
      <c r="CI23" s="258"/>
      <c r="CJ23" s="258"/>
      <c r="CK23" s="258"/>
      <c r="CL23" s="258"/>
      <c r="CM23" s="258"/>
      <c r="CN23" s="258"/>
      <c r="CO23" s="258"/>
      <c r="CP23" s="258"/>
      <c r="CQ23" s="258"/>
      <c r="CR23" s="258"/>
      <c r="CS23" s="258"/>
      <c r="CT23" s="258"/>
      <c r="CU23" s="258"/>
      <c r="CV23" s="258"/>
      <c r="CW23" s="258"/>
      <c r="CX23" s="258"/>
      <c r="CY23" s="258"/>
      <c r="CZ23" s="258"/>
      <c r="DA23" s="259"/>
    </row>
    <row r="24" spans="1:105" ht="18.75" customHeight="1" x14ac:dyDescent="0.25">
      <c r="A24" s="88"/>
      <c r="B24" s="88"/>
      <c r="C24" s="196" t="s">
        <v>9</v>
      </c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88" t="s">
        <v>11</v>
      </c>
      <c r="O24" s="214"/>
      <c r="P24" s="214"/>
      <c r="Q24" s="214"/>
      <c r="R24" s="214"/>
      <c r="S24" s="214"/>
      <c r="T24" s="214"/>
      <c r="U24" s="214"/>
      <c r="V24" s="214"/>
      <c r="W24" s="214"/>
      <c r="X24" s="214"/>
      <c r="Y24" s="214"/>
      <c r="Z24" s="96"/>
      <c r="AA24" s="96"/>
      <c r="AB24" s="96"/>
      <c r="AC24" s="96"/>
      <c r="AD24" s="88"/>
      <c r="AE24" s="88"/>
      <c r="AF24" s="9"/>
      <c r="AG24" s="88"/>
      <c r="AH24" s="88"/>
      <c r="AI24" s="88"/>
      <c r="AJ24" s="88"/>
      <c r="AK24" s="88"/>
      <c r="AL24" s="88"/>
      <c r="AM24" s="196" t="s">
        <v>25</v>
      </c>
      <c r="AN24" s="196"/>
      <c r="AO24" s="196"/>
      <c r="AP24" s="196"/>
      <c r="AQ24" s="196"/>
      <c r="AR24" s="196"/>
      <c r="AS24" s="196"/>
      <c r="AT24" s="196"/>
      <c r="AU24" s="196"/>
      <c r="AV24" s="196"/>
      <c r="AW24" s="196"/>
      <c r="AX24" s="88"/>
      <c r="AY24" s="88"/>
      <c r="AZ24" s="88"/>
      <c r="BA24" s="88"/>
      <c r="BB24" s="88"/>
      <c r="BD24" s="9"/>
      <c r="BF24" s="260"/>
      <c r="BG24" s="261"/>
      <c r="BH24" s="261"/>
      <c r="BI24" s="261"/>
      <c r="BJ24" s="261"/>
      <c r="BK24" s="261"/>
      <c r="BL24" s="261"/>
      <c r="BM24" s="261"/>
      <c r="BN24" s="261"/>
      <c r="BO24" s="261"/>
      <c r="BP24" s="261"/>
      <c r="BQ24" s="261"/>
      <c r="BR24" s="261"/>
      <c r="BS24" s="261"/>
      <c r="BT24" s="261"/>
      <c r="BU24" s="261"/>
      <c r="BV24" s="261"/>
      <c r="BW24" s="261"/>
      <c r="BX24" s="261"/>
      <c r="BY24" s="261"/>
      <c r="BZ24" s="261"/>
      <c r="CA24" s="261"/>
      <c r="CB24" s="262"/>
      <c r="CC24" s="92"/>
      <c r="CE24" s="260"/>
      <c r="CF24" s="261"/>
      <c r="CG24" s="261"/>
      <c r="CH24" s="261"/>
      <c r="CI24" s="261"/>
      <c r="CJ24" s="261"/>
      <c r="CK24" s="261"/>
      <c r="CL24" s="261"/>
      <c r="CM24" s="261"/>
      <c r="CN24" s="261"/>
      <c r="CO24" s="261"/>
      <c r="CP24" s="261"/>
      <c r="CQ24" s="261"/>
      <c r="CR24" s="261"/>
      <c r="CS24" s="261"/>
      <c r="CT24" s="261"/>
      <c r="CU24" s="261"/>
      <c r="CV24" s="261"/>
      <c r="CW24" s="261"/>
      <c r="CX24" s="261"/>
      <c r="CY24" s="261"/>
      <c r="CZ24" s="261"/>
      <c r="DA24" s="262"/>
    </row>
    <row r="25" spans="1:105" s="33" customFormat="1" ht="7.5" customHeight="1" x14ac:dyDescent="0.15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215" t="e">
        <f>IF(O24="","= "&amp;#REF!&amp;" / "&amp;#REF!&amp;" / "&amp;#REF!,"")</f>
        <v>#REF!</v>
      </c>
      <c r="P25" s="215"/>
      <c r="Q25" s="215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82"/>
      <c r="AC25" s="82"/>
      <c r="AD25" s="87"/>
      <c r="AE25" s="87"/>
      <c r="AF25" s="39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D25" s="39"/>
      <c r="BE25" s="111"/>
      <c r="BF25" s="260"/>
      <c r="BG25" s="261"/>
      <c r="BH25" s="261"/>
      <c r="BI25" s="261"/>
      <c r="BJ25" s="261"/>
      <c r="BK25" s="261"/>
      <c r="BL25" s="261"/>
      <c r="BM25" s="261"/>
      <c r="BN25" s="261"/>
      <c r="BO25" s="261"/>
      <c r="BP25" s="261"/>
      <c r="BQ25" s="261"/>
      <c r="BR25" s="261"/>
      <c r="BS25" s="261"/>
      <c r="BT25" s="261"/>
      <c r="BU25" s="261"/>
      <c r="BV25" s="261"/>
      <c r="BW25" s="261"/>
      <c r="BX25" s="261"/>
      <c r="BY25" s="261"/>
      <c r="BZ25" s="261"/>
      <c r="CA25" s="261"/>
      <c r="CB25" s="262"/>
      <c r="CC25" s="92"/>
      <c r="CD25" s="85"/>
      <c r="CE25" s="260"/>
      <c r="CF25" s="261"/>
      <c r="CG25" s="261"/>
      <c r="CH25" s="261"/>
      <c r="CI25" s="261"/>
      <c r="CJ25" s="261"/>
      <c r="CK25" s="261"/>
      <c r="CL25" s="261"/>
      <c r="CM25" s="261"/>
      <c r="CN25" s="261"/>
      <c r="CO25" s="261"/>
      <c r="CP25" s="261"/>
      <c r="CQ25" s="261"/>
      <c r="CR25" s="261"/>
      <c r="CS25" s="261"/>
      <c r="CT25" s="261"/>
      <c r="CU25" s="261"/>
      <c r="CV25" s="261"/>
      <c r="CW25" s="261"/>
      <c r="CX25" s="261"/>
      <c r="CY25" s="261"/>
      <c r="CZ25" s="261"/>
      <c r="DA25" s="262"/>
    </row>
    <row r="26" spans="1:105" ht="18.75" customHeight="1" x14ac:dyDescent="0.25">
      <c r="A26" s="88"/>
      <c r="B26" s="88"/>
      <c r="C26" s="196" t="s">
        <v>10</v>
      </c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88" t="s">
        <v>11</v>
      </c>
      <c r="O26" s="214"/>
      <c r="P26" s="214"/>
      <c r="Q26" s="214"/>
      <c r="R26" s="214"/>
      <c r="S26" s="214"/>
      <c r="T26" s="214"/>
      <c r="U26" s="214"/>
      <c r="V26" s="214"/>
      <c r="W26" s="214"/>
      <c r="X26" s="214"/>
      <c r="Y26" s="214"/>
      <c r="Z26" s="96"/>
      <c r="AA26" s="96"/>
      <c r="AB26" s="96"/>
      <c r="AC26" s="96"/>
      <c r="AD26" s="88"/>
      <c r="AE26" s="88"/>
      <c r="AF26" s="9"/>
      <c r="AG26" s="88"/>
      <c r="AH26" s="88"/>
      <c r="AI26" s="88"/>
      <c r="AJ26" s="88"/>
      <c r="AK26" s="88"/>
      <c r="AL26" s="88"/>
      <c r="AM26" s="196" t="s">
        <v>49</v>
      </c>
      <c r="AN26" s="196"/>
      <c r="AO26" s="196"/>
      <c r="AP26" s="196"/>
      <c r="AQ26" s="196"/>
      <c r="AR26" s="196"/>
      <c r="AS26" s="196"/>
      <c r="AT26" s="196"/>
      <c r="AU26" s="196"/>
      <c r="AV26" s="196"/>
      <c r="AW26" s="196"/>
      <c r="AX26" s="88"/>
      <c r="AY26" s="88"/>
      <c r="AZ26" s="88"/>
      <c r="BA26" s="88"/>
      <c r="BB26" s="88"/>
      <c r="BD26" s="9"/>
      <c r="BF26" s="260"/>
      <c r="BG26" s="261"/>
      <c r="BH26" s="261"/>
      <c r="BI26" s="261"/>
      <c r="BJ26" s="261"/>
      <c r="BK26" s="261"/>
      <c r="BL26" s="261"/>
      <c r="BM26" s="261"/>
      <c r="BN26" s="261"/>
      <c r="BO26" s="261"/>
      <c r="BP26" s="261"/>
      <c r="BQ26" s="261"/>
      <c r="BR26" s="261"/>
      <c r="BS26" s="261"/>
      <c r="BT26" s="261"/>
      <c r="BU26" s="261"/>
      <c r="BV26" s="261"/>
      <c r="BW26" s="261"/>
      <c r="BX26" s="261"/>
      <c r="BY26" s="261"/>
      <c r="BZ26" s="261"/>
      <c r="CA26" s="261"/>
      <c r="CB26" s="262"/>
      <c r="CC26" s="92"/>
      <c r="CE26" s="260"/>
      <c r="CF26" s="261"/>
      <c r="CG26" s="261"/>
      <c r="CH26" s="261"/>
      <c r="CI26" s="261"/>
      <c r="CJ26" s="261"/>
      <c r="CK26" s="261"/>
      <c r="CL26" s="261"/>
      <c r="CM26" s="261"/>
      <c r="CN26" s="261"/>
      <c r="CO26" s="261"/>
      <c r="CP26" s="261"/>
      <c r="CQ26" s="261"/>
      <c r="CR26" s="261"/>
      <c r="CS26" s="261"/>
      <c r="CT26" s="261"/>
      <c r="CU26" s="261"/>
      <c r="CV26" s="261"/>
      <c r="CW26" s="261"/>
      <c r="CX26" s="261"/>
      <c r="CY26" s="261"/>
      <c r="CZ26" s="261"/>
      <c r="DA26" s="262"/>
    </row>
    <row r="27" spans="1:105" s="32" customFormat="1" ht="7.5" customHeight="1" x14ac:dyDescent="0.15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215" t="e">
        <f>IF(O26="","= "&amp;#REF!&amp;" / "&amp;#REF!&amp;" / "&amp;#REF!,"")</f>
        <v>#REF!</v>
      </c>
      <c r="P27" s="215"/>
      <c r="Q27" s="215"/>
      <c r="R27" s="215"/>
      <c r="S27" s="215"/>
      <c r="T27" s="215"/>
      <c r="U27" s="215"/>
      <c r="V27" s="215"/>
      <c r="W27" s="215"/>
      <c r="X27" s="215"/>
      <c r="Y27" s="215"/>
      <c r="Z27" s="215"/>
      <c r="AA27" s="215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D27" s="105"/>
      <c r="BE27" s="112"/>
      <c r="BF27" s="260"/>
      <c r="BG27" s="261"/>
      <c r="BH27" s="261"/>
      <c r="BI27" s="261"/>
      <c r="BJ27" s="261"/>
      <c r="BK27" s="261"/>
      <c r="BL27" s="261"/>
      <c r="BM27" s="261"/>
      <c r="BN27" s="261"/>
      <c r="BO27" s="261"/>
      <c r="BP27" s="261"/>
      <c r="BQ27" s="261"/>
      <c r="BR27" s="261"/>
      <c r="BS27" s="261"/>
      <c r="BT27" s="261"/>
      <c r="BU27" s="261"/>
      <c r="BV27" s="261"/>
      <c r="BW27" s="261"/>
      <c r="BX27" s="261"/>
      <c r="BY27" s="261"/>
      <c r="BZ27" s="261"/>
      <c r="CA27" s="261"/>
      <c r="CB27" s="262"/>
      <c r="CC27" s="92"/>
      <c r="CD27" s="85"/>
      <c r="CE27" s="260"/>
      <c r="CF27" s="261"/>
      <c r="CG27" s="261"/>
      <c r="CH27" s="261"/>
      <c r="CI27" s="261"/>
      <c r="CJ27" s="261"/>
      <c r="CK27" s="261"/>
      <c r="CL27" s="261"/>
      <c r="CM27" s="261"/>
      <c r="CN27" s="261"/>
      <c r="CO27" s="261"/>
      <c r="CP27" s="261"/>
      <c r="CQ27" s="261"/>
      <c r="CR27" s="261"/>
      <c r="CS27" s="261"/>
      <c r="CT27" s="261"/>
      <c r="CU27" s="261"/>
      <c r="CV27" s="261"/>
      <c r="CW27" s="261"/>
      <c r="CX27" s="261"/>
      <c r="CY27" s="261"/>
      <c r="CZ27" s="261"/>
      <c r="DA27" s="262"/>
    </row>
    <row r="28" spans="1:105" ht="20.100000000000001" customHeight="1" thickBot="1" x14ac:dyDescent="0.3">
      <c r="A28" s="14"/>
      <c r="B28" s="14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3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3"/>
      <c r="AY28" s="11"/>
      <c r="AZ28" s="11"/>
      <c r="BA28" s="11"/>
      <c r="BB28" s="11"/>
      <c r="BD28" s="9"/>
      <c r="BF28" s="260"/>
      <c r="BG28" s="261"/>
      <c r="BH28" s="261"/>
      <c r="BI28" s="261"/>
      <c r="BJ28" s="261"/>
      <c r="BK28" s="261"/>
      <c r="BL28" s="261"/>
      <c r="BM28" s="261"/>
      <c r="BN28" s="261"/>
      <c r="BO28" s="261"/>
      <c r="BP28" s="261"/>
      <c r="BQ28" s="261"/>
      <c r="BR28" s="261"/>
      <c r="BS28" s="261"/>
      <c r="BT28" s="261"/>
      <c r="BU28" s="261"/>
      <c r="BV28" s="261"/>
      <c r="BW28" s="261"/>
      <c r="BX28" s="261"/>
      <c r="BY28" s="261"/>
      <c r="BZ28" s="261"/>
      <c r="CA28" s="261"/>
      <c r="CB28" s="262"/>
      <c r="CC28" s="92"/>
      <c r="CE28" s="260"/>
      <c r="CF28" s="261"/>
      <c r="CG28" s="261"/>
      <c r="CH28" s="261"/>
      <c r="CI28" s="261"/>
      <c r="CJ28" s="261"/>
      <c r="CK28" s="261"/>
      <c r="CL28" s="261"/>
      <c r="CM28" s="261"/>
      <c r="CN28" s="261"/>
      <c r="CO28" s="261"/>
      <c r="CP28" s="261"/>
      <c r="CQ28" s="261"/>
      <c r="CR28" s="261"/>
      <c r="CS28" s="261"/>
      <c r="CT28" s="261"/>
      <c r="CU28" s="261"/>
      <c r="CV28" s="261"/>
      <c r="CW28" s="261"/>
      <c r="CX28" s="261"/>
      <c r="CY28" s="261"/>
      <c r="CZ28" s="261"/>
      <c r="DA28" s="262"/>
    </row>
    <row r="29" spans="1:105" ht="18.75" customHeight="1" thickBot="1" x14ac:dyDescent="0.3">
      <c r="A29" s="222" t="s">
        <v>0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  <c r="AF29" s="223"/>
      <c r="AG29" s="223"/>
      <c r="AH29" s="223"/>
      <c r="AI29" s="223"/>
      <c r="AJ29" s="223"/>
      <c r="AK29" s="223"/>
      <c r="AL29" s="223"/>
      <c r="AM29" s="223"/>
      <c r="AN29" s="223"/>
      <c r="AO29" s="223"/>
      <c r="AP29" s="223"/>
      <c r="AQ29" s="223"/>
      <c r="AR29" s="223"/>
      <c r="AS29" s="223"/>
      <c r="AT29" s="223"/>
      <c r="AU29" s="223"/>
      <c r="AV29" s="223"/>
      <c r="AW29" s="223"/>
      <c r="AX29" s="223"/>
      <c r="AY29" s="223"/>
      <c r="AZ29" s="223"/>
      <c r="BA29" s="223"/>
      <c r="BB29" s="224"/>
      <c r="BD29" s="9"/>
      <c r="BF29" s="260"/>
      <c r="BG29" s="261"/>
      <c r="BH29" s="261"/>
      <c r="BI29" s="261"/>
      <c r="BJ29" s="261"/>
      <c r="BK29" s="261"/>
      <c r="BL29" s="261"/>
      <c r="BM29" s="261"/>
      <c r="BN29" s="261"/>
      <c r="BO29" s="261"/>
      <c r="BP29" s="261"/>
      <c r="BQ29" s="261"/>
      <c r="BR29" s="261"/>
      <c r="BS29" s="261"/>
      <c r="BT29" s="261"/>
      <c r="BU29" s="261"/>
      <c r="BV29" s="261"/>
      <c r="BW29" s="261"/>
      <c r="BX29" s="261"/>
      <c r="BY29" s="261"/>
      <c r="BZ29" s="261"/>
      <c r="CA29" s="261"/>
      <c r="CB29" s="262"/>
      <c r="CC29" s="92"/>
      <c r="CE29" s="260"/>
      <c r="CF29" s="261"/>
      <c r="CG29" s="261"/>
      <c r="CH29" s="261"/>
      <c r="CI29" s="261"/>
      <c r="CJ29" s="261"/>
      <c r="CK29" s="261"/>
      <c r="CL29" s="261"/>
      <c r="CM29" s="261"/>
      <c r="CN29" s="261"/>
      <c r="CO29" s="261"/>
      <c r="CP29" s="261"/>
      <c r="CQ29" s="261"/>
      <c r="CR29" s="261"/>
      <c r="CS29" s="261"/>
      <c r="CT29" s="261"/>
      <c r="CU29" s="261"/>
      <c r="CV29" s="261"/>
      <c r="CW29" s="261"/>
      <c r="CX29" s="261"/>
      <c r="CY29" s="261"/>
      <c r="CZ29" s="261"/>
      <c r="DA29" s="262"/>
    </row>
    <row r="30" spans="1:105" s="31" customFormat="1" ht="11.25" customHeight="1" x14ac:dyDescent="0.15">
      <c r="A30" s="15"/>
      <c r="B30" s="15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12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12"/>
      <c r="AY30" s="4"/>
      <c r="AZ30" s="4"/>
      <c r="BA30" s="4"/>
      <c r="BB30" s="4"/>
      <c r="BD30" s="10"/>
      <c r="BE30" s="110"/>
      <c r="BF30" s="260"/>
      <c r="BG30" s="261"/>
      <c r="BH30" s="261"/>
      <c r="BI30" s="261"/>
      <c r="BJ30" s="261"/>
      <c r="BK30" s="261"/>
      <c r="BL30" s="261"/>
      <c r="BM30" s="261"/>
      <c r="BN30" s="261"/>
      <c r="BO30" s="261"/>
      <c r="BP30" s="261"/>
      <c r="BQ30" s="261"/>
      <c r="BR30" s="261"/>
      <c r="BS30" s="261"/>
      <c r="BT30" s="261"/>
      <c r="BU30" s="261"/>
      <c r="BV30" s="261"/>
      <c r="BW30" s="261"/>
      <c r="BX30" s="261"/>
      <c r="BY30" s="261"/>
      <c r="BZ30" s="261"/>
      <c r="CA30" s="261"/>
      <c r="CB30" s="262"/>
      <c r="CC30" s="108"/>
      <c r="CD30" s="111"/>
      <c r="CE30" s="260"/>
      <c r="CF30" s="261"/>
      <c r="CG30" s="261"/>
      <c r="CH30" s="261"/>
      <c r="CI30" s="261"/>
      <c r="CJ30" s="261"/>
      <c r="CK30" s="261"/>
      <c r="CL30" s="261"/>
      <c r="CM30" s="261"/>
      <c r="CN30" s="261"/>
      <c r="CO30" s="261"/>
      <c r="CP30" s="261"/>
      <c r="CQ30" s="261"/>
      <c r="CR30" s="261"/>
      <c r="CS30" s="261"/>
      <c r="CT30" s="261"/>
      <c r="CU30" s="261"/>
      <c r="CV30" s="261"/>
      <c r="CW30" s="261"/>
      <c r="CX30" s="261"/>
      <c r="CY30" s="261"/>
      <c r="CZ30" s="261"/>
      <c r="DA30" s="262"/>
    </row>
    <row r="31" spans="1:105" ht="18.75" customHeight="1" x14ac:dyDescent="0.25">
      <c r="A31" s="14"/>
      <c r="B31" s="14"/>
      <c r="C31" s="196" t="s">
        <v>17</v>
      </c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6" t="s">
        <v>11</v>
      </c>
      <c r="P31" s="206"/>
      <c r="Q31" s="206"/>
      <c r="R31" s="206"/>
      <c r="S31" s="206"/>
      <c r="T31" s="206"/>
      <c r="U31" s="206"/>
      <c r="V31" s="200" t="s">
        <v>19</v>
      </c>
      <c r="W31" s="200"/>
      <c r="X31" s="200"/>
      <c r="Y31" s="200"/>
      <c r="Z31" s="200"/>
      <c r="AA31" s="11"/>
      <c r="AB31" s="11"/>
      <c r="AC31" s="11"/>
      <c r="AD31" s="11"/>
      <c r="AE31" s="11"/>
      <c r="AF31" s="196" t="s">
        <v>38</v>
      </c>
      <c r="AG31" s="196"/>
      <c r="AH31" s="196"/>
      <c r="AI31" s="196"/>
      <c r="AJ31" s="196"/>
      <c r="AK31" s="196"/>
      <c r="AL31" s="196"/>
      <c r="AM31" s="196"/>
      <c r="AN31" s="196"/>
      <c r="AO31" s="196"/>
      <c r="AP31" s="196"/>
      <c r="AQ31" s="196"/>
      <c r="AR31" s="196"/>
      <c r="AS31" s="6" t="s">
        <v>11</v>
      </c>
      <c r="AT31" s="235"/>
      <c r="AU31" s="235"/>
      <c r="AV31" s="235"/>
      <c r="AW31" s="235"/>
      <c r="AX31" s="235"/>
      <c r="AY31" s="235"/>
      <c r="AZ31" s="235"/>
      <c r="BA31" s="235"/>
      <c r="BB31" s="11"/>
      <c r="BD31" s="9"/>
      <c r="BF31" s="260"/>
      <c r="BG31" s="261"/>
      <c r="BH31" s="261"/>
      <c r="BI31" s="261"/>
      <c r="BJ31" s="261"/>
      <c r="BK31" s="261"/>
      <c r="BL31" s="261"/>
      <c r="BM31" s="261"/>
      <c r="BN31" s="261"/>
      <c r="BO31" s="261"/>
      <c r="BP31" s="261"/>
      <c r="BQ31" s="261"/>
      <c r="BR31" s="261"/>
      <c r="BS31" s="261"/>
      <c r="BT31" s="261"/>
      <c r="BU31" s="261"/>
      <c r="BV31" s="261"/>
      <c r="BW31" s="261"/>
      <c r="BX31" s="261"/>
      <c r="BY31" s="261"/>
      <c r="BZ31" s="261"/>
      <c r="CA31" s="261"/>
      <c r="CB31" s="262"/>
      <c r="CC31" s="92"/>
      <c r="CE31" s="260"/>
      <c r="CF31" s="261"/>
      <c r="CG31" s="261"/>
      <c r="CH31" s="261"/>
      <c r="CI31" s="261"/>
      <c r="CJ31" s="261"/>
      <c r="CK31" s="261"/>
      <c r="CL31" s="261"/>
      <c r="CM31" s="261"/>
      <c r="CN31" s="261"/>
      <c r="CO31" s="261"/>
      <c r="CP31" s="261"/>
      <c r="CQ31" s="261"/>
      <c r="CR31" s="261"/>
      <c r="CS31" s="261"/>
      <c r="CT31" s="261"/>
      <c r="CU31" s="261"/>
      <c r="CV31" s="261"/>
      <c r="CW31" s="261"/>
      <c r="CX31" s="261"/>
      <c r="CY31" s="261"/>
      <c r="CZ31" s="261"/>
      <c r="DA31" s="262"/>
    </row>
    <row r="32" spans="1:105" s="33" customFormat="1" ht="7.5" customHeight="1" x14ac:dyDescent="0.15"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BD32" s="39"/>
      <c r="BE32" s="111"/>
      <c r="BF32" s="260"/>
      <c r="BG32" s="261"/>
      <c r="BH32" s="261"/>
      <c r="BI32" s="261"/>
      <c r="BJ32" s="261"/>
      <c r="BK32" s="261"/>
      <c r="BL32" s="261"/>
      <c r="BM32" s="261"/>
      <c r="BN32" s="261"/>
      <c r="BO32" s="261"/>
      <c r="BP32" s="261"/>
      <c r="BQ32" s="261"/>
      <c r="BR32" s="261"/>
      <c r="BS32" s="261"/>
      <c r="BT32" s="261"/>
      <c r="BU32" s="261"/>
      <c r="BV32" s="261"/>
      <c r="BW32" s="261"/>
      <c r="BX32" s="261"/>
      <c r="BY32" s="261"/>
      <c r="BZ32" s="261"/>
      <c r="CA32" s="261"/>
      <c r="CB32" s="262"/>
      <c r="CC32" s="108"/>
      <c r="CD32" s="111"/>
      <c r="CE32" s="260"/>
      <c r="CF32" s="261"/>
      <c r="CG32" s="261"/>
      <c r="CH32" s="261"/>
      <c r="CI32" s="261"/>
      <c r="CJ32" s="261"/>
      <c r="CK32" s="261"/>
      <c r="CL32" s="261"/>
      <c r="CM32" s="261"/>
      <c r="CN32" s="261"/>
      <c r="CO32" s="261"/>
      <c r="CP32" s="261"/>
      <c r="CQ32" s="261"/>
      <c r="CR32" s="261"/>
      <c r="CS32" s="261"/>
      <c r="CT32" s="261"/>
      <c r="CU32" s="261"/>
      <c r="CV32" s="261"/>
      <c r="CW32" s="261"/>
      <c r="CX32" s="261"/>
      <c r="CY32" s="261"/>
      <c r="CZ32" s="261"/>
      <c r="DA32" s="262"/>
    </row>
    <row r="33" spans="1:105" ht="18.75" customHeight="1" x14ac:dyDescent="0.25">
      <c r="A33" s="14"/>
      <c r="B33" s="14"/>
      <c r="C33" s="196" t="s">
        <v>16</v>
      </c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6" t="s">
        <v>11</v>
      </c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8"/>
      <c r="AD33" s="8"/>
      <c r="AE33" s="8"/>
      <c r="AF33" s="196" t="s">
        <v>13</v>
      </c>
      <c r="AG33" s="196"/>
      <c r="AH33" s="196"/>
      <c r="AI33" s="196"/>
      <c r="AJ33" s="196"/>
      <c r="AK33" s="196"/>
      <c r="AL33" s="196"/>
      <c r="AM33" s="6" t="s">
        <v>11</v>
      </c>
      <c r="AN33" s="221"/>
      <c r="AO33" s="221"/>
      <c r="AP33" s="221"/>
      <c r="AQ33" s="221"/>
      <c r="AR33" s="221"/>
      <c r="AS33" s="221"/>
      <c r="AT33" s="221"/>
      <c r="AU33" s="221"/>
      <c r="AV33" s="221"/>
      <c r="AW33" s="221"/>
      <c r="AX33" s="221"/>
      <c r="AY33" s="221"/>
      <c r="AZ33" s="11"/>
      <c r="BA33" s="11"/>
      <c r="BB33" s="11"/>
      <c r="BD33" s="9"/>
      <c r="BF33" s="260"/>
      <c r="BG33" s="261"/>
      <c r="BH33" s="261"/>
      <c r="BI33" s="261"/>
      <c r="BJ33" s="261"/>
      <c r="BK33" s="261"/>
      <c r="BL33" s="261"/>
      <c r="BM33" s="261"/>
      <c r="BN33" s="261"/>
      <c r="BO33" s="261"/>
      <c r="BP33" s="261"/>
      <c r="BQ33" s="261"/>
      <c r="BR33" s="261"/>
      <c r="BS33" s="261"/>
      <c r="BT33" s="261"/>
      <c r="BU33" s="261"/>
      <c r="BV33" s="261"/>
      <c r="BW33" s="261"/>
      <c r="BX33" s="261"/>
      <c r="BY33" s="261"/>
      <c r="BZ33" s="261"/>
      <c r="CA33" s="261"/>
      <c r="CB33" s="262"/>
      <c r="CC33" s="92"/>
      <c r="CE33" s="260"/>
      <c r="CF33" s="261"/>
      <c r="CG33" s="261"/>
      <c r="CH33" s="261"/>
      <c r="CI33" s="261"/>
      <c r="CJ33" s="261"/>
      <c r="CK33" s="261"/>
      <c r="CL33" s="261"/>
      <c r="CM33" s="261"/>
      <c r="CN33" s="261"/>
      <c r="CO33" s="261"/>
      <c r="CP33" s="261"/>
      <c r="CQ33" s="261"/>
      <c r="CR33" s="261"/>
      <c r="CS33" s="261"/>
      <c r="CT33" s="261"/>
      <c r="CU33" s="261"/>
      <c r="CV33" s="261"/>
      <c r="CW33" s="261"/>
      <c r="CX33" s="261"/>
      <c r="CY33" s="261"/>
      <c r="CZ33" s="261"/>
      <c r="DA33" s="262"/>
    </row>
    <row r="34" spans="1:105" s="33" customFormat="1" ht="7.5" customHeight="1" x14ac:dyDescent="0.15"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194" t="e">
        <f>IF(P33="","= "&amp;#REF!&amp;" / "&amp;#REF!&amp;" / PS / VC / "&amp;#REF!,"")</f>
        <v>#REF!</v>
      </c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N34" s="194" t="e">
        <f>IF(AN33="","= "&amp;#REF!&amp;" / "&amp;#REF!,"")</f>
        <v>#REF!</v>
      </c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D34" s="39"/>
      <c r="BE34" s="111"/>
      <c r="BF34" s="263"/>
      <c r="BG34" s="264"/>
      <c r="BH34" s="264"/>
      <c r="BI34" s="264"/>
      <c r="BJ34" s="264"/>
      <c r="BK34" s="264"/>
      <c r="BL34" s="264"/>
      <c r="BM34" s="264"/>
      <c r="BN34" s="264"/>
      <c r="BO34" s="264"/>
      <c r="BP34" s="264"/>
      <c r="BQ34" s="264"/>
      <c r="BR34" s="264"/>
      <c r="BS34" s="264"/>
      <c r="BT34" s="264"/>
      <c r="BU34" s="264"/>
      <c r="BV34" s="264"/>
      <c r="BW34" s="264"/>
      <c r="BX34" s="264"/>
      <c r="BY34" s="264"/>
      <c r="BZ34" s="264"/>
      <c r="CA34" s="264"/>
      <c r="CB34" s="265"/>
      <c r="CC34" s="108"/>
      <c r="CD34" s="111"/>
      <c r="CE34" s="263"/>
      <c r="CF34" s="264"/>
      <c r="CG34" s="264"/>
      <c r="CH34" s="264"/>
      <c r="CI34" s="264"/>
      <c r="CJ34" s="264"/>
      <c r="CK34" s="264"/>
      <c r="CL34" s="264"/>
      <c r="CM34" s="264"/>
      <c r="CN34" s="264"/>
      <c r="CO34" s="264"/>
      <c r="CP34" s="264"/>
      <c r="CQ34" s="264"/>
      <c r="CR34" s="264"/>
      <c r="CS34" s="264"/>
      <c r="CT34" s="264"/>
      <c r="CU34" s="264"/>
      <c r="CV34" s="264"/>
      <c r="CW34" s="264"/>
      <c r="CX34" s="264"/>
      <c r="CY34" s="264"/>
      <c r="CZ34" s="264"/>
      <c r="DA34" s="265"/>
    </row>
    <row r="35" spans="1:105" ht="18.75" customHeight="1" x14ac:dyDescent="0.25">
      <c r="A35" s="14"/>
      <c r="B35" s="14"/>
      <c r="C35" s="196" t="s">
        <v>14</v>
      </c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6" t="s">
        <v>11</v>
      </c>
      <c r="P35" s="206"/>
      <c r="Q35" s="206"/>
      <c r="R35" s="206"/>
      <c r="S35" s="206"/>
      <c r="T35" s="206"/>
      <c r="U35" s="206"/>
      <c r="V35" s="200" t="s">
        <v>15</v>
      </c>
      <c r="W35" s="200"/>
      <c r="X35" s="200"/>
      <c r="Y35" s="200"/>
      <c r="Z35" s="200"/>
      <c r="AA35" s="11"/>
      <c r="AB35" s="11"/>
      <c r="AC35" s="11"/>
      <c r="AD35" s="11"/>
      <c r="AE35" s="11"/>
      <c r="AF35" s="11"/>
      <c r="AG35" s="11"/>
      <c r="AH35" s="11"/>
      <c r="AI35" s="13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3"/>
      <c r="AY35" s="11"/>
      <c r="AZ35" s="11"/>
      <c r="BA35" s="11"/>
      <c r="BB35" s="11"/>
      <c r="BD35" s="9"/>
      <c r="BF35" s="263"/>
      <c r="BG35" s="264"/>
      <c r="BH35" s="264"/>
      <c r="BI35" s="264"/>
      <c r="BJ35" s="264"/>
      <c r="BK35" s="264"/>
      <c r="BL35" s="264"/>
      <c r="BM35" s="264"/>
      <c r="BN35" s="264"/>
      <c r="BO35" s="264"/>
      <c r="BP35" s="264"/>
      <c r="BQ35" s="264"/>
      <c r="BR35" s="264"/>
      <c r="BS35" s="264"/>
      <c r="BT35" s="264"/>
      <c r="BU35" s="264"/>
      <c r="BV35" s="264"/>
      <c r="BW35" s="264"/>
      <c r="BX35" s="264"/>
      <c r="BY35" s="264"/>
      <c r="BZ35" s="264"/>
      <c r="CA35" s="264"/>
      <c r="CB35" s="265"/>
      <c r="CC35" s="92"/>
      <c r="CE35" s="263"/>
      <c r="CF35" s="264"/>
      <c r="CG35" s="264"/>
      <c r="CH35" s="264"/>
      <c r="CI35" s="264"/>
      <c r="CJ35" s="264"/>
      <c r="CK35" s="264"/>
      <c r="CL35" s="264"/>
      <c r="CM35" s="264"/>
      <c r="CN35" s="264"/>
      <c r="CO35" s="264"/>
      <c r="CP35" s="264"/>
      <c r="CQ35" s="264"/>
      <c r="CR35" s="264"/>
      <c r="CS35" s="264"/>
      <c r="CT35" s="264"/>
      <c r="CU35" s="264"/>
      <c r="CV35" s="264"/>
      <c r="CW35" s="264"/>
      <c r="CX35" s="264"/>
      <c r="CY35" s="264"/>
      <c r="CZ35" s="264"/>
      <c r="DA35" s="265"/>
    </row>
    <row r="36" spans="1:105" s="33" customFormat="1" ht="7.5" customHeight="1" x14ac:dyDescent="0.15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BD36" s="39"/>
      <c r="BE36" s="111"/>
      <c r="BF36" s="263"/>
      <c r="BG36" s="264"/>
      <c r="BH36" s="264"/>
      <c r="BI36" s="264"/>
      <c r="BJ36" s="264"/>
      <c r="BK36" s="264"/>
      <c r="BL36" s="264"/>
      <c r="BM36" s="264"/>
      <c r="BN36" s="264"/>
      <c r="BO36" s="264"/>
      <c r="BP36" s="264"/>
      <c r="BQ36" s="264"/>
      <c r="BR36" s="264"/>
      <c r="BS36" s="264"/>
      <c r="BT36" s="264"/>
      <c r="BU36" s="264"/>
      <c r="BV36" s="264"/>
      <c r="BW36" s="264"/>
      <c r="BX36" s="264"/>
      <c r="BY36" s="264"/>
      <c r="BZ36" s="264"/>
      <c r="CA36" s="264"/>
      <c r="CB36" s="265"/>
      <c r="CC36" s="108"/>
      <c r="CD36" s="111"/>
      <c r="CE36" s="263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5"/>
    </row>
    <row r="37" spans="1:105" ht="18.75" customHeight="1" thickBot="1" x14ac:dyDescent="0.3">
      <c r="A37" s="14"/>
      <c r="B37" s="14"/>
      <c r="C37" s="196" t="s">
        <v>12</v>
      </c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6" t="s">
        <v>11</v>
      </c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8"/>
      <c r="AD37" s="8"/>
      <c r="AE37" s="8"/>
      <c r="BB37" s="11"/>
      <c r="BD37" s="9"/>
      <c r="BF37" s="266"/>
      <c r="BG37" s="267"/>
      <c r="BH37" s="267"/>
      <c r="BI37" s="267"/>
      <c r="BJ37" s="267"/>
      <c r="BK37" s="267"/>
      <c r="BL37" s="267"/>
      <c r="BM37" s="267"/>
      <c r="BN37" s="267"/>
      <c r="BO37" s="267"/>
      <c r="BP37" s="267"/>
      <c r="BQ37" s="267"/>
      <c r="BR37" s="267"/>
      <c r="BS37" s="267"/>
      <c r="BT37" s="267"/>
      <c r="BU37" s="267"/>
      <c r="BV37" s="267"/>
      <c r="BW37" s="267"/>
      <c r="BX37" s="267"/>
      <c r="BY37" s="267"/>
      <c r="BZ37" s="267"/>
      <c r="CA37" s="267"/>
      <c r="CB37" s="268"/>
      <c r="CC37" s="92"/>
      <c r="CE37" s="266"/>
      <c r="CF37" s="267"/>
      <c r="CG37" s="267"/>
      <c r="CH37" s="267"/>
      <c r="CI37" s="267"/>
      <c r="CJ37" s="267"/>
      <c r="CK37" s="267"/>
      <c r="CL37" s="267"/>
      <c r="CM37" s="267"/>
      <c r="CN37" s="267"/>
      <c r="CO37" s="267"/>
      <c r="CP37" s="267"/>
      <c r="CQ37" s="267"/>
      <c r="CR37" s="267"/>
      <c r="CS37" s="267"/>
      <c r="CT37" s="267"/>
      <c r="CU37" s="267"/>
      <c r="CV37" s="267"/>
      <c r="CW37" s="267"/>
      <c r="CX37" s="267"/>
      <c r="CY37" s="267"/>
      <c r="CZ37" s="267"/>
      <c r="DA37" s="268"/>
    </row>
    <row r="38" spans="1:105" s="33" customFormat="1" ht="7.5" customHeight="1" x14ac:dyDescent="0.15"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194" t="e">
        <f>IF(P37="","= "&amp;#REF!&amp;" / "&amp;#REF!&amp;" / "&amp;#REF!&amp;" / "&amp;#REF!,"")</f>
        <v>#REF!</v>
      </c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BD38" s="39"/>
      <c r="BE38" s="111"/>
      <c r="CD38" s="111"/>
    </row>
    <row r="39" spans="1:105" ht="18.75" customHeight="1" thickBot="1" x14ac:dyDescent="0.3">
      <c r="A39" s="14"/>
      <c r="B39" s="14"/>
      <c r="C39" s="196" t="s">
        <v>32</v>
      </c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6" t="s">
        <v>11</v>
      </c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8"/>
      <c r="AB39" s="8"/>
      <c r="AC39" s="8"/>
      <c r="AD39" s="8"/>
      <c r="AE39" s="8"/>
      <c r="AF39" s="200" t="s">
        <v>51</v>
      </c>
      <c r="AG39" s="200"/>
      <c r="AH39" s="200"/>
      <c r="AI39" s="200"/>
      <c r="AJ39" s="200"/>
      <c r="AK39" s="200"/>
      <c r="AL39" s="200"/>
      <c r="AM39" s="200"/>
      <c r="AN39" s="200"/>
      <c r="AO39" s="200"/>
      <c r="AP39" s="200"/>
      <c r="AQ39" s="200"/>
      <c r="AR39" s="200"/>
      <c r="AS39" s="43" t="s">
        <v>11</v>
      </c>
      <c r="AT39" s="193"/>
      <c r="AU39" s="193"/>
      <c r="AV39" s="193"/>
      <c r="AW39" s="193"/>
      <c r="AX39" s="193"/>
      <c r="AY39" s="193"/>
      <c r="AZ39" s="200" t="s">
        <v>50</v>
      </c>
      <c r="BA39" s="200"/>
      <c r="BB39" s="11"/>
      <c r="BD39" s="9"/>
    </row>
    <row r="40" spans="1:105" s="33" customFormat="1" ht="7.5" customHeight="1" x14ac:dyDescent="0.15"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194" t="e">
        <f>IF(P39="","= "&amp;#REF!&amp;" / "&amp;#REF!,"")</f>
        <v>#REF!</v>
      </c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BD40" s="39"/>
      <c r="BE40" s="111" t="s">
        <v>98</v>
      </c>
      <c r="BF40" s="257">
        <v>5</v>
      </c>
      <c r="BG40" s="258"/>
      <c r="BH40" s="258"/>
      <c r="BI40" s="258"/>
      <c r="BJ40" s="258"/>
      <c r="BK40" s="258"/>
      <c r="BL40" s="258"/>
      <c r="BM40" s="258"/>
      <c r="BN40" s="258"/>
      <c r="BO40" s="258"/>
      <c r="BP40" s="258"/>
      <c r="BQ40" s="258"/>
      <c r="BR40" s="258"/>
      <c r="BS40" s="258"/>
      <c r="BT40" s="258"/>
      <c r="BU40" s="258"/>
      <c r="BV40" s="258"/>
      <c r="BW40" s="258"/>
      <c r="BX40" s="258"/>
      <c r="BY40" s="258"/>
      <c r="BZ40" s="258"/>
      <c r="CA40" s="258"/>
      <c r="CB40" s="259"/>
      <c r="CC40" s="92"/>
      <c r="CD40" s="85"/>
      <c r="CE40" s="257">
        <v>6</v>
      </c>
      <c r="CF40" s="258"/>
      <c r="CG40" s="258"/>
      <c r="CH40" s="258"/>
      <c r="CI40" s="258"/>
      <c r="CJ40" s="258"/>
      <c r="CK40" s="258"/>
      <c r="CL40" s="258"/>
      <c r="CM40" s="258"/>
      <c r="CN40" s="258"/>
      <c r="CO40" s="258"/>
      <c r="CP40" s="258"/>
      <c r="CQ40" s="258"/>
      <c r="CR40" s="258"/>
      <c r="CS40" s="258"/>
      <c r="CT40" s="258"/>
      <c r="CU40" s="258"/>
      <c r="CV40" s="258"/>
      <c r="CW40" s="258"/>
      <c r="CX40" s="258"/>
      <c r="CY40" s="258"/>
      <c r="CZ40" s="258"/>
      <c r="DA40" s="259"/>
    </row>
    <row r="41" spans="1:105" s="41" customFormat="1" ht="18.75" customHeight="1" x14ac:dyDescent="0.15">
      <c r="C41" s="200" t="s">
        <v>33</v>
      </c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1" t="s">
        <v>11</v>
      </c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F41" s="200" t="e">
        <f>IF(P41&lt;&gt;#REF!,"Capacité de relevage","")</f>
        <v>#REF!</v>
      </c>
      <c r="AG41" s="200"/>
      <c r="AH41" s="200"/>
      <c r="AI41" s="200"/>
      <c r="AJ41" s="200"/>
      <c r="AK41" s="200"/>
      <c r="AL41" s="200"/>
      <c r="AM41" s="200"/>
      <c r="AN41" s="200"/>
      <c r="AO41" s="200"/>
      <c r="AP41" s="200"/>
      <c r="AQ41" s="200"/>
      <c r="AR41" s="200"/>
      <c r="AS41" s="43" t="e">
        <f>IF(P41&lt;&gt;#REF!,":","")</f>
        <v>#REF!</v>
      </c>
      <c r="AT41" s="247"/>
      <c r="AU41" s="247"/>
      <c r="AV41" s="247"/>
      <c r="AW41" s="247"/>
      <c r="AX41" s="247"/>
      <c r="AY41" s="247"/>
      <c r="AZ41" s="200" t="e">
        <f>IF(P41&lt;&gt;#REF!,"T","")</f>
        <v>#REF!</v>
      </c>
      <c r="BA41" s="200"/>
      <c r="BD41" s="39"/>
      <c r="BE41" s="111"/>
      <c r="BF41" s="260"/>
      <c r="BG41" s="261"/>
      <c r="BH41" s="261"/>
      <c r="BI41" s="261"/>
      <c r="BJ41" s="261"/>
      <c r="BK41" s="261"/>
      <c r="BL41" s="261"/>
      <c r="BM41" s="261"/>
      <c r="BN41" s="261"/>
      <c r="BO41" s="261"/>
      <c r="BP41" s="261"/>
      <c r="BQ41" s="261"/>
      <c r="BR41" s="261"/>
      <c r="BS41" s="261"/>
      <c r="BT41" s="261"/>
      <c r="BU41" s="261"/>
      <c r="BV41" s="261"/>
      <c r="BW41" s="261"/>
      <c r="BX41" s="261"/>
      <c r="BY41" s="261"/>
      <c r="BZ41" s="261"/>
      <c r="CA41" s="261"/>
      <c r="CB41" s="262"/>
      <c r="CC41" s="92"/>
      <c r="CD41" s="85"/>
      <c r="CE41" s="260"/>
      <c r="CF41" s="261"/>
      <c r="CG41" s="261"/>
      <c r="CH41" s="261"/>
      <c r="CI41" s="261"/>
      <c r="CJ41" s="261"/>
      <c r="CK41" s="261"/>
      <c r="CL41" s="261"/>
      <c r="CM41" s="261"/>
      <c r="CN41" s="261"/>
      <c r="CO41" s="261"/>
      <c r="CP41" s="261"/>
      <c r="CQ41" s="261"/>
      <c r="CR41" s="261"/>
      <c r="CS41" s="261"/>
      <c r="CT41" s="261"/>
      <c r="CU41" s="261"/>
      <c r="CV41" s="261"/>
      <c r="CW41" s="261"/>
      <c r="CX41" s="261"/>
      <c r="CY41" s="261"/>
      <c r="CZ41" s="261"/>
      <c r="DA41" s="262"/>
    </row>
    <row r="42" spans="1:105" s="41" customFormat="1" ht="7.5" customHeight="1" x14ac:dyDescent="0.15"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P42" s="194" t="e">
        <f>IF(P41="","= "&amp;#REF!&amp;" / "&amp;#REF!&amp;" / "&amp;#REF!,"")</f>
        <v>#REF!</v>
      </c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BD42" s="39"/>
      <c r="BE42" s="111"/>
      <c r="BF42" s="260"/>
      <c r="BG42" s="261"/>
      <c r="BH42" s="261"/>
      <c r="BI42" s="261"/>
      <c r="BJ42" s="261"/>
      <c r="BK42" s="261"/>
      <c r="BL42" s="261"/>
      <c r="BM42" s="261"/>
      <c r="BN42" s="261"/>
      <c r="BO42" s="261"/>
      <c r="BP42" s="261"/>
      <c r="BQ42" s="261"/>
      <c r="BR42" s="261"/>
      <c r="BS42" s="261"/>
      <c r="BT42" s="261"/>
      <c r="BU42" s="261"/>
      <c r="BV42" s="261"/>
      <c r="BW42" s="261"/>
      <c r="BX42" s="261"/>
      <c r="BY42" s="261"/>
      <c r="BZ42" s="261"/>
      <c r="CA42" s="261"/>
      <c r="CB42" s="262"/>
      <c r="CC42" s="92"/>
      <c r="CD42" s="85"/>
      <c r="CE42" s="260"/>
      <c r="CF42" s="261"/>
      <c r="CG42" s="261"/>
      <c r="CH42" s="261"/>
      <c r="CI42" s="261"/>
      <c r="CJ42" s="261"/>
      <c r="CK42" s="261"/>
      <c r="CL42" s="261"/>
      <c r="CM42" s="261"/>
      <c r="CN42" s="261"/>
      <c r="CO42" s="261"/>
      <c r="CP42" s="261"/>
      <c r="CQ42" s="261"/>
      <c r="CR42" s="261"/>
      <c r="CS42" s="261"/>
      <c r="CT42" s="261"/>
      <c r="CU42" s="261"/>
      <c r="CV42" s="261"/>
      <c r="CW42" s="261"/>
      <c r="CX42" s="261"/>
      <c r="CY42" s="261"/>
      <c r="CZ42" s="261"/>
      <c r="DA42" s="262"/>
    </row>
    <row r="43" spans="1:105" ht="18.75" customHeight="1" x14ac:dyDescent="0.25">
      <c r="A43" s="14"/>
      <c r="B43" s="14"/>
      <c r="C43" s="211" t="s">
        <v>34</v>
      </c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6" t="s">
        <v>11</v>
      </c>
      <c r="P43" s="239"/>
      <c r="Q43" s="239"/>
      <c r="R43" s="239"/>
      <c r="S43" s="239"/>
      <c r="T43" s="239"/>
      <c r="U43" s="239"/>
      <c r="V43" s="239"/>
      <c r="W43" s="239"/>
      <c r="X43" s="239"/>
      <c r="Y43" s="239"/>
      <c r="Z43" s="239"/>
      <c r="AA43" s="239"/>
      <c r="AB43" s="239"/>
      <c r="AC43" s="11"/>
      <c r="AD43" s="11"/>
      <c r="AE43" s="11"/>
      <c r="AF43" s="196" t="s">
        <v>39</v>
      </c>
      <c r="AG43" s="196"/>
      <c r="AH43" s="196"/>
      <c r="AI43" s="196"/>
      <c r="AJ43" s="196"/>
      <c r="AK43" s="196"/>
      <c r="AL43" s="196"/>
      <c r="AM43" s="196"/>
      <c r="AN43" s="196"/>
      <c r="AO43" s="196"/>
      <c r="AP43" s="196"/>
      <c r="AQ43" s="196"/>
      <c r="AR43" s="196"/>
      <c r="AS43" s="196"/>
      <c r="AT43" s="196"/>
      <c r="AU43" s="6" t="s">
        <v>11</v>
      </c>
      <c r="AV43" s="235"/>
      <c r="AW43" s="235"/>
      <c r="AX43" s="235"/>
      <c r="AY43" s="235"/>
      <c r="AZ43" s="235"/>
      <c r="BA43" s="235"/>
      <c r="BB43" s="11"/>
      <c r="BD43" s="9"/>
      <c r="BF43" s="260"/>
      <c r="BG43" s="261"/>
      <c r="BH43" s="261"/>
      <c r="BI43" s="261"/>
      <c r="BJ43" s="261"/>
      <c r="BK43" s="261"/>
      <c r="BL43" s="261"/>
      <c r="BM43" s="261"/>
      <c r="BN43" s="261"/>
      <c r="BO43" s="261"/>
      <c r="BP43" s="261"/>
      <c r="BQ43" s="261"/>
      <c r="BR43" s="261"/>
      <c r="BS43" s="261"/>
      <c r="BT43" s="261"/>
      <c r="BU43" s="261"/>
      <c r="BV43" s="261"/>
      <c r="BW43" s="261"/>
      <c r="BX43" s="261"/>
      <c r="BY43" s="261"/>
      <c r="BZ43" s="261"/>
      <c r="CA43" s="261"/>
      <c r="CB43" s="262"/>
      <c r="CC43" s="92"/>
      <c r="CE43" s="260"/>
      <c r="CF43" s="261"/>
      <c r="CG43" s="261"/>
      <c r="CH43" s="261"/>
      <c r="CI43" s="261"/>
      <c r="CJ43" s="261"/>
      <c r="CK43" s="261"/>
      <c r="CL43" s="261"/>
      <c r="CM43" s="261"/>
      <c r="CN43" s="261"/>
      <c r="CO43" s="261"/>
      <c r="CP43" s="261"/>
      <c r="CQ43" s="261"/>
      <c r="CR43" s="261"/>
      <c r="CS43" s="261"/>
      <c r="CT43" s="261"/>
      <c r="CU43" s="261"/>
      <c r="CV43" s="261"/>
      <c r="CW43" s="261"/>
      <c r="CX43" s="261"/>
      <c r="CY43" s="261"/>
      <c r="CZ43" s="261"/>
      <c r="DA43" s="262"/>
    </row>
    <row r="44" spans="1:105" s="33" customFormat="1" ht="7.5" customHeight="1" x14ac:dyDescent="0.15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194" t="str">
        <f>IF(P43="","= Simple ou Double effet / Mécanique ou Electrique","")</f>
        <v>= Simple ou Double effet / Mécanique ou Electrique</v>
      </c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BD44" s="39"/>
      <c r="BE44" s="111"/>
      <c r="BF44" s="260"/>
      <c r="BG44" s="261"/>
      <c r="BH44" s="261"/>
      <c r="BI44" s="261"/>
      <c r="BJ44" s="261"/>
      <c r="BK44" s="261"/>
      <c r="BL44" s="261"/>
      <c r="BM44" s="261"/>
      <c r="BN44" s="261"/>
      <c r="BO44" s="261"/>
      <c r="BP44" s="261"/>
      <c r="BQ44" s="261"/>
      <c r="BR44" s="261"/>
      <c r="BS44" s="261"/>
      <c r="BT44" s="261"/>
      <c r="BU44" s="261"/>
      <c r="BV44" s="261"/>
      <c r="BW44" s="261"/>
      <c r="BX44" s="261"/>
      <c r="BY44" s="261"/>
      <c r="BZ44" s="261"/>
      <c r="CA44" s="261"/>
      <c r="CB44" s="262"/>
      <c r="CC44" s="92"/>
      <c r="CD44" s="85"/>
      <c r="CE44" s="260"/>
      <c r="CF44" s="261"/>
      <c r="CG44" s="261"/>
      <c r="CH44" s="261"/>
      <c r="CI44" s="261"/>
      <c r="CJ44" s="261"/>
      <c r="CK44" s="261"/>
      <c r="CL44" s="261"/>
      <c r="CM44" s="261"/>
      <c r="CN44" s="261"/>
      <c r="CO44" s="261"/>
      <c r="CP44" s="261"/>
      <c r="CQ44" s="261"/>
      <c r="CR44" s="261"/>
      <c r="CS44" s="261"/>
      <c r="CT44" s="261"/>
      <c r="CU44" s="261"/>
      <c r="CV44" s="261"/>
      <c r="CW44" s="261"/>
      <c r="CX44" s="261"/>
      <c r="CY44" s="261"/>
      <c r="CZ44" s="261"/>
      <c r="DA44" s="262"/>
    </row>
    <row r="45" spans="1:105" s="31" customFormat="1" ht="18.75" customHeight="1" x14ac:dyDescent="0.25">
      <c r="A45" s="20"/>
      <c r="B45" s="20"/>
      <c r="C45" s="211" t="s">
        <v>64</v>
      </c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" t="s">
        <v>11</v>
      </c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39"/>
      <c r="AC45" s="19"/>
      <c r="AD45" s="19"/>
      <c r="AE45" s="19"/>
      <c r="AF45" s="196" t="str">
        <f>IF(P45="Sans","","Nombre distributeurs AV")</f>
        <v>Nombre distributeurs AV</v>
      </c>
      <c r="AG45" s="196"/>
      <c r="AH45" s="196"/>
      <c r="AI45" s="196"/>
      <c r="AJ45" s="196"/>
      <c r="AK45" s="196"/>
      <c r="AL45" s="196"/>
      <c r="AM45" s="196"/>
      <c r="AN45" s="196"/>
      <c r="AO45" s="196"/>
      <c r="AP45" s="196"/>
      <c r="AQ45" s="196"/>
      <c r="AR45" s="196"/>
      <c r="AS45" s="196"/>
      <c r="AT45" s="196"/>
      <c r="AU45" s="21" t="str">
        <f>IF(P45="Sans","",":")</f>
        <v>:</v>
      </c>
      <c r="AV45" s="212"/>
      <c r="AW45" s="212"/>
      <c r="AX45" s="212"/>
      <c r="AY45" s="212"/>
      <c r="AZ45" s="212"/>
      <c r="BA45" s="212"/>
      <c r="BB45" s="20"/>
      <c r="BD45" s="10"/>
      <c r="BE45" s="110"/>
      <c r="BF45" s="260"/>
      <c r="BG45" s="261"/>
      <c r="BH45" s="261"/>
      <c r="BI45" s="261"/>
      <c r="BJ45" s="261"/>
      <c r="BK45" s="261"/>
      <c r="BL45" s="261"/>
      <c r="BM45" s="261"/>
      <c r="BN45" s="261"/>
      <c r="BO45" s="261"/>
      <c r="BP45" s="261"/>
      <c r="BQ45" s="261"/>
      <c r="BR45" s="261"/>
      <c r="BS45" s="261"/>
      <c r="BT45" s="261"/>
      <c r="BU45" s="261"/>
      <c r="BV45" s="261"/>
      <c r="BW45" s="261"/>
      <c r="BX45" s="261"/>
      <c r="BY45" s="261"/>
      <c r="BZ45" s="261"/>
      <c r="CA45" s="261"/>
      <c r="CB45" s="262"/>
      <c r="CC45" s="92"/>
      <c r="CD45" s="85"/>
      <c r="CE45" s="260"/>
      <c r="CF45" s="261"/>
      <c r="CG45" s="261"/>
      <c r="CH45" s="261"/>
      <c r="CI45" s="261"/>
      <c r="CJ45" s="261"/>
      <c r="CK45" s="261"/>
      <c r="CL45" s="261"/>
      <c r="CM45" s="261"/>
      <c r="CN45" s="261"/>
      <c r="CO45" s="261"/>
      <c r="CP45" s="261"/>
      <c r="CQ45" s="261"/>
      <c r="CR45" s="261"/>
      <c r="CS45" s="261"/>
      <c r="CT45" s="261"/>
      <c r="CU45" s="261"/>
      <c r="CV45" s="261"/>
      <c r="CW45" s="261"/>
      <c r="CX45" s="261"/>
      <c r="CY45" s="261"/>
      <c r="CZ45" s="261"/>
      <c r="DA45" s="262"/>
    </row>
    <row r="46" spans="1:105" s="33" customFormat="1" ht="7.5" customHeight="1" x14ac:dyDescent="0.15"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194" t="str">
        <f>IF(P45="","= Sans / SE ou DE / Mécanique ou Electrique","")</f>
        <v>= Sans / SE ou DE / Mécanique ou Electrique</v>
      </c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BD46" s="39"/>
      <c r="BE46" s="111"/>
      <c r="BF46" s="260"/>
      <c r="BG46" s="261"/>
      <c r="BH46" s="261"/>
      <c r="BI46" s="261"/>
      <c r="BJ46" s="261"/>
      <c r="BK46" s="261"/>
      <c r="BL46" s="261"/>
      <c r="BM46" s="261"/>
      <c r="BN46" s="261"/>
      <c r="BO46" s="261"/>
      <c r="BP46" s="261"/>
      <c r="BQ46" s="261"/>
      <c r="BR46" s="261"/>
      <c r="BS46" s="261"/>
      <c r="BT46" s="261"/>
      <c r="BU46" s="261"/>
      <c r="BV46" s="261"/>
      <c r="BW46" s="261"/>
      <c r="BX46" s="261"/>
      <c r="BY46" s="261"/>
      <c r="BZ46" s="261"/>
      <c r="CA46" s="261"/>
      <c r="CB46" s="262"/>
      <c r="CC46" s="92"/>
      <c r="CD46" s="85"/>
      <c r="CE46" s="260"/>
      <c r="CF46" s="261"/>
      <c r="CG46" s="261"/>
      <c r="CH46" s="261"/>
      <c r="CI46" s="261"/>
      <c r="CJ46" s="261"/>
      <c r="CK46" s="261"/>
      <c r="CL46" s="261"/>
      <c r="CM46" s="261"/>
      <c r="CN46" s="261"/>
      <c r="CO46" s="261"/>
      <c r="CP46" s="261"/>
      <c r="CQ46" s="261"/>
      <c r="CR46" s="261"/>
      <c r="CS46" s="261"/>
      <c r="CT46" s="261"/>
      <c r="CU46" s="261"/>
      <c r="CV46" s="261"/>
      <c r="CW46" s="261"/>
      <c r="CX46" s="261"/>
      <c r="CY46" s="261"/>
      <c r="CZ46" s="261"/>
      <c r="DA46" s="262"/>
    </row>
    <row r="47" spans="1:105" s="31" customFormat="1" ht="18.75" customHeight="1" x14ac:dyDescent="0.15">
      <c r="A47" s="20"/>
      <c r="B47" s="20"/>
      <c r="C47" s="196" t="s">
        <v>52</v>
      </c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6" t="s">
        <v>11</v>
      </c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20"/>
      <c r="AC47" s="200" t="s">
        <v>35</v>
      </c>
      <c r="AD47" s="200"/>
      <c r="AE47" s="200"/>
      <c r="AF47" s="200"/>
      <c r="AG47" s="200"/>
      <c r="AH47" s="200"/>
      <c r="AI47" s="200"/>
      <c r="AJ47" s="200"/>
      <c r="AK47" s="200"/>
      <c r="AL47" s="200"/>
      <c r="AM47" s="200"/>
      <c r="AN47" s="200"/>
      <c r="AO47" s="193"/>
      <c r="AP47" s="193"/>
      <c r="AQ47" s="193"/>
      <c r="AR47" s="193"/>
      <c r="AS47" s="193"/>
      <c r="AT47" s="193"/>
      <c r="AU47" s="193"/>
      <c r="AV47" s="193"/>
      <c r="AW47" s="193"/>
      <c r="AX47" s="193"/>
      <c r="AY47" s="193"/>
      <c r="AZ47" s="8"/>
      <c r="BA47" s="13"/>
      <c r="BB47" s="13"/>
      <c r="BD47" s="10"/>
      <c r="BE47" s="110"/>
      <c r="BF47" s="260"/>
      <c r="BG47" s="261"/>
      <c r="BH47" s="261"/>
      <c r="BI47" s="261"/>
      <c r="BJ47" s="261"/>
      <c r="BK47" s="261"/>
      <c r="BL47" s="261"/>
      <c r="BM47" s="261"/>
      <c r="BN47" s="261"/>
      <c r="BO47" s="261"/>
      <c r="BP47" s="261"/>
      <c r="BQ47" s="261"/>
      <c r="BR47" s="261"/>
      <c r="BS47" s="261"/>
      <c r="BT47" s="261"/>
      <c r="BU47" s="261"/>
      <c r="BV47" s="261"/>
      <c r="BW47" s="261"/>
      <c r="BX47" s="261"/>
      <c r="BY47" s="261"/>
      <c r="BZ47" s="261"/>
      <c r="CA47" s="261"/>
      <c r="CB47" s="262"/>
      <c r="CC47" s="108"/>
      <c r="CD47" s="111"/>
      <c r="CE47" s="260"/>
      <c r="CF47" s="261"/>
      <c r="CG47" s="261"/>
      <c r="CH47" s="261"/>
      <c r="CI47" s="261"/>
      <c r="CJ47" s="261"/>
      <c r="CK47" s="261"/>
      <c r="CL47" s="261"/>
      <c r="CM47" s="261"/>
      <c r="CN47" s="261"/>
      <c r="CO47" s="261"/>
      <c r="CP47" s="261"/>
      <c r="CQ47" s="261"/>
      <c r="CR47" s="261"/>
      <c r="CS47" s="261"/>
      <c r="CT47" s="261"/>
      <c r="CU47" s="261"/>
      <c r="CV47" s="261"/>
      <c r="CW47" s="261"/>
      <c r="CX47" s="261"/>
      <c r="CY47" s="261"/>
      <c r="CZ47" s="261"/>
      <c r="DA47" s="262"/>
    </row>
    <row r="48" spans="1:105" s="33" customFormat="1" ht="7.5" customHeight="1" x14ac:dyDescent="0.15"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189" t="str">
        <f>IF(P47="","= 540 / 540_ECO / 750 / 1000 / 1000_ECO","")</f>
        <v>= 540 / 540_ECO / 750 / 1000 / 1000_ECO</v>
      </c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G48" s="34"/>
      <c r="AH48" s="34"/>
      <c r="AI48" s="34"/>
      <c r="AJ48" s="34"/>
      <c r="AK48" s="34"/>
      <c r="AL48" s="34"/>
      <c r="AM48" s="34"/>
      <c r="AO48" s="189" t="e">
        <f>IF(AO47="","= 6 / 20 ou "&amp;#REF!,"")</f>
        <v>#REF!</v>
      </c>
      <c r="AP48" s="189"/>
      <c r="AQ48" s="189"/>
      <c r="AR48" s="189"/>
      <c r="AS48" s="189"/>
      <c r="AT48" s="189"/>
      <c r="AU48" s="189"/>
      <c r="AV48" s="189"/>
      <c r="AW48" s="189"/>
      <c r="AX48" s="189"/>
      <c r="AY48" s="189"/>
      <c r="AZ48" s="189"/>
      <c r="BA48" s="189"/>
      <c r="BB48" s="91"/>
      <c r="BD48" s="39"/>
      <c r="BE48" s="111"/>
      <c r="BF48" s="260"/>
      <c r="BG48" s="261"/>
      <c r="BH48" s="261"/>
      <c r="BI48" s="261"/>
      <c r="BJ48" s="261"/>
      <c r="BK48" s="261"/>
      <c r="BL48" s="261"/>
      <c r="BM48" s="261"/>
      <c r="BN48" s="261"/>
      <c r="BO48" s="261"/>
      <c r="BP48" s="261"/>
      <c r="BQ48" s="261"/>
      <c r="BR48" s="261"/>
      <c r="BS48" s="261"/>
      <c r="BT48" s="261"/>
      <c r="BU48" s="261"/>
      <c r="BV48" s="261"/>
      <c r="BW48" s="261"/>
      <c r="BX48" s="261"/>
      <c r="BY48" s="261"/>
      <c r="BZ48" s="261"/>
      <c r="CA48" s="261"/>
      <c r="CB48" s="262"/>
      <c r="CC48" s="92"/>
      <c r="CD48" s="85"/>
      <c r="CE48" s="260"/>
      <c r="CF48" s="261"/>
      <c r="CG48" s="261"/>
      <c r="CH48" s="261"/>
      <c r="CI48" s="261"/>
      <c r="CJ48" s="261"/>
      <c r="CK48" s="261"/>
      <c r="CL48" s="261"/>
      <c r="CM48" s="261"/>
      <c r="CN48" s="261"/>
      <c r="CO48" s="261"/>
      <c r="CP48" s="261"/>
      <c r="CQ48" s="261"/>
      <c r="CR48" s="261"/>
      <c r="CS48" s="261"/>
      <c r="CT48" s="261"/>
      <c r="CU48" s="261"/>
      <c r="CV48" s="261"/>
      <c r="CW48" s="261"/>
      <c r="CX48" s="261"/>
      <c r="CY48" s="261"/>
      <c r="CZ48" s="261"/>
      <c r="DA48" s="262"/>
    </row>
    <row r="49" spans="1:105" s="31" customFormat="1" ht="18.75" customHeight="1" x14ac:dyDescent="0.15">
      <c r="A49" s="20"/>
      <c r="B49" s="20"/>
      <c r="C49" s="211" t="e">
        <f>IF(AS41=":","Sens de rotation Pdf AV","")</f>
        <v>#REF!</v>
      </c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" t="e">
        <f>IF(AS41=":",":","")</f>
        <v>#REF!</v>
      </c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8"/>
      <c r="AB49" s="20"/>
      <c r="AC49" s="244" t="e">
        <f>IF(AS41=":",IF(P49="Sans PDF Avant","","Regime PDF AV :"),"")</f>
        <v>#REF!</v>
      </c>
      <c r="AD49" s="244"/>
      <c r="AE49" s="244"/>
      <c r="AF49" s="244"/>
      <c r="AG49" s="244"/>
      <c r="AH49" s="244"/>
      <c r="AI49" s="244"/>
      <c r="AJ49" s="244"/>
      <c r="AK49" s="244"/>
      <c r="AL49" s="244"/>
      <c r="AM49" s="245"/>
      <c r="AN49" s="181"/>
      <c r="AO49" s="181"/>
      <c r="AP49" s="181"/>
      <c r="AQ49" s="181"/>
      <c r="AR49" s="181"/>
      <c r="AS49" s="181"/>
      <c r="AT49" s="181"/>
      <c r="AU49" s="181"/>
      <c r="AV49" s="181"/>
      <c r="AW49" s="181"/>
      <c r="AX49" s="181"/>
      <c r="AY49" s="181"/>
      <c r="AZ49" s="181"/>
      <c r="BA49" s="181"/>
      <c r="BB49" s="19"/>
      <c r="BD49" s="10"/>
      <c r="BE49" s="110"/>
      <c r="BF49" s="260"/>
      <c r="BG49" s="261"/>
      <c r="BH49" s="261"/>
      <c r="BI49" s="261"/>
      <c r="BJ49" s="261"/>
      <c r="BK49" s="261"/>
      <c r="BL49" s="261"/>
      <c r="BM49" s="261"/>
      <c r="BN49" s="261"/>
      <c r="BO49" s="261"/>
      <c r="BP49" s="261"/>
      <c r="BQ49" s="261"/>
      <c r="BR49" s="261"/>
      <c r="BS49" s="261"/>
      <c r="BT49" s="261"/>
      <c r="BU49" s="261"/>
      <c r="BV49" s="261"/>
      <c r="BW49" s="261"/>
      <c r="BX49" s="261"/>
      <c r="BY49" s="261"/>
      <c r="BZ49" s="261"/>
      <c r="CA49" s="261"/>
      <c r="CB49" s="262"/>
      <c r="CC49" s="108"/>
      <c r="CD49" s="111"/>
      <c r="CE49" s="260"/>
      <c r="CF49" s="261"/>
      <c r="CG49" s="261"/>
      <c r="CH49" s="261"/>
      <c r="CI49" s="261"/>
      <c r="CJ49" s="261"/>
      <c r="CK49" s="261"/>
      <c r="CL49" s="261"/>
      <c r="CM49" s="261"/>
      <c r="CN49" s="261"/>
      <c r="CO49" s="261"/>
      <c r="CP49" s="261"/>
      <c r="CQ49" s="261"/>
      <c r="CR49" s="261"/>
      <c r="CS49" s="261"/>
      <c r="CT49" s="261"/>
      <c r="CU49" s="261"/>
      <c r="CV49" s="261"/>
      <c r="CW49" s="261"/>
      <c r="CX49" s="261"/>
      <c r="CY49" s="261"/>
      <c r="CZ49" s="261"/>
      <c r="DA49" s="262"/>
    </row>
    <row r="50" spans="1:105" s="33" customFormat="1" ht="7.5" customHeight="1" x14ac:dyDescent="0.15">
      <c r="C50" s="243" t="e">
        <f>IF(AS41=":","       Vue de face","")</f>
        <v>#REF!</v>
      </c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34"/>
      <c r="P50" s="189" t="e">
        <f>IF(AS41=":",IF(P49="","= "&amp;#REF!&amp;" / "&amp;#REF!&amp;" / "&amp;#REF!,""),"")</f>
        <v>#REF!</v>
      </c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G50" s="34"/>
      <c r="AH50" s="34"/>
      <c r="AI50" s="34"/>
      <c r="AJ50" s="34"/>
      <c r="AK50" s="34"/>
      <c r="AL50" s="34"/>
      <c r="AM50" s="34"/>
      <c r="AN50" s="189" t="e">
        <f>IF(AC49="","",IF(AN49="","= 540 / 540_ECO / 750 / 1000 / 1000_ECO",""))</f>
        <v>#REF!</v>
      </c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34"/>
      <c r="BD50" s="39"/>
      <c r="BE50" s="111"/>
      <c r="BF50" s="260"/>
      <c r="BG50" s="261"/>
      <c r="BH50" s="261"/>
      <c r="BI50" s="261"/>
      <c r="BJ50" s="261"/>
      <c r="BK50" s="261"/>
      <c r="BL50" s="261"/>
      <c r="BM50" s="261"/>
      <c r="BN50" s="261"/>
      <c r="BO50" s="261"/>
      <c r="BP50" s="261"/>
      <c r="BQ50" s="261"/>
      <c r="BR50" s="261"/>
      <c r="BS50" s="261"/>
      <c r="BT50" s="261"/>
      <c r="BU50" s="261"/>
      <c r="BV50" s="261"/>
      <c r="BW50" s="261"/>
      <c r="BX50" s="261"/>
      <c r="BY50" s="261"/>
      <c r="BZ50" s="261"/>
      <c r="CA50" s="261"/>
      <c r="CB50" s="262"/>
      <c r="CC50" s="92"/>
      <c r="CD50" s="85"/>
      <c r="CE50" s="260"/>
      <c r="CF50" s="261"/>
      <c r="CG50" s="261"/>
      <c r="CH50" s="261"/>
      <c r="CI50" s="261"/>
      <c r="CJ50" s="261"/>
      <c r="CK50" s="261"/>
      <c r="CL50" s="261"/>
      <c r="CM50" s="261"/>
      <c r="CN50" s="261"/>
      <c r="CO50" s="261"/>
      <c r="CP50" s="261"/>
      <c r="CQ50" s="261"/>
      <c r="CR50" s="261"/>
      <c r="CS50" s="261"/>
      <c r="CT50" s="261"/>
      <c r="CU50" s="261"/>
      <c r="CV50" s="261"/>
      <c r="CW50" s="261"/>
      <c r="CX50" s="261"/>
      <c r="CY50" s="261"/>
      <c r="CZ50" s="261"/>
      <c r="DA50" s="262"/>
    </row>
    <row r="51" spans="1:105" s="31" customFormat="1" ht="18.75" customHeight="1" x14ac:dyDescent="0.15">
      <c r="A51" s="20"/>
      <c r="B51" s="20"/>
      <c r="C51" s="196" t="s">
        <v>20</v>
      </c>
      <c r="D51" s="196"/>
      <c r="E51" s="196"/>
      <c r="F51" s="196"/>
      <c r="G51" s="196"/>
      <c r="H51" s="196"/>
      <c r="I51" s="36" t="s">
        <v>11</v>
      </c>
      <c r="J51" s="35"/>
      <c r="K51" s="35"/>
      <c r="L51" s="246" t="s">
        <v>53</v>
      </c>
      <c r="M51" s="246"/>
      <c r="N51" s="246"/>
      <c r="O51" s="246"/>
      <c r="P51" s="246"/>
      <c r="Q51" s="48"/>
      <c r="S51" s="241" t="s">
        <v>22</v>
      </c>
      <c r="T51" s="241"/>
      <c r="U51" s="241"/>
      <c r="V51" s="241"/>
      <c r="X51" s="8"/>
      <c r="Y51" s="241" t="s">
        <v>54</v>
      </c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1"/>
      <c r="AK51" s="241"/>
      <c r="AL51" s="49"/>
      <c r="AM51" s="49"/>
      <c r="AN51" s="241" t="s">
        <v>21</v>
      </c>
      <c r="AO51" s="241"/>
      <c r="AP51" s="241"/>
      <c r="AQ51" s="241"/>
      <c r="AR51" s="49"/>
      <c r="AS51" s="49"/>
      <c r="AT51" s="238" t="s">
        <v>55</v>
      </c>
      <c r="AU51" s="238"/>
      <c r="AV51" s="238"/>
      <c r="AW51" s="238"/>
      <c r="AX51" s="238"/>
      <c r="AY51" s="238"/>
      <c r="AZ51" s="238"/>
      <c r="BA51" s="238"/>
      <c r="BB51" s="50"/>
      <c r="BD51" s="10"/>
      <c r="BE51" s="110"/>
      <c r="BF51" s="260"/>
      <c r="BG51" s="261"/>
      <c r="BH51" s="261"/>
      <c r="BI51" s="261"/>
      <c r="BJ51" s="261"/>
      <c r="BK51" s="261"/>
      <c r="BL51" s="261"/>
      <c r="BM51" s="261"/>
      <c r="BN51" s="261"/>
      <c r="BO51" s="261"/>
      <c r="BP51" s="261"/>
      <c r="BQ51" s="261"/>
      <c r="BR51" s="261"/>
      <c r="BS51" s="261"/>
      <c r="BT51" s="261"/>
      <c r="BU51" s="261"/>
      <c r="BV51" s="261"/>
      <c r="BW51" s="261"/>
      <c r="BX51" s="261"/>
      <c r="BY51" s="261"/>
      <c r="BZ51" s="261"/>
      <c r="CA51" s="261"/>
      <c r="CB51" s="262"/>
      <c r="CC51" s="108"/>
      <c r="CD51" s="111"/>
      <c r="CE51" s="260"/>
      <c r="CF51" s="261"/>
      <c r="CG51" s="261"/>
      <c r="CH51" s="261"/>
      <c r="CI51" s="261"/>
      <c r="CJ51" s="261"/>
      <c r="CK51" s="261"/>
      <c r="CL51" s="261"/>
      <c r="CM51" s="261"/>
      <c r="CN51" s="261"/>
      <c r="CO51" s="261"/>
      <c r="CP51" s="261"/>
      <c r="CQ51" s="261"/>
      <c r="CR51" s="261"/>
      <c r="CS51" s="261"/>
      <c r="CT51" s="261"/>
      <c r="CU51" s="261"/>
      <c r="CV51" s="261"/>
      <c r="CW51" s="261"/>
      <c r="CX51" s="261"/>
      <c r="CY51" s="261"/>
      <c r="CZ51" s="261"/>
      <c r="DA51" s="262"/>
    </row>
    <row r="52" spans="1:105" s="33" customFormat="1" ht="7.5" customHeight="1" x14ac:dyDescent="0.15"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D52" s="39"/>
      <c r="BE52" s="111"/>
      <c r="BF52" s="263"/>
      <c r="BG52" s="264"/>
      <c r="BH52" s="264"/>
      <c r="BI52" s="264"/>
      <c r="BJ52" s="264"/>
      <c r="BK52" s="264"/>
      <c r="BL52" s="264"/>
      <c r="BM52" s="264"/>
      <c r="BN52" s="264"/>
      <c r="BO52" s="264"/>
      <c r="BP52" s="264"/>
      <c r="BQ52" s="264"/>
      <c r="BR52" s="264"/>
      <c r="BS52" s="264"/>
      <c r="BT52" s="264"/>
      <c r="BU52" s="264"/>
      <c r="BV52" s="264"/>
      <c r="BW52" s="264"/>
      <c r="BX52" s="264"/>
      <c r="BY52" s="264"/>
      <c r="BZ52" s="264"/>
      <c r="CA52" s="264"/>
      <c r="CB52" s="265"/>
      <c r="CC52" s="92"/>
      <c r="CD52" s="85"/>
      <c r="CE52" s="263"/>
      <c r="CF52" s="264"/>
      <c r="CG52" s="264"/>
      <c r="CH52" s="264"/>
      <c r="CI52" s="264"/>
      <c r="CJ52" s="264"/>
      <c r="CK52" s="264"/>
      <c r="CL52" s="264"/>
      <c r="CM52" s="264"/>
      <c r="CN52" s="264"/>
      <c r="CO52" s="264"/>
      <c r="CP52" s="264"/>
      <c r="CQ52" s="264"/>
      <c r="CR52" s="264"/>
      <c r="CS52" s="264"/>
      <c r="CT52" s="264"/>
      <c r="CU52" s="264"/>
      <c r="CV52" s="264"/>
      <c r="CW52" s="264"/>
      <c r="CX52" s="264"/>
      <c r="CY52" s="264"/>
      <c r="CZ52" s="264"/>
      <c r="DA52" s="265"/>
    </row>
    <row r="53" spans="1:105" s="31" customFormat="1" ht="18.75" customHeight="1" x14ac:dyDescent="0.15">
      <c r="A53" s="20"/>
      <c r="B53" s="20"/>
      <c r="C53" s="196" t="s">
        <v>23</v>
      </c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6" t="s">
        <v>11</v>
      </c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1"/>
      <c r="AB53" s="11"/>
      <c r="AC53" s="24"/>
      <c r="AD53" s="20"/>
      <c r="AE53" s="20"/>
      <c r="AF53" s="242" t="e">
        <f>IF(P53=#REF!,"","Materiaux")</f>
        <v>#REF!</v>
      </c>
      <c r="AG53" s="242"/>
      <c r="AH53" s="242"/>
      <c r="AI53" s="242"/>
      <c r="AJ53" s="242"/>
      <c r="AK53" s="242"/>
      <c r="AL53" s="242"/>
      <c r="AM53" s="242"/>
      <c r="AN53" s="20" t="e">
        <f>IF(P53=#REF!,"",":")</f>
        <v>#REF!</v>
      </c>
      <c r="AO53" s="181"/>
      <c r="AP53" s="181"/>
      <c r="AQ53" s="181"/>
      <c r="AR53" s="181"/>
      <c r="AS53" s="181"/>
      <c r="AT53" s="181"/>
      <c r="AU53" s="181"/>
      <c r="AV53" s="181"/>
      <c r="AW53" s="181"/>
      <c r="AX53" s="181"/>
      <c r="AY53" s="181"/>
      <c r="AZ53" s="20"/>
      <c r="BA53" s="20"/>
      <c r="BB53" s="20"/>
      <c r="BD53" s="10"/>
      <c r="BE53" s="110"/>
      <c r="BF53" s="263"/>
      <c r="BG53" s="264"/>
      <c r="BH53" s="264"/>
      <c r="BI53" s="264"/>
      <c r="BJ53" s="264"/>
      <c r="BK53" s="264"/>
      <c r="BL53" s="264"/>
      <c r="BM53" s="264"/>
      <c r="BN53" s="264"/>
      <c r="BO53" s="264"/>
      <c r="BP53" s="264"/>
      <c r="BQ53" s="264"/>
      <c r="BR53" s="264"/>
      <c r="BS53" s="264"/>
      <c r="BT53" s="264"/>
      <c r="BU53" s="264"/>
      <c r="BV53" s="264"/>
      <c r="BW53" s="264"/>
      <c r="BX53" s="264"/>
      <c r="BY53" s="264"/>
      <c r="BZ53" s="264"/>
      <c r="CA53" s="264"/>
      <c r="CB53" s="265"/>
      <c r="CC53" s="108"/>
      <c r="CD53" s="111"/>
      <c r="CE53" s="263"/>
      <c r="CF53" s="264"/>
      <c r="CG53" s="264"/>
      <c r="CH53" s="264"/>
      <c r="CI53" s="264"/>
      <c r="CJ53" s="264"/>
      <c r="CK53" s="264"/>
      <c r="CL53" s="264"/>
      <c r="CM53" s="264"/>
      <c r="CN53" s="264"/>
      <c r="CO53" s="264"/>
      <c r="CP53" s="264"/>
      <c r="CQ53" s="264"/>
      <c r="CR53" s="264"/>
      <c r="CS53" s="264"/>
      <c r="CT53" s="264"/>
      <c r="CU53" s="264"/>
      <c r="CV53" s="264"/>
      <c r="CW53" s="264"/>
      <c r="CX53" s="264"/>
      <c r="CY53" s="264"/>
      <c r="CZ53" s="264"/>
      <c r="DA53" s="265"/>
    </row>
    <row r="54" spans="1:105" s="33" customFormat="1" ht="7.5" customHeight="1" x14ac:dyDescent="0.15"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194" t="e">
        <f>IF(P53="","= "&amp;#REF!&amp;" / "&amp;#REF!&amp;" / "&amp;#REF!,"")</f>
        <v>#REF!</v>
      </c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F54" s="34"/>
      <c r="AG54" s="34"/>
      <c r="AH54" s="34"/>
      <c r="AI54" s="34"/>
      <c r="AJ54" s="34"/>
      <c r="AK54" s="34"/>
      <c r="AL54" s="34"/>
      <c r="AM54" s="34"/>
      <c r="AN54" s="34"/>
      <c r="AO54" s="189" t="e">
        <f>IF(P53&lt;&gt;#REF!,IF(AO53="","= "&amp;#REF!&amp;" / "&amp;#REF!,""),"")</f>
        <v>#REF!</v>
      </c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D54" s="39"/>
      <c r="BE54" s="111"/>
      <c r="BF54" s="263"/>
      <c r="BG54" s="264"/>
      <c r="BH54" s="264"/>
      <c r="BI54" s="264"/>
      <c r="BJ54" s="264"/>
      <c r="BK54" s="264"/>
      <c r="BL54" s="264"/>
      <c r="BM54" s="264"/>
      <c r="BN54" s="264"/>
      <c r="BO54" s="264"/>
      <c r="BP54" s="264"/>
      <c r="BQ54" s="264"/>
      <c r="BR54" s="264"/>
      <c r="BS54" s="264"/>
      <c r="BT54" s="264"/>
      <c r="BU54" s="264"/>
      <c r="BV54" s="264"/>
      <c r="BW54" s="264"/>
      <c r="BX54" s="264"/>
      <c r="BY54" s="264"/>
      <c r="BZ54" s="264"/>
      <c r="CA54" s="264"/>
      <c r="CB54" s="265"/>
      <c r="CC54" s="92"/>
      <c r="CD54" s="85"/>
      <c r="CE54" s="263"/>
      <c r="CF54" s="264"/>
      <c r="CG54" s="264"/>
      <c r="CH54" s="264"/>
      <c r="CI54" s="264"/>
      <c r="CJ54" s="264"/>
      <c r="CK54" s="264"/>
      <c r="CL54" s="264"/>
      <c r="CM54" s="264"/>
      <c r="CN54" s="264"/>
      <c r="CO54" s="264"/>
      <c r="CP54" s="264"/>
      <c r="CQ54" s="264"/>
      <c r="CR54" s="264"/>
      <c r="CS54" s="264"/>
      <c r="CT54" s="264"/>
      <c r="CU54" s="264"/>
      <c r="CV54" s="264"/>
      <c r="CW54" s="264"/>
      <c r="CX54" s="264"/>
      <c r="CY54" s="264"/>
      <c r="CZ54" s="264"/>
      <c r="DA54" s="265"/>
    </row>
    <row r="55" spans="1:105" s="31" customFormat="1" ht="18.75" customHeight="1" thickBot="1" x14ac:dyDescent="0.3">
      <c r="A55" s="20"/>
      <c r="B55" s="20"/>
      <c r="C55" s="203" t="e">
        <f>IF(P53=#REF!,"",IF(P53="mono","Poids de la masse","Nombre de masses : "))</f>
        <v>#REF!</v>
      </c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197"/>
      <c r="O55" s="197"/>
      <c r="P55" s="197"/>
      <c r="Q55" s="197"/>
      <c r="R55" s="20"/>
      <c r="S55" s="192" t="e">
        <f>IF(P53=#REF!,"",IF(P53="mono","","Poids par masse :"))</f>
        <v>#REF!</v>
      </c>
      <c r="T55" s="192"/>
      <c r="U55" s="192"/>
      <c r="V55" s="192"/>
      <c r="W55" s="192"/>
      <c r="X55" s="192"/>
      <c r="Y55" s="192"/>
      <c r="Z55" s="192"/>
      <c r="AA55" s="192"/>
      <c r="AB55" s="192"/>
      <c r="AC55" s="197"/>
      <c r="AD55" s="197"/>
      <c r="AE55" s="197"/>
      <c r="AF55" s="197"/>
      <c r="AG55" s="20"/>
      <c r="AH55" s="20"/>
      <c r="AI55" s="192" t="e">
        <f>IF(P53=#REF!,"","Poids total des masses :")</f>
        <v>#REF!</v>
      </c>
      <c r="AJ55" s="192"/>
      <c r="AK55" s="192"/>
      <c r="AL55" s="192"/>
      <c r="AM55" s="192"/>
      <c r="AN55" s="192"/>
      <c r="AO55" s="192"/>
      <c r="AP55" s="192"/>
      <c r="AQ55" s="192"/>
      <c r="AR55" s="192"/>
      <c r="AS55" s="192"/>
      <c r="AT55" s="192"/>
      <c r="AU55" s="192"/>
      <c r="AV55" s="237" t="e">
        <f>IF(P53&lt;&gt;#REF!,IF(P53=#REF!,IF(N55="","",N55),IF(OR(N55="",AC55=""),"",N55*AC55)),IF(OR(N55="",AC55=""),"",N55*AC55))</f>
        <v>#REF!</v>
      </c>
      <c r="AW55" s="237"/>
      <c r="AX55" s="237"/>
      <c r="AY55" s="237"/>
      <c r="AZ55" s="237"/>
      <c r="BA55"/>
      <c r="BB55"/>
      <c r="BC55"/>
      <c r="BD55" s="117"/>
      <c r="BE55" s="94"/>
      <c r="BF55" s="266"/>
      <c r="BG55" s="267"/>
      <c r="BH55" s="267"/>
      <c r="BI55" s="267"/>
      <c r="BJ55" s="267"/>
      <c r="BK55" s="267"/>
      <c r="BL55" s="267"/>
      <c r="BM55" s="267"/>
      <c r="BN55" s="267"/>
      <c r="BO55" s="267"/>
      <c r="BP55" s="267"/>
      <c r="BQ55" s="267"/>
      <c r="BR55" s="267"/>
      <c r="BS55" s="267"/>
      <c r="BT55" s="267"/>
      <c r="BU55" s="267"/>
      <c r="BV55" s="267"/>
      <c r="BW55" s="267"/>
      <c r="BX55" s="267"/>
      <c r="BY55" s="267"/>
      <c r="BZ55" s="267"/>
      <c r="CA55" s="267"/>
      <c r="CB55" s="268"/>
      <c r="CD55" s="110"/>
      <c r="CE55" s="266"/>
      <c r="CF55" s="267"/>
      <c r="CG55" s="267"/>
      <c r="CH55" s="267"/>
      <c r="CI55" s="267"/>
      <c r="CJ55" s="267"/>
      <c r="CK55" s="267"/>
      <c r="CL55" s="267"/>
      <c r="CM55" s="267"/>
      <c r="CN55" s="267"/>
      <c r="CO55" s="267"/>
      <c r="CP55" s="267"/>
      <c r="CQ55" s="267"/>
      <c r="CR55" s="267"/>
      <c r="CS55" s="267"/>
      <c r="CT55" s="267"/>
      <c r="CU55" s="267"/>
      <c r="CV55" s="267"/>
      <c r="CW55" s="267"/>
      <c r="CX55" s="267"/>
      <c r="CY55" s="267"/>
      <c r="CZ55" s="267"/>
      <c r="DA55" s="268"/>
    </row>
    <row r="56" spans="1:105" s="28" customFormat="1" ht="7.5" customHeight="1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BD56" s="118"/>
      <c r="BE56" s="113"/>
      <c r="CD56" s="113"/>
    </row>
    <row r="57" spans="1:105" s="123" customFormat="1" ht="7.5" customHeight="1" x14ac:dyDescent="0.25">
      <c r="BD57" s="124"/>
      <c r="BE57" s="125"/>
      <c r="CD57" s="125"/>
    </row>
    <row r="58" spans="1:105" s="27" customFormat="1" ht="7.5" customHeight="1" x14ac:dyDescent="0.25">
      <c r="BD58" s="118"/>
      <c r="BE58" s="126"/>
      <c r="CD58" s="126"/>
    </row>
    <row r="59" spans="1:105" s="27" customFormat="1" ht="7.5" customHeight="1" thickBot="1" x14ac:dyDescent="0.3">
      <c r="BD59" s="118"/>
      <c r="BE59" s="126"/>
      <c r="CD59" s="126"/>
    </row>
    <row r="60" spans="1:105" s="28" customFormat="1" ht="18.75" customHeight="1" x14ac:dyDescent="0.3">
      <c r="C60" s="199" t="s">
        <v>47</v>
      </c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T60" s="187" t="s">
        <v>45</v>
      </c>
      <c r="U60" s="187"/>
      <c r="V60" s="187"/>
      <c r="W60" s="187"/>
      <c r="X60" s="187"/>
      <c r="Y60" s="29"/>
      <c r="Z60" s="29"/>
      <c r="AA60" s="29"/>
      <c r="AB60" s="29"/>
      <c r="AC60" s="187" t="s">
        <v>46</v>
      </c>
      <c r="AD60" s="187"/>
      <c r="AE60" s="187"/>
      <c r="AF60" s="187"/>
      <c r="AG60" s="187"/>
      <c r="AI60" s="29"/>
      <c r="AJ60" s="29"/>
      <c r="AK60" s="240" t="s">
        <v>63</v>
      </c>
      <c r="AL60" s="240"/>
      <c r="AM60" s="240"/>
      <c r="AN60" s="240"/>
      <c r="AO60" s="240"/>
      <c r="AP60" s="240"/>
      <c r="AQ60" s="240"/>
      <c r="AR60" s="240"/>
      <c r="AS60" s="204"/>
      <c r="AT60" s="204"/>
      <c r="AU60" s="204"/>
      <c r="AV60" s="204"/>
      <c r="AW60" s="204"/>
      <c r="AX60" s="204"/>
      <c r="AY60" s="204"/>
      <c r="BD60" s="118"/>
      <c r="BE60" s="113"/>
      <c r="BF60" s="257">
        <v>7</v>
      </c>
      <c r="BG60" s="258"/>
      <c r="BH60" s="258"/>
      <c r="BI60" s="258"/>
      <c r="BJ60" s="258"/>
      <c r="BK60" s="258"/>
      <c r="BL60" s="258"/>
      <c r="BM60" s="258"/>
      <c r="BN60" s="258"/>
      <c r="BO60" s="258"/>
      <c r="BP60" s="258"/>
      <c r="BQ60" s="258"/>
      <c r="BR60" s="258"/>
      <c r="BS60" s="258"/>
      <c r="BT60" s="258"/>
      <c r="BU60" s="258"/>
      <c r="BV60" s="258"/>
      <c r="BW60" s="258"/>
      <c r="BX60" s="258"/>
      <c r="BY60" s="258"/>
      <c r="BZ60" s="258"/>
      <c r="CA60" s="258"/>
      <c r="CB60" s="259"/>
      <c r="CC60" s="92"/>
      <c r="CD60" s="85"/>
      <c r="CE60" s="257">
        <v>8</v>
      </c>
      <c r="CF60" s="258"/>
      <c r="CG60" s="258"/>
      <c r="CH60" s="258"/>
      <c r="CI60" s="258"/>
      <c r="CJ60" s="258"/>
      <c r="CK60" s="258"/>
      <c r="CL60" s="258"/>
      <c r="CM60" s="258"/>
      <c r="CN60" s="258"/>
      <c r="CO60" s="258"/>
      <c r="CP60" s="258"/>
      <c r="CQ60" s="258"/>
      <c r="CR60" s="258"/>
      <c r="CS60" s="258"/>
      <c r="CT60" s="258"/>
      <c r="CU60" s="258"/>
      <c r="CV60" s="258"/>
      <c r="CW60" s="258"/>
      <c r="CX60" s="258"/>
      <c r="CY60" s="258"/>
      <c r="CZ60" s="258"/>
      <c r="DA60" s="259"/>
    </row>
    <row r="61" spans="1:105" s="33" customFormat="1" ht="7.5" customHeight="1" x14ac:dyDescent="0.15">
      <c r="C61" s="34"/>
      <c r="D61" s="34"/>
      <c r="E61" s="34"/>
      <c r="F61" s="34"/>
      <c r="G61" s="34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S61" s="194" t="e">
        <f>IF(AS60="","= "&amp;#REF!&amp;" / "&amp;#REF!,"")</f>
        <v>#REF!</v>
      </c>
      <c r="AT61" s="194"/>
      <c r="AU61" s="194"/>
      <c r="AV61" s="194"/>
      <c r="AW61" s="194"/>
      <c r="AX61" s="194"/>
      <c r="AY61" s="194"/>
      <c r="AZ61" s="194"/>
      <c r="BA61" s="194"/>
      <c r="BD61" s="39"/>
      <c r="BE61" s="111"/>
      <c r="BF61" s="260"/>
      <c r="BG61" s="261"/>
      <c r="BH61" s="261"/>
      <c r="BI61" s="261"/>
      <c r="BJ61" s="261"/>
      <c r="BK61" s="261"/>
      <c r="BL61" s="261"/>
      <c r="BM61" s="261"/>
      <c r="BN61" s="261"/>
      <c r="BO61" s="261"/>
      <c r="BP61" s="261"/>
      <c r="BQ61" s="261"/>
      <c r="BR61" s="261"/>
      <c r="BS61" s="261"/>
      <c r="BT61" s="261"/>
      <c r="BU61" s="261"/>
      <c r="BV61" s="261"/>
      <c r="BW61" s="261"/>
      <c r="BX61" s="261"/>
      <c r="BY61" s="261"/>
      <c r="BZ61" s="261"/>
      <c r="CA61" s="261"/>
      <c r="CB61" s="262"/>
      <c r="CC61" s="92"/>
      <c r="CD61" s="85"/>
      <c r="CE61" s="260"/>
      <c r="CF61" s="261"/>
      <c r="CG61" s="261"/>
      <c r="CH61" s="261"/>
      <c r="CI61" s="261"/>
      <c r="CJ61" s="261"/>
      <c r="CK61" s="261"/>
      <c r="CL61" s="261"/>
      <c r="CM61" s="261"/>
      <c r="CN61" s="261"/>
      <c r="CO61" s="261"/>
      <c r="CP61" s="261"/>
      <c r="CQ61" s="261"/>
      <c r="CR61" s="261"/>
      <c r="CS61" s="261"/>
      <c r="CT61" s="261"/>
      <c r="CU61" s="261"/>
      <c r="CV61" s="261"/>
      <c r="CW61" s="261"/>
      <c r="CX61" s="261"/>
      <c r="CY61" s="261"/>
      <c r="CZ61" s="261"/>
      <c r="DA61" s="262"/>
    </row>
    <row r="62" spans="1:105" s="31" customFormat="1" ht="18.75" customHeight="1" x14ac:dyDescent="0.25">
      <c r="A62" s="20"/>
      <c r="B62" s="20"/>
      <c r="C62" s="213" t="e">
        <f>IF(AS60&lt;&gt;#REF!,"Dimensions AR","Largeur chenilles")</f>
        <v>#REF!</v>
      </c>
      <c r="D62" s="213"/>
      <c r="E62" s="213"/>
      <c r="F62" s="213"/>
      <c r="G62" s="213"/>
      <c r="H62" s="213"/>
      <c r="I62" s="213"/>
      <c r="J62" s="213"/>
      <c r="K62" s="11" t="s">
        <v>11</v>
      </c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0"/>
      <c r="X62" s="25"/>
      <c r="Y62" s="25"/>
      <c r="Z62" s="25"/>
      <c r="AA62" s="25"/>
      <c r="AB62" s="25"/>
      <c r="AC62" s="25"/>
      <c r="AD62" s="25"/>
      <c r="AE62" s="25"/>
      <c r="AF62" s="200" t="s">
        <v>40</v>
      </c>
      <c r="AG62" s="200"/>
      <c r="AH62" s="200"/>
      <c r="AI62" s="200"/>
      <c r="AJ62" s="200"/>
      <c r="AK62" s="200"/>
      <c r="AL62" s="200"/>
      <c r="AM62" s="200"/>
      <c r="AN62" s="200"/>
      <c r="AO62" s="11" t="s">
        <v>11</v>
      </c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0"/>
      <c r="BD62" s="10"/>
      <c r="BE62" s="110"/>
      <c r="BF62" s="260"/>
      <c r="BG62" s="261"/>
      <c r="BH62" s="261"/>
      <c r="BI62" s="261"/>
      <c r="BJ62" s="261"/>
      <c r="BK62" s="261"/>
      <c r="BL62" s="261"/>
      <c r="BM62" s="261"/>
      <c r="BN62" s="261"/>
      <c r="BO62" s="261"/>
      <c r="BP62" s="261"/>
      <c r="BQ62" s="261"/>
      <c r="BR62" s="261"/>
      <c r="BS62" s="261"/>
      <c r="BT62" s="261"/>
      <c r="BU62" s="261"/>
      <c r="BV62" s="261"/>
      <c r="BW62" s="261"/>
      <c r="BX62" s="261"/>
      <c r="BY62" s="261"/>
      <c r="BZ62" s="261"/>
      <c r="CA62" s="261"/>
      <c r="CB62" s="262"/>
      <c r="CC62" s="92"/>
      <c r="CD62" s="85"/>
      <c r="CE62" s="260"/>
      <c r="CF62" s="261"/>
      <c r="CG62" s="261"/>
      <c r="CH62" s="261"/>
      <c r="CI62" s="261"/>
      <c r="CJ62" s="261"/>
      <c r="CK62" s="261"/>
      <c r="CL62" s="261"/>
      <c r="CM62" s="261"/>
      <c r="CN62" s="261"/>
      <c r="CO62" s="261"/>
      <c r="CP62" s="261"/>
      <c r="CQ62" s="261"/>
      <c r="CR62" s="261"/>
      <c r="CS62" s="261"/>
      <c r="CT62" s="261"/>
      <c r="CU62" s="261"/>
      <c r="CV62" s="261"/>
      <c r="CW62" s="261"/>
      <c r="CX62" s="261"/>
      <c r="CY62" s="261"/>
      <c r="CZ62" s="261"/>
      <c r="DA62" s="262"/>
    </row>
    <row r="63" spans="1:105" s="33" customFormat="1" ht="7.5" customHeight="1" x14ac:dyDescent="0.15"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U63" s="38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BD63" s="39"/>
      <c r="BE63" s="111"/>
      <c r="BF63" s="260"/>
      <c r="BG63" s="261"/>
      <c r="BH63" s="261"/>
      <c r="BI63" s="261"/>
      <c r="BJ63" s="261"/>
      <c r="BK63" s="261"/>
      <c r="BL63" s="261"/>
      <c r="BM63" s="261"/>
      <c r="BN63" s="261"/>
      <c r="BO63" s="261"/>
      <c r="BP63" s="261"/>
      <c r="BQ63" s="261"/>
      <c r="BR63" s="261"/>
      <c r="BS63" s="261"/>
      <c r="BT63" s="261"/>
      <c r="BU63" s="261"/>
      <c r="BV63" s="261"/>
      <c r="BW63" s="261"/>
      <c r="BX63" s="261"/>
      <c r="BY63" s="261"/>
      <c r="BZ63" s="261"/>
      <c r="CA63" s="261"/>
      <c r="CB63" s="262"/>
      <c r="CC63" s="92"/>
      <c r="CD63" s="85"/>
      <c r="CE63" s="260"/>
      <c r="CF63" s="261"/>
      <c r="CG63" s="261"/>
      <c r="CH63" s="261"/>
      <c r="CI63" s="261"/>
      <c r="CJ63" s="261"/>
      <c r="CK63" s="261"/>
      <c r="CL63" s="261"/>
      <c r="CM63" s="261"/>
      <c r="CN63" s="261"/>
      <c r="CO63" s="261"/>
      <c r="CP63" s="261"/>
      <c r="CQ63" s="261"/>
      <c r="CR63" s="261"/>
      <c r="CS63" s="261"/>
      <c r="CT63" s="261"/>
      <c r="CU63" s="261"/>
      <c r="CV63" s="261"/>
      <c r="CW63" s="261"/>
      <c r="CX63" s="261"/>
      <c r="CY63" s="261"/>
      <c r="CZ63" s="261"/>
      <c r="DA63" s="262"/>
    </row>
    <row r="64" spans="1:105" s="31" customFormat="1" ht="18.75" customHeight="1" x14ac:dyDescent="0.25">
      <c r="A64" s="20"/>
      <c r="B64" s="20"/>
      <c r="C64" s="213" t="s">
        <v>4</v>
      </c>
      <c r="D64" s="213"/>
      <c r="E64" s="213"/>
      <c r="F64" s="213"/>
      <c r="G64" s="19" t="s">
        <v>11</v>
      </c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6"/>
      <c r="V64" s="26"/>
      <c r="W64" s="20"/>
      <c r="X64" s="25"/>
      <c r="Y64" s="25"/>
      <c r="Z64" s="25"/>
      <c r="AA64" s="25"/>
      <c r="AB64" s="25"/>
      <c r="AC64" s="25"/>
      <c r="AD64" s="25"/>
      <c r="AE64" s="25"/>
      <c r="AF64" s="213" t="s">
        <v>4</v>
      </c>
      <c r="AG64" s="213"/>
      <c r="AH64" s="213"/>
      <c r="AI64" s="213"/>
      <c r="AJ64" s="213"/>
      <c r="AK64" s="213"/>
      <c r="AL64" s="19" t="s">
        <v>11</v>
      </c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6"/>
      <c r="BA64" s="20"/>
      <c r="BB64" s="20"/>
      <c r="BD64" s="10"/>
      <c r="BE64" s="110"/>
      <c r="BF64" s="260"/>
      <c r="BG64" s="261"/>
      <c r="BH64" s="261"/>
      <c r="BI64" s="261"/>
      <c r="BJ64" s="261"/>
      <c r="BK64" s="261"/>
      <c r="BL64" s="261"/>
      <c r="BM64" s="261"/>
      <c r="BN64" s="261"/>
      <c r="BO64" s="261"/>
      <c r="BP64" s="261"/>
      <c r="BQ64" s="261"/>
      <c r="BR64" s="261"/>
      <c r="BS64" s="261"/>
      <c r="BT64" s="261"/>
      <c r="BU64" s="261"/>
      <c r="BV64" s="261"/>
      <c r="BW64" s="261"/>
      <c r="BX64" s="261"/>
      <c r="BY64" s="261"/>
      <c r="BZ64" s="261"/>
      <c r="CA64" s="261"/>
      <c r="CB64" s="262"/>
      <c r="CC64" s="92"/>
      <c r="CD64" s="85"/>
      <c r="CE64" s="260"/>
      <c r="CF64" s="261"/>
      <c r="CG64" s="261"/>
      <c r="CH64" s="261"/>
      <c r="CI64" s="261"/>
      <c r="CJ64" s="261"/>
      <c r="CK64" s="261"/>
      <c r="CL64" s="261"/>
      <c r="CM64" s="261"/>
      <c r="CN64" s="261"/>
      <c r="CO64" s="261"/>
      <c r="CP64" s="261"/>
      <c r="CQ64" s="261"/>
      <c r="CR64" s="261"/>
      <c r="CS64" s="261"/>
      <c r="CT64" s="261"/>
      <c r="CU64" s="261"/>
      <c r="CV64" s="261"/>
      <c r="CW64" s="261"/>
      <c r="CX64" s="261"/>
      <c r="CY64" s="261"/>
      <c r="CZ64" s="261"/>
      <c r="DA64" s="262"/>
    </row>
    <row r="65" spans="1:105" s="33" customFormat="1" ht="7.5" customHeight="1" x14ac:dyDescent="0.15">
      <c r="C65" s="34"/>
      <c r="D65" s="34"/>
      <c r="E65" s="34"/>
      <c r="F65" s="34"/>
      <c r="G65" s="34"/>
      <c r="H65" s="34"/>
      <c r="X65" s="37"/>
      <c r="Y65" s="37"/>
      <c r="Z65" s="37"/>
      <c r="AA65" s="37"/>
      <c r="AB65" s="37"/>
      <c r="AC65" s="37"/>
      <c r="AD65" s="37"/>
      <c r="AE65" s="37"/>
      <c r="AF65" s="37"/>
      <c r="BD65" s="39"/>
      <c r="BE65" s="111"/>
      <c r="BF65" s="260"/>
      <c r="BG65" s="261"/>
      <c r="BH65" s="261"/>
      <c r="BI65" s="261"/>
      <c r="BJ65" s="261"/>
      <c r="BK65" s="261"/>
      <c r="BL65" s="261"/>
      <c r="BM65" s="261"/>
      <c r="BN65" s="261"/>
      <c r="BO65" s="261"/>
      <c r="BP65" s="261"/>
      <c r="BQ65" s="261"/>
      <c r="BR65" s="261"/>
      <c r="BS65" s="261"/>
      <c r="BT65" s="261"/>
      <c r="BU65" s="261"/>
      <c r="BV65" s="261"/>
      <c r="BW65" s="261"/>
      <c r="BX65" s="261"/>
      <c r="BY65" s="261"/>
      <c r="BZ65" s="261"/>
      <c r="CA65" s="261"/>
      <c r="CB65" s="262"/>
      <c r="CC65" s="92"/>
      <c r="CD65" s="85"/>
      <c r="CE65" s="260"/>
      <c r="CF65" s="261"/>
      <c r="CG65" s="261"/>
      <c r="CH65" s="261"/>
      <c r="CI65" s="261"/>
      <c r="CJ65" s="261"/>
      <c r="CK65" s="261"/>
      <c r="CL65" s="261"/>
      <c r="CM65" s="261"/>
      <c r="CN65" s="261"/>
      <c r="CO65" s="261"/>
      <c r="CP65" s="261"/>
      <c r="CQ65" s="261"/>
      <c r="CR65" s="261"/>
      <c r="CS65" s="261"/>
      <c r="CT65" s="261"/>
      <c r="CU65" s="261"/>
      <c r="CV65" s="261"/>
      <c r="CW65" s="261"/>
      <c r="CX65" s="261"/>
      <c r="CY65" s="261"/>
      <c r="CZ65" s="261"/>
      <c r="DA65" s="262"/>
    </row>
    <row r="66" spans="1:105" s="31" customFormat="1" ht="18.75" customHeight="1" x14ac:dyDescent="0.25">
      <c r="A66" s="20"/>
      <c r="B66" s="20"/>
      <c r="C66" s="209" t="s">
        <v>31</v>
      </c>
      <c r="D66" s="209"/>
      <c r="E66" s="209"/>
      <c r="F66" s="209"/>
      <c r="G66" s="11" t="s">
        <v>11</v>
      </c>
      <c r="H66" s="193"/>
      <c r="I66" s="193"/>
      <c r="J66" s="193"/>
      <c r="K66" s="200" t="s">
        <v>2</v>
      </c>
      <c r="L66" s="200"/>
      <c r="M66" s="207" t="s">
        <v>30</v>
      </c>
      <c r="N66" s="207"/>
      <c r="O66" s="207"/>
      <c r="P66" s="207"/>
      <c r="Q66" s="19" t="s">
        <v>11</v>
      </c>
      <c r="R66" s="206">
        <f>H66</f>
        <v>0</v>
      </c>
      <c r="S66" s="206"/>
      <c r="T66" s="206"/>
      <c r="U66" s="200" t="s">
        <v>2</v>
      </c>
      <c r="V66" s="200"/>
      <c r="W66" s="20"/>
      <c r="X66" s="25"/>
      <c r="Y66" s="25"/>
      <c r="Z66" s="25"/>
      <c r="AA66" s="25"/>
      <c r="AB66" s="25"/>
      <c r="AC66" s="25"/>
      <c r="AD66" s="25"/>
      <c r="AE66" s="25"/>
      <c r="AF66" s="208" t="s">
        <v>31</v>
      </c>
      <c r="AG66" s="208"/>
      <c r="AH66" s="208"/>
      <c r="AI66" s="208"/>
      <c r="AJ66" s="208"/>
      <c r="AK66" s="19" t="s">
        <v>11</v>
      </c>
      <c r="AL66" s="193"/>
      <c r="AM66" s="193"/>
      <c r="AN66" s="193"/>
      <c r="AO66" s="200" t="s">
        <v>2</v>
      </c>
      <c r="AP66" s="200"/>
      <c r="AQ66" s="207" t="s">
        <v>30</v>
      </c>
      <c r="AR66" s="207"/>
      <c r="AS66" s="207"/>
      <c r="AT66" s="207"/>
      <c r="AU66" s="19" t="s">
        <v>11</v>
      </c>
      <c r="AV66" s="206">
        <f>AL66</f>
        <v>0</v>
      </c>
      <c r="AW66" s="206"/>
      <c r="AX66" s="206"/>
      <c r="AY66" s="206"/>
      <c r="AZ66" s="200" t="s">
        <v>2</v>
      </c>
      <c r="BA66" s="200"/>
      <c r="BB66" s="20"/>
      <c r="BD66" s="10"/>
      <c r="BE66" s="110"/>
      <c r="BF66" s="260"/>
      <c r="BG66" s="261"/>
      <c r="BH66" s="261"/>
      <c r="BI66" s="261"/>
      <c r="BJ66" s="261"/>
      <c r="BK66" s="261"/>
      <c r="BL66" s="261"/>
      <c r="BM66" s="261"/>
      <c r="BN66" s="261"/>
      <c r="BO66" s="261"/>
      <c r="BP66" s="261"/>
      <c r="BQ66" s="261"/>
      <c r="BR66" s="261"/>
      <c r="BS66" s="261"/>
      <c r="BT66" s="261"/>
      <c r="BU66" s="261"/>
      <c r="BV66" s="261"/>
      <c r="BW66" s="261"/>
      <c r="BX66" s="261"/>
      <c r="BY66" s="261"/>
      <c r="BZ66" s="261"/>
      <c r="CA66" s="261"/>
      <c r="CB66" s="262"/>
      <c r="CC66" s="92"/>
      <c r="CD66" s="85"/>
      <c r="CE66" s="260"/>
      <c r="CF66" s="261"/>
      <c r="CG66" s="261"/>
      <c r="CH66" s="261"/>
      <c r="CI66" s="261"/>
      <c r="CJ66" s="261"/>
      <c r="CK66" s="261"/>
      <c r="CL66" s="261"/>
      <c r="CM66" s="261"/>
      <c r="CN66" s="261"/>
      <c r="CO66" s="261"/>
      <c r="CP66" s="261"/>
      <c r="CQ66" s="261"/>
      <c r="CR66" s="261"/>
      <c r="CS66" s="261"/>
      <c r="CT66" s="261"/>
      <c r="CU66" s="261"/>
      <c r="CV66" s="261"/>
      <c r="CW66" s="261"/>
      <c r="CX66" s="261"/>
      <c r="CY66" s="261"/>
      <c r="CZ66" s="261"/>
      <c r="DA66" s="262"/>
    </row>
    <row r="67" spans="1:105" s="33" customFormat="1" ht="7.5" customHeight="1" x14ac:dyDescent="0.15">
      <c r="C67" s="34"/>
      <c r="D67" s="34"/>
      <c r="E67" s="34"/>
      <c r="F67" s="34"/>
      <c r="G67" s="34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BD67" s="39"/>
      <c r="BE67" s="111"/>
      <c r="BF67" s="260"/>
      <c r="BG67" s="261"/>
      <c r="BH67" s="261"/>
      <c r="BI67" s="261"/>
      <c r="BJ67" s="261"/>
      <c r="BK67" s="261"/>
      <c r="BL67" s="261"/>
      <c r="BM67" s="261"/>
      <c r="BN67" s="261"/>
      <c r="BO67" s="261"/>
      <c r="BP67" s="261"/>
      <c r="BQ67" s="261"/>
      <c r="BR67" s="261"/>
      <c r="BS67" s="261"/>
      <c r="BT67" s="261"/>
      <c r="BU67" s="261"/>
      <c r="BV67" s="261"/>
      <c r="BW67" s="261"/>
      <c r="BX67" s="261"/>
      <c r="BY67" s="261"/>
      <c r="BZ67" s="261"/>
      <c r="CA67" s="261"/>
      <c r="CB67" s="262"/>
      <c r="CC67" s="108"/>
      <c r="CD67" s="111"/>
      <c r="CE67" s="260"/>
      <c r="CF67" s="261"/>
      <c r="CG67" s="261"/>
      <c r="CH67" s="261"/>
      <c r="CI67" s="261"/>
      <c r="CJ67" s="261"/>
      <c r="CK67" s="261"/>
      <c r="CL67" s="261"/>
      <c r="CM67" s="261"/>
      <c r="CN67" s="261"/>
      <c r="CO67" s="261"/>
      <c r="CP67" s="261"/>
      <c r="CQ67" s="261"/>
      <c r="CR67" s="261"/>
      <c r="CS67" s="261"/>
      <c r="CT67" s="261"/>
      <c r="CU67" s="261"/>
      <c r="CV67" s="261"/>
      <c r="CW67" s="261"/>
      <c r="CX67" s="261"/>
      <c r="CY67" s="261"/>
      <c r="CZ67" s="261"/>
      <c r="DA67" s="262"/>
    </row>
    <row r="68" spans="1:105" s="41" customFormat="1" ht="18.75" customHeight="1" x14ac:dyDescent="0.15">
      <c r="C68" s="198" t="e">
        <f>IF(AS60&lt;&gt;#REF!,"Suspension des chenilles","")</f>
        <v>#REF!</v>
      </c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198"/>
      <c r="P68" s="55" t="e">
        <f>IF(AS60&lt;&gt;#REF!,":","")</f>
        <v>#REF!</v>
      </c>
      <c r="Q68" s="181"/>
      <c r="R68" s="181"/>
      <c r="S68" s="181"/>
      <c r="T68" s="181"/>
      <c r="U68" s="181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BD68" s="39"/>
      <c r="BE68" s="111"/>
      <c r="BF68" s="260"/>
      <c r="BG68" s="261"/>
      <c r="BH68" s="261"/>
      <c r="BI68" s="261"/>
      <c r="BJ68" s="261"/>
      <c r="BK68" s="261"/>
      <c r="BL68" s="261"/>
      <c r="BM68" s="261"/>
      <c r="BN68" s="261"/>
      <c r="BO68" s="261"/>
      <c r="BP68" s="261"/>
      <c r="BQ68" s="261"/>
      <c r="BR68" s="261"/>
      <c r="BS68" s="261"/>
      <c r="BT68" s="261"/>
      <c r="BU68" s="261"/>
      <c r="BV68" s="261"/>
      <c r="BW68" s="261"/>
      <c r="BX68" s="261"/>
      <c r="BY68" s="261"/>
      <c r="BZ68" s="261"/>
      <c r="CA68" s="261"/>
      <c r="CB68" s="262"/>
      <c r="CC68" s="92"/>
      <c r="CD68" s="85"/>
      <c r="CE68" s="260"/>
      <c r="CF68" s="261"/>
      <c r="CG68" s="261"/>
      <c r="CH68" s="261"/>
      <c r="CI68" s="261"/>
      <c r="CJ68" s="261"/>
      <c r="CK68" s="261"/>
      <c r="CL68" s="261"/>
      <c r="CM68" s="261"/>
      <c r="CN68" s="261"/>
      <c r="CO68" s="261"/>
      <c r="CP68" s="261"/>
      <c r="CQ68" s="261"/>
      <c r="CR68" s="261"/>
      <c r="CS68" s="261"/>
      <c r="CT68" s="261"/>
      <c r="CU68" s="261"/>
      <c r="CV68" s="261"/>
      <c r="CW68" s="261"/>
      <c r="CX68" s="261"/>
      <c r="CY68" s="261"/>
      <c r="CZ68" s="261"/>
      <c r="DA68" s="262"/>
    </row>
    <row r="69" spans="1:105" s="41" customFormat="1" ht="7.5" customHeight="1" x14ac:dyDescent="0.15">
      <c r="C69" s="42"/>
      <c r="D69" s="42"/>
      <c r="E69" s="42"/>
      <c r="F69" s="42"/>
      <c r="G69" s="42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BD69" s="39"/>
      <c r="BE69" s="111"/>
      <c r="BF69" s="260"/>
      <c r="BG69" s="261"/>
      <c r="BH69" s="261"/>
      <c r="BI69" s="261"/>
      <c r="BJ69" s="261"/>
      <c r="BK69" s="261"/>
      <c r="BL69" s="261"/>
      <c r="BM69" s="261"/>
      <c r="BN69" s="261"/>
      <c r="BO69" s="261"/>
      <c r="BP69" s="261"/>
      <c r="BQ69" s="261"/>
      <c r="BR69" s="261"/>
      <c r="BS69" s="261"/>
      <c r="BT69" s="261"/>
      <c r="BU69" s="261"/>
      <c r="BV69" s="261"/>
      <c r="BW69" s="261"/>
      <c r="BX69" s="261"/>
      <c r="BY69" s="261"/>
      <c r="BZ69" s="261"/>
      <c r="CA69" s="261"/>
      <c r="CB69" s="262"/>
      <c r="CC69" s="108"/>
      <c r="CD69" s="111"/>
      <c r="CE69" s="260"/>
      <c r="CF69" s="261"/>
      <c r="CG69" s="261"/>
      <c r="CH69" s="261"/>
      <c r="CI69" s="261"/>
      <c r="CJ69" s="261"/>
      <c r="CK69" s="261"/>
      <c r="CL69" s="261"/>
      <c r="CM69" s="261"/>
      <c r="CN69" s="261"/>
      <c r="CO69" s="261"/>
      <c r="CP69" s="261"/>
      <c r="CQ69" s="261"/>
      <c r="CR69" s="261"/>
      <c r="CS69" s="261"/>
      <c r="CT69" s="261"/>
      <c r="CU69" s="261"/>
      <c r="CV69" s="261"/>
      <c r="CW69" s="261"/>
      <c r="CX69" s="261"/>
      <c r="CY69" s="261"/>
      <c r="CZ69" s="261"/>
      <c r="DA69" s="262"/>
    </row>
    <row r="70" spans="1:105" s="31" customFormat="1" ht="18.75" customHeight="1" x14ac:dyDescent="0.25">
      <c r="A70" s="15"/>
      <c r="B70" s="15"/>
      <c r="C70" s="192" t="s">
        <v>42</v>
      </c>
      <c r="D70" s="192"/>
      <c r="E70" s="192"/>
      <c r="F70" s="192"/>
      <c r="G70" s="192"/>
      <c r="H70" s="192"/>
      <c r="I70" s="192"/>
      <c r="J70" s="192"/>
      <c r="K70" s="192"/>
      <c r="L70" s="192"/>
      <c r="M70" s="193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4"/>
      <c r="Z70" s="4"/>
      <c r="AA70" s="4"/>
      <c r="AB70" s="4"/>
      <c r="AC70" s="192" t="e">
        <f>IF(M70&lt;&gt;#REF!,"Dimension des roues :","")</f>
        <v>#REF!</v>
      </c>
      <c r="AD70" s="192"/>
      <c r="AE70" s="192"/>
      <c r="AF70" s="192"/>
      <c r="AG70" s="192"/>
      <c r="AH70" s="192"/>
      <c r="AI70" s="192"/>
      <c r="AJ70" s="192"/>
      <c r="AK70" s="192"/>
      <c r="AL70" s="192"/>
      <c r="AM70" s="192"/>
      <c r="AN70" s="192"/>
      <c r="AO70" s="192"/>
      <c r="AP70" s="205"/>
      <c r="AQ70" s="205"/>
      <c r="AR70" s="205"/>
      <c r="AS70" s="205"/>
      <c r="AT70" s="205"/>
      <c r="AU70" s="205"/>
      <c r="AV70" s="205"/>
      <c r="AW70" s="205"/>
      <c r="AX70" s="205"/>
      <c r="AY70" s="205"/>
      <c r="AZ70" s="205"/>
      <c r="BA70" s="205"/>
      <c r="BB70" s="4"/>
      <c r="BD70" s="10"/>
      <c r="BE70" s="110"/>
      <c r="BF70" s="260"/>
      <c r="BG70" s="261"/>
      <c r="BH70" s="261"/>
      <c r="BI70" s="261"/>
      <c r="BJ70" s="261"/>
      <c r="BK70" s="261"/>
      <c r="BL70" s="261"/>
      <c r="BM70" s="261"/>
      <c r="BN70" s="261"/>
      <c r="BO70" s="261"/>
      <c r="BP70" s="261"/>
      <c r="BQ70" s="261"/>
      <c r="BR70" s="261"/>
      <c r="BS70" s="261"/>
      <c r="BT70" s="261"/>
      <c r="BU70" s="261"/>
      <c r="BV70" s="261"/>
      <c r="BW70" s="261"/>
      <c r="BX70" s="261"/>
      <c r="BY70" s="261"/>
      <c r="BZ70" s="261"/>
      <c r="CA70" s="261"/>
      <c r="CB70" s="262"/>
      <c r="CC70" s="92"/>
      <c r="CD70" s="85"/>
      <c r="CE70" s="260"/>
      <c r="CF70" s="261"/>
      <c r="CG70" s="261"/>
      <c r="CH70" s="261"/>
      <c r="CI70" s="261"/>
      <c r="CJ70" s="261"/>
      <c r="CK70" s="261"/>
      <c r="CL70" s="261"/>
      <c r="CM70" s="261"/>
      <c r="CN70" s="261"/>
      <c r="CO70" s="261"/>
      <c r="CP70" s="261"/>
      <c r="CQ70" s="261"/>
      <c r="CR70" s="261"/>
      <c r="CS70" s="261"/>
      <c r="CT70" s="261"/>
      <c r="CU70" s="261"/>
      <c r="CV70" s="261"/>
      <c r="CW70" s="261"/>
      <c r="CX70" s="261"/>
      <c r="CY70" s="261"/>
      <c r="CZ70" s="261"/>
      <c r="DA70" s="262"/>
    </row>
    <row r="71" spans="1:105" s="33" customFormat="1" ht="7.5" customHeight="1" x14ac:dyDescent="0.15">
      <c r="M71" s="194" t="e">
        <f>IF(M70="","= "&amp;#REF!&amp;" / "&amp;#REF!&amp;" / "&amp;#REF!&amp;" / "&amp;#REF!,"")</f>
        <v>#REF!</v>
      </c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BD71" s="39"/>
      <c r="BE71" s="111"/>
      <c r="BF71" s="260"/>
      <c r="BG71" s="261"/>
      <c r="BH71" s="261"/>
      <c r="BI71" s="261"/>
      <c r="BJ71" s="261"/>
      <c r="BK71" s="261"/>
      <c r="BL71" s="261"/>
      <c r="BM71" s="261"/>
      <c r="BN71" s="261"/>
      <c r="BO71" s="261"/>
      <c r="BP71" s="261"/>
      <c r="BQ71" s="261"/>
      <c r="BR71" s="261"/>
      <c r="BS71" s="261"/>
      <c r="BT71" s="261"/>
      <c r="BU71" s="261"/>
      <c r="BV71" s="261"/>
      <c r="BW71" s="261"/>
      <c r="BX71" s="261"/>
      <c r="BY71" s="261"/>
      <c r="BZ71" s="261"/>
      <c r="CA71" s="261"/>
      <c r="CB71" s="262"/>
      <c r="CC71" s="108"/>
      <c r="CD71" s="111"/>
      <c r="CE71" s="260"/>
      <c r="CF71" s="261"/>
      <c r="CG71" s="261"/>
      <c r="CH71" s="261"/>
      <c r="CI71" s="261"/>
      <c r="CJ71" s="261"/>
      <c r="CK71" s="261"/>
      <c r="CL71" s="261"/>
      <c r="CM71" s="261"/>
      <c r="CN71" s="261"/>
      <c r="CO71" s="261"/>
      <c r="CP71" s="261"/>
      <c r="CQ71" s="261"/>
      <c r="CR71" s="261"/>
      <c r="CS71" s="261"/>
      <c r="CT71" s="261"/>
      <c r="CU71" s="261"/>
      <c r="CV71" s="261"/>
      <c r="CW71" s="261"/>
      <c r="CX71" s="261"/>
      <c r="CY71" s="261"/>
      <c r="CZ71" s="261"/>
      <c r="DA71" s="262"/>
    </row>
    <row r="72" spans="1:105" s="28" customFormat="1" ht="18.75" customHeight="1" x14ac:dyDescent="0.25">
      <c r="C72" s="199" t="s">
        <v>36</v>
      </c>
      <c r="D72" s="199"/>
      <c r="E72" s="199"/>
      <c r="F72" s="199"/>
      <c r="G72" s="199"/>
      <c r="H72" s="199"/>
      <c r="I72" s="199"/>
      <c r="J72" s="199"/>
      <c r="K72" s="199"/>
      <c r="L72" s="199"/>
      <c r="M72" s="199"/>
      <c r="N72" s="3" t="s">
        <v>11</v>
      </c>
      <c r="O72" s="181"/>
      <c r="P72" s="181"/>
      <c r="Q72" s="181"/>
      <c r="R72" s="181"/>
      <c r="S72" s="181"/>
      <c r="T72" s="181"/>
      <c r="U72" s="181"/>
      <c r="V72" s="181"/>
      <c r="W72" s="181"/>
      <c r="X72" s="7"/>
      <c r="Y72" s="7"/>
      <c r="Z72" s="7"/>
      <c r="AA72" s="202" t="s">
        <v>56</v>
      </c>
      <c r="AB72" s="202"/>
      <c r="AC72" s="202"/>
      <c r="AD72" s="202"/>
      <c r="AE72" s="202"/>
      <c r="AF72" s="202"/>
      <c r="AG72" s="202"/>
      <c r="AH72" s="202"/>
      <c r="AI72" s="202"/>
      <c r="AJ72" s="202"/>
      <c r="AK72" s="193"/>
      <c r="AL72" s="193"/>
      <c r="AM72" s="193"/>
      <c r="AN72" s="193"/>
      <c r="AO72" s="4"/>
      <c r="AP72" s="4"/>
      <c r="AQ72" s="4"/>
      <c r="AR72" s="192" t="e">
        <f>IF(AK72&lt;&gt;#REF!,"Poids :","")</f>
        <v>#REF!</v>
      </c>
      <c r="AS72" s="192"/>
      <c r="AT72" s="192"/>
      <c r="AU72" s="192"/>
      <c r="AV72" s="197"/>
      <c r="AW72" s="197"/>
      <c r="AX72" s="197"/>
      <c r="AY72" s="197"/>
      <c r="AZ72" s="198" t="e">
        <f>IF(AK72&lt;&gt;#REF!,"Kg","")</f>
        <v>#REF!</v>
      </c>
      <c r="BA72" s="198"/>
      <c r="BD72" s="118"/>
      <c r="BE72" s="113"/>
      <c r="BF72" s="263"/>
      <c r="BG72" s="264"/>
      <c r="BH72" s="264"/>
      <c r="BI72" s="264"/>
      <c r="BJ72" s="264"/>
      <c r="BK72" s="264"/>
      <c r="BL72" s="264"/>
      <c r="BM72" s="264"/>
      <c r="BN72" s="264"/>
      <c r="BO72" s="264"/>
      <c r="BP72" s="264"/>
      <c r="BQ72" s="264"/>
      <c r="BR72" s="264"/>
      <c r="BS72" s="264"/>
      <c r="BT72" s="264"/>
      <c r="BU72" s="264"/>
      <c r="BV72" s="264"/>
      <c r="BW72" s="264"/>
      <c r="BX72" s="264"/>
      <c r="BY72" s="264"/>
      <c r="BZ72" s="264"/>
      <c r="CA72" s="264"/>
      <c r="CB72" s="265"/>
      <c r="CC72" s="92"/>
      <c r="CD72" s="85"/>
      <c r="CE72" s="263"/>
      <c r="CF72" s="264"/>
      <c r="CG72" s="264"/>
      <c r="CH72" s="264"/>
      <c r="CI72" s="264"/>
      <c r="CJ72" s="264"/>
      <c r="CK72" s="264"/>
      <c r="CL72" s="264"/>
      <c r="CM72" s="264"/>
      <c r="CN72" s="264"/>
      <c r="CO72" s="264"/>
      <c r="CP72" s="264"/>
      <c r="CQ72" s="264"/>
      <c r="CR72" s="264"/>
      <c r="CS72" s="264"/>
      <c r="CT72" s="264"/>
      <c r="CU72" s="264"/>
      <c r="CV72" s="264"/>
      <c r="CW72" s="264"/>
      <c r="CX72" s="264"/>
      <c r="CY72" s="264"/>
      <c r="CZ72" s="264"/>
      <c r="DA72" s="265"/>
    </row>
    <row r="73" spans="1:105" s="33" customFormat="1" ht="7.5" customHeight="1" x14ac:dyDescent="0.15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189" t="e">
        <f>IF(O72="","= "&amp;#REF!&amp;" / "&amp;#REF!&amp;" / "&amp;#REF!,"")</f>
        <v>#REF!</v>
      </c>
      <c r="P73" s="189"/>
      <c r="Q73" s="189"/>
      <c r="R73" s="189"/>
      <c r="S73" s="189"/>
      <c r="T73" s="189"/>
      <c r="U73" s="189"/>
      <c r="V73" s="189"/>
      <c r="W73" s="189"/>
      <c r="X73" s="189"/>
      <c r="Y73" s="189"/>
      <c r="Z73" s="40"/>
      <c r="AA73" s="40"/>
      <c r="AB73" s="40"/>
      <c r="AC73" s="40"/>
      <c r="AD73" s="40"/>
      <c r="AE73" s="40"/>
      <c r="AF73" s="40"/>
      <c r="AG73" s="40"/>
      <c r="BD73" s="39"/>
      <c r="BE73" s="111"/>
      <c r="BF73" s="263"/>
      <c r="BG73" s="264"/>
      <c r="BH73" s="264"/>
      <c r="BI73" s="264"/>
      <c r="BJ73" s="264"/>
      <c r="BK73" s="264"/>
      <c r="BL73" s="264"/>
      <c r="BM73" s="264"/>
      <c r="BN73" s="264"/>
      <c r="BO73" s="264"/>
      <c r="BP73" s="264"/>
      <c r="BQ73" s="264"/>
      <c r="BR73" s="264"/>
      <c r="BS73" s="264"/>
      <c r="BT73" s="264"/>
      <c r="BU73" s="264"/>
      <c r="BV73" s="264"/>
      <c r="BW73" s="264"/>
      <c r="BX73" s="264"/>
      <c r="BY73" s="264"/>
      <c r="BZ73" s="264"/>
      <c r="CA73" s="264"/>
      <c r="CB73" s="265"/>
      <c r="CC73" s="108"/>
      <c r="CD73" s="111"/>
      <c r="CE73" s="263"/>
      <c r="CF73" s="264"/>
      <c r="CG73" s="264"/>
      <c r="CH73" s="264"/>
      <c r="CI73" s="264"/>
      <c r="CJ73" s="264"/>
      <c r="CK73" s="264"/>
      <c r="CL73" s="264"/>
      <c r="CM73" s="264"/>
      <c r="CN73" s="264"/>
      <c r="CO73" s="264"/>
      <c r="CP73" s="264"/>
      <c r="CQ73" s="264"/>
      <c r="CR73" s="264"/>
      <c r="CS73" s="264"/>
      <c r="CT73" s="264"/>
      <c r="CU73" s="264"/>
      <c r="CV73" s="264"/>
      <c r="CW73" s="264"/>
      <c r="CX73" s="264"/>
      <c r="CY73" s="264"/>
      <c r="CZ73" s="264"/>
      <c r="DA73" s="265"/>
    </row>
    <row r="74" spans="1:105" ht="18.75" customHeight="1" x14ac:dyDescent="0.25">
      <c r="A74" s="14"/>
      <c r="B74" s="14"/>
      <c r="C74" s="196" t="s">
        <v>18</v>
      </c>
      <c r="D74" s="196"/>
      <c r="E74" s="196"/>
      <c r="F74" s="196"/>
      <c r="G74" s="196"/>
      <c r="H74" s="6" t="s">
        <v>11</v>
      </c>
      <c r="I74" s="201"/>
      <c r="J74" s="201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11"/>
      <c r="Z74" s="11"/>
      <c r="AA74" s="11"/>
      <c r="AB74" s="11"/>
      <c r="AC74" s="11"/>
      <c r="AD74" s="11"/>
      <c r="AE74" s="11"/>
      <c r="AF74" s="200" t="e">
        <f>IF(I74=#REF!,"","Etat de la cabine")</f>
        <v>#REF!</v>
      </c>
      <c r="AG74" s="200"/>
      <c r="AH74" s="200"/>
      <c r="AI74" s="200"/>
      <c r="AJ74" s="200"/>
      <c r="AK74" s="200"/>
      <c r="AL74" s="200"/>
      <c r="AM74" s="200"/>
      <c r="AN74" s="200"/>
      <c r="AO74" s="200"/>
      <c r="AP74" s="43" t="e">
        <f>IF(I74=#REF!,"",":")</f>
        <v>#REF!</v>
      </c>
      <c r="AQ74" s="181"/>
      <c r="AR74" s="181"/>
      <c r="AS74" s="181"/>
      <c r="AT74" s="181"/>
      <c r="AU74" s="181"/>
      <c r="AV74" s="181"/>
      <c r="AW74" s="181"/>
      <c r="AX74" s="181"/>
      <c r="AY74" s="181"/>
      <c r="AZ74" s="11"/>
      <c r="BA74" s="11"/>
      <c r="BB74" s="11"/>
      <c r="BD74" s="9"/>
      <c r="BF74" s="263"/>
      <c r="BG74" s="264"/>
      <c r="BH74" s="264"/>
      <c r="BI74" s="264"/>
      <c r="BJ74" s="264"/>
      <c r="BK74" s="264"/>
      <c r="BL74" s="264"/>
      <c r="BM74" s="264"/>
      <c r="BN74" s="264"/>
      <c r="BO74" s="264"/>
      <c r="BP74" s="264"/>
      <c r="BQ74" s="264"/>
      <c r="BR74" s="264"/>
      <c r="BS74" s="264"/>
      <c r="BT74" s="264"/>
      <c r="BU74" s="264"/>
      <c r="BV74" s="264"/>
      <c r="BW74" s="264"/>
      <c r="BX74" s="264"/>
      <c r="BY74" s="264"/>
      <c r="BZ74" s="264"/>
      <c r="CA74" s="264"/>
      <c r="CB74" s="265"/>
      <c r="CC74" s="92"/>
      <c r="CE74" s="263"/>
      <c r="CF74" s="264"/>
      <c r="CG74" s="264"/>
      <c r="CH74" s="264"/>
      <c r="CI74" s="264"/>
      <c r="CJ74" s="264"/>
      <c r="CK74" s="264"/>
      <c r="CL74" s="264"/>
      <c r="CM74" s="264"/>
      <c r="CN74" s="264"/>
      <c r="CO74" s="264"/>
      <c r="CP74" s="264"/>
      <c r="CQ74" s="264"/>
      <c r="CR74" s="264"/>
      <c r="CS74" s="264"/>
      <c r="CT74" s="264"/>
      <c r="CU74" s="264"/>
      <c r="CV74" s="264"/>
      <c r="CW74" s="264"/>
      <c r="CX74" s="264"/>
      <c r="CY74" s="264"/>
      <c r="CZ74" s="264"/>
      <c r="DA74" s="265"/>
    </row>
    <row r="75" spans="1:105" s="33" customFormat="1" ht="7.5" customHeight="1" thickBot="1" x14ac:dyDescent="0.2">
      <c r="C75" s="34"/>
      <c r="D75" s="34"/>
      <c r="E75" s="34"/>
      <c r="F75" s="34"/>
      <c r="G75" s="34"/>
      <c r="H75" s="34"/>
      <c r="I75" s="189" t="e">
        <f>IF(I74="","= "&amp;#REF!&amp;" / mécanique / pneumatique / hydraulique / "&amp;#REF!,"")</f>
        <v>#REF!</v>
      </c>
      <c r="J75" s="189"/>
      <c r="K75" s="189"/>
      <c r="L75" s="189"/>
      <c r="M75" s="189"/>
      <c r="N75" s="189"/>
      <c r="O75" s="189"/>
      <c r="P75" s="189"/>
      <c r="Q75" s="189"/>
      <c r="R75" s="189"/>
      <c r="S75" s="189"/>
      <c r="T75" s="189"/>
      <c r="U75" s="189"/>
      <c r="V75" s="189"/>
      <c r="W75" s="189"/>
      <c r="X75" s="189"/>
      <c r="Y75" s="189"/>
      <c r="Z75" s="189"/>
      <c r="AQ75" s="194" t="e">
        <f>IF(I74&lt;&gt;#REF!,IF(AQ74="","= "&amp;#REF!&amp;" / "&amp;#REF!&amp;" / "&amp;#REF!,""),"")</f>
        <v>#REF!</v>
      </c>
      <c r="AR75" s="194"/>
      <c r="AS75" s="194"/>
      <c r="AT75" s="194"/>
      <c r="AU75" s="194"/>
      <c r="AV75" s="194"/>
      <c r="AW75" s="194"/>
      <c r="AX75" s="194"/>
      <c r="AY75" s="194"/>
      <c r="AZ75" s="194"/>
      <c r="BA75" s="194"/>
      <c r="BD75" s="39"/>
      <c r="BE75" s="111"/>
      <c r="BF75" s="266"/>
      <c r="BG75" s="267"/>
      <c r="BH75" s="267"/>
      <c r="BI75" s="267"/>
      <c r="BJ75" s="267"/>
      <c r="BK75" s="267"/>
      <c r="BL75" s="267"/>
      <c r="BM75" s="267"/>
      <c r="BN75" s="267"/>
      <c r="BO75" s="267"/>
      <c r="BP75" s="267"/>
      <c r="BQ75" s="267"/>
      <c r="BR75" s="267"/>
      <c r="BS75" s="267"/>
      <c r="BT75" s="267"/>
      <c r="BU75" s="267"/>
      <c r="BV75" s="267"/>
      <c r="BW75" s="267"/>
      <c r="BX75" s="267"/>
      <c r="BY75" s="267"/>
      <c r="BZ75" s="267"/>
      <c r="CA75" s="267"/>
      <c r="CB75" s="268"/>
      <c r="CC75" s="109"/>
      <c r="CD75" s="110"/>
      <c r="CE75" s="266"/>
      <c r="CF75" s="267"/>
      <c r="CG75" s="267"/>
      <c r="CH75" s="267"/>
      <c r="CI75" s="267"/>
      <c r="CJ75" s="267"/>
      <c r="CK75" s="267"/>
      <c r="CL75" s="267"/>
      <c r="CM75" s="267"/>
      <c r="CN75" s="267"/>
      <c r="CO75" s="267"/>
      <c r="CP75" s="267"/>
      <c r="CQ75" s="267"/>
      <c r="CR75" s="267"/>
      <c r="CS75" s="267"/>
      <c r="CT75" s="267"/>
      <c r="CU75" s="267"/>
      <c r="CV75" s="267"/>
      <c r="CW75" s="267"/>
      <c r="CX75" s="267"/>
      <c r="CY75" s="267"/>
      <c r="CZ75" s="267"/>
      <c r="DA75" s="268"/>
    </row>
    <row r="76" spans="1:105" ht="18.75" customHeight="1" thickBot="1" x14ac:dyDescent="0.3">
      <c r="A76" s="14"/>
      <c r="B76" s="14"/>
      <c r="C76" s="200" t="e">
        <f>IF(I74&lt;&gt;#REF!,"Climatisation :","")</f>
        <v>#REF!</v>
      </c>
      <c r="D76" s="200"/>
      <c r="E76" s="200"/>
      <c r="F76" s="200"/>
      <c r="G76" s="200"/>
      <c r="H76" s="200"/>
      <c r="I76" s="200"/>
      <c r="J76" s="200"/>
      <c r="K76" s="193"/>
      <c r="L76" s="193"/>
      <c r="M76" s="193"/>
      <c r="N76" s="193"/>
      <c r="O76" s="193"/>
      <c r="P76" s="193"/>
      <c r="Q76" s="193"/>
      <c r="R76" s="193"/>
      <c r="S76" s="193"/>
      <c r="T76" s="193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200" t="e">
        <f>IF(I74&lt;&gt;#REF!,IF(K76=#REF!,"","Etat de la clim"),"")</f>
        <v>#REF!</v>
      </c>
      <c r="AG76" s="200"/>
      <c r="AH76" s="200"/>
      <c r="AI76" s="200"/>
      <c r="AJ76" s="200"/>
      <c r="AK76" s="200"/>
      <c r="AL76" s="200"/>
      <c r="AM76" s="200"/>
      <c r="AN76" s="200"/>
      <c r="AO76" s="43" t="e">
        <f>IF(I74&lt;&gt;#REF!,IF(K76=#REF!,"",":"),"")</f>
        <v>#REF!</v>
      </c>
      <c r="AP76" s="181"/>
      <c r="AQ76" s="181"/>
      <c r="AR76" s="181"/>
      <c r="AS76" s="181"/>
      <c r="AT76" s="181"/>
      <c r="AU76" s="181"/>
      <c r="AV76" s="181"/>
      <c r="AW76" s="181"/>
      <c r="AX76" s="181"/>
      <c r="AY76" s="181"/>
      <c r="AZ76"/>
      <c r="BA76"/>
      <c r="BB76" s="11"/>
      <c r="BD76" s="9"/>
    </row>
    <row r="77" spans="1:105" s="33" customFormat="1" ht="7.5" customHeight="1" x14ac:dyDescent="0.15">
      <c r="K77" s="194" t="e">
        <f>IF(I74&lt;&gt;#REF!,IF(K76="","= "&amp;#REF!&amp;" / "&amp;#REF!&amp;" / "&amp;#REF!,""),"")</f>
        <v>#REF!</v>
      </c>
      <c r="L77" s="194"/>
      <c r="M77" s="194"/>
      <c r="N77" s="194"/>
      <c r="O77" s="194"/>
      <c r="P77" s="194"/>
      <c r="Q77" s="194"/>
      <c r="R77" s="194"/>
      <c r="S77" s="194"/>
      <c r="T77" s="194"/>
      <c r="U77" s="194"/>
      <c r="V77" s="194"/>
      <c r="AP77" s="194" t="e">
        <f>IF(I74&lt;&gt;#REF!,IF(K76&lt;&gt;#REF!,IF(AP76="","= "&amp;#REF!&amp;" / "&amp;#REF!&amp;" / "&amp;#REF!,""),""),"")</f>
        <v>#REF!</v>
      </c>
      <c r="AQ77" s="194"/>
      <c r="AR77" s="194"/>
      <c r="AS77" s="194"/>
      <c r="AT77" s="194"/>
      <c r="AU77" s="194"/>
      <c r="AV77" s="194"/>
      <c r="AW77" s="194"/>
      <c r="AX77" s="194"/>
      <c r="AY77" s="194"/>
      <c r="AZ77" s="194"/>
      <c r="BA77" s="194"/>
      <c r="BD77" s="39"/>
      <c r="BE77" s="111"/>
      <c r="BF77" s="257">
        <v>9</v>
      </c>
      <c r="BG77" s="258"/>
      <c r="BH77" s="258"/>
      <c r="BI77" s="258"/>
      <c r="BJ77" s="258"/>
      <c r="BK77" s="258"/>
      <c r="BL77" s="258"/>
      <c r="BM77" s="258"/>
      <c r="BN77" s="258"/>
      <c r="BO77" s="258"/>
      <c r="BP77" s="258"/>
      <c r="BQ77" s="258"/>
      <c r="BR77" s="258"/>
      <c r="BS77" s="258"/>
      <c r="BT77" s="258"/>
      <c r="BU77" s="258"/>
      <c r="BV77" s="258"/>
      <c r="BW77" s="258"/>
      <c r="BX77" s="258"/>
      <c r="BY77" s="258"/>
      <c r="BZ77" s="258"/>
      <c r="CA77" s="258"/>
      <c r="CB77" s="259"/>
      <c r="CC77" s="92"/>
      <c r="CD77" s="85"/>
      <c r="CE77" s="257">
        <v>10</v>
      </c>
      <c r="CF77" s="258"/>
      <c r="CG77" s="258"/>
      <c r="CH77" s="258"/>
      <c r="CI77" s="258"/>
      <c r="CJ77" s="258"/>
      <c r="CK77" s="258"/>
      <c r="CL77" s="258"/>
      <c r="CM77" s="258"/>
      <c r="CN77" s="258"/>
      <c r="CO77" s="258"/>
      <c r="CP77" s="258"/>
      <c r="CQ77" s="258"/>
      <c r="CR77" s="258"/>
      <c r="CS77" s="258"/>
      <c r="CT77" s="258"/>
      <c r="CU77" s="258"/>
      <c r="CV77" s="258"/>
      <c r="CW77" s="258"/>
      <c r="CX77" s="258"/>
      <c r="CY77" s="258"/>
      <c r="CZ77" s="258"/>
      <c r="DA77" s="259"/>
    </row>
    <row r="78" spans="1:105" s="31" customFormat="1" ht="18.75" customHeight="1" x14ac:dyDescent="0.25">
      <c r="A78" s="23"/>
      <c r="B78" s="23"/>
      <c r="C78" s="192" t="s">
        <v>41</v>
      </c>
      <c r="D78" s="192"/>
      <c r="E78" s="192"/>
      <c r="F78" s="192"/>
      <c r="G78" s="192"/>
      <c r="H78" s="192"/>
      <c r="I78" s="192"/>
      <c r="J78" s="192"/>
      <c r="K78" s="193"/>
      <c r="L78" s="193"/>
      <c r="M78" s="193"/>
      <c r="N78" s="193"/>
      <c r="O78" s="193"/>
      <c r="P78" s="193"/>
      <c r="Q78" s="193"/>
      <c r="R78" s="193"/>
      <c r="S78" s="193"/>
      <c r="T78" s="193"/>
      <c r="U78" s="193"/>
      <c r="V78" s="193"/>
      <c r="W78" s="193"/>
      <c r="X78" s="193"/>
      <c r="Y78" s="193"/>
      <c r="Z78" s="193"/>
      <c r="AA78" s="193"/>
      <c r="AB78" s="23"/>
      <c r="AC78" s="23"/>
      <c r="AD78" s="23"/>
      <c r="AF78" s="192" t="s">
        <v>28</v>
      </c>
      <c r="AG78" s="192"/>
      <c r="AH78" s="192"/>
      <c r="AI78" s="193"/>
      <c r="AJ78" s="193"/>
      <c r="AK78" s="193"/>
      <c r="AL78" s="193"/>
      <c r="AM78" s="193"/>
      <c r="AN78" s="193"/>
      <c r="AO78" s="193"/>
      <c r="AP78" s="193"/>
      <c r="AQ78" s="19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D78" s="10"/>
      <c r="BE78" s="110"/>
      <c r="BF78" s="260"/>
      <c r="BG78" s="261"/>
      <c r="BH78" s="261"/>
      <c r="BI78" s="261"/>
      <c r="BJ78" s="261"/>
      <c r="BK78" s="261"/>
      <c r="BL78" s="261"/>
      <c r="BM78" s="261"/>
      <c r="BN78" s="261"/>
      <c r="BO78" s="261"/>
      <c r="BP78" s="261"/>
      <c r="BQ78" s="261"/>
      <c r="BR78" s="261"/>
      <c r="BS78" s="261"/>
      <c r="BT78" s="261"/>
      <c r="BU78" s="261"/>
      <c r="BV78" s="261"/>
      <c r="BW78" s="261"/>
      <c r="BX78" s="261"/>
      <c r="BY78" s="261"/>
      <c r="BZ78" s="261"/>
      <c r="CA78" s="261"/>
      <c r="CB78" s="262"/>
      <c r="CC78" s="92"/>
      <c r="CD78" s="85"/>
      <c r="CE78" s="260"/>
      <c r="CF78" s="261"/>
      <c r="CG78" s="261"/>
      <c r="CH78" s="261"/>
      <c r="CI78" s="261"/>
      <c r="CJ78" s="261"/>
      <c r="CK78" s="261"/>
      <c r="CL78" s="261"/>
      <c r="CM78" s="261"/>
      <c r="CN78" s="261"/>
      <c r="CO78" s="261"/>
      <c r="CP78" s="261"/>
      <c r="CQ78" s="261"/>
      <c r="CR78" s="261"/>
      <c r="CS78" s="261"/>
      <c r="CT78" s="261"/>
      <c r="CU78" s="261"/>
      <c r="CV78" s="261"/>
      <c r="CW78" s="261"/>
      <c r="CX78" s="261"/>
      <c r="CY78" s="261"/>
      <c r="CZ78" s="261"/>
      <c r="DA78" s="262"/>
    </row>
    <row r="79" spans="1:105" s="33" customFormat="1" ht="7.5" customHeight="1" x14ac:dyDescent="0.15">
      <c r="K79" s="194" t="e">
        <f>IF(K78="","= "&amp;#REF!&amp;" / "&amp;#REF!&amp;" / "&amp;#REF!,"")</f>
        <v>#REF!</v>
      </c>
      <c r="L79" s="194"/>
      <c r="M79" s="194"/>
      <c r="N79" s="194"/>
      <c r="O79" s="194"/>
      <c r="P79" s="194"/>
      <c r="Q79" s="194"/>
      <c r="R79" s="194"/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  <c r="AI79" s="194" t="e">
        <f>IF(AI78="","= "&amp;#REF!&amp;" / "&amp;#REF!&amp;" / "&amp;#REF!,"")</f>
        <v>#REF!</v>
      </c>
      <c r="AJ79" s="194"/>
      <c r="AK79" s="194"/>
      <c r="AL79" s="194"/>
      <c r="AM79" s="194"/>
      <c r="AN79" s="194"/>
      <c r="AO79" s="194"/>
      <c r="AP79" s="194"/>
      <c r="AQ79" s="194"/>
      <c r="AR79" s="194"/>
      <c r="AS79" s="194"/>
      <c r="AT79" s="194"/>
      <c r="BD79" s="39"/>
      <c r="BE79" s="111"/>
      <c r="BF79" s="260"/>
      <c r="BG79" s="261"/>
      <c r="BH79" s="261"/>
      <c r="BI79" s="261"/>
      <c r="BJ79" s="261"/>
      <c r="BK79" s="261"/>
      <c r="BL79" s="261"/>
      <c r="BM79" s="261"/>
      <c r="BN79" s="261"/>
      <c r="BO79" s="261"/>
      <c r="BP79" s="261"/>
      <c r="BQ79" s="261"/>
      <c r="BR79" s="261"/>
      <c r="BS79" s="261"/>
      <c r="BT79" s="261"/>
      <c r="BU79" s="261"/>
      <c r="BV79" s="261"/>
      <c r="BW79" s="261"/>
      <c r="BX79" s="261"/>
      <c r="BY79" s="261"/>
      <c r="BZ79" s="261"/>
      <c r="CA79" s="261"/>
      <c r="CB79" s="262"/>
      <c r="CC79" s="92"/>
      <c r="CD79" s="85"/>
      <c r="CE79" s="260"/>
      <c r="CF79" s="261"/>
      <c r="CG79" s="261"/>
      <c r="CH79" s="261"/>
      <c r="CI79" s="261"/>
      <c r="CJ79" s="261"/>
      <c r="CK79" s="261"/>
      <c r="CL79" s="261"/>
      <c r="CM79" s="261"/>
      <c r="CN79" s="261"/>
      <c r="CO79" s="261"/>
      <c r="CP79" s="261"/>
      <c r="CQ79" s="261"/>
      <c r="CR79" s="261"/>
      <c r="CS79" s="261"/>
      <c r="CT79" s="261"/>
      <c r="CU79" s="261"/>
      <c r="CV79" s="261"/>
      <c r="CW79" s="261"/>
      <c r="CX79" s="261"/>
      <c r="CY79" s="261"/>
      <c r="CZ79" s="261"/>
      <c r="DA79" s="262"/>
    </row>
    <row r="80" spans="1:105" s="47" customFormat="1" ht="18.75" customHeight="1" x14ac:dyDescent="0.25">
      <c r="C80" s="195" t="s">
        <v>44</v>
      </c>
      <c r="D80" s="195"/>
      <c r="E80" s="195"/>
      <c r="F80" s="193"/>
      <c r="G80" s="193"/>
      <c r="H80" s="193"/>
      <c r="I80" s="193"/>
      <c r="M80" s="190" t="e">
        <f>IF(F80&lt;&gt;#REF!,"Marque","")</f>
        <v>#REF!</v>
      </c>
      <c r="N80" s="190"/>
      <c r="O80" s="190"/>
      <c r="P80" s="190"/>
      <c r="Q80" s="190"/>
      <c r="R80" s="47" t="e">
        <f>IF(F80&lt;&gt;#REF!,":","")</f>
        <v>#REF!</v>
      </c>
      <c r="S80" s="181"/>
      <c r="T80" s="181"/>
      <c r="U80" s="181"/>
      <c r="V80" s="181"/>
      <c r="W80" s="181"/>
      <c r="X80" s="181"/>
      <c r="Y80" s="181"/>
      <c r="Z80" s="181"/>
      <c r="AA80" s="181"/>
      <c r="AB80" s="54"/>
      <c r="AH80" s="180" t="e">
        <f>IF(F80&lt;&gt;#REF!,"Ecran :","")</f>
        <v>#REF!</v>
      </c>
      <c r="AI80" s="180"/>
      <c r="AJ80" s="180"/>
      <c r="AK80" s="180"/>
      <c r="AL80" s="180"/>
      <c r="AM80" s="180"/>
      <c r="AN80" s="181"/>
      <c r="AO80" s="181"/>
      <c r="AP80" s="181"/>
      <c r="AQ80" s="181"/>
      <c r="AR80" s="181"/>
      <c r="AS80" s="181"/>
      <c r="AT80" s="181"/>
      <c r="AU80" s="181"/>
      <c r="AV80" s="181"/>
      <c r="AW80" s="181"/>
      <c r="AX80" s="181"/>
      <c r="AY80" s="181"/>
      <c r="AZ80" s="46"/>
      <c r="BA80" s="46"/>
      <c r="BD80" s="119"/>
      <c r="BE80" s="110"/>
      <c r="BF80" s="260"/>
      <c r="BG80" s="261"/>
      <c r="BH80" s="261"/>
      <c r="BI80" s="261"/>
      <c r="BJ80" s="261"/>
      <c r="BK80" s="261"/>
      <c r="BL80" s="261"/>
      <c r="BM80" s="261"/>
      <c r="BN80" s="261"/>
      <c r="BO80" s="261"/>
      <c r="BP80" s="261"/>
      <c r="BQ80" s="261"/>
      <c r="BR80" s="261"/>
      <c r="BS80" s="261"/>
      <c r="BT80" s="261"/>
      <c r="BU80" s="261"/>
      <c r="BV80" s="261"/>
      <c r="BW80" s="261"/>
      <c r="BX80" s="261"/>
      <c r="BY80" s="261"/>
      <c r="BZ80" s="261"/>
      <c r="CA80" s="261"/>
      <c r="CB80" s="262"/>
      <c r="CC80" s="92"/>
      <c r="CD80" s="85"/>
      <c r="CE80" s="260"/>
      <c r="CF80" s="261"/>
      <c r="CG80" s="261"/>
      <c r="CH80" s="261"/>
      <c r="CI80" s="261"/>
      <c r="CJ80" s="261"/>
      <c r="CK80" s="261"/>
      <c r="CL80" s="261"/>
      <c r="CM80" s="261"/>
      <c r="CN80" s="261"/>
      <c r="CO80" s="261"/>
      <c r="CP80" s="261"/>
      <c r="CQ80" s="261"/>
      <c r="CR80" s="261"/>
      <c r="CS80" s="261"/>
      <c r="CT80" s="261"/>
      <c r="CU80" s="261"/>
      <c r="CV80" s="261"/>
      <c r="CW80" s="261"/>
      <c r="CX80" s="261"/>
      <c r="CY80" s="261"/>
      <c r="CZ80" s="261"/>
      <c r="DA80" s="262"/>
    </row>
    <row r="81" spans="1:105" s="51" customFormat="1" ht="7.5" customHeight="1" x14ac:dyDescent="0.15">
      <c r="C81" s="52"/>
      <c r="D81" s="52"/>
      <c r="E81" s="52"/>
      <c r="F81" s="189" t="e">
        <f>IF(F80="","= "&amp;#REF!&amp;" / "&amp;#REF!,"")</f>
        <v>#REF!</v>
      </c>
      <c r="G81" s="189"/>
      <c r="H81" s="189"/>
      <c r="I81" s="189"/>
      <c r="J81" s="189"/>
      <c r="K81" s="189"/>
      <c r="L81" s="52"/>
      <c r="M81" s="52"/>
      <c r="N81" s="52"/>
      <c r="O81" s="52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D81" s="120"/>
      <c r="BE81" s="114"/>
      <c r="BF81" s="260"/>
      <c r="BG81" s="261"/>
      <c r="BH81" s="261"/>
      <c r="BI81" s="261"/>
      <c r="BJ81" s="261"/>
      <c r="BK81" s="261"/>
      <c r="BL81" s="261"/>
      <c r="BM81" s="261"/>
      <c r="BN81" s="261"/>
      <c r="BO81" s="261"/>
      <c r="BP81" s="261"/>
      <c r="BQ81" s="261"/>
      <c r="BR81" s="261"/>
      <c r="BS81" s="261"/>
      <c r="BT81" s="261"/>
      <c r="BU81" s="261"/>
      <c r="BV81" s="261"/>
      <c r="BW81" s="261"/>
      <c r="BX81" s="261"/>
      <c r="BY81" s="261"/>
      <c r="BZ81" s="261"/>
      <c r="CA81" s="261"/>
      <c r="CB81" s="262"/>
      <c r="CC81" s="92"/>
      <c r="CD81" s="85"/>
      <c r="CE81" s="260"/>
      <c r="CF81" s="261"/>
      <c r="CG81" s="261"/>
      <c r="CH81" s="261"/>
      <c r="CI81" s="261"/>
      <c r="CJ81" s="261"/>
      <c r="CK81" s="261"/>
      <c r="CL81" s="261"/>
      <c r="CM81" s="261"/>
      <c r="CN81" s="261"/>
      <c r="CO81" s="261"/>
      <c r="CP81" s="261"/>
      <c r="CQ81" s="261"/>
      <c r="CR81" s="261"/>
      <c r="CS81" s="261"/>
      <c r="CT81" s="261"/>
      <c r="CU81" s="261"/>
      <c r="CV81" s="261"/>
      <c r="CW81" s="261"/>
      <c r="CX81" s="261"/>
      <c r="CY81" s="261"/>
      <c r="CZ81" s="261"/>
      <c r="DA81" s="262"/>
    </row>
    <row r="82" spans="1:105" s="51" customFormat="1" ht="18.75" customHeight="1" x14ac:dyDescent="0.15">
      <c r="C82" s="191" t="e">
        <f>IF(F80&lt;&gt;#REF!,"Antenne :","")</f>
        <v>#REF!</v>
      </c>
      <c r="D82" s="191"/>
      <c r="E82" s="191"/>
      <c r="F82" s="191"/>
      <c r="G82" s="191"/>
      <c r="H82" s="19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Y82" s="180" t="e">
        <f>IF(F80&lt;&gt;#REF!,"Option Autoguidage :","")</f>
        <v>#REF!</v>
      </c>
      <c r="Z82" s="180"/>
      <c r="AA82" s="180"/>
      <c r="AB82" s="180"/>
      <c r="AC82" s="180"/>
      <c r="AD82" s="180"/>
      <c r="AE82" s="180"/>
      <c r="AF82" s="180"/>
      <c r="AG82" s="180"/>
      <c r="AH82" s="180"/>
      <c r="AI82" s="180"/>
      <c r="AJ82" s="180"/>
      <c r="AK82" s="180"/>
      <c r="AL82" s="180"/>
      <c r="AM82" s="181"/>
      <c r="AN82" s="181"/>
      <c r="AO82" s="181"/>
      <c r="AP82" s="181"/>
      <c r="AQ82" s="181"/>
      <c r="AR82" s="181"/>
      <c r="AS82" s="181"/>
      <c r="AT82" s="181"/>
      <c r="AU82" s="181"/>
      <c r="AV82" s="181"/>
      <c r="AW82" s="181"/>
      <c r="AX82" s="181"/>
      <c r="AY82" s="181"/>
      <c r="AZ82" s="46"/>
      <c r="BA82" s="46"/>
      <c r="BD82" s="121"/>
      <c r="BE82" s="115"/>
      <c r="BF82" s="260"/>
      <c r="BG82" s="261"/>
      <c r="BH82" s="261"/>
      <c r="BI82" s="261"/>
      <c r="BJ82" s="261"/>
      <c r="BK82" s="261"/>
      <c r="BL82" s="261"/>
      <c r="BM82" s="261"/>
      <c r="BN82" s="261"/>
      <c r="BO82" s="261"/>
      <c r="BP82" s="261"/>
      <c r="BQ82" s="261"/>
      <c r="BR82" s="261"/>
      <c r="BS82" s="261"/>
      <c r="BT82" s="261"/>
      <c r="BU82" s="261"/>
      <c r="BV82" s="261"/>
      <c r="BW82" s="261"/>
      <c r="BX82" s="261"/>
      <c r="BY82" s="261"/>
      <c r="BZ82" s="261"/>
      <c r="CA82" s="261"/>
      <c r="CB82" s="262"/>
      <c r="CC82" s="92"/>
      <c r="CD82" s="85"/>
      <c r="CE82" s="260"/>
      <c r="CF82" s="261"/>
      <c r="CG82" s="261"/>
      <c r="CH82" s="261"/>
      <c r="CI82" s="261"/>
      <c r="CJ82" s="261"/>
      <c r="CK82" s="261"/>
      <c r="CL82" s="261"/>
      <c r="CM82" s="261"/>
      <c r="CN82" s="261"/>
      <c r="CO82" s="261"/>
      <c r="CP82" s="261"/>
      <c r="CQ82" s="261"/>
      <c r="CR82" s="261"/>
      <c r="CS82" s="261"/>
      <c r="CT82" s="261"/>
      <c r="CU82" s="261"/>
      <c r="CV82" s="261"/>
      <c r="CW82" s="261"/>
      <c r="CX82" s="261"/>
      <c r="CY82" s="261"/>
      <c r="CZ82" s="261"/>
      <c r="DA82" s="262"/>
    </row>
    <row r="83" spans="1:105" s="41" customFormat="1" ht="7.5" customHeight="1" x14ac:dyDescent="0.15"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BD83" s="39"/>
      <c r="BE83" s="111"/>
      <c r="BF83" s="260"/>
      <c r="BG83" s="261"/>
      <c r="BH83" s="261"/>
      <c r="BI83" s="261"/>
      <c r="BJ83" s="261"/>
      <c r="BK83" s="261"/>
      <c r="BL83" s="261"/>
      <c r="BM83" s="261"/>
      <c r="BN83" s="261"/>
      <c r="BO83" s="261"/>
      <c r="BP83" s="261"/>
      <c r="BQ83" s="261"/>
      <c r="BR83" s="261"/>
      <c r="BS83" s="261"/>
      <c r="BT83" s="261"/>
      <c r="BU83" s="261"/>
      <c r="BV83" s="261"/>
      <c r="BW83" s="261"/>
      <c r="BX83" s="261"/>
      <c r="BY83" s="261"/>
      <c r="BZ83" s="261"/>
      <c r="CA83" s="261"/>
      <c r="CB83" s="262"/>
      <c r="CC83" s="92"/>
      <c r="CD83" s="85"/>
      <c r="CE83" s="260"/>
      <c r="CF83" s="261"/>
      <c r="CG83" s="261"/>
      <c r="CH83" s="261"/>
      <c r="CI83" s="261"/>
      <c r="CJ83" s="261"/>
      <c r="CK83" s="261"/>
      <c r="CL83" s="261"/>
      <c r="CM83" s="261"/>
      <c r="CN83" s="261"/>
      <c r="CO83" s="261"/>
      <c r="CP83" s="261"/>
      <c r="CQ83" s="261"/>
      <c r="CR83" s="261"/>
      <c r="CS83" s="261"/>
      <c r="CT83" s="261"/>
      <c r="CU83" s="261"/>
      <c r="CV83" s="261"/>
      <c r="CW83" s="261"/>
      <c r="CX83" s="261"/>
      <c r="CY83" s="261"/>
      <c r="CZ83" s="261"/>
      <c r="DA83" s="262"/>
    </row>
    <row r="84" spans="1:105" s="41" customFormat="1" ht="18.75" customHeight="1" x14ac:dyDescent="0.25">
      <c r="C84" s="179" t="e">
        <f>IF(F80&lt;&gt;#REF!,"Correction :","")</f>
        <v>#REF!</v>
      </c>
      <c r="D84" s="179"/>
      <c r="E84" s="179"/>
      <c r="F84" s="179"/>
      <c r="G84" s="179"/>
      <c r="H84" s="179"/>
      <c r="I84" s="179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/>
      <c r="AD84" s="188" t="e">
        <f>IF(F80&lt;&gt;#REF!,"Option ecran :","")</f>
        <v>#REF!</v>
      </c>
      <c r="AE84" s="188"/>
      <c r="AF84" s="188"/>
      <c r="AG84" s="188"/>
      <c r="AH84" s="188"/>
      <c r="AI84" s="188"/>
      <c r="AJ84" s="188"/>
      <c r="AK84" s="188"/>
      <c r="AL84" s="188"/>
      <c r="AM84" s="188"/>
      <c r="AN84" s="181"/>
      <c r="AO84" s="181"/>
      <c r="AP84" s="181"/>
      <c r="AQ84" s="181"/>
      <c r="AR84" s="181"/>
      <c r="AS84" s="181"/>
      <c r="AT84" s="181"/>
      <c r="AU84" s="181"/>
      <c r="AV84" s="181"/>
      <c r="AW84" s="181"/>
      <c r="AX84" s="181"/>
      <c r="AY84" s="181"/>
      <c r="AZ84" s="60"/>
      <c r="BA84" s="60"/>
      <c r="BD84" s="39"/>
      <c r="BE84" s="111"/>
      <c r="BF84" s="260"/>
      <c r="BG84" s="261"/>
      <c r="BH84" s="261"/>
      <c r="BI84" s="261"/>
      <c r="BJ84" s="261"/>
      <c r="BK84" s="261"/>
      <c r="BL84" s="261"/>
      <c r="BM84" s="261"/>
      <c r="BN84" s="261"/>
      <c r="BO84" s="261"/>
      <c r="BP84" s="261"/>
      <c r="BQ84" s="261"/>
      <c r="BR84" s="261"/>
      <c r="BS84" s="261"/>
      <c r="BT84" s="261"/>
      <c r="BU84" s="261"/>
      <c r="BV84" s="261"/>
      <c r="BW84" s="261"/>
      <c r="BX84" s="261"/>
      <c r="BY84" s="261"/>
      <c r="BZ84" s="261"/>
      <c r="CA84" s="261"/>
      <c r="CB84" s="262"/>
      <c r="CC84" s="108"/>
      <c r="CD84" s="111"/>
      <c r="CE84" s="260"/>
      <c r="CF84" s="261"/>
      <c r="CG84" s="261"/>
      <c r="CH84" s="261"/>
      <c r="CI84" s="261"/>
      <c r="CJ84" s="261"/>
      <c r="CK84" s="261"/>
      <c r="CL84" s="261"/>
      <c r="CM84" s="261"/>
      <c r="CN84" s="261"/>
      <c r="CO84" s="261"/>
      <c r="CP84" s="261"/>
      <c r="CQ84" s="261"/>
      <c r="CR84" s="261"/>
      <c r="CS84" s="261"/>
      <c r="CT84" s="261"/>
      <c r="CU84" s="261"/>
      <c r="CV84" s="261"/>
      <c r="CW84" s="261"/>
      <c r="CX84" s="261"/>
      <c r="CY84" s="261"/>
      <c r="CZ84" s="261"/>
      <c r="DA84" s="262"/>
    </row>
    <row r="85" spans="1:105" s="41" customFormat="1" ht="7.5" customHeight="1" x14ac:dyDescent="0.15"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BD85" s="39"/>
      <c r="BE85" s="111"/>
      <c r="BF85" s="260"/>
      <c r="BG85" s="261"/>
      <c r="BH85" s="261"/>
      <c r="BI85" s="261"/>
      <c r="BJ85" s="261"/>
      <c r="BK85" s="261"/>
      <c r="BL85" s="261"/>
      <c r="BM85" s="261"/>
      <c r="BN85" s="261"/>
      <c r="BO85" s="261"/>
      <c r="BP85" s="261"/>
      <c r="BQ85" s="261"/>
      <c r="BR85" s="261"/>
      <c r="BS85" s="261"/>
      <c r="BT85" s="261"/>
      <c r="BU85" s="261"/>
      <c r="BV85" s="261"/>
      <c r="BW85" s="261"/>
      <c r="BX85" s="261"/>
      <c r="BY85" s="261"/>
      <c r="BZ85" s="261"/>
      <c r="CA85" s="261"/>
      <c r="CB85" s="262"/>
      <c r="CC85" s="92"/>
      <c r="CD85" s="85"/>
      <c r="CE85" s="260"/>
      <c r="CF85" s="261"/>
      <c r="CG85" s="261"/>
      <c r="CH85" s="261"/>
      <c r="CI85" s="261"/>
      <c r="CJ85" s="261"/>
      <c r="CK85" s="261"/>
      <c r="CL85" s="261"/>
      <c r="CM85" s="261"/>
      <c r="CN85" s="261"/>
      <c r="CO85" s="261"/>
      <c r="CP85" s="261"/>
      <c r="CQ85" s="261"/>
      <c r="CR85" s="261"/>
      <c r="CS85" s="261"/>
      <c r="CT85" s="261"/>
      <c r="CU85" s="261"/>
      <c r="CV85" s="261"/>
      <c r="CW85" s="261"/>
      <c r="CX85" s="261"/>
      <c r="CY85" s="261"/>
      <c r="CZ85" s="261"/>
      <c r="DA85" s="262"/>
    </row>
    <row r="86" spans="1:105" s="31" customFormat="1" ht="18.75" customHeight="1" x14ac:dyDescent="0.15">
      <c r="A86" s="23"/>
      <c r="B86" s="23"/>
      <c r="C86" s="186" t="s">
        <v>43</v>
      </c>
      <c r="D86" s="186"/>
      <c r="E86" s="186"/>
      <c r="F86" s="186"/>
      <c r="G86" s="186"/>
      <c r="H86" s="186"/>
      <c r="I86" s="186"/>
      <c r="J86" s="186"/>
      <c r="K86" s="186"/>
      <c r="L86" s="186"/>
      <c r="M86" s="186"/>
      <c r="N86" s="186"/>
      <c r="O86" s="187" t="s">
        <v>11</v>
      </c>
      <c r="P86" s="184"/>
      <c r="Q86" s="184"/>
      <c r="R86" s="184"/>
      <c r="S86" s="184"/>
      <c r="T86" s="184"/>
      <c r="U86" s="184"/>
      <c r="V86" s="184"/>
      <c r="W86" s="184"/>
      <c r="X86" s="184"/>
      <c r="Y86" s="184"/>
      <c r="Z86" s="184"/>
      <c r="AA86" s="184"/>
      <c r="AB86" s="184"/>
      <c r="AC86" s="184"/>
      <c r="AD86" s="184"/>
      <c r="AE86" s="184"/>
      <c r="AF86" s="184"/>
      <c r="AG86" s="184"/>
      <c r="AH86" s="184"/>
      <c r="AI86" s="184"/>
      <c r="AJ86" s="184"/>
      <c r="AK86" s="184"/>
      <c r="AL86" s="184"/>
      <c r="AM86" s="184"/>
      <c r="AN86" s="184"/>
      <c r="AO86" s="184"/>
      <c r="AP86" s="184"/>
      <c r="AQ86" s="184"/>
      <c r="AR86" s="184"/>
      <c r="AS86" s="184"/>
      <c r="AT86" s="184"/>
      <c r="AU86" s="184"/>
      <c r="AV86" s="184"/>
      <c r="AW86" s="184"/>
      <c r="AX86" s="184"/>
      <c r="AY86" s="184"/>
      <c r="AZ86" s="184"/>
      <c r="BA86" s="184"/>
      <c r="BB86" s="23"/>
      <c r="BD86" s="10"/>
      <c r="BE86" s="110"/>
      <c r="BF86" s="260"/>
      <c r="BG86" s="261"/>
      <c r="BH86" s="261"/>
      <c r="BI86" s="261"/>
      <c r="BJ86" s="261"/>
      <c r="BK86" s="261"/>
      <c r="BL86" s="261"/>
      <c r="BM86" s="261"/>
      <c r="BN86" s="261"/>
      <c r="BO86" s="261"/>
      <c r="BP86" s="261"/>
      <c r="BQ86" s="261"/>
      <c r="BR86" s="261"/>
      <c r="BS86" s="261"/>
      <c r="BT86" s="261"/>
      <c r="BU86" s="261"/>
      <c r="BV86" s="261"/>
      <c r="BW86" s="261"/>
      <c r="BX86" s="261"/>
      <c r="BY86" s="261"/>
      <c r="BZ86" s="261"/>
      <c r="CA86" s="261"/>
      <c r="CB86" s="262"/>
      <c r="CC86" s="108"/>
      <c r="CD86" s="111"/>
      <c r="CE86" s="260"/>
      <c r="CF86" s="261"/>
      <c r="CG86" s="261"/>
      <c r="CH86" s="261"/>
      <c r="CI86" s="261"/>
      <c r="CJ86" s="261"/>
      <c r="CK86" s="261"/>
      <c r="CL86" s="261"/>
      <c r="CM86" s="261"/>
      <c r="CN86" s="261"/>
      <c r="CO86" s="261"/>
      <c r="CP86" s="261"/>
      <c r="CQ86" s="261"/>
      <c r="CR86" s="261"/>
      <c r="CS86" s="261"/>
      <c r="CT86" s="261"/>
      <c r="CU86" s="261"/>
      <c r="CV86" s="261"/>
      <c r="CW86" s="261"/>
      <c r="CX86" s="261"/>
      <c r="CY86" s="261"/>
      <c r="CZ86" s="261"/>
      <c r="DA86" s="262"/>
    </row>
    <row r="87" spans="1:105" s="45" customFormat="1" ht="18.75" customHeight="1" x14ac:dyDescent="0.25">
      <c r="C87" s="186"/>
      <c r="D87" s="186"/>
      <c r="E87" s="186"/>
      <c r="F87" s="186"/>
      <c r="G87" s="186"/>
      <c r="H87" s="186"/>
      <c r="I87" s="186"/>
      <c r="J87" s="186"/>
      <c r="K87" s="186"/>
      <c r="L87" s="186"/>
      <c r="M87" s="186"/>
      <c r="N87" s="186"/>
      <c r="O87" s="187"/>
      <c r="P87" s="184"/>
      <c r="Q87" s="184"/>
      <c r="R87" s="184"/>
      <c r="S87" s="184"/>
      <c r="T87" s="184"/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4"/>
      <c r="AF87" s="184"/>
      <c r="AG87" s="184"/>
      <c r="AH87" s="184"/>
      <c r="AI87" s="184"/>
      <c r="AJ87" s="184"/>
      <c r="AK87" s="184"/>
      <c r="AL87" s="184"/>
      <c r="AM87" s="184"/>
      <c r="AN87" s="184"/>
      <c r="AO87" s="184"/>
      <c r="AP87" s="184"/>
      <c r="AQ87" s="184"/>
      <c r="AR87" s="184"/>
      <c r="AS87" s="184"/>
      <c r="AT87" s="184"/>
      <c r="AU87" s="184"/>
      <c r="AV87" s="184"/>
      <c r="AW87" s="184"/>
      <c r="AX87" s="184"/>
      <c r="AY87" s="184"/>
      <c r="AZ87" s="184"/>
      <c r="BA87" s="184"/>
      <c r="BD87" s="10"/>
      <c r="BE87" s="110"/>
      <c r="BF87" s="260"/>
      <c r="BG87" s="261"/>
      <c r="BH87" s="261"/>
      <c r="BI87" s="261"/>
      <c r="BJ87" s="261"/>
      <c r="BK87" s="261"/>
      <c r="BL87" s="261"/>
      <c r="BM87" s="261"/>
      <c r="BN87" s="261"/>
      <c r="BO87" s="261"/>
      <c r="BP87" s="261"/>
      <c r="BQ87" s="261"/>
      <c r="BR87" s="261"/>
      <c r="BS87" s="261"/>
      <c r="BT87" s="261"/>
      <c r="BU87" s="261"/>
      <c r="BV87" s="261"/>
      <c r="BW87" s="261"/>
      <c r="BX87" s="261"/>
      <c r="BY87" s="261"/>
      <c r="BZ87" s="261"/>
      <c r="CA87" s="261"/>
      <c r="CB87" s="262"/>
      <c r="CC87" s="92"/>
      <c r="CD87" s="85"/>
      <c r="CE87" s="260"/>
      <c r="CF87" s="261"/>
      <c r="CG87" s="261"/>
      <c r="CH87" s="261"/>
      <c r="CI87" s="261"/>
      <c r="CJ87" s="261"/>
      <c r="CK87" s="261"/>
      <c r="CL87" s="261"/>
      <c r="CM87" s="261"/>
      <c r="CN87" s="261"/>
      <c r="CO87" s="261"/>
      <c r="CP87" s="261"/>
      <c r="CQ87" s="261"/>
      <c r="CR87" s="261"/>
      <c r="CS87" s="261"/>
      <c r="CT87" s="261"/>
      <c r="CU87" s="261"/>
      <c r="CV87" s="261"/>
      <c r="CW87" s="261"/>
      <c r="CX87" s="261"/>
      <c r="CY87" s="261"/>
      <c r="CZ87" s="261"/>
      <c r="DA87" s="262"/>
    </row>
    <row r="88" spans="1:105" s="45" customFormat="1" ht="18.75" customHeight="1" x14ac:dyDescent="0.15"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7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184"/>
      <c r="AR88" s="184"/>
      <c r="AS88" s="184"/>
      <c r="AT88" s="184"/>
      <c r="AU88" s="184"/>
      <c r="AV88" s="184"/>
      <c r="AW88" s="184"/>
      <c r="AX88" s="184"/>
      <c r="AY88" s="184"/>
      <c r="AZ88" s="184"/>
      <c r="BA88" s="184"/>
      <c r="BD88" s="10"/>
      <c r="BE88" s="110"/>
      <c r="BF88" s="260"/>
      <c r="BG88" s="261"/>
      <c r="BH88" s="261"/>
      <c r="BI88" s="261"/>
      <c r="BJ88" s="261"/>
      <c r="BK88" s="261"/>
      <c r="BL88" s="261"/>
      <c r="BM88" s="261"/>
      <c r="BN88" s="261"/>
      <c r="BO88" s="261"/>
      <c r="BP88" s="261"/>
      <c r="BQ88" s="261"/>
      <c r="BR88" s="261"/>
      <c r="BS88" s="261"/>
      <c r="BT88" s="261"/>
      <c r="BU88" s="261"/>
      <c r="BV88" s="261"/>
      <c r="BW88" s="261"/>
      <c r="BX88" s="261"/>
      <c r="BY88" s="261"/>
      <c r="BZ88" s="261"/>
      <c r="CA88" s="261"/>
      <c r="CB88" s="262"/>
      <c r="CC88" s="108"/>
      <c r="CD88" s="111"/>
      <c r="CE88" s="260"/>
      <c r="CF88" s="261"/>
      <c r="CG88" s="261"/>
      <c r="CH88" s="261"/>
      <c r="CI88" s="261"/>
      <c r="CJ88" s="261"/>
      <c r="CK88" s="261"/>
      <c r="CL88" s="261"/>
      <c r="CM88" s="261"/>
      <c r="CN88" s="261"/>
      <c r="CO88" s="261"/>
      <c r="CP88" s="261"/>
      <c r="CQ88" s="261"/>
      <c r="CR88" s="261"/>
      <c r="CS88" s="261"/>
      <c r="CT88" s="261"/>
      <c r="CU88" s="261"/>
      <c r="CV88" s="261"/>
      <c r="CW88" s="261"/>
      <c r="CX88" s="261"/>
      <c r="CY88" s="261"/>
      <c r="CZ88" s="261"/>
      <c r="DA88" s="262"/>
    </row>
    <row r="89" spans="1:105" s="45" customFormat="1" ht="18.75" customHeight="1" x14ac:dyDescent="0.25">
      <c r="C89" s="186"/>
      <c r="D89" s="186"/>
      <c r="E89" s="186"/>
      <c r="F89" s="186"/>
      <c r="G89" s="186"/>
      <c r="H89" s="186"/>
      <c r="I89" s="186"/>
      <c r="J89" s="186"/>
      <c r="K89" s="186"/>
      <c r="L89" s="186"/>
      <c r="M89" s="186"/>
      <c r="N89" s="186"/>
      <c r="O89" s="187"/>
      <c r="P89" s="184"/>
      <c r="Q89" s="184"/>
      <c r="R89" s="184"/>
      <c r="S89" s="184"/>
      <c r="T89" s="184"/>
      <c r="U89" s="184"/>
      <c r="V89" s="184"/>
      <c r="W89" s="184"/>
      <c r="X89" s="184"/>
      <c r="Y89" s="184"/>
      <c r="Z89" s="184"/>
      <c r="AA89" s="184"/>
      <c r="AB89" s="184"/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/>
      <c r="AR89" s="184"/>
      <c r="AS89" s="184"/>
      <c r="AT89" s="184"/>
      <c r="AU89" s="184"/>
      <c r="AV89" s="184"/>
      <c r="AW89" s="184"/>
      <c r="AX89" s="184"/>
      <c r="AY89" s="184"/>
      <c r="AZ89" s="184"/>
      <c r="BA89" s="184"/>
      <c r="BD89" s="10"/>
      <c r="BE89" s="110"/>
      <c r="BF89" s="263"/>
      <c r="BG89" s="264"/>
      <c r="BH89" s="264"/>
      <c r="BI89" s="264"/>
      <c r="BJ89" s="264"/>
      <c r="BK89" s="264"/>
      <c r="BL89" s="264"/>
      <c r="BM89" s="264"/>
      <c r="BN89" s="264"/>
      <c r="BO89" s="264"/>
      <c r="BP89" s="264"/>
      <c r="BQ89" s="264"/>
      <c r="BR89" s="264"/>
      <c r="BS89" s="264"/>
      <c r="BT89" s="264"/>
      <c r="BU89" s="264"/>
      <c r="BV89" s="264"/>
      <c r="BW89" s="264"/>
      <c r="BX89" s="264"/>
      <c r="BY89" s="264"/>
      <c r="BZ89" s="264"/>
      <c r="CA89" s="264"/>
      <c r="CB89" s="265"/>
      <c r="CC89" s="92"/>
      <c r="CD89" s="85"/>
      <c r="CE89" s="263"/>
      <c r="CF89" s="264"/>
      <c r="CG89" s="264"/>
      <c r="CH89" s="264"/>
      <c r="CI89" s="264"/>
      <c r="CJ89" s="264"/>
      <c r="CK89" s="264"/>
      <c r="CL89" s="264"/>
      <c r="CM89" s="264"/>
      <c r="CN89" s="264"/>
      <c r="CO89" s="264"/>
      <c r="CP89" s="264"/>
      <c r="CQ89" s="264"/>
      <c r="CR89" s="264"/>
      <c r="CS89" s="264"/>
      <c r="CT89" s="264"/>
      <c r="CU89" s="264"/>
      <c r="CV89" s="264"/>
      <c r="CW89" s="264"/>
      <c r="CX89" s="264"/>
      <c r="CY89" s="264"/>
      <c r="CZ89" s="264"/>
      <c r="DA89" s="265"/>
    </row>
    <row r="90" spans="1:105" s="45" customFormat="1" ht="18.75" customHeight="1" x14ac:dyDescent="0.15">
      <c r="C90" s="186"/>
      <c r="D90" s="186"/>
      <c r="E90" s="186"/>
      <c r="F90" s="186"/>
      <c r="G90" s="186"/>
      <c r="H90" s="186"/>
      <c r="I90" s="186"/>
      <c r="J90" s="186"/>
      <c r="K90" s="186"/>
      <c r="L90" s="186"/>
      <c r="M90" s="186"/>
      <c r="N90" s="186"/>
      <c r="O90" s="187"/>
      <c r="P90" s="184"/>
      <c r="Q90" s="184"/>
      <c r="R90" s="184"/>
      <c r="S90" s="184"/>
      <c r="T90" s="184"/>
      <c r="U90" s="184"/>
      <c r="V90" s="184"/>
      <c r="W90" s="184"/>
      <c r="X90" s="184"/>
      <c r="Y90" s="184"/>
      <c r="Z90" s="184"/>
      <c r="AA90" s="184"/>
      <c r="AB90" s="184"/>
      <c r="AC90" s="184"/>
      <c r="AD90" s="184"/>
      <c r="AE90" s="184"/>
      <c r="AF90" s="184"/>
      <c r="AG90" s="184"/>
      <c r="AH90" s="184"/>
      <c r="AI90" s="184"/>
      <c r="AJ90" s="184"/>
      <c r="AK90" s="184"/>
      <c r="AL90" s="184"/>
      <c r="AM90" s="184"/>
      <c r="AN90" s="184"/>
      <c r="AO90" s="184"/>
      <c r="AP90" s="184"/>
      <c r="AQ90" s="184"/>
      <c r="AR90" s="184"/>
      <c r="AS90" s="184"/>
      <c r="AT90" s="184"/>
      <c r="AU90" s="184"/>
      <c r="AV90" s="184"/>
      <c r="AW90" s="184"/>
      <c r="AX90" s="184"/>
      <c r="AY90" s="184"/>
      <c r="AZ90" s="184"/>
      <c r="BA90" s="184"/>
      <c r="BD90" s="10"/>
      <c r="BE90" s="110"/>
      <c r="BF90" s="263"/>
      <c r="BG90" s="264"/>
      <c r="BH90" s="264"/>
      <c r="BI90" s="264"/>
      <c r="BJ90" s="264"/>
      <c r="BK90" s="264"/>
      <c r="BL90" s="264"/>
      <c r="BM90" s="264"/>
      <c r="BN90" s="264"/>
      <c r="BO90" s="264"/>
      <c r="BP90" s="264"/>
      <c r="BQ90" s="264"/>
      <c r="BR90" s="264"/>
      <c r="BS90" s="264"/>
      <c r="BT90" s="264"/>
      <c r="BU90" s="264"/>
      <c r="BV90" s="264"/>
      <c r="BW90" s="264"/>
      <c r="BX90" s="264"/>
      <c r="BY90" s="264"/>
      <c r="BZ90" s="264"/>
      <c r="CA90" s="264"/>
      <c r="CB90" s="265"/>
      <c r="CC90" s="108"/>
      <c r="CD90" s="111"/>
      <c r="CE90" s="263"/>
      <c r="CF90" s="264"/>
      <c r="CG90" s="264"/>
      <c r="CH90" s="264"/>
      <c r="CI90" s="264"/>
      <c r="CJ90" s="264"/>
      <c r="CK90" s="264"/>
      <c r="CL90" s="264"/>
      <c r="CM90" s="264"/>
      <c r="CN90" s="264"/>
      <c r="CO90" s="264"/>
      <c r="CP90" s="264"/>
      <c r="CQ90" s="264"/>
      <c r="CR90" s="264"/>
      <c r="CS90" s="264"/>
      <c r="CT90" s="264"/>
      <c r="CU90" s="264"/>
      <c r="CV90" s="264"/>
      <c r="CW90" s="264"/>
      <c r="CX90" s="264"/>
      <c r="CY90" s="264"/>
      <c r="CZ90" s="264"/>
      <c r="DA90" s="265"/>
    </row>
    <row r="91" spans="1:105" s="31" customFormat="1" ht="18.75" customHeight="1" thickBot="1" x14ac:dyDescent="0.3">
      <c r="A91" s="30"/>
      <c r="B91" s="30"/>
      <c r="C91" s="186"/>
      <c r="D91" s="186"/>
      <c r="E91" s="186"/>
      <c r="F91" s="186"/>
      <c r="G91" s="186"/>
      <c r="H91" s="186"/>
      <c r="I91" s="186"/>
      <c r="J91" s="186"/>
      <c r="K91" s="186"/>
      <c r="L91" s="186"/>
      <c r="M91" s="186"/>
      <c r="N91" s="186"/>
      <c r="O91" s="187"/>
      <c r="P91" s="184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184"/>
      <c r="AR91" s="184"/>
      <c r="AS91" s="184"/>
      <c r="AT91" s="184"/>
      <c r="AU91" s="184"/>
      <c r="AV91" s="184"/>
      <c r="AW91" s="184"/>
      <c r="AX91" s="184"/>
      <c r="AY91" s="184"/>
      <c r="AZ91" s="184"/>
      <c r="BA91" s="184"/>
      <c r="BB91" s="30"/>
      <c r="BD91" s="10"/>
      <c r="BE91" s="110"/>
      <c r="BF91" s="266"/>
      <c r="BG91" s="267"/>
      <c r="BH91" s="267"/>
      <c r="BI91" s="267"/>
      <c r="BJ91" s="267"/>
      <c r="BK91" s="267"/>
      <c r="BL91" s="267"/>
      <c r="BM91" s="267"/>
      <c r="BN91" s="267"/>
      <c r="BO91" s="267"/>
      <c r="BP91" s="267"/>
      <c r="BQ91" s="267"/>
      <c r="BR91" s="267"/>
      <c r="BS91" s="267"/>
      <c r="BT91" s="267"/>
      <c r="BU91" s="267"/>
      <c r="BV91" s="267"/>
      <c r="BW91" s="267"/>
      <c r="BX91" s="267"/>
      <c r="BY91" s="267"/>
      <c r="BZ91" s="267"/>
      <c r="CA91" s="267"/>
      <c r="CB91" s="268"/>
      <c r="CC91" s="92"/>
      <c r="CD91" s="85"/>
      <c r="CE91" s="266"/>
      <c r="CF91" s="267"/>
      <c r="CG91" s="267"/>
      <c r="CH91" s="267"/>
      <c r="CI91" s="267"/>
      <c r="CJ91" s="267"/>
      <c r="CK91" s="267"/>
      <c r="CL91" s="267"/>
      <c r="CM91" s="267"/>
      <c r="CN91" s="267"/>
      <c r="CO91" s="267"/>
      <c r="CP91" s="267"/>
      <c r="CQ91" s="267"/>
      <c r="CR91" s="267"/>
      <c r="CS91" s="267"/>
      <c r="CT91" s="267"/>
      <c r="CU91" s="267"/>
      <c r="CV91" s="267"/>
      <c r="CW91" s="267"/>
      <c r="CX91" s="267"/>
      <c r="CY91" s="267"/>
      <c r="CZ91" s="267"/>
      <c r="DA91" s="268"/>
    </row>
    <row r="92" spans="1:105" s="31" customFormat="1" ht="18.75" customHeight="1" x14ac:dyDescent="0.15">
      <c r="A92" s="23"/>
      <c r="B92" s="23"/>
      <c r="C92" s="186"/>
      <c r="D92" s="186"/>
      <c r="E92" s="186"/>
      <c r="F92" s="186"/>
      <c r="G92" s="186"/>
      <c r="H92" s="186"/>
      <c r="I92" s="186"/>
      <c r="J92" s="186"/>
      <c r="K92" s="186"/>
      <c r="L92" s="186"/>
      <c r="M92" s="186"/>
      <c r="N92" s="186"/>
      <c r="O92" s="187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4"/>
      <c r="AH92" s="184"/>
      <c r="AI92" s="184"/>
      <c r="AJ92" s="184"/>
      <c r="AK92" s="184"/>
      <c r="AL92" s="184"/>
      <c r="AM92" s="184"/>
      <c r="AN92" s="184"/>
      <c r="AO92" s="184"/>
      <c r="AP92" s="184"/>
      <c r="AQ92" s="184"/>
      <c r="AR92" s="184"/>
      <c r="AS92" s="184"/>
      <c r="AT92" s="184"/>
      <c r="AU92" s="184"/>
      <c r="AV92" s="184"/>
      <c r="AW92" s="184"/>
      <c r="AX92" s="184"/>
      <c r="AY92" s="184"/>
      <c r="AZ92" s="184"/>
      <c r="BA92" s="184"/>
      <c r="BB92" s="23"/>
      <c r="BD92" s="10"/>
      <c r="BE92" s="110"/>
      <c r="BF92" s="108"/>
      <c r="BG92" s="108"/>
      <c r="BH92" s="108"/>
      <c r="BI92" s="108"/>
      <c r="BJ92" s="108"/>
      <c r="BK92" s="108"/>
      <c r="BL92" s="108"/>
      <c r="BM92" s="108"/>
      <c r="BN92" s="108"/>
      <c r="BO92" s="108"/>
      <c r="BP92" s="108"/>
      <c r="BQ92" s="108"/>
      <c r="BR92" s="108"/>
      <c r="BS92" s="108"/>
      <c r="BT92" s="108"/>
      <c r="BU92" s="108"/>
      <c r="BV92" s="108"/>
      <c r="BW92" s="108"/>
      <c r="BX92" s="108"/>
      <c r="BY92" s="108"/>
      <c r="BZ92" s="108"/>
      <c r="CA92" s="108"/>
      <c r="CB92" s="108"/>
      <c r="CC92" s="109"/>
      <c r="CD92" s="110"/>
      <c r="CE92" s="108"/>
      <c r="CF92" s="108"/>
      <c r="CG92" s="108"/>
      <c r="CH92" s="108"/>
      <c r="CI92" s="108"/>
      <c r="CJ92" s="108"/>
      <c r="CK92" s="108"/>
      <c r="CL92" s="108"/>
      <c r="CM92" s="108"/>
      <c r="CN92" s="108"/>
      <c r="CO92" s="108"/>
      <c r="CP92" s="108"/>
      <c r="CQ92" s="108"/>
      <c r="CR92" s="108"/>
      <c r="CS92" s="108"/>
      <c r="CT92" s="108"/>
      <c r="CU92" s="108"/>
      <c r="CV92" s="108"/>
      <c r="CW92" s="108"/>
      <c r="CX92" s="108"/>
      <c r="CY92" s="108"/>
      <c r="CZ92" s="108"/>
      <c r="DA92" s="108"/>
    </row>
    <row r="93" spans="1:105" s="31" customFormat="1" ht="11.25" customHeight="1" thickBot="1" x14ac:dyDescent="0.3">
      <c r="A93" s="23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23"/>
      <c r="BD93" s="10"/>
      <c r="BE93" s="110"/>
      <c r="CD93" s="110"/>
    </row>
    <row r="94" spans="1:105" s="56" customFormat="1" ht="11.25" customHeight="1" x14ac:dyDescent="0.25"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D94" s="10"/>
      <c r="BE94" s="110"/>
      <c r="BF94" s="257">
        <v>11</v>
      </c>
      <c r="BG94" s="258"/>
      <c r="BH94" s="258"/>
      <c r="BI94" s="258"/>
      <c r="BJ94" s="258"/>
      <c r="BK94" s="258"/>
      <c r="BL94" s="258"/>
      <c r="BM94" s="258"/>
      <c r="BN94" s="258"/>
      <c r="BO94" s="258"/>
      <c r="BP94" s="258"/>
      <c r="BQ94" s="258"/>
      <c r="BR94" s="258"/>
      <c r="BS94" s="258"/>
      <c r="BT94" s="258"/>
      <c r="BU94" s="258"/>
      <c r="BV94" s="258"/>
      <c r="BW94" s="258"/>
      <c r="BX94" s="258"/>
      <c r="BY94" s="258"/>
      <c r="BZ94" s="258"/>
      <c r="CA94" s="258"/>
      <c r="CB94" s="259"/>
      <c r="CC94" s="92"/>
      <c r="CD94" s="85"/>
      <c r="CE94" s="257">
        <v>12</v>
      </c>
      <c r="CF94" s="258"/>
      <c r="CG94" s="258"/>
      <c r="CH94" s="258"/>
      <c r="CI94" s="258"/>
      <c r="CJ94" s="258"/>
      <c r="CK94" s="258"/>
      <c r="CL94" s="258"/>
      <c r="CM94" s="258"/>
      <c r="CN94" s="258"/>
      <c r="CO94" s="258"/>
      <c r="CP94" s="258"/>
      <c r="CQ94" s="258"/>
      <c r="CR94" s="258"/>
      <c r="CS94" s="258"/>
      <c r="CT94" s="258"/>
      <c r="CU94" s="258"/>
      <c r="CV94" s="258"/>
      <c r="CW94" s="258"/>
      <c r="CX94" s="258"/>
      <c r="CY94" s="258"/>
      <c r="CZ94" s="258"/>
      <c r="DA94" s="259"/>
    </row>
    <row r="95" spans="1:105" s="56" customFormat="1" ht="11.25" customHeight="1" x14ac:dyDescent="0.25">
      <c r="C95" s="77"/>
      <c r="D95" s="78"/>
      <c r="E95" s="78"/>
      <c r="F95" s="185" t="s">
        <v>57</v>
      </c>
      <c r="G95" s="185"/>
      <c r="H95" s="185"/>
      <c r="I95" s="185"/>
      <c r="J95" s="185"/>
      <c r="K95" s="185"/>
      <c r="L95" s="185"/>
      <c r="M95" s="185"/>
      <c r="N95" s="185"/>
      <c r="O95" s="185"/>
      <c r="P95" s="185"/>
      <c r="Q95" s="77"/>
      <c r="R95" s="77"/>
      <c r="S95" s="54"/>
      <c r="T95" s="54"/>
      <c r="U95" s="185" t="s">
        <v>58</v>
      </c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5"/>
      <c r="AG95" s="185"/>
      <c r="AH95" s="185"/>
      <c r="AJ95" s="77"/>
      <c r="AK95" s="77"/>
      <c r="AL95" s="54"/>
      <c r="AM95" s="54"/>
      <c r="AN95" s="185" t="s">
        <v>59</v>
      </c>
      <c r="AO95" s="185"/>
      <c r="AP95" s="185"/>
      <c r="AQ95" s="185"/>
      <c r="AR95" s="185"/>
      <c r="AS95" s="185"/>
      <c r="AT95" s="185"/>
      <c r="AU95" s="185"/>
      <c r="AV95" s="185"/>
      <c r="AW95" s="185"/>
      <c r="AX95" s="185"/>
      <c r="AY95" s="185"/>
      <c r="AZ95" s="185"/>
      <c r="BA95" s="185"/>
      <c r="BD95" s="10"/>
      <c r="BE95" s="110"/>
      <c r="BF95" s="260"/>
      <c r="BG95" s="261"/>
      <c r="BH95" s="261"/>
      <c r="BI95" s="261"/>
      <c r="BJ95" s="261"/>
      <c r="BK95" s="261"/>
      <c r="BL95" s="261"/>
      <c r="BM95" s="261"/>
      <c r="BN95" s="261"/>
      <c r="BO95" s="261"/>
      <c r="BP95" s="261"/>
      <c r="BQ95" s="261"/>
      <c r="BR95" s="261"/>
      <c r="BS95" s="261"/>
      <c r="BT95" s="261"/>
      <c r="BU95" s="261"/>
      <c r="BV95" s="261"/>
      <c r="BW95" s="261"/>
      <c r="BX95" s="261"/>
      <c r="BY95" s="261"/>
      <c r="BZ95" s="261"/>
      <c r="CA95" s="261"/>
      <c r="CB95" s="262"/>
      <c r="CC95" s="92"/>
      <c r="CD95" s="85"/>
      <c r="CE95" s="260"/>
      <c r="CF95" s="261"/>
      <c r="CG95" s="261"/>
      <c r="CH95" s="261"/>
      <c r="CI95" s="261"/>
      <c r="CJ95" s="261"/>
      <c r="CK95" s="261"/>
      <c r="CL95" s="261"/>
      <c r="CM95" s="261"/>
      <c r="CN95" s="261"/>
      <c r="CO95" s="261"/>
      <c r="CP95" s="261"/>
      <c r="CQ95" s="261"/>
      <c r="CR95" s="261"/>
      <c r="CS95" s="261"/>
      <c r="CT95" s="261"/>
      <c r="CU95" s="261"/>
      <c r="CV95" s="261"/>
      <c r="CW95" s="261"/>
      <c r="CX95" s="261"/>
      <c r="CY95" s="261"/>
      <c r="CZ95" s="261"/>
      <c r="DA95" s="262"/>
    </row>
    <row r="96" spans="1:105" s="45" customFormat="1" ht="11.25" customHeight="1" x14ac:dyDescent="0.25">
      <c r="C96" s="77"/>
      <c r="D96" s="78"/>
      <c r="E96" s="78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77"/>
      <c r="R96" s="77"/>
      <c r="S96" s="54"/>
      <c r="T96" s="54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5"/>
      <c r="AJ96" s="77"/>
      <c r="AK96" s="77"/>
      <c r="AL96" s="54"/>
      <c r="AM96" s="54"/>
      <c r="AN96" s="185"/>
      <c r="AO96" s="185"/>
      <c r="AP96" s="185"/>
      <c r="AQ96" s="185"/>
      <c r="AR96" s="185"/>
      <c r="AS96" s="185"/>
      <c r="AT96" s="185"/>
      <c r="AU96" s="185"/>
      <c r="AV96" s="185"/>
      <c r="AW96" s="185"/>
      <c r="AX96" s="185"/>
      <c r="AY96" s="185"/>
      <c r="AZ96" s="185"/>
      <c r="BA96" s="185"/>
      <c r="BD96" s="10"/>
      <c r="BE96" s="110"/>
      <c r="BF96" s="260"/>
      <c r="BG96" s="261"/>
      <c r="BH96" s="261"/>
      <c r="BI96" s="261"/>
      <c r="BJ96" s="261"/>
      <c r="BK96" s="261"/>
      <c r="BL96" s="261"/>
      <c r="BM96" s="261"/>
      <c r="BN96" s="261"/>
      <c r="BO96" s="261"/>
      <c r="BP96" s="261"/>
      <c r="BQ96" s="261"/>
      <c r="BR96" s="261"/>
      <c r="BS96" s="261"/>
      <c r="BT96" s="261"/>
      <c r="BU96" s="261"/>
      <c r="BV96" s="261"/>
      <c r="BW96" s="261"/>
      <c r="BX96" s="261"/>
      <c r="BY96" s="261"/>
      <c r="BZ96" s="261"/>
      <c r="CA96" s="261"/>
      <c r="CB96" s="262"/>
      <c r="CC96" s="92"/>
      <c r="CD96" s="85"/>
      <c r="CE96" s="260"/>
      <c r="CF96" s="261"/>
      <c r="CG96" s="261"/>
      <c r="CH96" s="261"/>
      <c r="CI96" s="261"/>
      <c r="CJ96" s="261"/>
      <c r="CK96" s="261"/>
      <c r="CL96" s="261"/>
      <c r="CM96" s="261"/>
      <c r="CN96" s="261"/>
      <c r="CO96" s="261"/>
      <c r="CP96" s="261"/>
      <c r="CQ96" s="261"/>
      <c r="CR96" s="261"/>
      <c r="CS96" s="261"/>
      <c r="CT96" s="261"/>
      <c r="CU96" s="261"/>
      <c r="CV96" s="261"/>
      <c r="CW96" s="261"/>
      <c r="CX96" s="261"/>
      <c r="CY96" s="261"/>
      <c r="CZ96" s="261"/>
      <c r="DA96" s="262"/>
    </row>
    <row r="97" spans="1:105" s="58" customFormat="1" ht="17.25" customHeight="1" x14ac:dyDescent="0.25">
      <c r="C97" s="84"/>
      <c r="D97" s="182" t="s">
        <v>60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84"/>
      <c r="R97" s="84"/>
      <c r="S97" s="183" t="s">
        <v>62</v>
      </c>
      <c r="T97" s="183"/>
      <c r="U97" s="183"/>
      <c r="V97" s="183"/>
      <c r="W97" s="183"/>
      <c r="X97" s="183"/>
      <c r="Y97" s="183"/>
      <c r="Z97" s="183"/>
      <c r="AA97" s="183"/>
      <c r="AB97" s="183"/>
      <c r="AC97" s="183"/>
      <c r="AD97" s="183"/>
      <c r="AE97" s="183"/>
      <c r="AF97" s="183"/>
      <c r="AG97" s="183"/>
      <c r="AH97" s="183"/>
      <c r="AJ97" s="84"/>
      <c r="AK97" s="84"/>
      <c r="AL97" s="183" t="s">
        <v>61</v>
      </c>
      <c r="AM97" s="183"/>
      <c r="AN97" s="183"/>
      <c r="AO97" s="183"/>
      <c r="AP97" s="183"/>
      <c r="AQ97" s="183"/>
      <c r="AR97" s="183"/>
      <c r="AS97" s="183"/>
      <c r="AT97" s="183"/>
      <c r="AU97" s="183"/>
      <c r="AV97" s="183"/>
      <c r="AW97" s="183"/>
      <c r="AX97" s="183"/>
      <c r="AY97" s="183"/>
      <c r="AZ97" s="183"/>
      <c r="BA97" s="183"/>
      <c r="BD97" s="122"/>
      <c r="BE97" s="116"/>
      <c r="BF97" s="260"/>
      <c r="BG97" s="261"/>
      <c r="BH97" s="261"/>
      <c r="BI97" s="261"/>
      <c r="BJ97" s="261"/>
      <c r="BK97" s="261"/>
      <c r="BL97" s="261"/>
      <c r="BM97" s="261"/>
      <c r="BN97" s="261"/>
      <c r="BO97" s="261"/>
      <c r="BP97" s="261"/>
      <c r="BQ97" s="261"/>
      <c r="BR97" s="261"/>
      <c r="BS97" s="261"/>
      <c r="BT97" s="261"/>
      <c r="BU97" s="261"/>
      <c r="BV97" s="261"/>
      <c r="BW97" s="261"/>
      <c r="BX97" s="261"/>
      <c r="BY97" s="261"/>
      <c r="BZ97" s="261"/>
      <c r="CA97" s="261"/>
      <c r="CB97" s="262"/>
      <c r="CC97" s="92"/>
      <c r="CD97" s="85"/>
      <c r="CE97" s="260"/>
      <c r="CF97" s="261"/>
      <c r="CG97" s="261"/>
      <c r="CH97" s="261"/>
      <c r="CI97" s="261"/>
      <c r="CJ97" s="261"/>
      <c r="CK97" s="261"/>
      <c r="CL97" s="261"/>
      <c r="CM97" s="261"/>
      <c r="CN97" s="261"/>
      <c r="CO97" s="261"/>
      <c r="CP97" s="261"/>
      <c r="CQ97" s="261"/>
      <c r="CR97" s="261"/>
      <c r="CS97" s="261"/>
      <c r="CT97" s="261"/>
      <c r="CU97" s="261"/>
      <c r="CV97" s="261"/>
      <c r="CW97" s="261"/>
      <c r="CX97" s="261"/>
      <c r="CY97" s="261"/>
      <c r="CZ97" s="261"/>
      <c r="DA97" s="262"/>
    </row>
    <row r="98" spans="1:105" s="56" customFormat="1" ht="11.25" customHeight="1" x14ac:dyDescent="0.25">
      <c r="A98" s="64"/>
      <c r="B98" s="64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4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  <c r="BB98" s="64"/>
      <c r="BC98" s="59"/>
      <c r="BD98" s="10"/>
      <c r="BE98" s="110"/>
      <c r="BF98" s="260"/>
      <c r="BG98" s="261"/>
      <c r="BH98" s="261"/>
      <c r="BI98" s="261"/>
      <c r="BJ98" s="261"/>
      <c r="BK98" s="261"/>
      <c r="BL98" s="261"/>
      <c r="BM98" s="261"/>
      <c r="BN98" s="261"/>
      <c r="BO98" s="261"/>
      <c r="BP98" s="261"/>
      <c r="BQ98" s="261"/>
      <c r="BR98" s="261"/>
      <c r="BS98" s="261"/>
      <c r="BT98" s="261"/>
      <c r="BU98" s="261"/>
      <c r="BV98" s="261"/>
      <c r="BW98" s="261"/>
      <c r="BX98" s="261"/>
      <c r="BY98" s="261"/>
      <c r="BZ98" s="261"/>
      <c r="CA98" s="261"/>
      <c r="CB98" s="262"/>
      <c r="CC98" s="92"/>
      <c r="CD98" s="85"/>
      <c r="CE98" s="260"/>
      <c r="CF98" s="261"/>
      <c r="CG98" s="261"/>
      <c r="CH98" s="261"/>
      <c r="CI98" s="261"/>
      <c r="CJ98" s="261"/>
      <c r="CK98" s="261"/>
      <c r="CL98" s="261"/>
      <c r="CM98" s="261"/>
      <c r="CN98" s="261"/>
      <c r="CO98" s="261"/>
      <c r="CP98" s="261"/>
      <c r="CQ98" s="261"/>
      <c r="CR98" s="261"/>
      <c r="CS98" s="261"/>
      <c r="CT98" s="261"/>
      <c r="CU98" s="261"/>
      <c r="CV98" s="261"/>
      <c r="CW98" s="261"/>
      <c r="CX98" s="261"/>
      <c r="CY98" s="261"/>
      <c r="CZ98" s="261"/>
      <c r="DA98" s="262"/>
    </row>
    <row r="99" spans="1:105" s="31" customFormat="1" ht="12.6" customHeight="1" x14ac:dyDescent="0.25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59"/>
      <c r="BD99" s="10"/>
      <c r="BE99" s="110"/>
      <c r="BF99" s="260"/>
      <c r="BG99" s="261"/>
      <c r="BH99" s="261"/>
      <c r="BI99" s="261"/>
      <c r="BJ99" s="261"/>
      <c r="BK99" s="261"/>
      <c r="BL99" s="261"/>
      <c r="BM99" s="261"/>
      <c r="BN99" s="261"/>
      <c r="BO99" s="261"/>
      <c r="BP99" s="261"/>
      <c r="BQ99" s="261"/>
      <c r="BR99" s="261"/>
      <c r="BS99" s="261"/>
      <c r="BT99" s="261"/>
      <c r="BU99" s="261"/>
      <c r="BV99" s="261"/>
      <c r="BW99" s="261"/>
      <c r="BX99" s="261"/>
      <c r="BY99" s="261"/>
      <c r="BZ99" s="261"/>
      <c r="CA99" s="261"/>
      <c r="CB99" s="262"/>
      <c r="CC99" s="92"/>
      <c r="CD99" s="85"/>
      <c r="CE99" s="260"/>
      <c r="CF99" s="261"/>
      <c r="CG99" s="261"/>
      <c r="CH99" s="261"/>
      <c r="CI99" s="261"/>
      <c r="CJ99" s="261"/>
      <c r="CK99" s="261"/>
      <c r="CL99" s="261"/>
      <c r="CM99" s="261"/>
      <c r="CN99" s="261"/>
      <c r="CO99" s="261"/>
      <c r="CP99" s="261"/>
      <c r="CQ99" s="261"/>
      <c r="CR99" s="261"/>
      <c r="CS99" s="261"/>
      <c r="CT99" s="261"/>
      <c r="CU99" s="261"/>
      <c r="CV99" s="261"/>
      <c r="CW99" s="261"/>
      <c r="CX99" s="261"/>
      <c r="CY99" s="261"/>
      <c r="CZ99" s="261"/>
      <c r="DA99" s="262"/>
    </row>
    <row r="100" spans="1:105" s="31" customFormat="1" ht="12.6" customHeight="1" x14ac:dyDescent="0.25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59"/>
      <c r="BD100" s="10"/>
      <c r="BE100" s="110"/>
      <c r="BF100" s="260"/>
      <c r="BG100" s="261"/>
      <c r="BH100" s="261"/>
      <c r="BI100" s="261"/>
      <c r="BJ100" s="261"/>
      <c r="BK100" s="261"/>
      <c r="BL100" s="261"/>
      <c r="BM100" s="261"/>
      <c r="BN100" s="261"/>
      <c r="BO100" s="261"/>
      <c r="BP100" s="261"/>
      <c r="BQ100" s="261"/>
      <c r="BR100" s="261"/>
      <c r="BS100" s="261"/>
      <c r="BT100" s="261"/>
      <c r="BU100" s="261"/>
      <c r="BV100" s="261"/>
      <c r="BW100" s="261"/>
      <c r="BX100" s="261"/>
      <c r="BY100" s="261"/>
      <c r="BZ100" s="261"/>
      <c r="CA100" s="261"/>
      <c r="CB100" s="262"/>
      <c r="CC100" s="92"/>
      <c r="CD100" s="85"/>
      <c r="CE100" s="260"/>
      <c r="CF100" s="261"/>
      <c r="CG100" s="261"/>
      <c r="CH100" s="261"/>
      <c r="CI100" s="261"/>
      <c r="CJ100" s="261"/>
      <c r="CK100" s="261"/>
      <c r="CL100" s="261"/>
      <c r="CM100" s="261"/>
      <c r="CN100" s="261"/>
      <c r="CO100" s="261"/>
      <c r="CP100" s="261"/>
      <c r="CQ100" s="261"/>
      <c r="CR100" s="261"/>
      <c r="CS100" s="261"/>
      <c r="CT100" s="261"/>
      <c r="CU100" s="261"/>
      <c r="CV100" s="261"/>
      <c r="CW100" s="261"/>
      <c r="CX100" s="261"/>
      <c r="CY100" s="261"/>
      <c r="CZ100" s="261"/>
      <c r="DA100" s="262"/>
    </row>
    <row r="101" spans="1:105" s="31" customFormat="1" ht="12.6" customHeight="1" x14ac:dyDescent="0.1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79"/>
      <c r="AT101" s="64"/>
      <c r="AU101" s="64"/>
      <c r="AV101" s="64"/>
      <c r="AW101" s="64"/>
      <c r="AX101" s="64"/>
      <c r="AY101" s="64"/>
      <c r="AZ101" s="80"/>
      <c r="BA101" s="64"/>
      <c r="BB101" s="64"/>
      <c r="BC101" s="59"/>
      <c r="BD101" s="10"/>
      <c r="BE101" s="110"/>
      <c r="BF101" s="260"/>
      <c r="BG101" s="261"/>
      <c r="BH101" s="261"/>
      <c r="BI101" s="261"/>
      <c r="BJ101" s="261"/>
      <c r="BK101" s="261"/>
      <c r="BL101" s="261"/>
      <c r="BM101" s="261"/>
      <c r="BN101" s="261"/>
      <c r="BO101" s="261"/>
      <c r="BP101" s="261"/>
      <c r="BQ101" s="261"/>
      <c r="BR101" s="261"/>
      <c r="BS101" s="261"/>
      <c r="BT101" s="261"/>
      <c r="BU101" s="261"/>
      <c r="BV101" s="261"/>
      <c r="BW101" s="261"/>
      <c r="BX101" s="261"/>
      <c r="BY101" s="261"/>
      <c r="BZ101" s="261"/>
      <c r="CA101" s="261"/>
      <c r="CB101" s="262"/>
      <c r="CC101" s="108"/>
      <c r="CD101" s="111"/>
      <c r="CE101" s="260"/>
      <c r="CF101" s="261"/>
      <c r="CG101" s="261"/>
      <c r="CH101" s="261"/>
      <c r="CI101" s="261"/>
      <c r="CJ101" s="261"/>
      <c r="CK101" s="261"/>
      <c r="CL101" s="261"/>
      <c r="CM101" s="261"/>
      <c r="CN101" s="261"/>
      <c r="CO101" s="261"/>
      <c r="CP101" s="261"/>
      <c r="CQ101" s="261"/>
      <c r="CR101" s="261"/>
      <c r="CS101" s="261"/>
      <c r="CT101" s="261"/>
      <c r="CU101" s="261"/>
      <c r="CV101" s="261"/>
      <c r="CW101" s="261"/>
      <c r="CX101" s="261"/>
      <c r="CY101" s="261"/>
      <c r="CZ101" s="261"/>
      <c r="DA101" s="262"/>
    </row>
    <row r="102" spans="1:105" s="31" customFormat="1" ht="12.6" customHeight="1" x14ac:dyDescent="0.25">
      <c r="A102" s="64"/>
      <c r="B102" s="64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81"/>
      <c r="AB102" s="81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64"/>
      <c r="BC102" s="59"/>
      <c r="BD102" s="10"/>
      <c r="BE102" s="110"/>
      <c r="BF102" s="260"/>
      <c r="BG102" s="261"/>
      <c r="BH102" s="261"/>
      <c r="BI102" s="261"/>
      <c r="BJ102" s="261"/>
      <c r="BK102" s="261"/>
      <c r="BL102" s="261"/>
      <c r="BM102" s="261"/>
      <c r="BN102" s="261"/>
      <c r="BO102" s="261"/>
      <c r="BP102" s="261"/>
      <c r="BQ102" s="261"/>
      <c r="BR102" s="261"/>
      <c r="BS102" s="261"/>
      <c r="BT102" s="261"/>
      <c r="BU102" s="261"/>
      <c r="BV102" s="261"/>
      <c r="BW102" s="261"/>
      <c r="BX102" s="261"/>
      <c r="BY102" s="261"/>
      <c r="BZ102" s="261"/>
      <c r="CA102" s="261"/>
      <c r="CB102" s="262"/>
      <c r="CC102" s="92"/>
      <c r="CD102" s="85"/>
      <c r="CE102" s="260"/>
      <c r="CF102" s="261"/>
      <c r="CG102" s="261"/>
      <c r="CH102" s="261"/>
      <c r="CI102" s="261"/>
      <c r="CJ102" s="261"/>
      <c r="CK102" s="261"/>
      <c r="CL102" s="261"/>
      <c r="CM102" s="261"/>
      <c r="CN102" s="261"/>
      <c r="CO102" s="261"/>
      <c r="CP102" s="261"/>
      <c r="CQ102" s="261"/>
      <c r="CR102" s="261"/>
      <c r="CS102" s="261"/>
      <c r="CT102" s="261"/>
      <c r="CU102" s="261"/>
      <c r="CV102" s="261"/>
      <c r="CW102" s="261"/>
      <c r="CX102" s="261"/>
      <c r="CY102" s="261"/>
      <c r="CZ102" s="261"/>
      <c r="DA102" s="262"/>
    </row>
    <row r="103" spans="1:105" s="31" customFormat="1" ht="12.6" customHeight="1" x14ac:dyDescent="0.15">
      <c r="A103" s="64"/>
      <c r="B103" s="64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81"/>
      <c r="AB103" s="81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64"/>
      <c r="BC103" s="59"/>
      <c r="BD103" s="10"/>
      <c r="BE103" s="110"/>
      <c r="BF103" s="260"/>
      <c r="BG103" s="261"/>
      <c r="BH103" s="261"/>
      <c r="BI103" s="261"/>
      <c r="BJ103" s="261"/>
      <c r="BK103" s="261"/>
      <c r="BL103" s="261"/>
      <c r="BM103" s="261"/>
      <c r="BN103" s="261"/>
      <c r="BO103" s="261"/>
      <c r="BP103" s="261"/>
      <c r="BQ103" s="261"/>
      <c r="BR103" s="261"/>
      <c r="BS103" s="261"/>
      <c r="BT103" s="261"/>
      <c r="BU103" s="261"/>
      <c r="BV103" s="261"/>
      <c r="BW103" s="261"/>
      <c r="BX103" s="261"/>
      <c r="BY103" s="261"/>
      <c r="BZ103" s="261"/>
      <c r="CA103" s="261"/>
      <c r="CB103" s="262"/>
      <c r="CC103" s="108"/>
      <c r="CD103" s="111"/>
      <c r="CE103" s="260"/>
      <c r="CF103" s="261"/>
      <c r="CG103" s="261"/>
      <c r="CH103" s="261"/>
      <c r="CI103" s="261"/>
      <c r="CJ103" s="261"/>
      <c r="CK103" s="261"/>
      <c r="CL103" s="261"/>
      <c r="CM103" s="261"/>
      <c r="CN103" s="261"/>
      <c r="CO103" s="261"/>
      <c r="CP103" s="261"/>
      <c r="CQ103" s="261"/>
      <c r="CR103" s="261"/>
      <c r="CS103" s="261"/>
      <c r="CT103" s="261"/>
      <c r="CU103" s="261"/>
      <c r="CV103" s="261"/>
      <c r="CW103" s="261"/>
      <c r="CX103" s="261"/>
      <c r="CY103" s="261"/>
      <c r="CZ103" s="261"/>
      <c r="DA103" s="262"/>
    </row>
    <row r="104" spans="1:105" ht="12.6" customHeight="1" x14ac:dyDescent="0.15">
      <c r="A104" s="82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  <c r="AV104" s="82"/>
      <c r="AW104" s="82"/>
      <c r="AX104" s="82"/>
      <c r="AY104" s="82"/>
      <c r="AZ104" s="82"/>
      <c r="BA104" s="82"/>
      <c r="BB104" s="82"/>
      <c r="BC104" s="59"/>
      <c r="BD104" s="9"/>
      <c r="BF104" s="260"/>
      <c r="BG104" s="261"/>
      <c r="BH104" s="261"/>
      <c r="BI104" s="261"/>
      <c r="BJ104" s="261"/>
      <c r="BK104" s="261"/>
      <c r="BL104" s="261"/>
      <c r="BM104" s="261"/>
      <c r="BN104" s="261"/>
      <c r="BO104" s="261"/>
      <c r="BP104" s="261"/>
      <c r="BQ104" s="261"/>
      <c r="BR104" s="261"/>
      <c r="BS104" s="261"/>
      <c r="BT104" s="261"/>
      <c r="BU104" s="261"/>
      <c r="BV104" s="261"/>
      <c r="BW104" s="261"/>
      <c r="BX104" s="261"/>
      <c r="BY104" s="261"/>
      <c r="BZ104" s="261"/>
      <c r="CA104" s="261"/>
      <c r="CB104" s="262"/>
      <c r="CC104" s="92"/>
      <c r="CE104" s="260"/>
      <c r="CF104" s="261"/>
      <c r="CG104" s="261"/>
      <c r="CH104" s="261"/>
      <c r="CI104" s="261"/>
      <c r="CJ104" s="261"/>
      <c r="CK104" s="261"/>
      <c r="CL104" s="261"/>
      <c r="CM104" s="261"/>
      <c r="CN104" s="261"/>
      <c r="CO104" s="261"/>
      <c r="CP104" s="261"/>
      <c r="CQ104" s="261"/>
      <c r="CR104" s="261"/>
      <c r="CS104" s="261"/>
      <c r="CT104" s="261"/>
      <c r="CU104" s="261"/>
      <c r="CV104" s="261"/>
      <c r="CW104" s="261"/>
      <c r="CX104" s="261"/>
      <c r="CY104" s="261"/>
      <c r="CZ104" s="261"/>
      <c r="DA104" s="262"/>
    </row>
    <row r="105" spans="1:105" ht="12.6" customHeight="1" x14ac:dyDescent="0.15">
      <c r="A105" s="64"/>
      <c r="B105" s="64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64"/>
      <c r="AB105" s="64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64"/>
      <c r="BC105" s="59"/>
      <c r="BD105" s="9"/>
      <c r="BF105" s="260"/>
      <c r="BG105" s="261"/>
      <c r="BH105" s="261"/>
      <c r="BI105" s="261"/>
      <c r="BJ105" s="261"/>
      <c r="BK105" s="261"/>
      <c r="BL105" s="261"/>
      <c r="BM105" s="261"/>
      <c r="BN105" s="261"/>
      <c r="BO105" s="261"/>
      <c r="BP105" s="261"/>
      <c r="BQ105" s="261"/>
      <c r="BR105" s="261"/>
      <c r="BS105" s="261"/>
      <c r="BT105" s="261"/>
      <c r="BU105" s="261"/>
      <c r="BV105" s="261"/>
      <c r="BW105" s="261"/>
      <c r="BX105" s="261"/>
      <c r="BY105" s="261"/>
      <c r="BZ105" s="261"/>
      <c r="CA105" s="261"/>
      <c r="CB105" s="262"/>
      <c r="CC105" s="108"/>
      <c r="CD105" s="111"/>
      <c r="CE105" s="260"/>
      <c r="CF105" s="261"/>
      <c r="CG105" s="261"/>
      <c r="CH105" s="261"/>
      <c r="CI105" s="261"/>
      <c r="CJ105" s="261"/>
      <c r="CK105" s="261"/>
      <c r="CL105" s="261"/>
      <c r="CM105" s="261"/>
      <c r="CN105" s="261"/>
      <c r="CO105" s="261"/>
      <c r="CP105" s="261"/>
      <c r="CQ105" s="261"/>
      <c r="CR105" s="261"/>
      <c r="CS105" s="261"/>
      <c r="CT105" s="261"/>
      <c r="CU105" s="261"/>
      <c r="CV105" s="261"/>
      <c r="CW105" s="261"/>
      <c r="CX105" s="261"/>
      <c r="CY105" s="261"/>
      <c r="CZ105" s="261"/>
      <c r="DA105" s="262"/>
    </row>
    <row r="106" spans="1:105" ht="12.6" customHeight="1" x14ac:dyDescent="0.25">
      <c r="A106" s="64"/>
      <c r="B106" s="64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64"/>
      <c r="AB106" s="64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64"/>
      <c r="BC106" s="59"/>
      <c r="BD106" s="9"/>
      <c r="BF106" s="260"/>
      <c r="BG106" s="261"/>
      <c r="BH106" s="261"/>
      <c r="BI106" s="261"/>
      <c r="BJ106" s="261"/>
      <c r="BK106" s="261"/>
      <c r="BL106" s="261"/>
      <c r="BM106" s="261"/>
      <c r="BN106" s="261"/>
      <c r="BO106" s="261"/>
      <c r="BP106" s="261"/>
      <c r="BQ106" s="261"/>
      <c r="BR106" s="261"/>
      <c r="BS106" s="261"/>
      <c r="BT106" s="261"/>
      <c r="BU106" s="261"/>
      <c r="BV106" s="261"/>
      <c r="BW106" s="261"/>
      <c r="BX106" s="261"/>
      <c r="BY106" s="261"/>
      <c r="BZ106" s="261"/>
      <c r="CA106" s="261"/>
      <c r="CB106" s="262"/>
      <c r="CC106" s="92"/>
      <c r="CE106" s="260"/>
      <c r="CF106" s="261"/>
      <c r="CG106" s="261"/>
      <c r="CH106" s="261"/>
      <c r="CI106" s="261"/>
      <c r="CJ106" s="261"/>
      <c r="CK106" s="261"/>
      <c r="CL106" s="261"/>
      <c r="CM106" s="261"/>
      <c r="CN106" s="261"/>
      <c r="CO106" s="261"/>
      <c r="CP106" s="261"/>
      <c r="CQ106" s="261"/>
      <c r="CR106" s="261"/>
      <c r="CS106" s="261"/>
      <c r="CT106" s="261"/>
      <c r="CU106" s="261"/>
      <c r="CV106" s="261"/>
      <c r="CW106" s="261"/>
      <c r="CX106" s="261"/>
      <c r="CY106" s="261"/>
      <c r="CZ106" s="261"/>
      <c r="DA106" s="262"/>
    </row>
    <row r="107" spans="1:105" ht="12.6" customHeight="1" x14ac:dyDescent="0.15">
      <c r="A107" s="82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  <c r="AV107" s="82"/>
      <c r="AW107" s="82"/>
      <c r="AX107" s="82"/>
      <c r="AY107" s="83"/>
      <c r="AZ107" s="82"/>
      <c r="BA107" s="82"/>
      <c r="BB107" s="82"/>
      <c r="BC107" s="59"/>
      <c r="BD107" s="9"/>
      <c r="BF107" s="263"/>
      <c r="BG107" s="264"/>
      <c r="BH107" s="264"/>
      <c r="BI107" s="264"/>
      <c r="BJ107" s="264"/>
      <c r="BK107" s="264"/>
      <c r="BL107" s="264"/>
      <c r="BM107" s="264"/>
      <c r="BN107" s="264"/>
      <c r="BO107" s="264"/>
      <c r="BP107" s="264"/>
      <c r="BQ107" s="264"/>
      <c r="BR107" s="264"/>
      <c r="BS107" s="264"/>
      <c r="BT107" s="264"/>
      <c r="BU107" s="264"/>
      <c r="BV107" s="264"/>
      <c r="BW107" s="264"/>
      <c r="BX107" s="264"/>
      <c r="BY107" s="264"/>
      <c r="BZ107" s="264"/>
      <c r="CA107" s="264"/>
      <c r="CB107" s="265"/>
      <c r="CC107" s="108"/>
      <c r="CD107" s="111"/>
      <c r="CE107" s="263"/>
      <c r="CF107" s="264"/>
      <c r="CG107" s="264"/>
      <c r="CH107" s="264"/>
      <c r="CI107" s="264"/>
      <c r="CJ107" s="264"/>
      <c r="CK107" s="264"/>
      <c r="CL107" s="264"/>
      <c r="CM107" s="264"/>
      <c r="CN107" s="264"/>
      <c r="CO107" s="264"/>
      <c r="CP107" s="264"/>
      <c r="CQ107" s="264"/>
      <c r="CR107" s="264"/>
      <c r="CS107" s="264"/>
      <c r="CT107" s="264"/>
      <c r="CU107" s="264"/>
      <c r="CV107" s="264"/>
      <c r="CW107" s="264"/>
      <c r="CX107" s="264"/>
      <c r="CY107" s="264"/>
      <c r="CZ107" s="264"/>
      <c r="DA107" s="265"/>
    </row>
    <row r="108" spans="1:105" ht="12.6" customHeight="1" x14ac:dyDescent="0.25">
      <c r="A108" s="64"/>
      <c r="B108" s="64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64"/>
      <c r="AB108" s="64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64"/>
      <c r="BD108" s="9"/>
      <c r="BF108" s="263"/>
      <c r="BG108" s="264"/>
      <c r="BH108" s="264"/>
      <c r="BI108" s="264"/>
      <c r="BJ108" s="264"/>
      <c r="BK108" s="264"/>
      <c r="BL108" s="264"/>
      <c r="BM108" s="264"/>
      <c r="BN108" s="264"/>
      <c r="BO108" s="264"/>
      <c r="BP108" s="264"/>
      <c r="BQ108" s="264"/>
      <c r="BR108" s="264"/>
      <c r="BS108" s="264"/>
      <c r="BT108" s="264"/>
      <c r="BU108" s="264"/>
      <c r="BV108" s="264"/>
      <c r="BW108" s="264"/>
      <c r="BX108" s="264"/>
      <c r="BY108" s="264"/>
      <c r="BZ108" s="264"/>
      <c r="CA108" s="264"/>
      <c r="CB108" s="265"/>
      <c r="CC108" s="92"/>
      <c r="CE108" s="263"/>
      <c r="CF108" s="264"/>
      <c r="CG108" s="264"/>
      <c r="CH108" s="264"/>
      <c r="CI108" s="264"/>
      <c r="CJ108" s="264"/>
      <c r="CK108" s="264"/>
      <c r="CL108" s="264"/>
      <c r="CM108" s="264"/>
      <c r="CN108" s="264"/>
      <c r="CO108" s="264"/>
      <c r="CP108" s="264"/>
      <c r="CQ108" s="264"/>
      <c r="CR108" s="264"/>
      <c r="CS108" s="264"/>
      <c r="CT108" s="264"/>
      <c r="CU108" s="264"/>
      <c r="CV108" s="264"/>
      <c r="CW108" s="264"/>
      <c r="CX108" s="264"/>
      <c r="CY108" s="264"/>
      <c r="CZ108" s="264"/>
      <c r="DA108" s="265"/>
    </row>
    <row r="109" spans="1:105" ht="12.6" customHeight="1" x14ac:dyDescent="0.25">
      <c r="A109" s="64"/>
      <c r="B109" s="64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64"/>
      <c r="AB109" s="64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64"/>
      <c r="BD109" s="9"/>
      <c r="BF109" s="263"/>
      <c r="BG109" s="264"/>
      <c r="BH109" s="264"/>
      <c r="BI109" s="264"/>
      <c r="BJ109" s="264"/>
      <c r="BK109" s="264"/>
      <c r="BL109" s="264"/>
      <c r="BM109" s="264"/>
      <c r="BN109" s="264"/>
      <c r="BO109" s="264"/>
      <c r="BP109" s="264"/>
      <c r="BQ109" s="264"/>
      <c r="BR109" s="264"/>
      <c r="BS109" s="264"/>
      <c r="BT109" s="264"/>
      <c r="BU109" s="264"/>
      <c r="BV109" s="264"/>
      <c r="BW109" s="264"/>
      <c r="BX109" s="264"/>
      <c r="BY109" s="264"/>
      <c r="BZ109" s="264"/>
      <c r="CA109" s="264"/>
      <c r="CB109" s="265"/>
      <c r="CE109" s="263"/>
      <c r="CF109" s="264"/>
      <c r="CG109" s="264"/>
      <c r="CH109" s="264"/>
      <c r="CI109" s="264"/>
      <c r="CJ109" s="264"/>
      <c r="CK109" s="264"/>
      <c r="CL109" s="264"/>
      <c r="CM109" s="264"/>
      <c r="CN109" s="264"/>
      <c r="CO109" s="264"/>
      <c r="CP109" s="264"/>
      <c r="CQ109" s="264"/>
      <c r="CR109" s="264"/>
      <c r="CS109" s="264"/>
      <c r="CT109" s="264"/>
      <c r="CU109" s="264"/>
      <c r="CV109" s="264"/>
      <c r="CW109" s="264"/>
      <c r="CX109" s="264"/>
      <c r="CY109" s="264"/>
      <c r="CZ109" s="264"/>
      <c r="DA109" s="265"/>
    </row>
    <row r="110" spans="1:105" ht="12.6" customHeight="1" x14ac:dyDescent="0.15">
      <c r="A110" s="82"/>
      <c r="B110" s="82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D110" s="9"/>
      <c r="BF110" s="263"/>
      <c r="BG110" s="264"/>
      <c r="BH110" s="264"/>
      <c r="BI110" s="264"/>
      <c r="BJ110" s="264"/>
      <c r="BK110" s="264"/>
      <c r="BL110" s="264"/>
      <c r="BM110" s="264"/>
      <c r="BN110" s="264"/>
      <c r="BO110" s="264"/>
      <c r="BP110" s="264"/>
      <c r="BQ110" s="264"/>
      <c r="BR110" s="264"/>
      <c r="BS110" s="264"/>
      <c r="BT110" s="264"/>
      <c r="BU110" s="264"/>
      <c r="BV110" s="264"/>
      <c r="BW110" s="264"/>
      <c r="BX110" s="264"/>
      <c r="BY110" s="264"/>
      <c r="BZ110" s="264"/>
      <c r="CA110" s="264"/>
      <c r="CB110" s="265"/>
      <c r="CE110" s="263"/>
      <c r="CF110" s="264"/>
      <c r="CG110" s="264"/>
      <c r="CH110" s="264"/>
      <c r="CI110" s="264"/>
      <c r="CJ110" s="264"/>
      <c r="CK110" s="264"/>
      <c r="CL110" s="264"/>
      <c r="CM110" s="264"/>
      <c r="CN110" s="264"/>
      <c r="CO110" s="264"/>
      <c r="CP110" s="264"/>
      <c r="CQ110" s="264"/>
      <c r="CR110" s="264"/>
      <c r="CS110" s="264"/>
      <c r="CT110" s="264"/>
      <c r="CU110" s="264"/>
      <c r="CV110" s="264"/>
      <c r="CW110" s="264"/>
      <c r="CX110" s="264"/>
      <c r="CY110" s="264"/>
      <c r="CZ110" s="264"/>
      <c r="DA110" s="265"/>
    </row>
    <row r="111" spans="1:105" ht="12.6" customHeight="1" thickBot="1" x14ac:dyDescent="0.3">
      <c r="A111" s="64"/>
      <c r="B111" s="64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4"/>
      <c r="AB111" s="64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64"/>
      <c r="BD111" s="9"/>
      <c r="BF111" s="266"/>
      <c r="BG111" s="267"/>
      <c r="BH111" s="267"/>
      <c r="BI111" s="267"/>
      <c r="BJ111" s="267"/>
      <c r="BK111" s="267"/>
      <c r="BL111" s="267"/>
      <c r="BM111" s="267"/>
      <c r="BN111" s="267"/>
      <c r="BO111" s="267"/>
      <c r="BP111" s="267"/>
      <c r="BQ111" s="267"/>
      <c r="BR111" s="267"/>
      <c r="BS111" s="267"/>
      <c r="BT111" s="267"/>
      <c r="BU111" s="267"/>
      <c r="BV111" s="267"/>
      <c r="BW111" s="267"/>
      <c r="BX111" s="267"/>
      <c r="BY111" s="267"/>
      <c r="BZ111" s="267"/>
      <c r="CA111" s="267"/>
      <c r="CB111" s="268"/>
      <c r="CE111" s="266"/>
      <c r="CF111" s="267"/>
      <c r="CG111" s="267"/>
      <c r="CH111" s="267"/>
      <c r="CI111" s="267"/>
      <c r="CJ111" s="267"/>
      <c r="CK111" s="267"/>
      <c r="CL111" s="267"/>
      <c r="CM111" s="267"/>
      <c r="CN111" s="267"/>
      <c r="CO111" s="267"/>
      <c r="CP111" s="267"/>
      <c r="CQ111" s="267"/>
      <c r="CR111" s="267"/>
      <c r="CS111" s="267"/>
      <c r="CT111" s="267"/>
      <c r="CU111" s="267"/>
      <c r="CV111" s="267"/>
      <c r="CW111" s="267"/>
      <c r="CX111" s="267"/>
      <c r="CY111" s="267"/>
      <c r="CZ111" s="267"/>
      <c r="DA111" s="268"/>
    </row>
    <row r="112" spans="1:105" ht="12.6" customHeight="1" x14ac:dyDescent="0.25">
      <c r="A112" s="64"/>
      <c r="B112" s="64"/>
      <c r="C112" s="68"/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4"/>
      <c r="AB112" s="64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64"/>
      <c r="BD112" s="9"/>
    </row>
    <row r="113" spans="1:56" ht="12.6" customHeight="1" x14ac:dyDescent="0.25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D113" s="9"/>
    </row>
    <row r="114" spans="1:56" ht="12.6" customHeight="1" x14ac:dyDescent="0.25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  <c r="AY114" s="62"/>
      <c r="AZ114" s="62"/>
      <c r="BA114" s="62"/>
      <c r="BB114" s="62"/>
      <c r="BD114" s="9"/>
    </row>
  </sheetData>
  <sheetProtection selectLockedCells="1"/>
  <dataConsolidate/>
  <mergeCells count="219">
    <mergeCell ref="CE107:DA111"/>
    <mergeCell ref="BF107:CB111"/>
    <mergeCell ref="CE94:DA106"/>
    <mergeCell ref="BF94:CB106"/>
    <mergeCell ref="BF52:CB55"/>
    <mergeCell ref="CE52:DA55"/>
    <mergeCell ref="CE40:DA51"/>
    <mergeCell ref="BF40:CB51"/>
    <mergeCell ref="BF60:CB71"/>
    <mergeCell ref="CE60:DA71"/>
    <mergeCell ref="BF72:CB75"/>
    <mergeCell ref="CE72:DA75"/>
    <mergeCell ref="BF77:CB88"/>
    <mergeCell ref="CE77:DA88"/>
    <mergeCell ref="CE89:DA91"/>
    <mergeCell ref="BF89:CB91"/>
    <mergeCell ref="BP2:CS4"/>
    <mergeCell ref="BF6:CB16"/>
    <mergeCell ref="CE6:DA16"/>
    <mergeCell ref="BF17:CB20"/>
    <mergeCell ref="CE17:DA20"/>
    <mergeCell ref="BF23:CB33"/>
    <mergeCell ref="CE23:DA33"/>
    <mergeCell ref="BF34:CB37"/>
    <mergeCell ref="CE34:DA37"/>
    <mergeCell ref="C41:N41"/>
    <mergeCell ref="AC47:AN47"/>
    <mergeCell ref="C50:N50"/>
    <mergeCell ref="P52:BA52"/>
    <mergeCell ref="AN50:BA50"/>
    <mergeCell ref="AC49:AM49"/>
    <mergeCell ref="AN49:BA49"/>
    <mergeCell ref="AV43:BA43"/>
    <mergeCell ref="AF43:AT43"/>
    <mergeCell ref="C47:N47"/>
    <mergeCell ref="P50:AA50"/>
    <mergeCell ref="P49:Z49"/>
    <mergeCell ref="C51:H51"/>
    <mergeCell ref="L51:P51"/>
    <mergeCell ref="C49:N49"/>
    <mergeCell ref="P47:AA47"/>
    <mergeCell ref="AF41:AR41"/>
    <mergeCell ref="AT41:AY41"/>
    <mergeCell ref="AZ41:BA41"/>
    <mergeCell ref="P41:Z41"/>
    <mergeCell ref="P42:Z42"/>
    <mergeCell ref="AO48:BA48"/>
    <mergeCell ref="AQ66:AT66"/>
    <mergeCell ref="C62:J62"/>
    <mergeCell ref="L62:V62"/>
    <mergeCell ref="AS61:BA61"/>
    <mergeCell ref="C43:N43"/>
    <mergeCell ref="AV55:AZ55"/>
    <mergeCell ref="AT51:BA51"/>
    <mergeCell ref="AM64:AY64"/>
    <mergeCell ref="AF62:AN62"/>
    <mergeCell ref="P43:AB43"/>
    <mergeCell ref="T60:X60"/>
    <mergeCell ref="C53:N53"/>
    <mergeCell ref="P53:Z53"/>
    <mergeCell ref="AK60:AR60"/>
    <mergeCell ref="S51:V51"/>
    <mergeCell ref="Y51:AK51"/>
    <mergeCell ref="AN51:AQ51"/>
    <mergeCell ref="P45:AB45"/>
    <mergeCell ref="AF45:AT45"/>
    <mergeCell ref="P44:AD44"/>
    <mergeCell ref="AO47:AY47"/>
    <mergeCell ref="AF64:AK64"/>
    <mergeCell ref="N55:Q55"/>
    <mergeCell ref="AF53:AM53"/>
    <mergeCell ref="P2:BA2"/>
    <mergeCell ref="P4:Z4"/>
    <mergeCell ref="P6:W6"/>
    <mergeCell ref="P8:X8"/>
    <mergeCell ref="P35:U35"/>
    <mergeCell ref="AA4:AU4"/>
    <mergeCell ref="Y8:AF8"/>
    <mergeCell ref="AG8:AR8"/>
    <mergeCell ref="AS8:BA8"/>
    <mergeCell ref="X6:BA6"/>
    <mergeCell ref="O20:Y20"/>
    <mergeCell ref="O12:Y12"/>
    <mergeCell ref="O18:T18"/>
    <mergeCell ref="O14:Y14"/>
    <mergeCell ref="AK16:AW16"/>
    <mergeCell ref="AK14:AW14"/>
    <mergeCell ref="O23:AA23"/>
    <mergeCell ref="AT31:BA31"/>
    <mergeCell ref="AF31:AR31"/>
    <mergeCell ref="P32:Y32"/>
    <mergeCell ref="O19:Y19"/>
    <mergeCell ref="AK17:AW17"/>
    <mergeCell ref="V35:Z35"/>
    <mergeCell ref="AZ39:BA39"/>
    <mergeCell ref="AT39:AY39"/>
    <mergeCell ref="AF39:AR39"/>
    <mergeCell ref="O16:Y16"/>
    <mergeCell ref="O26:Y26"/>
    <mergeCell ref="A10:BB10"/>
    <mergeCell ref="AF33:AL33"/>
    <mergeCell ref="P34:AD34"/>
    <mergeCell ref="AN33:AY33"/>
    <mergeCell ref="AN34:BA34"/>
    <mergeCell ref="AM22:AW22"/>
    <mergeCell ref="AM26:AW26"/>
    <mergeCell ref="AM24:AW24"/>
    <mergeCell ref="C12:M12"/>
    <mergeCell ref="C14:M14"/>
    <mergeCell ref="C16:M16"/>
    <mergeCell ref="C35:N35"/>
    <mergeCell ref="C22:M22"/>
    <mergeCell ref="P39:Z39"/>
    <mergeCell ref="P36:Z36"/>
    <mergeCell ref="A29:BB29"/>
    <mergeCell ref="P37:AB37"/>
    <mergeCell ref="C39:N39"/>
    <mergeCell ref="C31:N31"/>
    <mergeCell ref="P40:Z40"/>
    <mergeCell ref="V31:Z31"/>
    <mergeCell ref="C20:M20"/>
    <mergeCell ref="U18:Z18"/>
    <mergeCell ref="P38:AD38"/>
    <mergeCell ref="C33:N33"/>
    <mergeCell ref="C18:M18"/>
    <mergeCell ref="C37:N37"/>
    <mergeCell ref="C24:M24"/>
    <mergeCell ref="C26:M26"/>
    <mergeCell ref="P31:U31"/>
    <mergeCell ref="O24:Y24"/>
    <mergeCell ref="O22:Y22"/>
    <mergeCell ref="O27:AA27"/>
    <mergeCell ref="O25:AA25"/>
    <mergeCell ref="P33:AB33"/>
    <mergeCell ref="AO53:AY53"/>
    <mergeCell ref="H64:T64"/>
    <mergeCell ref="S55:AB55"/>
    <mergeCell ref="AC55:AF55"/>
    <mergeCell ref="AO54:BA54"/>
    <mergeCell ref="C45:N45"/>
    <mergeCell ref="AV45:BA45"/>
    <mergeCell ref="P46:AD46"/>
    <mergeCell ref="P48:AA48"/>
    <mergeCell ref="P54:AB54"/>
    <mergeCell ref="AC60:AG60"/>
    <mergeCell ref="C64:F64"/>
    <mergeCell ref="AZ66:BA66"/>
    <mergeCell ref="AA72:AJ72"/>
    <mergeCell ref="K66:L66"/>
    <mergeCell ref="C55:M55"/>
    <mergeCell ref="AI55:AU55"/>
    <mergeCell ref="AS60:AY60"/>
    <mergeCell ref="C60:Q60"/>
    <mergeCell ref="AP70:BA70"/>
    <mergeCell ref="AC70:AO70"/>
    <mergeCell ref="M71:Z71"/>
    <mergeCell ref="H66:J66"/>
    <mergeCell ref="R66:T66"/>
    <mergeCell ref="M66:P66"/>
    <mergeCell ref="AF66:AJ66"/>
    <mergeCell ref="AV66:AY66"/>
    <mergeCell ref="C66:F66"/>
    <mergeCell ref="C70:L70"/>
    <mergeCell ref="M70:X70"/>
    <mergeCell ref="Q68:U68"/>
    <mergeCell ref="C68:O68"/>
    <mergeCell ref="AP62:BA62"/>
    <mergeCell ref="U66:V66"/>
    <mergeCell ref="AL66:AN66"/>
    <mergeCell ref="AO66:AP66"/>
    <mergeCell ref="C74:G74"/>
    <mergeCell ref="I75:Z75"/>
    <mergeCell ref="AQ74:AY74"/>
    <mergeCell ref="AQ75:BA75"/>
    <mergeCell ref="AV72:AY72"/>
    <mergeCell ref="AZ72:BA72"/>
    <mergeCell ref="C72:M72"/>
    <mergeCell ref="O72:W72"/>
    <mergeCell ref="K76:T76"/>
    <mergeCell ref="C76:J76"/>
    <mergeCell ref="O73:Y73"/>
    <mergeCell ref="I74:X74"/>
    <mergeCell ref="AF76:AN76"/>
    <mergeCell ref="AF74:AO74"/>
    <mergeCell ref="AK72:AN72"/>
    <mergeCell ref="AR72:AU72"/>
    <mergeCell ref="F81:K81"/>
    <mergeCell ref="M80:Q80"/>
    <mergeCell ref="C82:H82"/>
    <mergeCell ref="AN80:AY80"/>
    <mergeCell ref="AH80:AM80"/>
    <mergeCell ref="C78:J78"/>
    <mergeCell ref="K78:AA78"/>
    <mergeCell ref="AF78:AH78"/>
    <mergeCell ref="AP76:AY76"/>
    <mergeCell ref="AP77:BA77"/>
    <mergeCell ref="AI79:AT79"/>
    <mergeCell ref="C80:E80"/>
    <mergeCell ref="S80:AA80"/>
    <mergeCell ref="K77:V77"/>
    <mergeCell ref="K79:AC79"/>
    <mergeCell ref="AI78:AQ78"/>
    <mergeCell ref="F80:I80"/>
    <mergeCell ref="C84:I84"/>
    <mergeCell ref="Y82:AL82"/>
    <mergeCell ref="AM82:AY82"/>
    <mergeCell ref="I82:R82"/>
    <mergeCell ref="J84:X84"/>
    <mergeCell ref="D97:P97"/>
    <mergeCell ref="AL97:BA97"/>
    <mergeCell ref="S97:AH97"/>
    <mergeCell ref="P86:BA92"/>
    <mergeCell ref="AN84:AY84"/>
    <mergeCell ref="F95:P96"/>
    <mergeCell ref="AN95:BA96"/>
    <mergeCell ref="U95:AH96"/>
    <mergeCell ref="C86:N92"/>
    <mergeCell ref="O86:O92"/>
    <mergeCell ref="AD84:AM84"/>
  </mergeCells>
  <conditionalFormatting sqref="AT41:AY41">
    <cfRule type="expression" dxfId="17" priority="13">
      <formula>$AF$41=""</formula>
    </cfRule>
  </conditionalFormatting>
  <conditionalFormatting sqref="AP76:AY76">
    <cfRule type="expression" dxfId="16" priority="9">
      <formula>$AF$76=""</formula>
    </cfRule>
  </conditionalFormatting>
  <conditionalFormatting sqref="AQ74:AY74">
    <cfRule type="expression" dxfId="15" priority="10">
      <formula>$AF$74=""</formula>
    </cfRule>
  </conditionalFormatting>
  <conditionalFormatting sqref="AV72:AY72">
    <cfRule type="expression" dxfId="14" priority="11">
      <formula>$AR$72=""</formula>
    </cfRule>
  </conditionalFormatting>
  <conditionalFormatting sqref="AP70:BA70">
    <cfRule type="expression" dxfId="13" priority="12">
      <formula>$AC$70=""</formula>
    </cfRule>
  </conditionalFormatting>
  <conditionalFormatting sqref="N55:Q55 AO53:AY53 AV55:AZ55">
    <cfRule type="expression" dxfId="12" priority="26">
      <formula>$AF$53=""</formula>
    </cfRule>
  </conditionalFormatting>
  <conditionalFormatting sqref="AV45:BA45">
    <cfRule type="expression" dxfId="11" priority="14">
      <formula>$AF$45=""</formula>
    </cfRule>
  </conditionalFormatting>
  <conditionalFormatting sqref="AN49:BA49">
    <cfRule type="expression" dxfId="10" priority="15">
      <formula>$AC$49=""</formula>
    </cfRule>
  </conditionalFormatting>
  <conditionalFormatting sqref="AC55:AF55">
    <cfRule type="expression" dxfId="9" priority="22">
      <formula>$S$55=""</formula>
    </cfRule>
  </conditionalFormatting>
  <conditionalFormatting sqref="N55:Q55">
    <cfRule type="expression" dxfId="8" priority="20">
      <formula>$C$55=""</formula>
    </cfRule>
  </conditionalFormatting>
  <conditionalFormatting sqref="AV55:AZ55">
    <cfRule type="expression" dxfId="7" priority="19">
      <formula>$AI$55=""</formula>
    </cfRule>
  </conditionalFormatting>
  <conditionalFormatting sqref="Q68:U68">
    <cfRule type="expression" dxfId="6" priority="8">
      <formula>$P$68=""</formula>
    </cfRule>
  </conditionalFormatting>
  <conditionalFormatting sqref="K76:T76">
    <cfRule type="expression" dxfId="5" priority="7">
      <formula>$C$76=""</formula>
    </cfRule>
  </conditionalFormatting>
  <conditionalFormatting sqref="AN80:AY80 AM82:AY82 AN84:AY84 J84:X84 I82:R82 S80:AA80">
    <cfRule type="expression" dxfId="4" priority="6">
      <formula>$R$80=""</formula>
    </cfRule>
  </conditionalFormatting>
  <conditionalFormatting sqref="P49:Z49">
    <cfRule type="expression" dxfId="3" priority="5">
      <formula>$O$49=""</formula>
    </cfRule>
  </conditionalFormatting>
  <conditionalFormatting sqref="P6:BA6">
    <cfRule type="expression" dxfId="2" priority="3">
      <formula>"A101&lt;&gt;"""""</formula>
    </cfRule>
  </conditionalFormatting>
  <conditionalFormatting sqref="R66:T66">
    <cfRule type="expression" dxfId="1" priority="2">
      <formula>$H$66=""</formula>
    </cfRule>
  </conditionalFormatting>
  <conditionalFormatting sqref="AV66:AY66">
    <cfRule type="expression" dxfId="0" priority="1">
      <formula>$AL$66=""</formula>
    </cfRule>
  </conditionalFormatting>
  <dataValidations count="45">
    <dataValidation type="whole" allowBlank="1" showInputMessage="1" showErrorMessage="1" sqref="P31:U31">
      <formula1>10</formula1>
      <formula2>1000</formula2>
    </dataValidation>
    <dataValidation type="whole" allowBlank="1" showInputMessage="1" showErrorMessage="1" errorTitle="Faux" error="La valeur ne peut excéder 50K/h" sqref="P35:U35">
      <formula1>10</formula1>
      <formula2>50</formula2>
    </dataValidation>
    <dataValidation type="whole" allowBlank="1" showInputMessage="1" showErrorMessage="1" sqref="AO63:AS63 H66 AO61:AQ61 AL66 AO67:AQ69 R66:T66 AV66:AY66">
      <formula1>0</formula1>
      <formula2>100</formula2>
    </dataValidation>
    <dataValidation type="date" allowBlank="1" showInputMessage="1" showErrorMessage="1" errorTitle="Faux" error="Votre valeur doit être comprise entre 1900 et 2020." sqref="O14:Y14">
      <formula1>1</formula1>
      <formula2>43831</formula2>
    </dataValidation>
    <dataValidation type="list" allowBlank="1" showInputMessage="1" sqref="O12:Y12">
      <formula1>IF($O$12&lt;&gt;"",OFFSET(MARQUE_MATERIEL_Formule,MATCH($O$12&amp;"*",MARQUE_MATERIEL_Formule,0)-1,,COUNTIF(MARQUE_MATERIEL_Formule,$O$12&amp;"*"),1),MARQUE_MATERIEL_Formule)</formula1>
    </dataValidation>
    <dataValidation type="list" allowBlank="1" showInputMessage="1" showErrorMessage="1" sqref="P37">
      <formula1>TRACTEUR_Pont_Avant</formula1>
    </dataValidation>
    <dataValidation type="list" allowBlank="1" showInputMessage="1" showErrorMessage="1" sqref="P43:AB43">
      <formula1>TRACTEUR_Distributeur_Arrière</formula1>
    </dataValidation>
    <dataValidation type="whole" allowBlank="1" showInputMessage="1" showErrorMessage="1" sqref="O18:T18">
      <formula1>0</formula1>
      <formula2>999999</formula2>
    </dataValidation>
    <dataValidation type="whole" allowBlank="1" showInputMessage="1" showErrorMessage="1" sqref="AT31:AZ31">
      <formula1>1</formula1>
      <formula2>8</formula2>
    </dataValidation>
    <dataValidation type="list" allowBlank="1" showInputMessage="1" showErrorMessage="1" sqref="O22:Y22 O24:Y24 O26:Y26">
      <formula1>TOUT_ETAT_Long</formula1>
    </dataValidation>
    <dataValidation type="list" allowBlank="1" showInputMessage="1" showErrorMessage="1" sqref="P33">
      <formula1>TRACTEUR_Type_de_boite</formula1>
    </dataValidation>
    <dataValidation type="list" allowBlank="1" showInputMessage="1" showErrorMessage="1" sqref="P41">
      <formula1>TRACTEUR_Relevage_Avant</formula1>
    </dataValidation>
    <dataValidation type="list" allowBlank="1" showInputMessage="1" showErrorMessage="1" sqref="I74">
      <formula1>TRACTEUR_Cabine</formula1>
    </dataValidation>
    <dataValidation type="list" allowBlank="1" showInputMessage="1" showErrorMessage="1" sqref="P53:Z53">
      <formula1>TRACTEUR_Masse</formula1>
    </dataValidation>
    <dataValidation type="list" allowBlank="1" showInputMessage="1" showErrorMessage="1" sqref="AO47">
      <formula1>TRACTEUR_Type_de_manchon</formula1>
    </dataValidation>
    <dataValidation type="list" allowBlank="1" showInputMessage="1" showErrorMessage="1" sqref="K76">
      <formula1>TRACTEUR_Clim</formula1>
    </dataValidation>
    <dataValidation type="date" allowBlank="1" showInputMessage="1" showErrorMessage="1" sqref="AK16:AW16">
      <formula1>1</formula1>
      <formula2>54789</formula2>
    </dataValidation>
    <dataValidation type="whole" allowBlank="1" showInputMessage="1" showErrorMessage="1" errorTitle="Faux" error="La valeur ne doit excéder 8." sqref="AV43">
      <formula1>0</formula1>
      <formula2>8</formula2>
    </dataValidation>
    <dataValidation type="list" allowBlank="1" showInputMessage="1" showErrorMessage="1" sqref="AN33">
      <formula1>TRACTEUR_Inverseur</formula1>
    </dataValidation>
    <dataValidation type="whole" allowBlank="1" showInputMessage="1" showErrorMessage="1" errorTitle="Faux" error="La valeur ne doit excéder 3." sqref="AV45:BA45">
      <formula1>0</formula1>
      <formula2>3</formula2>
    </dataValidation>
    <dataValidation type="list" allowBlank="1" showInputMessage="1" showErrorMessage="1" sqref="P49">
      <formula1>TRACTEUR_Sens_PDF_Avant</formula1>
    </dataValidation>
    <dataValidation type="list" allowBlank="1" showInputMessage="1" showErrorMessage="1" sqref="AO53:AY53">
      <formula1>TRACTEUR_Masse_Materiaux</formula1>
    </dataValidation>
    <dataValidation type="whole" allowBlank="1" showInputMessage="1" showErrorMessage="1" sqref="N55:Q55 AC55:AF55">
      <formula1>0</formula1>
      <formula2>2000</formula2>
    </dataValidation>
    <dataValidation type="list" allowBlank="1" showInputMessage="1" showErrorMessage="1" sqref="O72:U72">
      <formula1>TRACTEUR_Etat_des_gardes_boue</formula1>
    </dataValidation>
    <dataValidation type="list" allowBlank="1" showInputMessage="1" showErrorMessage="1" sqref="AP76:AY76 AQ74:AY74 AI78:AQ78">
      <formula1>TOUT_ETAT_Cour</formula1>
    </dataValidation>
    <dataValidation type="list" allowBlank="1" showInputMessage="1" showErrorMessage="1" sqref="P45:AB45">
      <formula1>TRACTEUR_Distributeur_Avant</formula1>
    </dataValidation>
    <dataValidation type="list" allowBlank="1" showInputMessage="1" showErrorMessage="1" sqref="K78:AA78">
      <formula1>TRACTEUR_Type_de_siege</formula1>
    </dataValidation>
    <dataValidation type="list" allowBlank="1" showInputMessage="1" showErrorMessage="1" sqref="F80:I80">
      <formula1>TOUT_Oui_Non</formula1>
    </dataValidation>
    <dataValidation type="whole" allowBlank="1" showInputMessage="1" showErrorMessage="1" sqref="AV72">
      <formula1>0</formula1>
      <formula2>1000</formula2>
    </dataValidation>
    <dataValidation type="list" allowBlank="1" showInputMessage="1" showErrorMessage="1" sqref="M70:X70">
      <formula1>TRACTEUR_Jumelage</formula1>
    </dataValidation>
    <dataValidation type="whole" allowBlank="1" showInputMessage="1" showErrorMessage="1" sqref="AT41:AY41 AT39:AY39">
      <formula1>1</formula1>
      <formula2>10000</formula2>
    </dataValidation>
    <dataValidation type="list" allowBlank="1" showInputMessage="1" showErrorMessage="1" sqref="AS60:AY60">
      <formula1>TRACTEUR_pneus</formula1>
    </dataValidation>
    <dataValidation type="list" allowBlank="1" showInputMessage="1" showErrorMessage="1" sqref="AN80:AY80">
      <formula1>OFFSET(GPS_1_B_Ecran,1,MATCH(S80,GPS_1_A_Marque,0)-1,COUNTA(OFFSET(GPS_1_B_Ecran,,MATCH(S80,GPS_1_A_Marque,0)-1))-1)</formula1>
    </dataValidation>
    <dataValidation type="list" allowBlank="1" showInputMessage="1" showErrorMessage="1" sqref="AM82:AY82">
      <formula1>OFFSET(GPS_3_B_Option_Autoguidage,1,MATCH(I82,GPS_3_A_Antenne,0)-1,COUNTA(OFFSET(GPS_3_B_Option_Autoguidage,,MATCH(I82,GPS_3_A_Antenne,0)-1))-1)</formula1>
    </dataValidation>
    <dataValidation type="list" allowBlank="1" showInputMessage="1" showErrorMessage="1" sqref="Q68:T68 AK72:AN72">
      <formula1>TOUT_Avec_Sans</formula1>
    </dataValidation>
    <dataValidation type="list" allowBlank="1" showInputMessage="1" showErrorMessage="1" sqref="S80:AA80">
      <formula1>GPS_1_A_Marque</formula1>
    </dataValidation>
    <dataValidation type="list" allowBlank="1" showInputMessage="1" showErrorMessage="1" sqref="I82:R82">
      <formula1>OFFSET(GPS_2_B_Antenne,1,MATCH(AN80,GPS_2_A_Ecran,0)-1,COUNTA(OFFSET(GPS_2_B_Antenne,,MATCH(AN80,GPS_2_A_Ecran,0)-1))-1)</formula1>
    </dataValidation>
    <dataValidation type="list" allowBlank="1" showInputMessage="1" showErrorMessage="1" sqref="J84:X84">
      <formula1>OFFSET(GPS_4_B_Correction,1,MATCH(AM82,GPS_4_A_Option_Autoguidage,0)-1,COUNTA(OFFSET(GPS_4_B_Correction,,MATCH(AM82,GPS_4_A_Option_Autoguidage,0)-1))-1)</formula1>
    </dataValidation>
    <dataValidation type="list" allowBlank="1" showInputMessage="1" showErrorMessage="1" sqref="AN84:AY84">
      <formula1>OFFSET(GPS_6_B_Option,1,MATCH(AN80,GPS_6_A_Ecran,0)-1,COUNTA(OFFSET(GPS_6_B_Option,,MATCH(AN80,GPS_6_A_Ecran,0)-1))-1)</formula1>
    </dataValidation>
    <dataValidation type="list" allowBlank="1" showInputMessage="1" sqref="H64:T64">
      <formula1>IF($H$64&lt;&gt;"",OFFSET(MARQUE_PNEU_Formule,MATCH($H$64&amp;"*",MARQUE_PNEU_Formule,0)-1,,COUNTIF(MARQUE_PNEU_Formule,$H$64&amp;"*"),1),MARQUE_PNEU_Formule)</formula1>
    </dataValidation>
    <dataValidation type="list" allowBlank="1" showInputMessage="1" sqref="AM64:AY64">
      <formula1>IF($AM$64&lt;&gt;"",OFFSET(MARQUE_PNEU_Formule,MATCH($AM$64&amp;"*",MARQUE_PNEU_Formule,0)-1,,COUNTIF(MARQUE_PNEU_Formule,$AM$64&amp;"*"),1),MARQUE_PNEU_Formule)</formula1>
    </dataValidation>
    <dataValidation type="whole" allowBlank="1" showInputMessage="1" showErrorMessage="1" sqref="AS8:BA8">
      <formula1>100</formula1>
      <formula2>99999999</formula2>
    </dataValidation>
    <dataValidation type="list" allowBlank="1" showInputMessage="1" showErrorMessage="1" sqref="P39:Z39">
      <formula1>TRACTEUR_Relevage_Arriere</formula1>
    </dataValidation>
    <dataValidation allowBlank="1" showErrorMessage="1" sqref="A1:A7"/>
    <dataValidation allowBlank="1" showErrorMessage="1" sqref="A98:BB114"/>
  </dataValidations>
  <pageMargins left="0.7" right="0.7" top="0.75" bottom="0.75" header="0.3" footer="0.3"/>
  <pageSetup paperSize="9" scale="98" orientation="portrait" r:id="rId1"/>
  <headerFooter differentFirst="1">
    <firstHeader>&amp;L&amp;G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9" r:id="rId5" name="Check Box 45">
              <controlPr defaultSize="0" autoFill="0" autoLine="0" autoPict="0" altText="">
                <anchor moveWithCells="1">
                  <from>
                    <xdr:col>33</xdr:col>
                    <xdr:colOff>95250</xdr:colOff>
                    <xdr:row>21</xdr:row>
                    <xdr:rowOff>0</xdr:rowOff>
                  </from>
                  <to>
                    <xdr:col>36</xdr:col>
                    <xdr:colOff>85725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6" name="Check Box 46">
              <controlPr defaultSize="0" autoFill="0" autoLine="0" autoPict="0" altText="">
                <anchor moveWithCells="1">
                  <from>
                    <xdr:col>33</xdr:col>
                    <xdr:colOff>95250</xdr:colOff>
                    <xdr:row>23</xdr:row>
                    <xdr:rowOff>0</xdr:rowOff>
                  </from>
                  <to>
                    <xdr:col>36</xdr:col>
                    <xdr:colOff>85725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7" name="Check Box 47">
              <controlPr defaultSize="0" autoFill="0" autoLine="0" autoPict="0" altText="">
                <anchor moveWithCells="1">
                  <from>
                    <xdr:col>33</xdr:col>
                    <xdr:colOff>95250</xdr:colOff>
                    <xdr:row>24</xdr:row>
                    <xdr:rowOff>85725</xdr:rowOff>
                  </from>
                  <to>
                    <xdr:col>36</xdr:col>
                    <xdr:colOff>85725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" name="Check Box 79">
              <controlPr defaultSize="0" autoFill="0" autoLine="0" autoPict="0" altText="">
                <anchor moveWithCells="1">
                  <from>
                    <xdr:col>9</xdr:col>
                    <xdr:colOff>19050</xdr:colOff>
                    <xdr:row>49</xdr:row>
                    <xdr:rowOff>85725</xdr:rowOff>
                  </from>
                  <to>
                    <xdr:col>11</xdr:col>
                    <xdr:colOff>19050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9" name="Check Box 80">
              <controlPr defaultSize="0" autoFill="0" autoLine="0" autoPict="0" altText="">
                <anchor moveWithCells="1">
                  <from>
                    <xdr:col>15</xdr:col>
                    <xdr:colOff>104775</xdr:colOff>
                    <xdr:row>50</xdr:row>
                    <xdr:rowOff>0</xdr:rowOff>
                  </from>
                  <to>
                    <xdr:col>17</xdr:col>
                    <xdr:colOff>104775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0" name="Check Box 81">
              <controlPr defaultSize="0" autoFill="0" autoLine="0" autoPict="0" altText="">
                <anchor moveWithCells="1">
                  <from>
                    <xdr:col>22</xdr:col>
                    <xdr:colOff>0</xdr:colOff>
                    <xdr:row>50</xdr:row>
                    <xdr:rowOff>0</xdr:rowOff>
                  </from>
                  <to>
                    <xdr:col>24</xdr:col>
                    <xdr:colOff>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1" name="Check Box 82">
              <controlPr defaultSize="0" autoFill="0" autoLine="0" autoPict="0" altText="">
                <anchor moveWithCells="1">
                  <from>
                    <xdr:col>37</xdr:col>
                    <xdr:colOff>28575</xdr:colOff>
                    <xdr:row>49</xdr:row>
                    <xdr:rowOff>85725</xdr:rowOff>
                  </from>
                  <to>
                    <xdr:col>39</xdr:col>
                    <xdr:colOff>28575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2" name="Check Box 84">
              <controlPr defaultSize="0" autoFill="0" autoLine="0" autoPict="0" altText="">
                <anchor moveWithCells="1">
                  <from>
                    <xdr:col>17</xdr:col>
                    <xdr:colOff>57150</xdr:colOff>
                    <xdr:row>58</xdr:row>
                    <xdr:rowOff>85725</xdr:rowOff>
                  </from>
                  <to>
                    <xdr:col>19</xdr:col>
                    <xdr:colOff>47625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3" name="Check Box 85">
              <controlPr defaultSize="0" autoFill="0" autoLine="0" autoPict="0" altText="">
                <anchor moveWithCells="1">
                  <from>
                    <xdr:col>26</xdr:col>
                    <xdr:colOff>28575</xdr:colOff>
                    <xdr:row>58</xdr:row>
                    <xdr:rowOff>85725</xdr:rowOff>
                  </from>
                  <to>
                    <xdr:col>28</xdr:col>
                    <xdr:colOff>19050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4" name="Check Box 87">
              <controlPr defaultSize="0" autoFill="0" autoLine="0" autoPict="0" altText="">
                <anchor moveWithCells="1">
                  <from>
                    <xdr:col>41</xdr:col>
                    <xdr:colOff>9525</xdr:colOff>
                    <xdr:row>7</xdr:row>
                    <xdr:rowOff>19050</xdr:rowOff>
                  </from>
                  <to>
                    <xdr:col>42</xdr:col>
                    <xdr:colOff>95250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5" name="Check Box 88">
              <controlPr defaultSize="0" autoFill="0" autoLine="0" autoPict="0" altText="">
                <anchor moveWithCells="1">
                  <from>
                    <xdr:col>35</xdr:col>
                    <xdr:colOff>28575</xdr:colOff>
                    <xdr:row>7</xdr:row>
                    <xdr:rowOff>19050</xdr:rowOff>
                  </from>
                  <to>
                    <xdr:col>37</xdr:col>
                    <xdr:colOff>76200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6" name="Check Box 91">
              <controlPr defaultSize="0" autoFill="0" autoLine="0" autoPict="0" altText="">
                <anchor moveWithCells="1">
                  <from>
                    <xdr:col>43</xdr:col>
                    <xdr:colOff>0</xdr:colOff>
                    <xdr:row>49</xdr:row>
                    <xdr:rowOff>85725</xdr:rowOff>
                  </from>
                  <to>
                    <xdr:col>45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7" name="Check Box 93">
              <controlPr defaultSize="0" autoFill="0" autoLine="0" autoPict="0" macro="[0]!Tracteur_VERSION_Client" altText="">
                <anchor moveWithCells="1">
                  <from>
                    <xdr:col>2</xdr:col>
                    <xdr:colOff>104775</xdr:colOff>
                    <xdr:row>94</xdr:row>
                    <xdr:rowOff>28575</xdr:rowOff>
                  </from>
                  <to>
                    <xdr:col>4</xdr:col>
                    <xdr:colOff>95250</xdr:colOff>
                    <xdr:row>95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8" name="Check Box 94">
              <controlPr defaultSize="0" autoFill="0" autoLine="0" autoPict="0" macro="[0]!Tracteur_VERSION_Complete" altText="">
                <anchor moveWithCells="1">
                  <from>
                    <xdr:col>17</xdr:col>
                    <xdr:colOff>85725</xdr:colOff>
                    <xdr:row>94</xdr:row>
                    <xdr:rowOff>28575</xdr:rowOff>
                  </from>
                  <to>
                    <xdr:col>19</xdr:col>
                    <xdr:colOff>76200</xdr:colOff>
                    <xdr:row>95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9" name="Check Box 95">
              <controlPr defaultSize="0" autoFill="0" autoLine="0" autoPict="0" macro="[0]!Tracteur_VERSION_Location" altText="">
                <anchor moveWithCells="1">
                  <from>
                    <xdr:col>36</xdr:col>
                    <xdr:colOff>95250</xdr:colOff>
                    <xdr:row>94</xdr:row>
                    <xdr:rowOff>28575</xdr:rowOff>
                  </from>
                  <to>
                    <xdr:col>38</xdr:col>
                    <xdr:colOff>85725</xdr:colOff>
                    <xdr:row>95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0" name="Button 97">
              <controlPr defaultSize="0" autoFill="0" autoPict="0" macro="[0]!Macro_Nettoyage_tracteur">
                <anchor moveWithCells="1" sizeWithCells="1">
                  <from>
                    <xdr:col>47</xdr:col>
                    <xdr:colOff>76200</xdr:colOff>
                    <xdr:row>2</xdr:row>
                    <xdr:rowOff>38100</xdr:rowOff>
                  </from>
                  <to>
                    <xdr:col>52</xdr:col>
                    <xdr:colOff>57150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21" name="Button 98">
              <controlPr defaultSize="0" autoFill="0" autoPict="0" macro="[0]!INSERTION_PHOTO_MATERIEL_1">
                <anchor moveWithCells="1" sizeWithCells="1">
                  <from>
                    <xdr:col>57</xdr:col>
                    <xdr:colOff>57150</xdr:colOff>
                    <xdr:row>16</xdr:row>
                    <xdr:rowOff>47625</xdr:rowOff>
                  </from>
                  <to>
                    <xdr:col>79</xdr:col>
                    <xdr:colOff>38100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2" name="Button 99">
              <controlPr defaultSize="0" autoFill="0" autoPict="0" macro="[0]!EXPORT_MATERIEL_1">
                <anchor moveWithCells="1" sizeWithCells="1">
                  <from>
                    <xdr:col>57</xdr:col>
                    <xdr:colOff>57150</xdr:colOff>
                    <xdr:row>18</xdr:row>
                    <xdr:rowOff>28575</xdr:rowOff>
                  </from>
                  <to>
                    <xdr:col>79</xdr:col>
                    <xdr:colOff>38100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23" name="Button 102">
              <controlPr defaultSize="0" autoFill="0" autoPict="0" macro="[0]!INSERTION_PHOTO_MATERIEL_2">
                <anchor moveWithCells="1" sizeWithCells="1">
                  <from>
                    <xdr:col>82</xdr:col>
                    <xdr:colOff>57150</xdr:colOff>
                    <xdr:row>16</xdr:row>
                    <xdr:rowOff>47625</xdr:rowOff>
                  </from>
                  <to>
                    <xdr:col>104</xdr:col>
                    <xdr:colOff>38100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24" name="Button 103">
              <controlPr defaultSize="0" autoFill="0" autoPict="0" macro="[0]!g">
                <anchor moveWithCells="1" sizeWithCells="1">
                  <from>
                    <xdr:col>82</xdr:col>
                    <xdr:colOff>57150</xdr:colOff>
                    <xdr:row>18</xdr:row>
                    <xdr:rowOff>28575</xdr:rowOff>
                  </from>
                  <to>
                    <xdr:col>104</xdr:col>
                    <xdr:colOff>38100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5" name="Button 104">
              <controlPr defaultSize="0" autoFill="0" autoPict="0" macro="[0]!INSERTION_PHOTO_MATERIEL_3">
                <anchor moveWithCells="1" sizeWithCells="1">
                  <from>
                    <xdr:col>57</xdr:col>
                    <xdr:colOff>57150</xdr:colOff>
                    <xdr:row>33</xdr:row>
                    <xdr:rowOff>47625</xdr:rowOff>
                  </from>
                  <to>
                    <xdr:col>79</xdr:col>
                    <xdr:colOff>38100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6" name="Button 105">
              <controlPr defaultSize="0" autoFill="0" autoPict="0" macro="[0]!g">
                <anchor moveWithCells="1" sizeWithCells="1">
                  <from>
                    <xdr:col>57</xdr:col>
                    <xdr:colOff>57150</xdr:colOff>
                    <xdr:row>35</xdr:row>
                    <xdr:rowOff>28575</xdr:rowOff>
                  </from>
                  <to>
                    <xdr:col>79</xdr:col>
                    <xdr:colOff>38100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27" name="Button 106">
              <controlPr defaultSize="0" autoFill="0" autoPict="0" macro="[0]!INSERTION_PHOTO_MATERIEL_4">
                <anchor moveWithCells="1" sizeWithCells="1">
                  <from>
                    <xdr:col>82</xdr:col>
                    <xdr:colOff>57150</xdr:colOff>
                    <xdr:row>33</xdr:row>
                    <xdr:rowOff>47625</xdr:rowOff>
                  </from>
                  <to>
                    <xdr:col>104</xdr:col>
                    <xdr:colOff>38100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28" name="Button 107">
              <controlPr defaultSize="0" autoFill="0" autoPict="0" macro="[0]!g">
                <anchor moveWithCells="1" sizeWithCells="1">
                  <from>
                    <xdr:col>82</xdr:col>
                    <xdr:colOff>57150</xdr:colOff>
                    <xdr:row>35</xdr:row>
                    <xdr:rowOff>28575</xdr:rowOff>
                  </from>
                  <to>
                    <xdr:col>104</xdr:col>
                    <xdr:colOff>38100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29" name="Button 108">
              <controlPr defaultSize="0" autoFill="0" autoPict="0" macro="[0]!INSERTION_PHOTO_MATERIEL_5">
                <anchor moveWithCells="1" sizeWithCells="1">
                  <from>
                    <xdr:col>57</xdr:col>
                    <xdr:colOff>57150</xdr:colOff>
                    <xdr:row>51</xdr:row>
                    <xdr:rowOff>47625</xdr:rowOff>
                  </from>
                  <to>
                    <xdr:col>79</xdr:col>
                    <xdr:colOff>38100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30" name="Button 109">
              <controlPr defaultSize="0" autoFill="0" autoPict="0" macro="[0]!g">
                <anchor moveWithCells="1" sizeWithCells="1">
                  <from>
                    <xdr:col>57</xdr:col>
                    <xdr:colOff>57150</xdr:colOff>
                    <xdr:row>53</xdr:row>
                    <xdr:rowOff>28575</xdr:rowOff>
                  </from>
                  <to>
                    <xdr:col>79</xdr:col>
                    <xdr:colOff>38100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31" name="Button 110">
              <controlPr defaultSize="0" autoFill="0" autoPict="0" macro="[0]!INSERTION_PHOTO_MATERIEL_6">
                <anchor moveWithCells="1" sizeWithCells="1">
                  <from>
                    <xdr:col>82</xdr:col>
                    <xdr:colOff>57150</xdr:colOff>
                    <xdr:row>51</xdr:row>
                    <xdr:rowOff>47625</xdr:rowOff>
                  </from>
                  <to>
                    <xdr:col>104</xdr:col>
                    <xdr:colOff>38100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32" name="Button 111">
              <controlPr defaultSize="0" autoFill="0" autoPict="0" macro="[0]!g">
                <anchor moveWithCells="1" sizeWithCells="1">
                  <from>
                    <xdr:col>82</xdr:col>
                    <xdr:colOff>57150</xdr:colOff>
                    <xdr:row>53</xdr:row>
                    <xdr:rowOff>28575</xdr:rowOff>
                  </from>
                  <to>
                    <xdr:col>104</xdr:col>
                    <xdr:colOff>38100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33" name="Button 112">
              <controlPr defaultSize="0" autoFill="0" autoPict="0" macro="[0]!INSERTION_PHOTO_MATERIEL_7">
                <anchor moveWithCells="1" sizeWithCells="1">
                  <from>
                    <xdr:col>57</xdr:col>
                    <xdr:colOff>57150</xdr:colOff>
                    <xdr:row>71</xdr:row>
                    <xdr:rowOff>47625</xdr:rowOff>
                  </from>
                  <to>
                    <xdr:col>79</xdr:col>
                    <xdr:colOff>38100</xdr:colOff>
                    <xdr:row>72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34" name="Button 113">
              <controlPr defaultSize="0" autoFill="0" autoPict="0" macro="[0]!g">
                <anchor moveWithCells="1" sizeWithCells="1">
                  <from>
                    <xdr:col>57</xdr:col>
                    <xdr:colOff>57150</xdr:colOff>
                    <xdr:row>73</xdr:row>
                    <xdr:rowOff>28575</xdr:rowOff>
                  </from>
                  <to>
                    <xdr:col>79</xdr:col>
                    <xdr:colOff>38100</xdr:colOff>
                    <xdr:row>74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35" name="Button 114">
              <controlPr defaultSize="0" autoFill="0" autoPict="0" macro="[0]!INSERTION_PHOTO_MATERIEL_8">
                <anchor moveWithCells="1" sizeWithCells="1">
                  <from>
                    <xdr:col>82</xdr:col>
                    <xdr:colOff>57150</xdr:colOff>
                    <xdr:row>71</xdr:row>
                    <xdr:rowOff>47625</xdr:rowOff>
                  </from>
                  <to>
                    <xdr:col>104</xdr:col>
                    <xdr:colOff>38100</xdr:colOff>
                    <xdr:row>72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36" name="Button 115">
              <controlPr defaultSize="0" autoFill="0" autoPict="0" macro="[0]!g">
                <anchor moveWithCells="1" sizeWithCells="1">
                  <from>
                    <xdr:col>82</xdr:col>
                    <xdr:colOff>57150</xdr:colOff>
                    <xdr:row>73</xdr:row>
                    <xdr:rowOff>28575</xdr:rowOff>
                  </from>
                  <to>
                    <xdr:col>104</xdr:col>
                    <xdr:colOff>38100</xdr:colOff>
                    <xdr:row>74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37" name="Button 116">
              <controlPr defaultSize="0" autoFill="0" autoPict="0" macro="[0]!INSERTION_PHOTO_MATERIEL_9">
                <anchor moveWithCells="1" sizeWithCells="1">
                  <from>
                    <xdr:col>57</xdr:col>
                    <xdr:colOff>57150</xdr:colOff>
                    <xdr:row>88</xdr:row>
                    <xdr:rowOff>47625</xdr:rowOff>
                  </from>
                  <to>
                    <xdr:col>79</xdr:col>
                    <xdr:colOff>38100</xdr:colOff>
                    <xdr:row>89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38" name="Button 117">
              <controlPr defaultSize="0" autoFill="0" autoPict="0" macro="[0]!g">
                <anchor moveWithCells="1" sizeWithCells="1">
                  <from>
                    <xdr:col>57</xdr:col>
                    <xdr:colOff>57150</xdr:colOff>
                    <xdr:row>89</xdr:row>
                    <xdr:rowOff>123825</xdr:rowOff>
                  </from>
                  <to>
                    <xdr:col>79</xdr:col>
                    <xdr:colOff>38100</xdr:colOff>
                    <xdr:row>90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39" name="Button 118">
              <controlPr defaultSize="0" autoFill="0" autoPict="0" macro="[0]!INSERTION_PHOTO_MATERIEL_10">
                <anchor moveWithCells="1" sizeWithCells="1">
                  <from>
                    <xdr:col>82</xdr:col>
                    <xdr:colOff>57150</xdr:colOff>
                    <xdr:row>88</xdr:row>
                    <xdr:rowOff>47625</xdr:rowOff>
                  </from>
                  <to>
                    <xdr:col>104</xdr:col>
                    <xdr:colOff>38100</xdr:colOff>
                    <xdr:row>89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40" name="Button 119">
              <controlPr defaultSize="0" autoFill="0" autoPict="0" macro="[0]!g">
                <anchor moveWithCells="1" sizeWithCells="1">
                  <from>
                    <xdr:col>82</xdr:col>
                    <xdr:colOff>57150</xdr:colOff>
                    <xdr:row>89</xdr:row>
                    <xdr:rowOff>123825</xdr:rowOff>
                  </from>
                  <to>
                    <xdr:col>104</xdr:col>
                    <xdr:colOff>38100</xdr:colOff>
                    <xdr:row>90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41" name="Button 120">
              <controlPr defaultSize="0" autoFill="0" autoPict="0" macro="[0]!INSERTION_PHOTO_MATERIEL_11">
                <anchor moveWithCells="1" sizeWithCells="1">
                  <from>
                    <xdr:col>57</xdr:col>
                    <xdr:colOff>57150</xdr:colOff>
                    <xdr:row>106</xdr:row>
                    <xdr:rowOff>85725</xdr:rowOff>
                  </from>
                  <to>
                    <xdr:col>79</xdr:col>
                    <xdr:colOff>38100</xdr:colOff>
                    <xdr:row>108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42" name="Button 121">
              <controlPr defaultSize="0" autoFill="0" autoPict="0" macro="[0]!g">
                <anchor moveWithCells="1" sizeWithCells="1">
                  <from>
                    <xdr:col>57</xdr:col>
                    <xdr:colOff>57150</xdr:colOff>
                    <xdr:row>108</xdr:row>
                    <xdr:rowOff>95250</xdr:rowOff>
                  </from>
                  <to>
                    <xdr:col>79</xdr:col>
                    <xdr:colOff>38100</xdr:colOff>
                    <xdr:row>110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43" name="Button 122">
              <controlPr defaultSize="0" autoFill="0" autoPict="0" macro="[0]!INSERTION_PHOTO_MATERIEL_12">
                <anchor moveWithCells="1" sizeWithCells="1">
                  <from>
                    <xdr:col>82</xdr:col>
                    <xdr:colOff>57150</xdr:colOff>
                    <xdr:row>106</xdr:row>
                    <xdr:rowOff>85725</xdr:rowOff>
                  </from>
                  <to>
                    <xdr:col>104</xdr:col>
                    <xdr:colOff>38100</xdr:colOff>
                    <xdr:row>108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44" name="Button 123">
              <controlPr defaultSize="0" autoFill="0" autoPict="0" macro="[0]!g">
                <anchor moveWithCells="1" sizeWithCells="1">
                  <from>
                    <xdr:col>82</xdr:col>
                    <xdr:colOff>57150</xdr:colOff>
                    <xdr:row>108</xdr:row>
                    <xdr:rowOff>95250</xdr:rowOff>
                  </from>
                  <to>
                    <xdr:col>104</xdr:col>
                    <xdr:colOff>38100</xdr:colOff>
                    <xdr:row>110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Tracteur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LE CALVÉ</dc:creator>
  <cp:lastModifiedBy>Flavien LE CALVÉ</cp:lastModifiedBy>
  <cp:lastPrinted>2015-12-18T10:41:55Z</cp:lastPrinted>
  <dcterms:created xsi:type="dcterms:W3CDTF">2010-06-03T14:47:51Z</dcterms:created>
  <dcterms:modified xsi:type="dcterms:W3CDTF">2015-12-20T12:32:06Z</dcterms:modified>
</cp:coreProperties>
</file>