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/>
  <bookViews>
    <workbookView xWindow="-15" yWindow="135" windowWidth="12240" windowHeight="9120" tabRatio="524"/>
  </bookViews>
  <sheets>
    <sheet name="TEST" sheetId="2" r:id="rId1"/>
  </sheets>
  <definedNames>
    <definedName name="_xlnm.Print_Titles" localSheetId="0">TEST!$1:$9</definedName>
    <definedName name="_xlnm.Print_Area" localSheetId="0">TEST!$A$1:$BO$15</definedName>
  </definedNames>
  <calcPr calcId="145621"/>
</workbook>
</file>

<file path=xl/calcChain.xml><?xml version="1.0" encoding="utf-8"?>
<calcChain xmlns="http://schemas.openxmlformats.org/spreadsheetml/2006/main">
  <c r="S15" i="2" l="1"/>
  <c r="AX11" i="2"/>
  <c r="R10" i="2"/>
  <c r="R11" i="2"/>
  <c r="R12" i="2"/>
  <c r="R13" i="2"/>
  <c r="R14" i="2"/>
  <c r="R15" i="2"/>
  <c r="S10" i="2"/>
  <c r="L15" i="2" l="1"/>
  <c r="L14" i="2"/>
  <c r="L13" i="2"/>
  <c r="L12" i="2"/>
  <c r="L11" i="2"/>
  <c r="L10" i="2"/>
  <c r="P10" i="2" l="1"/>
  <c r="V10" i="2" l="1"/>
  <c r="Z10" i="2" l="1"/>
  <c r="W10" i="2"/>
  <c r="P15" i="2"/>
  <c r="P14" i="2"/>
  <c r="P13" i="2"/>
  <c r="P12" i="2"/>
  <c r="P11" i="2"/>
  <c r="AD10" i="2" l="1"/>
  <c r="AA10" i="2"/>
  <c r="AH10" i="2" l="1"/>
  <c r="AE10" i="2"/>
  <c r="AL10" i="2" l="1"/>
  <c r="AI10" i="2"/>
  <c r="AP10" i="2" l="1"/>
  <c r="AM10" i="2"/>
  <c r="AT10" i="2" l="1"/>
  <c r="AQ10" i="2"/>
  <c r="AX10" i="2" l="1"/>
  <c r="AU10" i="2"/>
  <c r="BB10" i="2" l="1"/>
  <c r="AY10" i="2"/>
  <c r="BF10" i="2" l="1"/>
  <c r="BC10" i="2"/>
  <c r="BJ10" i="2" l="1"/>
  <c r="BG10" i="2"/>
  <c r="BN10" i="2" l="1"/>
  <c r="BO10" i="2" s="1"/>
  <c r="BK10" i="2"/>
  <c r="S12" i="2" l="1"/>
  <c r="S11" i="2"/>
  <c r="G14" i="2"/>
  <c r="G11" i="2"/>
  <c r="F13" i="2"/>
  <c r="S14" i="2" l="1"/>
  <c r="V11" i="2"/>
  <c r="V12" i="2"/>
  <c r="V13" i="2" l="1"/>
  <c r="W13" i="2" s="1"/>
  <c r="S13" i="2"/>
  <c r="Z11" i="2"/>
  <c r="W11" i="2"/>
  <c r="Z12" i="2"/>
  <c r="W12" i="2"/>
  <c r="V15" i="2"/>
  <c r="W15" i="2" s="1"/>
  <c r="V14" i="2"/>
  <c r="Z13" i="2" l="1"/>
  <c r="AA13" i="2" s="1"/>
  <c r="AD12" i="2"/>
  <c r="AA12" i="2"/>
  <c r="AD11" i="2"/>
  <c r="AA11" i="2"/>
  <c r="Z15" i="2"/>
  <c r="AA15" i="2" s="1"/>
  <c r="Z14" i="2"/>
  <c r="W14" i="2"/>
  <c r="AD13" i="2"/>
  <c r="AE13" i="2" s="1"/>
  <c r="AD15" i="2" l="1"/>
  <c r="AE15" i="2" s="1"/>
  <c r="AD14" i="2"/>
  <c r="AA14" i="2"/>
  <c r="AH12" i="2"/>
  <c r="AE12" i="2"/>
  <c r="AH11" i="2"/>
  <c r="AE11" i="2"/>
  <c r="AH13" i="2"/>
  <c r="AI13" i="2" s="1"/>
  <c r="AH15" i="2" l="1"/>
  <c r="AI15" i="2" s="1"/>
  <c r="AH14" i="2"/>
  <c r="AE14" i="2"/>
  <c r="AL11" i="2"/>
  <c r="AI11" i="2"/>
  <c r="AL12" i="2"/>
  <c r="AI12" i="2"/>
  <c r="AL13" i="2"/>
  <c r="AM13" i="2" s="1"/>
  <c r="AL15" i="2" l="1"/>
  <c r="AM15" i="2" s="1"/>
  <c r="AP11" i="2"/>
  <c r="AM11" i="2"/>
  <c r="AL14" i="2"/>
  <c r="AI14" i="2"/>
  <c r="AP12" i="2"/>
  <c r="AM12" i="2"/>
  <c r="AP13" i="2"/>
  <c r="AQ13" i="2" s="1"/>
  <c r="AP15" i="2" l="1"/>
  <c r="AQ15" i="2" s="1"/>
  <c r="AT12" i="2"/>
  <c r="AQ12" i="2"/>
  <c r="AT11" i="2"/>
  <c r="AQ11" i="2"/>
  <c r="AP14" i="2"/>
  <c r="AM14" i="2"/>
  <c r="AT13" i="2"/>
  <c r="AT15" i="2" l="1"/>
  <c r="AX15" i="2" s="1"/>
  <c r="AT14" i="2"/>
  <c r="AQ14" i="2"/>
  <c r="AU11" i="2"/>
  <c r="AY11" i="2"/>
  <c r="AU12" i="2"/>
  <c r="AX12" i="2"/>
  <c r="AY12" i="2" s="1"/>
  <c r="AX13" i="2"/>
  <c r="AU13" i="2"/>
  <c r="BB13" i="2" l="1"/>
  <c r="AY13" i="2"/>
  <c r="BB15" i="2"/>
  <c r="AY15" i="2"/>
  <c r="AU15" i="2"/>
  <c r="AU14" i="2"/>
  <c r="AX14" i="2"/>
  <c r="AY14" i="2" s="1"/>
  <c r="BB12" i="2"/>
  <c r="BC12" i="2" s="1"/>
  <c r="BB11" i="2"/>
  <c r="BC11" i="2" s="1"/>
  <c r="BF15" i="2" l="1"/>
  <c r="BC15" i="2"/>
  <c r="BF13" i="2"/>
  <c r="BC13" i="2"/>
  <c r="BF12" i="2"/>
  <c r="BG12" i="2" s="1"/>
  <c r="BF11" i="2"/>
  <c r="BG11" i="2" s="1"/>
  <c r="BB14" i="2"/>
  <c r="BC14" i="2" s="1"/>
  <c r="BJ13" i="2" l="1"/>
  <c r="BG13" i="2"/>
  <c r="BG15" i="2"/>
  <c r="BJ15" i="2"/>
  <c r="BF14" i="2"/>
  <c r="BG14" i="2" s="1"/>
  <c r="BJ11" i="2"/>
  <c r="BK11" i="2" s="1"/>
  <c r="BJ12" i="2"/>
  <c r="BK12" i="2" s="1"/>
  <c r="BN15" i="2" l="1"/>
  <c r="BO15" i="2" s="1"/>
  <c r="BK15" i="2"/>
  <c r="BK13" i="2"/>
  <c r="BN13" i="2"/>
  <c r="BO13" i="2" s="1"/>
  <c r="BN11" i="2"/>
  <c r="BO11" i="2" s="1"/>
  <c r="BJ14" i="2"/>
  <c r="BK14" i="2" s="1"/>
  <c r="BN12" i="2"/>
  <c r="BO12" i="2" s="1"/>
  <c r="BN14" i="2" l="1"/>
  <c r="BO14" i="2" s="1"/>
</calcChain>
</file>

<file path=xl/sharedStrings.xml><?xml version="1.0" encoding="utf-8"?>
<sst xmlns="http://schemas.openxmlformats.org/spreadsheetml/2006/main" count="45" uniqueCount="38">
  <si>
    <t>Interne</t>
  </si>
  <si>
    <t>TTx</t>
  </si>
  <si>
    <t>Stock Post-Cde</t>
  </si>
  <si>
    <t>PCB F/</t>
  </si>
  <si>
    <t>PCB C/</t>
  </si>
  <si>
    <t>SEPTEMBRE</t>
  </si>
  <si>
    <t>7c</t>
  </si>
  <si>
    <t>14c</t>
  </si>
  <si>
    <t>Stock Mois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</si>
  <si>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</si>
  <si>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</si>
  <si>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</si>
  <si>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</si>
  <si>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</si>
  <si>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</si>
  <si>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</si>
  <si>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</si>
  <si>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NOVEMBRE</t>
  </si>
  <si>
    <t>OCTOBRE</t>
  </si>
  <si>
    <t>DECEMBRE</t>
  </si>
  <si>
    <t xml:space="preserve"> </t>
  </si>
  <si>
    <t>Moy</t>
  </si>
  <si>
    <t>Calcul Commande 2015</t>
  </si>
  <si>
    <t>CONCOURS</t>
  </si>
  <si>
    <t>DJF</t>
  </si>
  <si>
    <t>MAM</t>
  </si>
  <si>
    <t>JJA</t>
  </si>
  <si>
    <t>SON</t>
  </si>
  <si>
    <t>Date de l'étude (A):</t>
  </si>
  <si>
    <t>Taux de croissance (B):</t>
  </si>
  <si>
    <t>Interne2</t>
  </si>
  <si>
    <t>Interne3</t>
  </si>
  <si>
    <t>Produit A</t>
  </si>
  <si>
    <t>Produit B</t>
  </si>
  <si>
    <t>Produit C</t>
  </si>
  <si>
    <t>Produit D</t>
  </si>
  <si>
    <t>Produit E</t>
  </si>
  <si>
    <t>Produit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</si>
</sst>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&quot;$&quot;#,##0.00"/>
    <numFmt numFmtId="165" formatCode="_ * #,##0.00_)\ &quot;€&quot;_ ;_ * \(#,##0.00\)\ &quot;€&quot;_ ;_ * &quot;-&quot;??_)\ &quot;€&quot;_ ;_ @_ "/>
    <numFmt numFmtId="166" formatCode="dd/mm/yy;@"/>
  </numFmts>
  <fonts count="4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indexed="8"/>
      <name val="Calibri"/>
      <family val="2"/>
    </font>
    <font>
      <b/>
      <sz val="18"/>
      <color theme="7" tint="-0.24994659260841701"/>
      <name val="Cambria"/>
      <family val="1"/>
      <scheme val="maj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14"/>
      <color theme="7" tint="-0.24994659260841701"/>
      <name val="Calibri"/>
      <family val="2"/>
      <scheme val="minor"/>
    </font>
    <font>
      <b/>
      <sz val="8"/>
      <color theme="7" tint="-0.24994659260841701"/>
      <name val="Cambria"/>
      <family val="1"/>
      <scheme val="major"/>
    </font>
    <font>
      <b/>
      <sz val="8"/>
      <color theme="9" tint="-0.249977111117893"/>
      <name val="Cambria"/>
      <family val="1"/>
      <scheme val="major"/>
    </font>
    <font>
      <b/>
      <sz val="6"/>
      <name val="Calibri"/>
      <family val="2"/>
      <scheme val="minor"/>
    </font>
    <font>
      <b/>
      <sz val="11"/>
      <color theme="1"/>
      <name val="Cambria"/>
      <family val="1"/>
      <scheme val="major"/>
    </font>
    <font>
      <b/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7" tint="-0.24994659260841701"/>
      <name val="Cambria"/>
      <family val="1"/>
      <scheme val="major"/>
    </font>
    <font>
      <sz val="11"/>
      <color theme="1"/>
      <name val="Calibri"/>
      <family val="2"/>
      <scheme val="minor"/>
    </font>
    <font>
      <b/>
      <sz val="16"/>
      <color rgb="FFFF3399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3" tint="0.39997558519241921"/>
      <name val="Cambria"/>
      <family val="1"/>
      <scheme val="major"/>
    </font>
    <font>
      <b/>
      <sz val="14"/>
      <color theme="7" tint="-0.499984740745262"/>
      <name val="Cambria"/>
      <family val="1"/>
      <scheme val="major"/>
    </font>
    <font>
      <b/>
      <sz val="14"/>
      <color theme="1"/>
      <name val="Calibri"/>
      <family val="2"/>
      <scheme val="minor"/>
    </font>
    <font>
      <b/>
      <sz val="14"/>
      <color rgb="FFFF0000"/>
      <name val="Cambria"/>
      <family val="1"/>
      <scheme val="major"/>
    </font>
    <font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color theme="3" tint="0.39997558519241921"/>
      <name val="Cambria"/>
      <family val="1"/>
      <scheme val="major"/>
    </font>
    <font>
      <b/>
      <sz val="18"/>
      <color theme="1" tint="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 tint="0.249977111117893"/>
      <name val="Calibri"/>
      <family val="2"/>
      <scheme val="minor"/>
    </font>
    <font>
      <b/>
      <sz val="18"/>
      <color theme="3" tint="0.39997558519241921"/>
      <name val="Calibri"/>
      <family val="2"/>
      <scheme val="minor"/>
    </font>
    <font>
      <b/>
      <sz val="16"/>
      <color theme="9" tint="-0.249977111117893"/>
      <name val="Cambria"/>
      <family val="1"/>
      <scheme val="major"/>
    </font>
    <font>
      <sz val="18"/>
      <color theme="7" tint="-0.24994659260841701"/>
      <name val="Calibri"/>
      <family val="2"/>
      <scheme val="minor"/>
    </font>
    <font>
      <b/>
      <sz val="18"/>
      <color theme="1"/>
      <name val="Cambria"/>
      <family val="1"/>
      <scheme val="major"/>
    </font>
    <font>
      <b/>
      <sz val="18"/>
      <color theme="9" tint="-0.249977111117893"/>
      <name val="Cambria"/>
      <family val="1"/>
      <scheme val="major"/>
    </font>
    <font>
      <b/>
      <sz val="18"/>
      <color theme="7" tint="-0.2499465926084170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b/>
      <sz val="26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99"/>
        <bgColor theme="4" tint="0.79998168889431442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8CC"/>
        <bgColor theme="4" tint="0.79998168889431442"/>
      </patternFill>
    </fill>
    <fill>
      <patternFill patternType="solid">
        <fgColor rgb="FFCCF8CC"/>
        <bgColor indexed="64"/>
      </patternFill>
    </fill>
    <fill>
      <patternFill patternType="solid">
        <fgColor theme="0" tint="-4.9989318521683403E-2"/>
        <bgColor theme="4" tint="0.79998168889431442"/>
      </patternFill>
    </fill>
    <fill>
      <patternFill patternType="solid">
        <fgColor rgb="FFD6AAAA"/>
        <bgColor theme="4" tint="0.79998168889431442"/>
      </patternFill>
    </fill>
    <fill>
      <patternFill patternType="solid">
        <fgColor rgb="FFD6AAAA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49" fontId="2" fillId="0" borderId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9" fontId="5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>
      <alignment horizontal="left" vertical="center"/>
    </xf>
    <xf numFmtId="0" fontId="9" fillId="0" borderId="0">
      <alignment horizontal="left" vertical="center"/>
    </xf>
    <xf numFmtId="0" fontId="10" fillId="0" borderId="1">
      <alignment horizontal="left" vertical="center"/>
    </xf>
    <xf numFmtId="164" fontId="10" fillId="0" borderId="2">
      <alignment horizontal="right" vertical="center"/>
    </xf>
    <xf numFmtId="165" fontId="17" fillId="0" borderId="0" applyFont="0" applyFill="0" applyBorder="0" applyAlignment="0" applyProtection="0"/>
    <xf numFmtId="0" fontId="39" fillId="0" borderId="0"/>
    <xf numFmtId="0" fontId="15" fillId="0" borderId="0"/>
    <xf numFmtId="44" fontId="15" fillId="0" borderId="0" applyFont="0" applyFill="0" applyBorder="0" applyAlignment="0" applyProtection="0"/>
  </cellStyleXfs>
  <cellXfs count="122">
    <xf numFmtId="0" fontId="0" fillId="0" borderId="0" xfId="0"/>
    <xf numFmtId="0" fontId="0" fillId="0" borderId="0" xfId="0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Fill="1" applyBorder="1"/>
    <xf numFmtId="0" fontId="0" fillId="0" borderId="0" xfId="0"/>
    <xf numFmtId="49" fontId="0" fillId="0" borderId="0" xfId="0" applyNumberFormat="1"/>
    <xf numFmtId="0" fontId="12" fillId="0" borderId="0" xfId="0" applyFont="1"/>
    <xf numFmtId="0" fontId="1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/>
    <xf numFmtId="1" fontId="0" fillId="0" borderId="0" xfId="0" applyNumberFormat="1"/>
    <xf numFmtId="0" fontId="0" fillId="0" borderId="0" xfId="0" applyFont="1"/>
    <xf numFmtId="0" fontId="16" fillId="0" borderId="0" xfId="8" applyFont="1" applyAlignment="1"/>
    <xf numFmtId="0" fontId="0" fillId="0" borderId="0" xfId="0" applyFont="1" applyFill="1" applyBorder="1"/>
    <xf numFmtId="0" fontId="0" fillId="0" borderId="0" xfId="0"/>
    <xf numFmtId="0" fontId="0" fillId="0" borderId="0" xfId="0"/>
    <xf numFmtId="1" fontId="14" fillId="0" borderId="0" xfId="0" applyNumberFormat="1" applyFont="1" applyAlignment="1">
      <alignment horizontal="center"/>
    </xf>
    <xf numFmtId="1" fontId="6" fillId="0" borderId="0" xfId="8" applyNumberFormat="1" applyFont="1" applyAlignment="1">
      <alignment horizontal="center"/>
    </xf>
    <xf numFmtId="1" fontId="14" fillId="0" borderId="0" xfId="0" applyNumberFormat="1" applyFont="1" applyFill="1" applyBorder="1" applyAlignment="1">
      <alignment horizontal="center"/>
    </xf>
    <xf numFmtId="0" fontId="0" fillId="2" borderId="0" xfId="0" applyFont="1" applyFill="1"/>
    <xf numFmtId="0" fontId="16" fillId="2" borderId="0" xfId="8" applyFont="1" applyFill="1" applyAlignment="1"/>
    <xf numFmtId="0" fontId="0" fillId="2" borderId="0" xfId="0" applyFont="1" applyFill="1" applyBorder="1"/>
    <xf numFmtId="0" fontId="24" fillId="0" borderId="0" xfId="0" applyFont="1"/>
    <xf numFmtId="0" fontId="6" fillId="0" borderId="0" xfId="10" applyFont="1" applyBorder="1">
      <alignment horizontal="left" vertical="center"/>
    </xf>
    <xf numFmtId="0" fontId="25" fillId="0" borderId="0" xfId="0" applyFont="1" applyFill="1"/>
    <xf numFmtId="0" fontId="25" fillId="0" borderId="0" xfId="0" applyFont="1"/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32" fillId="0" borderId="3" xfId="0" applyFont="1" applyFill="1" applyBorder="1" applyAlignment="1">
      <alignment horizontal="left" vertical="center"/>
    </xf>
    <xf numFmtId="0" fontId="24" fillId="0" borderId="0" xfId="0" applyFont="1" applyFill="1" applyAlignment="1">
      <alignment vertical="center"/>
    </xf>
    <xf numFmtId="1" fontId="24" fillId="2" borderId="8" xfId="0" applyNumberFormat="1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31" fillId="0" borderId="3" xfId="0" applyFont="1" applyFill="1" applyBorder="1" applyAlignment="1">
      <alignment horizontal="center" vertical="center"/>
    </xf>
    <xf numFmtId="1" fontId="24" fillId="7" borderId="3" xfId="0" applyNumberFormat="1" applyFont="1" applyFill="1" applyBorder="1" applyAlignment="1">
      <alignment horizontal="center" vertical="center"/>
    </xf>
    <xf numFmtId="1" fontId="24" fillId="9" borderId="3" xfId="0" applyNumberFormat="1" applyFont="1" applyFill="1" applyBorder="1" applyAlignment="1">
      <alignment horizontal="center" vertical="center"/>
    </xf>
    <xf numFmtId="1" fontId="24" fillId="6" borderId="3" xfId="0" applyNumberFormat="1" applyFont="1" applyFill="1" applyBorder="1" applyAlignment="1">
      <alignment horizontal="center" vertical="center"/>
    </xf>
    <xf numFmtId="1" fontId="24" fillId="12" borderId="3" xfId="0" applyNumberFormat="1" applyFont="1" applyFill="1" applyBorder="1" applyAlignment="1">
      <alignment horizontal="center" vertical="center"/>
    </xf>
    <xf numFmtId="1" fontId="33" fillId="0" borderId="4" xfId="0" applyNumberFormat="1" applyFont="1" applyFill="1" applyBorder="1" applyAlignment="1">
      <alignment horizontal="center" vertical="center"/>
    </xf>
    <xf numFmtId="1" fontId="25" fillId="0" borderId="0" xfId="0" applyNumberFormat="1" applyFont="1" applyFill="1" applyBorder="1" applyAlignment="1">
      <alignment horizontal="center"/>
    </xf>
    <xf numFmtId="0" fontId="19" fillId="0" borderId="0" xfId="0" applyFont="1" applyAlignment="1">
      <alignment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3" borderId="6" xfId="0" applyFont="1" applyFill="1" applyBorder="1" applyAlignment="1">
      <alignment horizontal="center" vertical="center" wrapText="1"/>
    </xf>
    <xf numFmtId="1" fontId="22" fillId="10" borderId="6" xfId="0" applyNumberFormat="1" applyFont="1" applyFill="1" applyBorder="1" applyAlignment="1">
      <alignment horizontal="center" vertical="center"/>
    </xf>
    <xf numFmtId="1" fontId="22" fillId="8" borderId="6" xfId="0" applyNumberFormat="1" applyFont="1" applyFill="1" applyBorder="1" applyAlignment="1">
      <alignment horizontal="center" vertical="center"/>
    </xf>
    <xf numFmtId="1" fontId="22" fillId="5" borderId="6" xfId="0" applyNumberFormat="1" applyFont="1" applyFill="1" applyBorder="1" applyAlignment="1">
      <alignment horizontal="center" vertical="center"/>
    </xf>
    <xf numFmtId="1" fontId="22" fillId="11" borderId="6" xfId="0" applyNumberFormat="1" applyFont="1" applyFill="1" applyBorder="1" applyAlignment="1">
      <alignment horizontal="center" vertical="center"/>
    </xf>
    <xf numFmtId="1" fontId="22" fillId="4" borderId="6" xfId="0" applyNumberFormat="1" applyFont="1" applyFill="1" applyBorder="1" applyAlignment="1">
      <alignment horizontal="center" vertical="center"/>
    </xf>
    <xf numFmtId="1" fontId="21" fillId="3" borderId="6" xfId="0" applyNumberFormat="1" applyFont="1" applyFill="1" applyBorder="1" applyAlignment="1">
      <alignment horizontal="center" vertical="center" wrapText="1"/>
    </xf>
    <xf numFmtId="0" fontId="23" fillId="3" borderId="6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justify" vertical="center" wrapText="1"/>
    </xf>
    <xf numFmtId="0" fontId="21" fillId="3" borderId="4" xfId="0" applyFont="1" applyFill="1" applyBorder="1" applyAlignment="1">
      <alignment horizontal="justify" vertical="center" wrapText="1"/>
    </xf>
    <xf numFmtId="0" fontId="35" fillId="0" borderId="0" xfId="9" applyFont="1" applyAlignment="1">
      <alignment vertical="center"/>
    </xf>
    <xf numFmtId="0" fontId="6" fillId="0" borderId="0" xfId="8" applyFont="1" applyAlignment="1"/>
    <xf numFmtId="0" fontId="6" fillId="0" borderId="0" xfId="8" applyFont="1" applyFill="1" applyAlignment="1"/>
    <xf numFmtId="0" fontId="38" fillId="0" borderId="0" xfId="9" applyFont="1" applyFill="1" applyAlignment="1">
      <alignment vertical="center"/>
    </xf>
    <xf numFmtId="0" fontId="38" fillId="0" borderId="0" xfId="9" applyFont="1" applyAlignment="1">
      <alignment vertical="center"/>
    </xf>
    <xf numFmtId="0" fontId="35" fillId="2" borderId="0" xfId="9" applyFont="1" applyFill="1" applyAlignment="1">
      <alignment vertical="center"/>
    </xf>
    <xf numFmtId="1" fontId="38" fillId="0" borderId="0" xfId="9" applyNumberFormat="1" applyFont="1" applyAlignment="1">
      <alignment horizontal="center" vertical="center"/>
    </xf>
    <xf numFmtId="0" fontId="24" fillId="2" borderId="0" xfId="0" applyFont="1" applyFill="1"/>
    <xf numFmtId="1" fontId="25" fillId="0" borderId="0" xfId="0" applyNumberFormat="1" applyFont="1" applyAlignment="1">
      <alignment horizontal="center"/>
    </xf>
    <xf numFmtId="0" fontId="24" fillId="0" borderId="0" xfId="0" applyFont="1" applyFill="1" applyBorder="1"/>
    <xf numFmtId="0" fontId="25" fillId="0" borderId="0" xfId="0" applyFont="1" applyFill="1" applyBorder="1"/>
    <xf numFmtId="0" fontId="24" fillId="2" borderId="0" xfId="0" applyFont="1" applyFill="1" applyBorder="1"/>
    <xf numFmtId="0" fontId="36" fillId="0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1" fontId="24" fillId="0" borderId="8" xfId="0" applyNumberFormat="1" applyFont="1" applyFill="1" applyBorder="1" applyAlignment="1">
      <alignment horizontal="center" vertical="center"/>
    </xf>
    <xf numFmtId="1" fontId="24" fillId="0" borderId="3" xfId="0" applyNumberFormat="1" applyFont="1" applyFill="1" applyBorder="1" applyAlignment="1">
      <alignment horizontal="center" vertical="center"/>
    </xf>
    <xf numFmtId="0" fontId="24" fillId="0" borderId="0" xfId="0" applyFont="1" applyFill="1"/>
    <xf numFmtId="0" fontId="36" fillId="0" borderId="0" xfId="0" applyNumberFormat="1" applyFont="1" applyFill="1" applyBorder="1" applyAlignment="1">
      <alignment horizontal="center" vertical="center"/>
    </xf>
    <xf numFmtId="1" fontId="25" fillId="0" borderId="0" xfId="0" applyNumberFormat="1" applyFont="1" applyFill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2" fontId="37" fillId="0" borderId="0" xfId="0" applyNumberFormat="1" applyFont="1" applyFill="1" applyBorder="1" applyAlignment="1">
      <alignment horizontal="center" vertical="center"/>
    </xf>
    <xf numFmtId="2" fontId="24" fillId="0" borderId="9" xfId="0" applyNumberFormat="1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2" fontId="24" fillId="0" borderId="3" xfId="0" applyNumberFormat="1" applyFont="1" applyFill="1" applyBorder="1" applyAlignment="1">
      <alignment horizontal="center" vertical="center"/>
    </xf>
    <xf numFmtId="16" fontId="18" fillId="0" borderId="0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31" fillId="0" borderId="0" xfId="14" applyFont="1" applyFill="1" applyBorder="1" applyAlignment="1">
      <alignment vertical="top"/>
    </xf>
    <xf numFmtId="0" fontId="30" fillId="0" borderId="3" xfId="0" applyFont="1" applyFill="1" applyBorder="1" applyAlignment="1">
      <alignment vertical="center"/>
    </xf>
    <xf numFmtId="0" fontId="6" fillId="2" borderId="3" xfId="8" applyFill="1" applyBorder="1" applyAlignment="1">
      <alignment vertical="center"/>
    </xf>
    <xf numFmtId="9" fontId="24" fillId="2" borderId="3" xfId="0" applyNumberFormat="1" applyFont="1" applyFill="1" applyBorder="1" applyAlignment="1">
      <alignment horizontal="center" vertical="center" wrapText="1"/>
    </xf>
    <xf numFmtId="14" fontId="6" fillId="2" borderId="3" xfId="8" applyNumberFormat="1" applyFill="1" applyBorder="1" applyAlignment="1">
      <alignment vertical="center"/>
    </xf>
    <xf numFmtId="9" fontId="24" fillId="0" borderId="8" xfId="0" applyNumberFormat="1" applyFont="1" applyBorder="1" applyAlignment="1">
      <alignment horizontal="right" vertical="center" wrapText="1"/>
    </xf>
    <xf numFmtId="14" fontId="37" fillId="0" borderId="0" xfId="0" applyNumberFormat="1" applyFont="1" applyFill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center" vertical="center"/>
    </xf>
    <xf numFmtId="14" fontId="24" fillId="0" borderId="0" xfId="0" applyNumberFormat="1" applyFont="1" applyFill="1"/>
    <xf numFmtId="14" fontId="21" fillId="0" borderId="0" xfId="0" applyNumberFormat="1" applyFont="1" applyFill="1" applyBorder="1" applyAlignment="1">
      <alignment horizontal="justify" vertical="center" wrapText="1"/>
    </xf>
    <xf numFmtId="14" fontId="24" fillId="0" borderId="13" xfId="0" applyNumberFormat="1" applyFont="1" applyFill="1" applyBorder="1" applyAlignment="1">
      <alignment horizontal="center" vertical="center"/>
    </xf>
    <xf numFmtId="14" fontId="0" fillId="0" borderId="0" xfId="0" applyNumberFormat="1" applyFill="1"/>
    <xf numFmtId="14" fontId="18" fillId="0" borderId="0" xfId="0" applyNumberFormat="1" applyFont="1" applyFill="1" applyBorder="1" applyAlignment="1">
      <alignment horizontal="center" vertical="center"/>
    </xf>
    <xf numFmtId="14" fontId="24" fillId="0" borderId="14" xfId="0" applyNumberFormat="1" applyFont="1" applyFill="1" applyBorder="1" applyAlignment="1">
      <alignment horizontal="center" vertical="center"/>
    </xf>
    <xf numFmtId="14" fontId="0" fillId="0" borderId="0" xfId="0" applyNumberFormat="1"/>
    <xf numFmtId="14" fontId="40" fillId="0" borderId="0" xfId="0" applyNumberFormat="1" applyFont="1" applyFill="1" applyBorder="1"/>
    <xf numFmtId="14" fontId="6" fillId="0" borderId="0" xfId="8" applyNumberFormat="1" applyFont="1" applyFill="1" applyBorder="1" applyAlignment="1"/>
    <xf numFmtId="14" fontId="35" fillId="0" borderId="0" xfId="9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horizontal="center"/>
    </xf>
    <xf numFmtId="0" fontId="41" fillId="0" borderId="0" xfId="0" applyFont="1" applyFill="1" applyBorder="1" applyAlignment="1">
      <alignment horizontal="center"/>
    </xf>
    <xf numFmtId="0" fontId="40" fillId="0" borderId="0" xfId="0" applyFont="1" applyFill="1" applyBorder="1"/>
    <xf numFmtId="49" fontId="40" fillId="0" borderId="0" xfId="0" applyNumberFormat="1" applyFont="1" applyFill="1" applyBorder="1"/>
    <xf numFmtId="0" fontId="34" fillId="0" borderId="0" xfId="0" applyFont="1" applyFill="1" applyBorder="1" applyAlignment="1">
      <alignment horizontal="center" vertical="center" wrapText="1"/>
    </xf>
    <xf numFmtId="0" fontId="6" fillId="0" borderId="0" xfId="8" applyFont="1" applyFill="1" applyBorder="1" applyAlignment="1"/>
    <xf numFmtId="14" fontId="36" fillId="0" borderId="0" xfId="0" applyNumberFormat="1" applyFont="1" applyFill="1" applyBorder="1" applyAlignment="1">
      <alignment horizontal="center" vertical="center"/>
    </xf>
    <xf numFmtId="0" fontId="37" fillId="0" borderId="0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Border="1"/>
    <xf numFmtId="1" fontId="37" fillId="0" borderId="0" xfId="0" applyNumberFormat="1" applyFont="1" applyFill="1" applyBorder="1" applyAlignment="1">
      <alignment horizontal="center" vertical="center"/>
    </xf>
    <xf numFmtId="0" fontId="35" fillId="0" borderId="0" xfId="9" applyFont="1" applyFill="1" applyBorder="1" applyAlignment="1">
      <alignment vertical="center"/>
    </xf>
    <xf numFmtId="1" fontId="37" fillId="2" borderId="15" xfId="0" applyNumberFormat="1" applyFont="1" applyFill="1" applyBorder="1" applyAlignment="1">
      <alignment horizontal="center" vertical="center"/>
    </xf>
    <xf numFmtId="1" fontId="37" fillId="2" borderId="16" xfId="0" applyNumberFormat="1" applyFont="1" applyFill="1" applyBorder="1" applyAlignment="1">
      <alignment horizontal="center" vertical="center"/>
    </xf>
    <xf numFmtId="14" fontId="37" fillId="2" borderId="17" xfId="0" applyNumberFormat="1" applyFont="1" applyFill="1" applyBorder="1" applyAlignment="1">
      <alignment horizontal="center" vertical="center"/>
    </xf>
    <xf numFmtId="166" fontId="24" fillId="0" borderId="14" xfId="0" applyNumberFormat="1" applyFont="1" applyFill="1" applyBorder="1" applyAlignment="1">
      <alignment horizontal="center" vertical="center"/>
    </xf>
    <xf numFmtId="0" fontId="20" fillId="3" borderId="10" xfId="0" applyFont="1" applyFill="1" applyBorder="1" applyAlignment="1">
      <alignment horizontal="center" vertical="center" wrapText="1"/>
    </xf>
    <xf numFmtId="0" fontId="20" fillId="3" borderId="11" xfId="0" applyFont="1" applyFill="1" applyBorder="1" applyAlignment="1">
      <alignment horizontal="center" vertical="center" wrapText="1"/>
    </xf>
    <xf numFmtId="0" fontId="20" fillId="3" borderId="12" xfId="0" applyFont="1" applyFill="1" applyBorder="1" applyAlignment="1">
      <alignment horizontal="center" vertical="center" wrapText="1"/>
    </xf>
    <xf numFmtId="14" fontId="29" fillId="3" borderId="10" xfId="0" applyNumberFormat="1" applyFont="1" applyFill="1" applyBorder="1" applyAlignment="1">
      <alignment horizontal="center" vertical="center" wrapText="1"/>
    </xf>
    <xf numFmtId="14" fontId="29" fillId="3" borderId="11" xfId="0" applyNumberFormat="1" applyFont="1" applyFill="1" applyBorder="1" applyAlignment="1">
      <alignment horizontal="center" vertical="center" wrapText="1"/>
    </xf>
    <xf numFmtId="14" fontId="29" fillId="3" borderId="12" xfId="0" applyNumberFormat="1" applyFont="1" applyFill="1" applyBorder="1" applyAlignment="1">
      <alignment horizontal="center" vertical="center" wrapText="1"/>
    </xf>
    <xf numFmtId="14" fontId="35" fillId="0" borderId="0" xfId="9" applyNumberFormat="1" applyFont="1" applyBorder="1" applyAlignment="1">
      <alignment horizontal="center" vertical="center"/>
    </xf>
    <xf numFmtId="14" fontId="26" fillId="0" borderId="0" xfId="0" applyNumberFormat="1" applyFont="1" applyBorder="1" applyAlignment="1">
      <alignment horizontal="center"/>
    </xf>
    <xf numFmtId="0" fontId="26" fillId="0" borderId="0" xfId="0" applyFont="1" applyBorder="1" applyAlignment="1">
      <alignment horizontal="center"/>
    </xf>
  </cellXfs>
  <cellStyles count="16">
    <cellStyle name="Lien hypertexte" xfId="3" builtinId="8" hidden="1"/>
    <cellStyle name="Lien hypertexte" xfId="6" builtinId="8" hidden="1"/>
    <cellStyle name="Lien hypertexte visité" xfId="4" builtinId="9" hidden="1"/>
    <cellStyle name="Lien hypertexte visité" xfId="7" builtinId="9" hidden="1"/>
    <cellStyle name="Monétaire 2" xfId="12"/>
    <cellStyle name="Monétaire 3" xfId="15"/>
    <cellStyle name="Normal" xfId="0" builtinId="0"/>
    <cellStyle name="Normal 2" xfId="13"/>
    <cellStyle name="Normal 3" xfId="14"/>
    <cellStyle name="Pourcentage 2" xfId="5"/>
    <cellStyle name="Style 23" xfId="1"/>
    <cellStyle name="Style 24" xfId="2"/>
    <cellStyle name="Sub Title" xfId="9"/>
    <cellStyle name="Table - Header 2" xfId="11"/>
    <cellStyle name="Table Header" xfId="10"/>
    <cellStyle name="Title Cell" xfId="8"/>
  </cellStyles>
  <dxfs count="8"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colors>
    <mruColors>
      <color rgb="FFD6AAAA"/>
      <color rgb="FFC4884C"/>
      <color rgb="FFCCF8CC"/>
      <color rgb="FFABF3AB"/>
      <color rgb="FFCCFFCC"/>
      <color rgb="FF99FFCC"/>
      <color rgb="FFFFFFCC"/>
      <color rgb="FFFFFF99"/>
      <color rgb="FFA7FFDB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16"/>
  <sheetViews>
    <sheetView showGridLines="0" tabSelected="1" defaultGridColor="0" view="pageBreakPreview" colorId="22" zoomScale="55" zoomScaleNormal="55" zoomScaleSheetLayoutView="55" zoomScalePageLayoutView="55" workbookViewId="0">
      <selection activeCell="H5" sqref="H5"/>
    </sheetView>
  </sheetViews>
  <sheetFormatPr baseColWidth="10" defaultRowHeight="31.5" customHeight="1" x14ac:dyDescent="0.25"/>
  <cols>
    <col min="1" max="1" width="58.140625" style="16" bestFit="1" customWidth="1"/>
    <col min="2" max="2" width="64.42578125" style="1" customWidth="1"/>
    <col min="3" max="3" width="1.28515625" style="1" customWidth="1"/>
    <col min="4" max="4" width="8.140625" style="8" customWidth="1"/>
    <col min="5" max="5" width="8.42578125" style="7" hidden="1" customWidth="1"/>
    <col min="6" max="6" width="12.85546875" style="7" hidden="1" customWidth="1"/>
    <col min="7" max="7" width="14.28515625" style="7" hidden="1" customWidth="1"/>
    <col min="8" max="11" width="12.140625" style="13" customWidth="1"/>
    <col min="12" max="12" width="11.7109375" style="21" customWidth="1"/>
    <col min="13" max="14" width="13" style="18" customWidth="1"/>
    <col min="15" max="15" width="17.5703125" style="2" bestFit="1" customWidth="1"/>
    <col min="16" max="16" width="13.140625" style="3" customWidth="1"/>
    <col min="17" max="17" width="1" style="1" customWidth="1"/>
    <col min="18" max="18" width="12.42578125" style="1" customWidth="1"/>
    <col min="19" max="19" width="18.85546875" style="91" customWidth="1"/>
    <col min="20" max="20" width="1.7109375" style="17" customWidth="1"/>
    <col min="21" max="21" width="22.28515625" style="6" bestFit="1" customWidth="1"/>
    <col min="22" max="22" width="14.85546875" style="6" customWidth="1"/>
    <col min="23" max="23" width="22.28515625" style="94" bestFit="1" customWidth="1"/>
    <col min="24" max="24" width="1.7109375" style="17" customWidth="1"/>
    <col min="25" max="26" width="14.85546875" style="6" customWidth="1"/>
    <col min="27" max="27" width="22.28515625" style="94" bestFit="1" customWidth="1"/>
    <col min="28" max="28" width="1.7109375" style="17" customWidth="1"/>
    <col min="29" max="30" width="14.85546875" style="6" customWidth="1"/>
    <col min="31" max="31" width="22.28515625" style="94" customWidth="1"/>
    <col min="32" max="32" width="1.7109375" style="17" customWidth="1"/>
    <col min="33" max="34" width="14.85546875" style="6" customWidth="1"/>
    <col min="35" max="35" width="22.28515625" style="94" customWidth="1"/>
    <col min="36" max="36" width="1.7109375" style="17" customWidth="1"/>
    <col min="37" max="38" width="14.85546875" style="6" customWidth="1"/>
    <col min="39" max="39" width="22.28515625" style="94" customWidth="1"/>
    <col min="40" max="40" width="1.7109375" style="17" customWidth="1"/>
    <col min="41" max="42" width="14.85546875" style="6" customWidth="1"/>
    <col min="43" max="43" width="22.28515625" style="94" customWidth="1"/>
    <col min="44" max="44" width="1.7109375" style="17" customWidth="1"/>
    <col min="45" max="46" width="14.85546875" style="6" customWidth="1"/>
    <col min="47" max="47" width="22.5703125" style="94" customWidth="1"/>
    <col min="48" max="48" width="1.7109375" style="17" customWidth="1"/>
    <col min="49" max="50" width="14.85546875" style="6" customWidth="1"/>
    <col min="51" max="51" width="22.5703125" style="17" customWidth="1"/>
    <col min="52" max="52" width="1.7109375" style="17" customWidth="1"/>
    <col min="53" max="54" width="14.85546875" style="6" customWidth="1"/>
    <col min="55" max="55" width="22.5703125" style="17" customWidth="1"/>
    <col min="56" max="56" width="1.7109375" style="17" customWidth="1"/>
    <col min="57" max="58" width="14.85546875" style="6" customWidth="1"/>
    <col min="59" max="59" width="22.5703125" style="17" customWidth="1"/>
    <col min="60" max="60" width="1.7109375" style="17" customWidth="1"/>
    <col min="61" max="62" width="14.85546875" style="6" customWidth="1"/>
    <col min="63" max="63" width="22.5703125" style="17" customWidth="1"/>
    <col min="64" max="64" width="1.7109375" style="17" customWidth="1"/>
    <col min="65" max="66" width="14.85546875" style="6" customWidth="1"/>
    <col min="67" max="67" width="22.5703125" style="17" customWidth="1"/>
    <col min="68" max="16384" width="11.42578125" style="1"/>
  </cols>
  <sheetData>
    <row r="1" spans="1:69" s="5" customFormat="1" ht="39" customHeight="1" x14ac:dyDescent="0.5">
      <c r="A1" s="82" t="s">
        <v>22</v>
      </c>
      <c r="C1" s="24"/>
      <c r="D1" s="8"/>
      <c r="E1" s="7"/>
      <c r="F1" s="7"/>
      <c r="G1" s="7"/>
      <c r="H1" s="13"/>
      <c r="I1" s="13"/>
      <c r="J1" s="13"/>
      <c r="K1" s="13"/>
      <c r="L1" s="21"/>
      <c r="M1" s="18"/>
      <c r="N1" s="18"/>
      <c r="O1" s="98"/>
      <c r="P1" s="99"/>
      <c r="Q1" s="100"/>
      <c r="R1" s="100"/>
      <c r="S1" s="95"/>
      <c r="T1" s="100"/>
      <c r="U1" s="101"/>
      <c r="V1" s="101"/>
      <c r="W1" s="95"/>
      <c r="X1" s="100"/>
      <c r="Y1" s="101"/>
      <c r="Z1" s="101"/>
      <c r="AA1" s="95"/>
      <c r="AB1" s="100"/>
      <c r="AC1" s="101"/>
      <c r="AD1" s="101"/>
      <c r="AE1" s="95"/>
      <c r="AF1" s="100"/>
      <c r="AG1" s="101"/>
      <c r="AH1" s="101"/>
      <c r="AI1" s="95"/>
      <c r="AJ1" s="100"/>
      <c r="AK1" s="101"/>
      <c r="AL1" s="101"/>
      <c r="AM1" s="95"/>
      <c r="AN1" s="100"/>
      <c r="AO1" s="101"/>
      <c r="AP1" s="101"/>
      <c r="AQ1" s="95"/>
      <c r="AR1" s="100"/>
      <c r="AS1" s="101"/>
      <c r="AT1" s="101"/>
      <c r="AU1" s="95"/>
      <c r="AV1" s="100"/>
      <c r="AW1" s="101"/>
      <c r="AX1" s="101"/>
      <c r="AY1" s="100"/>
      <c r="AZ1" s="100"/>
      <c r="BA1" s="101"/>
      <c r="BB1" s="101"/>
      <c r="BC1" s="100"/>
      <c r="BD1" s="100"/>
      <c r="BE1" s="101"/>
      <c r="BF1" s="101"/>
      <c r="BG1" s="100"/>
      <c r="BH1" s="100"/>
      <c r="BI1" s="101"/>
      <c r="BJ1" s="101"/>
      <c r="BK1" s="100"/>
      <c r="BL1" s="100"/>
      <c r="BM1" s="101"/>
      <c r="BN1" s="101"/>
      <c r="BO1" s="100"/>
      <c r="BP1" s="4"/>
      <c r="BQ1" s="4"/>
    </row>
    <row r="2" spans="1:69" s="24" customFormat="1" ht="39" customHeight="1" x14ac:dyDescent="0.35">
      <c r="A2" s="83" t="s">
        <v>28</v>
      </c>
      <c r="B2" s="54"/>
      <c r="C2" s="55"/>
      <c r="D2" s="56"/>
      <c r="E2" s="55"/>
      <c r="F2" s="55"/>
      <c r="G2" s="55"/>
      <c r="H2" s="14"/>
      <c r="I2" s="14"/>
      <c r="J2" s="14"/>
      <c r="K2" s="14"/>
      <c r="L2" s="22"/>
      <c r="M2" s="19"/>
      <c r="N2" s="19"/>
      <c r="O2" s="71"/>
      <c r="P2" s="102"/>
      <c r="Q2" s="63"/>
      <c r="R2" s="103"/>
      <c r="S2" s="96"/>
      <c r="T2" s="63"/>
      <c r="U2" s="104"/>
      <c r="V2" s="66"/>
      <c r="W2" s="105"/>
      <c r="X2" s="106"/>
      <c r="Y2" s="71"/>
      <c r="Z2" s="71"/>
      <c r="AA2" s="105"/>
      <c r="AB2" s="106"/>
      <c r="AC2" s="71"/>
      <c r="AD2" s="71"/>
      <c r="AE2" s="105"/>
      <c r="AF2" s="106"/>
      <c r="AG2" s="71"/>
      <c r="AH2" s="71"/>
      <c r="AI2" s="105"/>
      <c r="AJ2" s="106"/>
      <c r="AK2" s="71"/>
      <c r="AL2" s="71"/>
      <c r="AM2" s="105"/>
      <c r="AN2" s="106"/>
      <c r="AO2" s="71"/>
      <c r="AP2" s="71"/>
      <c r="AQ2" s="105"/>
      <c r="AR2" s="106"/>
      <c r="AS2" s="71"/>
      <c r="AT2" s="71"/>
      <c r="AU2" s="105"/>
      <c r="AV2" s="63"/>
      <c r="AW2" s="66"/>
      <c r="AX2" s="66"/>
      <c r="AY2" s="107"/>
      <c r="AZ2" s="63"/>
      <c r="BA2" s="66"/>
      <c r="BB2" s="66"/>
      <c r="BC2" s="107"/>
      <c r="BD2" s="63"/>
      <c r="BE2" s="66"/>
      <c r="BF2" s="66"/>
      <c r="BG2" s="107"/>
      <c r="BH2" s="63"/>
      <c r="BI2" s="66"/>
      <c r="BJ2" s="66"/>
      <c r="BK2" s="107"/>
      <c r="BL2" s="63"/>
      <c r="BM2" s="66"/>
      <c r="BN2" s="66"/>
      <c r="BO2" s="107"/>
      <c r="BP2" s="63"/>
      <c r="BQ2" s="63"/>
    </row>
    <row r="3" spans="1:69" s="24" customFormat="1" ht="39" customHeight="1" x14ac:dyDescent="0.35">
      <c r="A3" s="84">
        <v>42341</v>
      </c>
      <c r="D3" s="57"/>
      <c r="E3" s="58"/>
      <c r="F3" s="58"/>
      <c r="G3" s="58"/>
      <c r="H3" s="54"/>
      <c r="I3" s="54"/>
      <c r="J3" s="54"/>
      <c r="K3" s="54"/>
      <c r="L3" s="59"/>
      <c r="M3" s="60"/>
      <c r="N3" s="60"/>
      <c r="O3" s="66"/>
      <c r="P3" s="102"/>
      <c r="Q3" s="63"/>
      <c r="R3" s="108"/>
      <c r="S3" s="97"/>
      <c r="T3" s="63"/>
      <c r="U3" s="104"/>
      <c r="V3" s="66"/>
      <c r="W3" s="105"/>
      <c r="X3" s="106"/>
      <c r="Y3" s="71"/>
      <c r="Z3" s="71"/>
      <c r="AA3" s="105"/>
      <c r="AB3" s="106"/>
      <c r="AC3" s="71"/>
      <c r="AD3" s="71"/>
      <c r="AE3" s="105"/>
      <c r="AF3" s="106"/>
      <c r="AG3" s="71"/>
      <c r="AH3" s="71"/>
      <c r="AI3" s="105"/>
      <c r="AJ3" s="106"/>
      <c r="AK3" s="71"/>
      <c r="AL3" s="71"/>
      <c r="AM3" s="105"/>
      <c r="AN3" s="106"/>
      <c r="AO3" s="71"/>
      <c r="AP3" s="71"/>
      <c r="AQ3" s="105"/>
      <c r="AR3" s="106"/>
      <c r="AS3" s="71"/>
      <c r="AT3" s="71"/>
      <c r="AU3" s="105"/>
      <c r="AV3" s="63"/>
      <c r="AW3" s="66"/>
      <c r="AX3" s="66"/>
      <c r="AY3" s="74"/>
      <c r="AZ3" s="63"/>
      <c r="BA3" s="66"/>
      <c r="BB3" s="66"/>
      <c r="BC3" s="74"/>
      <c r="BD3" s="63"/>
      <c r="BE3" s="66"/>
      <c r="BF3" s="66"/>
      <c r="BG3" s="74"/>
      <c r="BH3" s="63"/>
      <c r="BI3" s="66"/>
      <c r="BJ3" s="66"/>
      <c r="BK3" s="74"/>
      <c r="BL3" s="63"/>
      <c r="BM3" s="66"/>
      <c r="BN3" s="66"/>
      <c r="BO3" s="74"/>
      <c r="BP3" s="63"/>
      <c r="BQ3" s="63"/>
    </row>
    <row r="4" spans="1:69" s="24" customFormat="1" ht="39" customHeight="1" x14ac:dyDescent="0.35">
      <c r="A4" s="83" t="s">
        <v>29</v>
      </c>
      <c r="D4" s="26"/>
      <c r="E4" s="27"/>
      <c r="F4" s="27"/>
      <c r="G4" s="27"/>
      <c r="H4" s="24" t="s">
        <v>20</v>
      </c>
      <c r="L4" s="61"/>
      <c r="M4" s="62"/>
      <c r="N4" s="62"/>
      <c r="O4" s="66"/>
      <c r="P4" s="73"/>
      <c r="Q4" s="63"/>
      <c r="R4" s="67"/>
      <c r="S4" s="86"/>
      <c r="T4" s="63"/>
      <c r="U4" s="104"/>
      <c r="V4" s="71"/>
      <c r="W4" s="105"/>
      <c r="X4" s="106"/>
      <c r="Y4" s="71"/>
      <c r="Z4" s="71"/>
      <c r="AA4" s="105"/>
      <c r="AB4" s="106"/>
      <c r="AC4" s="71"/>
      <c r="AD4" s="71"/>
      <c r="AE4" s="105"/>
      <c r="AF4" s="106"/>
      <c r="AG4" s="71"/>
      <c r="AH4" s="71"/>
      <c r="AI4" s="105"/>
      <c r="AJ4" s="106"/>
      <c r="AK4" s="71"/>
      <c r="AL4" s="71"/>
      <c r="AM4" s="105"/>
      <c r="AN4" s="106"/>
      <c r="AO4" s="71"/>
      <c r="AP4" s="71"/>
      <c r="AQ4" s="105"/>
      <c r="AR4" s="106"/>
      <c r="AS4" s="71"/>
      <c r="AT4" s="71"/>
      <c r="AU4" s="105"/>
      <c r="AV4" s="63"/>
      <c r="AW4" s="71"/>
      <c r="AX4" s="71"/>
      <c r="AY4" s="74"/>
      <c r="AZ4" s="63"/>
      <c r="BA4" s="71"/>
      <c r="BB4" s="71"/>
      <c r="BC4" s="74"/>
      <c r="BD4" s="63"/>
      <c r="BE4" s="71"/>
      <c r="BF4" s="71"/>
      <c r="BG4" s="74"/>
      <c r="BH4" s="63"/>
      <c r="BI4" s="71"/>
      <c r="BJ4" s="71"/>
      <c r="BK4" s="74"/>
      <c r="BL4" s="63"/>
      <c r="BM4" s="71"/>
      <c r="BN4" s="71"/>
      <c r="BO4" s="74"/>
      <c r="BP4" s="63"/>
      <c r="BQ4" s="63"/>
    </row>
    <row r="5" spans="1:69" s="70" customFormat="1" ht="39" customHeight="1" thickBot="1" x14ac:dyDescent="0.4">
      <c r="A5" s="85">
        <v>0.1</v>
      </c>
      <c r="D5" s="26"/>
      <c r="E5" s="26"/>
      <c r="F5" s="26"/>
      <c r="G5" s="26"/>
      <c r="M5" s="72"/>
      <c r="N5" s="72"/>
      <c r="O5" s="66"/>
      <c r="P5" s="73"/>
      <c r="Q5" s="63"/>
      <c r="R5" s="67"/>
      <c r="S5" s="86"/>
      <c r="T5" s="63"/>
      <c r="U5" s="71"/>
      <c r="V5" s="71"/>
      <c r="W5" s="86"/>
      <c r="X5" s="63"/>
      <c r="Y5" s="71"/>
      <c r="Z5" s="71"/>
      <c r="AA5" s="86"/>
      <c r="AB5" s="63"/>
      <c r="AC5" s="71"/>
      <c r="AD5" s="86"/>
      <c r="AF5" s="63"/>
      <c r="AG5" s="71"/>
      <c r="AH5" s="71"/>
      <c r="AI5" s="86"/>
      <c r="AJ5" s="63"/>
      <c r="AK5" s="71"/>
      <c r="AL5" s="71"/>
      <c r="AM5" s="86"/>
      <c r="AN5" s="63"/>
      <c r="AO5" s="71"/>
      <c r="AP5" s="71"/>
      <c r="AQ5" s="86"/>
      <c r="AR5" s="63"/>
      <c r="AS5" s="71"/>
      <c r="AT5" s="71"/>
      <c r="AU5" s="86"/>
      <c r="AV5" s="63"/>
      <c r="AW5" s="71"/>
      <c r="AX5" s="71"/>
      <c r="AY5" s="74"/>
      <c r="AZ5" s="63"/>
      <c r="BA5" s="71"/>
      <c r="BB5" s="71"/>
      <c r="BC5" s="74"/>
      <c r="BD5" s="63"/>
      <c r="BE5" s="71"/>
      <c r="BF5" s="71"/>
      <c r="BG5" s="74"/>
      <c r="BH5" s="63"/>
      <c r="BI5" s="71"/>
      <c r="BJ5" s="71"/>
      <c r="BK5" s="74"/>
      <c r="BL5" s="63"/>
      <c r="BM5" s="71"/>
      <c r="BN5" s="71"/>
      <c r="BO5" s="74"/>
      <c r="BP5" s="63"/>
      <c r="BQ5" s="63"/>
    </row>
    <row r="6" spans="1:69" s="63" customFormat="1" ht="31.5" customHeight="1" thickBot="1" x14ac:dyDescent="0.4">
      <c r="B6" s="119"/>
      <c r="C6" s="119"/>
      <c r="D6" s="64"/>
      <c r="E6" s="64"/>
      <c r="F6" s="64"/>
      <c r="G6" s="64"/>
      <c r="L6" s="65"/>
      <c r="M6" s="40"/>
      <c r="N6" s="40"/>
      <c r="O6" s="66"/>
      <c r="P6" s="67" t="s">
        <v>23</v>
      </c>
      <c r="R6" s="67"/>
      <c r="S6" s="86"/>
      <c r="U6" s="109"/>
      <c r="V6" s="110"/>
      <c r="W6" s="111"/>
      <c r="Y6" s="109"/>
      <c r="Z6" s="110"/>
      <c r="AA6" s="111"/>
      <c r="AC6" s="109"/>
      <c r="AD6" s="110"/>
      <c r="AE6" s="111"/>
      <c r="AG6" s="109"/>
      <c r="AH6" s="110"/>
      <c r="AI6" s="111"/>
      <c r="AK6" s="109"/>
      <c r="AL6" s="110"/>
      <c r="AM6" s="111"/>
      <c r="AO6" s="109"/>
      <c r="AP6" s="110"/>
      <c r="AQ6" s="111"/>
      <c r="AS6" s="109"/>
      <c r="AT6" s="110"/>
      <c r="AU6" s="111"/>
      <c r="AW6" s="109"/>
      <c r="AX6" s="110"/>
      <c r="AY6" s="111"/>
      <c r="BA6" s="109"/>
      <c r="BB6" s="110"/>
      <c r="BC6" s="111"/>
      <c r="BE6" s="109"/>
      <c r="BF6" s="110"/>
      <c r="BG6" s="111"/>
      <c r="BI6" s="109"/>
      <c r="BJ6" s="110"/>
      <c r="BK6" s="111"/>
      <c r="BM6" s="109"/>
      <c r="BN6" s="110"/>
      <c r="BO6" s="111"/>
    </row>
    <row r="7" spans="1:69" s="4" customFormat="1" ht="31.5" customHeight="1" thickBot="1" x14ac:dyDescent="0.4">
      <c r="B7" s="120"/>
      <c r="C7" s="121"/>
      <c r="D7" s="11"/>
      <c r="E7" s="11"/>
      <c r="F7" s="11"/>
      <c r="G7" s="11"/>
      <c r="H7" s="15"/>
      <c r="I7" s="15"/>
      <c r="J7" s="15"/>
      <c r="K7" s="15"/>
      <c r="L7" s="23"/>
      <c r="M7" s="20"/>
      <c r="N7" s="20"/>
      <c r="O7" s="9"/>
      <c r="P7" s="10"/>
      <c r="R7" s="10"/>
      <c r="S7" s="87"/>
      <c r="U7" s="78"/>
      <c r="V7" s="78"/>
      <c r="W7" s="92"/>
      <c r="Y7" s="78"/>
      <c r="Z7" s="78"/>
      <c r="AA7" s="92"/>
      <c r="AC7" s="78"/>
      <c r="AD7" s="78"/>
      <c r="AE7" s="92"/>
      <c r="AG7" s="78"/>
      <c r="AH7" s="78"/>
      <c r="AI7" s="92"/>
      <c r="AK7" s="78"/>
      <c r="AL7" s="78"/>
      <c r="AM7" s="92"/>
      <c r="AO7" s="78"/>
      <c r="AP7" s="78"/>
      <c r="AQ7" s="92"/>
      <c r="AS7" s="78"/>
      <c r="AT7" s="78"/>
      <c r="AU7" s="92"/>
      <c r="AW7" s="78"/>
      <c r="AX7" s="78"/>
      <c r="AY7" s="78"/>
      <c r="BA7" s="78"/>
      <c r="BB7" s="78"/>
      <c r="BC7" s="78"/>
      <c r="BE7" s="78"/>
      <c r="BF7" s="78"/>
      <c r="BG7" s="78"/>
      <c r="BI7" s="78"/>
      <c r="BJ7" s="78"/>
      <c r="BK7" s="78"/>
      <c r="BM7" s="78"/>
      <c r="BN7" s="78"/>
      <c r="BO7" s="78"/>
    </row>
    <row r="8" spans="1:69" s="24" customFormat="1" ht="24" thickBot="1" x14ac:dyDescent="0.4">
      <c r="B8" s="25"/>
      <c r="D8" s="26"/>
      <c r="E8" s="27"/>
      <c r="F8" s="27"/>
      <c r="G8" s="27"/>
      <c r="H8" s="120"/>
      <c r="I8" s="120"/>
      <c r="J8" s="120"/>
      <c r="K8" s="120"/>
      <c r="L8" s="120"/>
      <c r="M8" s="121"/>
      <c r="N8" s="76"/>
      <c r="O8" s="28"/>
      <c r="P8" s="29"/>
      <c r="S8" s="88"/>
      <c r="U8" s="116">
        <v>42375</v>
      </c>
      <c r="V8" s="117"/>
      <c r="W8" s="118"/>
      <c r="Y8" s="116">
        <v>42404</v>
      </c>
      <c r="Z8" s="117"/>
      <c r="AA8" s="118"/>
      <c r="AC8" s="116">
        <v>42436</v>
      </c>
      <c r="AD8" s="117"/>
      <c r="AE8" s="118"/>
      <c r="AG8" s="116">
        <v>42464</v>
      </c>
      <c r="AH8" s="117"/>
      <c r="AI8" s="118"/>
      <c r="AK8" s="116">
        <v>42494</v>
      </c>
      <c r="AL8" s="117"/>
      <c r="AM8" s="118"/>
      <c r="AO8" s="116">
        <v>42527</v>
      </c>
      <c r="AP8" s="117"/>
      <c r="AQ8" s="118"/>
      <c r="AS8" s="116">
        <v>42555</v>
      </c>
      <c r="AT8" s="117"/>
      <c r="AU8" s="118"/>
      <c r="AW8" s="116">
        <v>42597</v>
      </c>
      <c r="AX8" s="117"/>
      <c r="AY8" s="118"/>
      <c r="BA8" s="116">
        <v>42628</v>
      </c>
      <c r="BB8" s="117"/>
      <c r="BC8" s="118"/>
      <c r="BE8" s="116">
        <v>42658</v>
      </c>
      <c r="BF8" s="117"/>
      <c r="BG8" s="118"/>
      <c r="BI8" s="116">
        <v>42689</v>
      </c>
      <c r="BJ8" s="117"/>
      <c r="BK8" s="118"/>
      <c r="BM8" s="116">
        <v>42353</v>
      </c>
      <c r="BN8" s="117"/>
      <c r="BO8" s="118"/>
    </row>
    <row r="9" spans="1:69" s="41" customFormat="1" ht="61.5" customHeight="1" thickBot="1" x14ac:dyDescent="0.3">
      <c r="A9" s="79"/>
      <c r="B9" s="79"/>
      <c r="C9" s="80"/>
      <c r="D9" s="42" t="s">
        <v>3</v>
      </c>
      <c r="E9" s="43" t="s">
        <v>4</v>
      </c>
      <c r="F9" s="43" t="s">
        <v>6</v>
      </c>
      <c r="G9" s="43" t="s">
        <v>7</v>
      </c>
      <c r="H9" s="44" t="s">
        <v>24</v>
      </c>
      <c r="I9" s="45" t="s">
        <v>25</v>
      </c>
      <c r="J9" s="46" t="s">
        <v>26</v>
      </c>
      <c r="K9" s="47" t="s">
        <v>27</v>
      </c>
      <c r="L9" s="48" t="s">
        <v>21</v>
      </c>
      <c r="M9" s="49" t="s">
        <v>0</v>
      </c>
      <c r="N9" s="49" t="s">
        <v>30</v>
      </c>
      <c r="O9" s="50" t="s">
        <v>31</v>
      </c>
      <c r="P9" s="51" t="s">
        <v>1</v>
      </c>
      <c r="Q9" s="52"/>
      <c r="R9" s="53" t="s">
        <v>8</v>
      </c>
      <c r="S9" s="89"/>
      <c r="U9" s="113" t="s">
        <v>9</v>
      </c>
      <c r="V9" s="114"/>
      <c r="W9" s="115"/>
      <c r="Y9" s="113" t="s">
        <v>10</v>
      </c>
      <c r="Z9" s="114"/>
      <c r="AA9" s="115"/>
      <c r="AC9" s="113" t="s">
        <v>11</v>
      </c>
      <c r="AD9" s="114"/>
      <c r="AE9" s="115"/>
      <c r="AG9" s="113" t="s">
        <v>12</v>
      </c>
      <c r="AH9" s="114"/>
      <c r="AI9" s="115"/>
      <c r="AK9" s="113" t="s">
        <v>13</v>
      </c>
      <c r="AL9" s="114"/>
      <c r="AM9" s="115" t="s">
        <v>2</v>
      </c>
      <c r="AO9" s="113" t="s">
        <v>14</v>
      </c>
      <c r="AP9" s="114"/>
      <c r="AQ9" s="115" t="s">
        <v>2</v>
      </c>
      <c r="AS9" s="113" t="s">
        <v>15</v>
      </c>
      <c r="AT9" s="114"/>
      <c r="AU9" s="115" t="s">
        <v>2</v>
      </c>
      <c r="AW9" s="113" t="s">
        <v>16</v>
      </c>
      <c r="AX9" s="114"/>
      <c r="AY9" s="115" t="s">
        <v>2</v>
      </c>
      <c r="BA9" s="113" t="s">
        <v>5</v>
      </c>
      <c r="BB9" s="114"/>
      <c r="BC9" s="115" t="s">
        <v>2</v>
      </c>
      <c r="BE9" s="113" t="s">
        <v>18</v>
      </c>
      <c r="BF9" s="114"/>
      <c r="BG9" s="115" t="s">
        <v>2</v>
      </c>
      <c r="BI9" s="113" t="s">
        <v>17</v>
      </c>
      <c r="BJ9" s="114"/>
      <c r="BK9" s="115" t="s">
        <v>2</v>
      </c>
      <c r="BM9" s="113" t="s">
        <v>19</v>
      </c>
      <c r="BN9" s="114"/>
      <c r="BO9" s="115" t="s">
        <v>2</v>
      </c>
    </row>
    <row r="10" spans="1:69" s="31" customFormat="1" ht="61.5" customHeight="1" thickBot="1" x14ac:dyDescent="0.3">
      <c r="A10" s="30"/>
      <c r="B10" s="81" t="s">
        <v>32</v>
      </c>
      <c r="D10" s="34">
        <v>48</v>
      </c>
      <c r="E10" s="34"/>
      <c r="F10" s="34"/>
      <c r="G10" s="34"/>
      <c r="H10" s="35">
        <v>600</v>
      </c>
      <c r="I10" s="36">
        <v>400</v>
      </c>
      <c r="J10" s="37">
        <v>200</v>
      </c>
      <c r="K10" s="38">
        <v>600</v>
      </c>
      <c r="L10" s="32">
        <f t="shared" ref="L10:L15" si="0">SUM(H10:K10)/4+(((SUM(H10:K10)/4)*$A$5))</f>
        <v>495</v>
      </c>
      <c r="M10" s="69">
        <v>1090</v>
      </c>
      <c r="N10" s="69"/>
      <c r="O10" s="69">
        <v>1440</v>
      </c>
      <c r="P10" s="69">
        <f t="shared" ref="P10:P15" si="1">SUM(M10:O10)</f>
        <v>2530</v>
      </c>
      <c r="Q10" s="33"/>
      <c r="R10" s="75">
        <f>P10/K10</f>
        <v>4.2166666666666668</v>
      </c>
      <c r="S10" s="90">
        <f>$A$3+(R10*30)</f>
        <v>42467.5</v>
      </c>
      <c r="U10" s="39"/>
      <c r="V10" s="77">
        <f t="shared" ref="V10" si="2">R10+(U10/H10)</f>
        <v>4.2166666666666668</v>
      </c>
      <c r="W10" s="93">
        <f t="shared" ref="W10:W15" si="3">$A$3+(V10*30)</f>
        <v>42467.5</v>
      </c>
      <c r="Y10" s="39"/>
      <c r="Z10" s="77">
        <f t="shared" ref="Z10" si="4">V10+(Y10/H10)</f>
        <v>4.2166666666666668</v>
      </c>
      <c r="AA10" s="93">
        <f t="shared" ref="AA10:AA15" si="5">$A$3+(Z10*30)</f>
        <v>42467.5</v>
      </c>
      <c r="AC10" s="39"/>
      <c r="AD10" s="77">
        <f t="shared" ref="AD10" si="6">Z10+(AC10/$I10)</f>
        <v>4.2166666666666668</v>
      </c>
      <c r="AE10" s="93">
        <f t="shared" ref="AE10:AE15" si="7">$A$3+(AD10*30)</f>
        <v>42467.5</v>
      </c>
      <c r="AG10" s="39"/>
      <c r="AH10" s="77">
        <f t="shared" ref="AH10" si="8">AD10+(AG10/$I10)</f>
        <v>4.2166666666666668</v>
      </c>
      <c r="AI10" s="93">
        <f t="shared" ref="AI10:AI15" si="9">$A$3+(AH10*30)</f>
        <v>42467.5</v>
      </c>
      <c r="AK10" s="39"/>
      <c r="AL10" s="77">
        <f t="shared" ref="AL10" si="10">AH10+(AK10/$I10)</f>
        <v>4.2166666666666668</v>
      </c>
      <c r="AM10" s="93">
        <f t="shared" ref="AM10:AM15" si="11">$A$3+(AL10*30)</f>
        <v>42467.5</v>
      </c>
      <c r="AO10" s="39"/>
      <c r="AP10" s="77">
        <f t="shared" ref="AP10" si="12">AL10+(AO10/$J10)</f>
        <v>4.2166666666666668</v>
      </c>
      <c r="AQ10" s="93">
        <f t="shared" ref="AQ10:AQ15" si="13">$A$3+(AP10*30)</f>
        <v>42467.5</v>
      </c>
      <c r="AS10" s="39"/>
      <c r="AT10" s="77">
        <f t="shared" ref="AT10" si="14">AP10+(AS10/$J10)</f>
        <v>4.2166666666666668</v>
      </c>
      <c r="AU10" s="93">
        <f t="shared" ref="AU10:AU15" si="15">$A$3+(AT10*30)</f>
        <v>42467.5</v>
      </c>
      <c r="AW10" s="39"/>
      <c r="AX10" s="77">
        <f t="shared" ref="AX10" si="16">AT10+(AW10/$J10)</f>
        <v>4.2166666666666668</v>
      </c>
      <c r="AY10" s="112">
        <f t="shared" ref="AY10:AY15" si="17">$A$3+(AX10*30)</f>
        <v>42467.5</v>
      </c>
      <c r="BA10" s="39"/>
      <c r="BB10" s="77">
        <f t="shared" ref="BB10" si="18">AX10+(BA10/$K10)</f>
        <v>4.2166666666666668</v>
      </c>
      <c r="BC10" s="112">
        <f t="shared" ref="BC10:BC15" si="19">$A$3+(BB10*30)</f>
        <v>42467.5</v>
      </c>
      <c r="BE10" s="39"/>
      <c r="BF10" s="77">
        <f t="shared" ref="BF10" si="20">BB10+(BE10/$K10)</f>
        <v>4.2166666666666668</v>
      </c>
      <c r="BG10" s="112">
        <f t="shared" ref="BG10:BG15" si="21">$A$3+(BF10*30)</f>
        <v>42467.5</v>
      </c>
      <c r="BI10" s="39"/>
      <c r="BJ10" s="77">
        <f t="shared" ref="BJ10" si="22">BF10+(BI10/$K10)</f>
        <v>4.2166666666666668</v>
      </c>
      <c r="BK10" s="112">
        <f t="shared" ref="BK10:BK15" si="23">$A$3+(BJ10*30)</f>
        <v>42467.5</v>
      </c>
      <c r="BM10" s="39"/>
      <c r="BN10" s="77">
        <f t="shared" ref="BN10" si="24">BJ10+(BM10/$H10)</f>
        <v>4.2166666666666668</v>
      </c>
      <c r="BO10" s="112">
        <f t="shared" ref="BO10:BO15" si="25">$A$3+(BN10*30)</f>
        <v>42467.5</v>
      </c>
    </row>
    <row r="11" spans="1:69" s="31" customFormat="1" ht="61.5" customHeight="1" thickBot="1" x14ac:dyDescent="0.3">
      <c r="A11" s="30"/>
      <c r="B11" s="81" t="s">
        <v>33</v>
      </c>
      <c r="D11" s="34">
        <v>63</v>
      </c>
      <c r="E11" s="34">
        <v>208</v>
      </c>
      <c r="F11" s="34"/>
      <c r="G11" s="34">
        <f>E11*14</f>
        <v>2912</v>
      </c>
      <c r="H11" s="35">
        <v>1900</v>
      </c>
      <c r="I11" s="36">
        <v>2200</v>
      </c>
      <c r="J11" s="37">
        <v>1200</v>
      </c>
      <c r="K11" s="38">
        <v>1800</v>
      </c>
      <c r="L11" s="32">
        <f t="shared" si="0"/>
        <v>1952.5</v>
      </c>
      <c r="M11" s="69">
        <v>1322</v>
      </c>
      <c r="N11" s="69"/>
      <c r="O11" s="69">
        <v>4032</v>
      </c>
      <c r="P11" s="69">
        <f t="shared" si="1"/>
        <v>5354</v>
      </c>
      <c r="Q11" s="33"/>
      <c r="R11" s="75">
        <f t="shared" ref="R11:R15" si="26">P11/K11</f>
        <v>2.9744444444444444</v>
      </c>
      <c r="S11" s="90">
        <f t="shared" ref="S10:S15" si="27">$A$3+(R11*30)</f>
        <v>42430.23333333333</v>
      </c>
      <c r="U11" s="39"/>
      <c r="V11" s="77">
        <f t="shared" ref="V11:V15" si="28">R11+(U11/H11)</f>
        <v>2.9744444444444444</v>
      </c>
      <c r="W11" s="93">
        <f t="shared" si="3"/>
        <v>42430.23333333333</v>
      </c>
      <c r="Y11" s="39">
        <v>4032</v>
      </c>
      <c r="Z11" s="77">
        <f t="shared" ref="Z11:Z15" si="29">V11+(Y11/H11)</f>
        <v>5.0965497076023389</v>
      </c>
      <c r="AA11" s="93">
        <f t="shared" si="5"/>
        <v>42493.896491228072</v>
      </c>
      <c r="AC11" s="39"/>
      <c r="AD11" s="77">
        <f t="shared" ref="AD11:AD15" si="30">Z11+(AC11/$I11)</f>
        <v>5.0965497076023389</v>
      </c>
      <c r="AE11" s="93">
        <f t="shared" si="7"/>
        <v>42493.896491228072</v>
      </c>
      <c r="AG11" s="39"/>
      <c r="AH11" s="77">
        <f t="shared" ref="AH11:AH15" si="31">AD11+(AG11/$I11)</f>
        <v>5.0965497076023389</v>
      </c>
      <c r="AI11" s="93">
        <f t="shared" si="9"/>
        <v>42493.896491228072</v>
      </c>
      <c r="AK11" s="39"/>
      <c r="AL11" s="77">
        <f t="shared" ref="AL11:AL15" si="32">AH11+(AK11/$I11)</f>
        <v>5.0965497076023389</v>
      </c>
      <c r="AM11" s="93">
        <f t="shared" si="11"/>
        <v>42493.896491228072</v>
      </c>
      <c r="AO11" s="39"/>
      <c r="AP11" s="77">
        <f t="shared" ref="AP11:AP15" si="33">AL11+(AO11/$J11)</f>
        <v>5.0965497076023389</v>
      </c>
      <c r="AQ11" s="93">
        <f t="shared" si="13"/>
        <v>42493.896491228072</v>
      </c>
      <c r="AS11" s="39"/>
      <c r="AT11" s="77">
        <f t="shared" ref="AT11:AT15" si="34">AP11+(AS11/$J11)</f>
        <v>5.0965497076023389</v>
      </c>
      <c r="AU11" s="93">
        <f t="shared" si="15"/>
        <v>42493.896491228072</v>
      </c>
      <c r="AW11" s="39"/>
      <c r="AX11" s="77">
        <f>AT11+(AW11/$J11)</f>
        <v>5.0965497076023389</v>
      </c>
      <c r="AY11" s="112">
        <f t="shared" si="17"/>
        <v>42493.896491228072</v>
      </c>
      <c r="BA11" s="39"/>
      <c r="BB11" s="77">
        <f t="shared" ref="BB11:BB15" si="35">AX11+(BA11/$K11)</f>
        <v>5.0965497076023389</v>
      </c>
      <c r="BC11" s="112">
        <f t="shared" si="19"/>
        <v>42493.896491228072</v>
      </c>
      <c r="BE11" s="39"/>
      <c r="BF11" s="77">
        <f t="shared" ref="BF11:BF15" si="36">BB11+(BE11/$K11)</f>
        <v>5.0965497076023389</v>
      </c>
      <c r="BG11" s="112">
        <f t="shared" si="21"/>
        <v>42493.896491228072</v>
      </c>
      <c r="BI11" s="39"/>
      <c r="BJ11" s="77">
        <f t="shared" ref="BJ11:BJ15" si="37">BF11+(BI11/$K11)</f>
        <v>5.0965497076023389</v>
      </c>
      <c r="BK11" s="112">
        <f t="shared" si="23"/>
        <v>42493.896491228072</v>
      </c>
      <c r="BM11" s="39"/>
      <c r="BN11" s="77">
        <f t="shared" ref="BN11:BN15" si="38">BJ11+(BM11/$H11)</f>
        <v>5.0965497076023389</v>
      </c>
      <c r="BO11" s="112">
        <f t="shared" si="25"/>
        <v>42493.896491228072</v>
      </c>
    </row>
    <row r="12" spans="1:69" s="31" customFormat="1" ht="61.5" customHeight="1" thickBot="1" x14ac:dyDescent="0.3">
      <c r="A12" s="30"/>
      <c r="B12" s="81" t="s">
        <v>34</v>
      </c>
      <c r="D12" s="34">
        <v>35</v>
      </c>
      <c r="E12" s="34">
        <v>123</v>
      </c>
      <c r="F12" s="34"/>
      <c r="G12" s="34"/>
      <c r="H12" s="35">
        <v>140</v>
      </c>
      <c r="I12" s="36">
        <v>150</v>
      </c>
      <c r="J12" s="37">
        <v>220</v>
      </c>
      <c r="K12" s="38">
        <v>150</v>
      </c>
      <c r="L12" s="32">
        <f t="shared" si="0"/>
        <v>181.5</v>
      </c>
      <c r="M12" s="68">
        <v>300</v>
      </c>
      <c r="N12" s="68"/>
      <c r="O12" s="68">
        <v>140</v>
      </c>
      <c r="P12" s="68">
        <f t="shared" si="1"/>
        <v>440</v>
      </c>
      <c r="Q12" s="33"/>
      <c r="R12" s="75">
        <f t="shared" si="26"/>
        <v>2.9333333333333331</v>
      </c>
      <c r="S12" s="90">
        <f t="shared" si="27"/>
        <v>42429</v>
      </c>
      <c r="U12" s="39"/>
      <c r="V12" s="77">
        <f t="shared" si="28"/>
        <v>2.9333333333333331</v>
      </c>
      <c r="W12" s="93">
        <f t="shared" si="3"/>
        <v>42429</v>
      </c>
      <c r="Y12" s="39">
        <v>140</v>
      </c>
      <c r="Z12" s="77">
        <f t="shared" si="29"/>
        <v>3.9333333333333331</v>
      </c>
      <c r="AA12" s="93">
        <f t="shared" si="5"/>
        <v>42459</v>
      </c>
      <c r="AC12" s="39"/>
      <c r="AD12" s="77">
        <f t="shared" si="30"/>
        <v>3.9333333333333331</v>
      </c>
      <c r="AE12" s="93">
        <f t="shared" si="7"/>
        <v>42459</v>
      </c>
      <c r="AG12" s="39"/>
      <c r="AH12" s="77">
        <f t="shared" si="31"/>
        <v>3.9333333333333331</v>
      </c>
      <c r="AI12" s="93">
        <f t="shared" si="9"/>
        <v>42459</v>
      </c>
      <c r="AK12" s="39"/>
      <c r="AL12" s="77">
        <f t="shared" si="32"/>
        <v>3.9333333333333331</v>
      </c>
      <c r="AM12" s="93">
        <f t="shared" si="11"/>
        <v>42459</v>
      </c>
      <c r="AO12" s="39"/>
      <c r="AP12" s="77">
        <f t="shared" si="33"/>
        <v>3.9333333333333331</v>
      </c>
      <c r="AQ12" s="93">
        <f t="shared" si="13"/>
        <v>42459</v>
      </c>
      <c r="AS12" s="39"/>
      <c r="AT12" s="77">
        <f t="shared" si="34"/>
        <v>3.9333333333333331</v>
      </c>
      <c r="AU12" s="93">
        <f t="shared" si="15"/>
        <v>42459</v>
      </c>
      <c r="AW12" s="39"/>
      <c r="AX12" s="77">
        <f t="shared" ref="AX11:AX15" si="39">AT12+(AW12/$J12)</f>
        <v>3.9333333333333331</v>
      </c>
      <c r="AY12" s="112">
        <f t="shared" si="17"/>
        <v>42459</v>
      </c>
      <c r="BA12" s="39"/>
      <c r="BB12" s="77">
        <f t="shared" si="35"/>
        <v>3.9333333333333331</v>
      </c>
      <c r="BC12" s="112">
        <f t="shared" si="19"/>
        <v>42459</v>
      </c>
      <c r="BE12" s="39"/>
      <c r="BF12" s="77">
        <f t="shared" si="36"/>
        <v>3.9333333333333331</v>
      </c>
      <c r="BG12" s="112">
        <f t="shared" si="21"/>
        <v>42459</v>
      </c>
      <c r="BI12" s="39"/>
      <c r="BJ12" s="77">
        <f t="shared" si="37"/>
        <v>3.9333333333333331</v>
      </c>
      <c r="BK12" s="112">
        <f t="shared" si="23"/>
        <v>42459</v>
      </c>
      <c r="BM12" s="39"/>
      <c r="BN12" s="77">
        <f t="shared" si="38"/>
        <v>3.9333333333333331</v>
      </c>
      <c r="BO12" s="112">
        <f t="shared" si="25"/>
        <v>42459</v>
      </c>
    </row>
    <row r="13" spans="1:69" s="31" customFormat="1" ht="61.5" customHeight="1" thickBot="1" x14ac:dyDescent="0.3">
      <c r="A13" s="30"/>
      <c r="B13" s="81" t="s">
        <v>35</v>
      </c>
      <c r="D13" s="34">
        <v>35</v>
      </c>
      <c r="E13" s="34">
        <v>123</v>
      </c>
      <c r="F13" s="34">
        <f>E13*7</f>
        <v>861</v>
      </c>
      <c r="G13" s="34"/>
      <c r="H13" s="35">
        <v>345</v>
      </c>
      <c r="I13" s="36">
        <v>290</v>
      </c>
      <c r="J13" s="37">
        <v>230</v>
      </c>
      <c r="K13" s="38">
        <v>330</v>
      </c>
      <c r="L13" s="32">
        <f t="shared" si="0"/>
        <v>328.625</v>
      </c>
      <c r="M13" s="68">
        <v>50</v>
      </c>
      <c r="N13" s="68"/>
      <c r="O13" s="68">
        <v>1120</v>
      </c>
      <c r="P13" s="68">
        <f t="shared" si="1"/>
        <v>1170</v>
      </c>
      <c r="Q13" s="33"/>
      <c r="R13" s="75">
        <f t="shared" si="26"/>
        <v>3.5454545454545454</v>
      </c>
      <c r="S13" s="90">
        <f t="shared" si="27"/>
        <v>42447.36363636364</v>
      </c>
      <c r="U13" s="39"/>
      <c r="V13" s="77">
        <f t="shared" si="28"/>
        <v>3.5454545454545454</v>
      </c>
      <c r="W13" s="93">
        <f t="shared" si="3"/>
        <v>42447.36363636364</v>
      </c>
      <c r="Y13" s="39"/>
      <c r="Z13" s="77">
        <f t="shared" si="29"/>
        <v>3.5454545454545454</v>
      </c>
      <c r="AA13" s="93">
        <f t="shared" si="5"/>
        <v>42447.36363636364</v>
      </c>
      <c r="AC13" s="39"/>
      <c r="AD13" s="77">
        <f t="shared" si="30"/>
        <v>3.5454545454545454</v>
      </c>
      <c r="AE13" s="93">
        <f t="shared" si="7"/>
        <v>42447.36363636364</v>
      </c>
      <c r="AG13" s="39"/>
      <c r="AH13" s="77">
        <f t="shared" si="31"/>
        <v>3.5454545454545454</v>
      </c>
      <c r="AI13" s="93">
        <f t="shared" si="9"/>
        <v>42447.36363636364</v>
      </c>
      <c r="AK13" s="39"/>
      <c r="AL13" s="77">
        <f t="shared" si="32"/>
        <v>3.5454545454545454</v>
      </c>
      <c r="AM13" s="93">
        <f t="shared" si="11"/>
        <v>42447.36363636364</v>
      </c>
      <c r="AO13" s="39"/>
      <c r="AP13" s="77">
        <f t="shared" si="33"/>
        <v>3.5454545454545454</v>
      </c>
      <c r="AQ13" s="93">
        <f t="shared" si="13"/>
        <v>42447.36363636364</v>
      </c>
      <c r="AS13" s="39"/>
      <c r="AT13" s="77">
        <f t="shared" si="34"/>
        <v>3.5454545454545454</v>
      </c>
      <c r="AU13" s="93">
        <f t="shared" si="15"/>
        <v>42447.36363636364</v>
      </c>
      <c r="AW13" s="39"/>
      <c r="AX13" s="77">
        <f t="shared" si="39"/>
        <v>3.5454545454545454</v>
      </c>
      <c r="AY13" s="112">
        <f t="shared" si="17"/>
        <v>42447.36363636364</v>
      </c>
      <c r="BA13" s="39"/>
      <c r="BB13" s="77">
        <f t="shared" si="35"/>
        <v>3.5454545454545454</v>
      </c>
      <c r="BC13" s="112">
        <f t="shared" si="19"/>
        <v>42447.36363636364</v>
      </c>
      <c r="BE13" s="39"/>
      <c r="BF13" s="77">
        <f t="shared" si="36"/>
        <v>3.5454545454545454</v>
      </c>
      <c r="BG13" s="112">
        <f t="shared" si="21"/>
        <v>42447.36363636364</v>
      </c>
      <c r="BI13" s="39"/>
      <c r="BJ13" s="77">
        <f t="shared" si="37"/>
        <v>3.5454545454545454</v>
      </c>
      <c r="BK13" s="112">
        <f t="shared" si="23"/>
        <v>42447.36363636364</v>
      </c>
      <c r="BM13" s="39"/>
      <c r="BN13" s="77">
        <f t="shared" si="38"/>
        <v>3.5454545454545454</v>
      </c>
      <c r="BO13" s="112">
        <f t="shared" si="25"/>
        <v>42447.36363636364</v>
      </c>
    </row>
    <row r="14" spans="1:69" s="31" customFormat="1" ht="61.5" customHeight="1" thickBot="1" x14ac:dyDescent="0.3">
      <c r="A14" s="30"/>
      <c r="B14" s="81" t="s">
        <v>36</v>
      </c>
      <c r="D14" s="34">
        <v>54</v>
      </c>
      <c r="E14" s="34">
        <v>192</v>
      </c>
      <c r="F14" s="34"/>
      <c r="G14" s="34">
        <f>E14*14</f>
        <v>2688</v>
      </c>
      <c r="H14" s="35">
        <v>1370</v>
      </c>
      <c r="I14" s="36">
        <v>1170</v>
      </c>
      <c r="J14" s="37">
        <v>1200</v>
      </c>
      <c r="K14" s="38">
        <v>1000</v>
      </c>
      <c r="L14" s="32">
        <f t="shared" si="0"/>
        <v>1303.5</v>
      </c>
      <c r="M14" s="68">
        <v>2270</v>
      </c>
      <c r="N14" s="68">
        <v>1457</v>
      </c>
      <c r="O14" s="68"/>
      <c r="P14" s="68">
        <f t="shared" si="1"/>
        <v>3727</v>
      </c>
      <c r="Q14" s="33"/>
      <c r="R14" s="75">
        <f t="shared" si="26"/>
        <v>3.7269999999999999</v>
      </c>
      <c r="S14" s="90">
        <f t="shared" si="27"/>
        <v>42452.81</v>
      </c>
      <c r="U14" s="39"/>
      <c r="V14" s="77">
        <f t="shared" si="28"/>
        <v>3.7269999999999999</v>
      </c>
      <c r="W14" s="93">
        <f t="shared" si="3"/>
        <v>42452.81</v>
      </c>
      <c r="Y14" s="39">
        <v>1080</v>
      </c>
      <c r="Z14" s="77">
        <f t="shared" si="29"/>
        <v>4.5153211678832115</v>
      </c>
      <c r="AA14" s="93">
        <f t="shared" si="5"/>
        <v>42476.459635036495</v>
      </c>
      <c r="AC14" s="39"/>
      <c r="AD14" s="77">
        <f t="shared" si="30"/>
        <v>4.5153211678832115</v>
      </c>
      <c r="AE14" s="93">
        <f t="shared" si="7"/>
        <v>42476.459635036495</v>
      </c>
      <c r="AG14" s="39"/>
      <c r="AH14" s="77">
        <f t="shared" si="31"/>
        <v>4.5153211678832115</v>
      </c>
      <c r="AI14" s="93">
        <f t="shared" si="9"/>
        <v>42476.459635036495</v>
      </c>
      <c r="AK14" s="39"/>
      <c r="AL14" s="77">
        <f t="shared" si="32"/>
        <v>4.5153211678832115</v>
      </c>
      <c r="AM14" s="93">
        <f t="shared" si="11"/>
        <v>42476.459635036495</v>
      </c>
      <c r="AO14" s="39"/>
      <c r="AP14" s="77">
        <f t="shared" si="33"/>
        <v>4.5153211678832115</v>
      </c>
      <c r="AQ14" s="93">
        <f t="shared" si="13"/>
        <v>42476.459635036495</v>
      </c>
      <c r="AS14" s="39"/>
      <c r="AT14" s="77">
        <f t="shared" si="34"/>
        <v>4.5153211678832115</v>
      </c>
      <c r="AU14" s="93">
        <f t="shared" si="15"/>
        <v>42476.459635036495</v>
      </c>
      <c r="AW14" s="39"/>
      <c r="AX14" s="77">
        <f t="shared" si="39"/>
        <v>4.5153211678832115</v>
      </c>
      <c r="AY14" s="112">
        <f t="shared" si="17"/>
        <v>42476.459635036495</v>
      </c>
      <c r="BA14" s="39"/>
      <c r="BB14" s="77">
        <f t="shared" si="35"/>
        <v>4.5153211678832115</v>
      </c>
      <c r="BC14" s="112">
        <f t="shared" si="19"/>
        <v>42476.459635036495</v>
      </c>
      <c r="BE14" s="39"/>
      <c r="BF14" s="77">
        <f t="shared" si="36"/>
        <v>4.5153211678832115</v>
      </c>
      <c r="BG14" s="112">
        <f t="shared" si="21"/>
        <v>42476.459635036495</v>
      </c>
      <c r="BI14" s="39"/>
      <c r="BJ14" s="77">
        <f t="shared" si="37"/>
        <v>4.5153211678832115</v>
      </c>
      <c r="BK14" s="112">
        <f t="shared" si="23"/>
        <v>42476.459635036495</v>
      </c>
      <c r="BM14" s="39"/>
      <c r="BN14" s="77">
        <f t="shared" si="38"/>
        <v>4.5153211678832115</v>
      </c>
      <c r="BO14" s="112">
        <f t="shared" si="25"/>
        <v>42476.459635036495</v>
      </c>
    </row>
    <row r="15" spans="1:69" s="31" customFormat="1" ht="61.5" customHeight="1" thickBot="1" x14ac:dyDescent="0.3">
      <c r="A15" s="30"/>
      <c r="B15" s="81" t="s">
        <v>37</v>
      </c>
      <c r="D15" s="34">
        <v>63</v>
      </c>
      <c r="E15" s="34">
        <v>208</v>
      </c>
      <c r="F15" s="34">
        <v>1456</v>
      </c>
      <c r="G15" s="34"/>
      <c r="H15" s="35">
        <v>1120</v>
      </c>
      <c r="I15" s="36">
        <v>770</v>
      </c>
      <c r="J15" s="37">
        <v>440</v>
      </c>
      <c r="K15" s="38">
        <v>920</v>
      </c>
      <c r="L15" s="32">
        <f t="shared" si="0"/>
        <v>893.75</v>
      </c>
      <c r="M15" s="68">
        <v>390</v>
      </c>
      <c r="N15" s="68">
        <v>1953</v>
      </c>
      <c r="O15" s="68"/>
      <c r="P15" s="68">
        <f t="shared" si="1"/>
        <v>2343</v>
      </c>
      <c r="Q15" s="33"/>
      <c r="R15" s="75">
        <f t="shared" si="26"/>
        <v>2.5467391304347826</v>
      </c>
      <c r="S15" s="90">
        <f>$A$3+(R15*30)</f>
        <v>42417.40217391304</v>
      </c>
      <c r="U15" s="39"/>
      <c r="V15" s="77">
        <f t="shared" si="28"/>
        <v>2.5467391304347826</v>
      </c>
      <c r="W15" s="93">
        <f t="shared" si="3"/>
        <v>42417.40217391304</v>
      </c>
      <c r="Y15" s="39">
        <v>1008</v>
      </c>
      <c r="Z15" s="77">
        <f t="shared" si="29"/>
        <v>3.4467391304347825</v>
      </c>
      <c r="AA15" s="93">
        <f t="shared" si="5"/>
        <v>42444.40217391304</v>
      </c>
      <c r="AC15" s="39"/>
      <c r="AD15" s="77">
        <f t="shared" si="30"/>
        <v>3.4467391304347825</v>
      </c>
      <c r="AE15" s="93">
        <f t="shared" si="7"/>
        <v>42444.40217391304</v>
      </c>
      <c r="AG15" s="39"/>
      <c r="AH15" s="77">
        <f t="shared" si="31"/>
        <v>3.4467391304347825</v>
      </c>
      <c r="AI15" s="93">
        <f t="shared" si="9"/>
        <v>42444.40217391304</v>
      </c>
      <c r="AK15" s="39"/>
      <c r="AL15" s="77">
        <f t="shared" si="32"/>
        <v>3.4467391304347825</v>
      </c>
      <c r="AM15" s="93">
        <f t="shared" si="11"/>
        <v>42444.40217391304</v>
      </c>
      <c r="AO15" s="39"/>
      <c r="AP15" s="77">
        <f t="shared" si="33"/>
        <v>3.4467391304347825</v>
      </c>
      <c r="AQ15" s="93">
        <f t="shared" si="13"/>
        <v>42444.40217391304</v>
      </c>
      <c r="AS15" s="39"/>
      <c r="AT15" s="77">
        <f t="shared" si="34"/>
        <v>3.4467391304347825</v>
      </c>
      <c r="AU15" s="93">
        <f t="shared" si="15"/>
        <v>42444.40217391304</v>
      </c>
      <c r="AW15" s="39"/>
      <c r="AX15" s="77">
        <f t="shared" si="39"/>
        <v>3.4467391304347825</v>
      </c>
      <c r="AY15" s="112">
        <f t="shared" si="17"/>
        <v>42444.40217391304</v>
      </c>
      <c r="BA15" s="39"/>
      <c r="BB15" s="77">
        <f t="shared" si="35"/>
        <v>3.4467391304347825</v>
      </c>
      <c r="BC15" s="112">
        <f t="shared" si="19"/>
        <v>42444.40217391304</v>
      </c>
      <c r="BE15" s="39"/>
      <c r="BF15" s="77">
        <f t="shared" si="36"/>
        <v>3.4467391304347825</v>
      </c>
      <c r="BG15" s="112">
        <f t="shared" si="21"/>
        <v>42444.40217391304</v>
      </c>
      <c r="BI15" s="39"/>
      <c r="BJ15" s="77">
        <f t="shared" si="37"/>
        <v>3.4467391304347825</v>
      </c>
      <c r="BK15" s="112">
        <f t="shared" si="23"/>
        <v>42444.40217391304</v>
      </c>
      <c r="BM15" s="39"/>
      <c r="BN15" s="77">
        <f t="shared" si="38"/>
        <v>3.4467391304347825</v>
      </c>
      <c r="BO15" s="112">
        <f t="shared" si="25"/>
        <v>42444.40217391304</v>
      </c>
    </row>
    <row r="16" spans="1:69" ht="31.5" customHeight="1" x14ac:dyDescent="0.25">
      <c r="U16" s="12"/>
      <c r="V16" s="12"/>
      <c r="Y16" s="12"/>
      <c r="Z16" s="12"/>
      <c r="AC16" s="12"/>
      <c r="AD16" s="12"/>
      <c r="AG16" s="12"/>
      <c r="AH16" s="12"/>
      <c r="AK16" s="12"/>
      <c r="AL16" s="12"/>
      <c r="AO16" s="12"/>
      <c r="AP16" s="12"/>
      <c r="AS16" s="12"/>
      <c r="AT16" s="12"/>
      <c r="AW16" s="12"/>
      <c r="AX16" s="12"/>
      <c r="BA16" s="12"/>
      <c r="BB16" s="12"/>
      <c r="BE16" s="12"/>
      <c r="BF16" s="12"/>
      <c r="BI16" s="12"/>
      <c r="BJ16" s="12"/>
      <c r="BM16" s="12"/>
      <c r="BN16" s="12"/>
    </row>
  </sheetData>
  <sortState ref="A29:BT42">
    <sortCondition ref="A42"/>
  </sortState>
  <mergeCells count="27">
    <mergeCell ref="BI8:BK8"/>
    <mergeCell ref="BI9:BK9"/>
    <mergeCell ref="BM8:BO8"/>
    <mergeCell ref="BM9:BO9"/>
    <mergeCell ref="U9:W9"/>
    <mergeCell ref="Y9:AA9"/>
    <mergeCell ref="AC9:AE9"/>
    <mergeCell ref="AG9:AI9"/>
    <mergeCell ref="AK9:AM9"/>
    <mergeCell ref="AC8:AE8"/>
    <mergeCell ref="AG8:AI8"/>
    <mergeCell ref="AS9:AU9"/>
    <mergeCell ref="AW9:AY9"/>
    <mergeCell ref="BA9:BC9"/>
    <mergeCell ref="BE8:BG8"/>
    <mergeCell ref="BE9:BG9"/>
    <mergeCell ref="BA8:BC8"/>
    <mergeCell ref="B6:C6"/>
    <mergeCell ref="H8:M8"/>
    <mergeCell ref="U8:W8"/>
    <mergeCell ref="Y8:AA8"/>
    <mergeCell ref="B7:C7"/>
    <mergeCell ref="AO9:AQ9"/>
    <mergeCell ref="AK8:AM8"/>
    <mergeCell ref="AO8:AQ8"/>
    <mergeCell ref="AS8:AU8"/>
    <mergeCell ref="AW8:AY8"/>
  </mergeCells>
  <conditionalFormatting sqref="R10:R15">
    <cfRule type="cellIs" dxfId="7" priority="3638" operator="lessThan">
      <formula>$R$3</formula>
    </cfRule>
  </conditionalFormatting>
  <conditionalFormatting sqref="AH10:AH15">
    <cfRule type="cellIs" dxfId="6" priority="156" operator="lessThan">
      <formula>$AE$3</formula>
    </cfRule>
  </conditionalFormatting>
  <conditionalFormatting sqref="AH12:AH13 AH15">
    <cfRule type="cellIs" dxfId="5" priority="61" operator="lessThan">
      <formula>$AE$3</formula>
    </cfRule>
  </conditionalFormatting>
  <conditionalFormatting sqref="V10:V15 Z10:Z15 AD10:AD15">
    <cfRule type="cellIs" dxfId="4" priority="50" operator="lessThan">
      <formula>$AE$3</formula>
    </cfRule>
  </conditionalFormatting>
  <conditionalFormatting sqref="V12:V13 Z12:Z13 AD12:AD13 V15 Z15 AD15">
    <cfRule type="cellIs" dxfId="3" priority="44" operator="lessThan">
      <formula>$AE$3</formula>
    </cfRule>
  </conditionalFormatting>
  <conditionalFormatting sqref="AL10:AL15 AP10:AP15 AT10:AT15 AX10:AX15 BB10:BB15 BF10:BF15 BJ10:BJ15 BN10:BN15">
    <cfRule type="cellIs" dxfId="2" priority="40" operator="lessThan">
      <formula>$AE$3</formula>
    </cfRule>
  </conditionalFormatting>
  <conditionalFormatting sqref="AL12:AL13 AP12:AP13 AT12:AT13 AX12:AX13 BB12:BB13 BF12:BF13 BJ12:BJ13 BN12:BN13 AL15 AP15 AT15 AX15 BB15 BF15 BJ15 BN15">
    <cfRule type="cellIs" dxfId="1" priority="34" operator="lessThan">
      <formula>$AE$3</formula>
    </cfRule>
  </conditionalFormatting>
  <conditionalFormatting sqref="S10:S15">
    <cfRule type="colorScale" priority="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10:AI15">
    <cfRule type="colorScale" priority="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10:AI15">
    <cfRule type="colorScale" priority="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W15 AA10:AA15 AE10:AE15">
    <cfRule type="colorScale" priority="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W15">
    <cfRule type="colorScale" priority="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Q10:AQ15 AU10:AU15 AM10:AM15 AY10:AY15 BC10:BC15 BG10:BG15 BK10:BK15 BO10:BO15">
    <cfRule type="colorScale" priority="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M10:AM15">
    <cfRule type="colorScale" priority="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25" right="0.25" top="0.75" bottom="0.75" header="0.3" footer="0.3"/>
  <pageSetup paperSize="9" scale="15" fitToHeight="0" orientation="landscape" cellComments="atEnd" r:id="rId1"/>
  <colBreaks count="1" manualBreakCount="1">
    <brk id="28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TEST</vt:lpstr>
      <vt:lpstr>TEST!Impression_des_titres</vt:lpstr>
      <vt:lpstr>TEST!Zone_d_impression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Fabien BASTIN</cp:lastModifiedBy>
  <cp:lastPrinted>2015-10-09T14:18:48Z</cp:lastPrinted>
  <dcterms:created xsi:type="dcterms:W3CDTF">2010-05-13T13:36:30Z</dcterms:created>
  <dcterms:modified xsi:type="dcterms:W3CDTF">2015-12-18T16:02:31Z</dcterms:modified>
</cp:coreProperties>
</file>