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2150"/>
  </bookViews>
  <sheets>
    <sheet name="litiges" sheetId="2" r:id="rId1"/>
  </sheets>
  <definedNames>
    <definedName name="_xlnm._FilterDatabase" localSheetId="0" hidden="1">litiges!$A$8:$U$19</definedName>
    <definedName name="f_article">OFFSET(p_article,0,0,COUNTA(l_article),1)</definedName>
    <definedName name="f_conformite">OFFSET(p_conformite,0,0,COUNTA(l_conformite),1)</definedName>
    <definedName name="f_decision">OFFSET(p_decision,0,0,COUNTA(l_decision),1)</definedName>
    <definedName name="f_envoi">OFFSET(p_envoi,0,0,COUNTA(l_envoi),1)</definedName>
    <definedName name="f_raison">OFFSET(p_raison,0,0,COUNTA(l_raison),1)</definedName>
    <definedName name="l_article">#REF!</definedName>
    <definedName name="l_conformite">#REF!</definedName>
    <definedName name="l_decision">#REF!</definedName>
    <definedName name="l_envoi">#REF!</definedName>
    <definedName name="l_raison">#REF!</definedName>
    <definedName name="p_article">#REF!</definedName>
    <definedName name="p_conformite">#REF!</definedName>
    <definedName name="p_decision">#REF!</definedName>
    <definedName name="p_envoi">#REF!</definedName>
    <definedName name="p_raison">#REF!</definedName>
  </definedNames>
  <calcPr calcId="145621" iterate="1"/>
</workbook>
</file>

<file path=xl/calcChain.xml><?xml version="1.0" encoding="utf-8"?>
<calcChain xmlns="http://schemas.openxmlformats.org/spreadsheetml/2006/main">
  <c r="G4" i="2" l="1"/>
  <c r="G3" i="2" l="1"/>
  <c r="F4" i="2"/>
  <c r="F3" i="2"/>
  <c r="Q14" i="2" l="1"/>
  <c r="F11" i="2"/>
  <c r="F12" i="2"/>
  <c r="F17" i="2"/>
  <c r="F18" i="2"/>
  <c r="F19" i="2"/>
  <c r="F10" i="2"/>
  <c r="Q11" i="2"/>
  <c r="Q12" i="2"/>
  <c r="Q13" i="2"/>
  <c r="Q15" i="2"/>
  <c r="Q9" i="2"/>
  <c r="Q16" i="2"/>
  <c r="Q17" i="2"/>
  <c r="Q18" i="2"/>
  <c r="Q19" i="2"/>
  <c r="Q10" i="2"/>
  <c r="D3" i="2" l="1"/>
  <c r="D4" i="2" s="1"/>
</calcChain>
</file>

<file path=xl/comments1.xml><?xml version="1.0" encoding="utf-8"?>
<comments xmlns="http://schemas.openxmlformats.org/spreadsheetml/2006/main">
  <authors>
    <author>Fabien BASTIN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 xml:space="preserve">Référence du CAS:
</t>
        </r>
        <r>
          <rPr>
            <sz val="9"/>
            <color indexed="81"/>
            <rFont val="Tahoma"/>
            <family val="2"/>
          </rPr>
          <t>A = Alerte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E = Erreur
Q= Défectueux
L= Litiges (autres)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DATE DE SAISIE</t>
        </r>
        <r>
          <rPr>
            <sz val="9"/>
            <color indexed="81"/>
            <rFont val="Tahoma"/>
            <family val="2"/>
          </rPr>
          <t xml:space="preserve">
Si CELL ROUGE alors la date de saisie est &gt; 21 jours  - Échéance dépassée - Urgence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D’OÙ NOUS VIENT L'INFO?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Fabien BASTIN:</t>
        </r>
        <r>
          <rPr>
            <sz val="9"/>
            <color indexed="81"/>
            <rFont val="Tahoma"/>
            <family val="2"/>
          </rPr>
          <t xml:space="preserve">
Si </t>
        </r>
      </text>
    </comment>
  </commentList>
</comments>
</file>

<file path=xl/sharedStrings.xml><?xml version="1.0" encoding="utf-8"?>
<sst xmlns="http://schemas.openxmlformats.org/spreadsheetml/2006/main" count="98" uniqueCount="72">
  <si>
    <t>RETOUR</t>
  </si>
  <si>
    <t>CLOTURE</t>
  </si>
  <si>
    <t>DATE</t>
  </si>
  <si>
    <t>ARTICLE</t>
  </si>
  <si>
    <t>QTE</t>
  </si>
  <si>
    <t>RAISON</t>
  </si>
  <si>
    <t>DECISION</t>
  </si>
  <si>
    <t>AVOIR</t>
  </si>
  <si>
    <t>n° CAS</t>
  </si>
  <si>
    <t>E01</t>
  </si>
  <si>
    <t>E02</t>
  </si>
  <si>
    <t>E03</t>
  </si>
  <si>
    <t>CONTACT SOURCE</t>
  </si>
  <si>
    <t>ERREUR PREPA</t>
  </si>
  <si>
    <t>AB</t>
  </si>
  <si>
    <t>avoir car achat fait en pharmacie des produits</t>
  </si>
  <si>
    <t>EB</t>
  </si>
  <si>
    <t>Erreur prepa - à récupérer - Coff Abc vs Coff FP</t>
  </si>
  <si>
    <t>ERREUR CLIENT</t>
  </si>
  <si>
    <t>FB</t>
  </si>
  <si>
    <t>A ENVOYER</t>
  </si>
  <si>
    <t xml:space="preserve">Nous sommes le </t>
  </si>
  <si>
    <t>Échéance des traitements</t>
  </si>
  <si>
    <t>SUIVI DES LITIGES</t>
  </si>
  <si>
    <t>TIERS 
(CLIENT ou FOURNISSEUR)</t>
  </si>
  <si>
    <t>IDENTIFICATION</t>
  </si>
  <si>
    <t>LOT</t>
  </si>
  <si>
    <t>PROB JUS</t>
  </si>
  <si>
    <t>PROB TECHNIQUE</t>
  </si>
  <si>
    <t xml:space="preserve">LIBERATION </t>
  </si>
  <si>
    <t>SURVEILLANCE</t>
  </si>
  <si>
    <t>COMMENTAIRE</t>
  </si>
  <si>
    <t>CONFORMITE</t>
  </si>
  <si>
    <t>Conforme</t>
  </si>
  <si>
    <t>Non Nécessaire</t>
  </si>
  <si>
    <t>ACTION
(ou article à envoyer)</t>
  </si>
  <si>
    <t>Conclusions</t>
  </si>
  <si>
    <t>SOLUTION</t>
  </si>
  <si>
    <t>Q01</t>
  </si>
  <si>
    <t>Le produit ne sort pas du tout ou en gros paquet</t>
  </si>
  <si>
    <t>MISE EN DISTRIBUTION</t>
  </si>
  <si>
    <t>DATE DE SOLUTION</t>
  </si>
  <si>
    <t>Q02</t>
  </si>
  <si>
    <t>MR245</t>
  </si>
  <si>
    <t>AR179</t>
  </si>
  <si>
    <t>Q03</t>
  </si>
  <si>
    <t>le produit était beige et non blanc et plus liquide.</t>
  </si>
  <si>
    <t>ATTENTE REPONSE FOURNISSEUR</t>
  </si>
  <si>
    <t>15F004/O123467/15F077</t>
  </si>
  <si>
    <t>A01</t>
  </si>
  <si>
    <t>Palette livrée à l'envers - produits coulent</t>
  </si>
  <si>
    <t>DATE 
DE LA DECISION 
(ou du retour)</t>
  </si>
  <si>
    <t>Constaté</t>
  </si>
  <si>
    <t>Q04</t>
  </si>
  <si>
    <t>MQ738</t>
  </si>
  <si>
    <t>Déphasage + couleur blanc + coulé + grumeaux</t>
  </si>
  <si>
    <t>Les prochaines références à utiliser sont:</t>
  </si>
  <si>
    <t>A</t>
  </si>
  <si>
    <t>B</t>
  </si>
  <si>
    <t>C</t>
  </si>
  <si>
    <t>D</t>
  </si>
  <si>
    <t>E</t>
  </si>
  <si>
    <t>ABC</t>
  </si>
  <si>
    <t>DEF</t>
  </si>
  <si>
    <t>GHI</t>
  </si>
  <si>
    <t>KLM</t>
  </si>
  <si>
    <t>NOP</t>
  </si>
  <si>
    <t>QRS</t>
  </si>
  <si>
    <t>TUV</t>
  </si>
  <si>
    <t>WXY</t>
  </si>
  <si>
    <t>Z</t>
  </si>
  <si>
    <t>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</si>
</sst>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8"/>
      <color theme="0"/>
      <name val="Calibri"/>
      <family val="2"/>
    </font>
    <font>
      <b/>
      <sz val="12"/>
      <color rgb="FF000000"/>
      <name val="Calibri"/>
      <family val="2"/>
    </font>
    <font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0" xfId="0" applyBorder="1" applyAlignment="1">
      <alignment horizontal="center"/>
    </xf>
    <xf numFmtId="0" fontId="10" fillId="0" borderId="0" xfId="0" applyFont="1" applyFill="1" applyBorder="1" applyAlignment="1"/>
    <xf numFmtId="16" fontId="0" fillId="0" borderId="0" xfId="0" applyNumberFormat="1" applyBorder="1" applyAlignment="1">
      <alignment horizontal="center"/>
    </xf>
    <xf numFmtId="0" fontId="14" fillId="0" borderId="0" xfId="0" applyFont="1" applyFill="1" applyBorder="1" applyAlignment="1"/>
    <xf numFmtId="0" fontId="14" fillId="0" borderId="0" xfId="0" applyFont="1" applyFill="1"/>
    <xf numFmtId="0" fontId="12" fillId="0" borderId="24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1" xfId="0" applyBorder="1"/>
    <xf numFmtId="0" fontId="0" fillId="4" borderId="13" xfId="0" applyFill="1" applyBorder="1" applyAlignment="1">
      <alignment horizontal="center"/>
    </xf>
    <xf numFmtId="0" fontId="0" fillId="0" borderId="14" xfId="0" applyBorder="1"/>
    <xf numFmtId="0" fontId="10" fillId="0" borderId="0" xfId="0" applyFont="1" applyFill="1" applyBorder="1"/>
    <xf numFmtId="0" fontId="15" fillId="0" borderId="4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164" fontId="12" fillId="0" borderId="24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64" fontId="15" fillId="0" borderId="6" xfId="0" applyNumberFormat="1" applyFont="1" applyBorder="1" applyAlignment="1">
      <alignment horizontal="center" vertical="top" wrapText="1"/>
    </xf>
    <xf numFmtId="164" fontId="15" fillId="0" borderId="5" xfId="0" applyNumberFormat="1" applyFont="1" applyBorder="1" applyAlignment="1">
      <alignment horizontal="center" vertical="top" wrapText="1"/>
    </xf>
    <xf numFmtId="164" fontId="0" fillId="0" borderId="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49" fontId="7" fillId="0" borderId="0" xfId="0" applyNumberFormat="1" applyFont="1"/>
    <xf numFmtId="49" fontId="0" fillId="0" borderId="0" xfId="0" applyNumberFormat="1"/>
    <xf numFmtId="49" fontId="12" fillId="0" borderId="24" xfId="0" applyNumberFormat="1" applyFont="1" applyFill="1" applyBorder="1" applyAlignment="1">
      <alignment horizontal="center"/>
    </xf>
    <xf numFmtId="49" fontId="15" fillId="0" borderId="5" xfId="0" applyNumberFormat="1" applyFont="1" applyBorder="1" applyAlignment="1">
      <alignment horizontal="center" vertical="top" wrapText="1"/>
    </xf>
    <xf numFmtId="49" fontId="0" fillId="0" borderId="3" xfId="0" applyNumberForma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0" fontId="0" fillId="0" borderId="0" xfId="0" applyFill="1"/>
    <xf numFmtId="0" fontId="0" fillId="0" borderId="0" xfId="0"/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164" fontId="11" fillId="0" borderId="23" xfId="0" applyNumberFormat="1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164" fontId="11" fillId="0" borderId="29" xfId="0" applyNumberFormat="1" applyFont="1" applyFill="1" applyBorder="1" applyAlignment="1">
      <alignment horizontal="center"/>
    </xf>
    <xf numFmtId="16" fontId="11" fillId="0" borderId="0" xfId="0" applyNumberFormat="1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164" fontId="11" fillId="0" borderId="18" xfId="0" applyNumberFormat="1" applyFont="1" applyFill="1" applyBorder="1" applyAlignment="1">
      <alignment horizontal="center"/>
    </xf>
    <xf numFmtId="0" fontId="11" fillId="0" borderId="19" xfId="0" applyFont="1" applyFill="1" applyBorder="1"/>
    <xf numFmtId="0" fontId="11" fillId="7" borderId="15" xfId="0" applyFont="1" applyFill="1" applyBorder="1" applyAlignment="1">
      <alignment horizontal="center"/>
    </xf>
    <xf numFmtId="0" fontId="11" fillId="6" borderId="15" xfId="0" applyFont="1" applyFill="1" applyBorder="1" applyAlignment="1">
      <alignment horizontal="center"/>
    </xf>
    <xf numFmtId="0" fontId="11" fillId="8" borderId="15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left"/>
    </xf>
    <xf numFmtId="0" fontId="11" fillId="0" borderId="19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16" fontId="0" fillId="0" borderId="10" xfId="0" applyNumberFormat="1" applyBorder="1" applyAlignment="1">
      <alignment horizontal="left" wrapText="1"/>
    </xf>
    <xf numFmtId="0" fontId="0" fillId="0" borderId="32" xfId="0" applyBorder="1" applyAlignment="1">
      <alignment horizontal="center"/>
    </xf>
    <xf numFmtId="14" fontId="0" fillId="0" borderId="30" xfId="0" applyNumberFormat="1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1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64" fontId="13" fillId="0" borderId="8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49" fontId="13" fillId="0" borderId="8" xfId="0" applyNumberFormat="1" applyFont="1" applyFill="1" applyBorder="1" applyAlignment="1">
      <alignment horizontal="center"/>
    </xf>
    <xf numFmtId="164" fontId="13" fillId="0" borderId="9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7">
    <cellStyle name="cf1" xfId="1"/>
    <cellStyle name="cf2" xfId="2"/>
    <cellStyle name="cf3" xfId="3"/>
    <cellStyle name="cf4" xfId="4"/>
    <cellStyle name="Normal" xfId="0" builtinId="0" customBuiltin="1"/>
    <cellStyle name="Normal 2" xfId="5"/>
    <cellStyle name="Normal 2 2" xfId="6"/>
  </cellStyles>
  <dxfs count="2"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colors>
    <mruColors>
      <color rgb="FFFF6600"/>
      <color rgb="FFFF3300"/>
      <color rgb="FFFF006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19"/>
  <sheetViews>
    <sheetView tabSelected="1" zoomScale="85" zoomScaleNormal="85" workbookViewId="0">
      <pane xSplit="4" ySplit="8" topLeftCell="J9" activePane="bottomRight" state="frozen"/>
      <selection pane="topRight" activeCell="E1" sqref="E1"/>
      <selection pane="bottomLeft" activeCell="A9" sqref="A9"/>
      <selection pane="bottomRight" activeCell="T22" sqref="T22"/>
    </sheetView>
  </sheetViews>
  <sheetFormatPr baseColWidth="10" defaultRowHeight="15" x14ac:dyDescent="0.25"/>
  <cols>
    <col min="1" max="1" width="4.85546875" style="1" bestFit="1" customWidth="1"/>
    <col min="2" max="2" width="8.85546875" style="42" bestFit="1" customWidth="1"/>
    <col min="3" max="3" width="10.28515625" bestFit="1" customWidth="1"/>
    <col min="4" max="4" width="23.140625" bestFit="1" customWidth="1"/>
    <col min="5" max="5" width="66" bestFit="1" customWidth="1"/>
    <col min="6" max="6" width="22.7109375" style="51" bestFit="1" customWidth="1"/>
    <col min="7" max="7" width="9" bestFit="1" customWidth="1"/>
    <col min="8" max="8" width="16.7109375" bestFit="1" customWidth="1"/>
    <col min="9" max="9" width="83.140625" style="11" bestFit="1" customWidth="1"/>
    <col min="10" max="10" width="15.5703125" style="43" bestFit="1" customWidth="1"/>
    <col min="11" max="11" width="19.28515625" bestFit="1" customWidth="1"/>
    <col min="12" max="12" width="16.7109375" style="42" bestFit="1" customWidth="1"/>
    <col min="13" max="13" width="0.85546875" style="5" customWidth="1"/>
    <col min="14" max="14" width="59.7109375" customWidth="1"/>
    <col min="15" max="15" width="5.140625" bestFit="1" customWidth="1"/>
    <col min="16" max="16" width="11.28515625" style="42" bestFit="1" customWidth="1"/>
    <col min="17" max="17" width="13.42578125" bestFit="1" customWidth="1"/>
    <col min="18" max="18" width="77.85546875" bestFit="1" customWidth="1"/>
  </cols>
  <sheetData>
    <row r="1" spans="1:21" s="2" customFormat="1" ht="27" thickBot="1" x14ac:dyDescent="0.45">
      <c r="A1" s="87" t="s">
        <v>23</v>
      </c>
      <c r="B1" s="88"/>
      <c r="C1" s="87"/>
      <c r="D1" s="87"/>
      <c r="E1" s="87"/>
      <c r="F1" s="89"/>
      <c r="G1" s="87"/>
      <c r="H1" s="87"/>
      <c r="I1" s="87"/>
      <c r="J1" s="87"/>
      <c r="K1" s="87"/>
      <c r="L1" s="88"/>
      <c r="M1" s="87"/>
      <c r="N1" s="87"/>
      <c r="O1" s="87"/>
      <c r="P1" s="88"/>
      <c r="Q1" s="87"/>
      <c r="R1" s="87"/>
    </row>
    <row r="2" spans="1:21" x14ac:dyDescent="0.25">
      <c r="E2" s="3"/>
      <c r="F2" s="50"/>
      <c r="N2" s="3"/>
    </row>
    <row r="3" spans="1:21" x14ac:dyDescent="0.25">
      <c r="A3" s="96" t="s">
        <v>21</v>
      </c>
      <c r="B3" s="96"/>
      <c r="C3" s="96"/>
      <c r="D3" s="41">
        <f ca="1">TODAY()</f>
        <v>42384</v>
      </c>
      <c r="E3" s="86" t="s">
        <v>56</v>
      </c>
      <c r="F3" s="86" t="str">
        <f>"A"&amp;TEXT(COUNTIF(A:A,"A*")+1,"00")</f>
        <v>A02</v>
      </c>
      <c r="G3" s="86" t="str">
        <f>"E"&amp;TEXT(COUNTIF(A:A,"E*")+1,"00")</f>
        <v>E04</v>
      </c>
      <c r="H3" s="1"/>
      <c r="L3" s="41"/>
      <c r="M3" s="12"/>
      <c r="N3" s="1"/>
      <c r="O3" s="1"/>
      <c r="P3" s="41"/>
      <c r="Q3" s="1"/>
    </row>
    <row r="4" spans="1:21" x14ac:dyDescent="0.25">
      <c r="A4" s="96" t="s">
        <v>22</v>
      </c>
      <c r="B4" s="96"/>
      <c r="C4" s="96"/>
      <c r="D4" s="41">
        <f ca="1">D3-21</f>
        <v>42363</v>
      </c>
      <c r="E4" s="86"/>
      <c r="F4" s="86" t="str">
        <f>"L"&amp;TEXT(COUNTIF(A:A,"L*")+1,"00")</f>
        <v>L01</v>
      </c>
      <c r="G4" s="86" t="str">
        <f>"Q"&amp;TEXT(COUNTIF(A:A,"Q*")+1,"00")</f>
        <v>Q05</v>
      </c>
      <c r="H4" s="1"/>
      <c r="L4" s="41"/>
      <c r="M4" s="12"/>
      <c r="N4" s="1"/>
      <c r="O4" s="1"/>
      <c r="P4" s="41"/>
      <c r="Q4" s="1"/>
    </row>
    <row r="5" spans="1:21" ht="15.75" thickBot="1" x14ac:dyDescent="0.3"/>
    <row r="6" spans="1:21" s="19" customFormat="1" ht="24" thickBot="1" x14ac:dyDescent="0.4">
      <c r="A6" s="90" t="s">
        <v>25</v>
      </c>
      <c r="B6" s="91"/>
      <c r="C6" s="92"/>
      <c r="D6" s="92"/>
      <c r="E6" s="92"/>
      <c r="F6" s="93"/>
      <c r="G6" s="92"/>
      <c r="H6" s="92"/>
      <c r="I6" s="92"/>
      <c r="J6" s="92"/>
      <c r="K6" s="92"/>
      <c r="L6" s="94"/>
      <c r="M6" s="18"/>
      <c r="N6" s="90" t="s">
        <v>37</v>
      </c>
      <c r="O6" s="92"/>
      <c r="P6" s="91"/>
      <c r="Q6" s="92"/>
      <c r="R6" s="95"/>
    </row>
    <row r="7" spans="1:21" s="34" customFormat="1" ht="6" customHeight="1" thickBot="1" x14ac:dyDescent="0.3">
      <c r="A7" s="20"/>
      <c r="B7" s="40"/>
      <c r="C7" s="20"/>
      <c r="D7" s="20"/>
      <c r="E7" s="20"/>
      <c r="F7" s="52"/>
      <c r="G7" s="20"/>
      <c r="H7" s="20"/>
      <c r="I7" s="20"/>
      <c r="J7" s="20"/>
      <c r="K7" s="20"/>
      <c r="L7" s="40"/>
      <c r="M7" s="16"/>
      <c r="N7" s="29"/>
      <c r="O7" s="29"/>
      <c r="P7" s="49"/>
      <c r="Q7" s="29"/>
    </row>
    <row r="8" spans="1:21" s="39" customFormat="1" ht="48" thickBot="1" x14ac:dyDescent="0.3">
      <c r="A8" s="35" t="s">
        <v>8</v>
      </c>
      <c r="B8" s="46" t="s">
        <v>2</v>
      </c>
      <c r="C8" s="36" t="s">
        <v>12</v>
      </c>
      <c r="D8" s="36" t="s">
        <v>24</v>
      </c>
      <c r="E8" s="36" t="s">
        <v>3</v>
      </c>
      <c r="F8" s="53" t="s">
        <v>26</v>
      </c>
      <c r="G8" s="36" t="s">
        <v>4</v>
      </c>
      <c r="H8" s="36" t="s">
        <v>5</v>
      </c>
      <c r="I8" s="36" t="s">
        <v>31</v>
      </c>
      <c r="J8" s="36" t="s">
        <v>32</v>
      </c>
      <c r="K8" s="36" t="s">
        <v>6</v>
      </c>
      <c r="L8" s="45" t="s">
        <v>51</v>
      </c>
      <c r="M8" s="38"/>
      <c r="N8" s="35" t="s">
        <v>35</v>
      </c>
      <c r="O8" s="36" t="s">
        <v>4</v>
      </c>
      <c r="P8" s="46" t="s">
        <v>41</v>
      </c>
      <c r="Q8" s="36" t="s">
        <v>1</v>
      </c>
      <c r="R8" s="37" t="s">
        <v>36</v>
      </c>
    </row>
    <row r="9" spans="1:21" x14ac:dyDescent="0.25">
      <c r="A9" s="63" t="s">
        <v>49</v>
      </c>
      <c r="B9" s="64">
        <v>42361</v>
      </c>
      <c r="C9" s="65" t="s">
        <v>19</v>
      </c>
      <c r="D9" s="66" t="s">
        <v>57</v>
      </c>
      <c r="E9" s="73" t="s">
        <v>62</v>
      </c>
      <c r="F9" s="67" t="s">
        <v>48</v>
      </c>
      <c r="G9" s="66">
        <v>96</v>
      </c>
      <c r="H9" s="74" t="s">
        <v>28</v>
      </c>
      <c r="I9" s="77" t="s">
        <v>50</v>
      </c>
      <c r="J9" s="78"/>
      <c r="K9" s="75" t="s">
        <v>30</v>
      </c>
      <c r="L9" s="68">
        <v>42361</v>
      </c>
      <c r="M9" s="69"/>
      <c r="N9" s="76" t="s">
        <v>47</v>
      </c>
      <c r="O9" s="70">
        <v>96</v>
      </c>
      <c r="P9" s="71">
        <v>42361</v>
      </c>
      <c r="Q9" s="62" t="str">
        <f t="shared" ref="Q9:Q12" si="0">IF(AND(L9&lt;&gt;"",P9&lt;&gt;""),"DOSSIER CLOS",IF(OR(L9&lt;&gt;"",P9&lt;&gt;""),"EN COURS"," "))</f>
        <v>DOSSIER CLOS</v>
      </c>
      <c r="R9" s="72"/>
      <c r="S9" s="56"/>
      <c r="T9" s="56"/>
      <c r="U9" s="56"/>
    </row>
    <row r="10" spans="1:21" x14ac:dyDescent="0.25">
      <c r="A10" s="60" t="s">
        <v>9</v>
      </c>
      <c r="B10" s="47">
        <v>42295</v>
      </c>
      <c r="C10" s="58" t="s">
        <v>14</v>
      </c>
      <c r="D10" s="15" t="s">
        <v>58</v>
      </c>
      <c r="E10" s="23" t="s">
        <v>63</v>
      </c>
      <c r="F10" s="22" t="str">
        <f t="shared" ref="F10:F12" si="1">IF(COUNTIF(H10,"*ERREUR*"),"Non Nécessaire","")</f>
        <v>Non Nécessaire</v>
      </c>
      <c r="G10" s="15">
        <v>1</v>
      </c>
      <c r="H10" s="25" t="s">
        <v>18</v>
      </c>
      <c r="I10" s="13" t="s">
        <v>15</v>
      </c>
      <c r="J10" s="79" t="s">
        <v>34</v>
      </c>
      <c r="K10" s="27" t="s">
        <v>0</v>
      </c>
      <c r="L10" s="82">
        <v>42293</v>
      </c>
      <c r="M10" s="17"/>
      <c r="N10" s="61" t="s">
        <v>7</v>
      </c>
      <c r="O10" s="58">
        <v>2</v>
      </c>
      <c r="P10" s="59">
        <v>42295</v>
      </c>
      <c r="Q10" s="30" t="str">
        <f t="shared" si="0"/>
        <v>DOSSIER CLOS</v>
      </c>
      <c r="R10" s="31"/>
    </row>
    <row r="11" spans="1:21" x14ac:dyDescent="0.25">
      <c r="A11" s="6" t="s">
        <v>10</v>
      </c>
      <c r="B11" s="47">
        <v>42295</v>
      </c>
      <c r="C11" s="4" t="s">
        <v>14</v>
      </c>
      <c r="D11" s="15" t="s">
        <v>59</v>
      </c>
      <c r="E11" s="23" t="s">
        <v>64</v>
      </c>
      <c r="F11" s="22" t="str">
        <f t="shared" si="1"/>
        <v>Non Nécessaire</v>
      </c>
      <c r="G11" s="15">
        <v>1</v>
      </c>
      <c r="H11" s="25" t="s">
        <v>18</v>
      </c>
      <c r="I11" s="13" t="s">
        <v>15</v>
      </c>
      <c r="J11" s="79" t="s">
        <v>34</v>
      </c>
      <c r="K11" s="27" t="s">
        <v>0</v>
      </c>
      <c r="L11" s="82">
        <v>42293</v>
      </c>
      <c r="M11" s="17"/>
      <c r="N11" s="9" t="s">
        <v>7</v>
      </c>
      <c r="O11" s="4">
        <v>2</v>
      </c>
      <c r="P11" s="59">
        <v>42295</v>
      </c>
      <c r="Q11" s="30" t="str">
        <f t="shared" si="0"/>
        <v>DOSSIER CLOS</v>
      </c>
      <c r="R11" s="31"/>
    </row>
    <row r="12" spans="1:21" x14ac:dyDescent="0.25">
      <c r="A12" s="6" t="s">
        <v>11</v>
      </c>
      <c r="B12" s="47">
        <v>42296</v>
      </c>
      <c r="C12" s="4" t="s">
        <v>16</v>
      </c>
      <c r="D12" s="15" t="s">
        <v>59</v>
      </c>
      <c r="E12" s="23" t="s">
        <v>65</v>
      </c>
      <c r="F12" s="54" t="str">
        <f t="shared" si="1"/>
        <v>Non Nécessaire</v>
      </c>
      <c r="G12" s="15">
        <v>1</v>
      </c>
      <c r="H12" s="25" t="s">
        <v>13</v>
      </c>
      <c r="I12" s="13" t="s">
        <v>17</v>
      </c>
      <c r="J12" s="79" t="s">
        <v>34</v>
      </c>
      <c r="K12" s="27" t="s">
        <v>0</v>
      </c>
      <c r="L12" s="82"/>
      <c r="M12" s="17"/>
      <c r="N12" s="9" t="s">
        <v>70</v>
      </c>
      <c r="O12" s="4">
        <v>1</v>
      </c>
      <c r="P12" s="47">
        <v>42273</v>
      </c>
      <c r="Q12" s="30" t="str">
        <f t="shared" si="0"/>
        <v>EN COURS</v>
      </c>
      <c r="R12" s="31"/>
    </row>
    <row r="13" spans="1:21" s="56" customFormat="1" x14ac:dyDescent="0.25">
      <c r="A13" s="60" t="s">
        <v>38</v>
      </c>
      <c r="B13" s="47">
        <v>42356</v>
      </c>
      <c r="C13" s="58" t="s">
        <v>19</v>
      </c>
      <c r="D13" s="15" t="s">
        <v>60</v>
      </c>
      <c r="E13" s="23" t="s">
        <v>66</v>
      </c>
      <c r="F13" s="54" t="s">
        <v>43</v>
      </c>
      <c r="G13" s="15">
        <v>1</v>
      </c>
      <c r="H13" s="25" t="s">
        <v>28</v>
      </c>
      <c r="I13" s="80" t="s">
        <v>39</v>
      </c>
      <c r="J13" s="79" t="s">
        <v>52</v>
      </c>
      <c r="K13" s="27" t="s">
        <v>29</v>
      </c>
      <c r="L13" s="82">
        <v>41831</v>
      </c>
      <c r="M13" s="17"/>
      <c r="N13" s="61" t="s">
        <v>40</v>
      </c>
      <c r="O13" s="58"/>
      <c r="P13" s="84">
        <v>42357</v>
      </c>
      <c r="Q13" s="30" t="str">
        <f t="shared" ref="Q13:Q19" si="2">IF(AND(L13&lt;&gt;"",P13&lt;&gt;""),"DOSSIER CLOS",IF(OR(L13&lt;&gt;"",P13&lt;&gt;""),"EN COURS"," "))</f>
        <v>DOSSIER CLOS</v>
      </c>
      <c r="R13" s="31"/>
      <c r="S13" s="57"/>
      <c r="T13" s="57"/>
      <c r="U13" s="57"/>
    </row>
    <row r="14" spans="1:21" x14ac:dyDescent="0.25">
      <c r="A14" s="6" t="s">
        <v>42</v>
      </c>
      <c r="B14" s="47">
        <v>42356</v>
      </c>
      <c r="C14" s="44" t="s">
        <v>19</v>
      </c>
      <c r="D14" s="15" t="s">
        <v>60</v>
      </c>
      <c r="E14" s="23" t="s">
        <v>67</v>
      </c>
      <c r="F14" s="54" t="s">
        <v>44</v>
      </c>
      <c r="G14" s="15">
        <v>1</v>
      </c>
      <c r="H14" s="25" t="s">
        <v>28</v>
      </c>
      <c r="I14" s="80" t="s">
        <v>39</v>
      </c>
      <c r="J14" s="79" t="s">
        <v>52</v>
      </c>
      <c r="K14" s="27" t="s">
        <v>29</v>
      </c>
      <c r="L14" s="82">
        <v>41831</v>
      </c>
      <c r="M14" s="17"/>
      <c r="N14" s="9" t="s">
        <v>40</v>
      </c>
      <c r="O14" s="4"/>
      <c r="P14" s="84">
        <v>42357</v>
      </c>
      <c r="Q14" s="30" t="str">
        <f t="shared" si="2"/>
        <v>DOSSIER CLOS</v>
      </c>
      <c r="R14" s="31"/>
    </row>
    <row r="15" spans="1:21" x14ac:dyDescent="0.25">
      <c r="A15" s="6" t="s">
        <v>45</v>
      </c>
      <c r="B15" s="47">
        <v>42359</v>
      </c>
      <c r="C15" s="4" t="s">
        <v>19</v>
      </c>
      <c r="D15" s="15" t="s">
        <v>60</v>
      </c>
      <c r="E15" s="23" t="s">
        <v>68</v>
      </c>
      <c r="F15" s="54">
        <v>111504</v>
      </c>
      <c r="G15" s="15">
        <v>75</v>
      </c>
      <c r="H15" s="25" t="s">
        <v>27</v>
      </c>
      <c r="I15" s="13" t="s">
        <v>46</v>
      </c>
      <c r="J15" s="79" t="s">
        <v>52</v>
      </c>
      <c r="K15" s="27" t="s">
        <v>29</v>
      </c>
      <c r="L15" s="82">
        <v>42359</v>
      </c>
      <c r="M15" s="17"/>
      <c r="N15" s="9" t="s">
        <v>47</v>
      </c>
      <c r="O15" s="4"/>
      <c r="P15" s="84"/>
      <c r="Q15" s="30" t="str">
        <f t="shared" si="2"/>
        <v>EN COURS</v>
      </c>
      <c r="R15" s="31"/>
    </row>
    <row r="16" spans="1:21" x14ac:dyDescent="0.25">
      <c r="A16" s="6" t="s">
        <v>53</v>
      </c>
      <c r="B16" s="47">
        <v>42376</v>
      </c>
      <c r="C16" s="4" t="s">
        <v>19</v>
      </c>
      <c r="D16" s="15" t="s">
        <v>61</v>
      </c>
      <c r="E16" s="23" t="s">
        <v>69</v>
      </c>
      <c r="F16" s="54" t="s">
        <v>54</v>
      </c>
      <c r="G16" s="15">
        <v>1</v>
      </c>
      <c r="H16" s="25" t="s">
        <v>27</v>
      </c>
      <c r="I16" s="13" t="s">
        <v>55</v>
      </c>
      <c r="J16" s="79" t="s">
        <v>33</v>
      </c>
      <c r="K16" s="27" t="s">
        <v>20</v>
      </c>
      <c r="L16" s="82">
        <v>42353</v>
      </c>
      <c r="M16" s="17"/>
      <c r="N16" s="9" t="s">
        <v>71</v>
      </c>
      <c r="O16" s="4">
        <v>1</v>
      </c>
      <c r="P16" s="84">
        <v>42353</v>
      </c>
      <c r="Q16" s="30" t="str">
        <f t="shared" si="2"/>
        <v>DOSSIER CLOS</v>
      </c>
      <c r="R16" s="31"/>
    </row>
    <row r="17" spans="1:18" x14ac:dyDescent="0.25">
      <c r="A17" s="6"/>
      <c r="B17" s="47"/>
      <c r="C17" s="4"/>
      <c r="D17" s="15"/>
      <c r="E17" s="23"/>
      <c r="F17" s="54" t="str">
        <f>IF(COUNTIF(H17,"*ERREUR*"),"Non Nécessaire","")</f>
        <v/>
      </c>
      <c r="G17" s="15"/>
      <c r="H17" s="25"/>
      <c r="I17" s="13"/>
      <c r="J17" s="79"/>
      <c r="K17" s="27"/>
      <c r="L17" s="82"/>
      <c r="M17" s="17"/>
      <c r="N17" s="9"/>
      <c r="O17" s="4"/>
      <c r="P17" s="84"/>
      <c r="Q17" s="30" t="str">
        <f t="shared" si="2"/>
        <v xml:space="preserve"> </v>
      </c>
      <c r="R17" s="31"/>
    </row>
    <row r="18" spans="1:18" x14ac:dyDescent="0.25">
      <c r="A18" s="6"/>
      <c r="B18" s="47"/>
      <c r="C18" s="4"/>
      <c r="D18" s="15"/>
      <c r="E18" s="23"/>
      <c r="F18" s="54" t="str">
        <f>IF(COUNTIF(H18,"*ERREUR*"),"Non Nécessaire","")</f>
        <v/>
      </c>
      <c r="G18" s="15"/>
      <c r="H18" s="25"/>
      <c r="I18" s="13"/>
      <c r="J18" s="79"/>
      <c r="K18" s="27"/>
      <c r="L18" s="82"/>
      <c r="M18" s="17"/>
      <c r="N18" s="9"/>
      <c r="O18" s="4"/>
      <c r="P18" s="84"/>
      <c r="Q18" s="30" t="str">
        <f t="shared" si="2"/>
        <v xml:space="preserve"> </v>
      </c>
      <c r="R18" s="31"/>
    </row>
    <row r="19" spans="1:18" ht="15.75" thickBot="1" x14ac:dyDescent="0.3">
      <c r="A19" s="7"/>
      <c r="B19" s="48"/>
      <c r="C19" s="8"/>
      <c r="D19" s="21"/>
      <c r="E19" s="24"/>
      <c r="F19" s="55" t="str">
        <f>IF(COUNTIF(H19,"*ERREUR*"),"Non Nécessaire","")</f>
        <v/>
      </c>
      <c r="G19" s="21"/>
      <c r="H19" s="26"/>
      <c r="I19" s="14"/>
      <c r="J19" s="81"/>
      <c r="K19" s="28"/>
      <c r="L19" s="83"/>
      <c r="M19" s="17"/>
      <c r="N19" s="10"/>
      <c r="O19" s="8"/>
      <c r="P19" s="85"/>
      <c r="Q19" s="32" t="str">
        <f t="shared" si="2"/>
        <v xml:space="preserve"> </v>
      </c>
      <c r="R19" s="33"/>
    </row>
  </sheetData>
  <autoFilter ref="A8:U19">
    <sortState ref="A9:U57">
      <sortCondition ref="A8"/>
    </sortState>
  </autoFilter>
  <sortState ref="A9:U54">
    <sortCondition ref="A9"/>
  </sortState>
  <mergeCells count="5">
    <mergeCell ref="A1:R1"/>
    <mergeCell ref="A6:L6"/>
    <mergeCell ref="N6:R6"/>
    <mergeCell ref="A3:C3"/>
    <mergeCell ref="A4:C4"/>
  </mergeCells>
  <conditionalFormatting sqref="Q9:Q19">
    <cfRule type="cellIs" dxfId="1" priority="14" stopIfTrue="1" operator="equal">
      <formula>"DOSSIER CLOS"</formula>
    </cfRule>
  </conditionalFormatting>
  <conditionalFormatting sqref="B9:B19">
    <cfRule type="cellIs" dxfId="0" priority="25" stopIfTrue="1" operator="lessThan">
      <formula>$D$3-21</formula>
    </cfRule>
  </conditionalFormatting>
  <dataValidations count="10">
    <dataValidation type="list" allowBlank="1" showInputMessage="1" showErrorMessage="1" sqref="K14:K16">
      <formula1>IF(K1048533&lt;&gt;"",OFFSET(f_decision,MATCH(K1048533&amp;"*",f_envoi,0)-1,,COUNTIF(f_decision,K1048533&amp;"*"),1),f_decision)</formula1>
    </dataValidation>
    <dataValidation type="list" allowBlank="1" showInputMessage="1" showErrorMessage="1" sqref="K18:K19">
      <formula1>IF(#REF!&lt;&gt;"",OFFSET(f_decision,MATCH(#REF!&amp;"*",f_envoi,0)-1,,COUNTIF(f_decision,#REF!&amp;"*"),1),f_decision)</formula1>
    </dataValidation>
    <dataValidation type="list" allowBlank="1" showInputMessage="1" showErrorMessage="1" sqref="K17">
      <formula1>IF(K7&lt;&gt;"",OFFSET(f_decision,MATCH(K7&amp;"*",f_envoi,0)-1,,COUNTIF(f_decision,K7&amp;"*"),1),f_decision)</formula1>
    </dataValidation>
    <dataValidation type="list" allowBlank="1" showInputMessage="1" showErrorMessage="1" sqref="K9">
      <formula1>IF(K1048498&lt;&gt;"",OFFSET(f_decision,MATCH(K1048498&amp;"*",f_envoi,0)-1,,COUNTIF(f_decision,K1048498&amp;"*"),1),f_decision)</formula1>
    </dataValidation>
    <dataValidation type="list" allowBlank="1" showInputMessage="1" showErrorMessage="1" sqref="K10:K12">
      <formula1>IF(K1048501&lt;&gt;"",OFFSET(f_decision,MATCH(K1048501&amp;"*",f_envoi,0)-1,,COUNTIF(f_decision,K1048501&amp;"*"),1),f_decision)</formula1>
    </dataValidation>
    <dataValidation type="list" allowBlank="1" showInputMessage="1" showErrorMessage="1" sqref="K13">
      <formula1>IF(K1048531&lt;&gt;"",OFFSET(f_decision,MATCH(K1048531&amp;"*",f_envoi,0)-1,,COUNTIF(f_decision,K1048531&amp;"*"),1),f_decision)</formula1>
    </dataValidation>
    <dataValidation type="list" allowBlank="1" showInputMessage="1" sqref="E9:E19">
      <formula1>IF(E9&lt;&gt;"",OFFSET(f_article,MATCH(E9&amp;"*",f_article,0)-1,,COUNTIF(f_article,E9&amp;"*"),1),f_article)</formula1>
    </dataValidation>
    <dataValidation type="list" allowBlank="1" showInputMessage="1" sqref="N9:N19">
      <formula1>IF(N9&lt;&gt;"",OFFSET(f_envoi,MATCH(N9&amp;"*",f_envoi,0)-1,,COUNTIF(f_envoi,N9&amp;"*"),1),f_envoi)</formula1>
    </dataValidation>
    <dataValidation type="list" allowBlank="1" showInputMessage="1" showErrorMessage="1" sqref="H9:H19">
      <formula1>IF(H9&lt;&gt;"",OFFSET(f_raison,MATCH(H9&amp;"*",f_raison,0)-1,,COUNTIF(f_raison,H9&amp;"*"),1),f_raison)</formula1>
    </dataValidation>
    <dataValidation type="list" allowBlank="1" showInputMessage="1" showErrorMessage="1" sqref="J9:J19">
      <formula1>IF(J9&lt;&gt;"",OFFSET(f_conformite,MATCH(J9&amp;"*",f_conformite,0)-1,,COUNTIF(f_conformite,J9&amp;"*"),1),f_conformite)</formula1>
    </dataValidation>
  </dataValidations>
  <pageMargins left="0.70000000000000007" right="0.70000000000000007" top="0.75" bottom="0.75" header="0.30000000000000004" footer="0.30000000000000004"/>
  <pageSetup paperSize="9" scale="2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litiges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BASTIN</dc:creator>
  <cp:lastModifiedBy>Fabien BASTIN</cp:lastModifiedBy>
  <cp:lastPrinted>2016-01-07T14:40:30Z</cp:lastPrinted>
  <dcterms:created xsi:type="dcterms:W3CDTF">2015-09-23T07:45:13Z</dcterms:created>
  <dcterms:modified xsi:type="dcterms:W3CDTF">2016-01-15T08:58:12Z</dcterms:modified>
</cp:coreProperties>
</file>