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slicers/slicer1.xml" ContentType="application/vnd.ms-excel.slicer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fop\Documents\Travaux Excel\Gestion Produits\"/>
    </mc:Choice>
  </mc:AlternateContent>
  <xr:revisionPtr revIDLastSave="0" documentId="13_ncr:1_{502CDCDE-39F4-448D-9721-DA3A638AE010}" xr6:coauthVersionLast="44" xr6:coauthVersionMax="44" xr10:uidLastSave="{00000000-0000-0000-0000-000000000000}"/>
  <bookViews>
    <workbookView xWindow="-98" yWindow="-98" windowWidth="20715" windowHeight="13276" tabRatio="813" xr2:uid="{61FB4E55-1617-408B-B64F-048C2D85034A}"/>
  </bookViews>
  <sheets>
    <sheet name="Mes ingrédients" sheetId="7" r:id="rId1"/>
    <sheet name="Mes produits" sheetId="6" r:id="rId2"/>
    <sheet name="Gestion Ingrédients" sheetId="2" r:id="rId3"/>
    <sheet name="Gestion Produits" sheetId="5" r:id="rId4"/>
  </sheets>
  <definedNames>
    <definedName name="ControlProduit">#REF!</definedName>
    <definedName name="ControlProduit2">#REF!</definedName>
    <definedName name="ControlProduits">#REF!</definedName>
    <definedName name="ETAT">TabGestionPRODUITS[ETAT]</definedName>
    <definedName name="FOURNISSEURS">#REF!</definedName>
    <definedName name="INGREDIENTS">TabINGREDIENTS[[                      INGREDIENTS]]</definedName>
    <definedName name="INGREDIENTS_DISPONIBLES">TabGestionINGREDIENTS[Ingrédients disponibles2]</definedName>
    <definedName name="ingrédientsRefAlpha">TabGestionINGREDIENTS[Ref ordre Alpha]</definedName>
    <definedName name="PRODUITS">TabProduits[[                                NOM DU PRODUIT]]</definedName>
    <definedName name="RECOMMANDATIONS_1">TabProduits[RECOMMANDATIONS DE CONCEPTION]</definedName>
    <definedName name="Segment_Nom_de_l_ingrédient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5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9" i="2" l="1"/>
  <c r="M19" i="2" s="1"/>
  <c r="Q19" i="2" s="1"/>
  <c r="N19" i="2"/>
  <c r="D20" i="2"/>
  <c r="C20" i="2" s="1"/>
  <c r="K20" i="2"/>
  <c r="M20" i="2" s="1"/>
  <c r="Q20" i="2" s="1"/>
  <c r="N20" i="2"/>
  <c r="K10" i="2"/>
  <c r="M10" i="2" s="1"/>
  <c r="Q10" i="2" s="1"/>
  <c r="N10" i="2"/>
  <c r="K11" i="2"/>
  <c r="M11" i="2" s="1"/>
  <c r="Q11" i="2" s="1"/>
  <c r="N11" i="2"/>
  <c r="K12" i="2"/>
  <c r="M12" i="2" s="1"/>
  <c r="Q12" i="2" s="1"/>
  <c r="N12" i="2"/>
  <c r="K13" i="2"/>
  <c r="M13" i="2" s="1"/>
  <c r="Q13" i="2" s="1"/>
  <c r="N13" i="2"/>
  <c r="K14" i="2"/>
  <c r="M14" i="2" s="1"/>
  <c r="Q14" i="2" s="1"/>
  <c r="N14" i="2"/>
  <c r="K15" i="2"/>
  <c r="M15" i="2" s="1"/>
  <c r="Q15" i="2" s="1"/>
  <c r="N15" i="2"/>
  <c r="K16" i="2"/>
  <c r="M16" i="2" s="1"/>
  <c r="Q16" i="2" s="1"/>
  <c r="N16" i="2"/>
  <c r="K17" i="2"/>
  <c r="M17" i="2" s="1"/>
  <c r="Q17" i="2" s="1"/>
  <c r="N17" i="2"/>
  <c r="K18" i="2"/>
  <c r="M18" i="2" s="1"/>
  <c r="Q18" i="2" s="1"/>
  <c r="N18" i="2"/>
  <c r="K8" i="2"/>
  <c r="M8" i="2" s="1"/>
  <c r="Q8" i="2" s="1"/>
  <c r="N8" i="2"/>
  <c r="K9" i="2"/>
  <c r="M9" i="2" s="1"/>
  <c r="Q9" i="2" s="1"/>
  <c r="N9" i="2"/>
  <c r="D17" i="2" l="1"/>
  <c r="C17" i="2" s="1"/>
  <c r="D19" i="2"/>
  <c r="C19" i="2" s="1"/>
  <c r="D10" i="2"/>
  <c r="C10" i="2" s="1"/>
  <c r="D18" i="2"/>
  <c r="C18" i="2" s="1"/>
  <c r="D14" i="2"/>
  <c r="C14" i="2" s="1"/>
  <c r="D11" i="2"/>
  <c r="C11" i="2" s="1"/>
  <c r="D15" i="2"/>
  <c r="C15" i="2" s="1"/>
  <c r="D12" i="2"/>
  <c r="C12" i="2" s="1"/>
  <c r="D16" i="2"/>
  <c r="C16" i="2" s="1"/>
  <c r="D13" i="2"/>
  <c r="C13" i="2" s="1"/>
  <c r="D9" i="2"/>
  <c r="C9" i="2" s="1"/>
  <c r="D8" i="2"/>
  <c r="C8" i="2" s="1"/>
  <c r="B20" i="7"/>
  <c r="B21" i="7" l="1"/>
  <c r="B22" i="7" l="1"/>
  <c r="B5" i="6" l="1"/>
  <c r="C5" i="6"/>
  <c r="B10" i="7"/>
  <c r="B9" i="7"/>
  <c r="B7" i="7"/>
  <c r="B6" i="7"/>
  <c r="B19" i="7"/>
  <c r="B18" i="7"/>
  <c r="B17" i="7"/>
  <c r="B16" i="7"/>
  <c r="B15" i="7"/>
  <c r="B13" i="7"/>
  <c r="B12" i="7"/>
  <c r="K7" i="2"/>
  <c r="D7" i="2" s="1"/>
  <c r="C7" i="2" s="1"/>
  <c r="N7" i="2"/>
  <c r="K21" i="2"/>
  <c r="M21" i="2" s="1"/>
  <c r="N21" i="2"/>
  <c r="B11" i="7" l="1"/>
  <c r="Q21" i="2"/>
  <c r="R21" i="2" s="1"/>
  <c r="R20" i="2"/>
  <c r="R18" i="2"/>
  <c r="R15" i="2"/>
  <c r="R10" i="2"/>
  <c r="R12" i="2"/>
  <c r="R9" i="2"/>
  <c r="R17" i="2"/>
  <c r="R8" i="2"/>
  <c r="R16" i="2"/>
  <c r="R19" i="2"/>
  <c r="R14" i="2"/>
  <c r="R13" i="2"/>
  <c r="R11" i="2"/>
  <c r="O19" i="2"/>
  <c r="O20" i="2"/>
  <c r="B20" i="2"/>
  <c r="B19" i="2"/>
  <c r="B8" i="2"/>
  <c r="B10" i="2"/>
  <c r="B17" i="2"/>
  <c r="B16" i="2"/>
  <c r="B15" i="2"/>
  <c r="B14" i="2"/>
  <c r="B13" i="2"/>
  <c r="B12" i="2"/>
  <c r="B11" i="2"/>
  <c r="B18" i="2"/>
  <c r="O17" i="2"/>
  <c r="O15" i="2"/>
  <c r="O11" i="2"/>
  <c r="O18" i="2"/>
  <c r="O10" i="2"/>
  <c r="O13" i="2"/>
  <c r="O16" i="2"/>
  <c r="O12" i="2"/>
  <c r="O14" i="2"/>
  <c r="D21" i="2"/>
  <c r="C21" i="2" s="1"/>
  <c r="B9" i="2" s="1"/>
  <c r="B14" i="7"/>
  <c r="O21" i="2"/>
  <c r="O9" i="2"/>
  <c r="M7" i="2"/>
  <c r="Q7" i="2" s="1"/>
  <c r="R7" i="2" s="1"/>
  <c r="B5" i="7"/>
  <c r="K4" i="5"/>
  <c r="I4" i="5"/>
  <c r="K4" i="2"/>
  <c r="I4" i="2"/>
  <c r="S20" i="2" l="1"/>
  <c r="S19" i="2"/>
  <c r="B21" i="2"/>
  <c r="S11" i="2"/>
  <c r="S10" i="2"/>
  <c r="S13" i="2"/>
  <c r="S12" i="2"/>
  <c r="S14" i="2"/>
  <c r="S16" i="2"/>
  <c r="S15" i="2"/>
  <c r="S18" i="2"/>
  <c r="S17" i="2"/>
  <c r="O8" i="2"/>
  <c r="S21" i="2"/>
  <c r="B8" i="7"/>
  <c r="O7" i="2"/>
  <c r="P19" i="2" l="1"/>
  <c r="P20" i="2"/>
  <c r="P11" i="2"/>
  <c r="P10" i="2"/>
  <c r="P13" i="2"/>
  <c r="P12" i="2"/>
  <c r="P14" i="2"/>
  <c r="P16" i="2"/>
  <c r="P15" i="2"/>
  <c r="P18" i="2"/>
  <c r="P17" i="2"/>
  <c r="P8" i="2"/>
  <c r="S7" i="2"/>
  <c r="S9" i="2"/>
  <c r="S8" i="2"/>
  <c r="P7" i="2"/>
  <c r="P9" i="2"/>
  <c r="P21" i="2"/>
  <c r="B7" i="2"/>
  <c r="L7" i="5"/>
  <c r="H7" i="5"/>
  <c r="AC7" i="5"/>
  <c r="E7" i="5" s="1"/>
  <c r="AD7" i="5"/>
  <c r="C7" i="5" l="1"/>
  <c r="B7" i="5" s="1"/>
  <c r="A7" i="5" s="1"/>
  <c r="D7" i="5"/>
</calcChain>
</file>

<file path=xl/sharedStrings.xml><?xml version="1.0" encoding="utf-8"?>
<sst xmlns="http://schemas.openxmlformats.org/spreadsheetml/2006/main" count="197" uniqueCount="134">
  <si>
    <t>Numéro de lot</t>
  </si>
  <si>
    <t>Nom du produit</t>
  </si>
  <si>
    <t>Date de fabrication</t>
  </si>
  <si>
    <t>Composition du produit</t>
  </si>
  <si>
    <t>Nom de l'ingrédient</t>
  </si>
  <si>
    <t>Quantité d'achat</t>
  </si>
  <si>
    <t>Quantité utilisée</t>
  </si>
  <si>
    <t>Quantité disponible</t>
  </si>
  <si>
    <t>Quantité minimum</t>
  </si>
  <si>
    <t>Date d'achat</t>
  </si>
  <si>
    <t>Fourniseurs</t>
  </si>
  <si>
    <t>Quantité vendue</t>
  </si>
  <si>
    <t>CARACTERISTIQUES</t>
  </si>
  <si>
    <t>REMARQUES</t>
  </si>
  <si>
    <t>INGREDIENT 1</t>
  </si>
  <si>
    <t>INGREDIENT 2</t>
  </si>
  <si>
    <t>INGREDIENT 3</t>
  </si>
  <si>
    <t>INGREDIENT 4</t>
  </si>
  <si>
    <t>INGREDIENT 5</t>
  </si>
  <si>
    <t>INGREDIENT 6</t>
  </si>
  <si>
    <t>INGREDIENT 7</t>
  </si>
  <si>
    <t>INGREDIENT 8</t>
  </si>
  <si>
    <t>INGREDIENT 9</t>
  </si>
  <si>
    <t>INGREDIENT 10</t>
  </si>
  <si>
    <t>INGREDIENT 11</t>
  </si>
  <si>
    <t>INGREDIENT 12</t>
  </si>
  <si>
    <t>Ingrédients disponibles</t>
  </si>
  <si>
    <t>INGREDIENT 13</t>
  </si>
  <si>
    <t>INGREDIENT 14</t>
  </si>
  <si>
    <t>INGREDIENT 15</t>
  </si>
  <si>
    <t>Ingrédient 1
Numéro de lot</t>
  </si>
  <si>
    <t>Ingrédient 2
Numéro de lot</t>
  </si>
  <si>
    <t>Ingrédient 3
Numéro de lot</t>
  </si>
  <si>
    <t>Ingrédient 4
Numéro de lot</t>
  </si>
  <si>
    <t>Ingrédient 5
Numéro de lot</t>
  </si>
  <si>
    <t>Ingrédient 6
Numéro de lot</t>
  </si>
  <si>
    <t>Ingrédient 7
Numéro de lot</t>
  </si>
  <si>
    <t>Ingrédient 8
Numéro de lot</t>
  </si>
  <si>
    <t>Ingrédient 9
Numéro de lot</t>
  </si>
  <si>
    <t>Ingrédient 10
Numéro de lot</t>
  </si>
  <si>
    <t>Ingrédient 11
Numéro de lot</t>
  </si>
  <si>
    <t>Ingrédient 12
Numéro de lot</t>
  </si>
  <si>
    <t>Ingrédient 13
Numéro de lot</t>
  </si>
  <si>
    <t>Ingrédient 14
Numéro de lot</t>
  </si>
  <si>
    <t>Ingrédient 15
Numéro de lot</t>
  </si>
  <si>
    <t>Ordre alpha.</t>
  </si>
  <si>
    <t>Ingrédients disponibles (2)</t>
  </si>
  <si>
    <t>Quantité minimale</t>
  </si>
  <si>
    <t>Référence du produit</t>
  </si>
  <si>
    <t>Références ingrédients</t>
  </si>
  <si>
    <t>Ingrédients disponibles2</t>
  </si>
  <si>
    <t>Ingrédients du produit</t>
  </si>
  <si>
    <t>DOSAGE  INGREDIENT 1</t>
  </si>
  <si>
    <t>DOSAGE  INGREDIENT 2</t>
  </si>
  <si>
    <t>DOSAGE  INGREDIENT 3</t>
  </si>
  <si>
    <t>DOSAGE  INGREDIENT 4</t>
  </si>
  <si>
    <t>DOSAGE  INGREDIENT 5</t>
  </si>
  <si>
    <t>DOSAGE  INGREDIENT 6</t>
  </si>
  <si>
    <t>DOSAGE  INGREDIENT 7</t>
  </si>
  <si>
    <t>DOSAGE  INGREDIENT 8</t>
  </si>
  <si>
    <t>DOSAGE  INGREDIENT 9</t>
  </si>
  <si>
    <t>DOSAGE  INGREDIENT 10</t>
  </si>
  <si>
    <t>DOSAGE  INGREDIENT 11</t>
  </si>
  <si>
    <t>DOSAGE  INGREDIENT 12</t>
  </si>
  <si>
    <t>DOSAGE  INGREDIENT 13</t>
  </si>
  <si>
    <t>DOSAGE  INGREDIENT 14</t>
  </si>
  <si>
    <t>DOSAGE  INGREDIENT 15</t>
  </si>
  <si>
    <t>COMPOSITION
DU PRODUIT</t>
  </si>
  <si>
    <t>QUANTITE DISPONIBLE</t>
  </si>
  <si>
    <t>Ordre Alpha Ref</t>
  </si>
  <si>
    <t>Ref ordre Alpha</t>
  </si>
  <si>
    <t>Recherche ingrédient</t>
  </si>
  <si>
    <t>clé unique Rech.</t>
  </si>
  <si>
    <t>Quantité produite</t>
  </si>
  <si>
    <t>ETAT</t>
  </si>
  <si>
    <t>ALERTE</t>
  </si>
  <si>
    <t>Alerte clé unique</t>
  </si>
  <si>
    <t>ALERTE clé unique</t>
  </si>
  <si>
    <t>LISTE DES INGREDIENTS</t>
  </si>
  <si>
    <t>LISTE DES PRODUITS</t>
  </si>
  <si>
    <t>GESTION DES INGREDIENTS</t>
  </si>
  <si>
    <t>GESTION DES PRODUITS</t>
  </si>
  <si>
    <t>Test1</t>
  </si>
  <si>
    <t>essai1</t>
  </si>
  <si>
    <t xml:space="preserve">                      INGREDIENTS</t>
  </si>
  <si>
    <t xml:space="preserve">                                NOM DU PRODUIT</t>
  </si>
  <si>
    <t/>
  </si>
  <si>
    <t>RECOMMANDATIONS DE CONCEPTION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</si>
  <si>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</si>
  <si>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</si>
  <si>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</si>
  <si>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</si>
  <si>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</si>
  <si>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</si>
  <si>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</si>
  <si>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</si>
  <si>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</si>
  <si>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</si>
  <si>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</si>
  <si>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</si>
  <si>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</si>
  <si>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</si>
  <si>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</si>
  <si>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</si>
  <si>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</si>
  <si>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</si>
  <si>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</si>
  <si>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</si>
  <si>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</si>
  <si>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</si>
  <si>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</si>
  <si>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TEST10</t>
  </si>
  <si>
    <t>TEST11</t>
  </si>
  <si>
    <t>TEST12</t>
  </si>
  <si>
    <t>TEST13</t>
  </si>
  <si>
    <t>TEST14</t>
  </si>
  <si>
    <t>TEST15</t>
  </si>
  <si>
    <t>TEST PRODUIT CONCEPTION</t>
  </si>
  <si>
    <t>RESPECTER LES DOSES</t>
  </si>
  <si>
    <t>0001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</si>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</sst>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5" formatCode="00000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i/>
      <sz val="14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D76213"/>
        <bgColor indexed="64"/>
      </patternFill>
    </fill>
    <fill>
      <patternFill patternType="solid">
        <fgColor rgb="FF009A46"/>
        <bgColor indexed="64"/>
      </patternFill>
    </fill>
  </fills>
  <borders count="7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thick">
        <color rgb="FF009242"/>
      </left>
      <right/>
      <top style="thick">
        <color rgb="FF009242"/>
      </top>
      <bottom style="thick">
        <color rgb="FF009242"/>
      </bottom>
      <diagonal/>
    </border>
    <border>
      <left/>
      <right/>
      <top style="thick">
        <color rgb="FF009242"/>
      </top>
      <bottom style="thick">
        <color rgb="FF009242"/>
      </bottom>
      <diagonal/>
    </border>
    <border>
      <left/>
      <right style="thick">
        <color rgb="FF009242"/>
      </right>
      <top style="thick">
        <color rgb="FF009242"/>
      </top>
      <bottom style="thick">
        <color rgb="FF009242"/>
      </bottom>
      <diagonal/>
    </border>
  </borders>
  <cellStyleXfs count="2">
    <xf numFmtId="0" fontId="0" fillId="0" borderId="0"/>
    <xf numFmtId="0" fontId="3" fillId="0" borderId="0"/>
  </cellStyleXfs>
  <cellXfs count="75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/>
    <xf numFmtId="0" fontId="0" fillId="0" borderId="0" xfId="0" applyAlignment="1">
      <alignment wrapText="1"/>
    </xf>
    <xf numFmtId="0" fontId="10" fillId="0" borderId="0" xfId="0" applyFont="1" applyAlignment="1">
      <alignment horizontal="center" vertical="center" wrapText="1"/>
    </xf>
    <xf numFmtId="0" fontId="11" fillId="0" borderId="0" xfId="0" applyNumberFormat="1" applyFont="1" applyAlignment="1">
      <alignment horizontal="center" vertical="center" wrapText="1"/>
    </xf>
    <xf numFmtId="0" fontId="12" fillId="0" borderId="0" xfId="0" applyFont="1" applyAlignment="1">
      <alignment horizontal="center" vertical="center" textRotation="60" wrapText="1"/>
    </xf>
    <xf numFmtId="0" fontId="12" fillId="0" borderId="0" xfId="0" applyFont="1" applyAlignment="1">
      <alignment vertical="center" wrapText="1"/>
    </xf>
    <xf numFmtId="0" fontId="12" fillId="0" borderId="0" xfId="0" applyFont="1" applyAlignment="1">
      <alignment vertical="center"/>
    </xf>
    <xf numFmtId="0" fontId="0" fillId="5" borderId="0" xfId="0" applyFill="1"/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 vertical="center" wrapText="1"/>
    </xf>
    <xf numFmtId="0" fontId="0" fillId="6" borderId="0" xfId="0" applyFill="1" applyAlignment="1">
      <alignment horizontal="center" vertical="center"/>
    </xf>
    <xf numFmtId="0" fontId="0" fillId="6" borderId="0" xfId="0" applyFill="1"/>
    <xf numFmtId="0" fontId="0" fillId="5" borderId="0" xfId="0" applyFill="1" applyAlignment="1">
      <alignment vertical="center" wrapText="1"/>
    </xf>
    <xf numFmtId="0" fontId="0" fillId="5" borderId="0" xfId="0" applyFill="1" applyAlignment="1">
      <alignment horizontal="center" vertical="center" wrapText="1"/>
    </xf>
    <xf numFmtId="0" fontId="0" fillId="7" borderId="0" xfId="0" applyFill="1"/>
    <xf numFmtId="0" fontId="1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49" fontId="0" fillId="0" borderId="0" xfId="0" applyNumberFormat="1" applyAlignment="1" applyProtection="1">
      <alignment horizontal="center" vertical="center" wrapText="1"/>
      <protection locked="0"/>
    </xf>
    <xf numFmtId="14" fontId="0" fillId="0" borderId="0" xfId="0" applyNumberFormat="1" applyAlignment="1" applyProtection="1">
      <alignment horizontal="center" vertical="center" wrapText="1"/>
      <protection locked="0"/>
    </xf>
    <xf numFmtId="49" fontId="0" fillId="0" borderId="0" xfId="0" applyNumberFormat="1" applyAlignment="1" applyProtection="1">
      <alignment vertical="center" wrapText="1"/>
      <protection locked="0"/>
    </xf>
    <xf numFmtId="0" fontId="7" fillId="0" borderId="0" xfId="0" applyNumberFormat="1" applyFont="1" applyAlignment="1">
      <alignment horizontal="center" vertical="center" wrapText="1"/>
    </xf>
    <xf numFmtId="0" fontId="1" fillId="0" borderId="0" xfId="0" applyFont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horizontal="center" vertical="center" wrapText="1"/>
      <protection locked="0"/>
    </xf>
    <xf numFmtId="0" fontId="8" fillId="6" borderId="0" xfId="0" applyFont="1" applyFill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6" borderId="0" xfId="0" applyFont="1" applyFill="1" applyAlignment="1">
      <alignment vertical="center" wrapText="1"/>
    </xf>
    <xf numFmtId="0" fontId="7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/>
      <protection locked="0"/>
    </xf>
    <xf numFmtId="0" fontId="4" fillId="0" borderId="0" xfId="0" applyNumberFormat="1" applyFont="1" applyAlignment="1" applyProtection="1">
      <alignment horizontal="center" vertical="center" wrapText="1"/>
      <protection locked="0"/>
    </xf>
    <xf numFmtId="49" fontId="12" fillId="0" borderId="0" xfId="0" applyNumberFormat="1" applyFont="1" applyAlignment="1" applyProtection="1">
      <alignment horizontal="center" vertical="center" wrapText="1"/>
      <protection locked="0"/>
    </xf>
    <xf numFmtId="165" fontId="12" fillId="0" borderId="0" xfId="0" applyNumberFormat="1" applyFont="1" applyAlignment="1" applyProtection="1">
      <alignment horizontal="center" vertical="center" wrapText="1"/>
      <protection locked="0"/>
    </xf>
    <xf numFmtId="0" fontId="8" fillId="6" borderId="0" xfId="0" applyFont="1" applyFill="1" applyAlignment="1">
      <alignment vertical="center" wrapText="1"/>
    </xf>
    <xf numFmtId="0" fontId="0" fillId="0" borderId="0" xfId="0" applyProtection="1">
      <protection locked="0"/>
    </xf>
    <xf numFmtId="0" fontId="0" fillId="0" borderId="0" xfId="0" applyFont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wrapText="1"/>
      <protection locked="0"/>
    </xf>
    <xf numFmtId="0" fontId="5" fillId="0" borderId="0" xfId="0" applyFont="1" applyFill="1" applyAlignment="1" applyProtection="1">
      <alignment horizontal="center" vertical="center" wrapText="1"/>
      <protection locked="0"/>
    </xf>
    <xf numFmtId="0" fontId="0" fillId="7" borderId="0" xfId="0" applyFill="1" applyAlignment="1" applyProtection="1">
      <alignment horizontal="center" vertical="center" wrapText="1"/>
      <protection locked="0"/>
    </xf>
    <xf numFmtId="0" fontId="0" fillId="7" borderId="0" xfId="0" applyFill="1" applyProtection="1">
      <protection locked="0"/>
    </xf>
    <xf numFmtId="0" fontId="8" fillId="7" borderId="4" xfId="0" applyFont="1" applyFill="1" applyBorder="1" applyAlignment="1" applyProtection="1">
      <alignment vertical="center" wrapText="1"/>
      <protection locked="0"/>
    </xf>
    <xf numFmtId="0" fontId="9" fillId="0" borderId="0" xfId="0" applyFont="1" applyFill="1" applyAlignment="1" applyProtection="1">
      <alignment horizontal="left" vertical="center" wrapText="1"/>
      <protection locked="0"/>
    </xf>
    <xf numFmtId="0" fontId="5" fillId="0" borderId="0" xfId="0" applyFont="1" applyAlignment="1" applyProtection="1">
      <alignment horizontal="center" vertical="center" wrapText="1"/>
      <protection locked="0"/>
    </xf>
    <xf numFmtId="0" fontId="5" fillId="0" borderId="0" xfId="0" applyFont="1" applyFill="1" applyAlignment="1" applyProtection="1">
      <alignment horizontal="center" vertical="center" textRotation="90" wrapText="1"/>
      <protection locked="0"/>
    </xf>
    <xf numFmtId="0" fontId="5" fillId="0" borderId="0" xfId="0" applyFont="1" applyFill="1" applyAlignment="1" applyProtection="1">
      <alignment horizontal="center" vertical="center" textRotation="60" wrapText="1"/>
      <protection locked="0"/>
    </xf>
    <xf numFmtId="0" fontId="8" fillId="5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right" vertical="center" wrapText="1"/>
    </xf>
    <xf numFmtId="0" fontId="6" fillId="2" borderId="3" xfId="0" applyFont="1" applyFill="1" applyBorder="1" applyAlignment="1">
      <alignment horizontal="right" vertical="center" wrapText="1"/>
    </xf>
    <xf numFmtId="0" fontId="8" fillId="5" borderId="0" xfId="0" applyFont="1" applyFill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13" fillId="4" borderId="2" xfId="0" applyFont="1" applyFill="1" applyBorder="1" applyAlignment="1" applyProtection="1">
      <alignment horizontal="center" vertical="center" wrapText="1"/>
      <protection locked="0"/>
    </xf>
    <xf numFmtId="0" fontId="13" fillId="4" borderId="3" xfId="0" applyFont="1" applyFill="1" applyBorder="1" applyAlignment="1" applyProtection="1">
      <alignment horizontal="center" vertical="center" wrapText="1"/>
      <protection locked="0"/>
    </xf>
    <xf numFmtId="0" fontId="8" fillId="7" borderId="5" xfId="0" applyFont="1" applyFill="1" applyBorder="1" applyAlignment="1" applyProtection="1">
      <alignment horizontal="left" vertical="center" wrapText="1"/>
      <protection locked="0"/>
    </xf>
    <xf numFmtId="0" fontId="8" fillId="7" borderId="6" xfId="0" applyFont="1" applyFill="1" applyBorder="1" applyAlignment="1" applyProtection="1">
      <alignment horizontal="left" vertical="center" wrapText="1"/>
      <protection locked="0"/>
    </xf>
    <xf numFmtId="0" fontId="8" fillId="7" borderId="4" xfId="0" applyFont="1" applyFill="1" applyBorder="1" applyAlignment="1" applyProtection="1">
      <alignment horizontal="right" vertical="center" wrapText="1"/>
      <protection locked="0"/>
    </xf>
    <xf numFmtId="0" fontId="8" fillId="7" borderId="5" xfId="0" applyFont="1" applyFill="1" applyBorder="1" applyAlignment="1" applyProtection="1">
      <alignment horizontal="right" vertical="center" wrapText="1"/>
      <protection locked="0"/>
    </xf>
    <xf numFmtId="0" fontId="8" fillId="7" borderId="0" xfId="0" applyFont="1" applyFill="1" applyAlignment="1" applyProtection="1">
      <alignment horizontal="center" vertical="center" wrapText="1"/>
      <protection locked="0"/>
    </xf>
    <xf numFmtId="0" fontId="1" fillId="7" borderId="0" xfId="0" applyFont="1" applyFill="1" applyAlignment="1" applyProtection="1">
      <alignment horizontal="center" vertical="center" wrapText="1"/>
      <protection locked="0"/>
    </xf>
    <xf numFmtId="0" fontId="8" fillId="3" borderId="4" xfId="0" applyFont="1" applyFill="1" applyBorder="1" applyAlignment="1" applyProtection="1">
      <alignment horizontal="center" vertical="center" wrapText="1"/>
      <protection locked="0"/>
    </xf>
    <xf numFmtId="0" fontId="8" fillId="3" borderId="6" xfId="0" applyFont="1" applyFill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Normal 2" xfId="1" xr:uid="{63A9DD1F-6A7E-4FDF-BBE4-F553DE2AAD4F}"/>
  </cellStyles>
  <dxfs count="117">
    <dxf>
      <font>
        <b/>
        <i/>
        <color theme="0"/>
      </font>
      <fill>
        <patternFill>
          <bgColor theme="1"/>
        </patternFill>
      </fill>
    </dxf>
    <dxf>
      <font>
        <b/>
        <i/>
        <color theme="0"/>
      </font>
      <fill>
        <patternFill>
          <bgColor theme="5"/>
        </patternFill>
      </fill>
    </dxf>
    <dxf>
      <font>
        <b/>
        <i/>
        <color theme="0"/>
      </font>
      <fill>
        <patternFill>
          <bgColor rgb="FFC00000"/>
        </patternFill>
      </fill>
    </dxf>
    <dxf>
      <font>
        <b/>
        <i/>
        <color theme="0"/>
      </font>
      <fill>
        <patternFill>
          <bgColor theme="1" tint="4.9989318521683403E-2"/>
        </patternFill>
      </fill>
    </dxf>
    <dxf>
      <font>
        <b/>
        <i/>
        <color theme="0"/>
      </font>
      <fill>
        <patternFill>
          <bgColor rgb="FFC00000"/>
        </patternFill>
      </fill>
    </dxf>
    <dxf>
      <font>
        <b/>
        <i/>
        <color theme="0"/>
      </font>
      <fill>
        <patternFill>
          <bgColor theme="5"/>
        </patternFill>
      </fill>
    </dxf>
    <dxf>
      <font>
        <b/>
        <i/>
        <color theme="0"/>
      </font>
      <fill>
        <patternFill>
          <bgColor rgb="FF9E0000"/>
        </patternFill>
      </fill>
    </dxf>
    <dxf>
      <font>
        <b/>
        <i/>
        <color theme="0"/>
      </font>
      <fill>
        <patternFill>
          <bgColor rgb="FF960000"/>
        </patternFill>
      </fill>
    </dxf>
    <dxf>
      <alignment horizontal="center" vertical="center" textRotation="0" wrapText="1" indent="0" justifyLastLine="0" shrinkToFit="0" readingOrder="0"/>
      <protection locked="0" hidden="0"/>
    </dxf>
    <dxf>
      <numFmt numFmtId="0" formatCode="General"/>
      <alignment horizontal="center" vertical="bottom" textRotation="0" wrapText="1" indent="0" justifyLastLine="0" shrinkToFit="0" readingOrder="0"/>
      <protection locked="0" hidden="0"/>
    </dxf>
    <dxf>
      <alignment horizontal="center" vertical="center" textRotation="0" wrapText="1" indent="0" justifyLastLine="0" shrinkToFit="0" readingOrder="0"/>
      <protection locked="0" hidden="0"/>
    </dxf>
    <dxf>
      <alignment horizontal="center" vertical="center" textRotation="0" wrapText="1" indent="0" justifyLastLine="0" shrinkToFit="0" readingOrder="0"/>
      <protection locked="0" hidden="0"/>
    </dxf>
    <dxf>
      <alignment horizontal="center" vertical="center" textRotation="0" wrapText="1" indent="0" justifyLastLine="0" shrinkToFit="0" readingOrder="0"/>
      <protection locked="0" hidden="0"/>
    </dxf>
    <dxf>
      <alignment horizontal="center" vertical="center" textRotation="0" wrapText="1" indent="0" justifyLastLine="0" shrinkToFit="0" readingOrder="0"/>
      <protection locked="0" hidden="0"/>
    </dxf>
    <dxf>
      <alignment horizontal="center" vertical="center" textRotation="0" wrapText="1" indent="0" justifyLastLine="0" shrinkToFit="0" readingOrder="0"/>
      <protection locked="0" hidden="0"/>
    </dxf>
    <dxf>
      <alignment horizontal="center" vertical="center" textRotation="0" wrapText="1" indent="0" justifyLastLine="0" shrinkToFit="0" readingOrder="0"/>
      <protection locked="0" hidden="0"/>
    </dxf>
    <dxf>
      <alignment horizontal="center" vertical="center" textRotation="0" wrapText="1" indent="0" justifyLastLine="0" shrinkToFit="0" readingOrder="0"/>
      <protection locked="0" hidden="0"/>
    </dxf>
    <dxf>
      <alignment horizontal="center" vertical="center" textRotation="0" wrapText="1" indent="0" justifyLastLine="0" shrinkToFit="0" readingOrder="0"/>
      <protection locked="0" hidden="0"/>
    </dxf>
    <dxf>
      <alignment horizontal="center" vertical="center" textRotation="0" wrapText="1" indent="0" justifyLastLine="0" shrinkToFit="0" readingOrder="0"/>
      <protection locked="0" hidden="0"/>
    </dxf>
    <dxf>
      <alignment horizontal="center" vertical="center" textRotation="0" wrapText="1" indent="0" justifyLastLine="0" shrinkToFit="0" readingOrder="0"/>
      <protection locked="0" hidden="0"/>
    </dxf>
    <dxf>
      <alignment horizontal="center" vertical="center" textRotation="0" wrapText="1" indent="0" justifyLastLine="0" shrinkToFit="0" readingOrder="0"/>
      <protection locked="0" hidden="0"/>
    </dxf>
    <dxf>
      <alignment horizontal="center" vertical="center" textRotation="0" wrapText="1" indent="0" justifyLastLine="0" shrinkToFit="0" readingOrder="0"/>
      <protection locked="0" hidden="0"/>
    </dxf>
    <dxf>
      <alignment horizontal="center" vertical="center" textRotation="0" wrapText="1" indent="0" justifyLastLine="0" shrinkToFit="0" readingOrder="0"/>
      <protection locked="0" hidden="0"/>
    </dxf>
    <dxf>
      <alignment horizontal="center" vertical="center" textRotation="0" wrapText="1" indent="0" justifyLastLine="0" shrinkToFit="0" readingOrder="0"/>
      <protection locked="0" hidden="0"/>
    </dxf>
    <dxf>
      <alignment horizontal="center" vertical="center" textRotation="0" wrapText="1" indent="0" justifyLastLine="0" shrinkToFit="0" readingOrder="0"/>
      <protection locked="0" hidden="0"/>
    </dxf>
    <dxf>
      <alignment horizontal="center" vertical="center" textRotation="0" wrapText="1" indent="0" justifyLastLine="0" shrinkToFit="0" readingOrder="0"/>
      <protection locked="0" hidden="0"/>
    </dxf>
    <dxf>
      <alignment horizontal="center" vertical="center" textRotation="0" wrapText="1" indent="0" justifyLastLine="0" shrinkToFit="0" readingOrder="0"/>
      <protection locked="0" hidden="0"/>
    </dxf>
    <dxf>
      <alignment horizontal="center" vertical="center" textRotation="0" wrapText="1" indent="0" justifyLastLine="0" shrinkToFit="0" readingOrder="0"/>
      <protection locked="0" hidden="0"/>
    </dxf>
    <dxf>
      <alignment horizontal="center" vertical="center" textRotation="0" wrapText="1" indent="0" justifyLastLine="0" shrinkToFit="0" readingOrder="0"/>
      <protection locked="0" hidden="0"/>
    </dxf>
    <dxf>
      <numFmt numFmtId="19" formatCode="dd/mm/yyyy"/>
      <alignment horizontal="center" vertical="center" textRotation="0" wrapText="1" indent="0" justifyLastLine="0" shrinkToFit="0" readingOrder="0"/>
      <protection locked="0" hidden="0"/>
    </dxf>
    <dxf>
      <font>
        <i/>
      </font>
      <numFmt numFmtId="0" formatCode="General"/>
      <alignment horizontal="center" vertical="center" textRotation="0" wrapText="1" indent="0" justifyLastLine="0" shrinkToFit="0" readingOrder="0"/>
      <protection locked="0" hidden="0"/>
    </dxf>
    <dxf>
      <alignment horizontal="center" vertical="center" textRotation="0" wrapText="1" indent="0" justifyLastLine="0" shrinkToFit="0" readingOrder="0"/>
      <protection locked="0" hidden="0"/>
    </dxf>
    <dxf>
      <font>
        <b/>
      </font>
      <alignment horizontal="center" vertical="center" textRotation="0" wrapText="1" indent="0" justifyLastLine="0" shrinkToFit="0" readingOrder="0"/>
      <protection locked="0" hidden="0"/>
    </dxf>
    <dxf>
      <numFmt numFmtId="0" formatCode="General"/>
      <alignment horizontal="center" vertical="center" textRotation="0" wrapText="1" indent="0" justifyLastLine="0" shrinkToFit="0" readingOrder="0"/>
      <protection locked="0" hidden="0"/>
    </dxf>
    <dxf>
      <numFmt numFmtId="0" formatCode="General"/>
      <alignment horizontal="center" vertical="center" textRotation="0" wrapText="1" indent="0" justifyLastLine="0" shrinkToFit="0" readingOrder="0"/>
      <protection locked="0" hidden="0"/>
    </dxf>
    <dxf>
      <numFmt numFmtId="0" formatCode="General"/>
      <alignment horizontal="center" vertical="center" textRotation="0" wrapText="1" indent="0" justifyLastLine="0" shrinkToFit="0" readingOrder="0"/>
      <protection locked="0" hidden="0"/>
    </dxf>
    <dxf>
      <numFmt numFmtId="0" formatCode="General"/>
      <alignment horizontal="center" vertical="center" textRotation="0" wrapText="1" indent="0" justifyLastLine="0" shrinkToFit="0" readingOrder="0"/>
      <protection locked="0" hidden="0"/>
    </dxf>
    <dxf>
      <numFmt numFmtId="0" formatCode="General"/>
      <alignment horizontal="center" vertical="center" textRotation="0" wrapText="1" indent="0" justifyLastLine="0" shrinkToFit="0" readingOrder="0"/>
      <protection locked="0" hidden="0"/>
    </dxf>
    <dxf>
      <alignment horizontal="center" vertical="center" textRotation="0" wrapText="1" indent="0" justifyLastLine="0" shrinkToFit="0" readingOrder="0"/>
      <protection locked="0" hidden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60" wrapText="1" indent="0" justifyLastLine="0" shrinkToFit="0" readingOrder="0"/>
      <protection locked="0" hidden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  <protection locked="0" hidden="0"/>
    </dxf>
    <dxf>
      <numFmt numFmtId="0" formatCode="General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protection locked="0" hidden="0"/>
    </dxf>
    <dxf>
      <alignment horizontal="center" vertical="center" textRotation="0" wrapText="1" indent="0" justifyLastLine="0" shrinkToFit="0" readingOrder="0"/>
      <protection locked="0" hidden="0"/>
    </dxf>
    <dxf>
      <numFmt numFmtId="30" formatCode="@"/>
      <alignment horizontal="general" vertical="center" textRotation="0" wrapText="1" indent="0" justifyLastLine="0" shrinkToFit="0" readingOrder="0"/>
      <protection locked="0" hidden="0"/>
    </dxf>
    <dxf>
      <numFmt numFmtId="19" formatCode="dd/mm/yyyy"/>
      <alignment horizontal="center" vertical="center" textRotation="0" wrapText="1" indent="0" justifyLastLine="0" shrinkToFit="0" readingOrder="0"/>
      <protection locked="0" hidden="0"/>
    </dxf>
    <dxf>
      <numFmt numFmtId="30" formatCode="@"/>
      <alignment horizontal="center" vertical="center" textRotation="0" wrapText="1" indent="0" justifyLastLine="0" shrinkToFit="0" readingOrder="0"/>
      <protection locked="0" hidden="0"/>
    </dxf>
    <dxf>
      <alignment horizontal="general" vertical="center" textRotation="0" wrapText="1" indent="0" justifyLastLine="0" shrinkToFit="0" readingOrder="0"/>
      <protection locked="0" hidden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30" formatCode="@"/>
      <alignment horizontal="center" vertical="center" textRotation="0" wrapText="1" indent="0" justifyLastLine="0" shrinkToFit="0" readingOrder="0"/>
      <protection locked="0" hidden="0"/>
    </dxf>
    <dxf>
      <alignment horizontal="center" vertical="center" textRotation="0" wrapText="1" indent="0" justifyLastLine="0" shrinkToFit="0" readingOrder="0"/>
      <protection locked="0" hidden="0"/>
    </dxf>
    <dxf>
      <numFmt numFmtId="30" formatCode="@"/>
      <alignment horizontal="center" vertical="center" textRotation="0" wrapText="1" indent="0" justifyLastLine="0" shrinkToFit="0" readingOrder="0"/>
      <protection locked="0" hidden="0"/>
    </dxf>
    <dxf>
      <alignment horizontal="center" vertical="center" textRotation="0" wrapText="1" indent="0" justifyLastLine="0" shrinkToFit="0" readingOrder="0"/>
      <protection locked="0" hidden="0"/>
    </dxf>
    <dxf>
      <numFmt numFmtId="165" formatCode="00000"/>
      <alignment horizontal="center" vertical="center" textRotation="0" wrapText="1" indent="0" justifyLastLine="0" shrinkToFit="0" readingOrder="0"/>
      <protection locked="0" hidden="0"/>
    </dxf>
    <dxf>
      <alignment horizontal="center" vertical="center" textRotation="0" wrapText="1" indent="0" justifyLastLine="0" shrinkToFit="0" readingOrder="0"/>
      <protection locked="0" hidden="0"/>
    </dxf>
    <dxf>
      <numFmt numFmtId="30" formatCode="@"/>
      <alignment horizontal="center" vertical="center" textRotation="0" wrapText="1" indent="0" justifyLastLine="0" shrinkToFit="0" readingOrder="0"/>
      <protection locked="0" hidden="0"/>
    </dxf>
    <dxf>
      <alignment horizontal="center" vertical="center" textRotation="0" wrapText="1" indent="0" justifyLastLine="0" shrinkToFit="0" readingOrder="0"/>
      <protection locked="0" hidden="0"/>
    </dxf>
    <dxf>
      <numFmt numFmtId="30" formatCode="@"/>
      <alignment horizontal="center" vertical="center" textRotation="0" wrapText="1" indent="0" justifyLastLine="0" shrinkToFit="0" readingOrder="0"/>
      <protection locked="0" hidden="0"/>
    </dxf>
    <dxf>
      <alignment horizontal="center" vertical="center" textRotation="0" wrapText="1" indent="0" justifyLastLine="0" shrinkToFit="0" readingOrder="0"/>
      <protection locked="0" hidden="0"/>
    </dxf>
    <dxf>
      <numFmt numFmtId="30" formatCode="@"/>
      <alignment horizontal="center" vertical="center" textRotation="0" wrapText="1" indent="0" justifyLastLine="0" shrinkToFit="0" readingOrder="0"/>
      <protection locked="0" hidden="0"/>
    </dxf>
    <dxf>
      <alignment horizontal="center" vertical="center" textRotation="0" wrapText="1" indent="0" justifyLastLine="0" shrinkToFit="0" readingOrder="0"/>
      <protection locked="0" hidden="0"/>
    </dxf>
    <dxf>
      <numFmt numFmtId="30" formatCode="@"/>
      <alignment horizontal="center" vertical="center" textRotation="0" wrapText="1" indent="0" justifyLastLine="0" shrinkToFit="0" readingOrder="0"/>
      <protection locked="0" hidden="0"/>
    </dxf>
    <dxf>
      <alignment horizontal="center" vertical="center" textRotation="0" wrapText="1" indent="0" justifyLastLine="0" shrinkToFit="0" readingOrder="0"/>
      <protection locked="0" hidden="0"/>
    </dxf>
    <dxf>
      <numFmt numFmtId="30" formatCode="@"/>
      <alignment horizontal="center" vertical="center" textRotation="0" wrapText="1" indent="0" justifyLastLine="0" shrinkToFit="0" readingOrder="0"/>
      <protection locked="0" hidden="0"/>
    </dxf>
    <dxf>
      <alignment horizontal="center" vertical="center" textRotation="0" wrapText="1" indent="0" justifyLastLine="0" shrinkToFit="0" readingOrder="0"/>
      <protection locked="0" hidden="0"/>
    </dxf>
    <dxf>
      <numFmt numFmtId="30" formatCode="@"/>
      <alignment horizontal="center" vertical="center" textRotation="0" wrapText="1" indent="0" justifyLastLine="0" shrinkToFit="0" readingOrder="0"/>
      <protection locked="0" hidden="0"/>
    </dxf>
    <dxf>
      <alignment horizontal="center" vertical="center" textRotation="0" wrapText="1" indent="0" justifyLastLine="0" shrinkToFit="0" readingOrder="0"/>
      <protection locked="0" hidden="0"/>
    </dxf>
    <dxf>
      <numFmt numFmtId="30" formatCode="@"/>
      <alignment horizontal="center" vertical="center" textRotation="0" wrapText="1" indent="0" justifyLastLine="0" shrinkToFit="0" readingOrder="0"/>
      <protection locked="0" hidden="0"/>
    </dxf>
    <dxf>
      <alignment horizontal="center" vertical="center" textRotation="0" wrapText="1" indent="0" justifyLastLine="0" shrinkToFit="0" readingOrder="0"/>
      <protection locked="0" hidden="0"/>
    </dxf>
    <dxf>
      <numFmt numFmtId="30" formatCode="@"/>
      <alignment horizontal="center" vertical="center" textRotation="0" wrapText="1" indent="0" justifyLastLine="0" shrinkToFit="0" readingOrder="0"/>
      <protection locked="0" hidden="0"/>
    </dxf>
    <dxf>
      <alignment horizontal="center" vertical="center" textRotation="0" wrapText="1" indent="0" justifyLastLine="0" shrinkToFit="0" readingOrder="0"/>
      <protection locked="0" hidden="0"/>
    </dxf>
    <dxf>
      <numFmt numFmtId="30" formatCode="@"/>
      <alignment horizontal="center" vertical="center" textRotation="0" wrapText="1" indent="0" justifyLastLine="0" shrinkToFit="0" readingOrder="0"/>
      <protection locked="0" hidden="0"/>
    </dxf>
    <dxf>
      <alignment horizontal="center" vertical="center" textRotation="0" wrapText="1" indent="0" justifyLastLine="0" shrinkToFit="0" readingOrder="0"/>
      <protection locked="0" hidden="0"/>
    </dxf>
    <dxf>
      <numFmt numFmtId="30" formatCode="@"/>
      <alignment horizontal="center" vertical="center" textRotation="0" wrapText="1" indent="0" justifyLastLine="0" shrinkToFit="0" readingOrder="0"/>
      <protection locked="0" hidden="0"/>
    </dxf>
    <dxf>
      <alignment horizontal="center" vertical="center" textRotation="0" wrapText="1" indent="0" justifyLastLine="0" shrinkToFit="0" readingOrder="0"/>
      <protection locked="0" hidden="0"/>
    </dxf>
    <dxf>
      <numFmt numFmtId="30" formatCode="@"/>
      <alignment horizontal="center" vertical="center" textRotation="0" wrapText="1" indent="0" justifyLastLine="0" shrinkToFit="0" readingOrder="0"/>
      <protection locked="0" hidden="0"/>
    </dxf>
    <dxf>
      <alignment horizontal="center" vertical="center" textRotation="0" wrapText="1" indent="0" justifyLastLine="0" shrinkToFit="0" readingOrder="0"/>
      <protection locked="0" hidden="0"/>
    </dxf>
    <dxf>
      <numFmt numFmtId="30" formatCode="@"/>
      <alignment horizontal="center" vertical="center" textRotation="0" wrapText="1" indent="0" justifyLastLine="0" shrinkToFit="0" readingOrder="0"/>
      <protection locked="0" hidden="0"/>
    </dxf>
    <dxf>
      <alignment horizontal="center" vertical="center" textRotation="0" wrapText="1" indent="0" justifyLastLine="0" shrinkToFit="0" readingOrder="0"/>
      <protection locked="0" hidden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protection locked="0" hidden="0"/>
    </dxf>
    <dxf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protection locked="0" hidden="0"/>
    </dxf>
    <dxf>
      <alignment horizontal="center" vertical="center" textRotation="0" wrapText="1" indent="0" justifyLastLine="0" shrinkToFit="0" readingOrder="0"/>
      <protection locked="0" hidden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center" textRotation="0" wrapText="1" indent="0" justifyLastLine="0" shrinkToFit="0" readingOrder="0"/>
      <protection locked="0" hidden="0"/>
    </dxf>
    <dxf>
      <font>
        <b/>
      </font>
      <alignment horizontal="center" vertical="center" textRotation="0" wrapText="1" indent="0" justifyLastLine="0" shrinkToFit="0" readingOrder="0"/>
      <protection locked="0" hidden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color theme="0"/>
      </font>
      <fill>
        <patternFill>
          <bgColor rgb="FFFF5757"/>
        </patternFill>
      </fill>
    </dxf>
    <dxf>
      <font>
        <color theme="0"/>
      </font>
      <fill>
        <patternFill>
          <bgColor rgb="FFCC0000"/>
        </patternFill>
      </fill>
    </dxf>
    <dxf>
      <font>
        <color theme="0"/>
      </font>
      <fill>
        <patternFill>
          <bgColor rgb="FF860000"/>
        </patternFill>
      </fill>
    </dxf>
    <dxf>
      <fill>
        <patternFill>
          <bgColor rgb="FFFFA3A3"/>
        </patternFill>
      </fill>
    </dxf>
    <dxf>
      <fill>
        <patternFill>
          <bgColor rgb="FFFB3B3B"/>
        </patternFill>
      </fill>
    </dxf>
    <dxf>
      <font>
        <b/>
        <i val="0"/>
        <color theme="0"/>
      </font>
      <fill>
        <patternFill>
          <bgColor rgb="FFA20000"/>
        </patternFill>
      </fill>
    </dxf>
    <dxf>
      <fill>
        <patternFill>
          <bgColor theme="0" tint="-4.9989318521683403E-2"/>
        </patternFill>
      </fill>
      <border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  <dxf>
      <fill>
        <patternFill>
          <bgColor theme="0" tint="-0.14996795556505021"/>
        </patternFill>
      </fill>
      <border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  <dxf>
      <font>
        <b/>
        <i val="0"/>
        <color theme="0"/>
      </font>
      <fill>
        <patternFill>
          <bgColor rgb="FF9A0000"/>
        </patternFill>
      </fill>
      <border>
        <left style="medium">
          <color theme="0"/>
        </left>
        <right style="medium">
          <color theme="0"/>
        </right>
        <bottom style="thick">
          <color theme="0"/>
        </bottom>
        <vertical/>
        <horizontal style="medium">
          <color theme="0"/>
        </horizontal>
      </border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AC0000"/>
        </patternFill>
      </fill>
    </dxf>
    <dxf>
      <fill>
        <patternFill>
          <bgColor rgb="FFFFE1E1"/>
        </patternFill>
      </fill>
    </dxf>
    <dxf>
      <fill>
        <patternFill>
          <bgColor rgb="FFFFAFAF"/>
        </patternFill>
      </fill>
    </dxf>
    <dxf>
      <font>
        <color theme="0"/>
      </font>
      <fill>
        <patternFill>
          <bgColor rgb="FFA80000"/>
        </patternFill>
      </fill>
    </dxf>
  </dxfs>
  <tableStyles count="5" defaultTableStyle="TableStyleMedium2" defaultPivotStyle="PivotStyleLight16">
    <tableStyle name="Style de tableau 1" pivot="0" count="3" xr9:uid="{72D4D9B2-3252-486D-A6E3-185535803C24}">
      <tableStyleElement type="headerRow" dxfId="116"/>
      <tableStyleElement type="firstRowStripe" dxfId="115"/>
      <tableStyleElement type="secondRowStripe" dxfId="114"/>
    </tableStyle>
    <tableStyle name="Style de tableau 2" pivot="0" count="3" xr9:uid="{A8B728B1-CB83-458C-9C24-1564BA1B9BBE}">
      <tableStyleElement type="headerRow" dxfId="113"/>
      <tableStyleElement type="firstRowStripe" dxfId="112"/>
      <tableStyleElement type="secondRowStripe" dxfId="111"/>
    </tableStyle>
    <tableStyle name="Style de tableau 3" pivot="0" count="3" xr9:uid="{CF3D264B-CB0A-41BB-81C0-1DE3844A4BEC}">
      <tableStyleElement type="headerRow" dxfId="110"/>
      <tableStyleElement type="firstRowStripe" dxfId="109"/>
      <tableStyleElement type="secondRowStripe" dxfId="108"/>
    </tableStyle>
    <tableStyle name="Tab_Rouge" pivot="0" count="3" xr9:uid="{D9582791-1F90-4B39-9951-61269E2A3E2A}">
      <tableStyleElement type="headerRow" dxfId="107"/>
      <tableStyleElement type="firstRowStripe" dxfId="106"/>
      <tableStyleElement type="secondRowStripe" dxfId="105"/>
    </tableStyle>
    <tableStyle name="Tab_Rouge2" pivot="0" count="3" xr9:uid="{E670BC81-53E9-44A3-8315-55449D7E65C6}">
      <tableStyleElement type="headerRow" dxfId="104"/>
      <tableStyleElement type="firstRowStripe" dxfId="103"/>
      <tableStyleElement type="secondRowStripe" dxfId="102"/>
    </tableStyle>
  </tableStyles>
  <colors>
    <mruColors>
      <color rgb="FF9E0000"/>
      <color rgb="FFF1995D"/>
      <color rgb="FF4F94DF"/>
      <color rgb="FF71A8E5"/>
      <color rgb="FF6699FF"/>
      <color rgb="FF3399FF"/>
      <color rgb="FFA80000"/>
      <color rgb="FF9A0000"/>
      <color rgb="FFA40000"/>
      <color rgb="FFAC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Mes alertes'!A1"/><Relationship Id="rId13" Type="http://schemas.openxmlformats.org/officeDocument/2006/relationships/image" Target="../media/image3.png"/><Relationship Id="rId3" Type="http://schemas.openxmlformats.org/officeDocument/2006/relationships/hyperlink" Target="#'Mes ingr&#233;dients'!A1"/><Relationship Id="rId7" Type="http://schemas.openxmlformats.org/officeDocument/2006/relationships/hyperlink" Target="#'Rappel Produits'!A1"/><Relationship Id="rId12" Type="http://schemas.openxmlformats.org/officeDocument/2006/relationships/image" Target="../media/image2.png"/><Relationship Id="rId2" Type="http://schemas.openxmlformats.org/officeDocument/2006/relationships/hyperlink" Target="#Evenementiel!A1"/><Relationship Id="rId1" Type="http://schemas.openxmlformats.org/officeDocument/2006/relationships/hyperlink" Target="#'Mes Clients'!A1"/><Relationship Id="rId6" Type="http://schemas.openxmlformats.org/officeDocument/2006/relationships/hyperlink" Target="#'Gestion Produits'!A1"/><Relationship Id="rId11" Type="http://schemas.openxmlformats.org/officeDocument/2006/relationships/image" Target="../media/image1.png"/><Relationship Id="rId5" Type="http://schemas.openxmlformats.org/officeDocument/2006/relationships/hyperlink" Target="#'Gestion Ingr&#233;dients'!A1"/><Relationship Id="rId10" Type="http://schemas.openxmlformats.org/officeDocument/2006/relationships/hyperlink" Target="#HOME!A1"/><Relationship Id="rId4" Type="http://schemas.openxmlformats.org/officeDocument/2006/relationships/hyperlink" Target="#'Mes produits'!A1"/><Relationship Id="rId9" Type="http://schemas.openxmlformats.org/officeDocument/2006/relationships/hyperlink" Target="#'Mes fournisseurs'!A1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'Mes alertes'!A1"/><Relationship Id="rId13" Type="http://schemas.openxmlformats.org/officeDocument/2006/relationships/image" Target="../media/image6.png"/><Relationship Id="rId3" Type="http://schemas.openxmlformats.org/officeDocument/2006/relationships/hyperlink" Target="#'Mes ingr&#233;dients'!A1"/><Relationship Id="rId7" Type="http://schemas.openxmlformats.org/officeDocument/2006/relationships/hyperlink" Target="#'Rappel Produits'!A1"/><Relationship Id="rId12" Type="http://schemas.openxmlformats.org/officeDocument/2006/relationships/image" Target="../media/image5.png"/><Relationship Id="rId2" Type="http://schemas.openxmlformats.org/officeDocument/2006/relationships/hyperlink" Target="#Evenementiel!A1"/><Relationship Id="rId1" Type="http://schemas.openxmlformats.org/officeDocument/2006/relationships/hyperlink" Target="#'Mes Clients'!A1"/><Relationship Id="rId6" Type="http://schemas.openxmlformats.org/officeDocument/2006/relationships/hyperlink" Target="#'Gestion Produits'!A1"/><Relationship Id="rId11" Type="http://schemas.openxmlformats.org/officeDocument/2006/relationships/image" Target="../media/image4.png"/><Relationship Id="rId5" Type="http://schemas.openxmlformats.org/officeDocument/2006/relationships/hyperlink" Target="#'Gestion Ingr&#233;dients'!A1"/><Relationship Id="rId10" Type="http://schemas.openxmlformats.org/officeDocument/2006/relationships/hyperlink" Target="#HOME!A1"/><Relationship Id="rId4" Type="http://schemas.openxmlformats.org/officeDocument/2006/relationships/hyperlink" Target="#'Mes produits'!A1"/><Relationship Id="rId9" Type="http://schemas.openxmlformats.org/officeDocument/2006/relationships/hyperlink" Target="#'Mes fournisseurs'!A1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hyperlink" Target="#'Mes alertes'!A1"/><Relationship Id="rId13" Type="http://schemas.openxmlformats.org/officeDocument/2006/relationships/image" Target="../media/image9.png"/><Relationship Id="rId3" Type="http://schemas.openxmlformats.org/officeDocument/2006/relationships/hyperlink" Target="#'Mes ingr&#233;dients'!A1"/><Relationship Id="rId7" Type="http://schemas.openxmlformats.org/officeDocument/2006/relationships/hyperlink" Target="#'Rappel Produits'!A1"/><Relationship Id="rId12" Type="http://schemas.openxmlformats.org/officeDocument/2006/relationships/image" Target="../media/image8.png"/><Relationship Id="rId2" Type="http://schemas.openxmlformats.org/officeDocument/2006/relationships/hyperlink" Target="#Evenementiel!A1"/><Relationship Id="rId1" Type="http://schemas.openxmlformats.org/officeDocument/2006/relationships/hyperlink" Target="#'Mes Clients'!A1"/><Relationship Id="rId6" Type="http://schemas.openxmlformats.org/officeDocument/2006/relationships/hyperlink" Target="#'Gestion Produits'!A1"/><Relationship Id="rId11" Type="http://schemas.openxmlformats.org/officeDocument/2006/relationships/image" Target="../media/image7.png"/><Relationship Id="rId5" Type="http://schemas.openxmlformats.org/officeDocument/2006/relationships/hyperlink" Target="#'Gestion Ingr&#233;dients'!A1"/><Relationship Id="rId10" Type="http://schemas.openxmlformats.org/officeDocument/2006/relationships/hyperlink" Target="#HOME!A1"/><Relationship Id="rId4" Type="http://schemas.openxmlformats.org/officeDocument/2006/relationships/hyperlink" Target="#'Mes produits'!A1"/><Relationship Id="rId9" Type="http://schemas.openxmlformats.org/officeDocument/2006/relationships/hyperlink" Target="#'Mes fournisseurs'!A1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hyperlink" Target="#'Mes alertes'!A1"/><Relationship Id="rId13" Type="http://schemas.openxmlformats.org/officeDocument/2006/relationships/image" Target="../media/image12.png"/><Relationship Id="rId3" Type="http://schemas.openxmlformats.org/officeDocument/2006/relationships/hyperlink" Target="#'Mes ingr&#233;dients'!A1"/><Relationship Id="rId7" Type="http://schemas.openxmlformats.org/officeDocument/2006/relationships/hyperlink" Target="#'Rappel Produits'!A1"/><Relationship Id="rId12" Type="http://schemas.openxmlformats.org/officeDocument/2006/relationships/image" Target="../media/image11.png"/><Relationship Id="rId2" Type="http://schemas.openxmlformats.org/officeDocument/2006/relationships/hyperlink" Target="#Evenementiel!A1"/><Relationship Id="rId1" Type="http://schemas.openxmlformats.org/officeDocument/2006/relationships/hyperlink" Target="#'Mes Clients'!A1"/><Relationship Id="rId6" Type="http://schemas.openxmlformats.org/officeDocument/2006/relationships/hyperlink" Target="#'Gestion Produits'!A1"/><Relationship Id="rId11" Type="http://schemas.openxmlformats.org/officeDocument/2006/relationships/image" Target="../media/image10.png"/><Relationship Id="rId5" Type="http://schemas.openxmlformats.org/officeDocument/2006/relationships/hyperlink" Target="#'Gestion Ingr&#233;dients'!A1"/><Relationship Id="rId10" Type="http://schemas.openxmlformats.org/officeDocument/2006/relationships/hyperlink" Target="#HOME!A1"/><Relationship Id="rId4" Type="http://schemas.openxmlformats.org/officeDocument/2006/relationships/hyperlink" Target="#'Mes produits'!A1"/><Relationship Id="rId9" Type="http://schemas.openxmlformats.org/officeDocument/2006/relationships/hyperlink" Target="#'Mes fournisseurs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1123950</xdr:colOff>
      <xdr:row>2</xdr:row>
      <xdr:rowOff>7168</xdr:rowOff>
    </xdr:from>
    <xdr:to>
      <xdr:col>4</xdr:col>
      <xdr:colOff>0</xdr:colOff>
      <xdr:row>2</xdr:row>
      <xdr:rowOff>259154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id="{881FC58A-FDAB-4EFF-8638-3CFC8F30A018}"/>
            </a:ext>
          </a:extLst>
        </xdr:cNvPr>
        <xdr:cNvGrpSpPr/>
      </xdr:nvGrpSpPr>
      <xdr:grpSpPr>
        <a:xfrm>
          <a:off x="1123950" y="311968"/>
          <a:ext cx="10610850" cy="251986"/>
          <a:chOff x="1123950" y="321493"/>
          <a:chExt cx="11142912" cy="251986"/>
        </a:xfrm>
      </xdr:grpSpPr>
      <xdr:sp macro="" textlink="">
        <xdr:nvSpPr>
          <xdr:cNvPr id="32" name="Rectangle : avec coins rognés en haut 31">
            <a:extLst>
              <a:ext uri="{FF2B5EF4-FFF2-40B4-BE49-F238E27FC236}">
                <a16:creationId xmlns:a16="http://schemas.microsoft.com/office/drawing/2014/main" id="{F5447229-D3CC-4939-9CCB-D9F630C4F93C}"/>
              </a:ext>
            </a:extLst>
          </xdr:cNvPr>
          <xdr:cNvSpPr/>
        </xdr:nvSpPr>
        <xdr:spPr>
          <a:xfrm flipV="1">
            <a:off x="10621642" y="325829"/>
            <a:ext cx="1645220" cy="247650"/>
          </a:xfrm>
          <a:prstGeom prst="snip2SameRect">
            <a:avLst>
              <a:gd name="adj1" fmla="val 38275"/>
              <a:gd name="adj2" fmla="val 0"/>
            </a:avLst>
          </a:prstGeom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33" name="Rectangle : avec coins rognés en haut 32">
            <a:extLst>
              <a:ext uri="{FF2B5EF4-FFF2-40B4-BE49-F238E27FC236}">
                <a16:creationId xmlns:a16="http://schemas.microsoft.com/office/drawing/2014/main" id="{DA457806-7E3B-411F-97C9-586D0C925332}"/>
              </a:ext>
            </a:extLst>
          </xdr:cNvPr>
          <xdr:cNvSpPr/>
        </xdr:nvSpPr>
        <xdr:spPr>
          <a:xfrm flipV="1">
            <a:off x="9409313" y="325829"/>
            <a:ext cx="1640458" cy="247650"/>
          </a:xfrm>
          <a:prstGeom prst="snip2SameRect">
            <a:avLst>
              <a:gd name="adj1" fmla="val 38275"/>
              <a:gd name="adj2" fmla="val 0"/>
            </a:avLst>
          </a:prstGeom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30" name="ZoneTexte 29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7B0AD05E-4157-475E-9A89-60BDD64C2567}"/>
              </a:ext>
            </a:extLst>
          </xdr:cNvPr>
          <xdr:cNvSpPr txBox="1"/>
        </xdr:nvSpPr>
        <xdr:spPr>
          <a:xfrm>
            <a:off x="9914281" y="343245"/>
            <a:ext cx="1164183" cy="20692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900">
                <a:solidFill>
                  <a:schemeClr val="bg1"/>
                </a:solidFill>
              </a:rPr>
              <a:t>Clients</a:t>
            </a:r>
          </a:p>
        </xdr:txBody>
      </xdr:sp>
      <xdr:sp macro="" textlink="">
        <xdr:nvSpPr>
          <xdr:cNvPr id="31" name="ZoneTexte 30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E19F3589-0741-41CF-BFBF-29820FC0BF66}"/>
              </a:ext>
            </a:extLst>
          </xdr:cNvPr>
          <xdr:cNvSpPr txBox="1"/>
        </xdr:nvSpPr>
        <xdr:spPr>
          <a:xfrm>
            <a:off x="11076331" y="352770"/>
            <a:ext cx="1183233" cy="18787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900">
                <a:solidFill>
                  <a:schemeClr val="bg1"/>
                </a:solidFill>
              </a:rPr>
              <a:t>Evénementiel</a:t>
            </a:r>
          </a:p>
        </xdr:txBody>
      </xdr:sp>
      <xdr:sp macro="" textlink="">
        <xdr:nvSpPr>
          <xdr:cNvPr id="15" name="Rectangle : avec coins rognés en haut 14">
            <a:extLst>
              <a:ext uri="{FF2B5EF4-FFF2-40B4-BE49-F238E27FC236}">
                <a16:creationId xmlns:a16="http://schemas.microsoft.com/office/drawing/2014/main" id="{5CD010A6-8B85-4AE4-8636-9DC17B84B5ED}"/>
              </a:ext>
            </a:extLst>
          </xdr:cNvPr>
          <xdr:cNvSpPr/>
        </xdr:nvSpPr>
        <xdr:spPr>
          <a:xfrm flipV="1">
            <a:off x="8240392" y="325829"/>
            <a:ext cx="1645220" cy="247650"/>
          </a:xfrm>
          <a:prstGeom prst="snip2SameRect">
            <a:avLst>
              <a:gd name="adj1" fmla="val 38275"/>
              <a:gd name="adj2" fmla="val 0"/>
            </a:avLst>
          </a:prstGeom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4" name="Rectangle : avec coins rognés en haut 13">
            <a:extLst>
              <a:ext uri="{FF2B5EF4-FFF2-40B4-BE49-F238E27FC236}">
                <a16:creationId xmlns:a16="http://schemas.microsoft.com/office/drawing/2014/main" id="{D4D273F0-B391-4BCE-B942-0BA5D5B618D5}"/>
              </a:ext>
            </a:extLst>
          </xdr:cNvPr>
          <xdr:cNvSpPr/>
        </xdr:nvSpPr>
        <xdr:spPr>
          <a:xfrm flipV="1">
            <a:off x="7028063" y="325829"/>
            <a:ext cx="1640458" cy="247650"/>
          </a:xfrm>
          <a:prstGeom prst="snip2SameRect">
            <a:avLst>
              <a:gd name="adj1" fmla="val 38275"/>
              <a:gd name="adj2" fmla="val 0"/>
            </a:avLst>
          </a:prstGeom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3" name="Rectangle : avec coins rognés en haut 12">
            <a:extLst>
              <a:ext uri="{FF2B5EF4-FFF2-40B4-BE49-F238E27FC236}">
                <a16:creationId xmlns:a16="http://schemas.microsoft.com/office/drawing/2014/main" id="{E6B92828-C8AE-4BF6-A0BC-11D3671C76F7}"/>
              </a:ext>
            </a:extLst>
          </xdr:cNvPr>
          <xdr:cNvSpPr/>
        </xdr:nvSpPr>
        <xdr:spPr>
          <a:xfrm flipV="1">
            <a:off x="5821655" y="325829"/>
            <a:ext cx="1645220" cy="247650"/>
          </a:xfrm>
          <a:prstGeom prst="snip2SameRect">
            <a:avLst>
              <a:gd name="adj1" fmla="val 38275"/>
              <a:gd name="adj2" fmla="val 0"/>
            </a:avLst>
          </a:prstGeom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" name="Rectangle : avec coins rognés en haut 10">
            <a:extLst>
              <a:ext uri="{FF2B5EF4-FFF2-40B4-BE49-F238E27FC236}">
                <a16:creationId xmlns:a16="http://schemas.microsoft.com/office/drawing/2014/main" id="{2C39DA5F-6DEA-43E5-88E0-72B4B45E3CA5}"/>
              </a:ext>
            </a:extLst>
          </xdr:cNvPr>
          <xdr:cNvSpPr/>
        </xdr:nvSpPr>
        <xdr:spPr>
          <a:xfrm flipV="1">
            <a:off x="4598837" y="325027"/>
            <a:ext cx="1649982" cy="247650"/>
          </a:xfrm>
          <a:prstGeom prst="snip2SameRect">
            <a:avLst>
              <a:gd name="adj1" fmla="val 38275"/>
              <a:gd name="adj2" fmla="val 0"/>
            </a:avLst>
          </a:prstGeom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0" name="Rectangle : avec coins rognés en haut 9">
            <a:extLst>
              <a:ext uri="{FF2B5EF4-FFF2-40B4-BE49-F238E27FC236}">
                <a16:creationId xmlns:a16="http://schemas.microsoft.com/office/drawing/2014/main" id="{2DD7D5F0-4EB6-4A4B-AFC1-69FB6CA3176B}"/>
              </a:ext>
            </a:extLst>
          </xdr:cNvPr>
          <xdr:cNvSpPr/>
        </xdr:nvSpPr>
        <xdr:spPr>
          <a:xfrm flipV="1">
            <a:off x="3392604" y="325027"/>
            <a:ext cx="1645220" cy="247650"/>
          </a:xfrm>
          <a:prstGeom prst="snip2SameRect">
            <a:avLst>
              <a:gd name="adj1" fmla="val 38275"/>
              <a:gd name="adj2" fmla="val 0"/>
            </a:avLst>
          </a:prstGeom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9" name="Rectangle : avec coins rognés en haut 8">
            <a:extLst>
              <a:ext uri="{FF2B5EF4-FFF2-40B4-BE49-F238E27FC236}">
                <a16:creationId xmlns:a16="http://schemas.microsoft.com/office/drawing/2014/main" id="{828C0A58-04B9-4B2C-B3DA-BFD98FB1A720}"/>
              </a:ext>
            </a:extLst>
          </xdr:cNvPr>
          <xdr:cNvSpPr/>
        </xdr:nvSpPr>
        <xdr:spPr>
          <a:xfrm flipV="1">
            <a:off x="2198936" y="323472"/>
            <a:ext cx="1640458" cy="247650"/>
          </a:xfrm>
          <a:prstGeom prst="snip2SameRect">
            <a:avLst>
              <a:gd name="adj1" fmla="val 38275"/>
              <a:gd name="adj2" fmla="val 0"/>
            </a:avLst>
          </a:prstGeom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8" name="Rectangle : avec coins rognés en haut 7">
            <a:extLst>
              <a:ext uri="{FF2B5EF4-FFF2-40B4-BE49-F238E27FC236}">
                <a16:creationId xmlns:a16="http://schemas.microsoft.com/office/drawing/2014/main" id="{DF290F43-8EB6-4087-B637-BD17D15D9989}"/>
              </a:ext>
            </a:extLst>
          </xdr:cNvPr>
          <xdr:cNvSpPr/>
        </xdr:nvSpPr>
        <xdr:spPr>
          <a:xfrm flipV="1">
            <a:off x="1123950" y="321493"/>
            <a:ext cx="1504476" cy="250007"/>
          </a:xfrm>
          <a:prstGeom prst="snip2SameRect">
            <a:avLst>
              <a:gd name="adj1" fmla="val 38275"/>
              <a:gd name="adj2" fmla="val 0"/>
            </a:avLst>
          </a:prstGeom>
          <a:solidFill>
            <a:schemeClr val="accent5">
              <a:lumMod val="60000"/>
              <a:lumOff val="40000"/>
            </a:schemeClr>
          </a:solidFill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7" name="ZoneTexte 16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8E5AD266-6CA1-4285-A21A-75493D1C0B83}"/>
              </a:ext>
            </a:extLst>
          </xdr:cNvPr>
          <xdr:cNvSpPr txBox="1"/>
        </xdr:nvSpPr>
        <xdr:spPr>
          <a:xfrm>
            <a:off x="1390703" y="350606"/>
            <a:ext cx="1145140" cy="1926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>
                <a:solidFill>
                  <a:sysClr val="windowText" lastClr="000000"/>
                </a:solidFill>
              </a:rPr>
              <a:t>Liste</a:t>
            </a:r>
            <a:r>
              <a:rPr lang="fr-FR" sz="1100" b="1" baseline="0">
                <a:solidFill>
                  <a:sysClr val="windowText" lastClr="000000"/>
                </a:solidFill>
              </a:rPr>
              <a:t> ingrédients</a:t>
            </a:r>
            <a:endParaRPr lang="fr-FR" sz="1100" b="1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18" name="ZoneTexte 17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6BA2F78E-DE97-4007-B53B-CB5728FC84D3}"/>
              </a:ext>
            </a:extLst>
          </xdr:cNvPr>
          <xdr:cNvSpPr txBox="1"/>
        </xdr:nvSpPr>
        <xdr:spPr>
          <a:xfrm>
            <a:off x="2659753" y="341081"/>
            <a:ext cx="1131603" cy="1926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900">
                <a:solidFill>
                  <a:schemeClr val="bg1"/>
                </a:solidFill>
              </a:rPr>
              <a:t>Liste</a:t>
            </a:r>
            <a:r>
              <a:rPr lang="fr-FR" sz="900" baseline="0">
                <a:solidFill>
                  <a:schemeClr val="bg1"/>
                </a:solidFill>
              </a:rPr>
              <a:t> produits</a:t>
            </a:r>
            <a:endParaRPr lang="fr-FR" sz="900">
              <a:solidFill>
                <a:schemeClr val="bg1"/>
              </a:solidFill>
            </a:endParaRPr>
          </a:p>
        </xdr:txBody>
      </xdr:sp>
      <xdr:sp macro="" textlink="">
        <xdr:nvSpPr>
          <xdr:cNvPr id="19" name="ZoneTexte 18">
            <a:hlinkClick xmlns:r="http://schemas.openxmlformats.org/officeDocument/2006/relationships" r:id="rId5"/>
            <a:extLst>
              <a:ext uri="{FF2B5EF4-FFF2-40B4-BE49-F238E27FC236}">
                <a16:creationId xmlns:a16="http://schemas.microsoft.com/office/drawing/2014/main" id="{25F23F51-E205-4769-8209-60DE953001D2}"/>
              </a:ext>
            </a:extLst>
          </xdr:cNvPr>
          <xdr:cNvSpPr txBox="1"/>
        </xdr:nvSpPr>
        <xdr:spPr>
          <a:xfrm>
            <a:off x="3845812" y="343061"/>
            <a:ext cx="1154771" cy="1926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900">
                <a:solidFill>
                  <a:schemeClr val="bg1"/>
                </a:solidFill>
              </a:rPr>
              <a:t>Gestion ingrédients</a:t>
            </a:r>
          </a:p>
        </xdr:txBody>
      </xdr:sp>
      <xdr:sp macro="" textlink="">
        <xdr:nvSpPr>
          <xdr:cNvPr id="20" name="ZoneTexte 19">
            <a:hlinkClick xmlns:r="http://schemas.openxmlformats.org/officeDocument/2006/relationships" r:id="rId6"/>
            <a:extLst>
              <a:ext uri="{FF2B5EF4-FFF2-40B4-BE49-F238E27FC236}">
                <a16:creationId xmlns:a16="http://schemas.microsoft.com/office/drawing/2014/main" id="{81465CB8-41E2-4E34-85A9-C4B7193524C7}"/>
              </a:ext>
            </a:extLst>
          </xdr:cNvPr>
          <xdr:cNvSpPr txBox="1"/>
        </xdr:nvSpPr>
        <xdr:spPr>
          <a:xfrm>
            <a:off x="5040213" y="345040"/>
            <a:ext cx="1178474" cy="18787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900">
                <a:solidFill>
                  <a:schemeClr val="bg1"/>
                </a:solidFill>
              </a:rPr>
              <a:t>Gestion produits</a:t>
            </a:r>
          </a:p>
        </xdr:txBody>
      </xdr:sp>
      <xdr:sp macro="" textlink="">
        <xdr:nvSpPr>
          <xdr:cNvPr id="21" name="ZoneTexte 20">
            <a:hlinkClick xmlns:r="http://schemas.openxmlformats.org/officeDocument/2006/relationships" r:id="rId7"/>
            <a:extLst>
              <a:ext uri="{FF2B5EF4-FFF2-40B4-BE49-F238E27FC236}">
                <a16:creationId xmlns:a16="http://schemas.microsoft.com/office/drawing/2014/main" id="{7AD3720F-7D1F-444E-B4D0-49470EEBB4FF}"/>
              </a:ext>
            </a:extLst>
          </xdr:cNvPr>
          <xdr:cNvSpPr txBox="1"/>
        </xdr:nvSpPr>
        <xdr:spPr>
          <a:xfrm>
            <a:off x="6230120" y="345040"/>
            <a:ext cx="1208866" cy="18787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900">
                <a:solidFill>
                  <a:schemeClr val="bg1"/>
                </a:solidFill>
              </a:rPr>
              <a:t>Rappel produits</a:t>
            </a:r>
          </a:p>
        </xdr:txBody>
      </xdr:sp>
      <xdr:sp macro="" textlink="">
        <xdr:nvSpPr>
          <xdr:cNvPr id="22" name="ZoneTexte 21">
            <a:hlinkClick xmlns:r="http://schemas.openxmlformats.org/officeDocument/2006/relationships" r:id="rId8"/>
            <a:extLst>
              <a:ext uri="{FF2B5EF4-FFF2-40B4-BE49-F238E27FC236}">
                <a16:creationId xmlns:a16="http://schemas.microsoft.com/office/drawing/2014/main" id="{72E566BA-8F15-4D20-ABC4-78D8C94AB0C8}"/>
              </a:ext>
            </a:extLst>
          </xdr:cNvPr>
          <xdr:cNvSpPr txBox="1"/>
        </xdr:nvSpPr>
        <xdr:spPr>
          <a:xfrm>
            <a:off x="7440847" y="345040"/>
            <a:ext cx="1207046" cy="18787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900">
                <a:solidFill>
                  <a:schemeClr val="bg1"/>
                </a:solidFill>
              </a:rPr>
              <a:t>Mes</a:t>
            </a:r>
            <a:r>
              <a:rPr lang="fr-FR" sz="900" baseline="0">
                <a:solidFill>
                  <a:schemeClr val="bg1"/>
                </a:solidFill>
              </a:rPr>
              <a:t> alertes</a:t>
            </a:r>
            <a:endParaRPr lang="fr-FR" sz="900">
              <a:solidFill>
                <a:schemeClr val="bg1"/>
              </a:solidFill>
            </a:endParaRPr>
          </a:p>
        </xdr:txBody>
      </xdr:sp>
      <xdr:sp macro="" textlink="">
        <xdr:nvSpPr>
          <xdr:cNvPr id="23" name="ZoneTexte 22">
            <a:hlinkClick xmlns:r="http://schemas.openxmlformats.org/officeDocument/2006/relationships" r:id="rId9"/>
            <a:extLst>
              <a:ext uri="{FF2B5EF4-FFF2-40B4-BE49-F238E27FC236}">
                <a16:creationId xmlns:a16="http://schemas.microsoft.com/office/drawing/2014/main" id="{8D7F5C7C-B903-46F0-874A-F51DDDAA7225}"/>
              </a:ext>
            </a:extLst>
          </xdr:cNvPr>
          <xdr:cNvSpPr txBox="1"/>
        </xdr:nvSpPr>
        <xdr:spPr>
          <a:xfrm>
            <a:off x="8677140" y="345040"/>
            <a:ext cx="1202284" cy="18787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900">
                <a:solidFill>
                  <a:schemeClr val="bg1"/>
                </a:solidFill>
              </a:rPr>
              <a:t>Fournisseurs</a:t>
            </a:r>
          </a:p>
        </xdr:txBody>
      </xdr:sp>
    </xdr:grpSp>
    <xdr:clientData/>
  </xdr:twoCellAnchor>
  <xdr:twoCellAnchor>
    <xdr:from>
      <xdr:col>0</xdr:col>
      <xdr:colOff>0</xdr:colOff>
      <xdr:row>1</xdr:row>
      <xdr:rowOff>4760</xdr:rowOff>
    </xdr:from>
    <xdr:to>
      <xdr:col>0</xdr:col>
      <xdr:colOff>1400175</xdr:colOff>
      <xdr:row>2</xdr:row>
      <xdr:rowOff>271461</xdr:rowOff>
    </xdr:to>
    <xdr:sp macro="" textlink="">
      <xdr:nvSpPr>
        <xdr:cNvPr id="7" name="Rectangle : avec coin rogné 6">
          <a:extLst>
            <a:ext uri="{FF2B5EF4-FFF2-40B4-BE49-F238E27FC236}">
              <a16:creationId xmlns:a16="http://schemas.microsoft.com/office/drawing/2014/main" id="{F7D64D7D-F969-4641-A8CD-605E61E2A5E4}"/>
            </a:ext>
          </a:extLst>
        </xdr:cNvPr>
        <xdr:cNvSpPr/>
      </xdr:nvSpPr>
      <xdr:spPr>
        <a:xfrm flipV="1">
          <a:off x="0" y="128585"/>
          <a:ext cx="1400175" cy="547689"/>
        </a:xfrm>
        <a:prstGeom prst="snip1Rect">
          <a:avLst>
            <a:gd name="adj" fmla="val 50000"/>
          </a:avLst>
        </a:prstGeom>
        <a:solidFill>
          <a:schemeClr val="accent5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342901</xdr:colOff>
      <xdr:row>1</xdr:row>
      <xdr:rowOff>114300</xdr:rowOff>
    </xdr:from>
    <xdr:to>
      <xdr:col>2</xdr:col>
      <xdr:colOff>657225</xdr:colOff>
      <xdr:row>1</xdr:row>
      <xdr:rowOff>161925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90E201AC-5456-4F08-BD5F-AB2841532F96}"/>
            </a:ext>
          </a:extLst>
        </xdr:cNvPr>
        <xdr:cNvSpPr/>
      </xdr:nvSpPr>
      <xdr:spPr>
        <a:xfrm>
          <a:off x="342901" y="142875"/>
          <a:ext cx="4333874" cy="47625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285750</xdr:colOff>
      <xdr:row>1</xdr:row>
      <xdr:rowOff>114300</xdr:rowOff>
    </xdr:from>
    <xdr:to>
      <xdr:col>3</xdr:col>
      <xdr:colOff>4791075</xdr:colOff>
      <xdr:row>1</xdr:row>
      <xdr:rowOff>160019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CB5A60EB-4182-4537-9BA9-FAD746BC5DE0}"/>
            </a:ext>
          </a:extLst>
        </xdr:cNvPr>
        <xdr:cNvSpPr/>
      </xdr:nvSpPr>
      <xdr:spPr>
        <a:xfrm>
          <a:off x="7191375" y="142875"/>
          <a:ext cx="4505325" cy="45719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104774</xdr:colOff>
      <xdr:row>1</xdr:row>
      <xdr:rowOff>38100</xdr:rowOff>
    </xdr:from>
    <xdr:to>
      <xdr:col>0</xdr:col>
      <xdr:colOff>580628</xdr:colOff>
      <xdr:row>2</xdr:row>
      <xdr:rowOff>219075</xdr:rowOff>
    </xdr:to>
    <xdr:grpSp>
      <xdr:nvGrpSpPr>
        <xdr:cNvPr id="28" name="Groupe 27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7BC612AC-2C34-4F99-8ED5-64E1A2BC76D8}"/>
            </a:ext>
          </a:extLst>
        </xdr:cNvPr>
        <xdr:cNvGrpSpPr/>
      </xdr:nvGrpSpPr>
      <xdr:grpSpPr>
        <a:xfrm>
          <a:off x="104774" y="61913"/>
          <a:ext cx="475854" cy="461962"/>
          <a:chOff x="585788" y="47625"/>
          <a:chExt cx="490538" cy="490538"/>
        </a:xfrm>
      </xdr:grpSpPr>
      <xdr:sp macro="" textlink="">
        <xdr:nvSpPr>
          <xdr:cNvPr id="27" name="Ellipse 26">
            <a:extLst>
              <a:ext uri="{FF2B5EF4-FFF2-40B4-BE49-F238E27FC236}">
                <a16:creationId xmlns:a16="http://schemas.microsoft.com/office/drawing/2014/main" id="{1037C1EC-41CF-4458-BFAA-04F51B456FBC}"/>
              </a:ext>
            </a:extLst>
          </xdr:cNvPr>
          <xdr:cNvSpPr/>
        </xdr:nvSpPr>
        <xdr:spPr>
          <a:xfrm>
            <a:off x="585788" y="47625"/>
            <a:ext cx="490538" cy="490538"/>
          </a:xfrm>
          <a:prstGeom prst="ellipse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>
        <xdr:nvPicPr>
          <xdr:cNvPr id="26" name="Image 25">
            <a:extLst>
              <a:ext uri="{FF2B5EF4-FFF2-40B4-BE49-F238E27FC236}">
                <a16:creationId xmlns:a16="http://schemas.microsoft.com/office/drawing/2014/main" id="{478E8171-2189-46DA-8B34-D380BFF3703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85800" y="57152"/>
            <a:ext cx="303383" cy="457198"/>
          </a:xfrm>
          <a:prstGeom prst="rect">
            <a:avLst/>
          </a:prstGeom>
        </xdr:spPr>
      </xdr:pic>
    </xdr:grpSp>
    <xdr:clientData/>
  </xdr:twoCellAnchor>
  <xdr:twoCellAnchor editAs="oneCell">
    <xdr:from>
      <xdr:col>0</xdr:col>
      <xdr:colOff>180974</xdr:colOff>
      <xdr:row>3</xdr:row>
      <xdr:rowOff>47624</xdr:rowOff>
    </xdr:from>
    <xdr:to>
      <xdr:col>0</xdr:col>
      <xdr:colOff>571499</xdr:colOff>
      <xdr:row>3</xdr:row>
      <xdr:rowOff>438149</xdr:rowOff>
    </xdr:to>
    <xdr:pic macro="[0]!AjoutSupprLigne_List_Ingredients">
      <xdr:nvPicPr>
        <xdr:cNvPr id="4" name="TabINGREDIENTS|Insert">
          <a:extLst>
            <a:ext uri="{FF2B5EF4-FFF2-40B4-BE49-F238E27FC236}">
              <a16:creationId xmlns:a16="http://schemas.microsoft.com/office/drawing/2014/main" id="{FDD19CDB-9456-4FF4-97AE-A26A302A68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4" y="723899"/>
          <a:ext cx="390525" cy="390525"/>
        </a:xfrm>
        <a:prstGeom prst="rect">
          <a:avLst/>
        </a:prstGeom>
      </xdr:spPr>
    </xdr:pic>
    <xdr:clientData/>
  </xdr:twoCellAnchor>
  <xdr:twoCellAnchor editAs="oneCell">
    <xdr:from>
      <xdr:col>0</xdr:col>
      <xdr:colOff>742949</xdr:colOff>
      <xdr:row>3</xdr:row>
      <xdr:rowOff>47625</xdr:rowOff>
    </xdr:from>
    <xdr:to>
      <xdr:col>0</xdr:col>
      <xdr:colOff>1133474</xdr:colOff>
      <xdr:row>3</xdr:row>
      <xdr:rowOff>438150</xdr:rowOff>
    </xdr:to>
    <xdr:pic macro="[0]!AjoutSupprLigne_List_Ingredients">
      <xdr:nvPicPr>
        <xdr:cNvPr id="16" name="TabINGREDIENTS|Suppr">
          <a:extLst>
            <a:ext uri="{FF2B5EF4-FFF2-40B4-BE49-F238E27FC236}">
              <a16:creationId xmlns:a16="http://schemas.microsoft.com/office/drawing/2014/main" id="{088422E9-15FA-48E1-8D4D-CEF6C2F85B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49" y="723900"/>
          <a:ext cx="390525" cy="3905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104752</xdr:colOff>
      <xdr:row>2</xdr:row>
      <xdr:rowOff>14288</xdr:rowOff>
    </xdr:from>
    <xdr:to>
      <xdr:col>21</xdr:col>
      <xdr:colOff>1095352</xdr:colOff>
      <xdr:row>2</xdr:row>
      <xdr:rowOff>273396</xdr:rowOff>
    </xdr:to>
    <xdr:grpSp>
      <xdr:nvGrpSpPr>
        <xdr:cNvPr id="6" name="Groupe 5">
          <a:extLst>
            <a:ext uri="{FF2B5EF4-FFF2-40B4-BE49-F238E27FC236}">
              <a16:creationId xmlns:a16="http://schemas.microsoft.com/office/drawing/2014/main" id="{9280D45F-EB1F-47B9-9735-E173D94A2B3B}"/>
            </a:ext>
          </a:extLst>
        </xdr:cNvPr>
        <xdr:cNvGrpSpPr/>
      </xdr:nvGrpSpPr>
      <xdr:grpSpPr>
        <a:xfrm>
          <a:off x="12415815" y="319088"/>
          <a:ext cx="10248900" cy="259108"/>
          <a:chOff x="2371725" y="314325"/>
          <a:chExt cx="11144299" cy="259108"/>
        </a:xfrm>
      </xdr:grpSpPr>
      <xdr:sp macro="" textlink="">
        <xdr:nvSpPr>
          <xdr:cNvPr id="26" name="Rectangle : avec coins rognés en haut 25">
            <a:extLst>
              <a:ext uri="{FF2B5EF4-FFF2-40B4-BE49-F238E27FC236}">
                <a16:creationId xmlns:a16="http://schemas.microsoft.com/office/drawing/2014/main" id="{E321EA18-9883-4BE2-AA6C-05F12DC152A6}"/>
              </a:ext>
            </a:extLst>
          </xdr:cNvPr>
          <xdr:cNvSpPr/>
        </xdr:nvSpPr>
        <xdr:spPr>
          <a:xfrm flipV="1">
            <a:off x="11875566" y="323850"/>
            <a:ext cx="1640458" cy="247568"/>
          </a:xfrm>
          <a:prstGeom prst="snip2SameRect">
            <a:avLst>
              <a:gd name="adj1" fmla="val 38275"/>
              <a:gd name="adj2" fmla="val 0"/>
            </a:avLst>
          </a:prstGeom>
          <a:solidFill>
            <a:srgbClr val="F1995D"/>
          </a:solidFill>
          <a:ln>
            <a:solidFill>
              <a:schemeClr val="accent2">
                <a:lumMod val="75000"/>
              </a:schemeClr>
            </a:solidFill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7" name="Rectangle : avec coins rognés en haut 26">
            <a:extLst>
              <a:ext uri="{FF2B5EF4-FFF2-40B4-BE49-F238E27FC236}">
                <a16:creationId xmlns:a16="http://schemas.microsoft.com/office/drawing/2014/main" id="{C7F784AD-5559-436D-A15A-CBA37C62FC61}"/>
              </a:ext>
            </a:extLst>
          </xdr:cNvPr>
          <xdr:cNvSpPr/>
        </xdr:nvSpPr>
        <xdr:spPr>
          <a:xfrm flipV="1">
            <a:off x="10668000" y="323850"/>
            <a:ext cx="1649982" cy="247568"/>
          </a:xfrm>
          <a:prstGeom prst="snip2SameRect">
            <a:avLst>
              <a:gd name="adj1" fmla="val 38275"/>
              <a:gd name="adj2" fmla="val 0"/>
            </a:avLst>
          </a:prstGeom>
          <a:solidFill>
            <a:srgbClr val="F1995D"/>
          </a:solidFill>
          <a:ln>
            <a:solidFill>
              <a:schemeClr val="accent2">
                <a:lumMod val="75000"/>
              </a:schemeClr>
            </a:solidFill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8" name="ZoneTexte 27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70AD0628-1E39-4FEF-8A3E-E22C2E64F14B}"/>
              </a:ext>
            </a:extLst>
          </xdr:cNvPr>
          <xdr:cNvSpPr txBox="1"/>
        </xdr:nvSpPr>
        <xdr:spPr>
          <a:xfrm>
            <a:off x="11143006" y="333720"/>
            <a:ext cx="1164183" cy="20692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900">
                <a:solidFill>
                  <a:schemeClr val="bg1"/>
                </a:solidFill>
              </a:rPr>
              <a:t>Clients</a:t>
            </a:r>
          </a:p>
        </xdr:txBody>
      </xdr:sp>
      <xdr:sp macro="" textlink="">
        <xdr:nvSpPr>
          <xdr:cNvPr id="29" name="ZoneTexte 28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EC45C4F8-D7DC-4674-8EED-DD235B9891A9}"/>
              </a:ext>
            </a:extLst>
          </xdr:cNvPr>
          <xdr:cNvSpPr txBox="1"/>
        </xdr:nvSpPr>
        <xdr:spPr>
          <a:xfrm>
            <a:off x="12305056" y="343245"/>
            <a:ext cx="1183233" cy="18787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900">
                <a:solidFill>
                  <a:schemeClr val="bg1"/>
                </a:solidFill>
              </a:rPr>
              <a:t>Evénementiel</a:t>
            </a:r>
          </a:p>
        </xdr:txBody>
      </xdr:sp>
      <xdr:sp macro="" textlink="">
        <xdr:nvSpPr>
          <xdr:cNvPr id="7" name="Rectangle : avec coins rognés en haut 6">
            <a:extLst>
              <a:ext uri="{FF2B5EF4-FFF2-40B4-BE49-F238E27FC236}">
                <a16:creationId xmlns:a16="http://schemas.microsoft.com/office/drawing/2014/main" id="{BDD6D68E-5B3E-4267-AE06-9B7ABC0EC1FE}"/>
              </a:ext>
            </a:extLst>
          </xdr:cNvPr>
          <xdr:cNvSpPr/>
        </xdr:nvSpPr>
        <xdr:spPr>
          <a:xfrm flipV="1">
            <a:off x="9447513" y="323505"/>
            <a:ext cx="1647728" cy="247568"/>
          </a:xfrm>
          <a:prstGeom prst="snip2SameRect">
            <a:avLst>
              <a:gd name="adj1" fmla="val 38275"/>
              <a:gd name="adj2" fmla="val 0"/>
            </a:avLst>
          </a:prstGeom>
          <a:solidFill>
            <a:srgbClr val="F19B61"/>
          </a:solidFill>
          <a:ln>
            <a:solidFill>
              <a:schemeClr val="accent2">
                <a:lumMod val="75000"/>
              </a:schemeClr>
            </a:solidFill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8" name="Rectangle : avec coins rognés en haut 7">
            <a:extLst>
              <a:ext uri="{FF2B5EF4-FFF2-40B4-BE49-F238E27FC236}">
                <a16:creationId xmlns:a16="http://schemas.microsoft.com/office/drawing/2014/main" id="{34B1E1D4-4B31-47A3-942B-2E8BB06A0F0A}"/>
              </a:ext>
            </a:extLst>
          </xdr:cNvPr>
          <xdr:cNvSpPr/>
        </xdr:nvSpPr>
        <xdr:spPr>
          <a:xfrm flipV="1">
            <a:off x="8227326" y="323505"/>
            <a:ext cx="1647729" cy="247568"/>
          </a:xfrm>
          <a:prstGeom prst="snip2SameRect">
            <a:avLst>
              <a:gd name="adj1" fmla="val 38275"/>
              <a:gd name="adj2" fmla="val 0"/>
            </a:avLst>
          </a:prstGeom>
          <a:solidFill>
            <a:srgbClr val="F19B61"/>
          </a:solidFill>
          <a:ln>
            <a:solidFill>
              <a:schemeClr val="accent2">
                <a:lumMod val="75000"/>
              </a:schemeClr>
            </a:solidFill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9" name="Rectangle : avec coins rognés en haut 8">
            <a:extLst>
              <a:ext uri="{FF2B5EF4-FFF2-40B4-BE49-F238E27FC236}">
                <a16:creationId xmlns:a16="http://schemas.microsoft.com/office/drawing/2014/main" id="{1CBDD081-49D5-40A5-A6DC-A830841D8D05}"/>
              </a:ext>
            </a:extLst>
          </xdr:cNvPr>
          <xdr:cNvSpPr/>
        </xdr:nvSpPr>
        <xdr:spPr>
          <a:xfrm flipV="1">
            <a:off x="7027322" y="323505"/>
            <a:ext cx="1638215" cy="247568"/>
          </a:xfrm>
          <a:prstGeom prst="snip2SameRect">
            <a:avLst>
              <a:gd name="adj1" fmla="val 38275"/>
              <a:gd name="adj2" fmla="val 0"/>
            </a:avLst>
          </a:prstGeom>
          <a:solidFill>
            <a:srgbClr val="F19B61"/>
          </a:solidFill>
          <a:ln>
            <a:solidFill>
              <a:schemeClr val="accent2">
                <a:lumMod val="75000"/>
              </a:schemeClr>
            </a:solidFill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0" name="Rectangle : avec coins rognés en haut 9">
            <a:extLst>
              <a:ext uri="{FF2B5EF4-FFF2-40B4-BE49-F238E27FC236}">
                <a16:creationId xmlns:a16="http://schemas.microsoft.com/office/drawing/2014/main" id="{4CEDBF9D-C502-495D-A832-8AA592E84AB3}"/>
              </a:ext>
            </a:extLst>
          </xdr:cNvPr>
          <xdr:cNvSpPr/>
        </xdr:nvSpPr>
        <xdr:spPr>
          <a:xfrm flipV="1">
            <a:off x="5810935" y="322688"/>
            <a:ext cx="1638215" cy="247568"/>
          </a:xfrm>
          <a:prstGeom prst="snip2SameRect">
            <a:avLst>
              <a:gd name="adj1" fmla="val 38275"/>
              <a:gd name="adj2" fmla="val 0"/>
            </a:avLst>
          </a:prstGeom>
          <a:solidFill>
            <a:srgbClr val="F19B61"/>
          </a:solidFill>
          <a:ln>
            <a:solidFill>
              <a:schemeClr val="accent2">
                <a:lumMod val="75000"/>
              </a:schemeClr>
            </a:solidFill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" name="Rectangle : avec coins rognés en haut 10">
            <a:extLst>
              <a:ext uri="{FF2B5EF4-FFF2-40B4-BE49-F238E27FC236}">
                <a16:creationId xmlns:a16="http://schemas.microsoft.com/office/drawing/2014/main" id="{AB9EB9AB-2755-458F-8CF1-47490EBFF0F5}"/>
              </a:ext>
            </a:extLst>
          </xdr:cNvPr>
          <xdr:cNvSpPr/>
        </xdr:nvSpPr>
        <xdr:spPr>
          <a:xfrm flipV="1">
            <a:off x="4592084" y="322688"/>
            <a:ext cx="1647729" cy="247568"/>
          </a:xfrm>
          <a:prstGeom prst="snip2SameRect">
            <a:avLst>
              <a:gd name="adj1" fmla="val 38275"/>
              <a:gd name="adj2" fmla="val 0"/>
            </a:avLst>
          </a:prstGeom>
          <a:solidFill>
            <a:srgbClr val="F19B61"/>
          </a:solidFill>
          <a:ln>
            <a:solidFill>
              <a:schemeClr val="accent2">
                <a:lumMod val="75000"/>
              </a:schemeClr>
            </a:solidFill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2" name="Rectangle : avec coins rognés en haut 11">
            <a:extLst>
              <a:ext uri="{FF2B5EF4-FFF2-40B4-BE49-F238E27FC236}">
                <a16:creationId xmlns:a16="http://schemas.microsoft.com/office/drawing/2014/main" id="{D94DB8B9-9A94-4487-81C4-0F045B633B78}"/>
              </a:ext>
            </a:extLst>
          </xdr:cNvPr>
          <xdr:cNvSpPr/>
        </xdr:nvSpPr>
        <xdr:spPr>
          <a:xfrm flipV="1">
            <a:off x="3400041" y="316341"/>
            <a:ext cx="1647728" cy="257092"/>
          </a:xfrm>
          <a:prstGeom prst="snip2SameRect">
            <a:avLst>
              <a:gd name="adj1" fmla="val 38275"/>
              <a:gd name="adj2" fmla="val 0"/>
            </a:avLst>
          </a:prstGeom>
          <a:solidFill>
            <a:schemeClr val="accent2">
              <a:lumMod val="40000"/>
              <a:lumOff val="60000"/>
            </a:schemeClr>
          </a:solidFill>
          <a:ln>
            <a:solidFill>
              <a:schemeClr val="accent2">
                <a:lumMod val="75000"/>
              </a:schemeClr>
            </a:solidFill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3" name="Rectangle : avec coins rognés en haut 12">
            <a:extLst>
              <a:ext uri="{FF2B5EF4-FFF2-40B4-BE49-F238E27FC236}">
                <a16:creationId xmlns:a16="http://schemas.microsoft.com/office/drawing/2014/main" id="{050CB255-E2EC-4D67-8D38-91052B392B1E}"/>
              </a:ext>
            </a:extLst>
          </xdr:cNvPr>
          <xdr:cNvSpPr/>
        </xdr:nvSpPr>
        <xdr:spPr>
          <a:xfrm flipV="1">
            <a:off x="2371725" y="314325"/>
            <a:ext cx="1457228" cy="257092"/>
          </a:xfrm>
          <a:prstGeom prst="snip2SameRect">
            <a:avLst>
              <a:gd name="adj1" fmla="val 38275"/>
              <a:gd name="adj2" fmla="val 0"/>
            </a:avLst>
          </a:prstGeom>
          <a:solidFill>
            <a:srgbClr val="F19B61"/>
          </a:solidFill>
          <a:ln>
            <a:solidFill>
              <a:schemeClr val="accent2">
                <a:lumMod val="75000"/>
              </a:schemeClr>
            </a:solidFill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4" name="ZoneTexte 13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CCE7D340-5C43-4F6C-A600-87705901417F}"/>
              </a:ext>
            </a:extLst>
          </xdr:cNvPr>
          <xdr:cNvSpPr txBox="1"/>
        </xdr:nvSpPr>
        <xdr:spPr>
          <a:xfrm>
            <a:off x="2598246" y="333913"/>
            <a:ext cx="1154653" cy="19740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900">
                <a:solidFill>
                  <a:schemeClr val="bg1"/>
                </a:solidFill>
              </a:rPr>
              <a:t>Liste</a:t>
            </a:r>
            <a:r>
              <a:rPr lang="fr-FR" sz="900" baseline="0">
                <a:solidFill>
                  <a:schemeClr val="bg1"/>
                </a:solidFill>
              </a:rPr>
              <a:t> ingrédients</a:t>
            </a:r>
            <a:endParaRPr lang="fr-FR" sz="900">
              <a:solidFill>
                <a:schemeClr val="bg1"/>
              </a:solidFill>
            </a:endParaRPr>
          </a:p>
        </xdr:txBody>
      </xdr:sp>
      <xdr:sp macro="" textlink="">
        <xdr:nvSpPr>
          <xdr:cNvPr id="15" name="ZoneTexte 14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64B9D354-F824-44E5-8A39-2C05827FA2AC}"/>
              </a:ext>
            </a:extLst>
          </xdr:cNvPr>
          <xdr:cNvSpPr txBox="1"/>
        </xdr:nvSpPr>
        <xdr:spPr>
          <a:xfrm>
            <a:off x="3867285" y="343438"/>
            <a:ext cx="1135626" cy="19740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200" b="1">
                <a:solidFill>
                  <a:sysClr val="windowText" lastClr="000000"/>
                </a:solidFill>
              </a:rPr>
              <a:t>Liste</a:t>
            </a:r>
            <a:r>
              <a:rPr lang="fr-FR" sz="1200" b="1" baseline="0">
                <a:solidFill>
                  <a:sysClr val="windowText" lastClr="000000"/>
                </a:solidFill>
              </a:rPr>
              <a:t> produits</a:t>
            </a:r>
            <a:endParaRPr lang="fr-FR" sz="1200" b="1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16" name="ZoneTexte 15">
            <a:hlinkClick xmlns:r="http://schemas.openxmlformats.org/officeDocument/2006/relationships" r:id="rId5"/>
            <a:extLst>
              <a:ext uri="{FF2B5EF4-FFF2-40B4-BE49-F238E27FC236}">
                <a16:creationId xmlns:a16="http://schemas.microsoft.com/office/drawing/2014/main" id="{5A2C5EA7-DEEE-4769-BE92-9161A104AE4B}"/>
              </a:ext>
            </a:extLst>
          </xdr:cNvPr>
          <xdr:cNvSpPr txBox="1"/>
        </xdr:nvSpPr>
        <xdr:spPr>
          <a:xfrm>
            <a:off x="5057358" y="340655"/>
            <a:ext cx="1154664" cy="19264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900">
                <a:solidFill>
                  <a:schemeClr val="bg1"/>
                </a:solidFill>
              </a:rPr>
              <a:t>Gestion ingrédients</a:t>
            </a:r>
          </a:p>
        </xdr:txBody>
      </xdr:sp>
      <xdr:sp macro="" textlink="">
        <xdr:nvSpPr>
          <xdr:cNvPr id="17" name="ZoneTexte 16">
            <a:hlinkClick xmlns:r="http://schemas.openxmlformats.org/officeDocument/2006/relationships" r:id="rId6"/>
            <a:extLst>
              <a:ext uri="{FF2B5EF4-FFF2-40B4-BE49-F238E27FC236}">
                <a16:creationId xmlns:a16="http://schemas.microsoft.com/office/drawing/2014/main" id="{E73DB49D-1744-4773-98B1-10BEF222C9D2}"/>
              </a:ext>
            </a:extLst>
          </xdr:cNvPr>
          <xdr:cNvSpPr txBox="1"/>
        </xdr:nvSpPr>
        <xdr:spPr>
          <a:xfrm>
            <a:off x="6246900" y="342634"/>
            <a:ext cx="1183236" cy="18311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900">
                <a:solidFill>
                  <a:schemeClr val="bg1"/>
                </a:solidFill>
              </a:rPr>
              <a:t>Gestion produits</a:t>
            </a:r>
          </a:p>
        </xdr:txBody>
      </xdr:sp>
      <xdr:sp macro="" textlink="">
        <xdr:nvSpPr>
          <xdr:cNvPr id="18" name="ZoneTexte 17">
            <a:hlinkClick xmlns:r="http://schemas.openxmlformats.org/officeDocument/2006/relationships" r:id="rId7"/>
            <a:extLst>
              <a:ext uri="{FF2B5EF4-FFF2-40B4-BE49-F238E27FC236}">
                <a16:creationId xmlns:a16="http://schemas.microsoft.com/office/drawing/2014/main" id="{0ECB7FE4-E471-416A-B159-1AA6AEDF857A}"/>
              </a:ext>
            </a:extLst>
          </xdr:cNvPr>
          <xdr:cNvSpPr txBox="1"/>
        </xdr:nvSpPr>
        <xdr:spPr>
          <a:xfrm>
            <a:off x="7436807" y="342634"/>
            <a:ext cx="1221322" cy="18311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900">
                <a:solidFill>
                  <a:schemeClr val="bg1"/>
                </a:solidFill>
              </a:rPr>
              <a:t>Rappel produits</a:t>
            </a:r>
          </a:p>
        </xdr:txBody>
      </xdr:sp>
      <xdr:sp macro="" textlink="">
        <xdr:nvSpPr>
          <xdr:cNvPr id="19" name="ZoneTexte 18">
            <a:hlinkClick xmlns:r="http://schemas.openxmlformats.org/officeDocument/2006/relationships" r:id="rId8"/>
            <a:extLst>
              <a:ext uri="{FF2B5EF4-FFF2-40B4-BE49-F238E27FC236}">
                <a16:creationId xmlns:a16="http://schemas.microsoft.com/office/drawing/2014/main" id="{152C7400-5FFE-4966-85AE-7277EF303A6C}"/>
              </a:ext>
            </a:extLst>
          </xdr:cNvPr>
          <xdr:cNvSpPr txBox="1"/>
        </xdr:nvSpPr>
        <xdr:spPr>
          <a:xfrm>
            <a:off x="8659989" y="342634"/>
            <a:ext cx="1197532" cy="18311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900">
                <a:solidFill>
                  <a:schemeClr val="bg1"/>
                </a:solidFill>
              </a:rPr>
              <a:t>Mes</a:t>
            </a:r>
            <a:r>
              <a:rPr lang="fr-FR" sz="900" baseline="0">
                <a:solidFill>
                  <a:schemeClr val="bg1"/>
                </a:solidFill>
              </a:rPr>
              <a:t> alertes</a:t>
            </a:r>
            <a:endParaRPr lang="fr-FR" sz="900">
              <a:solidFill>
                <a:schemeClr val="bg1"/>
              </a:solidFill>
            </a:endParaRPr>
          </a:p>
        </xdr:txBody>
      </xdr:sp>
      <xdr:sp macro="" textlink="">
        <xdr:nvSpPr>
          <xdr:cNvPr id="20" name="ZoneTexte 19">
            <a:hlinkClick xmlns:r="http://schemas.openxmlformats.org/officeDocument/2006/relationships" r:id="rId9"/>
            <a:extLst>
              <a:ext uri="{FF2B5EF4-FFF2-40B4-BE49-F238E27FC236}">
                <a16:creationId xmlns:a16="http://schemas.microsoft.com/office/drawing/2014/main" id="{CA042471-FBBB-4C7C-AA0D-A69D57C6CE40}"/>
              </a:ext>
            </a:extLst>
          </xdr:cNvPr>
          <xdr:cNvSpPr txBox="1"/>
        </xdr:nvSpPr>
        <xdr:spPr>
          <a:xfrm>
            <a:off x="9886769" y="342634"/>
            <a:ext cx="1192760" cy="18311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900">
                <a:solidFill>
                  <a:schemeClr val="bg1"/>
                </a:solidFill>
              </a:rPr>
              <a:t>Fournisseurs</a:t>
            </a:r>
          </a:p>
        </xdr:txBody>
      </xdr:sp>
    </xdr:grpSp>
    <xdr:clientData/>
  </xdr:twoCellAnchor>
  <xdr:twoCellAnchor>
    <xdr:from>
      <xdr:col>0</xdr:col>
      <xdr:colOff>19050</xdr:colOff>
      <xdr:row>1</xdr:row>
      <xdr:rowOff>14285</xdr:rowOff>
    </xdr:from>
    <xdr:to>
      <xdr:col>0</xdr:col>
      <xdr:colOff>1624013</xdr:colOff>
      <xdr:row>2</xdr:row>
      <xdr:rowOff>280987</xdr:rowOff>
    </xdr:to>
    <xdr:sp macro="" textlink="">
      <xdr:nvSpPr>
        <xdr:cNvPr id="2" name="Rectangle : avec coin rogné 1">
          <a:extLst>
            <a:ext uri="{FF2B5EF4-FFF2-40B4-BE49-F238E27FC236}">
              <a16:creationId xmlns:a16="http://schemas.microsoft.com/office/drawing/2014/main" id="{6D7065FE-4E5E-4169-A611-9C303DEDEC27}"/>
            </a:ext>
          </a:extLst>
        </xdr:cNvPr>
        <xdr:cNvSpPr/>
      </xdr:nvSpPr>
      <xdr:spPr>
        <a:xfrm flipV="1">
          <a:off x="19050" y="38098"/>
          <a:ext cx="1604963" cy="547689"/>
        </a:xfrm>
        <a:prstGeom prst="snip1Rect">
          <a:avLst>
            <a:gd name="adj" fmla="val 50000"/>
          </a:avLst>
        </a:prstGeom>
        <a:solidFill>
          <a:srgbClr val="D76213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514350</xdr:colOff>
      <xdr:row>1</xdr:row>
      <xdr:rowOff>104778</xdr:rowOff>
    </xdr:from>
    <xdr:to>
      <xdr:col>3</xdr:col>
      <xdr:colOff>176212</xdr:colOff>
      <xdr:row>1</xdr:row>
      <xdr:rowOff>150497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900B8DE4-0068-4633-A102-3B5EAC07F454}"/>
            </a:ext>
          </a:extLst>
        </xdr:cNvPr>
        <xdr:cNvSpPr/>
      </xdr:nvSpPr>
      <xdr:spPr>
        <a:xfrm>
          <a:off x="514350" y="128591"/>
          <a:ext cx="4319587" cy="45719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2343150</xdr:colOff>
      <xdr:row>1</xdr:row>
      <xdr:rowOff>104778</xdr:rowOff>
    </xdr:from>
    <xdr:to>
      <xdr:col>33</xdr:col>
      <xdr:colOff>723900</xdr:colOff>
      <xdr:row>1</xdr:row>
      <xdr:rowOff>150497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7A752E8C-3E77-4AF0-A2E8-60EA220EE287}"/>
            </a:ext>
          </a:extLst>
        </xdr:cNvPr>
        <xdr:cNvSpPr/>
      </xdr:nvSpPr>
      <xdr:spPr>
        <a:xfrm>
          <a:off x="7000875" y="128591"/>
          <a:ext cx="25665113" cy="45719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85727</xdr:colOff>
      <xdr:row>1</xdr:row>
      <xdr:rowOff>23812</xdr:rowOff>
    </xdr:from>
    <xdr:to>
      <xdr:col>0</xdr:col>
      <xdr:colOff>566740</xdr:colOff>
      <xdr:row>2</xdr:row>
      <xdr:rowOff>223838</xdr:rowOff>
    </xdr:to>
    <xdr:grpSp>
      <xdr:nvGrpSpPr>
        <xdr:cNvPr id="25" name="Groupe 24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3BDCF0A3-1D4F-4CC4-856C-377FA6F40199}"/>
            </a:ext>
          </a:extLst>
        </xdr:cNvPr>
        <xdr:cNvGrpSpPr/>
      </xdr:nvGrpSpPr>
      <xdr:grpSpPr>
        <a:xfrm>
          <a:off x="85727" y="47625"/>
          <a:ext cx="481013" cy="481013"/>
          <a:chOff x="1352551" y="0"/>
          <a:chExt cx="576262" cy="576262"/>
        </a:xfrm>
      </xdr:grpSpPr>
      <xdr:sp macro="" textlink="">
        <xdr:nvSpPr>
          <xdr:cNvPr id="24" name="Ellipse 23">
            <a:extLst>
              <a:ext uri="{FF2B5EF4-FFF2-40B4-BE49-F238E27FC236}">
                <a16:creationId xmlns:a16="http://schemas.microsoft.com/office/drawing/2014/main" id="{0EA2F522-6D7B-47D1-AB4D-A48E9493A8A3}"/>
              </a:ext>
            </a:extLst>
          </xdr:cNvPr>
          <xdr:cNvSpPr/>
        </xdr:nvSpPr>
        <xdr:spPr>
          <a:xfrm>
            <a:off x="1352551" y="0"/>
            <a:ext cx="576262" cy="576262"/>
          </a:xfrm>
          <a:prstGeom prst="ellipse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>
        <xdr:nvPicPr>
          <xdr:cNvPr id="23" name="Image 22">
            <a:extLst>
              <a:ext uri="{FF2B5EF4-FFF2-40B4-BE49-F238E27FC236}">
                <a16:creationId xmlns:a16="http://schemas.microsoft.com/office/drawing/2014/main" id="{2514F023-22DD-4ACF-BAE1-22649EE13F4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14463" y="46725"/>
            <a:ext cx="486675" cy="486675"/>
          </a:xfrm>
          <a:prstGeom prst="rect">
            <a:avLst/>
          </a:prstGeom>
        </xdr:spPr>
      </xdr:pic>
    </xdr:grpSp>
    <xdr:clientData/>
  </xdr:twoCellAnchor>
  <xdr:twoCellAnchor editAs="oneCell">
    <xdr:from>
      <xdr:col>0</xdr:col>
      <xdr:colOff>47625</xdr:colOff>
      <xdr:row>3</xdr:row>
      <xdr:rowOff>166687</xdr:rowOff>
    </xdr:from>
    <xdr:to>
      <xdr:col>0</xdr:col>
      <xdr:colOff>523875</xdr:colOff>
      <xdr:row>3</xdr:row>
      <xdr:rowOff>638175</xdr:rowOff>
    </xdr:to>
    <xdr:pic macro="[0]!AjoutSupprLigne_List_Produits">
      <xdr:nvPicPr>
        <xdr:cNvPr id="21" name="TabProduits|Insert">
          <a:extLst>
            <a:ext uri="{FF2B5EF4-FFF2-40B4-BE49-F238E27FC236}">
              <a16:creationId xmlns:a16="http://schemas.microsoft.com/office/drawing/2014/main" id="{A54DA5FF-A5C9-450C-9DDF-7262F6252B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833437"/>
          <a:ext cx="471488" cy="471488"/>
        </a:xfrm>
        <a:prstGeom prst="rect">
          <a:avLst/>
        </a:prstGeom>
      </xdr:spPr>
    </xdr:pic>
    <xdr:clientData/>
  </xdr:twoCellAnchor>
  <xdr:twoCellAnchor editAs="oneCell">
    <xdr:from>
      <xdr:col>0</xdr:col>
      <xdr:colOff>595311</xdr:colOff>
      <xdr:row>3</xdr:row>
      <xdr:rowOff>166689</xdr:rowOff>
    </xdr:from>
    <xdr:to>
      <xdr:col>0</xdr:col>
      <xdr:colOff>1066799</xdr:colOff>
      <xdr:row>3</xdr:row>
      <xdr:rowOff>638177</xdr:rowOff>
    </xdr:to>
    <xdr:pic macro="[0]!AjoutSupprLigne_List_Produits">
      <xdr:nvPicPr>
        <xdr:cNvPr id="30" name="TabProduits|Suppr">
          <a:extLst>
            <a:ext uri="{FF2B5EF4-FFF2-40B4-BE49-F238E27FC236}">
              <a16:creationId xmlns:a16="http://schemas.microsoft.com/office/drawing/2014/main" id="{2EB2A1AD-1318-4829-88F9-76A79E6913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5311" y="833439"/>
          <a:ext cx="471488" cy="47148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123833</xdr:rowOff>
    </xdr:from>
    <xdr:to>
      <xdr:col>6</xdr:col>
      <xdr:colOff>876299</xdr:colOff>
      <xdr:row>1</xdr:row>
      <xdr:rowOff>169552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82A2C735-D75E-4A1B-8CCA-C3073B049D07}"/>
            </a:ext>
          </a:extLst>
        </xdr:cNvPr>
        <xdr:cNvSpPr/>
      </xdr:nvSpPr>
      <xdr:spPr>
        <a:xfrm>
          <a:off x="0" y="252421"/>
          <a:ext cx="5419724" cy="45719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114300</xdr:colOff>
      <xdr:row>1</xdr:row>
      <xdr:rowOff>119071</xdr:rowOff>
    </xdr:from>
    <xdr:to>
      <xdr:col>12</xdr:col>
      <xdr:colOff>1852612</xdr:colOff>
      <xdr:row>1</xdr:row>
      <xdr:rowOff>166696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6122D442-2655-4E2D-99C9-07E8AB36A1BB}"/>
            </a:ext>
          </a:extLst>
        </xdr:cNvPr>
        <xdr:cNvSpPr/>
      </xdr:nvSpPr>
      <xdr:spPr>
        <a:xfrm>
          <a:off x="7848600" y="247659"/>
          <a:ext cx="4010025" cy="47625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38099</xdr:colOff>
      <xdr:row>2</xdr:row>
      <xdr:rowOff>8296</xdr:rowOff>
    </xdr:from>
    <xdr:to>
      <xdr:col>12</xdr:col>
      <xdr:colOff>2247899</xdr:colOff>
      <xdr:row>2</xdr:row>
      <xdr:rowOff>259155</xdr:rowOff>
    </xdr:to>
    <xdr:grpSp>
      <xdr:nvGrpSpPr>
        <xdr:cNvPr id="7" name="Groupe 6">
          <a:extLst>
            <a:ext uri="{FF2B5EF4-FFF2-40B4-BE49-F238E27FC236}">
              <a16:creationId xmlns:a16="http://schemas.microsoft.com/office/drawing/2014/main" id="{0CF1D767-6A0F-4650-B830-A8216C509B44}"/>
            </a:ext>
          </a:extLst>
        </xdr:cNvPr>
        <xdr:cNvGrpSpPr/>
      </xdr:nvGrpSpPr>
      <xdr:grpSpPr>
        <a:xfrm>
          <a:off x="2028824" y="313096"/>
          <a:ext cx="10225088" cy="250859"/>
          <a:chOff x="1304924" y="322621"/>
          <a:chExt cx="10982326" cy="250859"/>
        </a:xfrm>
      </xdr:grpSpPr>
      <xdr:sp macro="" textlink="">
        <xdr:nvSpPr>
          <xdr:cNvPr id="23" name="Rectangle : avec coins rognés en haut 22">
            <a:extLst>
              <a:ext uri="{FF2B5EF4-FFF2-40B4-BE49-F238E27FC236}">
                <a16:creationId xmlns:a16="http://schemas.microsoft.com/office/drawing/2014/main" id="{135ABE9E-F949-4CAB-8EDE-E89BF9081F21}"/>
              </a:ext>
            </a:extLst>
          </xdr:cNvPr>
          <xdr:cNvSpPr/>
        </xdr:nvSpPr>
        <xdr:spPr>
          <a:xfrm flipV="1">
            <a:off x="10646841" y="323850"/>
            <a:ext cx="1640409" cy="247568"/>
          </a:xfrm>
          <a:prstGeom prst="snip2SameRect">
            <a:avLst>
              <a:gd name="adj1" fmla="val 38275"/>
              <a:gd name="adj2" fmla="val 0"/>
            </a:avLst>
          </a:prstGeom>
          <a:solidFill>
            <a:srgbClr val="4F94DF"/>
          </a:solidFill>
          <a:ln>
            <a:solidFill>
              <a:schemeClr val="accent5">
                <a:lumMod val="75000"/>
              </a:schemeClr>
            </a:solidFill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5" name="Rectangle : avec coins rognés en haut 24">
            <a:extLst>
              <a:ext uri="{FF2B5EF4-FFF2-40B4-BE49-F238E27FC236}">
                <a16:creationId xmlns:a16="http://schemas.microsoft.com/office/drawing/2014/main" id="{C4E239FB-A2AB-469A-B9B1-05D1ADA525C7}"/>
              </a:ext>
            </a:extLst>
          </xdr:cNvPr>
          <xdr:cNvSpPr/>
        </xdr:nvSpPr>
        <xdr:spPr>
          <a:xfrm flipV="1">
            <a:off x="9439275" y="323850"/>
            <a:ext cx="1649982" cy="247568"/>
          </a:xfrm>
          <a:prstGeom prst="snip2SameRect">
            <a:avLst>
              <a:gd name="adj1" fmla="val 38275"/>
              <a:gd name="adj2" fmla="val 0"/>
            </a:avLst>
          </a:prstGeom>
          <a:solidFill>
            <a:srgbClr val="4F94DF"/>
          </a:solidFill>
          <a:ln>
            <a:solidFill>
              <a:schemeClr val="accent5">
                <a:lumMod val="75000"/>
              </a:schemeClr>
            </a:solidFill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7" name="ZoneTexte 26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E8FD0B7-1647-4881-8051-400CC20531BA}"/>
              </a:ext>
            </a:extLst>
          </xdr:cNvPr>
          <xdr:cNvSpPr txBox="1"/>
        </xdr:nvSpPr>
        <xdr:spPr>
          <a:xfrm>
            <a:off x="9914281" y="343245"/>
            <a:ext cx="1164183" cy="20692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900">
                <a:solidFill>
                  <a:schemeClr val="bg1"/>
                </a:solidFill>
              </a:rPr>
              <a:t>Clients</a:t>
            </a:r>
          </a:p>
        </xdr:txBody>
      </xdr:sp>
      <xdr:sp macro="" textlink="">
        <xdr:nvSpPr>
          <xdr:cNvPr id="28" name="ZoneTexte 27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C0BEB121-4EB7-4927-821C-108D4079B264}"/>
              </a:ext>
            </a:extLst>
          </xdr:cNvPr>
          <xdr:cNvSpPr txBox="1"/>
        </xdr:nvSpPr>
        <xdr:spPr>
          <a:xfrm>
            <a:off x="11076331" y="352770"/>
            <a:ext cx="1183233" cy="18787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900">
                <a:solidFill>
                  <a:schemeClr val="bg1"/>
                </a:solidFill>
              </a:rPr>
              <a:t>Evénementiel</a:t>
            </a:r>
          </a:p>
        </xdr:txBody>
      </xdr:sp>
      <xdr:sp macro="" textlink="">
        <xdr:nvSpPr>
          <xdr:cNvPr id="8" name="Rectangle : avec coins rognés en haut 7">
            <a:extLst>
              <a:ext uri="{FF2B5EF4-FFF2-40B4-BE49-F238E27FC236}">
                <a16:creationId xmlns:a16="http://schemas.microsoft.com/office/drawing/2014/main" id="{D5F61503-7022-4986-B284-18DFD7E7243B}"/>
              </a:ext>
            </a:extLst>
          </xdr:cNvPr>
          <xdr:cNvSpPr/>
        </xdr:nvSpPr>
        <xdr:spPr>
          <a:xfrm flipV="1">
            <a:off x="8422477" y="323423"/>
            <a:ext cx="1646740" cy="247651"/>
          </a:xfrm>
          <a:prstGeom prst="snip2SameRect">
            <a:avLst>
              <a:gd name="adj1" fmla="val 38275"/>
              <a:gd name="adj2" fmla="val 0"/>
            </a:avLst>
          </a:prstGeom>
          <a:solidFill>
            <a:srgbClr val="4F94DF"/>
          </a:solidFill>
          <a:ln>
            <a:solidFill>
              <a:schemeClr val="accent5">
                <a:lumMod val="75000"/>
              </a:schemeClr>
            </a:solidFill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9" name="Rectangle : avec coins rognés en haut 8">
            <a:extLst>
              <a:ext uri="{FF2B5EF4-FFF2-40B4-BE49-F238E27FC236}">
                <a16:creationId xmlns:a16="http://schemas.microsoft.com/office/drawing/2014/main" id="{3BA9068B-A774-4DE9-9936-95A566F5526B}"/>
              </a:ext>
            </a:extLst>
          </xdr:cNvPr>
          <xdr:cNvSpPr/>
        </xdr:nvSpPr>
        <xdr:spPr>
          <a:xfrm flipV="1">
            <a:off x="7200739" y="323423"/>
            <a:ext cx="1646740" cy="247651"/>
          </a:xfrm>
          <a:prstGeom prst="snip2SameRect">
            <a:avLst>
              <a:gd name="adj1" fmla="val 38275"/>
              <a:gd name="adj2" fmla="val 0"/>
            </a:avLst>
          </a:prstGeom>
          <a:solidFill>
            <a:srgbClr val="4F94DF"/>
          </a:solidFill>
          <a:ln>
            <a:solidFill>
              <a:schemeClr val="accent5">
                <a:lumMod val="75000"/>
              </a:schemeClr>
            </a:solidFill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0" name="Rectangle : avec coins rognés en haut 9">
            <a:extLst>
              <a:ext uri="{FF2B5EF4-FFF2-40B4-BE49-F238E27FC236}">
                <a16:creationId xmlns:a16="http://schemas.microsoft.com/office/drawing/2014/main" id="{E7229C08-785D-45B0-876B-F37262D1F657}"/>
              </a:ext>
            </a:extLst>
          </xdr:cNvPr>
          <xdr:cNvSpPr/>
        </xdr:nvSpPr>
        <xdr:spPr>
          <a:xfrm flipV="1">
            <a:off x="5989725" y="323423"/>
            <a:ext cx="1651502" cy="247651"/>
          </a:xfrm>
          <a:prstGeom prst="snip2SameRect">
            <a:avLst>
              <a:gd name="adj1" fmla="val 38275"/>
              <a:gd name="adj2" fmla="val 0"/>
            </a:avLst>
          </a:prstGeom>
          <a:solidFill>
            <a:srgbClr val="4F94DF"/>
          </a:solidFill>
          <a:ln>
            <a:solidFill>
              <a:schemeClr val="accent5">
                <a:lumMod val="75000"/>
              </a:schemeClr>
            </a:solidFill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" name="Rectangle : avec coins rognés en haut 10">
            <a:extLst>
              <a:ext uri="{FF2B5EF4-FFF2-40B4-BE49-F238E27FC236}">
                <a16:creationId xmlns:a16="http://schemas.microsoft.com/office/drawing/2014/main" id="{34332775-606A-4821-A13D-ED67904BD73B}"/>
              </a:ext>
            </a:extLst>
          </xdr:cNvPr>
          <xdr:cNvSpPr/>
        </xdr:nvSpPr>
        <xdr:spPr>
          <a:xfrm flipV="1">
            <a:off x="4762256" y="322621"/>
            <a:ext cx="1656264" cy="247651"/>
          </a:xfrm>
          <a:prstGeom prst="snip2SameRect">
            <a:avLst>
              <a:gd name="adj1" fmla="val 38275"/>
              <a:gd name="adj2" fmla="val 0"/>
            </a:avLst>
          </a:prstGeom>
          <a:solidFill>
            <a:srgbClr val="4F94DF"/>
          </a:solidFill>
          <a:ln>
            <a:solidFill>
              <a:schemeClr val="accent5">
                <a:lumMod val="75000"/>
              </a:schemeClr>
            </a:solidFill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2" name="Rectangle : avec coins rognés en haut 11">
            <a:extLst>
              <a:ext uri="{FF2B5EF4-FFF2-40B4-BE49-F238E27FC236}">
                <a16:creationId xmlns:a16="http://schemas.microsoft.com/office/drawing/2014/main" id="{C34A18E0-E054-4AA2-A090-A7B980708459}"/>
              </a:ext>
            </a:extLst>
          </xdr:cNvPr>
          <xdr:cNvSpPr/>
        </xdr:nvSpPr>
        <xdr:spPr>
          <a:xfrm flipV="1">
            <a:off x="3551399" y="322621"/>
            <a:ext cx="1651502" cy="247651"/>
          </a:xfrm>
          <a:prstGeom prst="snip2SameRect">
            <a:avLst>
              <a:gd name="adj1" fmla="val 38275"/>
              <a:gd name="adj2" fmla="val 0"/>
            </a:avLst>
          </a:prstGeom>
          <a:solidFill>
            <a:schemeClr val="accent5">
              <a:lumMod val="60000"/>
              <a:lumOff val="40000"/>
            </a:schemeClr>
          </a:solidFill>
          <a:ln>
            <a:solidFill>
              <a:schemeClr val="accent5">
                <a:lumMod val="75000"/>
              </a:schemeClr>
            </a:solidFill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3" name="Rectangle : avec coins rognés en haut 12">
            <a:extLst>
              <a:ext uri="{FF2B5EF4-FFF2-40B4-BE49-F238E27FC236}">
                <a16:creationId xmlns:a16="http://schemas.microsoft.com/office/drawing/2014/main" id="{1C8649E4-5A2F-408C-A026-F994CAD1E13B}"/>
              </a:ext>
            </a:extLst>
          </xdr:cNvPr>
          <xdr:cNvSpPr/>
        </xdr:nvSpPr>
        <xdr:spPr>
          <a:xfrm flipV="1">
            <a:off x="2353173" y="325829"/>
            <a:ext cx="1646740" cy="247651"/>
          </a:xfrm>
          <a:prstGeom prst="snip2SameRect">
            <a:avLst>
              <a:gd name="adj1" fmla="val 38275"/>
              <a:gd name="adj2" fmla="val 0"/>
            </a:avLst>
          </a:prstGeom>
          <a:solidFill>
            <a:srgbClr val="4F94DF"/>
          </a:solidFill>
          <a:ln>
            <a:solidFill>
              <a:schemeClr val="accent5">
                <a:lumMod val="75000"/>
              </a:schemeClr>
            </a:solidFill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4" name="Rectangle : avec coins rognés en haut 13">
            <a:extLst>
              <a:ext uri="{FF2B5EF4-FFF2-40B4-BE49-F238E27FC236}">
                <a16:creationId xmlns:a16="http://schemas.microsoft.com/office/drawing/2014/main" id="{2849BA18-0B6B-4BAB-984F-3A5DAEDDF96A}"/>
              </a:ext>
            </a:extLst>
          </xdr:cNvPr>
          <xdr:cNvSpPr/>
        </xdr:nvSpPr>
        <xdr:spPr>
          <a:xfrm flipV="1">
            <a:off x="1304924" y="323850"/>
            <a:ext cx="1474616" cy="247651"/>
          </a:xfrm>
          <a:prstGeom prst="snip2SameRect">
            <a:avLst>
              <a:gd name="adj1" fmla="val 38275"/>
              <a:gd name="adj2" fmla="val 0"/>
            </a:avLst>
          </a:prstGeom>
          <a:solidFill>
            <a:srgbClr val="4F94DF"/>
          </a:solidFill>
          <a:ln>
            <a:solidFill>
              <a:schemeClr val="accent5">
                <a:lumMod val="75000"/>
              </a:schemeClr>
            </a:solidFill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5" name="ZoneTexte 14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DCB56013-98A3-455F-B9EB-2E54F0AF25E9}"/>
              </a:ext>
            </a:extLst>
          </xdr:cNvPr>
          <xdr:cNvSpPr txBox="1"/>
        </xdr:nvSpPr>
        <xdr:spPr>
          <a:xfrm>
            <a:off x="1541872" y="343437"/>
            <a:ext cx="1154274" cy="18787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900">
                <a:solidFill>
                  <a:schemeClr val="bg1"/>
                </a:solidFill>
              </a:rPr>
              <a:t>Liste</a:t>
            </a:r>
            <a:r>
              <a:rPr lang="fr-FR" sz="900" baseline="0">
                <a:solidFill>
                  <a:schemeClr val="bg1"/>
                </a:solidFill>
              </a:rPr>
              <a:t> ingrédients</a:t>
            </a:r>
            <a:endParaRPr lang="fr-FR" sz="900">
              <a:solidFill>
                <a:schemeClr val="bg1"/>
              </a:solidFill>
            </a:endParaRPr>
          </a:p>
        </xdr:txBody>
      </xdr:sp>
      <xdr:sp macro="" textlink="">
        <xdr:nvSpPr>
          <xdr:cNvPr id="16" name="ZoneTexte 15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9C996DE3-1152-4DC0-9FCE-B0E06DD8DA4D}"/>
              </a:ext>
            </a:extLst>
          </xdr:cNvPr>
          <xdr:cNvSpPr txBox="1"/>
        </xdr:nvSpPr>
        <xdr:spPr>
          <a:xfrm>
            <a:off x="2810988" y="343437"/>
            <a:ext cx="1140704" cy="18787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900">
                <a:solidFill>
                  <a:schemeClr val="bg1"/>
                </a:solidFill>
              </a:rPr>
              <a:t>Liste</a:t>
            </a:r>
            <a:r>
              <a:rPr lang="fr-FR" sz="900" baseline="0">
                <a:solidFill>
                  <a:schemeClr val="bg1"/>
                </a:solidFill>
              </a:rPr>
              <a:t> produits</a:t>
            </a:r>
            <a:endParaRPr lang="fr-FR" sz="900">
              <a:solidFill>
                <a:schemeClr val="bg1"/>
              </a:solidFill>
            </a:endParaRPr>
          </a:p>
        </xdr:txBody>
      </xdr:sp>
      <xdr:sp macro="" textlink="">
        <xdr:nvSpPr>
          <xdr:cNvPr id="17" name="ZoneTexte 16">
            <a:hlinkClick xmlns:r="http://schemas.openxmlformats.org/officeDocument/2006/relationships" r:id="rId5"/>
            <a:extLst>
              <a:ext uri="{FF2B5EF4-FFF2-40B4-BE49-F238E27FC236}">
                <a16:creationId xmlns:a16="http://schemas.microsoft.com/office/drawing/2014/main" id="{3D8289EE-2013-4BD8-8AE2-B9AF5EB29B7D}"/>
              </a:ext>
            </a:extLst>
          </xdr:cNvPr>
          <xdr:cNvSpPr txBox="1"/>
        </xdr:nvSpPr>
        <xdr:spPr>
          <a:xfrm>
            <a:off x="3963475" y="331130"/>
            <a:ext cx="1246700" cy="22132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000" b="1">
                <a:solidFill>
                  <a:sysClr val="windowText" lastClr="000000"/>
                </a:solidFill>
              </a:rPr>
              <a:t>Gestion ingrédients</a:t>
            </a:r>
          </a:p>
        </xdr:txBody>
      </xdr:sp>
      <xdr:sp macro="" textlink="">
        <xdr:nvSpPr>
          <xdr:cNvPr id="18" name="ZoneTexte 17">
            <a:hlinkClick xmlns:r="http://schemas.openxmlformats.org/officeDocument/2006/relationships" r:id="rId6"/>
            <a:extLst>
              <a:ext uri="{FF2B5EF4-FFF2-40B4-BE49-F238E27FC236}">
                <a16:creationId xmlns:a16="http://schemas.microsoft.com/office/drawing/2014/main" id="{70830B9A-8EB1-420F-A152-B47E20EE1E32}"/>
              </a:ext>
            </a:extLst>
          </xdr:cNvPr>
          <xdr:cNvSpPr txBox="1"/>
        </xdr:nvSpPr>
        <xdr:spPr>
          <a:xfrm>
            <a:off x="5210079" y="342634"/>
            <a:ext cx="1182974" cy="1926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900">
                <a:solidFill>
                  <a:schemeClr val="bg1"/>
                </a:solidFill>
              </a:rPr>
              <a:t>Gestion produits</a:t>
            </a:r>
          </a:p>
        </xdr:txBody>
      </xdr:sp>
      <xdr:sp macro="" textlink="">
        <xdr:nvSpPr>
          <xdr:cNvPr id="19" name="ZoneTexte 18">
            <a:hlinkClick xmlns:r="http://schemas.openxmlformats.org/officeDocument/2006/relationships" r:id="rId7"/>
            <a:extLst>
              <a:ext uri="{FF2B5EF4-FFF2-40B4-BE49-F238E27FC236}">
                <a16:creationId xmlns:a16="http://schemas.microsoft.com/office/drawing/2014/main" id="{15B2E203-B450-4DB7-B2B3-438333D4227F}"/>
              </a:ext>
            </a:extLst>
          </xdr:cNvPr>
          <xdr:cNvSpPr txBox="1"/>
        </xdr:nvSpPr>
        <xdr:spPr>
          <a:xfrm>
            <a:off x="6399767" y="342634"/>
            <a:ext cx="1218244" cy="1926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900">
                <a:solidFill>
                  <a:schemeClr val="bg1"/>
                </a:solidFill>
              </a:rPr>
              <a:t>Rappel produits</a:t>
            </a:r>
          </a:p>
        </xdr:txBody>
      </xdr:sp>
      <xdr:sp macro="" textlink="">
        <xdr:nvSpPr>
          <xdr:cNvPr id="20" name="ZoneTexte 19">
            <a:hlinkClick xmlns:r="http://schemas.openxmlformats.org/officeDocument/2006/relationships" r:id="rId8"/>
            <a:extLst>
              <a:ext uri="{FF2B5EF4-FFF2-40B4-BE49-F238E27FC236}">
                <a16:creationId xmlns:a16="http://schemas.microsoft.com/office/drawing/2014/main" id="{66D77091-E134-4502-95EC-98E92CC68312}"/>
              </a:ext>
            </a:extLst>
          </xdr:cNvPr>
          <xdr:cNvSpPr txBox="1"/>
        </xdr:nvSpPr>
        <xdr:spPr>
          <a:xfrm>
            <a:off x="7619879" y="342634"/>
            <a:ext cx="1211655" cy="1926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900">
                <a:solidFill>
                  <a:schemeClr val="bg1"/>
                </a:solidFill>
              </a:rPr>
              <a:t>Mes</a:t>
            </a:r>
            <a:r>
              <a:rPr lang="fr-FR" sz="900" baseline="0">
                <a:solidFill>
                  <a:schemeClr val="bg1"/>
                </a:solidFill>
              </a:rPr>
              <a:t> alertes</a:t>
            </a:r>
            <a:endParaRPr lang="fr-FR" sz="900">
              <a:solidFill>
                <a:schemeClr val="bg1"/>
              </a:solidFill>
            </a:endParaRPr>
          </a:p>
        </xdr:txBody>
      </xdr:sp>
      <xdr:sp macro="" textlink="">
        <xdr:nvSpPr>
          <xdr:cNvPr id="21" name="ZoneTexte 20">
            <a:hlinkClick xmlns:r="http://schemas.openxmlformats.org/officeDocument/2006/relationships" r:id="rId9"/>
            <a:extLst>
              <a:ext uri="{FF2B5EF4-FFF2-40B4-BE49-F238E27FC236}">
                <a16:creationId xmlns:a16="http://schemas.microsoft.com/office/drawing/2014/main" id="{0C6931D8-6AAD-4C9F-839A-C3E0E8E7D60A}"/>
              </a:ext>
            </a:extLst>
          </xdr:cNvPr>
          <xdr:cNvSpPr txBox="1"/>
        </xdr:nvSpPr>
        <xdr:spPr>
          <a:xfrm>
            <a:off x="8856131" y="342634"/>
            <a:ext cx="1202094" cy="19264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900">
                <a:solidFill>
                  <a:schemeClr val="bg1"/>
                </a:solidFill>
              </a:rPr>
              <a:t>Fournisseurs</a:t>
            </a:r>
          </a:p>
        </xdr:txBody>
      </xdr:sp>
    </xdr:grpSp>
    <xdr:clientData/>
  </xdr:twoCellAnchor>
  <xdr:twoCellAnchor>
    <xdr:from>
      <xdr:col>0</xdr:col>
      <xdr:colOff>0</xdr:colOff>
      <xdr:row>1</xdr:row>
      <xdr:rowOff>6</xdr:rowOff>
    </xdr:from>
    <xdr:to>
      <xdr:col>4</xdr:col>
      <xdr:colOff>342901</xdr:colOff>
      <xdr:row>2</xdr:row>
      <xdr:rowOff>266708</xdr:rowOff>
    </xdr:to>
    <xdr:sp macro="" textlink="">
      <xdr:nvSpPr>
        <xdr:cNvPr id="3" name="Rectangle : avec coin rogné 2">
          <a:extLst>
            <a:ext uri="{FF2B5EF4-FFF2-40B4-BE49-F238E27FC236}">
              <a16:creationId xmlns:a16="http://schemas.microsoft.com/office/drawing/2014/main" id="{2C57FF0E-8D7B-47F6-ACE1-26CFC7767AB0}"/>
            </a:ext>
          </a:extLst>
        </xdr:cNvPr>
        <xdr:cNvSpPr/>
      </xdr:nvSpPr>
      <xdr:spPr>
        <a:xfrm flipV="1">
          <a:off x="0" y="28581"/>
          <a:ext cx="2333626" cy="552452"/>
        </a:xfrm>
        <a:prstGeom prst="snip1Rect">
          <a:avLst>
            <a:gd name="adj" fmla="val 50000"/>
          </a:avLst>
        </a:prstGeom>
        <a:solidFill>
          <a:schemeClr val="accent5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0</xdr:col>
      <xdr:colOff>360395</xdr:colOff>
      <xdr:row>1</xdr:row>
      <xdr:rowOff>96313</xdr:rowOff>
    </xdr:from>
    <xdr:to>
      <xdr:col>0</xdr:col>
      <xdr:colOff>1752600</xdr:colOff>
      <xdr:row>5</xdr:row>
      <xdr:rowOff>163082</xdr:rowOff>
    </xdr:to>
    <xdr:pic>
      <xdr:nvPicPr>
        <xdr:cNvPr id="26" name="Image 25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E0411DA2-D2D2-4616-A657-D6417D74AC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395" y="124888"/>
          <a:ext cx="1392205" cy="1219294"/>
        </a:xfrm>
        <a:prstGeom prst="rect">
          <a:avLst/>
        </a:prstGeom>
      </xdr:spPr>
    </xdr:pic>
    <xdr:clientData/>
  </xdr:twoCellAnchor>
  <xdr:twoCellAnchor editAs="absolute">
    <xdr:from>
      <xdr:col>0</xdr:col>
      <xdr:colOff>104773</xdr:colOff>
      <xdr:row>6</xdr:row>
      <xdr:rowOff>66673</xdr:rowOff>
    </xdr:from>
    <xdr:to>
      <xdr:col>0</xdr:col>
      <xdr:colOff>1933573</xdr:colOff>
      <xdr:row>29</xdr:row>
      <xdr:rowOff>123826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Nom de l'ingrédient">
              <a:extLst>
                <a:ext uri="{FF2B5EF4-FFF2-40B4-BE49-F238E27FC236}">
                  <a16:creationId xmlns:a16="http://schemas.microsoft.com/office/drawing/2014/main" id="{2A533ABF-3D49-4066-9544-6038C65425E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 de l'ingrédien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4773" y="1595436"/>
              <a:ext cx="1828800" cy="421957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4</xdr:col>
      <xdr:colOff>200025</xdr:colOff>
      <xdr:row>3</xdr:row>
      <xdr:rowOff>47625</xdr:rowOff>
    </xdr:from>
    <xdr:to>
      <xdr:col>4</xdr:col>
      <xdr:colOff>581025</xdr:colOff>
      <xdr:row>4</xdr:row>
      <xdr:rowOff>19050</xdr:rowOff>
    </xdr:to>
    <xdr:pic macro="[0]!AjoutSupprLigne_ColE">
      <xdr:nvPicPr>
        <xdr:cNvPr id="22" name="TabGestionINGREDIENTS|Insert">
          <a:extLst>
            <a:ext uri="{FF2B5EF4-FFF2-40B4-BE49-F238E27FC236}">
              <a16:creationId xmlns:a16="http://schemas.microsoft.com/office/drawing/2014/main" id="{6BD37B9E-4EA2-4085-BCF2-7DA2113F4E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0750" y="723900"/>
          <a:ext cx="381000" cy="381000"/>
        </a:xfrm>
        <a:prstGeom prst="rect">
          <a:avLst/>
        </a:prstGeom>
      </xdr:spPr>
    </xdr:pic>
    <xdr:clientData/>
  </xdr:twoCellAnchor>
  <xdr:twoCellAnchor editAs="oneCell">
    <xdr:from>
      <xdr:col>4</xdr:col>
      <xdr:colOff>714375</xdr:colOff>
      <xdr:row>3</xdr:row>
      <xdr:rowOff>47625</xdr:rowOff>
    </xdr:from>
    <xdr:to>
      <xdr:col>4</xdr:col>
      <xdr:colOff>1095375</xdr:colOff>
      <xdr:row>4</xdr:row>
      <xdr:rowOff>19050</xdr:rowOff>
    </xdr:to>
    <xdr:pic macro="[0]!AjoutSupprLigne_ColE">
      <xdr:nvPicPr>
        <xdr:cNvPr id="29" name="TabGestionINGREDIENTS|Suppr">
          <a:extLst>
            <a:ext uri="{FF2B5EF4-FFF2-40B4-BE49-F238E27FC236}">
              <a16:creationId xmlns:a16="http://schemas.microsoft.com/office/drawing/2014/main" id="{3FF2E278-913B-4962-98C3-172F7547F5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05100" y="723900"/>
          <a:ext cx="381000" cy="3810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693216</xdr:colOff>
      <xdr:row>2</xdr:row>
      <xdr:rowOff>9525</xdr:rowOff>
    </xdr:from>
    <xdr:to>
      <xdr:col>16</xdr:col>
      <xdr:colOff>857299</xdr:colOff>
      <xdr:row>2</xdr:row>
      <xdr:rowOff>257093</xdr:rowOff>
    </xdr:to>
    <xdr:sp macro="" textlink="">
      <xdr:nvSpPr>
        <xdr:cNvPr id="38" name="Rectangle : avec coins rognés en haut 37">
          <a:extLst>
            <a:ext uri="{FF2B5EF4-FFF2-40B4-BE49-F238E27FC236}">
              <a16:creationId xmlns:a16="http://schemas.microsoft.com/office/drawing/2014/main" id="{E780532F-C1A8-4D43-AE62-F5F8EDBEE892}"/>
            </a:ext>
          </a:extLst>
        </xdr:cNvPr>
        <xdr:cNvSpPr/>
      </xdr:nvSpPr>
      <xdr:spPr>
        <a:xfrm flipV="1">
          <a:off x="10761141" y="323850"/>
          <a:ext cx="1640458" cy="247568"/>
        </a:xfrm>
        <a:prstGeom prst="snip2SameRect">
          <a:avLst>
            <a:gd name="adj1" fmla="val 38275"/>
            <a:gd name="adj2" fmla="val 0"/>
          </a:avLst>
        </a:prstGeom>
        <a:solidFill>
          <a:srgbClr val="92D050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962025</xdr:colOff>
      <xdr:row>2</xdr:row>
      <xdr:rowOff>9525</xdr:rowOff>
    </xdr:from>
    <xdr:to>
      <xdr:col>15</xdr:col>
      <xdr:colOff>1135632</xdr:colOff>
      <xdr:row>2</xdr:row>
      <xdr:rowOff>257093</xdr:rowOff>
    </xdr:to>
    <xdr:sp macro="" textlink="">
      <xdr:nvSpPr>
        <xdr:cNvPr id="42" name="Rectangle : avec coins rognés en haut 41">
          <a:extLst>
            <a:ext uri="{FF2B5EF4-FFF2-40B4-BE49-F238E27FC236}">
              <a16:creationId xmlns:a16="http://schemas.microsoft.com/office/drawing/2014/main" id="{54ED871D-3079-4ACD-8CB7-A9C41453C948}"/>
            </a:ext>
          </a:extLst>
        </xdr:cNvPr>
        <xdr:cNvSpPr/>
      </xdr:nvSpPr>
      <xdr:spPr>
        <a:xfrm flipV="1">
          <a:off x="9553575" y="323850"/>
          <a:ext cx="1649982" cy="247568"/>
        </a:xfrm>
        <a:prstGeom prst="snip2SameRect">
          <a:avLst>
            <a:gd name="adj1" fmla="val 38275"/>
            <a:gd name="adj2" fmla="val 0"/>
          </a:avLst>
        </a:prstGeom>
        <a:solidFill>
          <a:srgbClr val="92D050"/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1437031</xdr:colOff>
      <xdr:row>2</xdr:row>
      <xdr:rowOff>28920</xdr:rowOff>
    </xdr:from>
    <xdr:to>
      <xdr:col>15</xdr:col>
      <xdr:colOff>1124839</xdr:colOff>
      <xdr:row>2</xdr:row>
      <xdr:rowOff>235848</xdr:rowOff>
    </xdr:to>
    <xdr:sp macro="" textlink="">
      <xdr:nvSpPr>
        <xdr:cNvPr id="43" name="ZoneTexte 4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D809271-CA38-4725-8744-15F3F58041BC}"/>
            </a:ext>
          </a:extLst>
        </xdr:cNvPr>
        <xdr:cNvSpPr txBox="1"/>
      </xdr:nvSpPr>
      <xdr:spPr>
        <a:xfrm>
          <a:off x="10028581" y="343245"/>
          <a:ext cx="1164183" cy="20692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>
              <a:solidFill>
                <a:schemeClr val="bg1"/>
              </a:solidFill>
            </a:rPr>
            <a:t>Clients</a:t>
          </a:r>
        </a:p>
      </xdr:txBody>
    </xdr:sp>
    <xdr:clientData/>
  </xdr:twoCellAnchor>
  <xdr:twoCellAnchor>
    <xdr:from>
      <xdr:col>15</xdr:col>
      <xdr:colOff>1122706</xdr:colOff>
      <xdr:row>2</xdr:row>
      <xdr:rowOff>38445</xdr:rowOff>
    </xdr:from>
    <xdr:to>
      <xdr:col>16</xdr:col>
      <xdr:colOff>829564</xdr:colOff>
      <xdr:row>2</xdr:row>
      <xdr:rowOff>226323</xdr:rowOff>
    </xdr:to>
    <xdr:sp macro="" textlink="">
      <xdr:nvSpPr>
        <xdr:cNvPr id="44" name="ZoneTexte 4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580815B7-8AD8-422E-ADC9-F62DD77CB46A}"/>
            </a:ext>
          </a:extLst>
        </xdr:cNvPr>
        <xdr:cNvSpPr txBox="1"/>
      </xdr:nvSpPr>
      <xdr:spPr>
        <a:xfrm>
          <a:off x="11190631" y="352770"/>
          <a:ext cx="1183233" cy="18787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>
              <a:solidFill>
                <a:schemeClr val="bg1"/>
              </a:solidFill>
            </a:rPr>
            <a:t>Evénementiel</a:t>
          </a:r>
        </a:p>
      </xdr:txBody>
    </xdr:sp>
    <xdr:clientData/>
  </xdr:twoCellAnchor>
  <xdr:twoCellAnchor>
    <xdr:from>
      <xdr:col>6</xdr:col>
      <xdr:colOff>114300</xdr:colOff>
      <xdr:row>2</xdr:row>
      <xdr:rowOff>0</xdr:rowOff>
    </xdr:from>
    <xdr:to>
      <xdr:col>14</xdr:col>
      <xdr:colOff>1372336</xdr:colOff>
      <xdr:row>2</xdr:row>
      <xdr:rowOff>259108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7897FD7-072A-4BAA-A1EC-8ECC10C425D1}"/>
            </a:ext>
          </a:extLst>
        </xdr:cNvPr>
        <xdr:cNvGrpSpPr/>
      </xdr:nvGrpSpPr>
      <xdr:grpSpPr>
        <a:xfrm>
          <a:off x="1328157" y="302012"/>
          <a:ext cx="8802533" cy="259108"/>
          <a:chOff x="1123950" y="314325"/>
          <a:chExt cx="8839936" cy="259108"/>
        </a:xfrm>
      </xdr:grpSpPr>
      <xdr:sp macro="" textlink="">
        <xdr:nvSpPr>
          <xdr:cNvPr id="23" name="Rectangle : avec coins rognés en haut 22">
            <a:extLst>
              <a:ext uri="{FF2B5EF4-FFF2-40B4-BE49-F238E27FC236}">
                <a16:creationId xmlns:a16="http://schemas.microsoft.com/office/drawing/2014/main" id="{9788084B-0714-4E6B-A69B-845233EF89B7}"/>
              </a:ext>
            </a:extLst>
          </xdr:cNvPr>
          <xdr:cNvSpPr/>
        </xdr:nvSpPr>
        <xdr:spPr>
          <a:xfrm flipV="1">
            <a:off x="8314631" y="323505"/>
            <a:ext cx="1649255" cy="247568"/>
          </a:xfrm>
          <a:prstGeom prst="snip2SameRect">
            <a:avLst>
              <a:gd name="adj1" fmla="val 38275"/>
              <a:gd name="adj2" fmla="val 0"/>
            </a:avLst>
          </a:prstGeom>
          <a:solidFill>
            <a:srgbClr val="92D050"/>
          </a:solidFill>
          <a:ln>
            <a:solidFill>
              <a:srgbClr val="009242"/>
            </a:solidFill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4" name="Rectangle : avec coins rognés en haut 23">
            <a:extLst>
              <a:ext uri="{FF2B5EF4-FFF2-40B4-BE49-F238E27FC236}">
                <a16:creationId xmlns:a16="http://schemas.microsoft.com/office/drawing/2014/main" id="{FF28C813-1CCE-4492-BB1B-8A5A9EC453A7}"/>
              </a:ext>
            </a:extLst>
          </xdr:cNvPr>
          <xdr:cNvSpPr/>
        </xdr:nvSpPr>
        <xdr:spPr>
          <a:xfrm flipV="1">
            <a:off x="7086270" y="323505"/>
            <a:ext cx="1658779" cy="247568"/>
          </a:xfrm>
          <a:prstGeom prst="snip2SameRect">
            <a:avLst>
              <a:gd name="adj1" fmla="val 38275"/>
              <a:gd name="adj2" fmla="val 0"/>
            </a:avLst>
          </a:prstGeom>
          <a:solidFill>
            <a:srgbClr val="92D050"/>
          </a:solidFill>
          <a:ln>
            <a:solidFill>
              <a:srgbClr val="009242"/>
            </a:solidFill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5" name="Rectangle : avec coins rognés en haut 24">
            <a:extLst>
              <a:ext uri="{FF2B5EF4-FFF2-40B4-BE49-F238E27FC236}">
                <a16:creationId xmlns:a16="http://schemas.microsoft.com/office/drawing/2014/main" id="{9B70F205-C57D-4056-901D-E5956394BF1E}"/>
              </a:ext>
            </a:extLst>
          </xdr:cNvPr>
          <xdr:cNvSpPr/>
        </xdr:nvSpPr>
        <xdr:spPr>
          <a:xfrm flipV="1">
            <a:off x="5878174" y="323505"/>
            <a:ext cx="1654017" cy="247568"/>
          </a:xfrm>
          <a:prstGeom prst="snip2SameRect">
            <a:avLst>
              <a:gd name="adj1" fmla="val 38275"/>
              <a:gd name="adj2" fmla="val 0"/>
            </a:avLst>
          </a:prstGeom>
          <a:solidFill>
            <a:srgbClr val="92D050"/>
          </a:solidFill>
          <a:ln>
            <a:solidFill>
              <a:srgbClr val="009242"/>
            </a:solidFill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6" name="Rectangle : avec coins rognés en haut 25">
            <a:extLst>
              <a:ext uri="{FF2B5EF4-FFF2-40B4-BE49-F238E27FC236}">
                <a16:creationId xmlns:a16="http://schemas.microsoft.com/office/drawing/2014/main" id="{DFDF689D-D23B-4767-B150-745925157325}"/>
              </a:ext>
            </a:extLst>
          </xdr:cNvPr>
          <xdr:cNvSpPr/>
        </xdr:nvSpPr>
        <xdr:spPr>
          <a:xfrm flipV="1">
            <a:off x="4648843" y="322688"/>
            <a:ext cx="1658779" cy="247568"/>
          </a:xfrm>
          <a:prstGeom prst="snip2SameRect">
            <a:avLst>
              <a:gd name="adj1" fmla="val 38275"/>
              <a:gd name="adj2" fmla="val 0"/>
            </a:avLst>
          </a:prstGeom>
          <a:solidFill>
            <a:schemeClr val="accent6">
              <a:lumMod val="40000"/>
              <a:lumOff val="60000"/>
            </a:schemeClr>
          </a:solidFill>
          <a:ln>
            <a:solidFill>
              <a:srgbClr val="009242"/>
            </a:solidFill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7" name="Rectangle : avec coins rognés en haut 26">
            <a:extLst>
              <a:ext uri="{FF2B5EF4-FFF2-40B4-BE49-F238E27FC236}">
                <a16:creationId xmlns:a16="http://schemas.microsoft.com/office/drawing/2014/main" id="{D6BFFBF8-FBD6-44B2-AF78-4C215EE59D7C}"/>
              </a:ext>
            </a:extLst>
          </xdr:cNvPr>
          <xdr:cNvSpPr/>
        </xdr:nvSpPr>
        <xdr:spPr>
          <a:xfrm flipV="1">
            <a:off x="3431373" y="322688"/>
            <a:ext cx="1654017" cy="247568"/>
          </a:xfrm>
          <a:prstGeom prst="snip2SameRect">
            <a:avLst>
              <a:gd name="adj1" fmla="val 38275"/>
              <a:gd name="adj2" fmla="val 0"/>
            </a:avLst>
          </a:prstGeom>
          <a:solidFill>
            <a:srgbClr val="92D050"/>
          </a:solidFill>
          <a:ln>
            <a:solidFill>
              <a:srgbClr val="009242"/>
            </a:solidFill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8" name="Rectangle : avec coins rognés en haut 27">
            <a:extLst>
              <a:ext uri="{FF2B5EF4-FFF2-40B4-BE49-F238E27FC236}">
                <a16:creationId xmlns:a16="http://schemas.microsoft.com/office/drawing/2014/main" id="{E424BF26-6B83-4798-AD19-59703EB94583}"/>
              </a:ext>
            </a:extLst>
          </xdr:cNvPr>
          <xdr:cNvSpPr/>
        </xdr:nvSpPr>
        <xdr:spPr>
          <a:xfrm flipV="1">
            <a:off x="2236085" y="316341"/>
            <a:ext cx="1649255" cy="257092"/>
          </a:xfrm>
          <a:prstGeom prst="snip2SameRect">
            <a:avLst>
              <a:gd name="adj1" fmla="val 38275"/>
              <a:gd name="adj2" fmla="val 0"/>
            </a:avLst>
          </a:prstGeom>
          <a:solidFill>
            <a:srgbClr val="92D050"/>
          </a:solidFill>
          <a:ln>
            <a:solidFill>
              <a:srgbClr val="009242"/>
            </a:solidFill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9" name="Rectangle : avec coins rognés en haut 28">
            <a:extLst>
              <a:ext uri="{FF2B5EF4-FFF2-40B4-BE49-F238E27FC236}">
                <a16:creationId xmlns:a16="http://schemas.microsoft.com/office/drawing/2014/main" id="{226E0C46-A25D-4593-A99E-C27D7BD3A990}"/>
              </a:ext>
            </a:extLst>
          </xdr:cNvPr>
          <xdr:cNvSpPr/>
        </xdr:nvSpPr>
        <xdr:spPr>
          <a:xfrm flipV="1">
            <a:off x="1123950" y="314325"/>
            <a:ext cx="1543922" cy="257092"/>
          </a:xfrm>
          <a:prstGeom prst="snip2SameRect">
            <a:avLst>
              <a:gd name="adj1" fmla="val 38275"/>
              <a:gd name="adj2" fmla="val 0"/>
            </a:avLst>
          </a:prstGeom>
          <a:solidFill>
            <a:srgbClr val="92D050"/>
          </a:solidFill>
          <a:ln>
            <a:solidFill>
              <a:srgbClr val="009242"/>
            </a:solidFill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30" name="ZoneTexte 29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DDB0F84C-FCE7-45BC-8003-40399F4FF220}"/>
              </a:ext>
            </a:extLst>
          </xdr:cNvPr>
          <xdr:cNvSpPr txBox="1"/>
        </xdr:nvSpPr>
        <xdr:spPr>
          <a:xfrm>
            <a:off x="1428123" y="334283"/>
            <a:ext cx="1144528" cy="20104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900">
                <a:solidFill>
                  <a:schemeClr val="bg1"/>
                </a:solidFill>
              </a:rPr>
              <a:t>Liste</a:t>
            </a:r>
            <a:r>
              <a:rPr lang="fr-FR" sz="900" baseline="0">
                <a:solidFill>
                  <a:schemeClr val="bg1"/>
                </a:solidFill>
              </a:rPr>
              <a:t> ingrédients</a:t>
            </a:r>
            <a:endParaRPr lang="fr-FR" sz="900">
              <a:solidFill>
                <a:schemeClr val="bg1"/>
              </a:solidFill>
            </a:endParaRPr>
          </a:p>
        </xdr:txBody>
      </xdr:sp>
      <xdr:sp macro="" textlink="">
        <xdr:nvSpPr>
          <xdr:cNvPr id="31" name="ZoneTexte 30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18A2E1E8-90B1-4100-A051-E7D4B1E78D42}"/>
              </a:ext>
            </a:extLst>
          </xdr:cNvPr>
          <xdr:cNvSpPr txBox="1"/>
        </xdr:nvSpPr>
        <xdr:spPr>
          <a:xfrm>
            <a:off x="2697141" y="334283"/>
            <a:ext cx="1139851" cy="20104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900">
                <a:solidFill>
                  <a:schemeClr val="bg1"/>
                </a:solidFill>
              </a:rPr>
              <a:t>Liste</a:t>
            </a:r>
            <a:r>
              <a:rPr lang="fr-FR" sz="900" baseline="0">
                <a:solidFill>
                  <a:schemeClr val="bg1"/>
                </a:solidFill>
              </a:rPr>
              <a:t> produits</a:t>
            </a:r>
            <a:endParaRPr lang="fr-FR" sz="900">
              <a:solidFill>
                <a:schemeClr val="bg1"/>
              </a:solidFill>
            </a:endParaRPr>
          </a:p>
        </xdr:txBody>
      </xdr:sp>
      <xdr:sp macro="" textlink="">
        <xdr:nvSpPr>
          <xdr:cNvPr id="32" name="ZoneTexte 31">
            <a:hlinkClick xmlns:r="http://schemas.openxmlformats.org/officeDocument/2006/relationships" r:id="rId5"/>
            <a:extLst>
              <a:ext uri="{FF2B5EF4-FFF2-40B4-BE49-F238E27FC236}">
                <a16:creationId xmlns:a16="http://schemas.microsoft.com/office/drawing/2014/main" id="{F17BAD30-E067-4777-BB78-F6FCDBC501A6}"/>
              </a:ext>
            </a:extLst>
          </xdr:cNvPr>
          <xdr:cNvSpPr txBox="1"/>
        </xdr:nvSpPr>
        <xdr:spPr>
          <a:xfrm>
            <a:off x="3886928" y="341063"/>
            <a:ext cx="1160335" cy="19151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900">
                <a:solidFill>
                  <a:schemeClr val="bg1"/>
                </a:solidFill>
              </a:rPr>
              <a:t>Gestion ingrédients</a:t>
            </a:r>
          </a:p>
        </xdr:txBody>
      </xdr:sp>
      <xdr:sp macro="" textlink="">
        <xdr:nvSpPr>
          <xdr:cNvPr id="33" name="ZoneTexte 32">
            <a:hlinkClick xmlns:r="http://schemas.openxmlformats.org/officeDocument/2006/relationships" r:id="rId6"/>
            <a:extLst>
              <a:ext uri="{FF2B5EF4-FFF2-40B4-BE49-F238E27FC236}">
                <a16:creationId xmlns:a16="http://schemas.microsoft.com/office/drawing/2014/main" id="{34331EB0-A8B2-4910-BEA5-F9DDC8874F7B}"/>
              </a:ext>
            </a:extLst>
          </xdr:cNvPr>
          <xdr:cNvSpPr txBox="1"/>
        </xdr:nvSpPr>
        <xdr:spPr>
          <a:xfrm>
            <a:off x="5087109" y="352604"/>
            <a:ext cx="1188318" cy="19142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>
                <a:solidFill>
                  <a:sysClr val="windowText" lastClr="000000"/>
                </a:solidFill>
              </a:rPr>
              <a:t>Gestion produits</a:t>
            </a:r>
          </a:p>
        </xdr:txBody>
      </xdr:sp>
      <xdr:sp macro="" textlink="">
        <xdr:nvSpPr>
          <xdr:cNvPr id="34" name="ZoneTexte 33">
            <a:hlinkClick xmlns:r="http://schemas.openxmlformats.org/officeDocument/2006/relationships" r:id="rId7"/>
            <a:extLst>
              <a:ext uri="{FF2B5EF4-FFF2-40B4-BE49-F238E27FC236}">
                <a16:creationId xmlns:a16="http://schemas.microsoft.com/office/drawing/2014/main" id="{00049B50-AFDF-443B-9E00-2280489788FC}"/>
              </a:ext>
            </a:extLst>
          </xdr:cNvPr>
          <xdr:cNvSpPr txBox="1"/>
        </xdr:nvSpPr>
        <xdr:spPr>
          <a:xfrm>
            <a:off x="6286916" y="343079"/>
            <a:ext cx="1218858" cy="19142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900">
                <a:solidFill>
                  <a:schemeClr val="bg1"/>
                </a:solidFill>
              </a:rPr>
              <a:t>Rappel produits</a:t>
            </a:r>
          </a:p>
        </xdr:txBody>
      </xdr:sp>
      <xdr:sp macro="" textlink="">
        <xdr:nvSpPr>
          <xdr:cNvPr id="35" name="ZoneTexte 34">
            <a:hlinkClick xmlns:r="http://schemas.openxmlformats.org/officeDocument/2006/relationships" r:id="rId8"/>
            <a:extLst>
              <a:ext uri="{FF2B5EF4-FFF2-40B4-BE49-F238E27FC236}">
                <a16:creationId xmlns:a16="http://schemas.microsoft.com/office/drawing/2014/main" id="{19A91C62-5B8B-448F-AA69-EA08034BFDA4}"/>
              </a:ext>
            </a:extLst>
          </xdr:cNvPr>
          <xdr:cNvSpPr txBox="1"/>
        </xdr:nvSpPr>
        <xdr:spPr>
          <a:xfrm>
            <a:off x="7507643" y="343079"/>
            <a:ext cx="1217255" cy="19142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900">
                <a:solidFill>
                  <a:schemeClr val="bg1"/>
                </a:solidFill>
              </a:rPr>
              <a:t>Mes</a:t>
            </a:r>
            <a:r>
              <a:rPr lang="fr-FR" sz="900" baseline="0">
                <a:solidFill>
                  <a:schemeClr val="bg1"/>
                </a:solidFill>
              </a:rPr>
              <a:t> alertes</a:t>
            </a:r>
            <a:endParaRPr lang="fr-FR" sz="900">
              <a:solidFill>
                <a:schemeClr val="bg1"/>
              </a:solidFill>
            </a:endParaRPr>
          </a:p>
        </xdr:txBody>
      </xdr:sp>
      <xdr:sp macro="" textlink="">
        <xdr:nvSpPr>
          <xdr:cNvPr id="36" name="ZoneTexte 35">
            <a:hlinkClick xmlns:r="http://schemas.openxmlformats.org/officeDocument/2006/relationships" r:id="rId9"/>
            <a:extLst>
              <a:ext uri="{FF2B5EF4-FFF2-40B4-BE49-F238E27FC236}">
                <a16:creationId xmlns:a16="http://schemas.microsoft.com/office/drawing/2014/main" id="{63E6B721-3320-48AA-B319-D60DB19CF1C4}"/>
              </a:ext>
            </a:extLst>
          </xdr:cNvPr>
          <xdr:cNvSpPr txBox="1"/>
        </xdr:nvSpPr>
        <xdr:spPr>
          <a:xfrm>
            <a:off x="8754288" y="343079"/>
            <a:ext cx="1198595" cy="19142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900">
                <a:solidFill>
                  <a:schemeClr val="bg1"/>
                </a:solidFill>
              </a:rPr>
              <a:t>Fournisseurs</a:t>
            </a:r>
          </a:p>
        </xdr:txBody>
      </xdr:sp>
    </xdr:grpSp>
    <xdr:clientData/>
  </xdr:twoCellAnchor>
  <xdr:twoCellAnchor>
    <xdr:from>
      <xdr:col>0</xdr:col>
      <xdr:colOff>0</xdr:colOff>
      <xdr:row>1</xdr:row>
      <xdr:rowOff>0</xdr:rowOff>
    </xdr:from>
    <xdr:to>
      <xdr:col>6</xdr:col>
      <xdr:colOff>398194</xdr:colOff>
      <xdr:row>2</xdr:row>
      <xdr:rowOff>269362</xdr:rowOff>
    </xdr:to>
    <xdr:sp macro="" textlink="">
      <xdr:nvSpPr>
        <xdr:cNvPr id="18" name="Rectangle : avec coin rogné 17">
          <a:extLst>
            <a:ext uri="{FF2B5EF4-FFF2-40B4-BE49-F238E27FC236}">
              <a16:creationId xmlns:a16="http://schemas.microsoft.com/office/drawing/2014/main" id="{4E8DE6ED-2593-44FD-BA2F-0B8803B62A9E}"/>
            </a:ext>
          </a:extLst>
        </xdr:cNvPr>
        <xdr:cNvSpPr/>
      </xdr:nvSpPr>
      <xdr:spPr>
        <a:xfrm flipV="1">
          <a:off x="0" y="129887"/>
          <a:ext cx="1400175" cy="547689"/>
        </a:xfrm>
        <a:prstGeom prst="snip1Rect">
          <a:avLst>
            <a:gd name="adj" fmla="val 50000"/>
          </a:avLst>
        </a:prstGeom>
        <a:solidFill>
          <a:srgbClr val="009A46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504825</xdr:colOff>
      <xdr:row>1</xdr:row>
      <xdr:rowOff>114302</xdr:rowOff>
    </xdr:from>
    <xdr:to>
      <xdr:col>8</xdr:col>
      <xdr:colOff>680357</xdr:colOff>
      <xdr:row>1</xdr:row>
      <xdr:rowOff>160021</xdr:rowOff>
    </xdr:to>
    <xdr:sp macro="" textlink="">
      <xdr:nvSpPr>
        <xdr:cNvPr id="19" name="Rectangle 18">
          <a:extLst>
            <a:ext uri="{FF2B5EF4-FFF2-40B4-BE49-F238E27FC236}">
              <a16:creationId xmlns:a16="http://schemas.microsoft.com/office/drawing/2014/main" id="{90848504-E5AE-4EA1-8EA5-7123E280ABF7}"/>
            </a:ext>
          </a:extLst>
        </xdr:cNvPr>
        <xdr:cNvSpPr/>
      </xdr:nvSpPr>
      <xdr:spPr>
        <a:xfrm>
          <a:off x="504825" y="250373"/>
          <a:ext cx="3923681" cy="45719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606136</xdr:colOff>
      <xdr:row>1</xdr:row>
      <xdr:rowOff>114302</xdr:rowOff>
    </xdr:from>
    <xdr:to>
      <xdr:col>30</xdr:col>
      <xdr:colOff>760326</xdr:colOff>
      <xdr:row>1</xdr:row>
      <xdr:rowOff>160812</xdr:rowOff>
    </xdr:to>
    <xdr:sp macro="" textlink="">
      <xdr:nvSpPr>
        <xdr:cNvPr id="21" name="Rectangle 20">
          <a:extLst>
            <a:ext uri="{FF2B5EF4-FFF2-40B4-BE49-F238E27FC236}">
              <a16:creationId xmlns:a16="http://schemas.microsoft.com/office/drawing/2014/main" id="{A3875758-6845-4138-961F-CD57673E408F}"/>
            </a:ext>
          </a:extLst>
        </xdr:cNvPr>
        <xdr:cNvSpPr/>
      </xdr:nvSpPr>
      <xdr:spPr>
        <a:xfrm>
          <a:off x="6481948" y="250373"/>
          <a:ext cx="27492177" cy="4651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133350</xdr:colOff>
      <xdr:row>1</xdr:row>
      <xdr:rowOff>28575</xdr:rowOff>
    </xdr:from>
    <xdr:to>
      <xdr:col>5</xdr:col>
      <xdr:colOff>619125</xdr:colOff>
      <xdr:row>2</xdr:row>
      <xdr:rowOff>233363</xdr:rowOff>
    </xdr:to>
    <xdr:grpSp>
      <xdr:nvGrpSpPr>
        <xdr:cNvPr id="41" name="Groupe 40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CE974EE8-A497-49FE-8A77-9696444DCC4E}"/>
            </a:ext>
          </a:extLst>
        </xdr:cNvPr>
        <xdr:cNvGrpSpPr/>
      </xdr:nvGrpSpPr>
      <xdr:grpSpPr>
        <a:xfrm>
          <a:off x="133350" y="51807"/>
          <a:ext cx="485775" cy="483568"/>
          <a:chOff x="133350" y="52388"/>
          <a:chExt cx="485775" cy="485775"/>
        </a:xfrm>
      </xdr:grpSpPr>
      <xdr:sp macro="" textlink="">
        <xdr:nvSpPr>
          <xdr:cNvPr id="40" name="Ellipse 39">
            <a:extLst>
              <a:ext uri="{FF2B5EF4-FFF2-40B4-BE49-F238E27FC236}">
                <a16:creationId xmlns:a16="http://schemas.microsoft.com/office/drawing/2014/main" id="{D2559D60-3461-4094-9DAC-DFA85CB3A487}"/>
              </a:ext>
            </a:extLst>
          </xdr:cNvPr>
          <xdr:cNvSpPr/>
        </xdr:nvSpPr>
        <xdr:spPr>
          <a:xfrm>
            <a:off x="133350" y="52388"/>
            <a:ext cx="485775" cy="485775"/>
          </a:xfrm>
          <a:prstGeom prst="ellipse">
            <a:avLst/>
          </a:prstGeom>
          <a:solidFill>
            <a:schemeClr val="bg1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>
        <xdr:nvPicPr>
          <xdr:cNvPr id="39" name="Image 38">
            <a:extLst>
              <a:ext uri="{FF2B5EF4-FFF2-40B4-BE49-F238E27FC236}">
                <a16:creationId xmlns:a16="http://schemas.microsoft.com/office/drawing/2014/main" id="{397B272F-BBA1-4374-AEED-C404766F288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14815"/>
          <a:stretch/>
        </xdr:blipFill>
        <xdr:spPr>
          <a:xfrm>
            <a:off x="176214" y="109539"/>
            <a:ext cx="404812" cy="374826"/>
          </a:xfrm>
          <a:prstGeom prst="rect">
            <a:avLst/>
          </a:prstGeom>
        </xdr:spPr>
      </xdr:pic>
    </xdr:grpSp>
    <xdr:clientData/>
  </xdr:twoCellAnchor>
  <xdr:twoCellAnchor editAs="oneCell">
    <xdr:from>
      <xdr:col>5</xdr:col>
      <xdr:colOff>95250</xdr:colOff>
      <xdr:row>3</xdr:row>
      <xdr:rowOff>28575</xdr:rowOff>
    </xdr:from>
    <xdr:to>
      <xdr:col>5</xdr:col>
      <xdr:colOff>485775</xdr:colOff>
      <xdr:row>3</xdr:row>
      <xdr:rowOff>419101</xdr:rowOff>
    </xdr:to>
    <xdr:pic macro="[0]!AjoutSupprLigne_Gestion_Produits">
      <xdr:nvPicPr>
        <xdr:cNvPr id="4" name="TabGestionPRODUITS|Insert">
          <a:extLst>
            <a:ext uri="{FF2B5EF4-FFF2-40B4-BE49-F238E27FC236}">
              <a16:creationId xmlns:a16="http://schemas.microsoft.com/office/drawing/2014/main" id="{C4D99C9E-9759-4A2D-8EE6-709A867144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695325"/>
          <a:ext cx="385763" cy="385764"/>
        </a:xfrm>
        <a:prstGeom prst="rect">
          <a:avLst/>
        </a:prstGeom>
      </xdr:spPr>
    </xdr:pic>
    <xdr:clientData/>
  </xdr:twoCellAnchor>
  <xdr:twoCellAnchor editAs="oneCell">
    <xdr:from>
      <xdr:col>5</xdr:col>
      <xdr:colOff>638175</xdr:colOff>
      <xdr:row>3</xdr:row>
      <xdr:rowOff>28575</xdr:rowOff>
    </xdr:from>
    <xdr:to>
      <xdr:col>5</xdr:col>
      <xdr:colOff>1028701</xdr:colOff>
      <xdr:row>3</xdr:row>
      <xdr:rowOff>419101</xdr:rowOff>
    </xdr:to>
    <xdr:pic macro="[0]!AjoutSupprLigne_Gestion_Produits">
      <xdr:nvPicPr>
        <xdr:cNvPr id="6" name="TabGestionPRODUITS|Suppr">
          <a:extLst>
            <a:ext uri="{FF2B5EF4-FFF2-40B4-BE49-F238E27FC236}">
              <a16:creationId xmlns:a16="http://schemas.microsoft.com/office/drawing/2014/main" id="{57A2E3D5-A822-4CE2-AEF7-1C7015937F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8175" y="695325"/>
          <a:ext cx="385764" cy="385764"/>
        </a:xfrm>
        <a:prstGeom prst="rect">
          <a:avLst/>
        </a:prstGeom>
      </xdr:spPr>
    </xdr:pic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_de_l_ingrédient" xr10:uid="{76E8A095-06D4-4505-8C5E-2214DAAAE4E3}" sourceName="Nom de l'ingrédient">
  <extLst>
    <x:ext xmlns:x15="http://schemas.microsoft.com/office/spreadsheetml/2010/11/main" uri="{2F2917AC-EB37-4324-AD4E-5DD8C200BD13}">
      <x15:tableSlicerCache tableId="5" column="2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 de l'ingrédient" xr10:uid="{31417F54-96D0-4509-BBF8-15D2D1CAFE42}" cache="Segment_Nom_de_l_ingrédient" caption="Nom de l'ingrédient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BBA0360-E8C5-429A-ADF0-C8133E61E69A}" name="TabINGREDIENTS" displayName="TabINGREDIENTS" ref="A4:D22" totalsRowShown="0" headerRowDxfId="101" dataDxfId="100">
  <autoFilter ref="A4:D22" xr:uid="{278E7097-C1A5-4F83-994E-074E5097F6F6}"/>
  <sortState xmlns:xlrd2="http://schemas.microsoft.com/office/spreadsheetml/2017/richdata2" ref="A5:D22">
    <sortCondition ref="A5:A22"/>
  </sortState>
  <tableColumns count="4">
    <tableColumn id="1" xr3:uid="{E401C3A5-8F9C-4B30-BC5B-9DD3E581C4E4}" name="                      INGREDIENTS" dataDxfId="99"/>
    <tableColumn id="7" xr3:uid="{84221D54-231F-48BF-BFDB-566E357809FD}" name="Quantité disponible" dataDxfId="98">
      <calculatedColumnFormula>IF(TabINGREDIENTS[[#This Row],[                      INGREDIENTS]]="","",IFERROR(SUMIF(TabGestionINGREDIENTS[Nom de l''ingrédient],TabINGREDIENTS[[#This Row],[                      INGREDIENTS]],TabGestionINGREDIENTS[Quantité disponible]),""))</calculatedColumnFormula>
    </tableColumn>
    <tableColumn id="2" xr3:uid="{B8D81357-2D15-49E0-A277-2919F98C33A5}" name="CARACTERISTIQUES" dataDxfId="97"/>
    <tableColumn id="3" xr3:uid="{3A6B407D-AB7C-421E-8CCE-657EDF8B3397}" name="REMARQUES" dataDxfId="96"/>
  </tableColumns>
  <tableStyleInfo name="TableStyleMedium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09CA7F8-11A4-4F93-8AB5-523B3AC1544C}" name="TabProduits" displayName="TabProduits" ref="A4:AH5" totalsRowShown="0" headerRowDxfId="95" dataDxfId="94">
  <autoFilter ref="A4:AH5" xr:uid="{04673FCE-0766-4EB4-BE7B-24F773351613}"/>
  <tableColumns count="34">
    <tableColumn id="1" xr3:uid="{88C46674-CF3F-4E40-BCAB-65D0A1964B17}" name="                                NOM DU PRODUIT" dataDxfId="93"/>
    <tableColumn id="33" xr3:uid="{41C47EE5-B977-4240-9CC2-848C53C7B536}" name="QUANTITE DISPONIBLE" dataDxfId="92">
      <calculatedColumnFormula>IF(TabProduits[[#This Row],[                                NOM DU PRODUIT]]="","",IFERROR(SUMIF(TabGestionPRODUITS[Nom du produit],TabProduits[[#This Row],[                                NOM DU PRODUIT]],TabGestionPRODUITS[Quantité disponible]),""))</calculatedColumnFormula>
    </tableColumn>
    <tableColumn id="32" xr3:uid="{E629768B-2D5C-4336-99C0-55B60E022FAC}" name="COMPOSITION_x000a_DU PRODUIT" dataDxfId="91">
      <calculatedColumnFormula>CONCATENATE(TabProduits[[#This Row],[INGREDIENT 1]]&amp;" "&amp;":"&amp;" ",TabProduits[[#This Row],[DOSAGE  INGREDIENT 1]]&amp;CHAR(10),TabProduits[[#This Row],[INGREDIENT 2]]&amp;" "&amp;":"&amp;" ",TabProduits[[#This Row],[DOSAGE  INGREDIENT 2]]&amp;CHAR(10),TabProduits[[#This Row],[INGREDIENT 3]]&amp;" "&amp;":"&amp;" ",TabProduits[[#This Row],[DOSAGE  INGREDIENT 3]]&amp;CHAR(10),TabProduits[[#This Row],[INGREDIENT 4]]&amp;" "&amp;":"&amp;" ",TabProduits[[#This Row],[DOSAGE  INGREDIENT 4]]&amp;CHAR(10),TabProduits[[#This Row],[INGREDIENT 5]]&amp;" "&amp;":"&amp;" ",TabProduits[[#This Row],[DOSAGE  INGREDIENT 5]]&amp;CHAR(10),TabProduits[[#This Row],[INGREDIENT 6]]&amp;" "&amp;":"&amp;" ",TabProduits[[#This Row],[DOSAGE  INGREDIENT 6]]&amp;CHAR(10),TabProduits[[#This Row],[INGREDIENT 7]]&amp;" "&amp;":"&amp;" ",TabProduits[[#This Row],[DOSAGE  INGREDIENT 7]]&amp;CHAR(10),TabProduits[[#This Row],[INGREDIENT 8]]&amp;" "&amp;":"&amp;" ",TabProduits[[#This Row],[DOSAGE  INGREDIENT 8]]&amp;CHAR(10),TabProduits[[#This Row],[INGREDIENT 9]]&amp;" "&amp;":"&amp;" ",TabProduits[[#This Row],[DOSAGE  INGREDIENT 9]]&amp;CHAR(10),TabProduits[[#This Row],[INGREDIENT 10]]&amp;" "&amp;":"&amp;" ",TabProduits[[#This Row],[DOSAGE  INGREDIENT 10]]&amp;CHAR(10),TabProduits[[#This Row],[INGREDIENT 11]]&amp;" "&amp;":"&amp;" ",TabProduits[[#This Row],[DOSAGE  INGREDIENT 11]]&amp;CHAR(10),TabProduits[[#This Row],[INGREDIENT 12]]&amp;" "&amp;":"&amp;" ",TabProduits[[#This Row],[DOSAGE  INGREDIENT 12]]&amp;CHAR(10),TabProduits[[#This Row],[INGREDIENT 13]]&amp;" "&amp;":"&amp;" ",TabProduits[[#This Row],[DOSAGE  INGREDIENT 13]]&amp;CHAR(10),TabProduits[[#This Row],[INGREDIENT 14]]&amp;" "&amp;":"&amp;" ",TabProduits[[#This Row],[DOSAGE  INGREDIENT 14]]&amp;CHAR(10),TabProduits[[#This Row],[INGREDIENT 15]]&amp;" "&amp;":"&amp;" ",TabProduits[[#This Row],[DOSAGE  INGREDIENT 15]])</calculatedColumnFormula>
    </tableColumn>
    <tableColumn id="34" xr3:uid="{51403444-BD71-483D-8A0E-2859F8EB87A3}" name="RECOMMANDATIONS DE CONCEPTION" dataDxfId="90"/>
    <tableColumn id="2" xr3:uid="{13CDD9D5-113F-46ED-A341-9481436A8CCB}" name="INGREDIENT 1" dataDxfId="89"/>
    <tableColumn id="17" xr3:uid="{4CCB0C61-1980-4438-BAC7-B4ED4BDD810C}" name="DOSAGE  INGREDIENT 1" dataDxfId="88"/>
    <tableColumn id="3" xr3:uid="{131DAAF9-2864-4F5E-B5FE-7BDEF7A68EEE}" name="INGREDIENT 2" dataDxfId="87"/>
    <tableColumn id="18" xr3:uid="{BDE783F1-F65A-4BC3-B7EB-D5CF90FA05B6}" name="DOSAGE  INGREDIENT 2" dataDxfId="86"/>
    <tableColumn id="4" xr3:uid="{E4AF576D-3239-41E4-B733-1F3D3A573E2A}" name="INGREDIENT 3" dataDxfId="85"/>
    <tableColumn id="19" xr3:uid="{72A826CD-9ED0-4EF1-A20B-078A77006E1A}" name="DOSAGE  INGREDIENT 3" dataDxfId="84"/>
    <tableColumn id="5" xr3:uid="{31839F15-4774-44ED-B1AD-A4CF1CB4BC98}" name="INGREDIENT 4" dataDxfId="83"/>
    <tableColumn id="20" xr3:uid="{C7AF41FC-C32B-4119-A2E2-DF2EF739C081}" name="DOSAGE  INGREDIENT 4" dataDxfId="82"/>
    <tableColumn id="6" xr3:uid="{5CAC987B-A861-48A5-ADC9-379722C58B89}" name="INGREDIENT 5" dataDxfId="81"/>
    <tableColumn id="21" xr3:uid="{A4DB97CF-112D-43C9-92FF-E3788CCA8696}" name="DOSAGE  INGREDIENT 5" dataDxfId="80"/>
    <tableColumn id="7" xr3:uid="{D5B0D846-6E6B-48B3-9D85-7C37BCFE8A11}" name="INGREDIENT 6" dataDxfId="79"/>
    <tableColumn id="22" xr3:uid="{75791A90-0608-40A3-A5F8-4682FCC7A1D9}" name="DOSAGE  INGREDIENT 6" dataDxfId="78"/>
    <tableColumn id="8" xr3:uid="{E377A9C5-1019-4DF7-8E29-5538D79E1CBA}" name="INGREDIENT 7" dataDxfId="77"/>
    <tableColumn id="23" xr3:uid="{C1740B4D-AFBB-4EE7-BF84-336E1DADFB0D}" name="DOSAGE  INGREDIENT 7" dataDxfId="76"/>
    <tableColumn id="9" xr3:uid="{A483B9DD-78B9-4156-9F12-CA4627C99889}" name="INGREDIENT 8" dataDxfId="75"/>
    <tableColumn id="24" xr3:uid="{B78B9694-46C4-4F84-810A-C8EF33E0017A}" name="DOSAGE  INGREDIENT 8" dataDxfId="74"/>
    <tableColumn id="10" xr3:uid="{4CE70817-7FD6-4C9C-A510-CC089BD3EF23}" name="INGREDIENT 9" dataDxfId="73"/>
    <tableColumn id="25" xr3:uid="{2487DFA3-3A48-4F4A-99FA-2F96DE3F1F45}" name="DOSAGE  INGREDIENT 9" dataDxfId="72"/>
    <tableColumn id="11" xr3:uid="{46422ADE-3AEE-4B76-80BF-B87BC1F48D56}" name="INGREDIENT 10" dataDxfId="71"/>
    <tableColumn id="26" xr3:uid="{E99E5EDB-8A0A-48DC-9CC2-99B46EFD3C69}" name="DOSAGE  INGREDIENT 10" dataDxfId="70"/>
    <tableColumn id="12" xr3:uid="{CD153E76-83BF-45B2-8F44-E304BE8B0F5F}" name="INGREDIENT 11" dataDxfId="69"/>
    <tableColumn id="27" xr3:uid="{A3D21823-4136-4210-9A2D-5FA4D5A76B7D}" name="DOSAGE  INGREDIENT 11" dataDxfId="68"/>
    <tableColumn id="13" xr3:uid="{DD87354D-8F4D-47B4-A145-8CB88306E7B2}" name="INGREDIENT 12" dataDxfId="67"/>
    <tableColumn id="28" xr3:uid="{B4149BF6-DD2E-4E84-A75D-EF0A50FABD7D}" name="DOSAGE  INGREDIENT 12" dataDxfId="66"/>
    <tableColumn id="14" xr3:uid="{84CD857B-CB0B-494D-A6FE-65E98F8BA9FE}" name="INGREDIENT 13" dataDxfId="65"/>
    <tableColumn id="29" xr3:uid="{29196281-19BC-46FC-834A-37BAE5AC855E}" name="DOSAGE  INGREDIENT 13" dataDxfId="64"/>
    <tableColumn id="15" xr3:uid="{6C4B0DE5-E32E-4D8D-B14F-FFCA4BF0A0F2}" name="INGREDIENT 14" dataDxfId="63"/>
    <tableColumn id="30" xr3:uid="{EEC6B7D3-CA7E-489C-9B3B-4DF22A1E74B6}" name="DOSAGE  INGREDIENT 14" dataDxfId="62"/>
    <tableColumn id="16" xr3:uid="{BC6D53A6-9549-4619-A34B-C67929B08E20}" name="INGREDIENT 15" dataDxfId="61"/>
    <tableColumn id="31" xr3:uid="{D36B130D-B636-4950-8DC9-19FC5386D192}" name="DOSAGE  INGREDIENT 15" dataDxfId="60"/>
  </tableColumns>
  <tableStyleInfo name="TableStyleMedium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25F6A83-62B5-495B-939C-59DEE63C9A13}" name="TabGestionINGREDIENTS" displayName="TabGestionINGREDIENTS" ref="B6:S21" totalsRowShown="0" headerRowDxfId="59" dataDxfId="58">
  <autoFilter ref="B6:S21" xr:uid="{A1323397-D873-4AE5-8B44-EFF247B1C14B}"/>
  <tableColumns count="18">
    <tableColumn id="23" xr3:uid="{12CADD62-7CE0-4053-81AE-682BA9BBC7B8}" name="ALERTE clé unique" dataDxfId="57">
      <calculatedColumnFormula>IF(TabGestionINGREDIENTS[[#This Row],[Nom de l''ingrédient]]="","",TabGestionINGREDIENTS[[#This Row],[ALERTE]]&amp;"_"&amp;COUNTIF($C$7:C7,C7))</calculatedColumnFormula>
    </tableColumn>
    <tableColumn id="22" xr3:uid="{C523A746-492F-4ECB-A98B-ACF03CFFF887}" name="ALERTE" dataDxfId="56">
      <calculatedColumnFormula>IF(TabGestionINGREDIENTS[[#This Row],[Nom de l''ingrédient]]="","",IF(OR(AND(#REF!="Quantité minimale atteinte &amp; Stock épuisé",TabGestionINGREDIENTS[[#This Row],[ETAT]]="Quantité minimale atteinte"),AND(#REF!="Quantité minimale atteinte &amp; Stock épuisé",TabGestionINGREDIENTS[[#This Row],[ETAT]]="Stock épuisé")),"AlerteQS",IF(TabGestionINGREDIENTS[[#This Row],[ETAT]]="Quantité minimale atteinte","AlerteQ",IF(TabGestionINGREDIENTS[[#This Row],[ETAT]]="Stock épuisé","AlerteS","NoAlerte"))))</calculatedColumnFormula>
    </tableColumn>
    <tableColumn id="21" xr3:uid="{01B13506-ADD2-4140-BD23-1150138C62CA}" name="ETAT" dataDxfId="55">
      <calculatedColumnFormula>IF(TabGestionINGREDIENTS[[#This Row],[Nom de l''ingrédient]]="","",IF(AND(TabGestionINGREDIENTS[[#This Row],[Quantité disponible]]&lt;=TabGestionINGREDIENTS[[#This Row],[Quantité minimum]],TabGestionINGREDIENTS[[#This Row],[Quantité disponible]]&gt;0),"Quantité minimale atteinte",IF(TabGestionINGREDIENTS[[#This Row],[Quantité disponible]]&lt;=0,"Stock épuisé","")))</calculatedColumnFormula>
    </tableColumn>
    <tableColumn id="2" xr3:uid="{D911A9F2-070C-4B52-90E0-224F19E9C611}" name="Nom de l'ingrédient" dataDxfId="54"/>
    <tableColumn id="12" xr3:uid="{25DB3616-C701-4DCF-81BB-4E03FDF18561}" name="Numéro de lot" dataDxfId="53"/>
    <tableColumn id="3" xr3:uid="{C9A534E7-E0FE-488F-91A9-DC7A22B5399F}" name="Date d'achat" dataDxfId="52"/>
    <tableColumn id="4" xr3:uid="{5A4E16A0-9F89-476D-B2DA-BD0C1C41ACED}" name="Fourniseurs" dataDxfId="51"/>
    <tableColumn id="5" xr3:uid="{B9C483A5-DB32-4912-8B25-AC79230484A5}" name="Quantité d'achat" dataDxfId="50"/>
    <tableColumn id="6" xr3:uid="{9F550108-47F7-48EB-A1AD-B2F65C1C3923}" name="Quantité utilisée" dataDxfId="49"/>
    <tableColumn id="7" xr3:uid="{AB9992EA-1481-4362-B399-627BFDA41F74}" name="Quantité disponible" dataDxfId="48">
      <calculatedColumnFormula>IF(TabGestionINGREDIENTS[[#This Row],[Quantité d''achat]]="","",TabGestionINGREDIENTS[[#This Row],[Quantité d''achat]]-TabGestionINGREDIENTS[[#This Row],[Quantité utilisée]])</calculatedColumnFormula>
    </tableColumn>
    <tableColumn id="8" xr3:uid="{33CAC3E5-EF93-4E37-9045-6B22D2F22635}" name="Quantité minimum" dataDxfId="47"/>
    <tableColumn id="11" xr3:uid="{D3EFC413-C693-4C31-ABCF-9146E32EC850}" name="Ingrédients disponibles" dataDxfId="46">
      <calculatedColumnFormula>IF(TabGestionINGREDIENTS[[#This Row],[Quantité disponible]]="","",IF(TabGestionINGREDIENTS[[#This Row],[Quantité disponible]]=0,"Stock épuisé",IF(TabGestionINGREDIENTS[[#This Row],[Quantité disponible]]&gt;0,CONCATENATE(TabGestionINGREDIENTS[[#This Row],[Nom de l''ingrédient]]," ","-"," ",TabGestionINGREDIENTS[[#This Row],[Numéro de lot]]),"")))</calculatedColumnFormula>
    </tableColumn>
    <tableColumn id="17" xr3:uid="{CB833CD8-6781-4EC2-B885-376B32C55F06}" name="Références ingrédients" dataDxfId="45">
      <calculatedColumnFormula>IF(TabGestionINGREDIENTS[[#This Row],[Nom de l''ingrédient]]="","",CONCATENATE(TabGestionINGREDIENTS[[#This Row],[Nom de l''ingrédient]]&amp;" "&amp;"-"&amp;" ",TabGestionINGREDIENTS[[#This Row],[Numéro de lot]]))</calculatedColumnFormula>
    </tableColumn>
    <tableColumn id="19" xr3:uid="{E9550096-06EC-4529-9E8C-B8A10A7DEA1D}" name="Ordre Alpha Ref" dataDxfId="44">
      <calculatedColumnFormula>IF(TabGestionINGREDIENTS[[#This Row],[Références ingrédients]]="","",COUNTIF(TabGestionINGREDIENTS[Références ingrédients],"&lt;="&amp;TabGestionINGREDIENTS[[#This Row],[Références ingrédients]])-COUNTBLANK(TabGestionINGREDIENTS[Références ingrédients]))</calculatedColumnFormula>
    </tableColumn>
    <tableColumn id="18" xr3:uid="{AD851FD5-AB83-4EC0-8B0D-8D5A026F5486}" name="Ref ordre Alpha" dataDxfId="43">
      <calculatedColumnFormula>IFERROR(INDEX(TabGestionINGREDIENTS[[Références ingrédients]:[Ordre Alpha Ref]],MATCH(ROW()-ROW($P$6),TabGestionINGREDIENTS[Ordre Alpha Ref],0),1),"")</calculatedColumnFormula>
    </tableColumn>
    <tableColumn id="16" xr3:uid="{D285AEDD-4D13-4B2A-BF03-8DC2DE7B260F}" name="Ingrédients disponibles (2)" dataDxfId="42">
      <calculatedColumnFormula>IF(TabGestionINGREDIENTS[[#This Row],[Ingrédients disponibles]]="Stock épuisé","",TabGestionINGREDIENTS[[#This Row],[Ingrédients disponibles]])</calculatedColumnFormula>
    </tableColumn>
    <tableColumn id="13" xr3:uid="{F03501BB-121B-4E94-82CE-0CC48B4A822D}" name="Ordre alpha." dataDxfId="41">
      <calculatedColumnFormula>IF(TabGestionINGREDIENTS[[#This Row],[Ingrédients disponibles (2)]]="","",COUNTIF(TabGestionINGREDIENTS[Ingrédients disponibles],"&lt;="&amp;TabGestionINGREDIENTS[[#This Row],[Ingrédients disponibles]])-COUNTBLANK(TabGestionINGREDIENTS[Ingrédients disponibles]))</calculatedColumnFormula>
    </tableColumn>
    <tableColumn id="14" xr3:uid="{8CF8E9FC-1798-4A1B-A040-4E769E95D343}" name="Ingrédients disponibles2" dataDxfId="40">
      <calculatedColumnFormula>IFERROR(INDEX(TabGestionINGREDIENTS[[Ingrédients disponibles (2)]:[Ordre alpha.]],MATCH(ROW()-ROW($S$6),TabGestionINGREDIENTS[Ordre alpha.],0),1),"")</calculatedColumnFormula>
    </tableColumn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87F07B91-D334-442B-B0E1-D77749C39EB9}" name="TabGestionPRODUITS" displayName="TabGestionPRODUITS" ref="A6:AD7" totalsRowShown="0" headerRowDxfId="39" dataDxfId="38">
  <autoFilter ref="A6:AD7" xr:uid="{779B831B-CC09-4FEB-9573-8FC5E98DC9E7}"/>
  <tableColumns count="30">
    <tableColumn id="24" xr3:uid="{15A99EF2-8754-4539-A954-1286B3115810}" name="Alerte clé unique" dataDxfId="37">
      <calculatedColumnFormula>IF(TabGestionPRODUITS[[#This Row],[Nom du produit]]="","",(TabGestionPRODUITS[[#This Row],[ALERTE]]&amp;"_"&amp;COUNTIF($B$7:B7,B7)))</calculatedColumnFormula>
    </tableColumn>
    <tableColumn id="22" xr3:uid="{B2F4D87B-764A-4568-B55D-47B8660A97E0}" name="ALERTE" dataDxfId="36">
      <calculatedColumnFormula>IF(TabGestionPRODUITS[[#This Row],[Nom du produit]]="","",IF(OR(AND(#REF!="Quantité minimale atteinte &amp; Stock épuisé",TabGestionPRODUITS[[#This Row],[ETAT]]="Quantité minimale atteinte"),AND(#REF!="Quantité minimale atteinte &amp; Stock épuisé",TabGestionPRODUITS[[#This Row],[ETAT]]="Stock épuisé")),"AlerteQS",IF(TabGestionPRODUITS[[#This Row],[ETAT]]="Quantité minimale atteinte","AlerteQ",IF(TabGestionPRODUITS[[#This Row],[ETAT]]="Stock épuisé","AlerteS","NoAlerte"))))</calculatedColumnFormula>
    </tableColumn>
    <tableColumn id="20" xr3:uid="{7525FBE1-34D3-4FEF-BE25-7D2E34D1161A}" name="ETAT" dataDxfId="35">
      <calculatedColumnFormula>IF(TabGestionPRODUITS[[#This Row],[Nom du produit]]="","",IF(AND($L7&lt;=$M7,$L7&gt;0),"Quantité minimale atteinte",IF($L7&lt;=0,"Stock épuisé","")))</calculatedColumnFormula>
    </tableColumn>
    <tableColumn id="18" xr3:uid="{FCE1DADD-1880-4391-9CC1-7BB6D653B00D}" name="clé unique Rech." dataDxfId="34">
      <calculatedColumnFormula>IF(TabGestionPRODUITS[[#This Row],[Nom du produit]]="","",$E7&amp;"_"&amp;COUNTIF($E$7:TabGestionPRODUITS[[#This Row],[Recherche ingrédient]],TabGestionPRODUITS[[#This Row],[Recherche ingrédient]]))</calculatedColumnFormula>
    </tableColumn>
    <tableColumn id="16" xr3:uid="{676F044B-F131-4B22-AA2B-AEEF49673F2E}" name="Recherche ingrédient" dataDxfId="33">
      <calculatedColumnFormula>IF(TabGestionPRODUITS[[#This Row],[Nom du produit]]="","",IF((--ISNUMBER(SEARCH(#REF!,TabGestionPRODUITS[[#This Row],[Ingrédients du produit]])))=1,"présent","non présent"))</calculatedColumnFormula>
    </tableColumn>
    <tableColumn id="1" xr3:uid="{FFF98A95-0D38-4209-9BB4-E61B35618A84}" name="Nom du produit" dataDxfId="32"/>
    <tableColumn id="2" xr3:uid="{0CCE8D03-D585-43A5-913B-B37061E981C1}" name="Numéro de lot" dataDxfId="31"/>
    <tableColumn id="3" xr3:uid="{0BB2EBFF-DEFF-48CF-8799-0973183DBD31}" name="Composition du produit" dataDxfId="30">
      <calculatedColumnFormula>IF(TabGestionPRODUITS[[#This Row],[Nom du produit]]="","",(VLOOKUP($F7,TabProduits[],3,FALSE)))</calculatedColumnFormula>
    </tableColumn>
    <tableColumn id="4" xr3:uid="{35C23103-2612-4369-8264-386C6A1B734E}" name="Date de fabrication" dataDxfId="29"/>
    <tableColumn id="5" xr3:uid="{C65F4EA9-99F2-4EBE-8969-5E9DD91B6380}" name="Quantité produite" dataDxfId="28"/>
    <tableColumn id="6" xr3:uid="{2E99124E-C5FF-4905-B14B-E8A71A6F7F84}" name="Quantité vendue" dataDxfId="27"/>
    <tableColumn id="7" xr3:uid="{663154CB-E7D1-4DEB-B350-2FB08AC0E016}" name="Quantité disponible" dataDxfId="26">
      <calculatedColumnFormula>IF(TabGestionPRODUITS[[#This Row],[Quantité produite]]="","",J7-K7)</calculatedColumnFormula>
    </tableColumn>
    <tableColumn id="8" xr3:uid="{0323041E-6256-473F-8D72-F411F3598603}" name="Quantité minimale" dataDxfId="25"/>
    <tableColumn id="9" xr3:uid="{36414B7F-E5E4-4F7B-A18A-0FC86C13C1D0}" name="Ingrédient 1_x000a_Numéro de lot" dataDxfId="24"/>
    <tableColumn id="11" xr3:uid="{B63EC888-160F-4F27-9873-57D5881B41B7}" name="Ingrédient 2_x000a_Numéro de lot" dataDxfId="23"/>
    <tableColumn id="13" xr3:uid="{A48E21CB-7601-4074-A1DA-05EAB38D6D31}" name="Ingrédient 3_x000a_Numéro de lot" dataDxfId="22"/>
    <tableColumn id="15" xr3:uid="{DE1B8072-5B00-49FB-8BCE-7871E868742E}" name="Ingrédient 4_x000a_Numéro de lot" dataDxfId="21"/>
    <tableColumn id="17" xr3:uid="{3E3D7645-54C7-480F-B735-ED127354D5C2}" name="Ingrédient 5_x000a_Numéro de lot" dataDxfId="20"/>
    <tableColumn id="19" xr3:uid="{8DC58A62-3A3A-4BF0-856D-5DE379439E25}" name="Ingrédient 6_x000a_Numéro de lot" dataDxfId="19"/>
    <tableColumn id="21" xr3:uid="{124B4B2A-DCE6-4851-A5CF-1D4F5E0ADF13}" name="Ingrédient 7_x000a_Numéro de lot" dataDxfId="18"/>
    <tableColumn id="23" xr3:uid="{070FD4F6-5E97-45C6-A57D-47B0BA8C4363}" name="Ingrédient 8_x000a_Numéro de lot" dataDxfId="17"/>
    <tableColumn id="25" xr3:uid="{DD5A7411-E8F6-481C-9569-44B4600C49FA}" name="Ingrédient 9_x000a_Numéro de lot" dataDxfId="16"/>
    <tableColumn id="27" xr3:uid="{264C17A2-0B05-4506-8E79-3E97F76B132D}" name="Ingrédient 10_x000a_Numéro de lot" dataDxfId="15"/>
    <tableColumn id="29" xr3:uid="{7EC2B9E2-22F5-47C6-A8A5-D61E672352AF}" name="Ingrédient 11_x000a_Numéro de lot" dataDxfId="14"/>
    <tableColumn id="31" xr3:uid="{8915EAE6-2CF1-4A46-8940-061084876CA2}" name="Ingrédient 12_x000a_Numéro de lot" dataDxfId="13"/>
    <tableColumn id="33" xr3:uid="{9E94231F-F989-48EA-B0FD-C958D75CABC5}" name="Ingrédient 13_x000a_Numéro de lot" dataDxfId="12"/>
    <tableColumn id="35" xr3:uid="{0E73C851-5863-45B7-A0C6-97FFF5AF23F0}" name="Ingrédient 14_x000a_Numéro de lot" dataDxfId="11"/>
    <tableColumn id="37" xr3:uid="{07F865E3-95D1-4449-8695-630BC66F3F2B}" name="Ingrédient 15_x000a_Numéro de lot" dataDxfId="10"/>
    <tableColumn id="10" xr3:uid="{82E058EA-8B2E-448D-9299-88BD58329C2A}" name="Ingrédients du produit" dataDxfId="9">
      <calculatedColumnFormula>CONCATENATE(TabGestionPRODUITS[[#This Row],[Ingrédient 1
Numéro de lot]]&amp;CHAR(10),TabGestionPRODUITS[[#This Row],[Ingrédient 2
Numéro de lot]]&amp;CHAR(10),TabGestionPRODUITS[[#This Row],[Ingrédient 3
Numéro de lot]]&amp;CHAR(10),TabGestionPRODUITS[[#This Row],[Ingrédient 4
Numéro de lot]]&amp;CHAR(10),TabGestionPRODUITS[[#This Row],[Ingrédient 5
Numéro de lot]]&amp;CHAR(10),TabGestionPRODUITS[[#This Row],[Ingrédient 6
Numéro de lot]]&amp;CHAR(10),TabGestionPRODUITS[[#This Row],[Ingrédient 7
Numéro de lot]]&amp;CHAR(10),TabGestionPRODUITS[[#This Row],[Ingrédient 8
Numéro de lot]]&amp;CHAR(10),TabGestionPRODUITS[[#This Row],[Ingrédient 9
Numéro de lot]]&amp;CHAR(10),TabGestionPRODUITS[[#This Row],[Ingrédient 10
Numéro de lot]]&amp;CHAR(10),TabGestionPRODUITS[[#This Row],[Ingrédient 11
Numéro de lot]]&amp;CHAR(10),TabGestionPRODUITS[[#This Row],[Ingrédient 12
Numéro de lot]]&amp;CHAR(10),TabGestionPRODUITS[[#This Row],[Ingrédient 13
Numéro de lot]]&amp;CHAR(10),TabGestionPRODUITS[[#This Row],[Ingrédient 14
Numéro de lot]]&amp;CHAR(10),TabGestionPRODUITS[[#This Row],[Ingrédient 15
Numéro de lot]]&amp;CHAR(10),)</calculatedColumnFormula>
    </tableColumn>
    <tableColumn id="12" xr3:uid="{037D5C93-A08C-450D-87C1-E6CB5162DF72}" name="Référence du produit" dataDxfId="8">
      <calculatedColumnFormula>CONCATENATE(TabGestionPRODUITS[[#This Row],[Nom du produit]]&amp;" "&amp;"-"&amp;" ",TabGestionPRODUITS[[#This Row],[Numéro de lot]])</calculatedColumnFormula>
    </tableColumn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microsoft.com/office/2007/relationships/slicer" Target="../slicers/slicer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31DFA-9A48-458B-9BE4-A1816383974F}">
  <sheetPr codeName="Feuil1"/>
  <dimension ref="A1:D25"/>
  <sheetViews>
    <sheetView showGridLines="0" tabSelected="1" zoomScaleNormal="100" workbookViewId="0">
      <pane ySplit="4" topLeftCell="A5" activePane="bottomLeft" state="frozen"/>
      <selection pane="bottomLeft" activeCell="A5" sqref="A5"/>
    </sheetView>
  </sheetViews>
  <sheetFormatPr baseColWidth="10" defaultRowHeight="14.25" x14ac:dyDescent="0.45"/>
  <cols>
    <col min="1" max="1" width="41.73046875" style="5" customWidth="1"/>
    <col min="2" max="2" width="14.53125" style="4" customWidth="1"/>
    <col min="3" max="3" width="40.3984375" style="4" customWidth="1"/>
    <col min="4" max="4" width="67.59765625" style="2" customWidth="1"/>
  </cols>
  <sheetData>
    <row r="1" spans="1:4" ht="2" customHeight="1" x14ac:dyDescent="0.45"/>
    <row r="2" spans="1:4" ht="22.15" customHeight="1" x14ac:dyDescent="0.45">
      <c r="A2" s="58" t="s">
        <v>78</v>
      </c>
      <c r="B2" s="58"/>
      <c r="C2" s="58"/>
      <c r="D2" s="58"/>
    </row>
    <row r="3" spans="1:4" ht="28.5" customHeight="1" x14ac:dyDescent="0.45"/>
    <row r="4" spans="1:4" ht="39.75" customHeight="1" x14ac:dyDescent="0.45">
      <c r="A4" s="10" t="s">
        <v>84</v>
      </c>
      <c r="B4" s="10" t="s">
        <v>7</v>
      </c>
      <c r="C4" s="4" t="s">
        <v>12</v>
      </c>
      <c r="D4" s="4" t="s">
        <v>13</v>
      </c>
    </row>
    <row r="5" spans="1:4" ht="39.75" customHeight="1" x14ac:dyDescent="0.45">
      <c r="A5" s="27" t="s">
        <v>82</v>
      </c>
      <c r="B5" s="42">
        <f>IF(TabINGREDIENTS[[#This Row],[                      INGREDIENTS]]="","",IFERROR(SUMIF(TabGestionINGREDIENTS[Nom de l''ingrédient],TabINGREDIENTS[[#This Row],[                      INGREDIENTS]],TabGestionINGREDIENTS[Quantité disponible]),""))</f>
        <v>20</v>
      </c>
      <c r="C5" s="28" t="s">
        <v>83</v>
      </c>
      <c r="D5" s="28" t="s">
        <v>83</v>
      </c>
    </row>
    <row r="6" spans="1:4" ht="39.75" customHeight="1" x14ac:dyDescent="0.45">
      <c r="A6" s="27" t="s">
        <v>111</v>
      </c>
      <c r="B6" s="42">
        <f>IF(TabINGREDIENTS[[#This Row],[                      INGREDIENTS]]="","",IFERROR(SUMIF(TabGestionINGREDIENTS[Nom de l''ingrédient],TabINGREDIENTS[[#This Row],[                      INGREDIENTS]],TabGestionINGREDIENTS[Quantité disponible]),""))</f>
        <v>20</v>
      </c>
      <c r="C6" s="28" t="s">
        <v>86</v>
      </c>
      <c r="D6" s="28" t="s">
        <v>86</v>
      </c>
    </row>
    <row r="7" spans="1:4" ht="39.75" customHeight="1" x14ac:dyDescent="0.45">
      <c r="A7" s="27" t="s">
        <v>112</v>
      </c>
      <c r="B7" s="42">
        <f>IF(TabINGREDIENTS[[#This Row],[                      INGREDIENTS]]="","",IFERROR(SUMIF(TabGestionINGREDIENTS[Nom de l''ingrédient],TabINGREDIENTS[[#This Row],[                      INGREDIENTS]],TabGestionINGREDIENTS[Quantité disponible]),""))</f>
        <v>20</v>
      </c>
      <c r="C7" s="28" t="s">
        <v>86</v>
      </c>
      <c r="D7" s="28" t="s">
        <v>86</v>
      </c>
    </row>
    <row r="8" spans="1:4" ht="39.75" customHeight="1" x14ac:dyDescent="0.45">
      <c r="A8" s="27" t="s">
        <v>113</v>
      </c>
      <c r="B8" s="42">
        <f>IF(TabINGREDIENTS[[#This Row],[                      INGREDIENTS]]="","",IFERROR(SUMIF(TabGestionINGREDIENTS[Nom de l''ingrédient],TabINGREDIENTS[[#This Row],[                      INGREDIENTS]],TabGestionINGREDIENTS[Quantité disponible]),""))</f>
        <v>20</v>
      </c>
      <c r="C8" s="28" t="s">
        <v>86</v>
      </c>
      <c r="D8" s="28" t="s">
        <v>86</v>
      </c>
    </row>
    <row r="9" spans="1:4" ht="39.75" customHeight="1" x14ac:dyDescent="0.45">
      <c r="A9" s="27" t="s">
        <v>114</v>
      </c>
      <c r="B9" s="42">
        <f>IF(TabINGREDIENTS[[#This Row],[                      INGREDIENTS]]="","",IFERROR(SUMIF(TabGestionINGREDIENTS[Nom de l''ingrédient],TabINGREDIENTS[[#This Row],[                      INGREDIENTS]],TabGestionINGREDIENTS[Quantité disponible]),""))</f>
        <v>20</v>
      </c>
      <c r="C9" s="28" t="s">
        <v>86</v>
      </c>
      <c r="D9" s="28" t="s">
        <v>86</v>
      </c>
    </row>
    <row r="10" spans="1:4" ht="39.75" customHeight="1" x14ac:dyDescent="0.45">
      <c r="A10" s="27" t="s">
        <v>115</v>
      </c>
      <c r="B10" s="42">
        <f>IF(TabINGREDIENTS[[#This Row],[                      INGREDIENTS]]="","",IFERROR(SUMIF(TabGestionINGREDIENTS[Nom de l''ingrédient],TabINGREDIENTS[[#This Row],[                      INGREDIENTS]],TabGestionINGREDIENTS[Quantité disponible]),""))</f>
        <v>20</v>
      </c>
      <c r="C10" s="28" t="s">
        <v>86</v>
      </c>
      <c r="D10" s="28" t="s">
        <v>86</v>
      </c>
    </row>
    <row r="11" spans="1:4" ht="39.75" customHeight="1" x14ac:dyDescent="0.45">
      <c r="A11" s="27" t="s">
        <v>116</v>
      </c>
      <c r="B11" s="42">
        <f>IF(TabINGREDIENTS[[#This Row],[                      INGREDIENTS]]="","",IFERROR(SUMIF(TabGestionINGREDIENTS[Nom de l''ingrédient],TabINGREDIENTS[[#This Row],[                      INGREDIENTS]],TabGestionINGREDIENTS[Quantité disponible]),""))</f>
        <v>20</v>
      </c>
      <c r="C11" s="28" t="s">
        <v>86</v>
      </c>
      <c r="D11" s="28" t="s">
        <v>86</v>
      </c>
    </row>
    <row r="12" spans="1:4" ht="39.75" customHeight="1" x14ac:dyDescent="0.45">
      <c r="A12" s="27" t="s">
        <v>103</v>
      </c>
      <c r="B12" s="42">
        <f>IF(TabINGREDIENTS[[#This Row],[                      INGREDIENTS]]="","",IFERROR(SUMIF(TabGestionINGREDIENTS[Nom de l''ingrédient],TabINGREDIENTS[[#This Row],[                      INGREDIENTS]],TabGestionINGREDIENTS[Quantité disponible]),""))</f>
        <v>20</v>
      </c>
      <c r="C12" s="28" t="s">
        <v>86</v>
      </c>
      <c r="D12" s="28" t="s">
        <v>86</v>
      </c>
    </row>
    <row r="13" spans="1:4" ht="39.75" customHeight="1" x14ac:dyDescent="0.45">
      <c r="A13" s="27" t="s">
        <v>104</v>
      </c>
      <c r="B13" s="42">
        <f>IF(TabINGREDIENTS[[#This Row],[                      INGREDIENTS]]="","",IFERROR(SUMIF(TabGestionINGREDIENTS[Nom de l''ingrédient],TabINGREDIENTS[[#This Row],[                      INGREDIENTS]],TabGestionINGREDIENTS[Quantité disponible]),""))</f>
        <v>20</v>
      </c>
      <c r="C13" s="28" t="s">
        <v>86</v>
      </c>
      <c r="D13" s="28" t="s">
        <v>86</v>
      </c>
    </row>
    <row r="14" spans="1:4" ht="39.75" customHeight="1" x14ac:dyDescent="0.45">
      <c r="A14" s="27" t="s">
        <v>105</v>
      </c>
      <c r="B14" s="42">
        <f>IF(TabINGREDIENTS[[#This Row],[                      INGREDIENTS]]="","",IFERROR(SUMIF(TabGestionINGREDIENTS[Nom de l''ingrédient],TabINGREDIENTS[[#This Row],[                      INGREDIENTS]],TabGestionINGREDIENTS[Quantité disponible]),""))</f>
        <v>20</v>
      </c>
      <c r="C14" s="28" t="s">
        <v>86</v>
      </c>
      <c r="D14" s="28" t="s">
        <v>86</v>
      </c>
    </row>
    <row r="15" spans="1:4" ht="39.75" customHeight="1" x14ac:dyDescent="0.45">
      <c r="A15" s="27" t="s">
        <v>106</v>
      </c>
      <c r="B15" s="42">
        <f>IF(TabINGREDIENTS[[#This Row],[                      INGREDIENTS]]="","",IFERROR(SUMIF(TabGestionINGREDIENTS[Nom de l''ingrédient],TabINGREDIENTS[[#This Row],[                      INGREDIENTS]],TabGestionINGREDIENTS[Quantité disponible]),""))</f>
        <v>20</v>
      </c>
      <c r="C15" s="28" t="s">
        <v>86</v>
      </c>
      <c r="D15" s="28" t="s">
        <v>86</v>
      </c>
    </row>
    <row r="16" spans="1:4" ht="39.75" customHeight="1" x14ac:dyDescent="0.45">
      <c r="A16" s="27" t="s">
        <v>107</v>
      </c>
      <c r="B16" s="42">
        <f>IF(TabINGREDIENTS[[#This Row],[                      INGREDIENTS]]="","",IFERROR(SUMIF(TabGestionINGREDIENTS[Nom de l''ingrédient],TabINGREDIENTS[[#This Row],[                      INGREDIENTS]],TabGestionINGREDIENTS[Quantité disponible]),""))</f>
        <v>20</v>
      </c>
      <c r="C16" s="28" t="s">
        <v>86</v>
      </c>
      <c r="D16" s="28" t="s">
        <v>86</v>
      </c>
    </row>
    <row r="17" spans="1:4" ht="39.75" customHeight="1" x14ac:dyDescent="0.45">
      <c r="A17" s="27" t="s">
        <v>108</v>
      </c>
      <c r="B17" s="42">
        <f>IF(TabINGREDIENTS[[#This Row],[                      INGREDIENTS]]="","",IFERROR(SUMIF(TabGestionINGREDIENTS[Nom de l''ingrédient],TabINGREDIENTS[[#This Row],[                      INGREDIENTS]],TabGestionINGREDIENTS[Quantité disponible]),""))</f>
        <v>20</v>
      </c>
      <c r="C17" s="28" t="s">
        <v>86</v>
      </c>
      <c r="D17" s="28" t="s">
        <v>86</v>
      </c>
    </row>
    <row r="18" spans="1:4" ht="39.75" customHeight="1" x14ac:dyDescent="0.45">
      <c r="A18" s="27" t="s">
        <v>109</v>
      </c>
      <c r="B18" s="42">
        <f>IF(TabINGREDIENTS[[#This Row],[                      INGREDIENTS]]="","",IFERROR(SUMIF(TabGestionINGREDIENTS[Nom de l''ingrédient],TabINGREDIENTS[[#This Row],[                      INGREDIENTS]],TabGestionINGREDIENTS[Quantité disponible]),""))</f>
        <v>20</v>
      </c>
      <c r="C18" s="28" t="s">
        <v>86</v>
      </c>
      <c r="D18" s="28" t="s">
        <v>86</v>
      </c>
    </row>
    <row r="19" spans="1:4" ht="39.75" customHeight="1" x14ac:dyDescent="0.45">
      <c r="A19" s="27" t="s">
        <v>110</v>
      </c>
      <c r="B19" s="42">
        <f>IF(TabINGREDIENTS[[#This Row],[                      INGREDIENTS]]="","",IFERROR(SUMIF(TabGestionINGREDIENTS[Nom de l''ingrédient],TabINGREDIENTS[[#This Row],[                      INGREDIENTS]],TabGestionINGREDIENTS[Quantité disponible]),""))</f>
        <v>20</v>
      </c>
      <c r="C19" s="28" t="s">
        <v>86</v>
      </c>
      <c r="D19" s="28" t="s">
        <v>86</v>
      </c>
    </row>
    <row r="20" spans="1:4" ht="39.75" customHeight="1" x14ac:dyDescent="0.45">
      <c r="A20" s="27"/>
      <c r="B20" s="42" t="str">
        <f>IF(TabINGREDIENTS[[#This Row],[                      INGREDIENTS]]="","",IFERROR(SUMIF(TabGestionINGREDIENTS[Nom de l''ingrédient],TabINGREDIENTS[[#This Row],[                      INGREDIENTS]],TabGestionINGREDIENTS[Quantité disponible]),""))</f>
        <v/>
      </c>
      <c r="C20" s="28"/>
      <c r="D20" s="28"/>
    </row>
    <row r="21" spans="1:4" ht="39.75" customHeight="1" x14ac:dyDescent="0.45">
      <c r="A21" s="27"/>
      <c r="B21" s="42" t="str">
        <f>IF(TabINGREDIENTS[[#This Row],[                      INGREDIENTS]]="","",IFERROR(SUMIF(TabGestionINGREDIENTS[Nom de l''ingrédient],TabINGREDIENTS[[#This Row],[                      INGREDIENTS]],TabGestionINGREDIENTS[Quantité disponible]),""))</f>
        <v/>
      </c>
      <c r="C21" s="28"/>
      <c r="D21" s="28"/>
    </row>
    <row r="22" spans="1:4" ht="39.75" customHeight="1" x14ac:dyDescent="0.45">
      <c r="A22" s="27"/>
      <c r="B22" s="42" t="str">
        <f>IF(TabINGREDIENTS[[#This Row],[                      INGREDIENTS]]="","",IFERROR(SUMIF(TabGestionINGREDIENTS[Nom de l''ingrédient],TabINGREDIENTS[[#This Row],[                      INGREDIENTS]],TabGestionINGREDIENTS[Quantité disponible]),""))</f>
        <v/>
      </c>
      <c r="C22" s="28"/>
      <c r="D22" s="28"/>
    </row>
    <row r="23" spans="1:4" s="1" customFormat="1" ht="39.75" customHeight="1" x14ac:dyDescent="0.45">
      <c r="A23" s="34"/>
      <c r="B23" s="28"/>
      <c r="C23" s="28"/>
      <c r="D23" s="41"/>
    </row>
    <row r="24" spans="1:4" ht="39.75" customHeight="1" x14ac:dyDescent="0.45"/>
    <row r="25" spans="1:4" ht="39.75" customHeight="1" x14ac:dyDescent="0.45"/>
  </sheetData>
  <sheetProtection formatCells="0" formatRows="0" insertRows="0" deleteRows="0" sort="0" autoFilter="0" pivotTables="0"/>
  <mergeCells count="1">
    <mergeCell ref="A2:D2"/>
  </mergeCells>
  <phoneticPr fontId="2" type="noConversion"/>
  <conditionalFormatting sqref="A5:B22">
    <cfRule type="expression" dxfId="7" priority="1">
      <formula>$B5=0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F9BD21-07DE-442C-AE54-166D6C41A726}">
  <sheetPr codeName="Feuil2"/>
  <dimension ref="A1:AI2772"/>
  <sheetViews>
    <sheetView showGridLines="0" workbookViewId="0">
      <pane xSplit="4" ySplit="4" topLeftCell="G5" activePane="bottomRight" state="frozen"/>
      <selection pane="topRight" activeCell="E1" sqref="E1"/>
      <selection pane="bottomLeft" activeCell="A5" sqref="A5"/>
      <selection pane="bottomRight" activeCell="A5" sqref="A5"/>
    </sheetView>
  </sheetViews>
  <sheetFormatPr baseColWidth="10" defaultRowHeight="18" x14ac:dyDescent="0.45"/>
  <cols>
    <col min="1" max="1" width="32.46484375" style="38" customWidth="1"/>
    <col min="2" max="2" width="11.1328125" style="4" customWidth="1"/>
    <col min="3" max="3" width="21.59765625" style="4" customWidth="1"/>
    <col min="4" max="4" width="34.53125" style="4" customWidth="1"/>
    <col min="5" max="5" width="8.59765625" style="4" customWidth="1"/>
    <col min="6" max="6" width="15.59765625" style="4" customWidth="1"/>
    <col min="7" max="7" width="8.59765625" style="4" customWidth="1"/>
    <col min="8" max="8" width="15.59765625" style="4" customWidth="1"/>
    <col min="9" max="9" width="8.59765625" style="4" customWidth="1"/>
    <col min="10" max="10" width="15.59765625" style="4" customWidth="1"/>
    <col min="11" max="11" width="8.59765625" style="4" customWidth="1"/>
    <col min="12" max="12" width="15.59765625" style="4" customWidth="1"/>
    <col min="13" max="13" width="8.59765625" style="4" customWidth="1"/>
    <col min="14" max="14" width="15.59765625" style="4" customWidth="1"/>
    <col min="15" max="15" width="8.59765625" style="4" customWidth="1"/>
    <col min="16" max="16" width="15.59765625" style="4" customWidth="1"/>
    <col min="17" max="17" width="8.59765625" style="4" customWidth="1"/>
    <col min="18" max="18" width="15.59765625" style="4" customWidth="1"/>
    <col min="19" max="19" width="8.59765625" style="4" customWidth="1"/>
    <col min="20" max="20" width="15.59765625" style="4" customWidth="1"/>
    <col min="21" max="21" width="8.59765625" style="4" customWidth="1"/>
    <col min="22" max="22" width="15.59765625" style="4" customWidth="1"/>
    <col min="23" max="23" width="8.59765625" style="4" customWidth="1"/>
    <col min="24" max="24" width="15.59765625" style="4" customWidth="1"/>
    <col min="25" max="25" width="8.59765625" style="4" customWidth="1"/>
    <col min="26" max="26" width="15.59765625" style="4" customWidth="1"/>
    <col min="27" max="27" width="8.59765625" style="4" customWidth="1"/>
    <col min="28" max="28" width="15.59765625" style="4" customWidth="1"/>
    <col min="29" max="29" width="8.59765625" style="4" customWidth="1"/>
    <col min="30" max="30" width="15.59765625" style="4" customWidth="1"/>
    <col min="31" max="31" width="8.59765625" style="2" customWidth="1"/>
    <col min="32" max="32" width="15.59765625" customWidth="1"/>
    <col min="33" max="33" width="8.59765625" customWidth="1"/>
  </cols>
  <sheetData>
    <row r="1" spans="1:35" ht="2" customHeight="1" x14ac:dyDescent="0.45"/>
    <row r="2" spans="1:35" ht="22.25" customHeight="1" x14ac:dyDescent="0.45">
      <c r="A2" s="39"/>
      <c r="B2" s="21"/>
      <c r="C2" s="21"/>
      <c r="D2" s="36" t="s">
        <v>79</v>
      </c>
      <c r="E2" s="45"/>
      <c r="F2" s="45"/>
      <c r="G2" s="45"/>
      <c r="H2" s="45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2"/>
      <c r="AF2" s="23"/>
      <c r="AG2" s="23"/>
      <c r="AH2" s="23"/>
    </row>
    <row r="3" spans="1:35" ht="35" customHeight="1" x14ac:dyDescent="0.45"/>
    <row r="4" spans="1:35" s="18" customFormat="1" ht="62.25" customHeight="1" x14ac:dyDescent="0.45">
      <c r="A4" s="10" t="s">
        <v>85</v>
      </c>
      <c r="B4" s="14" t="s">
        <v>68</v>
      </c>
      <c r="C4" s="14" t="s">
        <v>67</v>
      </c>
      <c r="D4" s="14" t="s">
        <v>87</v>
      </c>
      <c r="E4" s="16" t="s">
        <v>14</v>
      </c>
      <c r="F4" s="16" t="s">
        <v>52</v>
      </c>
      <c r="G4" s="16" t="s">
        <v>15</v>
      </c>
      <c r="H4" s="16" t="s">
        <v>53</v>
      </c>
      <c r="I4" s="16" t="s">
        <v>16</v>
      </c>
      <c r="J4" s="16" t="s">
        <v>54</v>
      </c>
      <c r="K4" s="16" t="s">
        <v>17</v>
      </c>
      <c r="L4" s="16" t="s">
        <v>55</v>
      </c>
      <c r="M4" s="16" t="s">
        <v>18</v>
      </c>
      <c r="N4" s="16" t="s">
        <v>56</v>
      </c>
      <c r="O4" s="16" t="s">
        <v>19</v>
      </c>
      <c r="P4" s="16" t="s">
        <v>57</v>
      </c>
      <c r="Q4" s="16" t="s">
        <v>20</v>
      </c>
      <c r="R4" s="16" t="s">
        <v>58</v>
      </c>
      <c r="S4" s="16" t="s">
        <v>21</v>
      </c>
      <c r="T4" s="16" t="s">
        <v>59</v>
      </c>
      <c r="U4" s="16" t="s">
        <v>22</v>
      </c>
      <c r="V4" s="16" t="s">
        <v>60</v>
      </c>
      <c r="W4" s="16" t="s">
        <v>23</v>
      </c>
      <c r="X4" s="16" t="s">
        <v>61</v>
      </c>
      <c r="Y4" s="16" t="s">
        <v>24</v>
      </c>
      <c r="Z4" s="16" t="s">
        <v>62</v>
      </c>
      <c r="AA4" s="16" t="s">
        <v>25</v>
      </c>
      <c r="AB4" s="16" t="s">
        <v>63</v>
      </c>
      <c r="AC4" s="16" t="s">
        <v>27</v>
      </c>
      <c r="AD4" s="16" t="s">
        <v>64</v>
      </c>
      <c r="AE4" s="16" t="s">
        <v>28</v>
      </c>
      <c r="AF4" s="16" t="s">
        <v>65</v>
      </c>
      <c r="AG4" s="16" t="s">
        <v>29</v>
      </c>
      <c r="AH4" s="16" t="s">
        <v>66</v>
      </c>
      <c r="AI4" s="17"/>
    </row>
    <row r="5" spans="1:35" s="18" customFormat="1" ht="62.25" customHeight="1" x14ac:dyDescent="0.45">
      <c r="A5" s="40" t="s">
        <v>117</v>
      </c>
      <c r="B5" s="33">
        <f>IF(TabProduits[[#This Row],[                                NOM DU PRODUIT]]="","",IFERROR(SUMIF(TabGestionPRODUITS[Nom du produit],TabProduits[[#This Row],[                                NOM DU PRODUIT]],TabGestionPRODUITS[Quantité disponible]),""))</f>
        <v>0</v>
      </c>
      <c r="C5" s="15" t="str">
        <f>CONCATENATE(TabProduits[[#This Row],[INGREDIENT 1]]&amp;" "&amp;":"&amp;" ",TabProduits[[#This Row],[DOSAGE  INGREDIENT 1]]&amp;CHAR(10),TabProduits[[#This Row],[INGREDIENT 2]]&amp;" "&amp;":"&amp;" ",TabProduits[[#This Row],[DOSAGE  INGREDIENT 2]]&amp;CHAR(10),TabProduits[[#This Row],[INGREDIENT 3]]&amp;" "&amp;":"&amp;" ",TabProduits[[#This Row],[DOSAGE  INGREDIENT 3]]&amp;CHAR(10),TabProduits[[#This Row],[INGREDIENT 4]]&amp;" "&amp;":"&amp;" ",TabProduits[[#This Row],[DOSAGE  INGREDIENT 4]]&amp;CHAR(10),TabProduits[[#This Row],[INGREDIENT 5]]&amp;" "&amp;":"&amp;" ",TabProduits[[#This Row],[DOSAGE  INGREDIENT 5]]&amp;CHAR(10),TabProduits[[#This Row],[INGREDIENT 6]]&amp;" "&amp;":"&amp;" ",TabProduits[[#This Row],[DOSAGE  INGREDIENT 6]]&amp;CHAR(10),TabProduits[[#This Row],[INGREDIENT 7]]&amp;" "&amp;":"&amp;" ",TabProduits[[#This Row],[DOSAGE  INGREDIENT 7]]&amp;CHAR(10),TabProduits[[#This Row],[INGREDIENT 8]]&amp;" "&amp;":"&amp;" ",TabProduits[[#This Row],[DOSAGE  INGREDIENT 8]]&amp;CHAR(10),TabProduits[[#This Row],[INGREDIENT 9]]&amp;" "&amp;":"&amp;" ",TabProduits[[#This Row],[DOSAGE  INGREDIENT 9]]&amp;CHAR(10),TabProduits[[#This Row],[INGREDIENT 10]]&amp;" "&amp;":"&amp;" ",TabProduits[[#This Row],[DOSAGE  INGREDIENT 10]]&amp;CHAR(10),TabProduits[[#This Row],[INGREDIENT 11]]&amp;" "&amp;":"&amp;" ",TabProduits[[#This Row],[DOSAGE  INGREDIENT 11]]&amp;CHAR(10),TabProduits[[#This Row],[INGREDIENT 12]]&amp;" "&amp;":"&amp;" ",TabProduits[[#This Row],[DOSAGE  INGREDIENT 12]]&amp;CHAR(10),TabProduits[[#This Row],[INGREDIENT 13]]&amp;" "&amp;":"&amp;" ",TabProduits[[#This Row],[DOSAGE  INGREDIENT 13]]&amp;CHAR(10),TabProduits[[#This Row],[INGREDIENT 14]]&amp;" "&amp;":"&amp;" ",TabProduits[[#This Row],[DOSAGE  INGREDIENT 14]]&amp;CHAR(10),TabProduits[[#This Row],[INGREDIENT 15]]&amp;" "&amp;":"&amp;" ",TabProduits[[#This Row],[DOSAGE  INGREDIENT 15]])</f>
        <v>Test1 : 1
TEST2 : 2
TEST3 : 3
TEST4 : 4
TEST5 : 5
TEST6 : 6
TEST7 : 7
TEST8 : 8
TEST9 : 9
TEST10 : 10
TEST11 : 11
TEST12 : 12
TEST13 : 13
TEST14 : 14
TEST15 : 15</v>
      </c>
      <c r="D5" s="15" t="s">
        <v>118</v>
      </c>
      <c r="E5" s="35" t="s">
        <v>82</v>
      </c>
      <c r="F5" s="43" t="s">
        <v>88</v>
      </c>
      <c r="G5" s="35" t="s">
        <v>103</v>
      </c>
      <c r="H5" s="43" t="s">
        <v>89</v>
      </c>
      <c r="I5" s="35" t="s">
        <v>104</v>
      </c>
      <c r="J5" s="43" t="s">
        <v>90</v>
      </c>
      <c r="K5" s="35" t="s">
        <v>105</v>
      </c>
      <c r="L5" s="43" t="s">
        <v>91</v>
      </c>
      <c r="M5" s="35" t="s">
        <v>106</v>
      </c>
      <c r="N5" s="43" t="s">
        <v>92</v>
      </c>
      <c r="O5" s="35" t="s">
        <v>107</v>
      </c>
      <c r="P5" s="43" t="s">
        <v>93</v>
      </c>
      <c r="Q5" s="35" t="s">
        <v>108</v>
      </c>
      <c r="R5" s="43" t="s">
        <v>94</v>
      </c>
      <c r="S5" s="35" t="s">
        <v>109</v>
      </c>
      <c r="T5" s="43" t="s">
        <v>95</v>
      </c>
      <c r="U5" s="35" t="s">
        <v>110</v>
      </c>
      <c r="V5" s="43" t="s">
        <v>96</v>
      </c>
      <c r="W5" s="35" t="s">
        <v>111</v>
      </c>
      <c r="X5" s="43" t="s">
        <v>97</v>
      </c>
      <c r="Y5" s="35" t="s">
        <v>112</v>
      </c>
      <c r="Z5" s="43" t="s">
        <v>98</v>
      </c>
      <c r="AA5" s="35" t="s">
        <v>113</v>
      </c>
      <c r="AB5" s="43" t="s">
        <v>99</v>
      </c>
      <c r="AC5" s="35" t="s">
        <v>114</v>
      </c>
      <c r="AD5" s="44" t="s">
        <v>100</v>
      </c>
      <c r="AE5" s="35" t="s">
        <v>115</v>
      </c>
      <c r="AF5" s="43" t="s">
        <v>101</v>
      </c>
      <c r="AG5" s="35" t="s">
        <v>116</v>
      </c>
      <c r="AH5" s="43" t="s">
        <v>102</v>
      </c>
      <c r="AI5" s="17"/>
    </row>
    <row r="6" spans="1:35" s="18" customFormat="1" ht="62.25" customHeight="1" x14ac:dyDescent="0.45">
      <c r="A6" s="38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2"/>
      <c r="AF6"/>
      <c r="AG6"/>
      <c r="AH6"/>
      <c r="AI6" s="17"/>
    </row>
    <row r="7" spans="1:35" s="18" customFormat="1" ht="62.25" customHeight="1" x14ac:dyDescent="0.45">
      <c r="A7" s="38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2"/>
      <c r="AF7"/>
      <c r="AG7"/>
      <c r="AH7"/>
      <c r="AI7" s="17"/>
    </row>
    <row r="8" spans="1:35" s="18" customFormat="1" ht="62.25" customHeight="1" x14ac:dyDescent="0.45">
      <c r="A8" s="38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2"/>
      <c r="AF8"/>
      <c r="AG8"/>
      <c r="AH8"/>
      <c r="AI8" s="17"/>
    </row>
    <row r="9" spans="1:35" s="18" customFormat="1" ht="62.25" customHeight="1" x14ac:dyDescent="0.45">
      <c r="A9" s="38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2"/>
      <c r="AF9"/>
      <c r="AG9"/>
      <c r="AH9"/>
      <c r="AI9" s="17"/>
    </row>
    <row r="10" spans="1:35" s="18" customFormat="1" ht="62.25" customHeight="1" x14ac:dyDescent="0.45">
      <c r="A10" s="38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2"/>
      <c r="AF10"/>
      <c r="AG10"/>
      <c r="AH10"/>
      <c r="AI10" s="17"/>
    </row>
    <row r="11" spans="1:35" s="18" customFormat="1" ht="62.25" customHeight="1" x14ac:dyDescent="0.45">
      <c r="A11" s="38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2"/>
      <c r="AF11"/>
      <c r="AG11"/>
      <c r="AH11"/>
      <c r="AI11" s="17"/>
    </row>
    <row r="12" spans="1:35" s="18" customFormat="1" ht="62.25" customHeight="1" x14ac:dyDescent="0.45">
      <c r="A12" s="38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2"/>
      <c r="AF12"/>
      <c r="AG12"/>
      <c r="AH12"/>
      <c r="AI12" s="17"/>
    </row>
    <row r="13" spans="1:35" s="18" customFormat="1" ht="62.25" customHeight="1" x14ac:dyDescent="0.45">
      <c r="A13" s="38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2"/>
      <c r="AF13"/>
      <c r="AG13"/>
      <c r="AH13"/>
      <c r="AI13" s="17"/>
    </row>
    <row r="14" spans="1:35" ht="34.9" customHeight="1" x14ac:dyDescent="0.45">
      <c r="AI14" s="13"/>
    </row>
    <row r="15" spans="1:35" ht="35" customHeight="1" x14ac:dyDescent="0.45"/>
    <row r="16" spans="1:35" ht="35" customHeight="1" x14ac:dyDescent="0.45"/>
    <row r="17" ht="35" customHeight="1" x14ac:dyDescent="0.45"/>
    <row r="18" ht="35" customHeight="1" x14ac:dyDescent="0.45"/>
    <row r="19" ht="35" customHeight="1" x14ac:dyDescent="0.45"/>
    <row r="20" ht="35" customHeight="1" x14ac:dyDescent="0.45"/>
    <row r="21" ht="35" customHeight="1" x14ac:dyDescent="0.45"/>
    <row r="22" ht="35" customHeight="1" x14ac:dyDescent="0.45"/>
    <row r="23" ht="35" customHeight="1" x14ac:dyDescent="0.45"/>
    <row r="24" ht="35" customHeight="1" x14ac:dyDescent="0.45"/>
    <row r="25" ht="35" customHeight="1" x14ac:dyDescent="0.45"/>
    <row r="26" ht="35" customHeight="1" x14ac:dyDescent="0.45"/>
    <row r="27" ht="35" customHeight="1" x14ac:dyDescent="0.45"/>
    <row r="28" ht="35" customHeight="1" x14ac:dyDescent="0.45"/>
    <row r="29" ht="35" customHeight="1" x14ac:dyDescent="0.45"/>
    <row r="30" ht="35" customHeight="1" x14ac:dyDescent="0.45"/>
    <row r="31" ht="35" customHeight="1" x14ac:dyDescent="0.45"/>
    <row r="32" ht="35" customHeight="1" x14ac:dyDescent="0.45"/>
    <row r="33" ht="35" customHeight="1" x14ac:dyDescent="0.45"/>
    <row r="34" ht="35" customHeight="1" x14ac:dyDescent="0.45"/>
    <row r="35" ht="35" customHeight="1" x14ac:dyDescent="0.45"/>
    <row r="36" ht="35" customHeight="1" x14ac:dyDescent="0.45"/>
    <row r="37" ht="35" customHeight="1" x14ac:dyDescent="0.45"/>
    <row r="38" ht="35" customHeight="1" x14ac:dyDescent="0.45"/>
    <row r="39" ht="35" customHeight="1" x14ac:dyDescent="0.45"/>
    <row r="40" ht="35" customHeight="1" x14ac:dyDescent="0.45"/>
    <row r="41" ht="35" customHeight="1" x14ac:dyDescent="0.45"/>
    <row r="42" ht="35" customHeight="1" x14ac:dyDescent="0.45"/>
    <row r="43" ht="35" customHeight="1" x14ac:dyDescent="0.45"/>
    <row r="44" ht="35" customHeight="1" x14ac:dyDescent="0.45"/>
    <row r="45" ht="35" customHeight="1" x14ac:dyDescent="0.45"/>
    <row r="46" ht="35" customHeight="1" x14ac:dyDescent="0.45"/>
    <row r="47" ht="35" customHeight="1" x14ac:dyDescent="0.45"/>
    <row r="48" ht="35" customHeight="1" x14ac:dyDescent="0.45"/>
    <row r="49" ht="35" customHeight="1" x14ac:dyDescent="0.45"/>
    <row r="50" ht="35" customHeight="1" x14ac:dyDescent="0.45"/>
    <row r="51" ht="35" customHeight="1" x14ac:dyDescent="0.45"/>
    <row r="52" ht="35" customHeight="1" x14ac:dyDescent="0.45"/>
    <row r="53" ht="35" customHeight="1" x14ac:dyDescent="0.45"/>
    <row r="54" ht="35" customHeight="1" x14ac:dyDescent="0.45"/>
    <row r="55" ht="35" customHeight="1" x14ac:dyDescent="0.45"/>
    <row r="56" ht="35" customHeight="1" x14ac:dyDescent="0.45"/>
    <row r="57" ht="35" customHeight="1" x14ac:dyDescent="0.45"/>
    <row r="58" ht="35" customHeight="1" x14ac:dyDescent="0.45"/>
    <row r="59" ht="35" customHeight="1" x14ac:dyDescent="0.45"/>
    <row r="60" ht="35" customHeight="1" x14ac:dyDescent="0.45"/>
    <row r="61" ht="35" customHeight="1" x14ac:dyDescent="0.45"/>
    <row r="62" ht="35" customHeight="1" x14ac:dyDescent="0.45"/>
    <row r="63" ht="35" customHeight="1" x14ac:dyDescent="0.45"/>
    <row r="64" ht="35" customHeight="1" x14ac:dyDescent="0.45"/>
    <row r="65" ht="35" customHeight="1" x14ac:dyDescent="0.45"/>
    <row r="66" ht="35" customHeight="1" x14ac:dyDescent="0.45"/>
    <row r="67" ht="35" customHeight="1" x14ac:dyDescent="0.45"/>
    <row r="68" ht="35" customHeight="1" x14ac:dyDescent="0.45"/>
    <row r="69" ht="35" customHeight="1" x14ac:dyDescent="0.45"/>
    <row r="70" ht="35" customHeight="1" x14ac:dyDescent="0.45"/>
    <row r="71" ht="35" customHeight="1" x14ac:dyDescent="0.45"/>
    <row r="72" ht="35" customHeight="1" x14ac:dyDescent="0.45"/>
    <row r="73" ht="35" customHeight="1" x14ac:dyDescent="0.45"/>
    <row r="74" ht="35" customHeight="1" x14ac:dyDescent="0.45"/>
    <row r="75" ht="35" customHeight="1" x14ac:dyDescent="0.45"/>
    <row r="76" ht="35" customHeight="1" x14ac:dyDescent="0.45"/>
    <row r="77" ht="35" customHeight="1" x14ac:dyDescent="0.45"/>
    <row r="78" ht="35" customHeight="1" x14ac:dyDescent="0.45"/>
    <row r="79" ht="35" customHeight="1" x14ac:dyDescent="0.45"/>
    <row r="80" ht="35" customHeight="1" x14ac:dyDescent="0.45"/>
    <row r="81" ht="35" customHeight="1" x14ac:dyDescent="0.45"/>
    <row r="82" ht="35" customHeight="1" x14ac:dyDescent="0.45"/>
    <row r="83" ht="35" customHeight="1" x14ac:dyDescent="0.45"/>
    <row r="84" ht="35" customHeight="1" x14ac:dyDescent="0.45"/>
    <row r="85" ht="35" customHeight="1" x14ac:dyDescent="0.45"/>
    <row r="86" ht="35" customHeight="1" x14ac:dyDescent="0.45"/>
    <row r="87" ht="35" customHeight="1" x14ac:dyDescent="0.45"/>
    <row r="88" ht="35" customHeight="1" x14ac:dyDescent="0.45"/>
    <row r="89" ht="35" customHeight="1" x14ac:dyDescent="0.45"/>
    <row r="90" ht="35" customHeight="1" x14ac:dyDescent="0.45"/>
    <row r="91" ht="35" customHeight="1" x14ac:dyDescent="0.45"/>
    <row r="92" ht="35" customHeight="1" x14ac:dyDescent="0.45"/>
    <row r="93" ht="35" customHeight="1" x14ac:dyDescent="0.45"/>
    <row r="94" ht="35" customHeight="1" x14ac:dyDescent="0.45"/>
    <row r="95" ht="35" customHeight="1" x14ac:dyDescent="0.45"/>
    <row r="96" ht="35" customHeight="1" x14ac:dyDescent="0.45"/>
    <row r="97" ht="35" customHeight="1" x14ac:dyDescent="0.45"/>
    <row r="98" ht="35" customHeight="1" x14ac:dyDescent="0.45"/>
    <row r="99" ht="35" customHeight="1" x14ac:dyDescent="0.45"/>
    <row r="100" ht="35" customHeight="1" x14ac:dyDescent="0.45"/>
    <row r="101" ht="35" customHeight="1" x14ac:dyDescent="0.45"/>
    <row r="102" ht="35" customHeight="1" x14ac:dyDescent="0.45"/>
    <row r="103" ht="35" customHeight="1" x14ac:dyDescent="0.45"/>
    <row r="104" ht="35" customHeight="1" x14ac:dyDescent="0.45"/>
    <row r="105" ht="35" customHeight="1" x14ac:dyDescent="0.45"/>
    <row r="106" ht="35" customHeight="1" x14ac:dyDescent="0.45"/>
    <row r="107" ht="35" customHeight="1" x14ac:dyDescent="0.45"/>
    <row r="108" ht="35" customHeight="1" x14ac:dyDescent="0.45"/>
    <row r="109" ht="35" customHeight="1" x14ac:dyDescent="0.45"/>
    <row r="110" ht="35" customHeight="1" x14ac:dyDescent="0.45"/>
    <row r="111" ht="35" customHeight="1" x14ac:dyDescent="0.45"/>
    <row r="112" ht="35" customHeight="1" x14ac:dyDescent="0.45"/>
    <row r="113" ht="35" customHeight="1" x14ac:dyDescent="0.45"/>
    <row r="114" ht="35" customHeight="1" x14ac:dyDescent="0.45"/>
    <row r="115" ht="35" customHeight="1" x14ac:dyDescent="0.45"/>
    <row r="116" ht="35" customHeight="1" x14ac:dyDescent="0.45"/>
    <row r="117" ht="35" customHeight="1" x14ac:dyDescent="0.45"/>
    <row r="118" ht="35" customHeight="1" x14ac:dyDescent="0.45"/>
    <row r="119" ht="35" customHeight="1" x14ac:dyDescent="0.45"/>
    <row r="120" ht="35" customHeight="1" x14ac:dyDescent="0.45"/>
    <row r="121" ht="35" customHeight="1" x14ac:dyDescent="0.45"/>
    <row r="122" ht="35" customHeight="1" x14ac:dyDescent="0.45"/>
    <row r="123" ht="35" customHeight="1" x14ac:dyDescent="0.45"/>
    <row r="124" ht="35" customHeight="1" x14ac:dyDescent="0.45"/>
    <row r="125" ht="35" customHeight="1" x14ac:dyDescent="0.45"/>
    <row r="126" ht="35" customHeight="1" x14ac:dyDescent="0.45"/>
    <row r="127" ht="35" customHeight="1" x14ac:dyDescent="0.45"/>
    <row r="128" ht="35" customHeight="1" x14ac:dyDescent="0.45"/>
    <row r="129" ht="35" customHeight="1" x14ac:dyDescent="0.45"/>
    <row r="130" ht="35" customHeight="1" x14ac:dyDescent="0.45"/>
    <row r="131" ht="35" customHeight="1" x14ac:dyDescent="0.45"/>
    <row r="132" ht="35" customHeight="1" x14ac:dyDescent="0.45"/>
    <row r="133" ht="35" customHeight="1" x14ac:dyDescent="0.45"/>
    <row r="134" ht="35" customHeight="1" x14ac:dyDescent="0.45"/>
    <row r="135" ht="35" customHeight="1" x14ac:dyDescent="0.45"/>
    <row r="136" ht="35" customHeight="1" x14ac:dyDescent="0.45"/>
    <row r="137" ht="35" customHeight="1" x14ac:dyDescent="0.45"/>
    <row r="138" ht="35" customHeight="1" x14ac:dyDescent="0.45"/>
    <row r="139" ht="35" customHeight="1" x14ac:dyDescent="0.45"/>
    <row r="140" ht="35" customHeight="1" x14ac:dyDescent="0.45"/>
    <row r="141" ht="35" customHeight="1" x14ac:dyDescent="0.45"/>
    <row r="142" ht="35" customHeight="1" x14ac:dyDescent="0.45"/>
    <row r="143" ht="35" customHeight="1" x14ac:dyDescent="0.45"/>
    <row r="144" ht="35" customHeight="1" x14ac:dyDescent="0.45"/>
    <row r="145" ht="35" customHeight="1" x14ac:dyDescent="0.45"/>
    <row r="146" ht="35" customHeight="1" x14ac:dyDescent="0.45"/>
    <row r="147" ht="35" customHeight="1" x14ac:dyDescent="0.45"/>
    <row r="148" ht="35" customHeight="1" x14ac:dyDescent="0.45"/>
    <row r="149" ht="35" customHeight="1" x14ac:dyDescent="0.45"/>
    <row r="150" ht="35" customHeight="1" x14ac:dyDescent="0.45"/>
    <row r="151" ht="35" customHeight="1" x14ac:dyDescent="0.45"/>
    <row r="152" ht="35" customHeight="1" x14ac:dyDescent="0.45"/>
    <row r="153" ht="35" customHeight="1" x14ac:dyDescent="0.45"/>
    <row r="154" ht="35" customHeight="1" x14ac:dyDescent="0.45"/>
    <row r="155" ht="35" customHeight="1" x14ac:dyDescent="0.45"/>
    <row r="156" ht="35" customHeight="1" x14ac:dyDescent="0.45"/>
    <row r="157" ht="35" customHeight="1" x14ac:dyDescent="0.45"/>
    <row r="158" ht="35" customHeight="1" x14ac:dyDescent="0.45"/>
    <row r="159" ht="35" customHeight="1" x14ac:dyDescent="0.45"/>
    <row r="160" ht="35" customHeight="1" x14ac:dyDescent="0.45"/>
    <row r="161" ht="35" customHeight="1" x14ac:dyDescent="0.45"/>
    <row r="162" ht="35" customHeight="1" x14ac:dyDescent="0.45"/>
    <row r="163" ht="35" customHeight="1" x14ac:dyDescent="0.45"/>
    <row r="164" ht="35" customHeight="1" x14ac:dyDescent="0.45"/>
    <row r="165" ht="35" customHeight="1" x14ac:dyDescent="0.45"/>
    <row r="166" ht="35" customHeight="1" x14ac:dyDescent="0.45"/>
    <row r="167" ht="35" customHeight="1" x14ac:dyDescent="0.45"/>
    <row r="168" ht="35" customHeight="1" x14ac:dyDescent="0.45"/>
    <row r="169" ht="35" customHeight="1" x14ac:dyDescent="0.45"/>
    <row r="170" ht="35" customHeight="1" x14ac:dyDescent="0.45"/>
    <row r="171" ht="35" customHeight="1" x14ac:dyDescent="0.45"/>
    <row r="172" ht="35" customHeight="1" x14ac:dyDescent="0.45"/>
    <row r="173" ht="35" customHeight="1" x14ac:dyDescent="0.45"/>
    <row r="174" ht="35" customHeight="1" x14ac:dyDescent="0.45"/>
    <row r="175" ht="35" customHeight="1" x14ac:dyDescent="0.45"/>
    <row r="176" ht="35" customHeight="1" x14ac:dyDescent="0.45"/>
    <row r="177" ht="35" customHeight="1" x14ac:dyDescent="0.45"/>
    <row r="178" ht="35" customHeight="1" x14ac:dyDescent="0.45"/>
    <row r="179" ht="35" customHeight="1" x14ac:dyDescent="0.45"/>
    <row r="180" ht="35" customHeight="1" x14ac:dyDescent="0.45"/>
    <row r="181" ht="35" customHeight="1" x14ac:dyDescent="0.45"/>
    <row r="182" ht="35" customHeight="1" x14ac:dyDescent="0.45"/>
    <row r="183" ht="35" customHeight="1" x14ac:dyDescent="0.45"/>
    <row r="184" ht="35" customHeight="1" x14ac:dyDescent="0.45"/>
    <row r="185" ht="35" customHeight="1" x14ac:dyDescent="0.45"/>
    <row r="186" ht="35" customHeight="1" x14ac:dyDescent="0.45"/>
    <row r="187" ht="35" customHeight="1" x14ac:dyDescent="0.45"/>
    <row r="188" ht="35" customHeight="1" x14ac:dyDescent="0.45"/>
    <row r="189" ht="35" customHeight="1" x14ac:dyDescent="0.45"/>
    <row r="190" ht="35" customHeight="1" x14ac:dyDescent="0.45"/>
    <row r="191" ht="35" customHeight="1" x14ac:dyDescent="0.45"/>
    <row r="192" ht="35" customHeight="1" x14ac:dyDescent="0.45"/>
    <row r="193" ht="35" customHeight="1" x14ac:dyDescent="0.45"/>
    <row r="194" ht="35" customHeight="1" x14ac:dyDescent="0.45"/>
    <row r="195" ht="35" customHeight="1" x14ac:dyDescent="0.45"/>
    <row r="196" ht="35" customHeight="1" x14ac:dyDescent="0.45"/>
    <row r="197" ht="35" customHeight="1" x14ac:dyDescent="0.45"/>
    <row r="198" ht="35" customHeight="1" x14ac:dyDescent="0.45"/>
    <row r="199" ht="35" customHeight="1" x14ac:dyDescent="0.45"/>
    <row r="200" ht="35" customHeight="1" x14ac:dyDescent="0.45"/>
    <row r="201" ht="35" customHeight="1" x14ac:dyDescent="0.45"/>
    <row r="202" ht="35" customHeight="1" x14ac:dyDescent="0.45"/>
    <row r="203" ht="35" customHeight="1" x14ac:dyDescent="0.45"/>
    <row r="204" ht="35" customHeight="1" x14ac:dyDescent="0.45"/>
    <row r="205" ht="35" customHeight="1" x14ac:dyDescent="0.45"/>
    <row r="206" ht="35" customHeight="1" x14ac:dyDescent="0.45"/>
    <row r="207" ht="35" customHeight="1" x14ac:dyDescent="0.45"/>
    <row r="208" ht="35" customHeight="1" x14ac:dyDescent="0.45"/>
    <row r="209" ht="35" customHeight="1" x14ac:dyDescent="0.45"/>
    <row r="210" ht="35" customHeight="1" x14ac:dyDescent="0.45"/>
    <row r="211" ht="35" customHeight="1" x14ac:dyDescent="0.45"/>
    <row r="212" ht="35" customHeight="1" x14ac:dyDescent="0.45"/>
    <row r="213" ht="35" customHeight="1" x14ac:dyDescent="0.45"/>
    <row r="214" ht="35" customHeight="1" x14ac:dyDescent="0.45"/>
    <row r="215" ht="35" customHeight="1" x14ac:dyDescent="0.45"/>
    <row r="216" ht="35" customHeight="1" x14ac:dyDescent="0.45"/>
    <row r="217" ht="35" customHeight="1" x14ac:dyDescent="0.45"/>
    <row r="218" ht="35" customHeight="1" x14ac:dyDescent="0.45"/>
    <row r="219" ht="35" customHeight="1" x14ac:dyDescent="0.45"/>
    <row r="220" ht="35" customHeight="1" x14ac:dyDescent="0.45"/>
    <row r="221" ht="35" customHeight="1" x14ac:dyDescent="0.45"/>
    <row r="222" ht="35" customHeight="1" x14ac:dyDescent="0.45"/>
    <row r="223" ht="35" customHeight="1" x14ac:dyDescent="0.45"/>
    <row r="224" ht="35" customHeight="1" x14ac:dyDescent="0.45"/>
    <row r="225" ht="35" customHeight="1" x14ac:dyDescent="0.45"/>
    <row r="226" ht="35" customHeight="1" x14ac:dyDescent="0.45"/>
    <row r="227" ht="35" customHeight="1" x14ac:dyDescent="0.45"/>
    <row r="228" ht="35" customHeight="1" x14ac:dyDescent="0.45"/>
    <row r="229" ht="35" customHeight="1" x14ac:dyDescent="0.45"/>
    <row r="230" ht="35" customHeight="1" x14ac:dyDescent="0.45"/>
    <row r="231" ht="35" customHeight="1" x14ac:dyDescent="0.45"/>
    <row r="232" ht="35" customHeight="1" x14ac:dyDescent="0.45"/>
    <row r="233" ht="35" customHeight="1" x14ac:dyDescent="0.45"/>
    <row r="234" ht="35" customHeight="1" x14ac:dyDescent="0.45"/>
    <row r="235" ht="35" customHeight="1" x14ac:dyDescent="0.45"/>
    <row r="236" ht="35" customHeight="1" x14ac:dyDescent="0.45"/>
    <row r="237" ht="35" customHeight="1" x14ac:dyDescent="0.45"/>
    <row r="238" ht="35" customHeight="1" x14ac:dyDescent="0.45"/>
    <row r="239" ht="35" customHeight="1" x14ac:dyDescent="0.45"/>
    <row r="240" ht="35" customHeight="1" x14ac:dyDescent="0.45"/>
    <row r="241" ht="35" customHeight="1" x14ac:dyDescent="0.45"/>
    <row r="242" ht="35" customHeight="1" x14ac:dyDescent="0.45"/>
    <row r="243" ht="35" customHeight="1" x14ac:dyDescent="0.45"/>
    <row r="244" ht="35" customHeight="1" x14ac:dyDescent="0.45"/>
    <row r="245" ht="35" customHeight="1" x14ac:dyDescent="0.45"/>
    <row r="246" ht="35" customHeight="1" x14ac:dyDescent="0.45"/>
    <row r="247" ht="35" customHeight="1" x14ac:dyDescent="0.45"/>
    <row r="248" ht="35" customHeight="1" x14ac:dyDescent="0.45"/>
    <row r="249" ht="35" customHeight="1" x14ac:dyDescent="0.45"/>
    <row r="250" ht="35" customHeight="1" x14ac:dyDescent="0.45"/>
    <row r="251" ht="35" customHeight="1" x14ac:dyDescent="0.45"/>
    <row r="252" ht="35" customHeight="1" x14ac:dyDescent="0.45"/>
    <row r="253" ht="35" customHeight="1" x14ac:dyDescent="0.45"/>
    <row r="254" ht="35" customHeight="1" x14ac:dyDescent="0.45"/>
    <row r="255" ht="35" customHeight="1" x14ac:dyDescent="0.45"/>
    <row r="256" ht="35" customHeight="1" x14ac:dyDescent="0.45"/>
    <row r="257" ht="35" customHeight="1" x14ac:dyDescent="0.45"/>
    <row r="258" ht="35" customHeight="1" x14ac:dyDescent="0.45"/>
    <row r="259" ht="35" customHeight="1" x14ac:dyDescent="0.45"/>
    <row r="260" ht="35" customHeight="1" x14ac:dyDescent="0.45"/>
    <row r="261" ht="35" customHeight="1" x14ac:dyDescent="0.45"/>
    <row r="262" ht="35" customHeight="1" x14ac:dyDescent="0.45"/>
    <row r="263" ht="35" customHeight="1" x14ac:dyDescent="0.45"/>
    <row r="264" ht="35" customHeight="1" x14ac:dyDescent="0.45"/>
    <row r="265" ht="35" customHeight="1" x14ac:dyDescent="0.45"/>
    <row r="266" ht="35" customHeight="1" x14ac:dyDescent="0.45"/>
    <row r="267" ht="35" customHeight="1" x14ac:dyDescent="0.45"/>
    <row r="268" ht="35" customHeight="1" x14ac:dyDescent="0.45"/>
    <row r="269" ht="35" customHeight="1" x14ac:dyDescent="0.45"/>
    <row r="270" ht="35" customHeight="1" x14ac:dyDescent="0.45"/>
    <row r="271" ht="35" customHeight="1" x14ac:dyDescent="0.45"/>
    <row r="272" ht="35" customHeight="1" x14ac:dyDescent="0.45"/>
    <row r="273" ht="35" customHeight="1" x14ac:dyDescent="0.45"/>
    <row r="274" ht="35" customHeight="1" x14ac:dyDescent="0.45"/>
    <row r="275" ht="35" customHeight="1" x14ac:dyDescent="0.45"/>
    <row r="276" ht="35" customHeight="1" x14ac:dyDescent="0.45"/>
    <row r="277" ht="35" customHeight="1" x14ac:dyDescent="0.45"/>
    <row r="278" ht="35" customHeight="1" x14ac:dyDescent="0.45"/>
    <row r="279" ht="35" customHeight="1" x14ac:dyDescent="0.45"/>
    <row r="280" ht="35" customHeight="1" x14ac:dyDescent="0.45"/>
    <row r="281" ht="35" customHeight="1" x14ac:dyDescent="0.45"/>
    <row r="282" ht="35" customHeight="1" x14ac:dyDescent="0.45"/>
    <row r="283" ht="35" customHeight="1" x14ac:dyDescent="0.45"/>
    <row r="284" ht="35" customHeight="1" x14ac:dyDescent="0.45"/>
    <row r="285" ht="35" customHeight="1" x14ac:dyDescent="0.45"/>
    <row r="286" ht="35" customHeight="1" x14ac:dyDescent="0.45"/>
    <row r="287" ht="35" customHeight="1" x14ac:dyDescent="0.45"/>
    <row r="288" ht="35" customHeight="1" x14ac:dyDescent="0.45"/>
    <row r="289" ht="35" customHeight="1" x14ac:dyDescent="0.45"/>
    <row r="290" ht="35" customHeight="1" x14ac:dyDescent="0.45"/>
    <row r="291" ht="35" customHeight="1" x14ac:dyDescent="0.45"/>
    <row r="292" ht="35" customHeight="1" x14ac:dyDescent="0.45"/>
    <row r="293" ht="35" customHeight="1" x14ac:dyDescent="0.45"/>
    <row r="294" ht="35" customHeight="1" x14ac:dyDescent="0.45"/>
    <row r="295" ht="35" customHeight="1" x14ac:dyDescent="0.45"/>
    <row r="296" ht="35" customHeight="1" x14ac:dyDescent="0.45"/>
    <row r="297" ht="35" customHeight="1" x14ac:dyDescent="0.45"/>
    <row r="298" ht="35" customHeight="1" x14ac:dyDescent="0.45"/>
    <row r="299" ht="35" customHeight="1" x14ac:dyDescent="0.45"/>
    <row r="300" ht="35" customHeight="1" x14ac:dyDescent="0.45"/>
    <row r="301" ht="35" customHeight="1" x14ac:dyDescent="0.45"/>
    <row r="302" ht="35" customHeight="1" x14ac:dyDescent="0.45"/>
    <row r="303" ht="35" customHeight="1" x14ac:dyDescent="0.45"/>
    <row r="304" ht="35" customHeight="1" x14ac:dyDescent="0.45"/>
    <row r="305" ht="35" customHeight="1" x14ac:dyDescent="0.45"/>
    <row r="306" ht="35" customHeight="1" x14ac:dyDescent="0.45"/>
    <row r="307" ht="35" customHeight="1" x14ac:dyDescent="0.45"/>
    <row r="308" ht="35" customHeight="1" x14ac:dyDescent="0.45"/>
    <row r="309" ht="35" customHeight="1" x14ac:dyDescent="0.45"/>
    <row r="310" ht="35" customHeight="1" x14ac:dyDescent="0.45"/>
    <row r="311" ht="35" customHeight="1" x14ac:dyDescent="0.45"/>
    <row r="312" ht="35" customHeight="1" x14ac:dyDescent="0.45"/>
    <row r="313" ht="35" customHeight="1" x14ac:dyDescent="0.45"/>
    <row r="314" ht="35" customHeight="1" x14ac:dyDescent="0.45"/>
    <row r="315" ht="35" customHeight="1" x14ac:dyDescent="0.45"/>
    <row r="316" ht="35" customHeight="1" x14ac:dyDescent="0.45"/>
    <row r="317" ht="35" customHeight="1" x14ac:dyDescent="0.45"/>
    <row r="318" ht="35" customHeight="1" x14ac:dyDescent="0.45"/>
    <row r="319" ht="35" customHeight="1" x14ac:dyDescent="0.45"/>
    <row r="320" ht="35" customHeight="1" x14ac:dyDescent="0.45"/>
    <row r="321" ht="35" customHeight="1" x14ac:dyDescent="0.45"/>
    <row r="322" ht="35" customHeight="1" x14ac:dyDescent="0.45"/>
    <row r="323" ht="35" customHeight="1" x14ac:dyDescent="0.45"/>
    <row r="324" ht="35" customHeight="1" x14ac:dyDescent="0.45"/>
    <row r="325" ht="35" customHeight="1" x14ac:dyDescent="0.45"/>
    <row r="326" ht="35" customHeight="1" x14ac:dyDescent="0.45"/>
    <row r="327" ht="35" customHeight="1" x14ac:dyDescent="0.45"/>
    <row r="328" ht="35" customHeight="1" x14ac:dyDescent="0.45"/>
    <row r="329" ht="35" customHeight="1" x14ac:dyDescent="0.45"/>
    <row r="330" ht="35" customHeight="1" x14ac:dyDescent="0.45"/>
    <row r="331" ht="35" customHeight="1" x14ac:dyDescent="0.45"/>
    <row r="332" ht="35" customHeight="1" x14ac:dyDescent="0.45"/>
    <row r="333" ht="35" customHeight="1" x14ac:dyDescent="0.45"/>
    <row r="334" ht="35" customHeight="1" x14ac:dyDescent="0.45"/>
    <row r="335" ht="35" customHeight="1" x14ac:dyDescent="0.45"/>
    <row r="336" ht="35" customHeight="1" x14ac:dyDescent="0.45"/>
    <row r="337" ht="35" customHeight="1" x14ac:dyDescent="0.45"/>
    <row r="338" ht="35" customHeight="1" x14ac:dyDescent="0.45"/>
    <row r="339" ht="35" customHeight="1" x14ac:dyDescent="0.45"/>
    <row r="340" ht="35" customHeight="1" x14ac:dyDescent="0.45"/>
    <row r="341" ht="35" customHeight="1" x14ac:dyDescent="0.45"/>
    <row r="342" ht="35" customHeight="1" x14ac:dyDescent="0.45"/>
    <row r="343" ht="35" customHeight="1" x14ac:dyDescent="0.45"/>
    <row r="344" ht="35" customHeight="1" x14ac:dyDescent="0.45"/>
    <row r="345" ht="35" customHeight="1" x14ac:dyDescent="0.45"/>
    <row r="346" ht="35" customHeight="1" x14ac:dyDescent="0.45"/>
    <row r="347" ht="35" customHeight="1" x14ac:dyDescent="0.45"/>
    <row r="348" ht="35" customHeight="1" x14ac:dyDescent="0.45"/>
    <row r="349" ht="35" customHeight="1" x14ac:dyDescent="0.45"/>
    <row r="350" ht="35" customHeight="1" x14ac:dyDescent="0.45"/>
    <row r="351" ht="35" customHeight="1" x14ac:dyDescent="0.45"/>
    <row r="352" ht="35" customHeight="1" x14ac:dyDescent="0.45"/>
    <row r="353" ht="35" customHeight="1" x14ac:dyDescent="0.45"/>
    <row r="354" ht="35" customHeight="1" x14ac:dyDescent="0.45"/>
    <row r="355" ht="35" customHeight="1" x14ac:dyDescent="0.45"/>
    <row r="356" ht="35" customHeight="1" x14ac:dyDescent="0.45"/>
    <row r="357" ht="35" customHeight="1" x14ac:dyDescent="0.45"/>
    <row r="358" ht="35" customHeight="1" x14ac:dyDescent="0.45"/>
    <row r="359" ht="35" customHeight="1" x14ac:dyDescent="0.45"/>
    <row r="360" ht="35" customHeight="1" x14ac:dyDescent="0.45"/>
    <row r="361" ht="35" customHeight="1" x14ac:dyDescent="0.45"/>
    <row r="362" ht="35" customHeight="1" x14ac:dyDescent="0.45"/>
    <row r="363" ht="35" customHeight="1" x14ac:dyDescent="0.45"/>
    <row r="364" ht="35" customHeight="1" x14ac:dyDescent="0.45"/>
    <row r="365" ht="35" customHeight="1" x14ac:dyDescent="0.45"/>
    <row r="366" ht="35" customHeight="1" x14ac:dyDescent="0.45"/>
    <row r="367" ht="35" customHeight="1" x14ac:dyDescent="0.45"/>
    <row r="368" ht="35" customHeight="1" x14ac:dyDescent="0.45"/>
    <row r="369" ht="35" customHeight="1" x14ac:dyDescent="0.45"/>
    <row r="370" ht="35" customHeight="1" x14ac:dyDescent="0.45"/>
    <row r="371" ht="35" customHeight="1" x14ac:dyDescent="0.45"/>
    <row r="372" ht="35" customHeight="1" x14ac:dyDescent="0.45"/>
    <row r="373" ht="35" customHeight="1" x14ac:dyDescent="0.45"/>
    <row r="374" ht="35" customHeight="1" x14ac:dyDescent="0.45"/>
    <row r="375" ht="35" customHeight="1" x14ac:dyDescent="0.45"/>
    <row r="376" ht="35" customHeight="1" x14ac:dyDescent="0.45"/>
    <row r="377" ht="35" customHeight="1" x14ac:dyDescent="0.45"/>
    <row r="378" ht="35" customHeight="1" x14ac:dyDescent="0.45"/>
    <row r="379" ht="35" customHeight="1" x14ac:dyDescent="0.45"/>
    <row r="380" ht="35" customHeight="1" x14ac:dyDescent="0.45"/>
    <row r="381" ht="35" customHeight="1" x14ac:dyDescent="0.45"/>
    <row r="382" ht="35" customHeight="1" x14ac:dyDescent="0.45"/>
    <row r="383" ht="35" customHeight="1" x14ac:dyDescent="0.45"/>
    <row r="384" ht="35" customHeight="1" x14ac:dyDescent="0.45"/>
    <row r="385" ht="35" customHeight="1" x14ac:dyDescent="0.45"/>
    <row r="386" ht="35" customHeight="1" x14ac:dyDescent="0.45"/>
    <row r="387" ht="35" customHeight="1" x14ac:dyDescent="0.45"/>
    <row r="388" ht="35" customHeight="1" x14ac:dyDescent="0.45"/>
    <row r="389" ht="35" customHeight="1" x14ac:dyDescent="0.45"/>
    <row r="390" ht="35" customHeight="1" x14ac:dyDescent="0.45"/>
    <row r="391" ht="35" customHeight="1" x14ac:dyDescent="0.45"/>
    <row r="392" ht="35" customHeight="1" x14ac:dyDescent="0.45"/>
    <row r="393" ht="35" customHeight="1" x14ac:dyDescent="0.45"/>
    <row r="394" ht="35" customHeight="1" x14ac:dyDescent="0.45"/>
    <row r="395" ht="35" customHeight="1" x14ac:dyDescent="0.45"/>
    <row r="396" ht="35" customHeight="1" x14ac:dyDescent="0.45"/>
    <row r="397" ht="35" customHeight="1" x14ac:dyDescent="0.45"/>
    <row r="398" ht="35" customHeight="1" x14ac:dyDescent="0.45"/>
    <row r="399" ht="35" customHeight="1" x14ac:dyDescent="0.45"/>
    <row r="400" ht="35" customHeight="1" x14ac:dyDescent="0.45"/>
    <row r="401" ht="35" customHeight="1" x14ac:dyDescent="0.45"/>
    <row r="402" ht="35" customHeight="1" x14ac:dyDescent="0.45"/>
    <row r="403" ht="35" customHeight="1" x14ac:dyDescent="0.45"/>
    <row r="404" ht="35" customHeight="1" x14ac:dyDescent="0.45"/>
    <row r="405" ht="35" customHeight="1" x14ac:dyDescent="0.45"/>
    <row r="406" ht="35" customHeight="1" x14ac:dyDescent="0.45"/>
    <row r="407" ht="35" customHeight="1" x14ac:dyDescent="0.45"/>
    <row r="408" ht="35" customHeight="1" x14ac:dyDescent="0.45"/>
    <row r="409" ht="35" customHeight="1" x14ac:dyDescent="0.45"/>
    <row r="410" ht="35" customHeight="1" x14ac:dyDescent="0.45"/>
    <row r="411" ht="35" customHeight="1" x14ac:dyDescent="0.45"/>
    <row r="412" ht="35" customHeight="1" x14ac:dyDescent="0.45"/>
    <row r="413" ht="35" customHeight="1" x14ac:dyDescent="0.45"/>
    <row r="414" ht="35" customHeight="1" x14ac:dyDescent="0.45"/>
    <row r="415" ht="35" customHeight="1" x14ac:dyDescent="0.45"/>
    <row r="416" ht="35" customHeight="1" x14ac:dyDescent="0.45"/>
    <row r="417" ht="35" customHeight="1" x14ac:dyDescent="0.45"/>
    <row r="418" ht="35" customHeight="1" x14ac:dyDescent="0.45"/>
    <row r="419" ht="35" customHeight="1" x14ac:dyDescent="0.45"/>
    <row r="420" ht="35" customHeight="1" x14ac:dyDescent="0.45"/>
    <row r="421" ht="35" customHeight="1" x14ac:dyDescent="0.45"/>
    <row r="422" ht="35" customHeight="1" x14ac:dyDescent="0.45"/>
    <row r="423" ht="35" customHeight="1" x14ac:dyDescent="0.45"/>
    <row r="424" ht="35" customHeight="1" x14ac:dyDescent="0.45"/>
    <row r="425" ht="35" customHeight="1" x14ac:dyDescent="0.45"/>
    <row r="426" ht="35" customHeight="1" x14ac:dyDescent="0.45"/>
    <row r="427" ht="35" customHeight="1" x14ac:dyDescent="0.45"/>
    <row r="428" ht="35" customHeight="1" x14ac:dyDescent="0.45"/>
    <row r="429" ht="35" customHeight="1" x14ac:dyDescent="0.45"/>
    <row r="430" ht="35" customHeight="1" x14ac:dyDescent="0.45"/>
    <row r="431" ht="35" customHeight="1" x14ac:dyDescent="0.45"/>
    <row r="432" ht="35" customHeight="1" x14ac:dyDescent="0.45"/>
    <row r="433" ht="35" customHeight="1" x14ac:dyDescent="0.45"/>
    <row r="434" ht="35" customHeight="1" x14ac:dyDescent="0.45"/>
    <row r="435" ht="35" customHeight="1" x14ac:dyDescent="0.45"/>
    <row r="436" ht="35" customHeight="1" x14ac:dyDescent="0.45"/>
    <row r="437" ht="35" customHeight="1" x14ac:dyDescent="0.45"/>
    <row r="438" ht="35" customHeight="1" x14ac:dyDescent="0.45"/>
    <row r="439" ht="35" customHeight="1" x14ac:dyDescent="0.45"/>
    <row r="440" ht="35" customHeight="1" x14ac:dyDescent="0.45"/>
    <row r="441" ht="35" customHeight="1" x14ac:dyDescent="0.45"/>
    <row r="442" ht="35" customHeight="1" x14ac:dyDescent="0.45"/>
    <row r="443" ht="35" customHeight="1" x14ac:dyDescent="0.45"/>
    <row r="444" ht="35" customHeight="1" x14ac:dyDescent="0.45"/>
    <row r="445" ht="35" customHeight="1" x14ac:dyDescent="0.45"/>
    <row r="446" ht="35" customHeight="1" x14ac:dyDescent="0.45"/>
    <row r="447" ht="35" customHeight="1" x14ac:dyDescent="0.45"/>
    <row r="448" ht="35" customHeight="1" x14ac:dyDescent="0.45"/>
    <row r="449" ht="35" customHeight="1" x14ac:dyDescent="0.45"/>
    <row r="450" ht="35" customHeight="1" x14ac:dyDescent="0.45"/>
    <row r="451" ht="35" customHeight="1" x14ac:dyDescent="0.45"/>
    <row r="452" ht="35" customHeight="1" x14ac:dyDescent="0.45"/>
    <row r="453" ht="35" customHeight="1" x14ac:dyDescent="0.45"/>
    <row r="454" ht="35" customHeight="1" x14ac:dyDescent="0.45"/>
    <row r="455" ht="35" customHeight="1" x14ac:dyDescent="0.45"/>
    <row r="456" ht="35" customHeight="1" x14ac:dyDescent="0.45"/>
    <row r="457" ht="35" customHeight="1" x14ac:dyDescent="0.45"/>
    <row r="458" ht="35" customHeight="1" x14ac:dyDescent="0.45"/>
    <row r="459" ht="35" customHeight="1" x14ac:dyDescent="0.45"/>
    <row r="460" ht="35" customHeight="1" x14ac:dyDescent="0.45"/>
    <row r="461" ht="35" customHeight="1" x14ac:dyDescent="0.45"/>
    <row r="462" ht="35" customHeight="1" x14ac:dyDescent="0.45"/>
    <row r="463" ht="35" customHeight="1" x14ac:dyDescent="0.45"/>
    <row r="464" ht="35" customHeight="1" x14ac:dyDescent="0.45"/>
    <row r="465" ht="35" customHeight="1" x14ac:dyDescent="0.45"/>
    <row r="466" ht="35" customHeight="1" x14ac:dyDescent="0.45"/>
    <row r="467" ht="35" customHeight="1" x14ac:dyDescent="0.45"/>
    <row r="468" ht="35" customHeight="1" x14ac:dyDescent="0.45"/>
    <row r="469" ht="35" customHeight="1" x14ac:dyDescent="0.45"/>
    <row r="470" ht="35" customHeight="1" x14ac:dyDescent="0.45"/>
    <row r="471" ht="35" customHeight="1" x14ac:dyDescent="0.45"/>
    <row r="472" ht="35" customHeight="1" x14ac:dyDescent="0.45"/>
    <row r="473" ht="35" customHeight="1" x14ac:dyDescent="0.45"/>
    <row r="474" ht="35" customHeight="1" x14ac:dyDescent="0.45"/>
    <row r="475" ht="35" customHeight="1" x14ac:dyDescent="0.45"/>
    <row r="476" ht="35" customHeight="1" x14ac:dyDescent="0.45"/>
    <row r="477" ht="35" customHeight="1" x14ac:dyDescent="0.45"/>
    <row r="478" ht="35" customHeight="1" x14ac:dyDescent="0.45"/>
    <row r="479" ht="35" customHeight="1" x14ac:dyDescent="0.45"/>
    <row r="480" ht="35" customHeight="1" x14ac:dyDescent="0.45"/>
    <row r="481" ht="35" customHeight="1" x14ac:dyDescent="0.45"/>
    <row r="482" ht="35" customHeight="1" x14ac:dyDescent="0.45"/>
    <row r="483" ht="35" customHeight="1" x14ac:dyDescent="0.45"/>
    <row r="484" ht="35" customHeight="1" x14ac:dyDescent="0.45"/>
    <row r="485" ht="35" customHeight="1" x14ac:dyDescent="0.45"/>
    <row r="486" ht="35" customHeight="1" x14ac:dyDescent="0.45"/>
    <row r="487" ht="35" customHeight="1" x14ac:dyDescent="0.45"/>
    <row r="488" ht="35" customHeight="1" x14ac:dyDescent="0.45"/>
    <row r="489" ht="35" customHeight="1" x14ac:dyDescent="0.45"/>
    <row r="490" ht="35" customHeight="1" x14ac:dyDescent="0.45"/>
    <row r="491" ht="35" customHeight="1" x14ac:dyDescent="0.45"/>
    <row r="492" ht="35" customHeight="1" x14ac:dyDescent="0.45"/>
    <row r="493" ht="35" customHeight="1" x14ac:dyDescent="0.45"/>
    <row r="494" ht="35" customHeight="1" x14ac:dyDescent="0.45"/>
    <row r="495" ht="35" customHeight="1" x14ac:dyDescent="0.45"/>
    <row r="496" ht="35" customHeight="1" x14ac:dyDescent="0.45"/>
    <row r="497" ht="35" customHeight="1" x14ac:dyDescent="0.45"/>
    <row r="498" ht="35" customHeight="1" x14ac:dyDescent="0.45"/>
    <row r="499" ht="35" customHeight="1" x14ac:dyDescent="0.45"/>
    <row r="500" ht="35" customHeight="1" x14ac:dyDescent="0.45"/>
    <row r="501" ht="35" customHeight="1" x14ac:dyDescent="0.45"/>
    <row r="502" ht="35" customHeight="1" x14ac:dyDescent="0.45"/>
    <row r="503" ht="35" customHeight="1" x14ac:dyDescent="0.45"/>
    <row r="504" ht="35" customHeight="1" x14ac:dyDescent="0.45"/>
    <row r="505" ht="35" customHeight="1" x14ac:dyDescent="0.45"/>
    <row r="506" ht="35" customHeight="1" x14ac:dyDescent="0.45"/>
    <row r="507" ht="35" customHeight="1" x14ac:dyDescent="0.45"/>
    <row r="508" ht="35" customHeight="1" x14ac:dyDescent="0.45"/>
    <row r="509" ht="35" customHeight="1" x14ac:dyDescent="0.45"/>
    <row r="510" ht="35" customHeight="1" x14ac:dyDescent="0.45"/>
    <row r="511" ht="35" customHeight="1" x14ac:dyDescent="0.45"/>
    <row r="512" ht="35" customHeight="1" x14ac:dyDescent="0.45"/>
    <row r="513" ht="35" customHeight="1" x14ac:dyDescent="0.45"/>
    <row r="514" ht="35" customHeight="1" x14ac:dyDescent="0.45"/>
    <row r="515" ht="35" customHeight="1" x14ac:dyDescent="0.45"/>
    <row r="516" ht="35" customHeight="1" x14ac:dyDescent="0.45"/>
    <row r="517" ht="35" customHeight="1" x14ac:dyDescent="0.45"/>
    <row r="518" ht="35" customHeight="1" x14ac:dyDescent="0.45"/>
    <row r="519" ht="35" customHeight="1" x14ac:dyDescent="0.45"/>
    <row r="520" ht="35" customHeight="1" x14ac:dyDescent="0.45"/>
    <row r="521" ht="35" customHeight="1" x14ac:dyDescent="0.45"/>
    <row r="522" ht="35" customHeight="1" x14ac:dyDescent="0.45"/>
    <row r="523" ht="35" customHeight="1" x14ac:dyDescent="0.45"/>
    <row r="524" ht="35" customHeight="1" x14ac:dyDescent="0.45"/>
    <row r="525" ht="35" customHeight="1" x14ac:dyDescent="0.45"/>
    <row r="526" ht="35" customHeight="1" x14ac:dyDescent="0.45"/>
    <row r="527" ht="35" customHeight="1" x14ac:dyDescent="0.45"/>
    <row r="528" ht="35" customHeight="1" x14ac:dyDescent="0.45"/>
    <row r="529" ht="35" customHeight="1" x14ac:dyDescent="0.45"/>
    <row r="530" ht="35" customHeight="1" x14ac:dyDescent="0.45"/>
    <row r="531" ht="35" customHeight="1" x14ac:dyDescent="0.45"/>
    <row r="532" ht="35" customHeight="1" x14ac:dyDescent="0.45"/>
    <row r="533" ht="35" customHeight="1" x14ac:dyDescent="0.45"/>
    <row r="534" ht="35" customHeight="1" x14ac:dyDescent="0.45"/>
    <row r="535" ht="35" customHeight="1" x14ac:dyDescent="0.45"/>
    <row r="536" ht="35" customHeight="1" x14ac:dyDescent="0.45"/>
    <row r="537" ht="35" customHeight="1" x14ac:dyDescent="0.45"/>
    <row r="538" ht="35" customHeight="1" x14ac:dyDescent="0.45"/>
    <row r="539" ht="35" customHeight="1" x14ac:dyDescent="0.45"/>
    <row r="540" ht="35" customHeight="1" x14ac:dyDescent="0.45"/>
    <row r="541" ht="35" customHeight="1" x14ac:dyDescent="0.45"/>
    <row r="542" ht="35" customHeight="1" x14ac:dyDescent="0.45"/>
    <row r="543" ht="35" customHeight="1" x14ac:dyDescent="0.45"/>
    <row r="544" ht="35" customHeight="1" x14ac:dyDescent="0.45"/>
    <row r="545" ht="35" customHeight="1" x14ac:dyDescent="0.45"/>
    <row r="546" ht="35" customHeight="1" x14ac:dyDescent="0.45"/>
    <row r="547" ht="35" customHeight="1" x14ac:dyDescent="0.45"/>
    <row r="548" ht="35" customHeight="1" x14ac:dyDescent="0.45"/>
    <row r="549" ht="35" customHeight="1" x14ac:dyDescent="0.45"/>
    <row r="550" ht="35" customHeight="1" x14ac:dyDescent="0.45"/>
    <row r="551" ht="35" customHeight="1" x14ac:dyDescent="0.45"/>
    <row r="552" ht="35" customHeight="1" x14ac:dyDescent="0.45"/>
    <row r="553" ht="35" customHeight="1" x14ac:dyDescent="0.45"/>
    <row r="554" ht="35" customHeight="1" x14ac:dyDescent="0.45"/>
    <row r="555" ht="35" customHeight="1" x14ac:dyDescent="0.45"/>
    <row r="556" ht="35" customHeight="1" x14ac:dyDescent="0.45"/>
    <row r="557" ht="35" customHeight="1" x14ac:dyDescent="0.45"/>
    <row r="558" ht="35" customHeight="1" x14ac:dyDescent="0.45"/>
    <row r="559" ht="35" customHeight="1" x14ac:dyDescent="0.45"/>
    <row r="560" ht="35" customHeight="1" x14ac:dyDescent="0.45"/>
    <row r="561" ht="35" customHeight="1" x14ac:dyDescent="0.45"/>
    <row r="562" ht="35" customHeight="1" x14ac:dyDescent="0.45"/>
    <row r="563" ht="35" customHeight="1" x14ac:dyDescent="0.45"/>
    <row r="564" ht="35" customHeight="1" x14ac:dyDescent="0.45"/>
    <row r="565" ht="35" customHeight="1" x14ac:dyDescent="0.45"/>
    <row r="566" ht="35" customHeight="1" x14ac:dyDescent="0.45"/>
    <row r="567" ht="35" customHeight="1" x14ac:dyDescent="0.45"/>
    <row r="568" ht="35" customHeight="1" x14ac:dyDescent="0.45"/>
    <row r="569" ht="35" customHeight="1" x14ac:dyDescent="0.45"/>
    <row r="570" ht="35" customHeight="1" x14ac:dyDescent="0.45"/>
    <row r="571" ht="35" customHeight="1" x14ac:dyDescent="0.45"/>
    <row r="572" ht="35" customHeight="1" x14ac:dyDescent="0.45"/>
    <row r="573" ht="35" customHeight="1" x14ac:dyDescent="0.45"/>
    <row r="574" ht="35" customHeight="1" x14ac:dyDescent="0.45"/>
    <row r="575" ht="35" customHeight="1" x14ac:dyDescent="0.45"/>
    <row r="576" ht="35" customHeight="1" x14ac:dyDescent="0.45"/>
    <row r="577" ht="35" customHeight="1" x14ac:dyDescent="0.45"/>
    <row r="578" ht="35" customHeight="1" x14ac:dyDescent="0.45"/>
    <row r="579" ht="35" customHeight="1" x14ac:dyDescent="0.45"/>
    <row r="580" ht="35" customHeight="1" x14ac:dyDescent="0.45"/>
    <row r="581" ht="35" customHeight="1" x14ac:dyDescent="0.45"/>
    <row r="582" ht="35" customHeight="1" x14ac:dyDescent="0.45"/>
    <row r="583" ht="35" customHeight="1" x14ac:dyDescent="0.45"/>
    <row r="584" ht="35" customHeight="1" x14ac:dyDescent="0.45"/>
    <row r="585" ht="35" customHeight="1" x14ac:dyDescent="0.45"/>
    <row r="586" ht="35" customHeight="1" x14ac:dyDescent="0.45"/>
    <row r="587" ht="35" customHeight="1" x14ac:dyDescent="0.45"/>
    <row r="588" ht="35" customHeight="1" x14ac:dyDescent="0.45"/>
    <row r="589" ht="35" customHeight="1" x14ac:dyDescent="0.45"/>
    <row r="590" ht="35" customHeight="1" x14ac:dyDescent="0.45"/>
    <row r="591" ht="35" customHeight="1" x14ac:dyDescent="0.45"/>
    <row r="592" ht="35" customHeight="1" x14ac:dyDescent="0.45"/>
    <row r="593" ht="35" customHeight="1" x14ac:dyDescent="0.45"/>
    <row r="594" ht="35" customHeight="1" x14ac:dyDescent="0.45"/>
    <row r="595" ht="35" customHeight="1" x14ac:dyDescent="0.45"/>
    <row r="596" ht="35" customHeight="1" x14ac:dyDescent="0.45"/>
    <row r="597" ht="35" customHeight="1" x14ac:dyDescent="0.45"/>
    <row r="598" ht="35" customHeight="1" x14ac:dyDescent="0.45"/>
    <row r="599" ht="35" customHeight="1" x14ac:dyDescent="0.45"/>
    <row r="600" ht="35" customHeight="1" x14ac:dyDescent="0.45"/>
    <row r="601" ht="35" customHeight="1" x14ac:dyDescent="0.45"/>
    <row r="602" ht="35" customHeight="1" x14ac:dyDescent="0.45"/>
    <row r="603" ht="35" customHeight="1" x14ac:dyDescent="0.45"/>
    <row r="604" ht="35" customHeight="1" x14ac:dyDescent="0.45"/>
    <row r="605" ht="35" customHeight="1" x14ac:dyDescent="0.45"/>
    <row r="606" ht="35" customHeight="1" x14ac:dyDescent="0.45"/>
    <row r="607" ht="35" customHeight="1" x14ac:dyDescent="0.45"/>
    <row r="608" ht="35" customHeight="1" x14ac:dyDescent="0.45"/>
    <row r="609" ht="35" customHeight="1" x14ac:dyDescent="0.45"/>
    <row r="610" ht="35" customHeight="1" x14ac:dyDescent="0.45"/>
    <row r="611" ht="35" customHeight="1" x14ac:dyDescent="0.45"/>
    <row r="612" ht="35" customHeight="1" x14ac:dyDescent="0.45"/>
    <row r="613" ht="35" customHeight="1" x14ac:dyDescent="0.45"/>
    <row r="614" ht="35" customHeight="1" x14ac:dyDescent="0.45"/>
    <row r="615" ht="35" customHeight="1" x14ac:dyDescent="0.45"/>
    <row r="616" ht="35" customHeight="1" x14ac:dyDescent="0.45"/>
    <row r="617" ht="35" customHeight="1" x14ac:dyDescent="0.45"/>
    <row r="618" ht="35" customHeight="1" x14ac:dyDescent="0.45"/>
    <row r="619" ht="35" customHeight="1" x14ac:dyDescent="0.45"/>
    <row r="620" ht="35" customHeight="1" x14ac:dyDescent="0.45"/>
    <row r="621" ht="35" customHeight="1" x14ac:dyDescent="0.45"/>
    <row r="622" ht="35" customHeight="1" x14ac:dyDescent="0.45"/>
    <row r="623" ht="35" customHeight="1" x14ac:dyDescent="0.45"/>
    <row r="624" ht="35" customHeight="1" x14ac:dyDescent="0.45"/>
    <row r="625" ht="35" customHeight="1" x14ac:dyDescent="0.45"/>
    <row r="626" ht="35" customHeight="1" x14ac:dyDescent="0.45"/>
    <row r="627" ht="35" customHeight="1" x14ac:dyDescent="0.45"/>
    <row r="628" ht="35" customHeight="1" x14ac:dyDescent="0.45"/>
    <row r="629" ht="35" customHeight="1" x14ac:dyDescent="0.45"/>
    <row r="630" ht="35" customHeight="1" x14ac:dyDescent="0.45"/>
    <row r="631" ht="35" customHeight="1" x14ac:dyDescent="0.45"/>
    <row r="632" ht="35" customHeight="1" x14ac:dyDescent="0.45"/>
    <row r="633" ht="35" customHeight="1" x14ac:dyDescent="0.45"/>
    <row r="634" ht="35" customHeight="1" x14ac:dyDescent="0.45"/>
    <row r="635" ht="35" customHeight="1" x14ac:dyDescent="0.45"/>
    <row r="636" ht="35" customHeight="1" x14ac:dyDescent="0.45"/>
    <row r="637" ht="35" customHeight="1" x14ac:dyDescent="0.45"/>
    <row r="638" ht="35" customHeight="1" x14ac:dyDescent="0.45"/>
    <row r="639" ht="35" customHeight="1" x14ac:dyDescent="0.45"/>
    <row r="640" ht="35" customHeight="1" x14ac:dyDescent="0.45"/>
    <row r="641" ht="35" customHeight="1" x14ac:dyDescent="0.45"/>
    <row r="642" ht="35" customHeight="1" x14ac:dyDescent="0.45"/>
    <row r="643" ht="35" customHeight="1" x14ac:dyDescent="0.45"/>
    <row r="644" ht="35" customHeight="1" x14ac:dyDescent="0.45"/>
    <row r="645" ht="35" customHeight="1" x14ac:dyDescent="0.45"/>
    <row r="646" ht="35" customHeight="1" x14ac:dyDescent="0.45"/>
    <row r="647" ht="35" customHeight="1" x14ac:dyDescent="0.45"/>
    <row r="648" ht="35" customHeight="1" x14ac:dyDescent="0.45"/>
    <row r="649" ht="35" customHeight="1" x14ac:dyDescent="0.45"/>
    <row r="650" ht="35" customHeight="1" x14ac:dyDescent="0.45"/>
    <row r="651" ht="35" customHeight="1" x14ac:dyDescent="0.45"/>
    <row r="652" ht="35" customHeight="1" x14ac:dyDescent="0.45"/>
    <row r="653" ht="35" customHeight="1" x14ac:dyDescent="0.45"/>
    <row r="654" ht="35" customHeight="1" x14ac:dyDescent="0.45"/>
    <row r="655" ht="35" customHeight="1" x14ac:dyDescent="0.45"/>
    <row r="656" ht="35" customHeight="1" x14ac:dyDescent="0.45"/>
    <row r="657" ht="35" customHeight="1" x14ac:dyDescent="0.45"/>
    <row r="658" ht="35" customHeight="1" x14ac:dyDescent="0.45"/>
    <row r="659" ht="35" customHeight="1" x14ac:dyDescent="0.45"/>
    <row r="660" ht="35" customHeight="1" x14ac:dyDescent="0.45"/>
    <row r="661" ht="35" customHeight="1" x14ac:dyDescent="0.45"/>
    <row r="662" ht="35" customHeight="1" x14ac:dyDescent="0.45"/>
    <row r="663" ht="35" customHeight="1" x14ac:dyDescent="0.45"/>
    <row r="664" ht="35" customHeight="1" x14ac:dyDescent="0.45"/>
    <row r="665" ht="35" customHeight="1" x14ac:dyDescent="0.45"/>
    <row r="666" ht="35" customHeight="1" x14ac:dyDescent="0.45"/>
    <row r="667" ht="35" customHeight="1" x14ac:dyDescent="0.45"/>
    <row r="668" ht="35" customHeight="1" x14ac:dyDescent="0.45"/>
    <row r="669" ht="35" customHeight="1" x14ac:dyDescent="0.45"/>
    <row r="670" ht="35" customHeight="1" x14ac:dyDescent="0.45"/>
    <row r="671" ht="35" customHeight="1" x14ac:dyDescent="0.45"/>
    <row r="672" ht="35" customHeight="1" x14ac:dyDescent="0.45"/>
    <row r="673" ht="35" customHeight="1" x14ac:dyDescent="0.45"/>
    <row r="674" ht="35" customHeight="1" x14ac:dyDescent="0.45"/>
    <row r="675" ht="35" customHeight="1" x14ac:dyDescent="0.45"/>
    <row r="676" ht="35" customHeight="1" x14ac:dyDescent="0.45"/>
    <row r="677" ht="35" customHeight="1" x14ac:dyDescent="0.45"/>
    <row r="678" ht="35" customHeight="1" x14ac:dyDescent="0.45"/>
    <row r="679" ht="35" customHeight="1" x14ac:dyDescent="0.45"/>
    <row r="680" ht="35" customHeight="1" x14ac:dyDescent="0.45"/>
    <row r="681" ht="35" customHeight="1" x14ac:dyDescent="0.45"/>
    <row r="682" ht="35" customHeight="1" x14ac:dyDescent="0.45"/>
    <row r="683" ht="35" customHeight="1" x14ac:dyDescent="0.45"/>
    <row r="684" ht="35" customHeight="1" x14ac:dyDescent="0.45"/>
    <row r="685" ht="35" customHeight="1" x14ac:dyDescent="0.45"/>
    <row r="686" ht="35" customHeight="1" x14ac:dyDescent="0.45"/>
    <row r="687" ht="35" customHeight="1" x14ac:dyDescent="0.45"/>
    <row r="688" ht="35" customHeight="1" x14ac:dyDescent="0.45"/>
    <row r="689" ht="35" customHeight="1" x14ac:dyDescent="0.45"/>
    <row r="690" ht="35" customHeight="1" x14ac:dyDescent="0.45"/>
    <row r="691" ht="35" customHeight="1" x14ac:dyDescent="0.45"/>
    <row r="692" ht="35" customHeight="1" x14ac:dyDescent="0.45"/>
    <row r="693" ht="35" customHeight="1" x14ac:dyDescent="0.45"/>
    <row r="694" ht="35" customHeight="1" x14ac:dyDescent="0.45"/>
    <row r="695" ht="35" customHeight="1" x14ac:dyDescent="0.45"/>
    <row r="696" ht="35" customHeight="1" x14ac:dyDescent="0.45"/>
    <row r="697" ht="35" customHeight="1" x14ac:dyDescent="0.45"/>
    <row r="698" ht="35" customHeight="1" x14ac:dyDescent="0.45"/>
    <row r="699" ht="35" customHeight="1" x14ac:dyDescent="0.45"/>
    <row r="700" ht="35" customHeight="1" x14ac:dyDescent="0.45"/>
    <row r="701" ht="35" customHeight="1" x14ac:dyDescent="0.45"/>
    <row r="702" ht="35" customHeight="1" x14ac:dyDescent="0.45"/>
    <row r="703" ht="35" customHeight="1" x14ac:dyDescent="0.45"/>
    <row r="704" ht="35" customHeight="1" x14ac:dyDescent="0.45"/>
    <row r="705" ht="35" customHeight="1" x14ac:dyDescent="0.45"/>
    <row r="706" ht="35" customHeight="1" x14ac:dyDescent="0.45"/>
    <row r="707" ht="35" customHeight="1" x14ac:dyDescent="0.45"/>
    <row r="708" ht="35" customHeight="1" x14ac:dyDescent="0.45"/>
    <row r="709" ht="35" customHeight="1" x14ac:dyDescent="0.45"/>
    <row r="710" ht="35" customHeight="1" x14ac:dyDescent="0.45"/>
    <row r="711" ht="35" customHeight="1" x14ac:dyDescent="0.45"/>
    <row r="712" ht="35" customHeight="1" x14ac:dyDescent="0.45"/>
    <row r="713" ht="35" customHeight="1" x14ac:dyDescent="0.45"/>
    <row r="714" ht="35" customHeight="1" x14ac:dyDescent="0.45"/>
    <row r="715" ht="35" customHeight="1" x14ac:dyDescent="0.45"/>
    <row r="716" ht="35" customHeight="1" x14ac:dyDescent="0.45"/>
    <row r="717" ht="35" customHeight="1" x14ac:dyDescent="0.45"/>
    <row r="718" ht="35" customHeight="1" x14ac:dyDescent="0.45"/>
    <row r="719" ht="35" customHeight="1" x14ac:dyDescent="0.45"/>
    <row r="720" ht="35" customHeight="1" x14ac:dyDescent="0.45"/>
    <row r="721" ht="35" customHeight="1" x14ac:dyDescent="0.45"/>
    <row r="722" ht="35" customHeight="1" x14ac:dyDescent="0.45"/>
    <row r="723" ht="35" customHeight="1" x14ac:dyDescent="0.45"/>
    <row r="724" ht="35" customHeight="1" x14ac:dyDescent="0.45"/>
    <row r="725" ht="35" customHeight="1" x14ac:dyDescent="0.45"/>
    <row r="726" ht="35" customHeight="1" x14ac:dyDescent="0.45"/>
    <row r="727" ht="35" customHeight="1" x14ac:dyDescent="0.45"/>
    <row r="728" ht="35" customHeight="1" x14ac:dyDescent="0.45"/>
    <row r="729" ht="35" customHeight="1" x14ac:dyDescent="0.45"/>
    <row r="730" ht="35" customHeight="1" x14ac:dyDescent="0.45"/>
    <row r="731" ht="35" customHeight="1" x14ac:dyDescent="0.45"/>
    <row r="732" ht="35" customHeight="1" x14ac:dyDescent="0.45"/>
    <row r="733" ht="35" customHeight="1" x14ac:dyDescent="0.45"/>
    <row r="734" ht="35" customHeight="1" x14ac:dyDescent="0.45"/>
    <row r="735" ht="35" customHeight="1" x14ac:dyDescent="0.45"/>
    <row r="736" ht="35" customHeight="1" x14ac:dyDescent="0.45"/>
    <row r="737" ht="35" customHeight="1" x14ac:dyDescent="0.45"/>
    <row r="738" ht="35" customHeight="1" x14ac:dyDescent="0.45"/>
    <row r="739" ht="35" customHeight="1" x14ac:dyDescent="0.45"/>
    <row r="740" ht="35" customHeight="1" x14ac:dyDescent="0.45"/>
    <row r="741" ht="35" customHeight="1" x14ac:dyDescent="0.45"/>
    <row r="742" ht="35" customHeight="1" x14ac:dyDescent="0.45"/>
    <row r="743" ht="35" customHeight="1" x14ac:dyDescent="0.45"/>
    <row r="744" ht="35" customHeight="1" x14ac:dyDescent="0.45"/>
    <row r="745" ht="35" customHeight="1" x14ac:dyDescent="0.45"/>
    <row r="746" ht="35" customHeight="1" x14ac:dyDescent="0.45"/>
    <row r="747" ht="35" customHeight="1" x14ac:dyDescent="0.45"/>
    <row r="748" ht="35" customHeight="1" x14ac:dyDescent="0.45"/>
    <row r="749" ht="35" customHeight="1" x14ac:dyDescent="0.45"/>
    <row r="750" ht="35" customHeight="1" x14ac:dyDescent="0.45"/>
    <row r="751" ht="35" customHeight="1" x14ac:dyDescent="0.45"/>
    <row r="752" ht="35" customHeight="1" x14ac:dyDescent="0.45"/>
    <row r="753" ht="35" customHeight="1" x14ac:dyDescent="0.45"/>
    <row r="754" ht="35" customHeight="1" x14ac:dyDescent="0.45"/>
    <row r="755" ht="35" customHeight="1" x14ac:dyDescent="0.45"/>
    <row r="756" ht="35" customHeight="1" x14ac:dyDescent="0.45"/>
    <row r="757" ht="35" customHeight="1" x14ac:dyDescent="0.45"/>
    <row r="758" ht="35" customHeight="1" x14ac:dyDescent="0.45"/>
    <row r="759" ht="35" customHeight="1" x14ac:dyDescent="0.45"/>
    <row r="760" ht="35" customHeight="1" x14ac:dyDescent="0.45"/>
    <row r="761" ht="35" customHeight="1" x14ac:dyDescent="0.45"/>
    <row r="762" ht="35" customHeight="1" x14ac:dyDescent="0.45"/>
    <row r="763" ht="35" customHeight="1" x14ac:dyDescent="0.45"/>
    <row r="764" ht="35" customHeight="1" x14ac:dyDescent="0.45"/>
    <row r="765" ht="35" customHeight="1" x14ac:dyDescent="0.45"/>
    <row r="766" ht="35" customHeight="1" x14ac:dyDescent="0.45"/>
    <row r="767" ht="35" customHeight="1" x14ac:dyDescent="0.45"/>
    <row r="768" ht="35" customHeight="1" x14ac:dyDescent="0.45"/>
    <row r="769" ht="35" customHeight="1" x14ac:dyDescent="0.45"/>
    <row r="770" ht="35" customHeight="1" x14ac:dyDescent="0.45"/>
    <row r="771" ht="35" customHeight="1" x14ac:dyDescent="0.45"/>
    <row r="772" ht="35" customHeight="1" x14ac:dyDescent="0.45"/>
    <row r="773" ht="35" customHeight="1" x14ac:dyDescent="0.45"/>
    <row r="774" ht="35" customHeight="1" x14ac:dyDescent="0.45"/>
    <row r="775" ht="35" customHeight="1" x14ac:dyDescent="0.45"/>
    <row r="776" ht="35" customHeight="1" x14ac:dyDescent="0.45"/>
    <row r="777" ht="35" customHeight="1" x14ac:dyDescent="0.45"/>
    <row r="778" ht="35" customHeight="1" x14ac:dyDescent="0.45"/>
    <row r="779" ht="35" customHeight="1" x14ac:dyDescent="0.45"/>
    <row r="780" ht="35" customHeight="1" x14ac:dyDescent="0.45"/>
    <row r="781" ht="35" customHeight="1" x14ac:dyDescent="0.45"/>
    <row r="782" ht="35" customHeight="1" x14ac:dyDescent="0.45"/>
    <row r="783" ht="35" customHeight="1" x14ac:dyDescent="0.45"/>
    <row r="784" ht="35" customHeight="1" x14ac:dyDescent="0.45"/>
    <row r="785" ht="35" customHeight="1" x14ac:dyDescent="0.45"/>
    <row r="786" ht="35" customHeight="1" x14ac:dyDescent="0.45"/>
    <row r="787" ht="35" customHeight="1" x14ac:dyDescent="0.45"/>
    <row r="788" ht="35" customHeight="1" x14ac:dyDescent="0.45"/>
    <row r="789" ht="35" customHeight="1" x14ac:dyDescent="0.45"/>
    <row r="790" ht="35" customHeight="1" x14ac:dyDescent="0.45"/>
    <row r="791" ht="35" customHeight="1" x14ac:dyDescent="0.45"/>
    <row r="792" ht="35" customHeight="1" x14ac:dyDescent="0.45"/>
    <row r="793" ht="35" customHeight="1" x14ac:dyDescent="0.45"/>
    <row r="794" ht="35" customHeight="1" x14ac:dyDescent="0.45"/>
    <row r="795" ht="35" customHeight="1" x14ac:dyDescent="0.45"/>
    <row r="796" ht="35" customHeight="1" x14ac:dyDescent="0.45"/>
    <row r="797" ht="35" customHeight="1" x14ac:dyDescent="0.45"/>
    <row r="798" ht="35" customHeight="1" x14ac:dyDescent="0.45"/>
    <row r="799" ht="35" customHeight="1" x14ac:dyDescent="0.45"/>
    <row r="800" ht="35" customHeight="1" x14ac:dyDescent="0.45"/>
    <row r="801" ht="35" customHeight="1" x14ac:dyDescent="0.45"/>
    <row r="802" ht="35" customHeight="1" x14ac:dyDescent="0.45"/>
    <row r="803" ht="35" customHeight="1" x14ac:dyDescent="0.45"/>
    <row r="804" ht="35" customHeight="1" x14ac:dyDescent="0.45"/>
    <row r="805" ht="35" customHeight="1" x14ac:dyDescent="0.45"/>
    <row r="806" ht="35" customHeight="1" x14ac:dyDescent="0.45"/>
    <row r="807" ht="35" customHeight="1" x14ac:dyDescent="0.45"/>
    <row r="808" ht="35" customHeight="1" x14ac:dyDescent="0.45"/>
    <row r="809" ht="35" customHeight="1" x14ac:dyDescent="0.45"/>
    <row r="810" ht="35" customHeight="1" x14ac:dyDescent="0.45"/>
    <row r="811" ht="35" customHeight="1" x14ac:dyDescent="0.45"/>
    <row r="812" ht="35" customHeight="1" x14ac:dyDescent="0.45"/>
    <row r="813" ht="35" customHeight="1" x14ac:dyDescent="0.45"/>
    <row r="814" ht="35" customHeight="1" x14ac:dyDescent="0.45"/>
    <row r="815" ht="35" customHeight="1" x14ac:dyDescent="0.45"/>
    <row r="816" ht="35" customHeight="1" x14ac:dyDescent="0.45"/>
    <row r="817" ht="35" customHeight="1" x14ac:dyDescent="0.45"/>
    <row r="818" ht="35" customHeight="1" x14ac:dyDescent="0.45"/>
    <row r="819" ht="35" customHeight="1" x14ac:dyDescent="0.45"/>
    <row r="820" ht="35" customHeight="1" x14ac:dyDescent="0.45"/>
    <row r="821" ht="35" customHeight="1" x14ac:dyDescent="0.45"/>
    <row r="822" ht="35" customHeight="1" x14ac:dyDescent="0.45"/>
    <row r="823" ht="35" customHeight="1" x14ac:dyDescent="0.45"/>
    <row r="824" ht="35" customHeight="1" x14ac:dyDescent="0.45"/>
    <row r="825" ht="35" customHeight="1" x14ac:dyDescent="0.45"/>
    <row r="826" ht="35" customHeight="1" x14ac:dyDescent="0.45"/>
    <row r="827" ht="35" customHeight="1" x14ac:dyDescent="0.45"/>
    <row r="828" ht="35" customHeight="1" x14ac:dyDescent="0.45"/>
    <row r="829" ht="35" customHeight="1" x14ac:dyDescent="0.45"/>
    <row r="830" ht="35" customHeight="1" x14ac:dyDescent="0.45"/>
    <row r="831" ht="35" customHeight="1" x14ac:dyDescent="0.45"/>
    <row r="832" ht="35" customHeight="1" x14ac:dyDescent="0.45"/>
    <row r="833" ht="35" customHeight="1" x14ac:dyDescent="0.45"/>
    <row r="834" ht="35" customHeight="1" x14ac:dyDescent="0.45"/>
    <row r="835" ht="35" customHeight="1" x14ac:dyDescent="0.45"/>
    <row r="836" ht="35" customHeight="1" x14ac:dyDescent="0.45"/>
    <row r="837" ht="35" customHeight="1" x14ac:dyDescent="0.45"/>
    <row r="838" ht="35" customHeight="1" x14ac:dyDescent="0.45"/>
    <row r="839" ht="35" customHeight="1" x14ac:dyDescent="0.45"/>
    <row r="840" ht="35" customHeight="1" x14ac:dyDescent="0.45"/>
    <row r="841" ht="35" customHeight="1" x14ac:dyDescent="0.45"/>
    <row r="842" ht="35" customHeight="1" x14ac:dyDescent="0.45"/>
    <row r="843" ht="35" customHeight="1" x14ac:dyDescent="0.45"/>
    <row r="844" ht="35" customHeight="1" x14ac:dyDescent="0.45"/>
    <row r="845" ht="35" customHeight="1" x14ac:dyDescent="0.45"/>
    <row r="846" ht="35" customHeight="1" x14ac:dyDescent="0.45"/>
    <row r="847" ht="35" customHeight="1" x14ac:dyDescent="0.45"/>
    <row r="848" ht="35" customHeight="1" x14ac:dyDescent="0.45"/>
    <row r="849" ht="35" customHeight="1" x14ac:dyDescent="0.45"/>
    <row r="850" ht="35" customHeight="1" x14ac:dyDescent="0.45"/>
    <row r="851" ht="35" customHeight="1" x14ac:dyDescent="0.45"/>
    <row r="852" ht="35" customHeight="1" x14ac:dyDescent="0.45"/>
    <row r="853" ht="35" customHeight="1" x14ac:dyDescent="0.45"/>
    <row r="854" ht="35" customHeight="1" x14ac:dyDescent="0.45"/>
    <row r="855" ht="35" customHeight="1" x14ac:dyDescent="0.45"/>
    <row r="856" ht="35" customHeight="1" x14ac:dyDescent="0.45"/>
    <row r="857" ht="35" customHeight="1" x14ac:dyDescent="0.45"/>
    <row r="858" ht="35" customHeight="1" x14ac:dyDescent="0.45"/>
    <row r="859" ht="35" customHeight="1" x14ac:dyDescent="0.45"/>
    <row r="860" ht="35" customHeight="1" x14ac:dyDescent="0.45"/>
    <row r="861" ht="35" customHeight="1" x14ac:dyDescent="0.45"/>
    <row r="862" ht="35" customHeight="1" x14ac:dyDescent="0.45"/>
    <row r="863" ht="35" customHeight="1" x14ac:dyDescent="0.45"/>
    <row r="864" ht="35" customHeight="1" x14ac:dyDescent="0.45"/>
    <row r="865" ht="35" customHeight="1" x14ac:dyDescent="0.45"/>
    <row r="866" ht="35" customHeight="1" x14ac:dyDescent="0.45"/>
    <row r="867" ht="35" customHeight="1" x14ac:dyDescent="0.45"/>
    <row r="868" ht="35" customHeight="1" x14ac:dyDescent="0.45"/>
    <row r="869" ht="35" customHeight="1" x14ac:dyDescent="0.45"/>
    <row r="870" ht="35" customHeight="1" x14ac:dyDescent="0.45"/>
    <row r="871" ht="35" customHeight="1" x14ac:dyDescent="0.45"/>
    <row r="872" ht="35" customHeight="1" x14ac:dyDescent="0.45"/>
    <row r="873" ht="35" customHeight="1" x14ac:dyDescent="0.45"/>
    <row r="874" ht="35" customHeight="1" x14ac:dyDescent="0.45"/>
    <row r="875" ht="35" customHeight="1" x14ac:dyDescent="0.45"/>
    <row r="876" ht="35" customHeight="1" x14ac:dyDescent="0.45"/>
    <row r="877" ht="35" customHeight="1" x14ac:dyDescent="0.45"/>
    <row r="878" ht="35" customHeight="1" x14ac:dyDescent="0.45"/>
    <row r="879" ht="35" customHeight="1" x14ac:dyDescent="0.45"/>
    <row r="880" ht="35" customHeight="1" x14ac:dyDescent="0.45"/>
    <row r="881" ht="35" customHeight="1" x14ac:dyDescent="0.45"/>
    <row r="882" ht="35" customHeight="1" x14ac:dyDescent="0.45"/>
    <row r="883" ht="35" customHeight="1" x14ac:dyDescent="0.45"/>
    <row r="884" ht="35" customHeight="1" x14ac:dyDescent="0.45"/>
    <row r="885" ht="35" customHeight="1" x14ac:dyDescent="0.45"/>
    <row r="886" ht="35" customHeight="1" x14ac:dyDescent="0.45"/>
    <row r="887" ht="35" customHeight="1" x14ac:dyDescent="0.45"/>
    <row r="888" ht="35" customHeight="1" x14ac:dyDescent="0.45"/>
    <row r="889" ht="35" customHeight="1" x14ac:dyDescent="0.45"/>
    <row r="890" ht="35" customHeight="1" x14ac:dyDescent="0.45"/>
    <row r="891" ht="35" customHeight="1" x14ac:dyDescent="0.45"/>
    <row r="892" ht="35" customHeight="1" x14ac:dyDescent="0.45"/>
    <row r="893" ht="35" customHeight="1" x14ac:dyDescent="0.45"/>
    <row r="894" ht="35" customHeight="1" x14ac:dyDescent="0.45"/>
    <row r="895" ht="35" customHeight="1" x14ac:dyDescent="0.45"/>
    <row r="896" ht="35" customHeight="1" x14ac:dyDescent="0.45"/>
    <row r="897" ht="35" customHeight="1" x14ac:dyDescent="0.45"/>
    <row r="898" ht="35" customHeight="1" x14ac:dyDescent="0.45"/>
    <row r="899" ht="35" customHeight="1" x14ac:dyDescent="0.45"/>
    <row r="900" ht="35" customHeight="1" x14ac:dyDescent="0.45"/>
    <row r="901" ht="35" customHeight="1" x14ac:dyDescent="0.45"/>
    <row r="902" ht="35" customHeight="1" x14ac:dyDescent="0.45"/>
    <row r="903" ht="35" customHeight="1" x14ac:dyDescent="0.45"/>
    <row r="904" ht="35" customHeight="1" x14ac:dyDescent="0.45"/>
    <row r="905" ht="35" customHeight="1" x14ac:dyDescent="0.45"/>
    <row r="906" ht="35" customHeight="1" x14ac:dyDescent="0.45"/>
    <row r="907" ht="35" customHeight="1" x14ac:dyDescent="0.45"/>
    <row r="908" ht="35" customHeight="1" x14ac:dyDescent="0.45"/>
    <row r="909" ht="35" customHeight="1" x14ac:dyDescent="0.45"/>
    <row r="910" ht="35" customHeight="1" x14ac:dyDescent="0.45"/>
    <row r="911" ht="35" customHeight="1" x14ac:dyDescent="0.45"/>
    <row r="912" ht="35" customHeight="1" x14ac:dyDescent="0.45"/>
    <row r="913" ht="35" customHeight="1" x14ac:dyDescent="0.45"/>
    <row r="914" ht="35" customHeight="1" x14ac:dyDescent="0.45"/>
    <row r="915" ht="35" customHeight="1" x14ac:dyDescent="0.45"/>
    <row r="916" ht="35" customHeight="1" x14ac:dyDescent="0.45"/>
    <row r="917" ht="35" customHeight="1" x14ac:dyDescent="0.45"/>
    <row r="918" ht="35" customHeight="1" x14ac:dyDescent="0.45"/>
    <row r="919" ht="35" customHeight="1" x14ac:dyDescent="0.45"/>
    <row r="920" ht="35" customHeight="1" x14ac:dyDescent="0.45"/>
    <row r="921" ht="35" customHeight="1" x14ac:dyDescent="0.45"/>
    <row r="922" ht="35" customHeight="1" x14ac:dyDescent="0.45"/>
    <row r="923" ht="35" customHeight="1" x14ac:dyDescent="0.45"/>
    <row r="924" ht="35" customHeight="1" x14ac:dyDescent="0.45"/>
    <row r="925" ht="35" customHeight="1" x14ac:dyDescent="0.45"/>
    <row r="926" ht="35" customHeight="1" x14ac:dyDescent="0.45"/>
    <row r="927" ht="35" customHeight="1" x14ac:dyDescent="0.45"/>
    <row r="928" ht="35" customHeight="1" x14ac:dyDescent="0.45"/>
    <row r="929" ht="35" customHeight="1" x14ac:dyDescent="0.45"/>
    <row r="930" ht="35" customHeight="1" x14ac:dyDescent="0.45"/>
    <row r="931" ht="35" customHeight="1" x14ac:dyDescent="0.45"/>
    <row r="932" ht="35" customHeight="1" x14ac:dyDescent="0.45"/>
    <row r="933" ht="35" customHeight="1" x14ac:dyDescent="0.45"/>
    <row r="934" ht="35" customHeight="1" x14ac:dyDescent="0.45"/>
    <row r="935" ht="35" customHeight="1" x14ac:dyDescent="0.45"/>
    <row r="936" ht="35" customHeight="1" x14ac:dyDescent="0.45"/>
    <row r="937" ht="35" customHeight="1" x14ac:dyDescent="0.45"/>
    <row r="938" ht="35" customHeight="1" x14ac:dyDescent="0.45"/>
    <row r="939" ht="35" customHeight="1" x14ac:dyDescent="0.45"/>
    <row r="940" ht="35" customHeight="1" x14ac:dyDescent="0.45"/>
    <row r="941" ht="35" customHeight="1" x14ac:dyDescent="0.45"/>
    <row r="942" ht="35" customHeight="1" x14ac:dyDescent="0.45"/>
    <row r="943" ht="35" customHeight="1" x14ac:dyDescent="0.45"/>
    <row r="944" ht="35" customHeight="1" x14ac:dyDescent="0.45"/>
    <row r="945" ht="35" customHeight="1" x14ac:dyDescent="0.45"/>
    <row r="946" ht="35" customHeight="1" x14ac:dyDescent="0.45"/>
    <row r="947" ht="35" customHeight="1" x14ac:dyDescent="0.45"/>
    <row r="948" ht="35" customHeight="1" x14ac:dyDescent="0.45"/>
    <row r="949" ht="35" customHeight="1" x14ac:dyDescent="0.45"/>
    <row r="950" ht="35" customHeight="1" x14ac:dyDescent="0.45"/>
    <row r="951" ht="35" customHeight="1" x14ac:dyDescent="0.45"/>
    <row r="952" ht="35" customHeight="1" x14ac:dyDescent="0.45"/>
    <row r="953" ht="35" customHeight="1" x14ac:dyDescent="0.45"/>
    <row r="954" ht="35" customHeight="1" x14ac:dyDescent="0.45"/>
    <row r="955" ht="35" customHeight="1" x14ac:dyDescent="0.45"/>
    <row r="956" ht="35" customHeight="1" x14ac:dyDescent="0.45"/>
    <row r="957" ht="35" customHeight="1" x14ac:dyDescent="0.45"/>
    <row r="958" ht="35" customHeight="1" x14ac:dyDescent="0.45"/>
    <row r="959" ht="35" customHeight="1" x14ac:dyDescent="0.45"/>
    <row r="960" ht="35" customHeight="1" x14ac:dyDescent="0.45"/>
    <row r="961" ht="35" customHeight="1" x14ac:dyDescent="0.45"/>
    <row r="962" ht="35" customHeight="1" x14ac:dyDescent="0.45"/>
    <row r="963" ht="35" customHeight="1" x14ac:dyDescent="0.45"/>
    <row r="964" ht="35" customHeight="1" x14ac:dyDescent="0.45"/>
    <row r="965" ht="35" customHeight="1" x14ac:dyDescent="0.45"/>
    <row r="966" ht="35" customHeight="1" x14ac:dyDescent="0.45"/>
    <row r="967" ht="35" customHeight="1" x14ac:dyDescent="0.45"/>
    <row r="968" ht="35" customHeight="1" x14ac:dyDescent="0.45"/>
    <row r="969" ht="35" customHeight="1" x14ac:dyDescent="0.45"/>
    <row r="970" ht="35" customHeight="1" x14ac:dyDescent="0.45"/>
    <row r="971" ht="35" customHeight="1" x14ac:dyDescent="0.45"/>
    <row r="972" ht="35" customHeight="1" x14ac:dyDescent="0.45"/>
    <row r="973" ht="35" customHeight="1" x14ac:dyDescent="0.45"/>
    <row r="974" ht="35" customHeight="1" x14ac:dyDescent="0.45"/>
    <row r="975" ht="35" customHeight="1" x14ac:dyDescent="0.45"/>
    <row r="976" ht="35" customHeight="1" x14ac:dyDescent="0.45"/>
    <row r="977" ht="35" customHeight="1" x14ac:dyDescent="0.45"/>
    <row r="978" ht="35" customHeight="1" x14ac:dyDescent="0.45"/>
    <row r="979" ht="35" customHeight="1" x14ac:dyDescent="0.45"/>
    <row r="980" ht="35" customHeight="1" x14ac:dyDescent="0.45"/>
    <row r="981" ht="35" customHeight="1" x14ac:dyDescent="0.45"/>
    <row r="982" ht="35" customHeight="1" x14ac:dyDescent="0.45"/>
    <row r="983" ht="35" customHeight="1" x14ac:dyDescent="0.45"/>
    <row r="984" ht="35" customHeight="1" x14ac:dyDescent="0.45"/>
    <row r="985" ht="35" customHeight="1" x14ac:dyDescent="0.45"/>
    <row r="986" ht="35" customHeight="1" x14ac:dyDescent="0.45"/>
    <row r="987" ht="35" customHeight="1" x14ac:dyDescent="0.45"/>
    <row r="988" ht="35" customHeight="1" x14ac:dyDescent="0.45"/>
    <row r="989" ht="35" customHeight="1" x14ac:dyDescent="0.45"/>
    <row r="990" ht="35" customHeight="1" x14ac:dyDescent="0.45"/>
    <row r="991" ht="35" customHeight="1" x14ac:dyDescent="0.45"/>
    <row r="992" ht="35" customHeight="1" x14ac:dyDescent="0.45"/>
    <row r="993" ht="35" customHeight="1" x14ac:dyDescent="0.45"/>
    <row r="994" ht="35" customHeight="1" x14ac:dyDescent="0.45"/>
    <row r="995" ht="35" customHeight="1" x14ac:dyDescent="0.45"/>
    <row r="996" ht="35" customHeight="1" x14ac:dyDescent="0.45"/>
    <row r="997" ht="35" customHeight="1" x14ac:dyDescent="0.45"/>
    <row r="998" ht="35" customHeight="1" x14ac:dyDescent="0.45"/>
    <row r="999" ht="35" customHeight="1" x14ac:dyDescent="0.45"/>
    <row r="1000" ht="35" customHeight="1" x14ac:dyDescent="0.45"/>
    <row r="1001" ht="35" customHeight="1" x14ac:dyDescent="0.45"/>
    <row r="1002" ht="35" customHeight="1" x14ac:dyDescent="0.45"/>
    <row r="1003" ht="35" customHeight="1" x14ac:dyDescent="0.45"/>
    <row r="1004" ht="35" customHeight="1" x14ac:dyDescent="0.45"/>
    <row r="1005" ht="35" customHeight="1" x14ac:dyDescent="0.45"/>
    <row r="1006" ht="35" customHeight="1" x14ac:dyDescent="0.45"/>
    <row r="1007" ht="35" customHeight="1" x14ac:dyDescent="0.45"/>
    <row r="1008" ht="35" customHeight="1" x14ac:dyDescent="0.45"/>
    <row r="1009" ht="35" customHeight="1" x14ac:dyDescent="0.45"/>
    <row r="1010" ht="35" customHeight="1" x14ac:dyDescent="0.45"/>
    <row r="1011" ht="35" customHeight="1" x14ac:dyDescent="0.45"/>
    <row r="1012" ht="35" customHeight="1" x14ac:dyDescent="0.45"/>
    <row r="1013" ht="35" customHeight="1" x14ac:dyDescent="0.45"/>
    <row r="1014" ht="35" customHeight="1" x14ac:dyDescent="0.45"/>
    <row r="1015" ht="35" customHeight="1" x14ac:dyDescent="0.45"/>
    <row r="1016" ht="35" customHeight="1" x14ac:dyDescent="0.45"/>
    <row r="1017" ht="35" customHeight="1" x14ac:dyDescent="0.45"/>
    <row r="1018" ht="35" customHeight="1" x14ac:dyDescent="0.45"/>
    <row r="1019" ht="35" customHeight="1" x14ac:dyDescent="0.45"/>
    <row r="1020" ht="35" customHeight="1" x14ac:dyDescent="0.45"/>
    <row r="1021" ht="35" customHeight="1" x14ac:dyDescent="0.45"/>
    <row r="1022" ht="35" customHeight="1" x14ac:dyDescent="0.45"/>
    <row r="1023" ht="35" customHeight="1" x14ac:dyDescent="0.45"/>
    <row r="1024" ht="35" customHeight="1" x14ac:dyDescent="0.45"/>
    <row r="1025" ht="35" customHeight="1" x14ac:dyDescent="0.45"/>
    <row r="1026" ht="35" customHeight="1" x14ac:dyDescent="0.45"/>
    <row r="1027" ht="35" customHeight="1" x14ac:dyDescent="0.45"/>
    <row r="1028" ht="35" customHeight="1" x14ac:dyDescent="0.45"/>
    <row r="1029" ht="35" customHeight="1" x14ac:dyDescent="0.45"/>
    <row r="1030" ht="35" customHeight="1" x14ac:dyDescent="0.45"/>
    <row r="1031" ht="35" customHeight="1" x14ac:dyDescent="0.45"/>
    <row r="1032" ht="35" customHeight="1" x14ac:dyDescent="0.45"/>
    <row r="1033" ht="35" customHeight="1" x14ac:dyDescent="0.45"/>
    <row r="1034" ht="35" customHeight="1" x14ac:dyDescent="0.45"/>
    <row r="1035" ht="35" customHeight="1" x14ac:dyDescent="0.45"/>
    <row r="1036" ht="35" customHeight="1" x14ac:dyDescent="0.45"/>
    <row r="1037" ht="35" customHeight="1" x14ac:dyDescent="0.45"/>
    <row r="1038" ht="35" customHeight="1" x14ac:dyDescent="0.45"/>
    <row r="1039" ht="35" customHeight="1" x14ac:dyDescent="0.45"/>
    <row r="1040" ht="35" customHeight="1" x14ac:dyDescent="0.45"/>
    <row r="1041" ht="35" customHeight="1" x14ac:dyDescent="0.45"/>
    <row r="1042" ht="35" customHeight="1" x14ac:dyDescent="0.45"/>
    <row r="1043" ht="35" customHeight="1" x14ac:dyDescent="0.45"/>
    <row r="1044" ht="35" customHeight="1" x14ac:dyDescent="0.45"/>
    <row r="1045" ht="35" customHeight="1" x14ac:dyDescent="0.45"/>
    <row r="1046" ht="35" customHeight="1" x14ac:dyDescent="0.45"/>
    <row r="1047" ht="35" customHeight="1" x14ac:dyDescent="0.45"/>
    <row r="1048" ht="35" customHeight="1" x14ac:dyDescent="0.45"/>
    <row r="1049" ht="35" customHeight="1" x14ac:dyDescent="0.45"/>
    <row r="1050" ht="35" customHeight="1" x14ac:dyDescent="0.45"/>
    <row r="1051" ht="35" customHeight="1" x14ac:dyDescent="0.45"/>
    <row r="1052" ht="35" customHeight="1" x14ac:dyDescent="0.45"/>
    <row r="1053" ht="35" customHeight="1" x14ac:dyDescent="0.45"/>
    <row r="1054" ht="35" customHeight="1" x14ac:dyDescent="0.45"/>
    <row r="1055" ht="35" customHeight="1" x14ac:dyDescent="0.45"/>
    <row r="1056" ht="35" customHeight="1" x14ac:dyDescent="0.45"/>
    <row r="1057" ht="35" customHeight="1" x14ac:dyDescent="0.45"/>
    <row r="1058" ht="35" customHeight="1" x14ac:dyDescent="0.45"/>
    <row r="1059" ht="35" customHeight="1" x14ac:dyDescent="0.45"/>
    <row r="1060" ht="35" customHeight="1" x14ac:dyDescent="0.45"/>
    <row r="1061" ht="35" customHeight="1" x14ac:dyDescent="0.45"/>
    <row r="1062" ht="35" customHeight="1" x14ac:dyDescent="0.45"/>
    <row r="1063" ht="35" customHeight="1" x14ac:dyDescent="0.45"/>
    <row r="1064" ht="35" customHeight="1" x14ac:dyDescent="0.45"/>
    <row r="1065" ht="35" customHeight="1" x14ac:dyDescent="0.45"/>
    <row r="1066" ht="35" customHeight="1" x14ac:dyDescent="0.45"/>
    <row r="1067" ht="35" customHeight="1" x14ac:dyDescent="0.45"/>
    <row r="1068" ht="35" customHeight="1" x14ac:dyDescent="0.45"/>
    <row r="1069" ht="35" customHeight="1" x14ac:dyDescent="0.45"/>
    <row r="1070" ht="35" customHeight="1" x14ac:dyDescent="0.45"/>
    <row r="1071" ht="35" customHeight="1" x14ac:dyDescent="0.45"/>
    <row r="1072" ht="35" customHeight="1" x14ac:dyDescent="0.45"/>
    <row r="1073" ht="35" customHeight="1" x14ac:dyDescent="0.45"/>
    <row r="1074" ht="35" customHeight="1" x14ac:dyDescent="0.45"/>
    <row r="1075" ht="35" customHeight="1" x14ac:dyDescent="0.45"/>
    <row r="1076" ht="35" customHeight="1" x14ac:dyDescent="0.45"/>
    <row r="1077" ht="35" customHeight="1" x14ac:dyDescent="0.45"/>
    <row r="1078" ht="35" customHeight="1" x14ac:dyDescent="0.45"/>
    <row r="1079" ht="35" customHeight="1" x14ac:dyDescent="0.45"/>
    <row r="1080" ht="35" customHeight="1" x14ac:dyDescent="0.45"/>
    <row r="1081" ht="35" customHeight="1" x14ac:dyDescent="0.45"/>
    <row r="1082" ht="35" customHeight="1" x14ac:dyDescent="0.45"/>
    <row r="1083" ht="35" customHeight="1" x14ac:dyDescent="0.45"/>
    <row r="1084" ht="35" customHeight="1" x14ac:dyDescent="0.45"/>
    <row r="1085" ht="35" customHeight="1" x14ac:dyDescent="0.45"/>
    <row r="1086" ht="35" customHeight="1" x14ac:dyDescent="0.45"/>
    <row r="1087" ht="35" customHeight="1" x14ac:dyDescent="0.45"/>
    <row r="1088" ht="35" customHeight="1" x14ac:dyDescent="0.45"/>
    <row r="1089" ht="35" customHeight="1" x14ac:dyDescent="0.45"/>
    <row r="1090" ht="35" customHeight="1" x14ac:dyDescent="0.45"/>
    <row r="1091" ht="35" customHeight="1" x14ac:dyDescent="0.45"/>
    <row r="1092" ht="35" customHeight="1" x14ac:dyDescent="0.45"/>
    <row r="1093" ht="35" customHeight="1" x14ac:dyDescent="0.45"/>
    <row r="1094" ht="35" customHeight="1" x14ac:dyDescent="0.45"/>
    <row r="1095" ht="35" customHeight="1" x14ac:dyDescent="0.45"/>
    <row r="1096" ht="35" customHeight="1" x14ac:dyDescent="0.45"/>
    <row r="1097" ht="35" customHeight="1" x14ac:dyDescent="0.45"/>
    <row r="1098" ht="35" customHeight="1" x14ac:dyDescent="0.45"/>
    <row r="1099" ht="35" customHeight="1" x14ac:dyDescent="0.45"/>
    <row r="1100" ht="35" customHeight="1" x14ac:dyDescent="0.45"/>
    <row r="1101" ht="35" customHeight="1" x14ac:dyDescent="0.45"/>
    <row r="1102" ht="35" customHeight="1" x14ac:dyDescent="0.45"/>
    <row r="1103" ht="35" customHeight="1" x14ac:dyDescent="0.45"/>
    <row r="1104" ht="35" customHeight="1" x14ac:dyDescent="0.45"/>
    <row r="1105" ht="35" customHeight="1" x14ac:dyDescent="0.45"/>
    <row r="1106" ht="35" customHeight="1" x14ac:dyDescent="0.45"/>
    <row r="1107" ht="35" customHeight="1" x14ac:dyDescent="0.45"/>
    <row r="1108" ht="35" customHeight="1" x14ac:dyDescent="0.45"/>
    <row r="1109" ht="35" customHeight="1" x14ac:dyDescent="0.45"/>
    <row r="1110" ht="35" customHeight="1" x14ac:dyDescent="0.45"/>
    <row r="1111" ht="35" customHeight="1" x14ac:dyDescent="0.45"/>
    <row r="1112" ht="35" customHeight="1" x14ac:dyDescent="0.45"/>
    <row r="1113" ht="35" customHeight="1" x14ac:dyDescent="0.45"/>
    <row r="1114" ht="35" customHeight="1" x14ac:dyDescent="0.45"/>
    <row r="1115" ht="35" customHeight="1" x14ac:dyDescent="0.45"/>
    <row r="1116" ht="35" customHeight="1" x14ac:dyDescent="0.45"/>
    <row r="1117" ht="35" customHeight="1" x14ac:dyDescent="0.45"/>
    <row r="1118" ht="35" customHeight="1" x14ac:dyDescent="0.45"/>
    <row r="1119" ht="35" customHeight="1" x14ac:dyDescent="0.45"/>
    <row r="1120" ht="35" customHeight="1" x14ac:dyDescent="0.45"/>
    <row r="1121" ht="35" customHeight="1" x14ac:dyDescent="0.45"/>
    <row r="1122" ht="35" customHeight="1" x14ac:dyDescent="0.45"/>
    <row r="1123" ht="35" customHeight="1" x14ac:dyDescent="0.45"/>
    <row r="1124" ht="35" customHeight="1" x14ac:dyDescent="0.45"/>
    <row r="1125" ht="35" customHeight="1" x14ac:dyDescent="0.45"/>
    <row r="1126" ht="35" customHeight="1" x14ac:dyDescent="0.45"/>
    <row r="1127" ht="35" customHeight="1" x14ac:dyDescent="0.45"/>
    <row r="1128" ht="35" customHeight="1" x14ac:dyDescent="0.45"/>
    <row r="1129" ht="35" customHeight="1" x14ac:dyDescent="0.45"/>
    <row r="1130" ht="35" customHeight="1" x14ac:dyDescent="0.45"/>
    <row r="1131" ht="35" customHeight="1" x14ac:dyDescent="0.45"/>
    <row r="1132" ht="35" customHeight="1" x14ac:dyDescent="0.45"/>
    <row r="1133" ht="35" customHeight="1" x14ac:dyDescent="0.45"/>
    <row r="1134" ht="35" customHeight="1" x14ac:dyDescent="0.45"/>
    <row r="1135" ht="35" customHeight="1" x14ac:dyDescent="0.45"/>
    <row r="1136" ht="35" customHeight="1" x14ac:dyDescent="0.45"/>
    <row r="1137" ht="35" customHeight="1" x14ac:dyDescent="0.45"/>
    <row r="1138" ht="35" customHeight="1" x14ac:dyDescent="0.45"/>
    <row r="1139" ht="35" customHeight="1" x14ac:dyDescent="0.45"/>
    <row r="1140" ht="35" customHeight="1" x14ac:dyDescent="0.45"/>
    <row r="1141" ht="35" customHeight="1" x14ac:dyDescent="0.45"/>
    <row r="1142" ht="35" customHeight="1" x14ac:dyDescent="0.45"/>
    <row r="1143" ht="35" customHeight="1" x14ac:dyDescent="0.45"/>
    <row r="1144" ht="35" customHeight="1" x14ac:dyDescent="0.45"/>
    <row r="1145" ht="35" customHeight="1" x14ac:dyDescent="0.45"/>
    <row r="1146" ht="35" customHeight="1" x14ac:dyDescent="0.45"/>
    <row r="1147" ht="35" customHeight="1" x14ac:dyDescent="0.45"/>
    <row r="1148" ht="35" customHeight="1" x14ac:dyDescent="0.45"/>
    <row r="1149" ht="35" customHeight="1" x14ac:dyDescent="0.45"/>
    <row r="1150" ht="35" customHeight="1" x14ac:dyDescent="0.45"/>
    <row r="1151" ht="35" customHeight="1" x14ac:dyDescent="0.45"/>
    <row r="1152" ht="35" customHeight="1" x14ac:dyDescent="0.45"/>
    <row r="1153" ht="35" customHeight="1" x14ac:dyDescent="0.45"/>
    <row r="1154" ht="35" customHeight="1" x14ac:dyDescent="0.45"/>
    <row r="1155" ht="35" customHeight="1" x14ac:dyDescent="0.45"/>
    <row r="1156" ht="35" customHeight="1" x14ac:dyDescent="0.45"/>
    <row r="1157" ht="35" customHeight="1" x14ac:dyDescent="0.45"/>
    <row r="1158" ht="35" customHeight="1" x14ac:dyDescent="0.45"/>
    <row r="1159" ht="35" customHeight="1" x14ac:dyDescent="0.45"/>
    <row r="1160" ht="35" customHeight="1" x14ac:dyDescent="0.45"/>
    <row r="1161" ht="35" customHeight="1" x14ac:dyDescent="0.45"/>
    <row r="1162" ht="35" customHeight="1" x14ac:dyDescent="0.45"/>
    <row r="1163" ht="35" customHeight="1" x14ac:dyDescent="0.45"/>
    <row r="1164" ht="35" customHeight="1" x14ac:dyDescent="0.45"/>
    <row r="1165" ht="35" customHeight="1" x14ac:dyDescent="0.45"/>
    <row r="1166" ht="35" customHeight="1" x14ac:dyDescent="0.45"/>
    <row r="1167" ht="35" customHeight="1" x14ac:dyDescent="0.45"/>
    <row r="1168" ht="35" customHeight="1" x14ac:dyDescent="0.45"/>
    <row r="1169" ht="35" customHeight="1" x14ac:dyDescent="0.45"/>
    <row r="1170" ht="35" customHeight="1" x14ac:dyDescent="0.45"/>
    <row r="1171" ht="35" customHeight="1" x14ac:dyDescent="0.45"/>
    <row r="1172" ht="35" customHeight="1" x14ac:dyDescent="0.45"/>
    <row r="1173" ht="35" customHeight="1" x14ac:dyDescent="0.45"/>
    <row r="1174" ht="35" customHeight="1" x14ac:dyDescent="0.45"/>
    <row r="1175" ht="35" customHeight="1" x14ac:dyDescent="0.45"/>
    <row r="1176" ht="35" customHeight="1" x14ac:dyDescent="0.45"/>
    <row r="1177" ht="35" customHeight="1" x14ac:dyDescent="0.45"/>
    <row r="1178" ht="35" customHeight="1" x14ac:dyDescent="0.45"/>
    <row r="1179" ht="35" customHeight="1" x14ac:dyDescent="0.45"/>
    <row r="1180" ht="35" customHeight="1" x14ac:dyDescent="0.45"/>
    <row r="1181" ht="35" customHeight="1" x14ac:dyDescent="0.45"/>
    <row r="1182" ht="35" customHeight="1" x14ac:dyDescent="0.45"/>
    <row r="1183" ht="35" customHeight="1" x14ac:dyDescent="0.45"/>
    <row r="1184" ht="35" customHeight="1" x14ac:dyDescent="0.45"/>
    <row r="1185" ht="35" customHeight="1" x14ac:dyDescent="0.45"/>
    <row r="1186" ht="35" customHeight="1" x14ac:dyDescent="0.45"/>
    <row r="1187" ht="35" customHeight="1" x14ac:dyDescent="0.45"/>
    <row r="1188" ht="35" customHeight="1" x14ac:dyDescent="0.45"/>
    <row r="1189" ht="35" customHeight="1" x14ac:dyDescent="0.45"/>
    <row r="1190" ht="35" customHeight="1" x14ac:dyDescent="0.45"/>
    <row r="1191" ht="35" customHeight="1" x14ac:dyDescent="0.45"/>
    <row r="1192" ht="35" customHeight="1" x14ac:dyDescent="0.45"/>
    <row r="1193" ht="35" customHeight="1" x14ac:dyDescent="0.45"/>
    <row r="1194" ht="35" customHeight="1" x14ac:dyDescent="0.45"/>
    <row r="1195" ht="35" customHeight="1" x14ac:dyDescent="0.45"/>
    <row r="1196" ht="35" customHeight="1" x14ac:dyDescent="0.45"/>
    <row r="1197" ht="35" customHeight="1" x14ac:dyDescent="0.45"/>
    <row r="1198" ht="35" customHeight="1" x14ac:dyDescent="0.45"/>
    <row r="1199" ht="35" customHeight="1" x14ac:dyDescent="0.45"/>
    <row r="1200" ht="35" customHeight="1" x14ac:dyDescent="0.45"/>
    <row r="1201" ht="35" customHeight="1" x14ac:dyDescent="0.45"/>
    <row r="1202" ht="35" customHeight="1" x14ac:dyDescent="0.45"/>
    <row r="1203" ht="35" customHeight="1" x14ac:dyDescent="0.45"/>
    <row r="1204" ht="35" customHeight="1" x14ac:dyDescent="0.45"/>
    <row r="1205" ht="35" customHeight="1" x14ac:dyDescent="0.45"/>
    <row r="1206" ht="35" customHeight="1" x14ac:dyDescent="0.45"/>
    <row r="1207" ht="35" customHeight="1" x14ac:dyDescent="0.45"/>
    <row r="1208" ht="35" customHeight="1" x14ac:dyDescent="0.45"/>
    <row r="1209" ht="35" customHeight="1" x14ac:dyDescent="0.45"/>
    <row r="1210" ht="35" customHeight="1" x14ac:dyDescent="0.45"/>
    <row r="1211" ht="35" customHeight="1" x14ac:dyDescent="0.45"/>
    <row r="1212" ht="35" customHeight="1" x14ac:dyDescent="0.45"/>
    <row r="1213" ht="35" customHeight="1" x14ac:dyDescent="0.45"/>
    <row r="1214" ht="35" customHeight="1" x14ac:dyDescent="0.45"/>
    <row r="1215" ht="35" customHeight="1" x14ac:dyDescent="0.45"/>
    <row r="1216" ht="35" customHeight="1" x14ac:dyDescent="0.45"/>
    <row r="1217" ht="35" customHeight="1" x14ac:dyDescent="0.45"/>
    <row r="1218" ht="35" customHeight="1" x14ac:dyDescent="0.45"/>
    <row r="1219" ht="35" customHeight="1" x14ac:dyDescent="0.45"/>
    <row r="1220" ht="35" customHeight="1" x14ac:dyDescent="0.45"/>
    <row r="1221" ht="35" customHeight="1" x14ac:dyDescent="0.45"/>
    <row r="1222" ht="35" customHeight="1" x14ac:dyDescent="0.45"/>
    <row r="1223" ht="35" customHeight="1" x14ac:dyDescent="0.45"/>
    <row r="1224" ht="35" customHeight="1" x14ac:dyDescent="0.45"/>
    <row r="1225" ht="35" customHeight="1" x14ac:dyDescent="0.45"/>
    <row r="1226" ht="35" customHeight="1" x14ac:dyDescent="0.45"/>
    <row r="1227" ht="35" customHeight="1" x14ac:dyDescent="0.45"/>
    <row r="1228" ht="35" customHeight="1" x14ac:dyDescent="0.45"/>
    <row r="1229" ht="35" customHeight="1" x14ac:dyDescent="0.45"/>
    <row r="1230" ht="35" customHeight="1" x14ac:dyDescent="0.45"/>
    <row r="1231" ht="35" customHeight="1" x14ac:dyDescent="0.45"/>
    <row r="1232" ht="35" customHeight="1" x14ac:dyDescent="0.45"/>
    <row r="1233" ht="35" customHeight="1" x14ac:dyDescent="0.45"/>
    <row r="1234" ht="35" customHeight="1" x14ac:dyDescent="0.45"/>
    <row r="1235" ht="35" customHeight="1" x14ac:dyDescent="0.45"/>
    <row r="1236" ht="35" customHeight="1" x14ac:dyDescent="0.45"/>
    <row r="1237" ht="35" customHeight="1" x14ac:dyDescent="0.45"/>
    <row r="1238" ht="35" customHeight="1" x14ac:dyDescent="0.45"/>
    <row r="1239" ht="35" customHeight="1" x14ac:dyDescent="0.45"/>
    <row r="1240" ht="35" customHeight="1" x14ac:dyDescent="0.45"/>
    <row r="1241" ht="35" customHeight="1" x14ac:dyDescent="0.45"/>
    <row r="1242" ht="35" customHeight="1" x14ac:dyDescent="0.45"/>
    <row r="1243" ht="35" customHeight="1" x14ac:dyDescent="0.45"/>
    <row r="1244" ht="35" customHeight="1" x14ac:dyDescent="0.45"/>
    <row r="1245" ht="35" customHeight="1" x14ac:dyDescent="0.45"/>
    <row r="1246" ht="35" customHeight="1" x14ac:dyDescent="0.45"/>
    <row r="1247" ht="35" customHeight="1" x14ac:dyDescent="0.45"/>
    <row r="1248" ht="35" customHeight="1" x14ac:dyDescent="0.45"/>
    <row r="1249" ht="35" customHeight="1" x14ac:dyDescent="0.45"/>
    <row r="1250" ht="35" customHeight="1" x14ac:dyDescent="0.45"/>
    <row r="1251" ht="35" customHeight="1" x14ac:dyDescent="0.45"/>
    <row r="1252" ht="35" customHeight="1" x14ac:dyDescent="0.45"/>
    <row r="1253" ht="35" customHeight="1" x14ac:dyDescent="0.45"/>
    <row r="1254" ht="35" customHeight="1" x14ac:dyDescent="0.45"/>
    <row r="1255" ht="35" customHeight="1" x14ac:dyDescent="0.45"/>
    <row r="1256" ht="35" customHeight="1" x14ac:dyDescent="0.45"/>
    <row r="1257" ht="35" customHeight="1" x14ac:dyDescent="0.45"/>
    <row r="1258" ht="35" customHeight="1" x14ac:dyDescent="0.45"/>
    <row r="1259" ht="35" customHeight="1" x14ac:dyDescent="0.45"/>
    <row r="1260" ht="35" customHeight="1" x14ac:dyDescent="0.45"/>
    <row r="1261" ht="35" customHeight="1" x14ac:dyDescent="0.45"/>
    <row r="1262" ht="35" customHeight="1" x14ac:dyDescent="0.45"/>
    <row r="1263" ht="35" customHeight="1" x14ac:dyDescent="0.45"/>
    <row r="1264" ht="35" customHeight="1" x14ac:dyDescent="0.45"/>
    <row r="1265" ht="35" customHeight="1" x14ac:dyDescent="0.45"/>
    <row r="1266" ht="35" customHeight="1" x14ac:dyDescent="0.45"/>
    <row r="1267" ht="35" customHeight="1" x14ac:dyDescent="0.45"/>
    <row r="1268" ht="35" customHeight="1" x14ac:dyDescent="0.45"/>
    <row r="1269" ht="35" customHeight="1" x14ac:dyDescent="0.45"/>
    <row r="1270" ht="35" customHeight="1" x14ac:dyDescent="0.45"/>
    <row r="1271" ht="35" customHeight="1" x14ac:dyDescent="0.45"/>
    <row r="1272" ht="35" customHeight="1" x14ac:dyDescent="0.45"/>
    <row r="1273" ht="35" customHeight="1" x14ac:dyDescent="0.45"/>
    <row r="1274" ht="35" customHeight="1" x14ac:dyDescent="0.45"/>
    <row r="1275" ht="35" customHeight="1" x14ac:dyDescent="0.45"/>
    <row r="1276" ht="35" customHeight="1" x14ac:dyDescent="0.45"/>
    <row r="1277" ht="35" customHeight="1" x14ac:dyDescent="0.45"/>
    <row r="1278" ht="35" customHeight="1" x14ac:dyDescent="0.45"/>
    <row r="1279" ht="35" customHeight="1" x14ac:dyDescent="0.45"/>
    <row r="1280" ht="35" customHeight="1" x14ac:dyDescent="0.45"/>
    <row r="1281" ht="35" customHeight="1" x14ac:dyDescent="0.45"/>
    <row r="1282" ht="35" customHeight="1" x14ac:dyDescent="0.45"/>
    <row r="1283" ht="35" customHeight="1" x14ac:dyDescent="0.45"/>
    <row r="1284" ht="35" customHeight="1" x14ac:dyDescent="0.45"/>
    <row r="1285" ht="35" customHeight="1" x14ac:dyDescent="0.45"/>
    <row r="1286" ht="35" customHeight="1" x14ac:dyDescent="0.45"/>
    <row r="1287" ht="35" customHeight="1" x14ac:dyDescent="0.45"/>
    <row r="1288" ht="35" customHeight="1" x14ac:dyDescent="0.45"/>
    <row r="1289" ht="35" customHeight="1" x14ac:dyDescent="0.45"/>
    <row r="1290" ht="35" customHeight="1" x14ac:dyDescent="0.45"/>
    <row r="1291" ht="35" customHeight="1" x14ac:dyDescent="0.45"/>
    <row r="1292" ht="35" customHeight="1" x14ac:dyDescent="0.45"/>
    <row r="1293" ht="35" customHeight="1" x14ac:dyDescent="0.45"/>
    <row r="1294" ht="35" customHeight="1" x14ac:dyDescent="0.45"/>
    <row r="1295" ht="35" customHeight="1" x14ac:dyDescent="0.45"/>
    <row r="1296" ht="35" customHeight="1" x14ac:dyDescent="0.45"/>
    <row r="1297" ht="35" customHeight="1" x14ac:dyDescent="0.45"/>
    <row r="1298" ht="35" customHeight="1" x14ac:dyDescent="0.45"/>
    <row r="1299" ht="35" customHeight="1" x14ac:dyDescent="0.45"/>
    <row r="1300" ht="35" customHeight="1" x14ac:dyDescent="0.45"/>
    <row r="1301" ht="35" customHeight="1" x14ac:dyDescent="0.45"/>
    <row r="1302" ht="35" customHeight="1" x14ac:dyDescent="0.45"/>
    <row r="1303" ht="35" customHeight="1" x14ac:dyDescent="0.45"/>
    <row r="1304" ht="35" customHeight="1" x14ac:dyDescent="0.45"/>
    <row r="1305" ht="35" customHeight="1" x14ac:dyDescent="0.45"/>
    <row r="1306" ht="35" customHeight="1" x14ac:dyDescent="0.45"/>
    <row r="1307" ht="35" customHeight="1" x14ac:dyDescent="0.45"/>
    <row r="1308" ht="35" customHeight="1" x14ac:dyDescent="0.45"/>
    <row r="1309" ht="35" customHeight="1" x14ac:dyDescent="0.45"/>
    <row r="1310" ht="35" customHeight="1" x14ac:dyDescent="0.45"/>
    <row r="1311" ht="35" customHeight="1" x14ac:dyDescent="0.45"/>
    <row r="1312" ht="35" customHeight="1" x14ac:dyDescent="0.45"/>
    <row r="1313" ht="35" customHeight="1" x14ac:dyDescent="0.45"/>
    <row r="1314" ht="35" customHeight="1" x14ac:dyDescent="0.45"/>
    <row r="1315" ht="35" customHeight="1" x14ac:dyDescent="0.45"/>
    <row r="1316" ht="35" customHeight="1" x14ac:dyDescent="0.45"/>
    <row r="1317" ht="35" customHeight="1" x14ac:dyDescent="0.45"/>
    <row r="1318" ht="35" customHeight="1" x14ac:dyDescent="0.45"/>
    <row r="1319" ht="35" customHeight="1" x14ac:dyDescent="0.45"/>
    <row r="1320" ht="35" customHeight="1" x14ac:dyDescent="0.45"/>
    <row r="1321" ht="35" customHeight="1" x14ac:dyDescent="0.45"/>
    <row r="1322" ht="35" customHeight="1" x14ac:dyDescent="0.45"/>
    <row r="1323" ht="35" customHeight="1" x14ac:dyDescent="0.45"/>
    <row r="1324" ht="35" customHeight="1" x14ac:dyDescent="0.45"/>
    <row r="1325" ht="35" customHeight="1" x14ac:dyDescent="0.45"/>
    <row r="1326" ht="35" customHeight="1" x14ac:dyDescent="0.45"/>
    <row r="1327" ht="35" customHeight="1" x14ac:dyDescent="0.45"/>
    <row r="1328" ht="35" customHeight="1" x14ac:dyDescent="0.45"/>
    <row r="1329" ht="35" customHeight="1" x14ac:dyDescent="0.45"/>
    <row r="1330" ht="35" customHeight="1" x14ac:dyDescent="0.45"/>
    <row r="1331" ht="35" customHeight="1" x14ac:dyDescent="0.45"/>
    <row r="1332" ht="35" customHeight="1" x14ac:dyDescent="0.45"/>
    <row r="1333" ht="35" customHeight="1" x14ac:dyDescent="0.45"/>
    <row r="1334" ht="35" customHeight="1" x14ac:dyDescent="0.45"/>
    <row r="1335" ht="35" customHeight="1" x14ac:dyDescent="0.45"/>
    <row r="1336" ht="35" customHeight="1" x14ac:dyDescent="0.45"/>
    <row r="1337" ht="35" customHeight="1" x14ac:dyDescent="0.45"/>
    <row r="1338" ht="35" customHeight="1" x14ac:dyDescent="0.45"/>
    <row r="1339" ht="35" customHeight="1" x14ac:dyDescent="0.45"/>
    <row r="1340" ht="35" customHeight="1" x14ac:dyDescent="0.45"/>
    <row r="1341" ht="35" customHeight="1" x14ac:dyDescent="0.45"/>
    <row r="1342" ht="35" customHeight="1" x14ac:dyDescent="0.45"/>
    <row r="1343" ht="35" customHeight="1" x14ac:dyDescent="0.45"/>
    <row r="1344" ht="35" customHeight="1" x14ac:dyDescent="0.45"/>
    <row r="1345" ht="35" customHeight="1" x14ac:dyDescent="0.45"/>
    <row r="1346" ht="35" customHeight="1" x14ac:dyDescent="0.45"/>
    <row r="1347" ht="35" customHeight="1" x14ac:dyDescent="0.45"/>
    <row r="1348" ht="35" customHeight="1" x14ac:dyDescent="0.45"/>
    <row r="1349" ht="35" customHeight="1" x14ac:dyDescent="0.45"/>
    <row r="1350" ht="35" customHeight="1" x14ac:dyDescent="0.45"/>
    <row r="1351" ht="35" customHeight="1" x14ac:dyDescent="0.45"/>
    <row r="1352" ht="35" customHeight="1" x14ac:dyDescent="0.45"/>
    <row r="1353" ht="35" customHeight="1" x14ac:dyDescent="0.45"/>
    <row r="1354" ht="35" customHeight="1" x14ac:dyDescent="0.45"/>
    <row r="1355" ht="35" customHeight="1" x14ac:dyDescent="0.45"/>
    <row r="1356" ht="35" customHeight="1" x14ac:dyDescent="0.45"/>
    <row r="1357" ht="35" customHeight="1" x14ac:dyDescent="0.45"/>
    <row r="1358" ht="35" customHeight="1" x14ac:dyDescent="0.45"/>
    <row r="1359" ht="35" customHeight="1" x14ac:dyDescent="0.45"/>
    <row r="1360" ht="35" customHeight="1" x14ac:dyDescent="0.45"/>
    <row r="1361" ht="35" customHeight="1" x14ac:dyDescent="0.45"/>
    <row r="1362" ht="35" customHeight="1" x14ac:dyDescent="0.45"/>
    <row r="1363" ht="35" customHeight="1" x14ac:dyDescent="0.45"/>
    <row r="1364" ht="35" customHeight="1" x14ac:dyDescent="0.45"/>
    <row r="1365" ht="35" customHeight="1" x14ac:dyDescent="0.45"/>
    <row r="1366" ht="35" customHeight="1" x14ac:dyDescent="0.45"/>
    <row r="1367" ht="35" customHeight="1" x14ac:dyDescent="0.45"/>
    <row r="1368" ht="35" customHeight="1" x14ac:dyDescent="0.45"/>
    <row r="1369" ht="35" customHeight="1" x14ac:dyDescent="0.45"/>
    <row r="1370" ht="35" customHeight="1" x14ac:dyDescent="0.45"/>
    <row r="1371" ht="35" customHeight="1" x14ac:dyDescent="0.45"/>
    <row r="1372" ht="35" customHeight="1" x14ac:dyDescent="0.45"/>
    <row r="1373" ht="35" customHeight="1" x14ac:dyDescent="0.45"/>
    <row r="1374" ht="35" customHeight="1" x14ac:dyDescent="0.45"/>
    <row r="1375" ht="35" customHeight="1" x14ac:dyDescent="0.45"/>
    <row r="1376" ht="35" customHeight="1" x14ac:dyDescent="0.45"/>
    <row r="1377" ht="35" customHeight="1" x14ac:dyDescent="0.45"/>
    <row r="1378" ht="35" customHeight="1" x14ac:dyDescent="0.45"/>
    <row r="1379" ht="35" customHeight="1" x14ac:dyDescent="0.45"/>
    <row r="1380" ht="35" customHeight="1" x14ac:dyDescent="0.45"/>
    <row r="1381" ht="35" customHeight="1" x14ac:dyDescent="0.45"/>
    <row r="1382" ht="35" customHeight="1" x14ac:dyDescent="0.45"/>
    <row r="1383" ht="35" customHeight="1" x14ac:dyDescent="0.45"/>
    <row r="1384" ht="35" customHeight="1" x14ac:dyDescent="0.45"/>
    <row r="1385" ht="35" customHeight="1" x14ac:dyDescent="0.45"/>
    <row r="1386" ht="35" customHeight="1" x14ac:dyDescent="0.45"/>
    <row r="1387" ht="35" customHeight="1" x14ac:dyDescent="0.45"/>
    <row r="1388" ht="35" customHeight="1" x14ac:dyDescent="0.45"/>
    <row r="1389" ht="35" customHeight="1" x14ac:dyDescent="0.45"/>
    <row r="1390" ht="35" customHeight="1" x14ac:dyDescent="0.45"/>
    <row r="1391" ht="35" customHeight="1" x14ac:dyDescent="0.45"/>
    <row r="1392" ht="35" customHeight="1" x14ac:dyDescent="0.45"/>
    <row r="1393" ht="35" customHeight="1" x14ac:dyDescent="0.45"/>
    <row r="1394" ht="35" customHeight="1" x14ac:dyDescent="0.45"/>
    <row r="1395" ht="35" customHeight="1" x14ac:dyDescent="0.45"/>
    <row r="1396" ht="35" customHeight="1" x14ac:dyDescent="0.45"/>
    <row r="1397" ht="35" customHeight="1" x14ac:dyDescent="0.45"/>
    <row r="1398" ht="35" customHeight="1" x14ac:dyDescent="0.45"/>
    <row r="1399" ht="35" customHeight="1" x14ac:dyDescent="0.45"/>
    <row r="1400" ht="35" customHeight="1" x14ac:dyDescent="0.45"/>
    <row r="1401" ht="35" customHeight="1" x14ac:dyDescent="0.45"/>
    <row r="1402" ht="35" customHeight="1" x14ac:dyDescent="0.45"/>
    <row r="1403" ht="35" customHeight="1" x14ac:dyDescent="0.45"/>
    <row r="1404" ht="35" customHeight="1" x14ac:dyDescent="0.45"/>
    <row r="1405" ht="35" customHeight="1" x14ac:dyDescent="0.45"/>
    <row r="1406" ht="35" customHeight="1" x14ac:dyDescent="0.45"/>
    <row r="1407" ht="35" customHeight="1" x14ac:dyDescent="0.45"/>
    <row r="1408" ht="35" customHeight="1" x14ac:dyDescent="0.45"/>
    <row r="1409" ht="35" customHeight="1" x14ac:dyDescent="0.45"/>
    <row r="1410" ht="35" customHeight="1" x14ac:dyDescent="0.45"/>
    <row r="1411" ht="35" customHeight="1" x14ac:dyDescent="0.45"/>
    <row r="1412" ht="35" customHeight="1" x14ac:dyDescent="0.45"/>
    <row r="1413" ht="35" customHeight="1" x14ac:dyDescent="0.45"/>
    <row r="1414" ht="35" customHeight="1" x14ac:dyDescent="0.45"/>
    <row r="1415" ht="35" customHeight="1" x14ac:dyDescent="0.45"/>
    <row r="1416" ht="35" customHeight="1" x14ac:dyDescent="0.45"/>
    <row r="1417" ht="35" customHeight="1" x14ac:dyDescent="0.45"/>
    <row r="1418" ht="35" customHeight="1" x14ac:dyDescent="0.45"/>
    <row r="1419" ht="35" customHeight="1" x14ac:dyDescent="0.45"/>
    <row r="1420" ht="35" customHeight="1" x14ac:dyDescent="0.45"/>
    <row r="1421" ht="35" customHeight="1" x14ac:dyDescent="0.45"/>
    <row r="1422" ht="35" customHeight="1" x14ac:dyDescent="0.45"/>
    <row r="1423" ht="35" customHeight="1" x14ac:dyDescent="0.45"/>
    <row r="1424" ht="35" customHeight="1" x14ac:dyDescent="0.45"/>
    <row r="1425" ht="35" customHeight="1" x14ac:dyDescent="0.45"/>
    <row r="1426" ht="35" customHeight="1" x14ac:dyDescent="0.45"/>
    <row r="1427" ht="35" customHeight="1" x14ac:dyDescent="0.45"/>
    <row r="1428" ht="35" customHeight="1" x14ac:dyDescent="0.45"/>
    <row r="1429" ht="35" customHeight="1" x14ac:dyDescent="0.45"/>
    <row r="1430" ht="35" customHeight="1" x14ac:dyDescent="0.45"/>
    <row r="1431" ht="35" customHeight="1" x14ac:dyDescent="0.45"/>
    <row r="1432" ht="35" customHeight="1" x14ac:dyDescent="0.45"/>
    <row r="1433" ht="35" customHeight="1" x14ac:dyDescent="0.45"/>
    <row r="1434" ht="35" customHeight="1" x14ac:dyDescent="0.45"/>
    <row r="1435" ht="35" customHeight="1" x14ac:dyDescent="0.45"/>
    <row r="1436" ht="35" customHeight="1" x14ac:dyDescent="0.45"/>
    <row r="1437" ht="35" customHeight="1" x14ac:dyDescent="0.45"/>
    <row r="1438" ht="35" customHeight="1" x14ac:dyDescent="0.45"/>
    <row r="1439" ht="35" customHeight="1" x14ac:dyDescent="0.45"/>
    <row r="1440" ht="35" customHeight="1" x14ac:dyDescent="0.45"/>
    <row r="1441" ht="35" customHeight="1" x14ac:dyDescent="0.45"/>
    <row r="1442" ht="35" customHeight="1" x14ac:dyDescent="0.45"/>
    <row r="1443" ht="35" customHeight="1" x14ac:dyDescent="0.45"/>
    <row r="1444" ht="35" customHeight="1" x14ac:dyDescent="0.45"/>
    <row r="1445" ht="35" customHeight="1" x14ac:dyDescent="0.45"/>
    <row r="1446" ht="35" customHeight="1" x14ac:dyDescent="0.45"/>
    <row r="1447" ht="35" customHeight="1" x14ac:dyDescent="0.45"/>
    <row r="1448" ht="35" customHeight="1" x14ac:dyDescent="0.45"/>
    <row r="1449" ht="35" customHeight="1" x14ac:dyDescent="0.45"/>
    <row r="1450" ht="35" customHeight="1" x14ac:dyDescent="0.45"/>
    <row r="1451" ht="35" customHeight="1" x14ac:dyDescent="0.45"/>
    <row r="1452" ht="35" customHeight="1" x14ac:dyDescent="0.45"/>
    <row r="1453" ht="35" customHeight="1" x14ac:dyDescent="0.45"/>
    <row r="1454" ht="35" customHeight="1" x14ac:dyDescent="0.45"/>
    <row r="1455" ht="35" customHeight="1" x14ac:dyDescent="0.45"/>
    <row r="1456" ht="35" customHeight="1" x14ac:dyDescent="0.45"/>
    <row r="1457" ht="35" customHeight="1" x14ac:dyDescent="0.45"/>
    <row r="1458" ht="35" customHeight="1" x14ac:dyDescent="0.45"/>
    <row r="1459" ht="35" customHeight="1" x14ac:dyDescent="0.45"/>
    <row r="1460" ht="35" customHeight="1" x14ac:dyDescent="0.45"/>
    <row r="1461" ht="35" customHeight="1" x14ac:dyDescent="0.45"/>
    <row r="1462" ht="35" customHeight="1" x14ac:dyDescent="0.45"/>
    <row r="1463" ht="35" customHeight="1" x14ac:dyDescent="0.45"/>
    <row r="1464" ht="35" customHeight="1" x14ac:dyDescent="0.45"/>
    <row r="1465" ht="35" customHeight="1" x14ac:dyDescent="0.45"/>
    <row r="1466" ht="35" customHeight="1" x14ac:dyDescent="0.45"/>
    <row r="1467" ht="35" customHeight="1" x14ac:dyDescent="0.45"/>
    <row r="1468" ht="35" customHeight="1" x14ac:dyDescent="0.45"/>
    <row r="1469" ht="35" customHeight="1" x14ac:dyDescent="0.45"/>
    <row r="1470" ht="35" customHeight="1" x14ac:dyDescent="0.45"/>
    <row r="1471" ht="35" customHeight="1" x14ac:dyDescent="0.45"/>
    <row r="1472" ht="35" customHeight="1" x14ac:dyDescent="0.45"/>
    <row r="1473" ht="35" customHeight="1" x14ac:dyDescent="0.45"/>
    <row r="1474" ht="35" customHeight="1" x14ac:dyDescent="0.45"/>
    <row r="1475" ht="35" customHeight="1" x14ac:dyDescent="0.45"/>
    <row r="1476" ht="35" customHeight="1" x14ac:dyDescent="0.45"/>
    <row r="1477" ht="35" customHeight="1" x14ac:dyDescent="0.45"/>
    <row r="1478" ht="35" customHeight="1" x14ac:dyDescent="0.45"/>
    <row r="1479" ht="35" customHeight="1" x14ac:dyDescent="0.45"/>
    <row r="1480" ht="35" customHeight="1" x14ac:dyDescent="0.45"/>
    <row r="1481" ht="35" customHeight="1" x14ac:dyDescent="0.45"/>
    <row r="1482" ht="35" customHeight="1" x14ac:dyDescent="0.45"/>
    <row r="1483" ht="35" customHeight="1" x14ac:dyDescent="0.45"/>
    <row r="1484" ht="35" customHeight="1" x14ac:dyDescent="0.45"/>
    <row r="1485" ht="35" customHeight="1" x14ac:dyDescent="0.45"/>
    <row r="1486" ht="35" customHeight="1" x14ac:dyDescent="0.45"/>
    <row r="1487" ht="35" customHeight="1" x14ac:dyDescent="0.45"/>
    <row r="1488" ht="35" customHeight="1" x14ac:dyDescent="0.45"/>
    <row r="1489" ht="35" customHeight="1" x14ac:dyDescent="0.45"/>
    <row r="1490" ht="35" customHeight="1" x14ac:dyDescent="0.45"/>
    <row r="1491" ht="35" customHeight="1" x14ac:dyDescent="0.45"/>
    <row r="1492" ht="35" customHeight="1" x14ac:dyDescent="0.45"/>
    <row r="1493" ht="35" customHeight="1" x14ac:dyDescent="0.45"/>
    <row r="1494" ht="35" customHeight="1" x14ac:dyDescent="0.45"/>
    <row r="1495" ht="35" customHeight="1" x14ac:dyDescent="0.45"/>
    <row r="1496" ht="35" customHeight="1" x14ac:dyDescent="0.45"/>
    <row r="1497" ht="35" customHeight="1" x14ac:dyDescent="0.45"/>
    <row r="1498" ht="35" customHeight="1" x14ac:dyDescent="0.45"/>
    <row r="1499" ht="35" customHeight="1" x14ac:dyDescent="0.45"/>
    <row r="1500" ht="35" customHeight="1" x14ac:dyDescent="0.45"/>
    <row r="1501" ht="35" customHeight="1" x14ac:dyDescent="0.45"/>
    <row r="1502" ht="35" customHeight="1" x14ac:dyDescent="0.45"/>
    <row r="1503" ht="35" customHeight="1" x14ac:dyDescent="0.45"/>
    <row r="1504" ht="35" customHeight="1" x14ac:dyDescent="0.45"/>
    <row r="1505" ht="35" customHeight="1" x14ac:dyDescent="0.45"/>
    <row r="1506" ht="35" customHeight="1" x14ac:dyDescent="0.45"/>
    <row r="1507" ht="35" customHeight="1" x14ac:dyDescent="0.45"/>
    <row r="1508" ht="35" customHeight="1" x14ac:dyDescent="0.45"/>
    <row r="1509" ht="35" customHeight="1" x14ac:dyDescent="0.45"/>
    <row r="1510" ht="35" customHeight="1" x14ac:dyDescent="0.45"/>
    <row r="1511" ht="35" customHeight="1" x14ac:dyDescent="0.45"/>
    <row r="1512" ht="35" customHeight="1" x14ac:dyDescent="0.45"/>
    <row r="1513" ht="35" customHeight="1" x14ac:dyDescent="0.45"/>
    <row r="1514" ht="35" customHeight="1" x14ac:dyDescent="0.45"/>
    <row r="1515" ht="35" customHeight="1" x14ac:dyDescent="0.45"/>
    <row r="1516" ht="35" customHeight="1" x14ac:dyDescent="0.45"/>
    <row r="1517" ht="35" customHeight="1" x14ac:dyDescent="0.45"/>
    <row r="1518" ht="35" customHeight="1" x14ac:dyDescent="0.45"/>
    <row r="1519" ht="35" customHeight="1" x14ac:dyDescent="0.45"/>
    <row r="1520" ht="35" customHeight="1" x14ac:dyDescent="0.45"/>
    <row r="1521" ht="35" customHeight="1" x14ac:dyDescent="0.45"/>
    <row r="1522" ht="35" customHeight="1" x14ac:dyDescent="0.45"/>
    <row r="1523" ht="35" customHeight="1" x14ac:dyDescent="0.45"/>
    <row r="1524" ht="35" customHeight="1" x14ac:dyDescent="0.45"/>
    <row r="1525" ht="35" customHeight="1" x14ac:dyDescent="0.45"/>
    <row r="1526" ht="35" customHeight="1" x14ac:dyDescent="0.45"/>
    <row r="1527" ht="35" customHeight="1" x14ac:dyDescent="0.45"/>
    <row r="1528" ht="35" customHeight="1" x14ac:dyDescent="0.45"/>
    <row r="1529" ht="35" customHeight="1" x14ac:dyDescent="0.45"/>
    <row r="1530" ht="35" customHeight="1" x14ac:dyDescent="0.45"/>
    <row r="1531" ht="35" customHeight="1" x14ac:dyDescent="0.45"/>
    <row r="1532" ht="35" customHeight="1" x14ac:dyDescent="0.45"/>
    <row r="1533" ht="35" customHeight="1" x14ac:dyDescent="0.45"/>
    <row r="1534" ht="35" customHeight="1" x14ac:dyDescent="0.45"/>
    <row r="1535" ht="35" customHeight="1" x14ac:dyDescent="0.45"/>
    <row r="1536" ht="35" customHeight="1" x14ac:dyDescent="0.45"/>
    <row r="1537" ht="35" customHeight="1" x14ac:dyDescent="0.45"/>
    <row r="1538" ht="35" customHeight="1" x14ac:dyDescent="0.45"/>
    <row r="1539" ht="35" customHeight="1" x14ac:dyDescent="0.45"/>
    <row r="1540" ht="35" customHeight="1" x14ac:dyDescent="0.45"/>
    <row r="1541" ht="35" customHeight="1" x14ac:dyDescent="0.45"/>
    <row r="1542" ht="35" customHeight="1" x14ac:dyDescent="0.45"/>
    <row r="1543" ht="35" customHeight="1" x14ac:dyDescent="0.45"/>
    <row r="1544" ht="35" customHeight="1" x14ac:dyDescent="0.45"/>
    <row r="1545" ht="35" customHeight="1" x14ac:dyDescent="0.45"/>
    <row r="1546" ht="35" customHeight="1" x14ac:dyDescent="0.45"/>
    <row r="1547" ht="35" customHeight="1" x14ac:dyDescent="0.45"/>
    <row r="1548" ht="35" customHeight="1" x14ac:dyDescent="0.45"/>
    <row r="1549" ht="35" customHeight="1" x14ac:dyDescent="0.45"/>
    <row r="1550" ht="35" customHeight="1" x14ac:dyDescent="0.45"/>
    <row r="1551" ht="35" customHeight="1" x14ac:dyDescent="0.45"/>
    <row r="1552" ht="35" customHeight="1" x14ac:dyDescent="0.45"/>
    <row r="1553" ht="35" customHeight="1" x14ac:dyDescent="0.45"/>
    <row r="1554" ht="35" customHeight="1" x14ac:dyDescent="0.45"/>
    <row r="1555" ht="35" customHeight="1" x14ac:dyDescent="0.45"/>
    <row r="1556" ht="35" customHeight="1" x14ac:dyDescent="0.45"/>
    <row r="1557" ht="35" customHeight="1" x14ac:dyDescent="0.45"/>
    <row r="1558" ht="35" customHeight="1" x14ac:dyDescent="0.45"/>
    <row r="1559" ht="35" customHeight="1" x14ac:dyDescent="0.45"/>
    <row r="1560" ht="35" customHeight="1" x14ac:dyDescent="0.45"/>
    <row r="1561" ht="35" customHeight="1" x14ac:dyDescent="0.45"/>
    <row r="1562" ht="35" customHeight="1" x14ac:dyDescent="0.45"/>
    <row r="1563" ht="35" customHeight="1" x14ac:dyDescent="0.45"/>
    <row r="1564" ht="35" customHeight="1" x14ac:dyDescent="0.45"/>
    <row r="1565" ht="35" customHeight="1" x14ac:dyDescent="0.45"/>
    <row r="1566" ht="35" customHeight="1" x14ac:dyDescent="0.45"/>
    <row r="1567" ht="35" customHeight="1" x14ac:dyDescent="0.45"/>
    <row r="1568" ht="35" customHeight="1" x14ac:dyDescent="0.45"/>
    <row r="1569" ht="35" customHeight="1" x14ac:dyDescent="0.45"/>
    <row r="1570" ht="35" customHeight="1" x14ac:dyDescent="0.45"/>
    <row r="1571" ht="35" customHeight="1" x14ac:dyDescent="0.45"/>
    <row r="1572" ht="35" customHeight="1" x14ac:dyDescent="0.45"/>
    <row r="1573" ht="35" customHeight="1" x14ac:dyDescent="0.45"/>
    <row r="1574" ht="35" customHeight="1" x14ac:dyDescent="0.45"/>
    <row r="1575" ht="35" customHeight="1" x14ac:dyDescent="0.45"/>
    <row r="1576" ht="35" customHeight="1" x14ac:dyDescent="0.45"/>
    <row r="1577" ht="35" customHeight="1" x14ac:dyDescent="0.45"/>
    <row r="1578" ht="35" customHeight="1" x14ac:dyDescent="0.45"/>
    <row r="1579" ht="35" customHeight="1" x14ac:dyDescent="0.45"/>
    <row r="1580" ht="35" customHeight="1" x14ac:dyDescent="0.45"/>
    <row r="1581" ht="35" customHeight="1" x14ac:dyDescent="0.45"/>
    <row r="1582" ht="35" customHeight="1" x14ac:dyDescent="0.45"/>
    <row r="1583" ht="35" customHeight="1" x14ac:dyDescent="0.45"/>
    <row r="1584" ht="35" customHeight="1" x14ac:dyDescent="0.45"/>
    <row r="1585" ht="35" customHeight="1" x14ac:dyDescent="0.45"/>
    <row r="1586" ht="35" customHeight="1" x14ac:dyDescent="0.45"/>
    <row r="1587" ht="35" customHeight="1" x14ac:dyDescent="0.45"/>
    <row r="1588" ht="35" customHeight="1" x14ac:dyDescent="0.45"/>
    <row r="1589" ht="35" customHeight="1" x14ac:dyDescent="0.45"/>
    <row r="1590" ht="35" customHeight="1" x14ac:dyDescent="0.45"/>
    <row r="1591" ht="35" customHeight="1" x14ac:dyDescent="0.45"/>
    <row r="1592" ht="35" customHeight="1" x14ac:dyDescent="0.45"/>
    <row r="1593" ht="35" customHeight="1" x14ac:dyDescent="0.45"/>
    <row r="1594" ht="35" customHeight="1" x14ac:dyDescent="0.45"/>
    <row r="1595" ht="35" customHeight="1" x14ac:dyDescent="0.45"/>
    <row r="1596" ht="35" customHeight="1" x14ac:dyDescent="0.45"/>
    <row r="1597" ht="35" customHeight="1" x14ac:dyDescent="0.45"/>
    <row r="1598" ht="35" customHeight="1" x14ac:dyDescent="0.45"/>
    <row r="1599" ht="35" customHeight="1" x14ac:dyDescent="0.45"/>
    <row r="1600" ht="35" customHeight="1" x14ac:dyDescent="0.45"/>
    <row r="1601" ht="35" customHeight="1" x14ac:dyDescent="0.45"/>
    <row r="1602" ht="35" customHeight="1" x14ac:dyDescent="0.45"/>
    <row r="1603" ht="35" customHeight="1" x14ac:dyDescent="0.45"/>
    <row r="1604" ht="35" customHeight="1" x14ac:dyDescent="0.45"/>
    <row r="1605" ht="35" customHeight="1" x14ac:dyDescent="0.45"/>
    <row r="1606" ht="35" customHeight="1" x14ac:dyDescent="0.45"/>
    <row r="1607" ht="35" customHeight="1" x14ac:dyDescent="0.45"/>
    <row r="1608" ht="35" customHeight="1" x14ac:dyDescent="0.45"/>
    <row r="1609" ht="35" customHeight="1" x14ac:dyDescent="0.45"/>
    <row r="1610" ht="35" customHeight="1" x14ac:dyDescent="0.45"/>
    <row r="1611" ht="35" customHeight="1" x14ac:dyDescent="0.45"/>
    <row r="1612" ht="35" customHeight="1" x14ac:dyDescent="0.45"/>
    <row r="1613" ht="35" customHeight="1" x14ac:dyDescent="0.45"/>
    <row r="1614" ht="35" customHeight="1" x14ac:dyDescent="0.45"/>
    <row r="1615" ht="35" customHeight="1" x14ac:dyDescent="0.45"/>
    <row r="1616" ht="35" customHeight="1" x14ac:dyDescent="0.45"/>
    <row r="1617" ht="35" customHeight="1" x14ac:dyDescent="0.45"/>
    <row r="1618" ht="35" customHeight="1" x14ac:dyDescent="0.45"/>
    <row r="1619" ht="35" customHeight="1" x14ac:dyDescent="0.45"/>
    <row r="1620" ht="35" customHeight="1" x14ac:dyDescent="0.45"/>
    <row r="1621" ht="35" customHeight="1" x14ac:dyDescent="0.45"/>
    <row r="1622" ht="35" customHeight="1" x14ac:dyDescent="0.45"/>
    <row r="1623" ht="35" customHeight="1" x14ac:dyDescent="0.45"/>
    <row r="1624" ht="35" customHeight="1" x14ac:dyDescent="0.45"/>
    <row r="1625" ht="35" customHeight="1" x14ac:dyDescent="0.45"/>
    <row r="1626" ht="35" customHeight="1" x14ac:dyDescent="0.45"/>
    <row r="1627" ht="35" customHeight="1" x14ac:dyDescent="0.45"/>
    <row r="1628" ht="35" customHeight="1" x14ac:dyDescent="0.45"/>
    <row r="1629" ht="35" customHeight="1" x14ac:dyDescent="0.45"/>
    <row r="1630" ht="35" customHeight="1" x14ac:dyDescent="0.45"/>
    <row r="1631" ht="35" customHeight="1" x14ac:dyDescent="0.45"/>
    <row r="1632" ht="35" customHeight="1" x14ac:dyDescent="0.45"/>
    <row r="1633" ht="35" customHeight="1" x14ac:dyDescent="0.45"/>
    <row r="1634" ht="35" customHeight="1" x14ac:dyDescent="0.45"/>
    <row r="1635" ht="35" customHeight="1" x14ac:dyDescent="0.45"/>
    <row r="1636" ht="35" customHeight="1" x14ac:dyDescent="0.45"/>
    <row r="1637" ht="35" customHeight="1" x14ac:dyDescent="0.45"/>
    <row r="1638" ht="35" customHeight="1" x14ac:dyDescent="0.45"/>
    <row r="1639" ht="35" customHeight="1" x14ac:dyDescent="0.45"/>
    <row r="1640" ht="35" customHeight="1" x14ac:dyDescent="0.45"/>
    <row r="1641" ht="35" customHeight="1" x14ac:dyDescent="0.45"/>
    <row r="1642" ht="35" customHeight="1" x14ac:dyDescent="0.45"/>
    <row r="1643" ht="35" customHeight="1" x14ac:dyDescent="0.45"/>
    <row r="1644" ht="35" customHeight="1" x14ac:dyDescent="0.45"/>
    <row r="1645" ht="35" customHeight="1" x14ac:dyDescent="0.45"/>
    <row r="1646" ht="35" customHeight="1" x14ac:dyDescent="0.45"/>
    <row r="1647" ht="35" customHeight="1" x14ac:dyDescent="0.45"/>
    <row r="1648" ht="35" customHeight="1" x14ac:dyDescent="0.45"/>
    <row r="1649" ht="35" customHeight="1" x14ac:dyDescent="0.45"/>
    <row r="1650" ht="35" customHeight="1" x14ac:dyDescent="0.45"/>
    <row r="1651" ht="35" customHeight="1" x14ac:dyDescent="0.45"/>
    <row r="1652" ht="35" customHeight="1" x14ac:dyDescent="0.45"/>
    <row r="1653" ht="35" customHeight="1" x14ac:dyDescent="0.45"/>
    <row r="1654" ht="35" customHeight="1" x14ac:dyDescent="0.45"/>
    <row r="1655" ht="35" customHeight="1" x14ac:dyDescent="0.45"/>
    <row r="1656" ht="35" customHeight="1" x14ac:dyDescent="0.45"/>
    <row r="1657" ht="35" customHeight="1" x14ac:dyDescent="0.45"/>
    <row r="1658" ht="35" customHeight="1" x14ac:dyDescent="0.45"/>
    <row r="1659" ht="35" customHeight="1" x14ac:dyDescent="0.45"/>
    <row r="1660" ht="35" customHeight="1" x14ac:dyDescent="0.45"/>
    <row r="1661" ht="35" customHeight="1" x14ac:dyDescent="0.45"/>
    <row r="1662" ht="35" customHeight="1" x14ac:dyDescent="0.45"/>
    <row r="1663" ht="35" customHeight="1" x14ac:dyDescent="0.45"/>
    <row r="1664" ht="35" customHeight="1" x14ac:dyDescent="0.45"/>
    <row r="1665" ht="35" customHeight="1" x14ac:dyDescent="0.45"/>
    <row r="1666" ht="35" customHeight="1" x14ac:dyDescent="0.45"/>
    <row r="1667" ht="35" customHeight="1" x14ac:dyDescent="0.45"/>
    <row r="1668" ht="35" customHeight="1" x14ac:dyDescent="0.45"/>
    <row r="1669" ht="35" customHeight="1" x14ac:dyDescent="0.45"/>
    <row r="1670" ht="35" customHeight="1" x14ac:dyDescent="0.45"/>
    <row r="1671" ht="35" customHeight="1" x14ac:dyDescent="0.45"/>
    <row r="1672" ht="35" customHeight="1" x14ac:dyDescent="0.45"/>
    <row r="1673" ht="35" customHeight="1" x14ac:dyDescent="0.45"/>
    <row r="1674" ht="35" customHeight="1" x14ac:dyDescent="0.45"/>
    <row r="1675" ht="35" customHeight="1" x14ac:dyDescent="0.45"/>
    <row r="1676" ht="35" customHeight="1" x14ac:dyDescent="0.45"/>
    <row r="1677" ht="35" customHeight="1" x14ac:dyDescent="0.45"/>
    <row r="1678" ht="35" customHeight="1" x14ac:dyDescent="0.45"/>
    <row r="1679" ht="35" customHeight="1" x14ac:dyDescent="0.45"/>
    <row r="1680" ht="35" customHeight="1" x14ac:dyDescent="0.45"/>
    <row r="1681" ht="35" customHeight="1" x14ac:dyDescent="0.45"/>
    <row r="1682" ht="35" customHeight="1" x14ac:dyDescent="0.45"/>
    <row r="1683" ht="35" customHeight="1" x14ac:dyDescent="0.45"/>
    <row r="1684" ht="35" customHeight="1" x14ac:dyDescent="0.45"/>
    <row r="1685" ht="35" customHeight="1" x14ac:dyDescent="0.45"/>
    <row r="1686" ht="35" customHeight="1" x14ac:dyDescent="0.45"/>
    <row r="1687" ht="35" customHeight="1" x14ac:dyDescent="0.45"/>
    <row r="1688" ht="35" customHeight="1" x14ac:dyDescent="0.45"/>
    <row r="1689" ht="35" customHeight="1" x14ac:dyDescent="0.45"/>
    <row r="1690" ht="35" customHeight="1" x14ac:dyDescent="0.45"/>
    <row r="1691" ht="35" customHeight="1" x14ac:dyDescent="0.45"/>
    <row r="1692" ht="35" customHeight="1" x14ac:dyDescent="0.45"/>
    <row r="1693" ht="35" customHeight="1" x14ac:dyDescent="0.45"/>
    <row r="1694" ht="35" customHeight="1" x14ac:dyDescent="0.45"/>
    <row r="1695" ht="35" customHeight="1" x14ac:dyDescent="0.45"/>
    <row r="1696" ht="35" customHeight="1" x14ac:dyDescent="0.45"/>
    <row r="1697" ht="35" customHeight="1" x14ac:dyDescent="0.45"/>
    <row r="1698" ht="35" customHeight="1" x14ac:dyDescent="0.45"/>
    <row r="1699" ht="35" customHeight="1" x14ac:dyDescent="0.45"/>
    <row r="1700" ht="35" customHeight="1" x14ac:dyDescent="0.45"/>
    <row r="1701" ht="35" customHeight="1" x14ac:dyDescent="0.45"/>
    <row r="1702" ht="35" customHeight="1" x14ac:dyDescent="0.45"/>
    <row r="1703" ht="35" customHeight="1" x14ac:dyDescent="0.45"/>
    <row r="1704" ht="35" customHeight="1" x14ac:dyDescent="0.45"/>
    <row r="1705" ht="35" customHeight="1" x14ac:dyDescent="0.45"/>
    <row r="1706" ht="35" customHeight="1" x14ac:dyDescent="0.45"/>
    <row r="1707" ht="35" customHeight="1" x14ac:dyDescent="0.45"/>
    <row r="1708" ht="35" customHeight="1" x14ac:dyDescent="0.45"/>
    <row r="1709" ht="35" customHeight="1" x14ac:dyDescent="0.45"/>
    <row r="1710" ht="35" customHeight="1" x14ac:dyDescent="0.45"/>
    <row r="1711" ht="35" customHeight="1" x14ac:dyDescent="0.45"/>
    <row r="1712" ht="35" customHeight="1" x14ac:dyDescent="0.45"/>
    <row r="1713" ht="35" customHeight="1" x14ac:dyDescent="0.45"/>
    <row r="1714" ht="35" customHeight="1" x14ac:dyDescent="0.45"/>
    <row r="1715" ht="35" customHeight="1" x14ac:dyDescent="0.45"/>
    <row r="1716" ht="35" customHeight="1" x14ac:dyDescent="0.45"/>
    <row r="1717" ht="35" customHeight="1" x14ac:dyDescent="0.45"/>
    <row r="1718" ht="35" customHeight="1" x14ac:dyDescent="0.45"/>
    <row r="1719" ht="35" customHeight="1" x14ac:dyDescent="0.45"/>
    <row r="1720" ht="35" customHeight="1" x14ac:dyDescent="0.45"/>
    <row r="1721" ht="35" customHeight="1" x14ac:dyDescent="0.45"/>
    <row r="1722" ht="35" customHeight="1" x14ac:dyDescent="0.45"/>
    <row r="1723" ht="35" customHeight="1" x14ac:dyDescent="0.45"/>
    <row r="1724" ht="35" customHeight="1" x14ac:dyDescent="0.45"/>
    <row r="1725" ht="35" customHeight="1" x14ac:dyDescent="0.45"/>
    <row r="1726" ht="35" customHeight="1" x14ac:dyDescent="0.45"/>
    <row r="1727" ht="35" customHeight="1" x14ac:dyDescent="0.45"/>
    <row r="1728" ht="35" customHeight="1" x14ac:dyDescent="0.45"/>
    <row r="1729" ht="35" customHeight="1" x14ac:dyDescent="0.45"/>
    <row r="1730" ht="35" customHeight="1" x14ac:dyDescent="0.45"/>
    <row r="1731" ht="35" customHeight="1" x14ac:dyDescent="0.45"/>
    <row r="1732" ht="35" customHeight="1" x14ac:dyDescent="0.45"/>
    <row r="1733" ht="35" customHeight="1" x14ac:dyDescent="0.45"/>
    <row r="1734" ht="35" customHeight="1" x14ac:dyDescent="0.45"/>
    <row r="1735" ht="35" customHeight="1" x14ac:dyDescent="0.45"/>
    <row r="1736" ht="35" customHeight="1" x14ac:dyDescent="0.45"/>
    <row r="1737" ht="35" customHeight="1" x14ac:dyDescent="0.45"/>
    <row r="1738" ht="35" customHeight="1" x14ac:dyDescent="0.45"/>
    <row r="1739" ht="35" customHeight="1" x14ac:dyDescent="0.45"/>
    <row r="1740" ht="35" customHeight="1" x14ac:dyDescent="0.45"/>
    <row r="1741" ht="35" customHeight="1" x14ac:dyDescent="0.45"/>
    <row r="1742" ht="35" customHeight="1" x14ac:dyDescent="0.45"/>
    <row r="1743" ht="35" customHeight="1" x14ac:dyDescent="0.45"/>
    <row r="1744" ht="35" customHeight="1" x14ac:dyDescent="0.45"/>
    <row r="1745" ht="35" customHeight="1" x14ac:dyDescent="0.45"/>
    <row r="1746" ht="35" customHeight="1" x14ac:dyDescent="0.45"/>
    <row r="1747" ht="35" customHeight="1" x14ac:dyDescent="0.45"/>
    <row r="1748" ht="35" customHeight="1" x14ac:dyDescent="0.45"/>
    <row r="1749" ht="35" customHeight="1" x14ac:dyDescent="0.45"/>
    <row r="1750" ht="35" customHeight="1" x14ac:dyDescent="0.45"/>
    <row r="1751" ht="35" customHeight="1" x14ac:dyDescent="0.45"/>
    <row r="1752" ht="35" customHeight="1" x14ac:dyDescent="0.45"/>
    <row r="1753" ht="35" customHeight="1" x14ac:dyDescent="0.45"/>
    <row r="1754" ht="35" customHeight="1" x14ac:dyDescent="0.45"/>
    <row r="1755" ht="35" customHeight="1" x14ac:dyDescent="0.45"/>
    <row r="1756" ht="35" customHeight="1" x14ac:dyDescent="0.45"/>
    <row r="1757" ht="35" customHeight="1" x14ac:dyDescent="0.45"/>
    <row r="1758" ht="35" customHeight="1" x14ac:dyDescent="0.45"/>
    <row r="1759" ht="35" customHeight="1" x14ac:dyDescent="0.45"/>
    <row r="1760" ht="35" customHeight="1" x14ac:dyDescent="0.45"/>
    <row r="1761" ht="35" customHeight="1" x14ac:dyDescent="0.45"/>
    <row r="1762" ht="35" customHeight="1" x14ac:dyDescent="0.45"/>
    <row r="1763" ht="35" customHeight="1" x14ac:dyDescent="0.45"/>
    <row r="1764" ht="35" customHeight="1" x14ac:dyDescent="0.45"/>
    <row r="1765" ht="35" customHeight="1" x14ac:dyDescent="0.45"/>
    <row r="1766" ht="35" customHeight="1" x14ac:dyDescent="0.45"/>
    <row r="1767" ht="35" customHeight="1" x14ac:dyDescent="0.45"/>
    <row r="1768" ht="35" customHeight="1" x14ac:dyDescent="0.45"/>
    <row r="1769" ht="35" customHeight="1" x14ac:dyDescent="0.45"/>
    <row r="1770" ht="35" customHeight="1" x14ac:dyDescent="0.45"/>
    <row r="1771" ht="35" customHeight="1" x14ac:dyDescent="0.45"/>
    <row r="1772" ht="35" customHeight="1" x14ac:dyDescent="0.45"/>
    <row r="1773" ht="35" customHeight="1" x14ac:dyDescent="0.45"/>
    <row r="1774" ht="35" customHeight="1" x14ac:dyDescent="0.45"/>
    <row r="1775" ht="35" customHeight="1" x14ac:dyDescent="0.45"/>
    <row r="1776" ht="35" customHeight="1" x14ac:dyDescent="0.45"/>
    <row r="1777" ht="35" customHeight="1" x14ac:dyDescent="0.45"/>
    <row r="1778" ht="35" customHeight="1" x14ac:dyDescent="0.45"/>
    <row r="1779" ht="35" customHeight="1" x14ac:dyDescent="0.45"/>
    <row r="1780" ht="35" customHeight="1" x14ac:dyDescent="0.45"/>
    <row r="1781" ht="35" customHeight="1" x14ac:dyDescent="0.45"/>
    <row r="1782" ht="35" customHeight="1" x14ac:dyDescent="0.45"/>
    <row r="1783" ht="35" customHeight="1" x14ac:dyDescent="0.45"/>
    <row r="1784" ht="35" customHeight="1" x14ac:dyDescent="0.45"/>
    <row r="1785" ht="35" customHeight="1" x14ac:dyDescent="0.45"/>
    <row r="1786" ht="35" customHeight="1" x14ac:dyDescent="0.45"/>
    <row r="1787" ht="35" customHeight="1" x14ac:dyDescent="0.45"/>
    <row r="1788" ht="35" customHeight="1" x14ac:dyDescent="0.45"/>
    <row r="1789" ht="35" customHeight="1" x14ac:dyDescent="0.45"/>
    <row r="1790" ht="35" customHeight="1" x14ac:dyDescent="0.45"/>
    <row r="1791" ht="35" customHeight="1" x14ac:dyDescent="0.45"/>
    <row r="1792" ht="35" customHeight="1" x14ac:dyDescent="0.45"/>
    <row r="1793" ht="35" customHeight="1" x14ac:dyDescent="0.45"/>
    <row r="1794" ht="35" customHeight="1" x14ac:dyDescent="0.45"/>
    <row r="1795" ht="35" customHeight="1" x14ac:dyDescent="0.45"/>
    <row r="1796" ht="35" customHeight="1" x14ac:dyDescent="0.45"/>
    <row r="1797" ht="35" customHeight="1" x14ac:dyDescent="0.45"/>
    <row r="1798" ht="35" customHeight="1" x14ac:dyDescent="0.45"/>
    <row r="1799" ht="35" customHeight="1" x14ac:dyDescent="0.45"/>
    <row r="1800" ht="35" customHeight="1" x14ac:dyDescent="0.45"/>
    <row r="1801" ht="35" customHeight="1" x14ac:dyDescent="0.45"/>
    <row r="1802" ht="35" customHeight="1" x14ac:dyDescent="0.45"/>
    <row r="1803" ht="35" customHeight="1" x14ac:dyDescent="0.45"/>
    <row r="1804" ht="35" customHeight="1" x14ac:dyDescent="0.45"/>
    <row r="1805" ht="35" customHeight="1" x14ac:dyDescent="0.45"/>
    <row r="1806" ht="35" customHeight="1" x14ac:dyDescent="0.45"/>
    <row r="1807" ht="35" customHeight="1" x14ac:dyDescent="0.45"/>
    <row r="1808" ht="35" customHeight="1" x14ac:dyDescent="0.45"/>
    <row r="1809" ht="35" customHeight="1" x14ac:dyDescent="0.45"/>
    <row r="1810" ht="35" customHeight="1" x14ac:dyDescent="0.45"/>
    <row r="1811" ht="35" customHeight="1" x14ac:dyDescent="0.45"/>
    <row r="1812" ht="35" customHeight="1" x14ac:dyDescent="0.45"/>
    <row r="1813" ht="35" customHeight="1" x14ac:dyDescent="0.45"/>
    <row r="1814" ht="35" customHeight="1" x14ac:dyDescent="0.45"/>
    <row r="1815" ht="35" customHeight="1" x14ac:dyDescent="0.45"/>
    <row r="1816" ht="35" customHeight="1" x14ac:dyDescent="0.45"/>
    <row r="1817" ht="35" customHeight="1" x14ac:dyDescent="0.45"/>
    <row r="1818" ht="35" customHeight="1" x14ac:dyDescent="0.45"/>
    <row r="1819" ht="35" customHeight="1" x14ac:dyDescent="0.45"/>
    <row r="1820" ht="35" customHeight="1" x14ac:dyDescent="0.45"/>
    <row r="1821" ht="35" customHeight="1" x14ac:dyDescent="0.45"/>
    <row r="1822" ht="35" customHeight="1" x14ac:dyDescent="0.45"/>
    <row r="1823" ht="35" customHeight="1" x14ac:dyDescent="0.45"/>
    <row r="1824" ht="35" customHeight="1" x14ac:dyDescent="0.45"/>
    <row r="1825" ht="35" customHeight="1" x14ac:dyDescent="0.45"/>
    <row r="1826" ht="35" customHeight="1" x14ac:dyDescent="0.45"/>
    <row r="1827" ht="35" customHeight="1" x14ac:dyDescent="0.45"/>
    <row r="1828" ht="35" customHeight="1" x14ac:dyDescent="0.45"/>
    <row r="1829" ht="35" customHeight="1" x14ac:dyDescent="0.45"/>
    <row r="1830" ht="35" customHeight="1" x14ac:dyDescent="0.45"/>
    <row r="1831" ht="35" customHeight="1" x14ac:dyDescent="0.45"/>
    <row r="1832" ht="35" customHeight="1" x14ac:dyDescent="0.45"/>
    <row r="1833" ht="35" customHeight="1" x14ac:dyDescent="0.45"/>
    <row r="1834" ht="35" customHeight="1" x14ac:dyDescent="0.45"/>
    <row r="1835" ht="35" customHeight="1" x14ac:dyDescent="0.45"/>
    <row r="1836" ht="35" customHeight="1" x14ac:dyDescent="0.45"/>
    <row r="1837" ht="35" customHeight="1" x14ac:dyDescent="0.45"/>
    <row r="1838" ht="35" customHeight="1" x14ac:dyDescent="0.45"/>
    <row r="1839" ht="35" customHeight="1" x14ac:dyDescent="0.45"/>
    <row r="1840" ht="35" customHeight="1" x14ac:dyDescent="0.45"/>
    <row r="1841" ht="35" customHeight="1" x14ac:dyDescent="0.45"/>
    <row r="1842" ht="35" customHeight="1" x14ac:dyDescent="0.45"/>
    <row r="1843" ht="35" customHeight="1" x14ac:dyDescent="0.45"/>
    <row r="1844" ht="35" customHeight="1" x14ac:dyDescent="0.45"/>
    <row r="1845" ht="35" customHeight="1" x14ac:dyDescent="0.45"/>
    <row r="1846" ht="35" customHeight="1" x14ac:dyDescent="0.45"/>
    <row r="1847" ht="35" customHeight="1" x14ac:dyDescent="0.45"/>
    <row r="1848" ht="35" customHeight="1" x14ac:dyDescent="0.45"/>
    <row r="1849" ht="35" customHeight="1" x14ac:dyDescent="0.45"/>
    <row r="1850" ht="35" customHeight="1" x14ac:dyDescent="0.45"/>
    <row r="1851" ht="35" customHeight="1" x14ac:dyDescent="0.45"/>
    <row r="1852" ht="35" customHeight="1" x14ac:dyDescent="0.45"/>
    <row r="1853" ht="35" customHeight="1" x14ac:dyDescent="0.45"/>
    <row r="1854" ht="35" customHeight="1" x14ac:dyDescent="0.45"/>
    <row r="1855" ht="35" customHeight="1" x14ac:dyDescent="0.45"/>
    <row r="1856" ht="35" customHeight="1" x14ac:dyDescent="0.45"/>
    <row r="1857" ht="35" customHeight="1" x14ac:dyDescent="0.45"/>
    <row r="1858" ht="35" customHeight="1" x14ac:dyDescent="0.45"/>
    <row r="1859" ht="35" customHeight="1" x14ac:dyDescent="0.45"/>
    <row r="1860" ht="35" customHeight="1" x14ac:dyDescent="0.45"/>
    <row r="1861" ht="35" customHeight="1" x14ac:dyDescent="0.45"/>
    <row r="1862" ht="35" customHeight="1" x14ac:dyDescent="0.45"/>
    <row r="1863" ht="35" customHeight="1" x14ac:dyDescent="0.45"/>
    <row r="1864" ht="35" customHeight="1" x14ac:dyDescent="0.45"/>
    <row r="1865" ht="35" customHeight="1" x14ac:dyDescent="0.45"/>
    <row r="1866" ht="35" customHeight="1" x14ac:dyDescent="0.45"/>
    <row r="1867" ht="35" customHeight="1" x14ac:dyDescent="0.45"/>
    <row r="1868" ht="35" customHeight="1" x14ac:dyDescent="0.45"/>
    <row r="1869" ht="35" customHeight="1" x14ac:dyDescent="0.45"/>
    <row r="1870" ht="35" customHeight="1" x14ac:dyDescent="0.45"/>
    <row r="1871" ht="35" customHeight="1" x14ac:dyDescent="0.45"/>
    <row r="1872" ht="35" customHeight="1" x14ac:dyDescent="0.45"/>
    <row r="1873" ht="35" customHeight="1" x14ac:dyDescent="0.45"/>
    <row r="1874" ht="35" customHeight="1" x14ac:dyDescent="0.45"/>
    <row r="1875" ht="35" customHeight="1" x14ac:dyDescent="0.45"/>
    <row r="1876" ht="35" customHeight="1" x14ac:dyDescent="0.45"/>
    <row r="1877" ht="35" customHeight="1" x14ac:dyDescent="0.45"/>
    <row r="1878" ht="35" customHeight="1" x14ac:dyDescent="0.45"/>
    <row r="1879" ht="35" customHeight="1" x14ac:dyDescent="0.45"/>
    <row r="1880" ht="35" customHeight="1" x14ac:dyDescent="0.45"/>
    <row r="1881" ht="35" customHeight="1" x14ac:dyDescent="0.45"/>
    <row r="1882" ht="35" customHeight="1" x14ac:dyDescent="0.45"/>
    <row r="1883" ht="35" customHeight="1" x14ac:dyDescent="0.45"/>
    <row r="1884" ht="35" customHeight="1" x14ac:dyDescent="0.45"/>
    <row r="1885" ht="35" customHeight="1" x14ac:dyDescent="0.45"/>
    <row r="1886" ht="35" customHeight="1" x14ac:dyDescent="0.45"/>
    <row r="1887" ht="35" customHeight="1" x14ac:dyDescent="0.45"/>
    <row r="1888" ht="35" customHeight="1" x14ac:dyDescent="0.45"/>
    <row r="1889" ht="35" customHeight="1" x14ac:dyDescent="0.45"/>
    <row r="1890" ht="35" customHeight="1" x14ac:dyDescent="0.45"/>
    <row r="1891" ht="35" customHeight="1" x14ac:dyDescent="0.45"/>
    <row r="1892" ht="35" customHeight="1" x14ac:dyDescent="0.45"/>
    <row r="1893" ht="35" customHeight="1" x14ac:dyDescent="0.45"/>
    <row r="1894" ht="35" customHeight="1" x14ac:dyDescent="0.45"/>
    <row r="1895" ht="35" customHeight="1" x14ac:dyDescent="0.45"/>
    <row r="1896" ht="35" customHeight="1" x14ac:dyDescent="0.45"/>
    <row r="1897" ht="35" customHeight="1" x14ac:dyDescent="0.45"/>
    <row r="1898" ht="35" customHeight="1" x14ac:dyDescent="0.45"/>
    <row r="1899" ht="35" customHeight="1" x14ac:dyDescent="0.45"/>
    <row r="1900" ht="35" customHeight="1" x14ac:dyDescent="0.45"/>
    <row r="1901" ht="35" customHeight="1" x14ac:dyDescent="0.45"/>
    <row r="1902" ht="35" customHeight="1" x14ac:dyDescent="0.45"/>
    <row r="1903" ht="35" customHeight="1" x14ac:dyDescent="0.45"/>
    <row r="1904" ht="35" customHeight="1" x14ac:dyDescent="0.45"/>
    <row r="1905" ht="35" customHeight="1" x14ac:dyDescent="0.45"/>
    <row r="1906" ht="35" customHeight="1" x14ac:dyDescent="0.45"/>
    <row r="1907" ht="35" customHeight="1" x14ac:dyDescent="0.45"/>
    <row r="1908" ht="35" customHeight="1" x14ac:dyDescent="0.45"/>
    <row r="1909" ht="35" customHeight="1" x14ac:dyDescent="0.45"/>
    <row r="1910" ht="35" customHeight="1" x14ac:dyDescent="0.45"/>
    <row r="1911" ht="35" customHeight="1" x14ac:dyDescent="0.45"/>
    <row r="1912" ht="35" customHeight="1" x14ac:dyDescent="0.45"/>
    <row r="1913" ht="35" customHeight="1" x14ac:dyDescent="0.45"/>
    <row r="1914" ht="35" customHeight="1" x14ac:dyDescent="0.45"/>
    <row r="1915" ht="35" customHeight="1" x14ac:dyDescent="0.45"/>
    <row r="1916" ht="35" customHeight="1" x14ac:dyDescent="0.45"/>
    <row r="1917" ht="35" customHeight="1" x14ac:dyDescent="0.45"/>
    <row r="1918" ht="35" customHeight="1" x14ac:dyDescent="0.45"/>
    <row r="1919" ht="35" customHeight="1" x14ac:dyDescent="0.45"/>
    <row r="1920" ht="35" customHeight="1" x14ac:dyDescent="0.45"/>
    <row r="1921" ht="35" customHeight="1" x14ac:dyDescent="0.45"/>
    <row r="1922" ht="35" customHeight="1" x14ac:dyDescent="0.45"/>
    <row r="1923" ht="35" customHeight="1" x14ac:dyDescent="0.45"/>
    <row r="1924" ht="35" customHeight="1" x14ac:dyDescent="0.45"/>
    <row r="1925" ht="35" customHeight="1" x14ac:dyDescent="0.45"/>
    <row r="1926" ht="35" customHeight="1" x14ac:dyDescent="0.45"/>
    <row r="1927" ht="35" customHeight="1" x14ac:dyDescent="0.45"/>
    <row r="1928" ht="35" customHeight="1" x14ac:dyDescent="0.45"/>
    <row r="1929" ht="35" customHeight="1" x14ac:dyDescent="0.45"/>
    <row r="1930" ht="35" customHeight="1" x14ac:dyDescent="0.45"/>
    <row r="1931" ht="35" customHeight="1" x14ac:dyDescent="0.45"/>
    <row r="1932" ht="35" customHeight="1" x14ac:dyDescent="0.45"/>
    <row r="1933" ht="35" customHeight="1" x14ac:dyDescent="0.45"/>
    <row r="1934" ht="35" customHeight="1" x14ac:dyDescent="0.45"/>
    <row r="1935" ht="35" customHeight="1" x14ac:dyDescent="0.45"/>
    <row r="1936" ht="35" customHeight="1" x14ac:dyDescent="0.45"/>
    <row r="1937" ht="35" customHeight="1" x14ac:dyDescent="0.45"/>
    <row r="1938" ht="35" customHeight="1" x14ac:dyDescent="0.45"/>
    <row r="1939" ht="35" customHeight="1" x14ac:dyDescent="0.45"/>
    <row r="1940" ht="35" customHeight="1" x14ac:dyDescent="0.45"/>
    <row r="1941" ht="35" customHeight="1" x14ac:dyDescent="0.45"/>
    <row r="1942" ht="35" customHeight="1" x14ac:dyDescent="0.45"/>
    <row r="1943" ht="35" customHeight="1" x14ac:dyDescent="0.45"/>
    <row r="1944" ht="35" customHeight="1" x14ac:dyDescent="0.45"/>
    <row r="1945" ht="35" customHeight="1" x14ac:dyDescent="0.45"/>
    <row r="1946" ht="35" customHeight="1" x14ac:dyDescent="0.45"/>
    <row r="1947" ht="35" customHeight="1" x14ac:dyDescent="0.45"/>
    <row r="1948" ht="35" customHeight="1" x14ac:dyDescent="0.45"/>
    <row r="1949" ht="35" customHeight="1" x14ac:dyDescent="0.45"/>
    <row r="1950" ht="35" customHeight="1" x14ac:dyDescent="0.45"/>
    <row r="1951" ht="35" customHeight="1" x14ac:dyDescent="0.45"/>
    <row r="1952" ht="35" customHeight="1" x14ac:dyDescent="0.45"/>
    <row r="1953" ht="35" customHeight="1" x14ac:dyDescent="0.45"/>
    <row r="1954" ht="35" customHeight="1" x14ac:dyDescent="0.45"/>
    <row r="1955" ht="35" customHeight="1" x14ac:dyDescent="0.45"/>
    <row r="1956" ht="35" customHeight="1" x14ac:dyDescent="0.45"/>
    <row r="1957" ht="35" customHeight="1" x14ac:dyDescent="0.45"/>
    <row r="1958" ht="35" customHeight="1" x14ac:dyDescent="0.45"/>
    <row r="1959" ht="35" customHeight="1" x14ac:dyDescent="0.45"/>
    <row r="1960" ht="35" customHeight="1" x14ac:dyDescent="0.45"/>
    <row r="1961" ht="35" customHeight="1" x14ac:dyDescent="0.45"/>
    <row r="1962" ht="35" customHeight="1" x14ac:dyDescent="0.45"/>
    <row r="1963" ht="35" customHeight="1" x14ac:dyDescent="0.45"/>
    <row r="1964" ht="35" customHeight="1" x14ac:dyDescent="0.45"/>
    <row r="1965" ht="35" customHeight="1" x14ac:dyDescent="0.45"/>
    <row r="1966" ht="35" customHeight="1" x14ac:dyDescent="0.45"/>
    <row r="1967" ht="35" customHeight="1" x14ac:dyDescent="0.45"/>
    <row r="1968" ht="35" customHeight="1" x14ac:dyDescent="0.45"/>
    <row r="1969" ht="35" customHeight="1" x14ac:dyDescent="0.45"/>
    <row r="1970" ht="35" customHeight="1" x14ac:dyDescent="0.45"/>
    <row r="1971" ht="35" customHeight="1" x14ac:dyDescent="0.45"/>
    <row r="1972" ht="35" customHeight="1" x14ac:dyDescent="0.45"/>
    <row r="1973" ht="35" customHeight="1" x14ac:dyDescent="0.45"/>
    <row r="1974" ht="35" customHeight="1" x14ac:dyDescent="0.45"/>
    <row r="1975" ht="35" customHeight="1" x14ac:dyDescent="0.45"/>
    <row r="1976" ht="35" customHeight="1" x14ac:dyDescent="0.45"/>
    <row r="1977" ht="35" customHeight="1" x14ac:dyDescent="0.45"/>
    <row r="1978" ht="35" customHeight="1" x14ac:dyDescent="0.45"/>
    <row r="1979" ht="35" customHeight="1" x14ac:dyDescent="0.45"/>
    <row r="1980" ht="35" customHeight="1" x14ac:dyDescent="0.45"/>
    <row r="1981" ht="35" customHeight="1" x14ac:dyDescent="0.45"/>
    <row r="1982" ht="35" customHeight="1" x14ac:dyDescent="0.45"/>
    <row r="1983" ht="35" customHeight="1" x14ac:dyDescent="0.45"/>
    <row r="1984" ht="35" customHeight="1" x14ac:dyDescent="0.45"/>
    <row r="1985" ht="35" customHeight="1" x14ac:dyDescent="0.45"/>
    <row r="1986" ht="35" customHeight="1" x14ac:dyDescent="0.45"/>
    <row r="1987" ht="35" customHeight="1" x14ac:dyDescent="0.45"/>
    <row r="1988" ht="35" customHeight="1" x14ac:dyDescent="0.45"/>
    <row r="1989" ht="35" customHeight="1" x14ac:dyDescent="0.45"/>
    <row r="1990" ht="35" customHeight="1" x14ac:dyDescent="0.45"/>
    <row r="1991" ht="35" customHeight="1" x14ac:dyDescent="0.45"/>
    <row r="1992" ht="35" customHeight="1" x14ac:dyDescent="0.45"/>
    <row r="1993" ht="35" customHeight="1" x14ac:dyDescent="0.45"/>
    <row r="1994" ht="35" customHeight="1" x14ac:dyDescent="0.45"/>
    <row r="1995" ht="35" customHeight="1" x14ac:dyDescent="0.45"/>
    <row r="1996" ht="35" customHeight="1" x14ac:dyDescent="0.45"/>
    <row r="1997" ht="35" customHeight="1" x14ac:dyDescent="0.45"/>
    <row r="1998" ht="35" customHeight="1" x14ac:dyDescent="0.45"/>
    <row r="1999" ht="35" customHeight="1" x14ac:dyDescent="0.45"/>
    <row r="2000" ht="35" customHeight="1" x14ac:dyDescent="0.45"/>
    <row r="2001" ht="35" customHeight="1" x14ac:dyDescent="0.45"/>
    <row r="2002" ht="35" customHeight="1" x14ac:dyDescent="0.45"/>
    <row r="2003" ht="35" customHeight="1" x14ac:dyDescent="0.45"/>
    <row r="2004" ht="35" customHeight="1" x14ac:dyDescent="0.45"/>
    <row r="2005" ht="35" customHeight="1" x14ac:dyDescent="0.45"/>
    <row r="2006" ht="35" customHeight="1" x14ac:dyDescent="0.45"/>
    <row r="2007" ht="35" customHeight="1" x14ac:dyDescent="0.45"/>
    <row r="2008" ht="35" customHeight="1" x14ac:dyDescent="0.45"/>
    <row r="2009" ht="35" customHeight="1" x14ac:dyDescent="0.45"/>
    <row r="2010" ht="35" customHeight="1" x14ac:dyDescent="0.45"/>
    <row r="2011" ht="35" customHeight="1" x14ac:dyDescent="0.45"/>
    <row r="2012" ht="35" customHeight="1" x14ac:dyDescent="0.45"/>
    <row r="2013" ht="35" customHeight="1" x14ac:dyDescent="0.45"/>
    <row r="2014" ht="35" customHeight="1" x14ac:dyDescent="0.45"/>
    <row r="2015" ht="35" customHeight="1" x14ac:dyDescent="0.45"/>
    <row r="2016" ht="35" customHeight="1" x14ac:dyDescent="0.45"/>
    <row r="2017" ht="35" customHeight="1" x14ac:dyDescent="0.45"/>
    <row r="2018" ht="35" customHeight="1" x14ac:dyDescent="0.45"/>
    <row r="2019" ht="35" customHeight="1" x14ac:dyDescent="0.45"/>
    <row r="2020" ht="35" customHeight="1" x14ac:dyDescent="0.45"/>
    <row r="2021" ht="35" customHeight="1" x14ac:dyDescent="0.45"/>
    <row r="2022" ht="35" customHeight="1" x14ac:dyDescent="0.45"/>
    <row r="2023" ht="35" customHeight="1" x14ac:dyDescent="0.45"/>
    <row r="2024" ht="35" customHeight="1" x14ac:dyDescent="0.45"/>
    <row r="2025" ht="35" customHeight="1" x14ac:dyDescent="0.45"/>
    <row r="2026" ht="35" customHeight="1" x14ac:dyDescent="0.45"/>
    <row r="2027" ht="35" customHeight="1" x14ac:dyDescent="0.45"/>
    <row r="2028" ht="35" customHeight="1" x14ac:dyDescent="0.45"/>
    <row r="2029" ht="35" customHeight="1" x14ac:dyDescent="0.45"/>
    <row r="2030" ht="35" customHeight="1" x14ac:dyDescent="0.45"/>
    <row r="2031" ht="35" customHeight="1" x14ac:dyDescent="0.45"/>
    <row r="2032" ht="35" customHeight="1" x14ac:dyDescent="0.45"/>
    <row r="2033" ht="35" customHeight="1" x14ac:dyDescent="0.45"/>
    <row r="2034" ht="35" customHeight="1" x14ac:dyDescent="0.45"/>
    <row r="2035" ht="35" customHeight="1" x14ac:dyDescent="0.45"/>
    <row r="2036" ht="35" customHeight="1" x14ac:dyDescent="0.45"/>
    <row r="2037" ht="35" customHeight="1" x14ac:dyDescent="0.45"/>
    <row r="2038" ht="35" customHeight="1" x14ac:dyDescent="0.45"/>
    <row r="2039" ht="35" customHeight="1" x14ac:dyDescent="0.45"/>
    <row r="2040" ht="35" customHeight="1" x14ac:dyDescent="0.45"/>
    <row r="2041" ht="35" customHeight="1" x14ac:dyDescent="0.45"/>
    <row r="2042" ht="35" customHeight="1" x14ac:dyDescent="0.45"/>
    <row r="2043" ht="35" customHeight="1" x14ac:dyDescent="0.45"/>
    <row r="2044" ht="35" customHeight="1" x14ac:dyDescent="0.45"/>
    <row r="2045" ht="35" customHeight="1" x14ac:dyDescent="0.45"/>
    <row r="2046" ht="35" customHeight="1" x14ac:dyDescent="0.45"/>
    <row r="2047" ht="35" customHeight="1" x14ac:dyDescent="0.45"/>
    <row r="2048" ht="35" customHeight="1" x14ac:dyDescent="0.45"/>
    <row r="2049" ht="35" customHeight="1" x14ac:dyDescent="0.45"/>
    <row r="2050" ht="35" customHeight="1" x14ac:dyDescent="0.45"/>
    <row r="2051" ht="35" customHeight="1" x14ac:dyDescent="0.45"/>
    <row r="2052" ht="35" customHeight="1" x14ac:dyDescent="0.45"/>
    <row r="2053" ht="35" customHeight="1" x14ac:dyDescent="0.45"/>
    <row r="2054" ht="35" customHeight="1" x14ac:dyDescent="0.45"/>
    <row r="2055" ht="35" customHeight="1" x14ac:dyDescent="0.45"/>
    <row r="2056" ht="35" customHeight="1" x14ac:dyDescent="0.45"/>
    <row r="2057" ht="35" customHeight="1" x14ac:dyDescent="0.45"/>
    <row r="2058" ht="35" customHeight="1" x14ac:dyDescent="0.45"/>
    <row r="2059" ht="35" customHeight="1" x14ac:dyDescent="0.45"/>
    <row r="2060" ht="35" customHeight="1" x14ac:dyDescent="0.45"/>
    <row r="2061" ht="35" customHeight="1" x14ac:dyDescent="0.45"/>
    <row r="2062" ht="35" customHeight="1" x14ac:dyDescent="0.45"/>
    <row r="2063" ht="35" customHeight="1" x14ac:dyDescent="0.45"/>
    <row r="2064" ht="35" customHeight="1" x14ac:dyDescent="0.45"/>
    <row r="2065" ht="35" customHeight="1" x14ac:dyDescent="0.45"/>
    <row r="2066" ht="35" customHeight="1" x14ac:dyDescent="0.45"/>
    <row r="2067" ht="35" customHeight="1" x14ac:dyDescent="0.45"/>
    <row r="2068" ht="35" customHeight="1" x14ac:dyDescent="0.45"/>
    <row r="2069" ht="35" customHeight="1" x14ac:dyDescent="0.45"/>
    <row r="2070" ht="35" customHeight="1" x14ac:dyDescent="0.45"/>
    <row r="2071" ht="35" customHeight="1" x14ac:dyDescent="0.45"/>
    <row r="2072" ht="35" customHeight="1" x14ac:dyDescent="0.45"/>
    <row r="2073" ht="35" customHeight="1" x14ac:dyDescent="0.45"/>
    <row r="2074" ht="35" customHeight="1" x14ac:dyDescent="0.45"/>
    <row r="2075" ht="35" customHeight="1" x14ac:dyDescent="0.45"/>
    <row r="2076" ht="35" customHeight="1" x14ac:dyDescent="0.45"/>
    <row r="2077" ht="35" customHeight="1" x14ac:dyDescent="0.45"/>
    <row r="2078" ht="35" customHeight="1" x14ac:dyDescent="0.45"/>
    <row r="2079" ht="35" customHeight="1" x14ac:dyDescent="0.45"/>
    <row r="2080" ht="35" customHeight="1" x14ac:dyDescent="0.45"/>
    <row r="2081" ht="35" customHeight="1" x14ac:dyDescent="0.45"/>
    <row r="2082" ht="35" customHeight="1" x14ac:dyDescent="0.45"/>
    <row r="2083" ht="35" customHeight="1" x14ac:dyDescent="0.45"/>
    <row r="2084" ht="35" customHeight="1" x14ac:dyDescent="0.45"/>
    <row r="2085" ht="35" customHeight="1" x14ac:dyDescent="0.45"/>
    <row r="2086" ht="35" customHeight="1" x14ac:dyDescent="0.45"/>
    <row r="2087" ht="35" customHeight="1" x14ac:dyDescent="0.45"/>
    <row r="2088" ht="35" customHeight="1" x14ac:dyDescent="0.45"/>
    <row r="2089" ht="35" customHeight="1" x14ac:dyDescent="0.45"/>
    <row r="2090" ht="35" customHeight="1" x14ac:dyDescent="0.45"/>
    <row r="2091" ht="35" customHeight="1" x14ac:dyDescent="0.45"/>
    <row r="2092" ht="35" customHeight="1" x14ac:dyDescent="0.45"/>
    <row r="2093" ht="35" customHeight="1" x14ac:dyDescent="0.45"/>
    <row r="2094" ht="35" customHeight="1" x14ac:dyDescent="0.45"/>
    <row r="2095" ht="35" customHeight="1" x14ac:dyDescent="0.45"/>
    <row r="2096" ht="35" customHeight="1" x14ac:dyDescent="0.45"/>
    <row r="2097" ht="35" customHeight="1" x14ac:dyDescent="0.45"/>
    <row r="2098" ht="35" customHeight="1" x14ac:dyDescent="0.45"/>
    <row r="2099" ht="35" customHeight="1" x14ac:dyDescent="0.45"/>
    <row r="2100" ht="35" customHeight="1" x14ac:dyDescent="0.45"/>
    <row r="2101" ht="35" customHeight="1" x14ac:dyDescent="0.45"/>
    <row r="2102" ht="35" customHeight="1" x14ac:dyDescent="0.45"/>
    <row r="2103" ht="35" customHeight="1" x14ac:dyDescent="0.45"/>
    <row r="2104" ht="35" customHeight="1" x14ac:dyDescent="0.45"/>
    <row r="2105" ht="35" customHeight="1" x14ac:dyDescent="0.45"/>
    <row r="2106" ht="35" customHeight="1" x14ac:dyDescent="0.45"/>
    <row r="2107" ht="35" customHeight="1" x14ac:dyDescent="0.45"/>
    <row r="2108" ht="35" customHeight="1" x14ac:dyDescent="0.45"/>
    <row r="2109" ht="35" customHeight="1" x14ac:dyDescent="0.45"/>
    <row r="2110" ht="35" customHeight="1" x14ac:dyDescent="0.45"/>
    <row r="2111" ht="35" customHeight="1" x14ac:dyDescent="0.45"/>
    <row r="2112" ht="35" customHeight="1" x14ac:dyDescent="0.45"/>
    <row r="2113" ht="35" customHeight="1" x14ac:dyDescent="0.45"/>
    <row r="2114" ht="35" customHeight="1" x14ac:dyDescent="0.45"/>
    <row r="2115" ht="35" customHeight="1" x14ac:dyDescent="0.45"/>
    <row r="2116" ht="35" customHeight="1" x14ac:dyDescent="0.45"/>
    <row r="2117" ht="35" customHeight="1" x14ac:dyDescent="0.45"/>
    <row r="2118" ht="35" customHeight="1" x14ac:dyDescent="0.45"/>
    <row r="2119" ht="35" customHeight="1" x14ac:dyDescent="0.45"/>
    <row r="2120" ht="35" customHeight="1" x14ac:dyDescent="0.45"/>
    <row r="2121" ht="35" customHeight="1" x14ac:dyDescent="0.45"/>
    <row r="2122" ht="35" customHeight="1" x14ac:dyDescent="0.45"/>
    <row r="2123" ht="35" customHeight="1" x14ac:dyDescent="0.45"/>
    <row r="2124" ht="35" customHeight="1" x14ac:dyDescent="0.45"/>
    <row r="2125" ht="35" customHeight="1" x14ac:dyDescent="0.45"/>
    <row r="2126" ht="35" customHeight="1" x14ac:dyDescent="0.45"/>
    <row r="2127" ht="35" customHeight="1" x14ac:dyDescent="0.45"/>
    <row r="2128" ht="35" customHeight="1" x14ac:dyDescent="0.45"/>
    <row r="2129" ht="35" customHeight="1" x14ac:dyDescent="0.45"/>
    <row r="2130" ht="35" customHeight="1" x14ac:dyDescent="0.45"/>
    <row r="2131" ht="35" customHeight="1" x14ac:dyDescent="0.45"/>
    <row r="2132" ht="35" customHeight="1" x14ac:dyDescent="0.45"/>
    <row r="2133" ht="35" customHeight="1" x14ac:dyDescent="0.45"/>
    <row r="2134" ht="35" customHeight="1" x14ac:dyDescent="0.45"/>
    <row r="2135" ht="35" customHeight="1" x14ac:dyDescent="0.45"/>
    <row r="2136" ht="35" customHeight="1" x14ac:dyDescent="0.45"/>
    <row r="2137" ht="35" customHeight="1" x14ac:dyDescent="0.45"/>
    <row r="2138" ht="35" customHeight="1" x14ac:dyDescent="0.45"/>
    <row r="2139" ht="35" customHeight="1" x14ac:dyDescent="0.45"/>
    <row r="2140" ht="35" customHeight="1" x14ac:dyDescent="0.45"/>
    <row r="2141" ht="35" customHeight="1" x14ac:dyDescent="0.45"/>
    <row r="2142" ht="35" customHeight="1" x14ac:dyDescent="0.45"/>
    <row r="2143" ht="35" customHeight="1" x14ac:dyDescent="0.45"/>
    <row r="2144" ht="35" customHeight="1" x14ac:dyDescent="0.45"/>
    <row r="2145" ht="35" customHeight="1" x14ac:dyDescent="0.45"/>
    <row r="2146" ht="35" customHeight="1" x14ac:dyDescent="0.45"/>
    <row r="2147" ht="35" customHeight="1" x14ac:dyDescent="0.45"/>
    <row r="2148" ht="35" customHeight="1" x14ac:dyDescent="0.45"/>
    <row r="2149" ht="35" customHeight="1" x14ac:dyDescent="0.45"/>
    <row r="2150" ht="35" customHeight="1" x14ac:dyDescent="0.45"/>
    <row r="2151" ht="35" customHeight="1" x14ac:dyDescent="0.45"/>
    <row r="2152" ht="35" customHeight="1" x14ac:dyDescent="0.45"/>
    <row r="2153" ht="35" customHeight="1" x14ac:dyDescent="0.45"/>
    <row r="2154" ht="35" customHeight="1" x14ac:dyDescent="0.45"/>
    <row r="2155" ht="35" customHeight="1" x14ac:dyDescent="0.45"/>
    <row r="2156" ht="35" customHeight="1" x14ac:dyDescent="0.45"/>
    <row r="2157" ht="35" customHeight="1" x14ac:dyDescent="0.45"/>
    <row r="2158" ht="35" customHeight="1" x14ac:dyDescent="0.45"/>
    <row r="2159" ht="35" customHeight="1" x14ac:dyDescent="0.45"/>
    <row r="2160" ht="35" customHeight="1" x14ac:dyDescent="0.45"/>
    <row r="2161" ht="35" customHeight="1" x14ac:dyDescent="0.45"/>
    <row r="2162" ht="35" customHeight="1" x14ac:dyDescent="0.45"/>
    <row r="2163" ht="35" customHeight="1" x14ac:dyDescent="0.45"/>
    <row r="2164" ht="35" customHeight="1" x14ac:dyDescent="0.45"/>
    <row r="2165" ht="35" customHeight="1" x14ac:dyDescent="0.45"/>
    <row r="2166" ht="35" customHeight="1" x14ac:dyDescent="0.45"/>
    <row r="2167" ht="35" customHeight="1" x14ac:dyDescent="0.45"/>
    <row r="2168" ht="35" customHeight="1" x14ac:dyDescent="0.45"/>
    <row r="2169" ht="35" customHeight="1" x14ac:dyDescent="0.45"/>
    <row r="2170" ht="35" customHeight="1" x14ac:dyDescent="0.45"/>
    <row r="2171" ht="35" customHeight="1" x14ac:dyDescent="0.45"/>
    <row r="2172" ht="35" customHeight="1" x14ac:dyDescent="0.45"/>
    <row r="2173" ht="35" customHeight="1" x14ac:dyDescent="0.45"/>
    <row r="2174" ht="35" customHeight="1" x14ac:dyDescent="0.45"/>
    <row r="2175" ht="35" customHeight="1" x14ac:dyDescent="0.45"/>
    <row r="2176" ht="35" customHeight="1" x14ac:dyDescent="0.45"/>
    <row r="2177" ht="35" customHeight="1" x14ac:dyDescent="0.45"/>
    <row r="2178" ht="35" customHeight="1" x14ac:dyDescent="0.45"/>
    <row r="2179" ht="35" customHeight="1" x14ac:dyDescent="0.45"/>
    <row r="2180" ht="35" customHeight="1" x14ac:dyDescent="0.45"/>
    <row r="2181" ht="35" customHeight="1" x14ac:dyDescent="0.45"/>
    <row r="2182" ht="35" customHeight="1" x14ac:dyDescent="0.45"/>
    <row r="2183" ht="35" customHeight="1" x14ac:dyDescent="0.45"/>
    <row r="2184" ht="35" customHeight="1" x14ac:dyDescent="0.45"/>
    <row r="2185" ht="35" customHeight="1" x14ac:dyDescent="0.45"/>
    <row r="2186" ht="35" customHeight="1" x14ac:dyDescent="0.45"/>
    <row r="2187" ht="35" customHeight="1" x14ac:dyDescent="0.45"/>
    <row r="2188" ht="35" customHeight="1" x14ac:dyDescent="0.45"/>
    <row r="2189" ht="35" customHeight="1" x14ac:dyDescent="0.45"/>
    <row r="2190" ht="35" customHeight="1" x14ac:dyDescent="0.45"/>
    <row r="2191" ht="35" customHeight="1" x14ac:dyDescent="0.45"/>
    <row r="2192" ht="35" customHeight="1" x14ac:dyDescent="0.45"/>
    <row r="2193" ht="35" customHeight="1" x14ac:dyDescent="0.45"/>
    <row r="2194" ht="35" customHeight="1" x14ac:dyDescent="0.45"/>
    <row r="2195" ht="35" customHeight="1" x14ac:dyDescent="0.45"/>
    <row r="2196" ht="35" customHeight="1" x14ac:dyDescent="0.45"/>
    <row r="2197" ht="35" customHeight="1" x14ac:dyDescent="0.45"/>
    <row r="2198" ht="35" customHeight="1" x14ac:dyDescent="0.45"/>
    <row r="2199" ht="35" customHeight="1" x14ac:dyDescent="0.45"/>
    <row r="2200" ht="35" customHeight="1" x14ac:dyDescent="0.45"/>
    <row r="2201" ht="35" customHeight="1" x14ac:dyDescent="0.45"/>
    <row r="2202" ht="35" customHeight="1" x14ac:dyDescent="0.45"/>
    <row r="2203" ht="35" customHeight="1" x14ac:dyDescent="0.45"/>
    <row r="2204" ht="35" customHeight="1" x14ac:dyDescent="0.45"/>
    <row r="2205" ht="35" customHeight="1" x14ac:dyDescent="0.45"/>
    <row r="2206" ht="35" customHeight="1" x14ac:dyDescent="0.45"/>
    <row r="2207" ht="35" customHeight="1" x14ac:dyDescent="0.45"/>
    <row r="2208" ht="35" customHeight="1" x14ac:dyDescent="0.45"/>
    <row r="2209" ht="35" customHeight="1" x14ac:dyDescent="0.45"/>
    <row r="2210" ht="35" customHeight="1" x14ac:dyDescent="0.45"/>
    <row r="2211" ht="35" customHeight="1" x14ac:dyDescent="0.45"/>
    <row r="2212" ht="35" customHeight="1" x14ac:dyDescent="0.45"/>
    <row r="2213" ht="35" customHeight="1" x14ac:dyDescent="0.45"/>
    <row r="2214" ht="35" customHeight="1" x14ac:dyDescent="0.45"/>
    <row r="2215" ht="35" customHeight="1" x14ac:dyDescent="0.45"/>
    <row r="2216" ht="35" customHeight="1" x14ac:dyDescent="0.45"/>
    <row r="2217" ht="35" customHeight="1" x14ac:dyDescent="0.45"/>
    <row r="2218" ht="35" customHeight="1" x14ac:dyDescent="0.45"/>
    <row r="2219" ht="35" customHeight="1" x14ac:dyDescent="0.45"/>
    <row r="2220" ht="35" customHeight="1" x14ac:dyDescent="0.45"/>
    <row r="2221" ht="35" customHeight="1" x14ac:dyDescent="0.45"/>
    <row r="2222" ht="35" customHeight="1" x14ac:dyDescent="0.45"/>
    <row r="2223" ht="35" customHeight="1" x14ac:dyDescent="0.45"/>
    <row r="2224" ht="35" customHeight="1" x14ac:dyDescent="0.45"/>
    <row r="2225" ht="35" customHeight="1" x14ac:dyDescent="0.45"/>
    <row r="2226" ht="35" customHeight="1" x14ac:dyDescent="0.45"/>
    <row r="2227" ht="35" customHeight="1" x14ac:dyDescent="0.45"/>
    <row r="2228" ht="35" customHeight="1" x14ac:dyDescent="0.45"/>
    <row r="2229" ht="35" customHeight="1" x14ac:dyDescent="0.45"/>
    <row r="2230" ht="35" customHeight="1" x14ac:dyDescent="0.45"/>
    <row r="2231" ht="35" customHeight="1" x14ac:dyDescent="0.45"/>
    <row r="2232" ht="35" customHeight="1" x14ac:dyDescent="0.45"/>
    <row r="2233" ht="35" customHeight="1" x14ac:dyDescent="0.45"/>
    <row r="2234" ht="35" customHeight="1" x14ac:dyDescent="0.45"/>
    <row r="2235" ht="35" customHeight="1" x14ac:dyDescent="0.45"/>
    <row r="2236" ht="35" customHeight="1" x14ac:dyDescent="0.45"/>
    <row r="2237" ht="35" customHeight="1" x14ac:dyDescent="0.45"/>
    <row r="2238" ht="35" customHeight="1" x14ac:dyDescent="0.45"/>
    <row r="2239" ht="35" customHeight="1" x14ac:dyDescent="0.45"/>
    <row r="2240" ht="35" customHeight="1" x14ac:dyDescent="0.45"/>
    <row r="2241" ht="35" customHeight="1" x14ac:dyDescent="0.45"/>
    <row r="2242" ht="35" customHeight="1" x14ac:dyDescent="0.45"/>
    <row r="2243" ht="35" customHeight="1" x14ac:dyDescent="0.45"/>
    <row r="2244" ht="35" customHeight="1" x14ac:dyDescent="0.45"/>
    <row r="2245" ht="35" customHeight="1" x14ac:dyDescent="0.45"/>
    <row r="2246" ht="35" customHeight="1" x14ac:dyDescent="0.45"/>
    <row r="2247" ht="35" customHeight="1" x14ac:dyDescent="0.45"/>
    <row r="2248" ht="35" customHeight="1" x14ac:dyDescent="0.45"/>
    <row r="2249" ht="35" customHeight="1" x14ac:dyDescent="0.45"/>
    <row r="2250" ht="35" customHeight="1" x14ac:dyDescent="0.45"/>
    <row r="2251" ht="35" customHeight="1" x14ac:dyDescent="0.45"/>
    <row r="2252" ht="35" customHeight="1" x14ac:dyDescent="0.45"/>
    <row r="2253" ht="35" customHeight="1" x14ac:dyDescent="0.45"/>
    <row r="2254" ht="35" customHeight="1" x14ac:dyDescent="0.45"/>
    <row r="2255" ht="35" customHeight="1" x14ac:dyDescent="0.45"/>
    <row r="2256" ht="35" customHeight="1" x14ac:dyDescent="0.45"/>
    <row r="2257" ht="35" customHeight="1" x14ac:dyDescent="0.45"/>
    <row r="2258" ht="35" customHeight="1" x14ac:dyDescent="0.45"/>
    <row r="2259" ht="35" customHeight="1" x14ac:dyDescent="0.45"/>
    <row r="2260" ht="35" customHeight="1" x14ac:dyDescent="0.45"/>
    <row r="2261" ht="35" customHeight="1" x14ac:dyDescent="0.45"/>
    <row r="2262" ht="35" customHeight="1" x14ac:dyDescent="0.45"/>
    <row r="2263" ht="35" customHeight="1" x14ac:dyDescent="0.45"/>
    <row r="2264" ht="35" customHeight="1" x14ac:dyDescent="0.45"/>
    <row r="2265" ht="35" customHeight="1" x14ac:dyDescent="0.45"/>
    <row r="2266" ht="35" customHeight="1" x14ac:dyDescent="0.45"/>
    <row r="2267" ht="35" customHeight="1" x14ac:dyDescent="0.45"/>
    <row r="2268" ht="35" customHeight="1" x14ac:dyDescent="0.45"/>
    <row r="2269" ht="35" customHeight="1" x14ac:dyDescent="0.45"/>
    <row r="2270" ht="35" customHeight="1" x14ac:dyDescent="0.45"/>
    <row r="2271" ht="35" customHeight="1" x14ac:dyDescent="0.45"/>
    <row r="2272" ht="35" customHeight="1" x14ac:dyDescent="0.45"/>
    <row r="2273" ht="35" customHeight="1" x14ac:dyDescent="0.45"/>
    <row r="2274" ht="35" customHeight="1" x14ac:dyDescent="0.45"/>
    <row r="2275" ht="35" customHeight="1" x14ac:dyDescent="0.45"/>
    <row r="2276" ht="35" customHeight="1" x14ac:dyDescent="0.45"/>
    <row r="2277" ht="35" customHeight="1" x14ac:dyDescent="0.45"/>
    <row r="2278" ht="35" customHeight="1" x14ac:dyDescent="0.45"/>
    <row r="2279" ht="35" customHeight="1" x14ac:dyDescent="0.45"/>
    <row r="2280" ht="35" customHeight="1" x14ac:dyDescent="0.45"/>
    <row r="2281" ht="35" customHeight="1" x14ac:dyDescent="0.45"/>
    <row r="2282" ht="35" customHeight="1" x14ac:dyDescent="0.45"/>
    <row r="2283" ht="35" customHeight="1" x14ac:dyDescent="0.45"/>
    <row r="2284" ht="35" customHeight="1" x14ac:dyDescent="0.45"/>
    <row r="2285" ht="35" customHeight="1" x14ac:dyDescent="0.45"/>
    <row r="2286" ht="35" customHeight="1" x14ac:dyDescent="0.45"/>
    <row r="2287" ht="35" customHeight="1" x14ac:dyDescent="0.45"/>
    <row r="2288" ht="35" customHeight="1" x14ac:dyDescent="0.45"/>
    <row r="2289" ht="35" customHeight="1" x14ac:dyDescent="0.45"/>
    <row r="2290" ht="35" customHeight="1" x14ac:dyDescent="0.45"/>
    <row r="2291" ht="35" customHeight="1" x14ac:dyDescent="0.45"/>
    <row r="2292" ht="35" customHeight="1" x14ac:dyDescent="0.45"/>
    <row r="2293" ht="35" customHeight="1" x14ac:dyDescent="0.45"/>
    <row r="2294" ht="35" customHeight="1" x14ac:dyDescent="0.45"/>
    <row r="2295" ht="35" customHeight="1" x14ac:dyDescent="0.45"/>
    <row r="2296" ht="35" customHeight="1" x14ac:dyDescent="0.45"/>
    <row r="2297" ht="35" customHeight="1" x14ac:dyDescent="0.45"/>
    <row r="2298" ht="35" customHeight="1" x14ac:dyDescent="0.45"/>
    <row r="2299" ht="35" customHeight="1" x14ac:dyDescent="0.45"/>
    <row r="2300" ht="35" customHeight="1" x14ac:dyDescent="0.45"/>
    <row r="2301" ht="35" customHeight="1" x14ac:dyDescent="0.45"/>
    <row r="2302" ht="35" customHeight="1" x14ac:dyDescent="0.45"/>
    <row r="2303" ht="35" customHeight="1" x14ac:dyDescent="0.45"/>
    <row r="2304" ht="35" customHeight="1" x14ac:dyDescent="0.45"/>
    <row r="2305" ht="35" customHeight="1" x14ac:dyDescent="0.45"/>
    <row r="2306" ht="35" customHeight="1" x14ac:dyDescent="0.45"/>
    <row r="2307" ht="35" customHeight="1" x14ac:dyDescent="0.45"/>
    <row r="2308" ht="35" customHeight="1" x14ac:dyDescent="0.45"/>
    <row r="2309" ht="35" customHeight="1" x14ac:dyDescent="0.45"/>
    <row r="2310" ht="35" customHeight="1" x14ac:dyDescent="0.45"/>
    <row r="2311" ht="35" customHeight="1" x14ac:dyDescent="0.45"/>
    <row r="2312" ht="35" customHeight="1" x14ac:dyDescent="0.45"/>
    <row r="2313" ht="35" customHeight="1" x14ac:dyDescent="0.45"/>
    <row r="2314" ht="35" customHeight="1" x14ac:dyDescent="0.45"/>
    <row r="2315" ht="35" customHeight="1" x14ac:dyDescent="0.45"/>
    <row r="2316" ht="35" customHeight="1" x14ac:dyDescent="0.45"/>
    <row r="2317" ht="35" customHeight="1" x14ac:dyDescent="0.45"/>
    <row r="2318" ht="35" customHeight="1" x14ac:dyDescent="0.45"/>
    <row r="2319" ht="35" customHeight="1" x14ac:dyDescent="0.45"/>
    <row r="2320" ht="35" customHeight="1" x14ac:dyDescent="0.45"/>
    <row r="2321" ht="35" customHeight="1" x14ac:dyDescent="0.45"/>
    <row r="2322" ht="35" customHeight="1" x14ac:dyDescent="0.45"/>
    <row r="2323" ht="35" customHeight="1" x14ac:dyDescent="0.45"/>
    <row r="2324" ht="35" customHeight="1" x14ac:dyDescent="0.45"/>
    <row r="2325" ht="35" customHeight="1" x14ac:dyDescent="0.45"/>
    <row r="2326" ht="35" customHeight="1" x14ac:dyDescent="0.45"/>
    <row r="2327" ht="35" customHeight="1" x14ac:dyDescent="0.45"/>
    <row r="2328" ht="35" customHeight="1" x14ac:dyDescent="0.45"/>
    <row r="2329" ht="35" customHeight="1" x14ac:dyDescent="0.45"/>
    <row r="2330" ht="35" customHeight="1" x14ac:dyDescent="0.45"/>
    <row r="2331" ht="35" customHeight="1" x14ac:dyDescent="0.45"/>
    <row r="2332" ht="35" customHeight="1" x14ac:dyDescent="0.45"/>
    <row r="2333" ht="35" customHeight="1" x14ac:dyDescent="0.45"/>
    <row r="2334" ht="35" customHeight="1" x14ac:dyDescent="0.45"/>
    <row r="2335" ht="35" customHeight="1" x14ac:dyDescent="0.45"/>
    <row r="2336" ht="35" customHeight="1" x14ac:dyDescent="0.45"/>
    <row r="2337" ht="35" customHeight="1" x14ac:dyDescent="0.45"/>
    <row r="2338" ht="35" customHeight="1" x14ac:dyDescent="0.45"/>
    <row r="2339" ht="35" customHeight="1" x14ac:dyDescent="0.45"/>
    <row r="2340" ht="35" customHeight="1" x14ac:dyDescent="0.45"/>
    <row r="2341" ht="35" customHeight="1" x14ac:dyDescent="0.45"/>
    <row r="2342" ht="35" customHeight="1" x14ac:dyDescent="0.45"/>
    <row r="2343" ht="35" customHeight="1" x14ac:dyDescent="0.45"/>
    <row r="2344" ht="35" customHeight="1" x14ac:dyDescent="0.45"/>
    <row r="2345" ht="35" customHeight="1" x14ac:dyDescent="0.45"/>
    <row r="2346" ht="35" customHeight="1" x14ac:dyDescent="0.45"/>
    <row r="2347" ht="35" customHeight="1" x14ac:dyDescent="0.45"/>
    <row r="2348" ht="35" customHeight="1" x14ac:dyDescent="0.45"/>
    <row r="2349" ht="35" customHeight="1" x14ac:dyDescent="0.45"/>
    <row r="2350" ht="35" customHeight="1" x14ac:dyDescent="0.45"/>
    <row r="2351" ht="35" customHeight="1" x14ac:dyDescent="0.45"/>
    <row r="2352" ht="35" customHeight="1" x14ac:dyDescent="0.45"/>
    <row r="2353" ht="35" customHeight="1" x14ac:dyDescent="0.45"/>
    <row r="2354" ht="35" customHeight="1" x14ac:dyDescent="0.45"/>
    <row r="2355" ht="35" customHeight="1" x14ac:dyDescent="0.45"/>
    <row r="2356" ht="35" customHeight="1" x14ac:dyDescent="0.45"/>
    <row r="2357" ht="35" customHeight="1" x14ac:dyDescent="0.45"/>
    <row r="2358" ht="35" customHeight="1" x14ac:dyDescent="0.45"/>
    <row r="2359" ht="35" customHeight="1" x14ac:dyDescent="0.45"/>
    <row r="2360" ht="35" customHeight="1" x14ac:dyDescent="0.45"/>
    <row r="2361" ht="35" customHeight="1" x14ac:dyDescent="0.45"/>
    <row r="2362" ht="35" customHeight="1" x14ac:dyDescent="0.45"/>
    <row r="2363" ht="35" customHeight="1" x14ac:dyDescent="0.45"/>
    <row r="2364" ht="35" customHeight="1" x14ac:dyDescent="0.45"/>
    <row r="2365" ht="35" customHeight="1" x14ac:dyDescent="0.45"/>
    <row r="2366" ht="35" customHeight="1" x14ac:dyDescent="0.45"/>
    <row r="2367" ht="35" customHeight="1" x14ac:dyDescent="0.45"/>
    <row r="2368" ht="35" customHeight="1" x14ac:dyDescent="0.45"/>
    <row r="2369" ht="35" customHeight="1" x14ac:dyDescent="0.45"/>
    <row r="2370" ht="35" customHeight="1" x14ac:dyDescent="0.45"/>
    <row r="2371" ht="35" customHeight="1" x14ac:dyDescent="0.45"/>
    <row r="2372" ht="35" customHeight="1" x14ac:dyDescent="0.45"/>
    <row r="2373" ht="35" customHeight="1" x14ac:dyDescent="0.45"/>
    <row r="2374" ht="35" customHeight="1" x14ac:dyDescent="0.45"/>
    <row r="2375" ht="35" customHeight="1" x14ac:dyDescent="0.45"/>
    <row r="2376" ht="35" customHeight="1" x14ac:dyDescent="0.45"/>
    <row r="2377" ht="35" customHeight="1" x14ac:dyDescent="0.45"/>
    <row r="2378" ht="35" customHeight="1" x14ac:dyDescent="0.45"/>
    <row r="2379" ht="35" customHeight="1" x14ac:dyDescent="0.45"/>
    <row r="2380" ht="35" customHeight="1" x14ac:dyDescent="0.45"/>
    <row r="2381" ht="35" customHeight="1" x14ac:dyDescent="0.45"/>
    <row r="2382" ht="35" customHeight="1" x14ac:dyDescent="0.45"/>
    <row r="2383" ht="35" customHeight="1" x14ac:dyDescent="0.45"/>
    <row r="2384" ht="35" customHeight="1" x14ac:dyDescent="0.45"/>
    <row r="2385" ht="35" customHeight="1" x14ac:dyDescent="0.45"/>
    <row r="2386" ht="35" customHeight="1" x14ac:dyDescent="0.45"/>
    <row r="2387" ht="35" customHeight="1" x14ac:dyDescent="0.45"/>
    <row r="2388" ht="35" customHeight="1" x14ac:dyDescent="0.45"/>
    <row r="2389" ht="35" customHeight="1" x14ac:dyDescent="0.45"/>
    <row r="2390" ht="35" customHeight="1" x14ac:dyDescent="0.45"/>
    <row r="2391" ht="35" customHeight="1" x14ac:dyDescent="0.45"/>
    <row r="2392" ht="35" customHeight="1" x14ac:dyDescent="0.45"/>
    <row r="2393" ht="35" customHeight="1" x14ac:dyDescent="0.45"/>
    <row r="2394" ht="35" customHeight="1" x14ac:dyDescent="0.45"/>
    <row r="2395" ht="35" customHeight="1" x14ac:dyDescent="0.45"/>
    <row r="2396" ht="35" customHeight="1" x14ac:dyDescent="0.45"/>
    <row r="2397" ht="35" customHeight="1" x14ac:dyDescent="0.45"/>
    <row r="2398" ht="35" customHeight="1" x14ac:dyDescent="0.45"/>
    <row r="2399" ht="35" customHeight="1" x14ac:dyDescent="0.45"/>
    <row r="2400" ht="35" customHeight="1" x14ac:dyDescent="0.45"/>
    <row r="2401" ht="35" customHeight="1" x14ac:dyDescent="0.45"/>
    <row r="2402" ht="35" customHeight="1" x14ac:dyDescent="0.45"/>
    <row r="2403" ht="35" customHeight="1" x14ac:dyDescent="0.45"/>
    <row r="2404" ht="35" customHeight="1" x14ac:dyDescent="0.45"/>
    <row r="2405" ht="35" customHeight="1" x14ac:dyDescent="0.45"/>
    <row r="2406" ht="35" customHeight="1" x14ac:dyDescent="0.45"/>
    <row r="2407" ht="35" customHeight="1" x14ac:dyDescent="0.45"/>
    <row r="2408" ht="35" customHeight="1" x14ac:dyDescent="0.45"/>
    <row r="2409" ht="35" customHeight="1" x14ac:dyDescent="0.45"/>
    <row r="2410" ht="35" customHeight="1" x14ac:dyDescent="0.45"/>
    <row r="2411" ht="35" customHeight="1" x14ac:dyDescent="0.45"/>
    <row r="2412" ht="35" customHeight="1" x14ac:dyDescent="0.45"/>
    <row r="2413" ht="35" customHeight="1" x14ac:dyDescent="0.45"/>
    <row r="2414" ht="35" customHeight="1" x14ac:dyDescent="0.45"/>
    <row r="2415" ht="35" customHeight="1" x14ac:dyDescent="0.45"/>
    <row r="2416" ht="35" customHeight="1" x14ac:dyDescent="0.45"/>
    <row r="2417" ht="35" customHeight="1" x14ac:dyDescent="0.45"/>
    <row r="2418" ht="35" customHeight="1" x14ac:dyDescent="0.45"/>
    <row r="2419" ht="35" customHeight="1" x14ac:dyDescent="0.45"/>
    <row r="2420" ht="35" customHeight="1" x14ac:dyDescent="0.45"/>
    <row r="2421" ht="35" customHeight="1" x14ac:dyDescent="0.45"/>
    <row r="2422" ht="35" customHeight="1" x14ac:dyDescent="0.45"/>
    <row r="2423" ht="35" customHeight="1" x14ac:dyDescent="0.45"/>
    <row r="2424" ht="35" customHeight="1" x14ac:dyDescent="0.45"/>
    <row r="2425" ht="35" customHeight="1" x14ac:dyDescent="0.45"/>
    <row r="2426" ht="35" customHeight="1" x14ac:dyDescent="0.45"/>
    <row r="2427" ht="35" customHeight="1" x14ac:dyDescent="0.45"/>
    <row r="2428" ht="35" customHeight="1" x14ac:dyDescent="0.45"/>
    <row r="2429" ht="35" customHeight="1" x14ac:dyDescent="0.45"/>
    <row r="2430" ht="35" customHeight="1" x14ac:dyDescent="0.45"/>
    <row r="2431" ht="35" customHeight="1" x14ac:dyDescent="0.45"/>
    <row r="2432" ht="35" customHeight="1" x14ac:dyDescent="0.45"/>
    <row r="2433" ht="35" customHeight="1" x14ac:dyDescent="0.45"/>
    <row r="2434" ht="35" customHeight="1" x14ac:dyDescent="0.45"/>
    <row r="2435" ht="35" customHeight="1" x14ac:dyDescent="0.45"/>
    <row r="2436" ht="35" customHeight="1" x14ac:dyDescent="0.45"/>
    <row r="2437" ht="35" customHeight="1" x14ac:dyDescent="0.45"/>
    <row r="2438" ht="35" customHeight="1" x14ac:dyDescent="0.45"/>
    <row r="2439" ht="35" customHeight="1" x14ac:dyDescent="0.45"/>
    <row r="2440" ht="35" customHeight="1" x14ac:dyDescent="0.45"/>
    <row r="2441" ht="35" customHeight="1" x14ac:dyDescent="0.45"/>
    <row r="2442" ht="35" customHeight="1" x14ac:dyDescent="0.45"/>
    <row r="2443" ht="35" customHeight="1" x14ac:dyDescent="0.45"/>
    <row r="2444" ht="35" customHeight="1" x14ac:dyDescent="0.45"/>
    <row r="2445" ht="35" customHeight="1" x14ac:dyDescent="0.45"/>
    <row r="2446" ht="35" customHeight="1" x14ac:dyDescent="0.45"/>
    <row r="2447" ht="35" customHeight="1" x14ac:dyDescent="0.45"/>
    <row r="2448" ht="35" customHeight="1" x14ac:dyDescent="0.45"/>
    <row r="2449" ht="35" customHeight="1" x14ac:dyDescent="0.45"/>
    <row r="2450" ht="35" customHeight="1" x14ac:dyDescent="0.45"/>
    <row r="2451" ht="35" customHeight="1" x14ac:dyDescent="0.45"/>
    <row r="2452" ht="35" customHeight="1" x14ac:dyDescent="0.45"/>
    <row r="2453" ht="35" customHeight="1" x14ac:dyDescent="0.45"/>
    <row r="2454" ht="35" customHeight="1" x14ac:dyDescent="0.45"/>
    <row r="2455" ht="35" customHeight="1" x14ac:dyDescent="0.45"/>
    <row r="2456" ht="35" customHeight="1" x14ac:dyDescent="0.45"/>
    <row r="2457" ht="35" customHeight="1" x14ac:dyDescent="0.45"/>
    <row r="2458" ht="35" customHeight="1" x14ac:dyDescent="0.45"/>
    <row r="2459" ht="35" customHeight="1" x14ac:dyDescent="0.45"/>
    <row r="2460" ht="35" customHeight="1" x14ac:dyDescent="0.45"/>
    <row r="2461" ht="35" customHeight="1" x14ac:dyDescent="0.45"/>
    <row r="2462" ht="35" customHeight="1" x14ac:dyDescent="0.45"/>
    <row r="2463" ht="35" customHeight="1" x14ac:dyDescent="0.45"/>
    <row r="2464" ht="35" customHeight="1" x14ac:dyDescent="0.45"/>
    <row r="2465" ht="35" customHeight="1" x14ac:dyDescent="0.45"/>
    <row r="2466" ht="35" customHeight="1" x14ac:dyDescent="0.45"/>
    <row r="2467" ht="35" customHeight="1" x14ac:dyDescent="0.45"/>
    <row r="2468" ht="35" customHeight="1" x14ac:dyDescent="0.45"/>
    <row r="2469" ht="35" customHeight="1" x14ac:dyDescent="0.45"/>
    <row r="2470" ht="35" customHeight="1" x14ac:dyDescent="0.45"/>
    <row r="2471" ht="35" customHeight="1" x14ac:dyDescent="0.45"/>
    <row r="2472" ht="35" customHeight="1" x14ac:dyDescent="0.45"/>
    <row r="2473" ht="35" customHeight="1" x14ac:dyDescent="0.45"/>
    <row r="2474" ht="35" customHeight="1" x14ac:dyDescent="0.45"/>
    <row r="2475" ht="35" customHeight="1" x14ac:dyDescent="0.45"/>
    <row r="2476" ht="35" customHeight="1" x14ac:dyDescent="0.45"/>
    <row r="2477" ht="35" customHeight="1" x14ac:dyDescent="0.45"/>
    <row r="2478" ht="35" customHeight="1" x14ac:dyDescent="0.45"/>
    <row r="2479" ht="35" customHeight="1" x14ac:dyDescent="0.45"/>
    <row r="2480" ht="35" customHeight="1" x14ac:dyDescent="0.45"/>
    <row r="2481" ht="35" customHeight="1" x14ac:dyDescent="0.45"/>
    <row r="2482" ht="35" customHeight="1" x14ac:dyDescent="0.45"/>
    <row r="2483" ht="35" customHeight="1" x14ac:dyDescent="0.45"/>
    <row r="2484" ht="35" customHeight="1" x14ac:dyDescent="0.45"/>
    <row r="2485" ht="35" customHeight="1" x14ac:dyDescent="0.45"/>
    <row r="2486" ht="35" customHeight="1" x14ac:dyDescent="0.45"/>
    <row r="2487" ht="35" customHeight="1" x14ac:dyDescent="0.45"/>
    <row r="2488" ht="35" customHeight="1" x14ac:dyDescent="0.45"/>
    <row r="2489" ht="35" customHeight="1" x14ac:dyDescent="0.45"/>
    <row r="2490" ht="35" customHeight="1" x14ac:dyDescent="0.45"/>
    <row r="2491" ht="35" customHeight="1" x14ac:dyDescent="0.45"/>
    <row r="2492" ht="35" customHeight="1" x14ac:dyDescent="0.45"/>
    <row r="2493" ht="35" customHeight="1" x14ac:dyDescent="0.45"/>
    <row r="2494" ht="35" customHeight="1" x14ac:dyDescent="0.45"/>
    <row r="2495" ht="35" customHeight="1" x14ac:dyDescent="0.45"/>
    <row r="2496" ht="35" customHeight="1" x14ac:dyDescent="0.45"/>
    <row r="2497" ht="35" customHeight="1" x14ac:dyDescent="0.45"/>
    <row r="2498" ht="35" customHeight="1" x14ac:dyDescent="0.45"/>
    <row r="2499" ht="35" customHeight="1" x14ac:dyDescent="0.45"/>
    <row r="2500" ht="35" customHeight="1" x14ac:dyDescent="0.45"/>
    <row r="2501" ht="35" customHeight="1" x14ac:dyDescent="0.45"/>
    <row r="2502" ht="35" customHeight="1" x14ac:dyDescent="0.45"/>
    <row r="2503" ht="35" customHeight="1" x14ac:dyDescent="0.45"/>
    <row r="2504" ht="35" customHeight="1" x14ac:dyDescent="0.45"/>
    <row r="2505" ht="35" customHeight="1" x14ac:dyDescent="0.45"/>
    <row r="2506" ht="35" customHeight="1" x14ac:dyDescent="0.45"/>
    <row r="2507" ht="35" customHeight="1" x14ac:dyDescent="0.45"/>
    <row r="2508" ht="35" customHeight="1" x14ac:dyDescent="0.45"/>
    <row r="2509" ht="35" customHeight="1" x14ac:dyDescent="0.45"/>
    <row r="2510" ht="35" customHeight="1" x14ac:dyDescent="0.45"/>
    <row r="2511" ht="35" customHeight="1" x14ac:dyDescent="0.45"/>
    <row r="2512" ht="35" customHeight="1" x14ac:dyDescent="0.45"/>
    <row r="2513" ht="35" customHeight="1" x14ac:dyDescent="0.45"/>
    <row r="2514" ht="35" customHeight="1" x14ac:dyDescent="0.45"/>
    <row r="2515" ht="35" customHeight="1" x14ac:dyDescent="0.45"/>
    <row r="2516" ht="35" customHeight="1" x14ac:dyDescent="0.45"/>
    <row r="2517" ht="35" customHeight="1" x14ac:dyDescent="0.45"/>
    <row r="2518" ht="35" customHeight="1" x14ac:dyDescent="0.45"/>
    <row r="2519" ht="35" customHeight="1" x14ac:dyDescent="0.45"/>
    <row r="2520" ht="35" customHeight="1" x14ac:dyDescent="0.45"/>
    <row r="2521" ht="35" customHeight="1" x14ac:dyDescent="0.45"/>
    <row r="2522" ht="35" customHeight="1" x14ac:dyDescent="0.45"/>
    <row r="2523" ht="35" customHeight="1" x14ac:dyDescent="0.45"/>
    <row r="2524" ht="35" customHeight="1" x14ac:dyDescent="0.45"/>
    <row r="2525" ht="35" customHeight="1" x14ac:dyDescent="0.45"/>
    <row r="2526" ht="35" customHeight="1" x14ac:dyDescent="0.45"/>
    <row r="2527" ht="35" customHeight="1" x14ac:dyDescent="0.45"/>
    <row r="2528" ht="35" customHeight="1" x14ac:dyDescent="0.45"/>
    <row r="2529" ht="35" customHeight="1" x14ac:dyDescent="0.45"/>
    <row r="2530" ht="35" customHeight="1" x14ac:dyDescent="0.45"/>
    <row r="2531" ht="35" customHeight="1" x14ac:dyDescent="0.45"/>
    <row r="2532" ht="35" customHeight="1" x14ac:dyDescent="0.45"/>
    <row r="2533" ht="35" customHeight="1" x14ac:dyDescent="0.45"/>
    <row r="2534" ht="35" customHeight="1" x14ac:dyDescent="0.45"/>
    <row r="2535" ht="35" customHeight="1" x14ac:dyDescent="0.45"/>
    <row r="2536" ht="35" customHeight="1" x14ac:dyDescent="0.45"/>
    <row r="2537" ht="35" customHeight="1" x14ac:dyDescent="0.45"/>
    <row r="2538" ht="35" customHeight="1" x14ac:dyDescent="0.45"/>
    <row r="2539" ht="35" customHeight="1" x14ac:dyDescent="0.45"/>
    <row r="2540" ht="35" customHeight="1" x14ac:dyDescent="0.45"/>
    <row r="2541" ht="35" customHeight="1" x14ac:dyDescent="0.45"/>
    <row r="2542" ht="35" customHeight="1" x14ac:dyDescent="0.45"/>
    <row r="2543" ht="35" customHeight="1" x14ac:dyDescent="0.45"/>
    <row r="2544" ht="35" customHeight="1" x14ac:dyDescent="0.45"/>
    <row r="2545" ht="35" customHeight="1" x14ac:dyDescent="0.45"/>
    <row r="2546" ht="35" customHeight="1" x14ac:dyDescent="0.45"/>
    <row r="2547" ht="35" customHeight="1" x14ac:dyDescent="0.45"/>
    <row r="2548" ht="35" customHeight="1" x14ac:dyDescent="0.45"/>
    <row r="2549" ht="35" customHeight="1" x14ac:dyDescent="0.45"/>
    <row r="2550" ht="35" customHeight="1" x14ac:dyDescent="0.45"/>
    <row r="2551" ht="35" customHeight="1" x14ac:dyDescent="0.45"/>
    <row r="2552" ht="35" customHeight="1" x14ac:dyDescent="0.45"/>
    <row r="2553" ht="35" customHeight="1" x14ac:dyDescent="0.45"/>
    <row r="2554" ht="35" customHeight="1" x14ac:dyDescent="0.45"/>
    <row r="2555" ht="35" customHeight="1" x14ac:dyDescent="0.45"/>
    <row r="2556" ht="35" customHeight="1" x14ac:dyDescent="0.45"/>
    <row r="2557" ht="35" customHeight="1" x14ac:dyDescent="0.45"/>
    <row r="2558" ht="35" customHeight="1" x14ac:dyDescent="0.45"/>
    <row r="2559" ht="35" customHeight="1" x14ac:dyDescent="0.45"/>
    <row r="2560" ht="35" customHeight="1" x14ac:dyDescent="0.45"/>
    <row r="2561" ht="35" customHeight="1" x14ac:dyDescent="0.45"/>
    <row r="2562" ht="35" customHeight="1" x14ac:dyDescent="0.45"/>
    <row r="2563" ht="35" customHeight="1" x14ac:dyDescent="0.45"/>
    <row r="2564" ht="35" customHeight="1" x14ac:dyDescent="0.45"/>
    <row r="2565" ht="35" customHeight="1" x14ac:dyDescent="0.45"/>
    <row r="2566" ht="35" customHeight="1" x14ac:dyDescent="0.45"/>
    <row r="2567" ht="35" customHeight="1" x14ac:dyDescent="0.45"/>
    <row r="2568" ht="35" customHeight="1" x14ac:dyDescent="0.45"/>
    <row r="2569" ht="35" customHeight="1" x14ac:dyDescent="0.45"/>
    <row r="2570" ht="35" customHeight="1" x14ac:dyDescent="0.45"/>
    <row r="2571" ht="35" customHeight="1" x14ac:dyDescent="0.45"/>
    <row r="2572" ht="35" customHeight="1" x14ac:dyDescent="0.45"/>
    <row r="2573" ht="35" customHeight="1" x14ac:dyDescent="0.45"/>
    <row r="2574" ht="35" customHeight="1" x14ac:dyDescent="0.45"/>
    <row r="2575" ht="35" customHeight="1" x14ac:dyDescent="0.45"/>
    <row r="2576" ht="35" customHeight="1" x14ac:dyDescent="0.45"/>
    <row r="2577" ht="35" customHeight="1" x14ac:dyDescent="0.45"/>
    <row r="2578" ht="35" customHeight="1" x14ac:dyDescent="0.45"/>
    <row r="2579" ht="35" customHeight="1" x14ac:dyDescent="0.45"/>
    <row r="2580" ht="35" customHeight="1" x14ac:dyDescent="0.45"/>
    <row r="2581" ht="35" customHeight="1" x14ac:dyDescent="0.45"/>
    <row r="2582" ht="35" customHeight="1" x14ac:dyDescent="0.45"/>
    <row r="2583" ht="35" customHeight="1" x14ac:dyDescent="0.45"/>
    <row r="2584" ht="35" customHeight="1" x14ac:dyDescent="0.45"/>
    <row r="2585" ht="35" customHeight="1" x14ac:dyDescent="0.45"/>
    <row r="2586" ht="35" customHeight="1" x14ac:dyDescent="0.45"/>
    <row r="2587" ht="35" customHeight="1" x14ac:dyDescent="0.45"/>
    <row r="2588" ht="35" customHeight="1" x14ac:dyDescent="0.45"/>
    <row r="2589" ht="35" customHeight="1" x14ac:dyDescent="0.45"/>
    <row r="2590" ht="35" customHeight="1" x14ac:dyDescent="0.45"/>
    <row r="2591" ht="35" customHeight="1" x14ac:dyDescent="0.45"/>
    <row r="2592" ht="35" customHeight="1" x14ac:dyDescent="0.45"/>
    <row r="2593" ht="35" customHeight="1" x14ac:dyDescent="0.45"/>
    <row r="2594" ht="35" customHeight="1" x14ac:dyDescent="0.45"/>
    <row r="2595" ht="35" customHeight="1" x14ac:dyDescent="0.45"/>
    <row r="2596" ht="35" customHeight="1" x14ac:dyDescent="0.45"/>
    <row r="2597" ht="35" customHeight="1" x14ac:dyDescent="0.45"/>
    <row r="2598" ht="35" customHeight="1" x14ac:dyDescent="0.45"/>
    <row r="2599" ht="35" customHeight="1" x14ac:dyDescent="0.45"/>
    <row r="2600" ht="35" customHeight="1" x14ac:dyDescent="0.45"/>
    <row r="2601" ht="35" customHeight="1" x14ac:dyDescent="0.45"/>
    <row r="2602" ht="35" customHeight="1" x14ac:dyDescent="0.45"/>
    <row r="2603" ht="35" customHeight="1" x14ac:dyDescent="0.45"/>
    <row r="2604" ht="35" customHeight="1" x14ac:dyDescent="0.45"/>
    <row r="2605" ht="35" customHeight="1" x14ac:dyDescent="0.45"/>
    <row r="2606" ht="35" customHeight="1" x14ac:dyDescent="0.45"/>
    <row r="2607" ht="35" customHeight="1" x14ac:dyDescent="0.45"/>
    <row r="2608" ht="35" customHeight="1" x14ac:dyDescent="0.45"/>
    <row r="2609" ht="35" customHeight="1" x14ac:dyDescent="0.45"/>
    <row r="2610" ht="35" customHeight="1" x14ac:dyDescent="0.45"/>
    <row r="2611" ht="35" customHeight="1" x14ac:dyDescent="0.45"/>
    <row r="2612" ht="35" customHeight="1" x14ac:dyDescent="0.45"/>
    <row r="2613" ht="35" customHeight="1" x14ac:dyDescent="0.45"/>
    <row r="2614" ht="35" customHeight="1" x14ac:dyDescent="0.45"/>
    <row r="2615" ht="35" customHeight="1" x14ac:dyDescent="0.45"/>
    <row r="2616" ht="35" customHeight="1" x14ac:dyDescent="0.45"/>
    <row r="2617" ht="35" customHeight="1" x14ac:dyDescent="0.45"/>
    <row r="2618" ht="35" customHeight="1" x14ac:dyDescent="0.45"/>
    <row r="2619" ht="35" customHeight="1" x14ac:dyDescent="0.45"/>
    <row r="2620" ht="35" customHeight="1" x14ac:dyDescent="0.45"/>
    <row r="2621" ht="35" customHeight="1" x14ac:dyDescent="0.45"/>
    <row r="2622" ht="35" customHeight="1" x14ac:dyDescent="0.45"/>
    <row r="2623" ht="35" customHeight="1" x14ac:dyDescent="0.45"/>
    <row r="2624" ht="35" customHeight="1" x14ac:dyDescent="0.45"/>
    <row r="2625" ht="35" customHeight="1" x14ac:dyDescent="0.45"/>
    <row r="2626" ht="35" customHeight="1" x14ac:dyDescent="0.45"/>
    <row r="2627" ht="35" customHeight="1" x14ac:dyDescent="0.45"/>
    <row r="2628" ht="35" customHeight="1" x14ac:dyDescent="0.45"/>
    <row r="2629" ht="35" customHeight="1" x14ac:dyDescent="0.45"/>
    <row r="2630" ht="35" customHeight="1" x14ac:dyDescent="0.45"/>
    <row r="2631" ht="35" customHeight="1" x14ac:dyDescent="0.45"/>
    <row r="2632" ht="35" customHeight="1" x14ac:dyDescent="0.45"/>
    <row r="2633" ht="35" customHeight="1" x14ac:dyDescent="0.45"/>
    <row r="2634" ht="35" customHeight="1" x14ac:dyDescent="0.45"/>
    <row r="2635" ht="35" customHeight="1" x14ac:dyDescent="0.45"/>
    <row r="2636" ht="35" customHeight="1" x14ac:dyDescent="0.45"/>
    <row r="2637" ht="35" customHeight="1" x14ac:dyDescent="0.45"/>
    <row r="2638" ht="35" customHeight="1" x14ac:dyDescent="0.45"/>
    <row r="2639" ht="35" customHeight="1" x14ac:dyDescent="0.45"/>
    <row r="2640" ht="35" customHeight="1" x14ac:dyDescent="0.45"/>
    <row r="2641" ht="35" customHeight="1" x14ac:dyDescent="0.45"/>
    <row r="2642" ht="35" customHeight="1" x14ac:dyDescent="0.45"/>
    <row r="2643" ht="35" customHeight="1" x14ac:dyDescent="0.45"/>
    <row r="2644" ht="35" customHeight="1" x14ac:dyDescent="0.45"/>
    <row r="2645" ht="35" customHeight="1" x14ac:dyDescent="0.45"/>
    <row r="2646" ht="35" customHeight="1" x14ac:dyDescent="0.45"/>
    <row r="2647" ht="35" customHeight="1" x14ac:dyDescent="0.45"/>
    <row r="2648" ht="35" customHeight="1" x14ac:dyDescent="0.45"/>
    <row r="2649" ht="35" customHeight="1" x14ac:dyDescent="0.45"/>
    <row r="2650" ht="35" customHeight="1" x14ac:dyDescent="0.45"/>
    <row r="2651" ht="35" customHeight="1" x14ac:dyDescent="0.45"/>
    <row r="2652" ht="35" customHeight="1" x14ac:dyDescent="0.45"/>
    <row r="2653" ht="35" customHeight="1" x14ac:dyDescent="0.45"/>
    <row r="2654" ht="35" customHeight="1" x14ac:dyDescent="0.45"/>
    <row r="2655" ht="35" customHeight="1" x14ac:dyDescent="0.45"/>
    <row r="2656" ht="35" customHeight="1" x14ac:dyDescent="0.45"/>
    <row r="2657" ht="35" customHeight="1" x14ac:dyDescent="0.45"/>
    <row r="2658" ht="35" customHeight="1" x14ac:dyDescent="0.45"/>
    <row r="2659" ht="35" customHeight="1" x14ac:dyDescent="0.45"/>
    <row r="2660" ht="35" customHeight="1" x14ac:dyDescent="0.45"/>
    <row r="2661" ht="35" customHeight="1" x14ac:dyDescent="0.45"/>
    <row r="2662" ht="35" customHeight="1" x14ac:dyDescent="0.45"/>
    <row r="2663" ht="35" customHeight="1" x14ac:dyDescent="0.45"/>
    <row r="2664" ht="35" customHeight="1" x14ac:dyDescent="0.45"/>
    <row r="2665" ht="35" customHeight="1" x14ac:dyDescent="0.45"/>
    <row r="2666" ht="35" customHeight="1" x14ac:dyDescent="0.45"/>
    <row r="2667" ht="35" customHeight="1" x14ac:dyDescent="0.45"/>
    <row r="2668" ht="35" customHeight="1" x14ac:dyDescent="0.45"/>
    <row r="2669" ht="35" customHeight="1" x14ac:dyDescent="0.45"/>
    <row r="2670" ht="35" customHeight="1" x14ac:dyDescent="0.45"/>
    <row r="2671" ht="35" customHeight="1" x14ac:dyDescent="0.45"/>
    <row r="2672" ht="35" customHeight="1" x14ac:dyDescent="0.45"/>
    <row r="2673" ht="35" customHeight="1" x14ac:dyDescent="0.45"/>
    <row r="2674" ht="35" customHeight="1" x14ac:dyDescent="0.45"/>
    <row r="2675" ht="35" customHeight="1" x14ac:dyDescent="0.45"/>
    <row r="2676" ht="35" customHeight="1" x14ac:dyDescent="0.45"/>
    <row r="2677" ht="35" customHeight="1" x14ac:dyDescent="0.45"/>
    <row r="2678" ht="35" customHeight="1" x14ac:dyDescent="0.45"/>
    <row r="2679" ht="35" customHeight="1" x14ac:dyDescent="0.45"/>
    <row r="2680" ht="35" customHeight="1" x14ac:dyDescent="0.45"/>
    <row r="2681" ht="35" customHeight="1" x14ac:dyDescent="0.45"/>
    <row r="2682" ht="35" customHeight="1" x14ac:dyDescent="0.45"/>
    <row r="2683" ht="35" customHeight="1" x14ac:dyDescent="0.45"/>
    <row r="2684" ht="35" customHeight="1" x14ac:dyDescent="0.45"/>
    <row r="2685" ht="35" customHeight="1" x14ac:dyDescent="0.45"/>
    <row r="2686" ht="35" customHeight="1" x14ac:dyDescent="0.45"/>
    <row r="2687" ht="35" customHeight="1" x14ac:dyDescent="0.45"/>
    <row r="2688" ht="35" customHeight="1" x14ac:dyDescent="0.45"/>
    <row r="2689" ht="35" customHeight="1" x14ac:dyDescent="0.45"/>
    <row r="2690" ht="35" customHeight="1" x14ac:dyDescent="0.45"/>
    <row r="2691" ht="35" customHeight="1" x14ac:dyDescent="0.45"/>
    <row r="2692" ht="35" customHeight="1" x14ac:dyDescent="0.45"/>
    <row r="2693" ht="35" customHeight="1" x14ac:dyDescent="0.45"/>
    <row r="2694" ht="35" customHeight="1" x14ac:dyDescent="0.45"/>
    <row r="2695" ht="35" customHeight="1" x14ac:dyDescent="0.45"/>
    <row r="2696" ht="35" customHeight="1" x14ac:dyDescent="0.45"/>
    <row r="2697" ht="35" customHeight="1" x14ac:dyDescent="0.45"/>
    <row r="2698" ht="35" customHeight="1" x14ac:dyDescent="0.45"/>
    <row r="2699" ht="35" customHeight="1" x14ac:dyDescent="0.45"/>
    <row r="2700" ht="35" customHeight="1" x14ac:dyDescent="0.45"/>
    <row r="2701" ht="35" customHeight="1" x14ac:dyDescent="0.45"/>
    <row r="2702" ht="35" customHeight="1" x14ac:dyDescent="0.45"/>
    <row r="2703" ht="35" customHeight="1" x14ac:dyDescent="0.45"/>
    <row r="2704" ht="35" customHeight="1" x14ac:dyDescent="0.45"/>
    <row r="2705" ht="35" customHeight="1" x14ac:dyDescent="0.45"/>
    <row r="2706" ht="35" customHeight="1" x14ac:dyDescent="0.45"/>
    <row r="2707" ht="35" customHeight="1" x14ac:dyDescent="0.45"/>
    <row r="2708" ht="35" customHeight="1" x14ac:dyDescent="0.45"/>
    <row r="2709" ht="35" customHeight="1" x14ac:dyDescent="0.45"/>
    <row r="2710" ht="35" customHeight="1" x14ac:dyDescent="0.45"/>
    <row r="2711" ht="35" customHeight="1" x14ac:dyDescent="0.45"/>
    <row r="2712" ht="35" customHeight="1" x14ac:dyDescent="0.45"/>
    <row r="2713" ht="35" customHeight="1" x14ac:dyDescent="0.45"/>
    <row r="2714" ht="35" customHeight="1" x14ac:dyDescent="0.45"/>
    <row r="2715" ht="35" customHeight="1" x14ac:dyDescent="0.45"/>
    <row r="2716" ht="35" customHeight="1" x14ac:dyDescent="0.45"/>
    <row r="2717" ht="35" customHeight="1" x14ac:dyDescent="0.45"/>
    <row r="2718" ht="35" customHeight="1" x14ac:dyDescent="0.45"/>
    <row r="2719" ht="35" customHeight="1" x14ac:dyDescent="0.45"/>
    <row r="2720" ht="35" customHeight="1" x14ac:dyDescent="0.45"/>
    <row r="2721" ht="35" customHeight="1" x14ac:dyDescent="0.45"/>
    <row r="2722" ht="35" customHeight="1" x14ac:dyDescent="0.45"/>
    <row r="2723" ht="35" customHeight="1" x14ac:dyDescent="0.45"/>
    <row r="2724" ht="35" customHeight="1" x14ac:dyDescent="0.45"/>
    <row r="2725" ht="35" customHeight="1" x14ac:dyDescent="0.45"/>
    <row r="2726" ht="35" customHeight="1" x14ac:dyDescent="0.45"/>
    <row r="2727" ht="35" customHeight="1" x14ac:dyDescent="0.45"/>
    <row r="2728" ht="35" customHeight="1" x14ac:dyDescent="0.45"/>
    <row r="2729" ht="35" customHeight="1" x14ac:dyDescent="0.45"/>
    <row r="2730" ht="35" customHeight="1" x14ac:dyDescent="0.45"/>
    <row r="2731" ht="35" customHeight="1" x14ac:dyDescent="0.45"/>
    <row r="2732" ht="35" customHeight="1" x14ac:dyDescent="0.45"/>
    <row r="2733" ht="35" customHeight="1" x14ac:dyDescent="0.45"/>
    <row r="2734" ht="35" customHeight="1" x14ac:dyDescent="0.45"/>
    <row r="2735" ht="35" customHeight="1" x14ac:dyDescent="0.45"/>
    <row r="2736" ht="35" customHeight="1" x14ac:dyDescent="0.45"/>
    <row r="2737" ht="35" customHeight="1" x14ac:dyDescent="0.45"/>
    <row r="2738" ht="35" customHeight="1" x14ac:dyDescent="0.45"/>
    <row r="2739" ht="35" customHeight="1" x14ac:dyDescent="0.45"/>
    <row r="2740" ht="35" customHeight="1" x14ac:dyDescent="0.45"/>
    <row r="2741" ht="35" customHeight="1" x14ac:dyDescent="0.45"/>
    <row r="2742" ht="35" customHeight="1" x14ac:dyDescent="0.45"/>
    <row r="2743" ht="35" customHeight="1" x14ac:dyDescent="0.45"/>
    <row r="2744" ht="35" customHeight="1" x14ac:dyDescent="0.45"/>
    <row r="2745" ht="35" customHeight="1" x14ac:dyDescent="0.45"/>
    <row r="2746" ht="35" customHeight="1" x14ac:dyDescent="0.45"/>
    <row r="2747" ht="35" customHeight="1" x14ac:dyDescent="0.45"/>
    <row r="2748" ht="35" customHeight="1" x14ac:dyDescent="0.45"/>
    <row r="2749" ht="35" customHeight="1" x14ac:dyDescent="0.45"/>
    <row r="2750" ht="35" customHeight="1" x14ac:dyDescent="0.45"/>
    <row r="2751" ht="35" customHeight="1" x14ac:dyDescent="0.45"/>
    <row r="2752" ht="35" customHeight="1" x14ac:dyDescent="0.45"/>
    <row r="2753" ht="35" customHeight="1" x14ac:dyDescent="0.45"/>
    <row r="2754" ht="35" customHeight="1" x14ac:dyDescent="0.45"/>
    <row r="2755" ht="35" customHeight="1" x14ac:dyDescent="0.45"/>
    <row r="2756" ht="35" customHeight="1" x14ac:dyDescent="0.45"/>
    <row r="2757" ht="35" customHeight="1" x14ac:dyDescent="0.45"/>
    <row r="2758" ht="35" customHeight="1" x14ac:dyDescent="0.45"/>
    <row r="2759" ht="35" customHeight="1" x14ac:dyDescent="0.45"/>
    <row r="2760" ht="35" customHeight="1" x14ac:dyDescent="0.45"/>
    <row r="2761" ht="35" customHeight="1" x14ac:dyDescent="0.45"/>
    <row r="2762" ht="35" customHeight="1" x14ac:dyDescent="0.45"/>
    <row r="2763" ht="35" customHeight="1" x14ac:dyDescent="0.45"/>
    <row r="2764" ht="35" customHeight="1" x14ac:dyDescent="0.45"/>
    <row r="2765" ht="35" customHeight="1" x14ac:dyDescent="0.45"/>
    <row r="2766" ht="35" customHeight="1" x14ac:dyDescent="0.45"/>
    <row r="2767" ht="35" customHeight="1" x14ac:dyDescent="0.45"/>
    <row r="2768" ht="35" customHeight="1" x14ac:dyDescent="0.45"/>
    <row r="2769" ht="35" customHeight="1" x14ac:dyDescent="0.45"/>
    <row r="2770" ht="35" customHeight="1" x14ac:dyDescent="0.45"/>
    <row r="2771" ht="35" customHeight="1" x14ac:dyDescent="0.45"/>
    <row r="2772" ht="35" customHeight="1" x14ac:dyDescent="0.45"/>
  </sheetData>
  <sheetProtection formatRows="0" insertRows="0" deleteRows="0" sort="0" autoFilter="0" pivotTables="0"/>
  <phoneticPr fontId="2" type="noConversion"/>
  <conditionalFormatting sqref="A5:B5">
    <cfRule type="expression" dxfId="6" priority="1">
      <formula>$B5=0</formula>
    </cfRule>
  </conditionalFormatting>
  <dataValidations count="1">
    <dataValidation type="list" allowBlank="1" showInputMessage="1" showErrorMessage="1" sqref="AG5 Y5 W5 U5 S5 Q5 O5 M5 K5 I5 E5 G5 AA5 AC5 AE5" xr:uid="{FFA994EB-F097-4B32-B0B3-771773496A7C}">
      <formula1>INGREDIENTS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93C1E0-ACA0-4EFC-81E5-92247F5F7859}">
  <sheetPr codeName="Feuil3"/>
  <dimension ref="A1:S21"/>
  <sheetViews>
    <sheetView showGridLines="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I22" sqref="I22"/>
    </sheetView>
  </sheetViews>
  <sheetFormatPr baseColWidth="10" defaultRowHeight="14.25" x14ac:dyDescent="0.45"/>
  <cols>
    <col min="1" max="1" width="27.86328125" customWidth="1"/>
    <col min="2" max="2" width="21.06640625" style="3" hidden="1" customWidth="1"/>
    <col min="3" max="3" width="17.3984375" style="4" hidden="1" customWidth="1"/>
    <col min="4" max="4" width="27" style="3" hidden="1" customWidth="1"/>
    <col min="5" max="5" width="20.59765625" style="3" customWidth="1"/>
    <col min="6" max="6" width="15.1328125" style="4" customWidth="1"/>
    <col min="7" max="7" width="15.86328125" style="4" customWidth="1"/>
    <col min="8" max="8" width="18.19921875" style="4" customWidth="1"/>
    <col min="9" max="9" width="10.59765625" style="4" customWidth="1"/>
    <col min="10" max="11" width="10.59765625" customWidth="1"/>
    <col min="12" max="12" width="10.59765625" style="9" customWidth="1"/>
    <col min="13" max="13" width="31.46484375" customWidth="1"/>
    <col min="14" max="14" width="26.1328125" customWidth="1"/>
    <col min="15" max="15" width="10.6640625" customWidth="1"/>
    <col min="16" max="16" width="26.9296875" customWidth="1"/>
    <col min="17" max="19" width="26.6640625" customWidth="1"/>
  </cols>
  <sheetData>
    <row r="1" spans="1:19" ht="2" customHeight="1" x14ac:dyDescent="0.45"/>
    <row r="2" spans="1:19" ht="22.25" customHeight="1" x14ac:dyDescent="0.45">
      <c r="A2" s="19"/>
      <c r="B2" s="24"/>
      <c r="C2" s="25"/>
      <c r="D2" s="24"/>
      <c r="E2" s="24"/>
      <c r="F2" s="25"/>
      <c r="G2" s="61" t="s">
        <v>80</v>
      </c>
      <c r="H2" s="62"/>
      <c r="I2" s="62"/>
      <c r="J2" s="62"/>
      <c r="K2" s="19"/>
      <c r="L2" s="20"/>
      <c r="M2" s="19"/>
    </row>
    <row r="3" spans="1:19" ht="28.5" customHeight="1" thickBot="1" x14ac:dyDescent="0.5">
      <c r="A3" s="19"/>
      <c r="B3"/>
      <c r="C3"/>
      <c r="D3"/>
    </row>
    <row r="4" spans="1:19" ht="31.9" customHeight="1" thickTop="1" thickBot="1" x14ac:dyDescent="0.5">
      <c r="A4" s="19"/>
      <c r="B4"/>
      <c r="C4"/>
      <c r="D4"/>
      <c r="E4" s="37"/>
      <c r="F4" s="65"/>
      <c r="G4" s="65"/>
      <c r="H4" s="66"/>
      <c r="I4" s="59" t="str">
        <f>IF($FE$4="","Afficher une","Disponible:")</f>
        <v>Afficher une</v>
      </c>
      <c r="J4" s="60"/>
      <c r="K4" s="63" t="str">
        <f>IF($F$4="","quantité disponible",SUMIF(TabGestionINGREDIENTS[Nom de l''ingrédient],$F$4,TabGestionINGREDIENTS[Quantité disponible]))</f>
        <v>quantité disponible</v>
      </c>
      <c r="L4" s="64"/>
    </row>
    <row r="5" spans="1:19" ht="7.5" customHeight="1" thickTop="1" x14ac:dyDescent="0.45">
      <c r="A5" s="19"/>
      <c r="B5"/>
      <c r="C5"/>
      <c r="D5"/>
    </row>
    <row r="6" spans="1:19" ht="28.5" x14ac:dyDescent="0.45">
      <c r="A6" s="19"/>
      <c r="B6" t="s">
        <v>77</v>
      </c>
      <c r="C6" t="s">
        <v>75</v>
      </c>
      <c r="D6" t="s">
        <v>74</v>
      </c>
      <c r="E6" s="3" t="s">
        <v>4</v>
      </c>
      <c r="F6" s="4" t="s">
        <v>0</v>
      </c>
      <c r="G6" s="4" t="s">
        <v>9</v>
      </c>
      <c r="H6" s="4" t="s">
        <v>10</v>
      </c>
      <c r="I6" s="4" t="s">
        <v>5</v>
      </c>
      <c r="J6" s="4" t="s">
        <v>6</v>
      </c>
      <c r="K6" s="4" t="s">
        <v>7</v>
      </c>
      <c r="L6" s="4" t="s">
        <v>8</v>
      </c>
      <c r="M6" s="1" t="s">
        <v>26</v>
      </c>
      <c r="N6" s="1" t="s">
        <v>49</v>
      </c>
      <c r="O6" s="1" t="s">
        <v>69</v>
      </c>
      <c r="P6" s="1" t="s">
        <v>70</v>
      </c>
      <c r="Q6" s="1" t="s">
        <v>46</v>
      </c>
      <c r="R6" s="2" t="s">
        <v>45</v>
      </c>
      <c r="S6" s="1" t="s">
        <v>50</v>
      </c>
    </row>
    <row r="7" spans="1:19" x14ac:dyDescent="0.45">
      <c r="B7" s="6" t="e">
        <f>IF(TabGestionINGREDIENTS[[#This Row],[Nom de l''ingrédient]]="","",TabGestionINGREDIENTS[[#This Row],[ALERTE]]&amp;"_"&amp;COUNTIF($C$7:C7,C7))</f>
        <v>#REF!</v>
      </c>
      <c r="C7" s="6" t="e">
        <f>IF(TabGestionINGREDIENTS[[#This Row],[Nom de l''ingrédient]]="","",IF(OR(AND(#REF!="Quantité minimale atteinte &amp; Stock épuisé",TabGestionINGREDIENTS[[#This Row],[ETAT]]="Quantité minimale atteinte"),AND(#REF!="Quantité minimale atteinte &amp; Stock épuisé",TabGestionINGREDIENTS[[#This Row],[ETAT]]="Stock épuisé")),"AlerteQS",IF(TabGestionINGREDIENTS[[#This Row],[ETAT]]="Quantité minimale atteinte","AlerteQ",IF(TabGestionINGREDIENTS[[#This Row],[ETAT]]="Stock épuisé","AlerteS","NoAlerte"))))</f>
        <v>#REF!</v>
      </c>
      <c r="D7" s="6" t="str">
        <f>IF(TabGestionINGREDIENTS[[#This Row],[Nom de l''ingrédient]]="","",IF(AND(TabGestionINGREDIENTS[[#This Row],[Quantité disponible]]&lt;=TabGestionINGREDIENTS[[#This Row],[Quantité minimum]],TabGestionINGREDIENTS[[#This Row],[Quantité disponible]]&gt;0),"Quantité minimale atteinte",IF(TabGestionINGREDIENTS[[#This Row],[Quantité disponible]]&lt;=0,"Stock épuisé","")))</f>
        <v/>
      </c>
      <c r="E7" s="29" t="s">
        <v>82</v>
      </c>
      <c r="F7" s="30" t="s">
        <v>119</v>
      </c>
      <c r="G7" s="31"/>
      <c r="H7" s="32"/>
      <c r="I7" s="28">
        <v>20</v>
      </c>
      <c r="J7" s="28"/>
      <c r="K7" s="7">
        <f>IF(TabGestionINGREDIENTS[[#This Row],[Quantité d''achat]]="","",TabGestionINGREDIENTS[[#This Row],[Quantité d''achat]]-TabGestionINGREDIENTS[[#This Row],[Quantité utilisée]])</f>
        <v>20</v>
      </c>
      <c r="L7" s="28"/>
      <c r="M7" s="8" t="str">
        <f>IF(TabGestionINGREDIENTS[[#This Row],[Quantité disponible]]="","",IF(TabGestionINGREDIENTS[[#This Row],[Quantité disponible]]=0,"Stock épuisé",IF(TabGestionINGREDIENTS[[#This Row],[Quantité disponible]]&gt;0,CONCATENATE(TabGestionINGREDIENTS[[#This Row],[Nom de l''ingrédient]]," ","-"," ",TabGestionINGREDIENTS[[#This Row],[Numéro de lot]]),"")))</f>
        <v>Test1 - 0001</v>
      </c>
      <c r="N7" s="8" t="str">
        <f>IF(TabGestionINGREDIENTS[[#This Row],[Nom de l''ingrédient]]="","",CONCATENATE(TabGestionINGREDIENTS[[#This Row],[Nom de l''ingrédient]]&amp;" "&amp;"-"&amp;" ",TabGestionINGREDIENTS[[#This Row],[Numéro de lot]]))</f>
        <v>Test1 - 0001</v>
      </c>
      <c r="O7" s="8">
        <f>IF(TabGestionINGREDIENTS[[#This Row],[Références ingrédients]]="","",COUNTIF(TabGestionINGREDIENTS[Références ingrédients],"&lt;="&amp;TabGestionINGREDIENTS[[#This Row],[Références ingrédients]])-COUNTBLANK(TabGestionINGREDIENTS[Références ingrédients]))</f>
        <v>1</v>
      </c>
      <c r="P7" s="8" t="str">
        <f>IFERROR(INDEX(TabGestionINGREDIENTS[[Références ingrédients]:[Ordre Alpha Ref]],MATCH(ROW()-ROW($P$6),TabGestionINGREDIENTS[Ordre Alpha Ref],0),1),"")</f>
        <v>Test1 - 0001</v>
      </c>
      <c r="Q7" s="8" t="str">
        <f>IF(TabGestionINGREDIENTS[[#This Row],[Ingrédients disponibles]]="Stock épuisé","",TabGestionINGREDIENTS[[#This Row],[Ingrédients disponibles]])</f>
        <v>Test1 - 0001</v>
      </c>
      <c r="R7" s="8">
        <f>IF(TabGestionINGREDIENTS[[#This Row],[Ingrédients disponibles (2)]]="","",COUNTIF(TabGestionINGREDIENTS[Ingrédients disponibles],"&lt;="&amp;TabGestionINGREDIENTS[[#This Row],[Ingrédients disponibles]])-COUNTBLANK(TabGestionINGREDIENTS[Ingrédients disponibles]))</f>
        <v>1</v>
      </c>
      <c r="S7" s="6" t="str">
        <f>IFERROR(INDEX(TabGestionINGREDIENTS[[Ingrédients disponibles (2)]:[Ordre alpha.]],MATCH(ROW()-ROW($S$6),TabGestionINGREDIENTS[Ordre alpha.],0),1),"")</f>
        <v>Test1 - 0001</v>
      </c>
    </row>
    <row r="8" spans="1:19" x14ac:dyDescent="0.45">
      <c r="B8" s="6" t="e">
        <f>IF(TabGestionINGREDIENTS[[#This Row],[Nom de l''ingrédient]]="","",TabGestionINGREDIENTS[[#This Row],[ALERTE]]&amp;"_"&amp;COUNTIF($C$7:C9,C8))</f>
        <v>#REF!</v>
      </c>
      <c r="C8" s="6" t="e">
        <f>IF(TabGestionINGREDIENTS[[#This Row],[Nom de l''ingrédient]]="","",IF(OR(AND(#REF!="Quantité minimale atteinte &amp; Stock épuisé",TabGestionINGREDIENTS[[#This Row],[ETAT]]="Quantité minimale atteinte"),AND(#REF!="Quantité minimale atteinte &amp; Stock épuisé",TabGestionINGREDIENTS[[#This Row],[ETAT]]="Stock épuisé")),"AlerteQS",IF(TabGestionINGREDIENTS[[#This Row],[ETAT]]="Quantité minimale atteinte","AlerteQ",IF(TabGestionINGREDIENTS[[#This Row],[ETAT]]="Stock épuisé","AlerteS","NoAlerte"))))</f>
        <v>#REF!</v>
      </c>
      <c r="D8" s="6" t="str">
        <f>IF(TabGestionINGREDIENTS[[#This Row],[Nom de l''ingrédient]]="","",IF(AND(TabGestionINGREDIENTS[[#This Row],[Quantité disponible]]&lt;=TabGestionINGREDIENTS[[#This Row],[Quantité minimum]],TabGestionINGREDIENTS[[#This Row],[Quantité disponible]]&gt;0),"Quantité minimale atteinte",IF(TabGestionINGREDIENTS[[#This Row],[Quantité disponible]]&lt;=0,"Stock épuisé","")))</f>
        <v/>
      </c>
      <c r="E8" s="29" t="s">
        <v>103</v>
      </c>
      <c r="F8" s="30" t="s">
        <v>120</v>
      </c>
      <c r="G8" s="31"/>
      <c r="H8" s="32"/>
      <c r="I8" s="28">
        <v>20</v>
      </c>
      <c r="J8" s="28"/>
      <c r="K8" s="7">
        <f>IF(TabGestionINGREDIENTS[[#This Row],[Quantité d''achat]]="","",TabGestionINGREDIENTS[[#This Row],[Quantité d''achat]]-TabGestionINGREDIENTS[[#This Row],[Quantité utilisée]])</f>
        <v>20</v>
      </c>
      <c r="L8" s="28"/>
      <c r="M8" s="8" t="str">
        <f>IF(TabGestionINGREDIENTS[[#This Row],[Quantité disponible]]="","",IF(TabGestionINGREDIENTS[[#This Row],[Quantité disponible]]=0,"Stock épuisé",IF(TabGestionINGREDIENTS[[#This Row],[Quantité disponible]]&gt;0,CONCATENATE(TabGestionINGREDIENTS[[#This Row],[Nom de l''ingrédient]]," ","-"," ",TabGestionINGREDIENTS[[#This Row],[Numéro de lot]]),"")))</f>
        <v>TEST2 - 002</v>
      </c>
      <c r="N8" s="8" t="str">
        <f>IF(TabGestionINGREDIENTS[[#This Row],[Nom de l''ingrédient]]="","",CONCATENATE(TabGestionINGREDIENTS[[#This Row],[Nom de l''ingrédient]]&amp;" "&amp;"-"&amp;" ",TabGestionINGREDIENTS[[#This Row],[Numéro de lot]]))</f>
        <v>TEST2 - 002</v>
      </c>
      <c r="O8" s="8">
        <f>IF(TabGestionINGREDIENTS[[#This Row],[Références ingrédients]]="","",COUNTIF(TabGestionINGREDIENTS[Références ingrédients],"&lt;="&amp;TabGestionINGREDIENTS[[#This Row],[Références ingrédients]])-COUNTBLANK(TabGestionINGREDIENTS[Références ingrédients]))</f>
        <v>8</v>
      </c>
      <c r="P8" s="8" t="str">
        <f>IFERROR(INDEX(TabGestionINGREDIENTS[[Références ingrédients]:[Ordre Alpha Ref]],MATCH(ROW()-ROW($P$6),TabGestionINGREDIENTS[Ordre Alpha Ref],0),1),"")</f>
        <v>TEST10 - 010</v>
      </c>
      <c r="Q8" s="8" t="str">
        <f>IF(TabGestionINGREDIENTS[[#This Row],[Ingrédients disponibles]]="Stock épuisé","",TabGestionINGREDIENTS[[#This Row],[Ingrédients disponibles]])</f>
        <v>TEST2 - 002</v>
      </c>
      <c r="R8" s="8">
        <f>IF(TabGestionINGREDIENTS[[#This Row],[Ingrédients disponibles (2)]]="","",COUNTIF(TabGestionINGREDIENTS[Ingrédients disponibles],"&lt;="&amp;TabGestionINGREDIENTS[[#This Row],[Ingrédients disponibles]])-COUNTBLANK(TabGestionINGREDIENTS[Ingrédients disponibles]))</f>
        <v>8</v>
      </c>
      <c r="S8" s="6" t="str">
        <f>IFERROR(INDEX(TabGestionINGREDIENTS[[Ingrédients disponibles (2)]:[Ordre alpha.]],MATCH(ROW()-ROW($S$6),TabGestionINGREDIENTS[Ordre alpha.],0),1),"")</f>
        <v>TEST10 - 010</v>
      </c>
    </row>
    <row r="9" spans="1:19" x14ac:dyDescent="0.45">
      <c r="B9" s="6" t="e">
        <f>IF(TabGestionINGREDIENTS[[#This Row],[Nom de l''ingrédient]]="","",TabGestionINGREDIENTS[[#This Row],[ALERTE]]&amp;"_"&amp;COUNTIF($C$7:C21,C9))</f>
        <v>#REF!</v>
      </c>
      <c r="C9" s="6" t="e">
        <f>IF(TabGestionINGREDIENTS[[#This Row],[Nom de l''ingrédient]]="","",IF(OR(AND(#REF!="Quantité minimale atteinte &amp; Stock épuisé",TabGestionINGREDIENTS[[#This Row],[ETAT]]="Quantité minimale atteinte"),AND(#REF!="Quantité minimale atteinte &amp; Stock épuisé",TabGestionINGREDIENTS[[#This Row],[ETAT]]="Stock épuisé")),"AlerteQS",IF(TabGestionINGREDIENTS[[#This Row],[ETAT]]="Quantité minimale atteinte","AlerteQ",IF(TabGestionINGREDIENTS[[#This Row],[ETAT]]="Stock épuisé","AlerteS","NoAlerte"))))</f>
        <v>#REF!</v>
      </c>
      <c r="D9" s="6" t="str">
        <f>IF(TabGestionINGREDIENTS[[#This Row],[Nom de l''ingrédient]]="","",IF(AND(TabGestionINGREDIENTS[[#This Row],[Quantité disponible]]&lt;=TabGestionINGREDIENTS[[#This Row],[Quantité minimum]],TabGestionINGREDIENTS[[#This Row],[Quantité disponible]]&gt;0),"Quantité minimale atteinte",IF(TabGestionINGREDIENTS[[#This Row],[Quantité disponible]]&lt;=0,"Stock épuisé","")))</f>
        <v/>
      </c>
      <c r="E9" s="29" t="s">
        <v>104</v>
      </c>
      <c r="F9" s="30" t="s">
        <v>121</v>
      </c>
      <c r="G9" s="31"/>
      <c r="H9" s="32"/>
      <c r="I9" s="28">
        <v>20</v>
      </c>
      <c r="J9" s="28"/>
      <c r="K9" s="7">
        <f>IF(TabGestionINGREDIENTS[[#This Row],[Quantité d''achat]]="","",TabGestionINGREDIENTS[[#This Row],[Quantité d''achat]]-TabGestionINGREDIENTS[[#This Row],[Quantité utilisée]])</f>
        <v>20</v>
      </c>
      <c r="L9" s="28"/>
      <c r="M9" s="8" t="str">
        <f>IF(TabGestionINGREDIENTS[[#This Row],[Quantité disponible]]="","",IF(TabGestionINGREDIENTS[[#This Row],[Quantité disponible]]=0,"Stock épuisé",IF(TabGestionINGREDIENTS[[#This Row],[Quantité disponible]]&gt;0,CONCATENATE(TabGestionINGREDIENTS[[#This Row],[Nom de l''ingrédient]]," ","-"," ",TabGestionINGREDIENTS[[#This Row],[Numéro de lot]]),"")))</f>
        <v>TEST3 - 003</v>
      </c>
      <c r="N9" s="8" t="str">
        <f>IF(TabGestionINGREDIENTS[[#This Row],[Nom de l''ingrédient]]="","",CONCATENATE(TabGestionINGREDIENTS[[#This Row],[Nom de l''ingrédient]]&amp;" "&amp;"-"&amp;" ",TabGestionINGREDIENTS[[#This Row],[Numéro de lot]]))</f>
        <v>TEST3 - 003</v>
      </c>
      <c r="O9" s="8">
        <f>IF(TabGestionINGREDIENTS[[#This Row],[Références ingrédients]]="","",COUNTIF(TabGestionINGREDIENTS[Références ingrédients],"&lt;="&amp;TabGestionINGREDIENTS[[#This Row],[Références ingrédients]])-COUNTBLANK(TabGestionINGREDIENTS[Références ingrédients]))</f>
        <v>9</v>
      </c>
      <c r="P9" s="8" t="str">
        <f>IFERROR(INDEX(TabGestionINGREDIENTS[[Références ingrédients]:[Ordre Alpha Ref]],MATCH(ROW()-ROW($P$6),TabGestionINGREDIENTS[Ordre Alpha Ref],0),1),"")</f>
        <v>TEST11 - 011</v>
      </c>
      <c r="Q9" s="8" t="str">
        <f>IF(TabGestionINGREDIENTS[[#This Row],[Ingrédients disponibles]]="Stock épuisé","",TabGestionINGREDIENTS[[#This Row],[Ingrédients disponibles]])</f>
        <v>TEST3 - 003</v>
      </c>
      <c r="R9" s="8">
        <f>IF(TabGestionINGREDIENTS[[#This Row],[Ingrédients disponibles (2)]]="","",COUNTIF(TabGestionINGREDIENTS[Ingrédients disponibles],"&lt;="&amp;TabGestionINGREDIENTS[[#This Row],[Ingrédients disponibles]])-COUNTBLANK(TabGestionINGREDIENTS[Ingrédients disponibles]))</f>
        <v>9</v>
      </c>
      <c r="S9" s="6" t="str">
        <f>IFERROR(INDEX(TabGestionINGREDIENTS[[Ingrédients disponibles (2)]:[Ordre alpha.]],MATCH(ROW()-ROW($S$6),TabGestionINGREDIENTS[Ordre alpha.],0),1),"")</f>
        <v>TEST11 - 011</v>
      </c>
    </row>
    <row r="10" spans="1:19" x14ac:dyDescent="0.45">
      <c r="B10" s="6" t="e">
        <f>IF(TabGestionINGREDIENTS[[#This Row],[Nom de l''ingrédient]]="","",TabGestionINGREDIENTS[[#This Row],[ALERTE]]&amp;"_"&amp;COUNTIF($C$7:C10,C10))</f>
        <v>#REF!</v>
      </c>
      <c r="C10" s="6" t="e">
        <f>IF(TabGestionINGREDIENTS[[#This Row],[Nom de l''ingrédient]]="","",IF(OR(AND(#REF!="Quantité minimale atteinte &amp; Stock épuisé",TabGestionINGREDIENTS[[#This Row],[ETAT]]="Quantité minimale atteinte"),AND(#REF!="Quantité minimale atteinte &amp; Stock épuisé",TabGestionINGREDIENTS[[#This Row],[ETAT]]="Stock épuisé")),"AlerteQS",IF(TabGestionINGREDIENTS[[#This Row],[ETAT]]="Quantité minimale atteinte","AlerteQ",IF(TabGestionINGREDIENTS[[#This Row],[ETAT]]="Stock épuisé","AlerteS","NoAlerte"))))</f>
        <v>#REF!</v>
      </c>
      <c r="D10" s="6" t="str">
        <f>IF(TabGestionINGREDIENTS[[#This Row],[Nom de l''ingrédient]]="","",IF(AND(TabGestionINGREDIENTS[[#This Row],[Quantité disponible]]&lt;=TabGestionINGREDIENTS[[#This Row],[Quantité minimum]],TabGestionINGREDIENTS[[#This Row],[Quantité disponible]]&gt;0),"Quantité minimale atteinte",IF(TabGestionINGREDIENTS[[#This Row],[Quantité disponible]]&lt;=0,"Stock épuisé","")))</f>
        <v/>
      </c>
      <c r="E10" s="29" t="s">
        <v>105</v>
      </c>
      <c r="F10" s="30" t="s">
        <v>122</v>
      </c>
      <c r="G10" s="31"/>
      <c r="H10" s="32"/>
      <c r="I10" s="28">
        <v>20</v>
      </c>
      <c r="J10" s="28"/>
      <c r="K10" s="7">
        <f>IF(TabGestionINGREDIENTS[[#This Row],[Quantité d''achat]]="","",TabGestionINGREDIENTS[[#This Row],[Quantité d''achat]]-TabGestionINGREDIENTS[[#This Row],[Quantité utilisée]])</f>
        <v>20</v>
      </c>
      <c r="L10" s="28"/>
      <c r="M10" s="8" t="str">
        <f>IF(TabGestionINGREDIENTS[[#This Row],[Quantité disponible]]="","",IF(TabGestionINGREDIENTS[[#This Row],[Quantité disponible]]=0,"Stock épuisé",IF(TabGestionINGREDIENTS[[#This Row],[Quantité disponible]]&gt;0,CONCATENATE(TabGestionINGREDIENTS[[#This Row],[Nom de l''ingrédient]]," ","-"," ",TabGestionINGREDIENTS[[#This Row],[Numéro de lot]]),"")))</f>
        <v>TEST4 - 004</v>
      </c>
      <c r="N10" s="8" t="str">
        <f>IF(TabGestionINGREDIENTS[[#This Row],[Nom de l''ingrédient]]="","",CONCATENATE(TabGestionINGREDIENTS[[#This Row],[Nom de l''ingrédient]]&amp;" "&amp;"-"&amp;" ",TabGestionINGREDIENTS[[#This Row],[Numéro de lot]]))</f>
        <v>TEST4 - 004</v>
      </c>
      <c r="O10" s="8">
        <f>IF(TabGestionINGREDIENTS[[#This Row],[Références ingrédients]]="","",COUNTIF(TabGestionINGREDIENTS[Références ingrédients],"&lt;="&amp;TabGestionINGREDIENTS[[#This Row],[Références ingrédients]])-COUNTBLANK(TabGestionINGREDIENTS[Références ingrédients]))</f>
        <v>10</v>
      </c>
      <c r="P10" s="8" t="str">
        <f>IFERROR(INDEX(TabGestionINGREDIENTS[[Références ingrédients]:[Ordre Alpha Ref]],MATCH(ROW()-ROW($P$6),TabGestionINGREDIENTS[Ordre Alpha Ref],0),1),"")</f>
        <v>TEST12 - 012</v>
      </c>
      <c r="Q10" s="8" t="str">
        <f>IF(TabGestionINGREDIENTS[[#This Row],[Ingrédients disponibles]]="Stock épuisé","",TabGestionINGREDIENTS[[#This Row],[Ingrédients disponibles]])</f>
        <v>TEST4 - 004</v>
      </c>
      <c r="R10" s="8">
        <f>IF(TabGestionINGREDIENTS[[#This Row],[Ingrédients disponibles (2)]]="","",COUNTIF(TabGestionINGREDIENTS[Ingrédients disponibles],"&lt;="&amp;TabGestionINGREDIENTS[[#This Row],[Ingrédients disponibles]])-COUNTBLANK(TabGestionINGREDIENTS[Ingrédients disponibles]))</f>
        <v>10</v>
      </c>
      <c r="S10" s="6" t="str">
        <f>IFERROR(INDEX(TabGestionINGREDIENTS[[Ingrédients disponibles (2)]:[Ordre alpha.]],MATCH(ROW()-ROW($S$6),TabGestionINGREDIENTS[Ordre alpha.],0),1),"")</f>
        <v>TEST12 - 012</v>
      </c>
    </row>
    <row r="11" spans="1:19" x14ac:dyDescent="0.45">
      <c r="B11" s="6" t="e">
        <f>IF(TabGestionINGREDIENTS[[#This Row],[Nom de l''ingrédient]]="","",TabGestionINGREDIENTS[[#This Row],[ALERTE]]&amp;"_"&amp;COUNTIF($C$7:C11,C11))</f>
        <v>#REF!</v>
      </c>
      <c r="C11" s="6" t="e">
        <f>IF(TabGestionINGREDIENTS[[#This Row],[Nom de l''ingrédient]]="","",IF(OR(AND(#REF!="Quantité minimale atteinte &amp; Stock épuisé",TabGestionINGREDIENTS[[#This Row],[ETAT]]="Quantité minimale atteinte"),AND(#REF!="Quantité minimale atteinte &amp; Stock épuisé",TabGestionINGREDIENTS[[#This Row],[ETAT]]="Stock épuisé")),"AlerteQS",IF(TabGestionINGREDIENTS[[#This Row],[ETAT]]="Quantité minimale atteinte","AlerteQ",IF(TabGestionINGREDIENTS[[#This Row],[ETAT]]="Stock épuisé","AlerteS","NoAlerte"))))</f>
        <v>#REF!</v>
      </c>
      <c r="D11" s="6" t="str">
        <f>IF(TabGestionINGREDIENTS[[#This Row],[Nom de l''ingrédient]]="","",IF(AND(TabGestionINGREDIENTS[[#This Row],[Quantité disponible]]&lt;=TabGestionINGREDIENTS[[#This Row],[Quantité minimum]],TabGestionINGREDIENTS[[#This Row],[Quantité disponible]]&gt;0),"Quantité minimale atteinte",IF(TabGestionINGREDIENTS[[#This Row],[Quantité disponible]]&lt;=0,"Stock épuisé","")))</f>
        <v/>
      </c>
      <c r="E11" s="29" t="s">
        <v>106</v>
      </c>
      <c r="F11" s="30" t="s">
        <v>123</v>
      </c>
      <c r="G11" s="31"/>
      <c r="H11" s="32"/>
      <c r="I11" s="28">
        <v>20</v>
      </c>
      <c r="J11" s="28"/>
      <c r="K11" s="7">
        <f>IF(TabGestionINGREDIENTS[[#This Row],[Quantité d''achat]]="","",TabGestionINGREDIENTS[[#This Row],[Quantité d''achat]]-TabGestionINGREDIENTS[[#This Row],[Quantité utilisée]])</f>
        <v>20</v>
      </c>
      <c r="L11" s="28"/>
      <c r="M11" s="8" t="str">
        <f>IF(TabGestionINGREDIENTS[[#This Row],[Quantité disponible]]="","",IF(TabGestionINGREDIENTS[[#This Row],[Quantité disponible]]=0,"Stock épuisé",IF(TabGestionINGREDIENTS[[#This Row],[Quantité disponible]]&gt;0,CONCATENATE(TabGestionINGREDIENTS[[#This Row],[Nom de l''ingrédient]]," ","-"," ",TabGestionINGREDIENTS[[#This Row],[Numéro de lot]]),"")))</f>
        <v>TEST5 - 005</v>
      </c>
      <c r="N11" s="8" t="str">
        <f>IF(TabGestionINGREDIENTS[[#This Row],[Nom de l''ingrédient]]="","",CONCATENATE(TabGestionINGREDIENTS[[#This Row],[Nom de l''ingrédient]]&amp;" "&amp;"-"&amp;" ",TabGestionINGREDIENTS[[#This Row],[Numéro de lot]]))</f>
        <v>TEST5 - 005</v>
      </c>
      <c r="O11" s="8">
        <f>IF(TabGestionINGREDIENTS[[#This Row],[Références ingrédients]]="","",COUNTIF(TabGestionINGREDIENTS[Références ingrédients],"&lt;="&amp;TabGestionINGREDIENTS[[#This Row],[Références ingrédients]])-COUNTBLANK(TabGestionINGREDIENTS[Références ingrédients]))</f>
        <v>11</v>
      </c>
      <c r="P11" s="8" t="str">
        <f>IFERROR(INDEX(TabGestionINGREDIENTS[[Références ingrédients]:[Ordre Alpha Ref]],MATCH(ROW()-ROW($P$6),TabGestionINGREDIENTS[Ordre Alpha Ref],0),1),"")</f>
        <v>TEST13 - 013</v>
      </c>
      <c r="Q11" s="8" t="str">
        <f>IF(TabGestionINGREDIENTS[[#This Row],[Ingrédients disponibles]]="Stock épuisé","",TabGestionINGREDIENTS[[#This Row],[Ingrédients disponibles]])</f>
        <v>TEST5 - 005</v>
      </c>
      <c r="R11" s="8">
        <f>IF(TabGestionINGREDIENTS[[#This Row],[Ingrédients disponibles (2)]]="","",COUNTIF(TabGestionINGREDIENTS[Ingrédients disponibles],"&lt;="&amp;TabGestionINGREDIENTS[[#This Row],[Ingrédients disponibles]])-COUNTBLANK(TabGestionINGREDIENTS[Ingrédients disponibles]))</f>
        <v>11</v>
      </c>
      <c r="S11" s="6" t="str">
        <f>IFERROR(INDEX(TabGestionINGREDIENTS[[Ingrédients disponibles (2)]:[Ordre alpha.]],MATCH(ROW()-ROW($S$6),TabGestionINGREDIENTS[Ordre alpha.],0),1),"")</f>
        <v>TEST13 - 013</v>
      </c>
    </row>
    <row r="12" spans="1:19" x14ac:dyDescent="0.45">
      <c r="B12" s="6" t="e">
        <f>IF(TabGestionINGREDIENTS[[#This Row],[Nom de l''ingrédient]]="","",TabGestionINGREDIENTS[[#This Row],[ALERTE]]&amp;"_"&amp;COUNTIF($C$7:C12,C12))</f>
        <v>#REF!</v>
      </c>
      <c r="C12" s="6" t="e">
        <f>IF(TabGestionINGREDIENTS[[#This Row],[Nom de l''ingrédient]]="","",IF(OR(AND(#REF!="Quantité minimale atteinte &amp; Stock épuisé",TabGestionINGREDIENTS[[#This Row],[ETAT]]="Quantité minimale atteinte"),AND(#REF!="Quantité minimale atteinte &amp; Stock épuisé",TabGestionINGREDIENTS[[#This Row],[ETAT]]="Stock épuisé")),"AlerteQS",IF(TabGestionINGREDIENTS[[#This Row],[ETAT]]="Quantité minimale atteinte","AlerteQ",IF(TabGestionINGREDIENTS[[#This Row],[ETAT]]="Stock épuisé","AlerteS","NoAlerte"))))</f>
        <v>#REF!</v>
      </c>
      <c r="D12" s="6" t="str">
        <f>IF(TabGestionINGREDIENTS[[#This Row],[Nom de l''ingrédient]]="","",IF(AND(TabGestionINGREDIENTS[[#This Row],[Quantité disponible]]&lt;=TabGestionINGREDIENTS[[#This Row],[Quantité minimum]],TabGestionINGREDIENTS[[#This Row],[Quantité disponible]]&gt;0),"Quantité minimale atteinte",IF(TabGestionINGREDIENTS[[#This Row],[Quantité disponible]]&lt;=0,"Stock épuisé","")))</f>
        <v/>
      </c>
      <c r="E12" s="29" t="s">
        <v>107</v>
      </c>
      <c r="F12" s="30" t="s">
        <v>124</v>
      </c>
      <c r="G12" s="31"/>
      <c r="H12" s="32"/>
      <c r="I12" s="28">
        <v>20</v>
      </c>
      <c r="J12" s="28"/>
      <c r="K12" s="7">
        <f>IF(TabGestionINGREDIENTS[[#This Row],[Quantité d''achat]]="","",TabGestionINGREDIENTS[[#This Row],[Quantité d''achat]]-TabGestionINGREDIENTS[[#This Row],[Quantité utilisée]])</f>
        <v>20</v>
      </c>
      <c r="L12" s="28"/>
      <c r="M12" s="8" t="str">
        <f>IF(TabGestionINGREDIENTS[[#This Row],[Quantité disponible]]="","",IF(TabGestionINGREDIENTS[[#This Row],[Quantité disponible]]=0,"Stock épuisé",IF(TabGestionINGREDIENTS[[#This Row],[Quantité disponible]]&gt;0,CONCATENATE(TabGestionINGREDIENTS[[#This Row],[Nom de l''ingrédient]]," ","-"," ",TabGestionINGREDIENTS[[#This Row],[Numéro de lot]]),"")))</f>
        <v>TEST6 - 006</v>
      </c>
      <c r="N12" s="8" t="str">
        <f>IF(TabGestionINGREDIENTS[[#This Row],[Nom de l''ingrédient]]="","",CONCATENATE(TabGestionINGREDIENTS[[#This Row],[Nom de l''ingrédient]]&amp;" "&amp;"-"&amp;" ",TabGestionINGREDIENTS[[#This Row],[Numéro de lot]]))</f>
        <v>TEST6 - 006</v>
      </c>
      <c r="O12" s="8">
        <f>IF(TabGestionINGREDIENTS[[#This Row],[Références ingrédients]]="","",COUNTIF(TabGestionINGREDIENTS[Références ingrédients],"&lt;="&amp;TabGestionINGREDIENTS[[#This Row],[Références ingrédients]])-COUNTBLANK(TabGestionINGREDIENTS[Références ingrédients]))</f>
        <v>12</v>
      </c>
      <c r="P12" s="8" t="str">
        <f>IFERROR(INDEX(TabGestionINGREDIENTS[[Références ingrédients]:[Ordre Alpha Ref]],MATCH(ROW()-ROW($P$6),TabGestionINGREDIENTS[Ordre Alpha Ref],0),1),"")</f>
        <v>TEST14 - 014</v>
      </c>
      <c r="Q12" s="8" t="str">
        <f>IF(TabGestionINGREDIENTS[[#This Row],[Ingrédients disponibles]]="Stock épuisé","",TabGestionINGREDIENTS[[#This Row],[Ingrédients disponibles]])</f>
        <v>TEST6 - 006</v>
      </c>
      <c r="R12" s="8">
        <f>IF(TabGestionINGREDIENTS[[#This Row],[Ingrédients disponibles (2)]]="","",COUNTIF(TabGestionINGREDIENTS[Ingrédients disponibles],"&lt;="&amp;TabGestionINGREDIENTS[[#This Row],[Ingrédients disponibles]])-COUNTBLANK(TabGestionINGREDIENTS[Ingrédients disponibles]))</f>
        <v>12</v>
      </c>
      <c r="S12" s="6" t="str">
        <f>IFERROR(INDEX(TabGestionINGREDIENTS[[Ingrédients disponibles (2)]:[Ordre alpha.]],MATCH(ROW()-ROW($S$6),TabGestionINGREDIENTS[Ordre alpha.],0),1),"")</f>
        <v>TEST14 - 014</v>
      </c>
    </row>
    <row r="13" spans="1:19" x14ac:dyDescent="0.45">
      <c r="B13" s="6" t="e">
        <f>IF(TabGestionINGREDIENTS[[#This Row],[Nom de l''ingrédient]]="","",TabGestionINGREDIENTS[[#This Row],[ALERTE]]&amp;"_"&amp;COUNTIF($C$7:C13,C13))</f>
        <v>#REF!</v>
      </c>
      <c r="C13" s="6" t="e">
        <f>IF(TabGestionINGREDIENTS[[#This Row],[Nom de l''ingrédient]]="","",IF(OR(AND(#REF!="Quantité minimale atteinte &amp; Stock épuisé",TabGestionINGREDIENTS[[#This Row],[ETAT]]="Quantité minimale atteinte"),AND(#REF!="Quantité minimale atteinte &amp; Stock épuisé",TabGestionINGREDIENTS[[#This Row],[ETAT]]="Stock épuisé")),"AlerteQS",IF(TabGestionINGREDIENTS[[#This Row],[ETAT]]="Quantité minimale atteinte","AlerteQ",IF(TabGestionINGREDIENTS[[#This Row],[ETAT]]="Stock épuisé","AlerteS","NoAlerte"))))</f>
        <v>#REF!</v>
      </c>
      <c r="D13" s="6" t="str">
        <f>IF(TabGestionINGREDIENTS[[#This Row],[Nom de l''ingrédient]]="","",IF(AND(TabGestionINGREDIENTS[[#This Row],[Quantité disponible]]&lt;=TabGestionINGREDIENTS[[#This Row],[Quantité minimum]],TabGestionINGREDIENTS[[#This Row],[Quantité disponible]]&gt;0),"Quantité minimale atteinte",IF(TabGestionINGREDIENTS[[#This Row],[Quantité disponible]]&lt;=0,"Stock épuisé","")))</f>
        <v/>
      </c>
      <c r="E13" s="29" t="s">
        <v>108</v>
      </c>
      <c r="F13" s="30" t="s">
        <v>125</v>
      </c>
      <c r="G13" s="31"/>
      <c r="H13" s="32"/>
      <c r="I13" s="28">
        <v>20</v>
      </c>
      <c r="J13" s="28"/>
      <c r="K13" s="7">
        <f>IF(TabGestionINGREDIENTS[[#This Row],[Quantité d''achat]]="","",TabGestionINGREDIENTS[[#This Row],[Quantité d''achat]]-TabGestionINGREDIENTS[[#This Row],[Quantité utilisée]])</f>
        <v>20</v>
      </c>
      <c r="L13" s="28"/>
      <c r="M13" s="8" t="str">
        <f>IF(TabGestionINGREDIENTS[[#This Row],[Quantité disponible]]="","",IF(TabGestionINGREDIENTS[[#This Row],[Quantité disponible]]=0,"Stock épuisé",IF(TabGestionINGREDIENTS[[#This Row],[Quantité disponible]]&gt;0,CONCATENATE(TabGestionINGREDIENTS[[#This Row],[Nom de l''ingrédient]]," ","-"," ",TabGestionINGREDIENTS[[#This Row],[Numéro de lot]]),"")))</f>
        <v>TEST7 - 007</v>
      </c>
      <c r="N13" s="8" t="str">
        <f>IF(TabGestionINGREDIENTS[[#This Row],[Nom de l''ingrédient]]="","",CONCATENATE(TabGestionINGREDIENTS[[#This Row],[Nom de l''ingrédient]]&amp;" "&amp;"-"&amp;" ",TabGestionINGREDIENTS[[#This Row],[Numéro de lot]]))</f>
        <v>TEST7 - 007</v>
      </c>
      <c r="O13" s="8">
        <f>IF(TabGestionINGREDIENTS[[#This Row],[Références ingrédients]]="","",COUNTIF(TabGestionINGREDIENTS[Références ingrédients],"&lt;="&amp;TabGestionINGREDIENTS[[#This Row],[Références ingrédients]])-COUNTBLANK(TabGestionINGREDIENTS[Références ingrédients]))</f>
        <v>13</v>
      </c>
      <c r="P13" s="8" t="str">
        <f>IFERROR(INDEX(TabGestionINGREDIENTS[[Références ingrédients]:[Ordre Alpha Ref]],MATCH(ROW()-ROW($P$6),TabGestionINGREDIENTS[Ordre Alpha Ref],0),1),"")</f>
        <v>TEST15 - 015</v>
      </c>
      <c r="Q13" s="8" t="str">
        <f>IF(TabGestionINGREDIENTS[[#This Row],[Ingrédients disponibles]]="Stock épuisé","",TabGestionINGREDIENTS[[#This Row],[Ingrédients disponibles]])</f>
        <v>TEST7 - 007</v>
      </c>
      <c r="R13" s="8">
        <f>IF(TabGestionINGREDIENTS[[#This Row],[Ingrédients disponibles (2)]]="","",COUNTIF(TabGestionINGREDIENTS[Ingrédients disponibles],"&lt;="&amp;TabGestionINGREDIENTS[[#This Row],[Ingrédients disponibles]])-COUNTBLANK(TabGestionINGREDIENTS[Ingrédients disponibles]))</f>
        <v>13</v>
      </c>
      <c r="S13" s="6" t="str">
        <f>IFERROR(INDEX(TabGestionINGREDIENTS[[Ingrédients disponibles (2)]:[Ordre alpha.]],MATCH(ROW()-ROW($S$6),TabGestionINGREDIENTS[Ordre alpha.],0),1),"")</f>
        <v>TEST15 - 015</v>
      </c>
    </row>
    <row r="14" spans="1:19" x14ac:dyDescent="0.45">
      <c r="B14" s="6" t="e">
        <f>IF(TabGestionINGREDIENTS[[#This Row],[Nom de l''ingrédient]]="","",TabGestionINGREDIENTS[[#This Row],[ALERTE]]&amp;"_"&amp;COUNTIF($C$7:C14,C14))</f>
        <v>#REF!</v>
      </c>
      <c r="C14" s="6" t="e">
        <f>IF(TabGestionINGREDIENTS[[#This Row],[Nom de l''ingrédient]]="","",IF(OR(AND(#REF!="Quantité minimale atteinte &amp; Stock épuisé",TabGestionINGREDIENTS[[#This Row],[ETAT]]="Quantité minimale atteinte"),AND(#REF!="Quantité minimale atteinte &amp; Stock épuisé",TabGestionINGREDIENTS[[#This Row],[ETAT]]="Stock épuisé")),"AlerteQS",IF(TabGestionINGREDIENTS[[#This Row],[ETAT]]="Quantité minimale atteinte","AlerteQ",IF(TabGestionINGREDIENTS[[#This Row],[ETAT]]="Stock épuisé","AlerteS","NoAlerte"))))</f>
        <v>#REF!</v>
      </c>
      <c r="D14" s="6" t="str">
        <f>IF(TabGestionINGREDIENTS[[#This Row],[Nom de l''ingrédient]]="","",IF(AND(TabGestionINGREDIENTS[[#This Row],[Quantité disponible]]&lt;=TabGestionINGREDIENTS[[#This Row],[Quantité minimum]],TabGestionINGREDIENTS[[#This Row],[Quantité disponible]]&gt;0),"Quantité minimale atteinte",IF(TabGestionINGREDIENTS[[#This Row],[Quantité disponible]]&lt;=0,"Stock épuisé","")))</f>
        <v/>
      </c>
      <c r="E14" s="29" t="s">
        <v>109</v>
      </c>
      <c r="F14" s="30" t="s">
        <v>126</v>
      </c>
      <c r="G14" s="31"/>
      <c r="H14" s="32"/>
      <c r="I14" s="28">
        <v>20</v>
      </c>
      <c r="J14" s="28"/>
      <c r="K14" s="7">
        <f>IF(TabGestionINGREDIENTS[[#This Row],[Quantité d''achat]]="","",TabGestionINGREDIENTS[[#This Row],[Quantité d''achat]]-TabGestionINGREDIENTS[[#This Row],[Quantité utilisée]])</f>
        <v>20</v>
      </c>
      <c r="L14" s="28"/>
      <c r="M14" s="8" t="str">
        <f>IF(TabGestionINGREDIENTS[[#This Row],[Quantité disponible]]="","",IF(TabGestionINGREDIENTS[[#This Row],[Quantité disponible]]=0,"Stock épuisé",IF(TabGestionINGREDIENTS[[#This Row],[Quantité disponible]]&gt;0,CONCATENATE(TabGestionINGREDIENTS[[#This Row],[Nom de l''ingrédient]]," ","-"," ",TabGestionINGREDIENTS[[#This Row],[Numéro de lot]]),"")))</f>
        <v>TEST8 - 008</v>
      </c>
      <c r="N14" s="8" t="str">
        <f>IF(TabGestionINGREDIENTS[[#This Row],[Nom de l''ingrédient]]="","",CONCATENATE(TabGestionINGREDIENTS[[#This Row],[Nom de l''ingrédient]]&amp;" "&amp;"-"&amp;" ",TabGestionINGREDIENTS[[#This Row],[Numéro de lot]]))</f>
        <v>TEST8 - 008</v>
      </c>
      <c r="O14" s="8">
        <f>IF(TabGestionINGREDIENTS[[#This Row],[Références ingrédients]]="","",COUNTIF(TabGestionINGREDIENTS[Références ingrédients],"&lt;="&amp;TabGestionINGREDIENTS[[#This Row],[Références ingrédients]])-COUNTBLANK(TabGestionINGREDIENTS[Références ingrédients]))</f>
        <v>14</v>
      </c>
      <c r="P14" s="8" t="str">
        <f>IFERROR(INDEX(TabGestionINGREDIENTS[[Références ingrédients]:[Ordre Alpha Ref]],MATCH(ROW()-ROW($P$6),TabGestionINGREDIENTS[Ordre Alpha Ref],0),1),"")</f>
        <v>TEST2 - 002</v>
      </c>
      <c r="Q14" s="8" t="str">
        <f>IF(TabGestionINGREDIENTS[[#This Row],[Ingrédients disponibles]]="Stock épuisé","",TabGestionINGREDIENTS[[#This Row],[Ingrédients disponibles]])</f>
        <v>TEST8 - 008</v>
      </c>
      <c r="R14" s="8">
        <f>IF(TabGestionINGREDIENTS[[#This Row],[Ingrédients disponibles (2)]]="","",COUNTIF(TabGestionINGREDIENTS[Ingrédients disponibles],"&lt;="&amp;TabGestionINGREDIENTS[[#This Row],[Ingrédients disponibles]])-COUNTBLANK(TabGestionINGREDIENTS[Ingrédients disponibles]))</f>
        <v>14</v>
      </c>
      <c r="S14" s="6" t="str">
        <f>IFERROR(INDEX(TabGestionINGREDIENTS[[Ingrédients disponibles (2)]:[Ordre alpha.]],MATCH(ROW()-ROW($S$6),TabGestionINGREDIENTS[Ordre alpha.],0),1),"")</f>
        <v>TEST2 - 002</v>
      </c>
    </row>
    <row r="15" spans="1:19" x14ac:dyDescent="0.45">
      <c r="B15" s="6" t="e">
        <f>IF(TabGestionINGREDIENTS[[#This Row],[Nom de l''ingrédient]]="","",TabGestionINGREDIENTS[[#This Row],[ALERTE]]&amp;"_"&amp;COUNTIF($C$7:C15,C15))</f>
        <v>#REF!</v>
      </c>
      <c r="C15" s="6" t="e">
        <f>IF(TabGestionINGREDIENTS[[#This Row],[Nom de l''ingrédient]]="","",IF(OR(AND(#REF!="Quantité minimale atteinte &amp; Stock épuisé",TabGestionINGREDIENTS[[#This Row],[ETAT]]="Quantité minimale atteinte"),AND(#REF!="Quantité minimale atteinte &amp; Stock épuisé",TabGestionINGREDIENTS[[#This Row],[ETAT]]="Stock épuisé")),"AlerteQS",IF(TabGestionINGREDIENTS[[#This Row],[ETAT]]="Quantité minimale atteinte","AlerteQ",IF(TabGestionINGREDIENTS[[#This Row],[ETAT]]="Stock épuisé","AlerteS","NoAlerte"))))</f>
        <v>#REF!</v>
      </c>
      <c r="D15" s="6" t="str">
        <f>IF(TabGestionINGREDIENTS[[#This Row],[Nom de l''ingrédient]]="","",IF(AND(TabGestionINGREDIENTS[[#This Row],[Quantité disponible]]&lt;=TabGestionINGREDIENTS[[#This Row],[Quantité minimum]],TabGestionINGREDIENTS[[#This Row],[Quantité disponible]]&gt;0),"Quantité minimale atteinte",IF(TabGestionINGREDIENTS[[#This Row],[Quantité disponible]]&lt;=0,"Stock épuisé","")))</f>
        <v/>
      </c>
      <c r="E15" s="29" t="s">
        <v>110</v>
      </c>
      <c r="F15" s="30" t="s">
        <v>127</v>
      </c>
      <c r="G15" s="31"/>
      <c r="H15" s="32"/>
      <c r="I15" s="28">
        <v>20</v>
      </c>
      <c r="J15" s="28"/>
      <c r="K15" s="7">
        <f>IF(TabGestionINGREDIENTS[[#This Row],[Quantité d''achat]]="","",TabGestionINGREDIENTS[[#This Row],[Quantité d''achat]]-TabGestionINGREDIENTS[[#This Row],[Quantité utilisée]])</f>
        <v>20</v>
      </c>
      <c r="L15" s="28"/>
      <c r="M15" s="8" t="str">
        <f>IF(TabGestionINGREDIENTS[[#This Row],[Quantité disponible]]="","",IF(TabGestionINGREDIENTS[[#This Row],[Quantité disponible]]=0,"Stock épuisé",IF(TabGestionINGREDIENTS[[#This Row],[Quantité disponible]]&gt;0,CONCATENATE(TabGestionINGREDIENTS[[#This Row],[Nom de l''ingrédient]]," ","-"," ",TabGestionINGREDIENTS[[#This Row],[Numéro de lot]]),"")))</f>
        <v>TEST9 - 009</v>
      </c>
      <c r="N15" s="8" t="str">
        <f>IF(TabGestionINGREDIENTS[[#This Row],[Nom de l''ingrédient]]="","",CONCATENATE(TabGestionINGREDIENTS[[#This Row],[Nom de l''ingrédient]]&amp;" "&amp;"-"&amp;" ",TabGestionINGREDIENTS[[#This Row],[Numéro de lot]]))</f>
        <v>TEST9 - 009</v>
      </c>
      <c r="O15" s="8">
        <f>IF(TabGestionINGREDIENTS[[#This Row],[Références ingrédients]]="","",COUNTIF(TabGestionINGREDIENTS[Références ingrédients],"&lt;="&amp;TabGestionINGREDIENTS[[#This Row],[Références ingrédients]])-COUNTBLANK(TabGestionINGREDIENTS[Références ingrédients]))</f>
        <v>15</v>
      </c>
      <c r="P15" s="8" t="str">
        <f>IFERROR(INDEX(TabGestionINGREDIENTS[[Références ingrédients]:[Ordre Alpha Ref]],MATCH(ROW()-ROW($P$6),TabGestionINGREDIENTS[Ordre Alpha Ref],0),1),"")</f>
        <v>TEST3 - 003</v>
      </c>
      <c r="Q15" s="8" t="str">
        <f>IF(TabGestionINGREDIENTS[[#This Row],[Ingrédients disponibles]]="Stock épuisé","",TabGestionINGREDIENTS[[#This Row],[Ingrédients disponibles]])</f>
        <v>TEST9 - 009</v>
      </c>
      <c r="R15" s="8">
        <f>IF(TabGestionINGREDIENTS[[#This Row],[Ingrédients disponibles (2)]]="","",COUNTIF(TabGestionINGREDIENTS[Ingrédients disponibles],"&lt;="&amp;TabGestionINGREDIENTS[[#This Row],[Ingrédients disponibles]])-COUNTBLANK(TabGestionINGREDIENTS[Ingrédients disponibles]))</f>
        <v>15</v>
      </c>
      <c r="S15" s="6" t="str">
        <f>IFERROR(INDEX(TabGestionINGREDIENTS[[Ingrédients disponibles (2)]:[Ordre alpha.]],MATCH(ROW()-ROW($S$6),TabGestionINGREDIENTS[Ordre alpha.],0),1),"")</f>
        <v>TEST3 - 003</v>
      </c>
    </row>
    <row r="16" spans="1:19" x14ac:dyDescent="0.45">
      <c r="B16" s="6" t="e">
        <f>IF(TabGestionINGREDIENTS[[#This Row],[Nom de l''ingrédient]]="","",TabGestionINGREDIENTS[[#This Row],[ALERTE]]&amp;"_"&amp;COUNTIF($C$7:C16,C16))</f>
        <v>#REF!</v>
      </c>
      <c r="C16" s="6" t="e">
        <f>IF(TabGestionINGREDIENTS[[#This Row],[Nom de l''ingrédient]]="","",IF(OR(AND(#REF!="Quantité minimale atteinte &amp; Stock épuisé",TabGestionINGREDIENTS[[#This Row],[ETAT]]="Quantité minimale atteinte"),AND(#REF!="Quantité minimale atteinte &amp; Stock épuisé",TabGestionINGREDIENTS[[#This Row],[ETAT]]="Stock épuisé")),"AlerteQS",IF(TabGestionINGREDIENTS[[#This Row],[ETAT]]="Quantité minimale atteinte","AlerteQ",IF(TabGestionINGREDIENTS[[#This Row],[ETAT]]="Stock épuisé","AlerteS","NoAlerte"))))</f>
        <v>#REF!</v>
      </c>
      <c r="D16" s="6" t="str">
        <f>IF(TabGestionINGREDIENTS[[#This Row],[Nom de l''ingrédient]]="","",IF(AND(TabGestionINGREDIENTS[[#This Row],[Quantité disponible]]&lt;=TabGestionINGREDIENTS[[#This Row],[Quantité minimum]],TabGestionINGREDIENTS[[#This Row],[Quantité disponible]]&gt;0),"Quantité minimale atteinte",IF(TabGestionINGREDIENTS[[#This Row],[Quantité disponible]]&lt;=0,"Stock épuisé","")))</f>
        <v/>
      </c>
      <c r="E16" s="29" t="s">
        <v>111</v>
      </c>
      <c r="F16" s="30" t="s">
        <v>128</v>
      </c>
      <c r="G16" s="31"/>
      <c r="H16" s="32"/>
      <c r="I16" s="28">
        <v>20</v>
      </c>
      <c r="J16" s="28"/>
      <c r="K16" s="7">
        <f>IF(TabGestionINGREDIENTS[[#This Row],[Quantité d''achat]]="","",TabGestionINGREDIENTS[[#This Row],[Quantité d''achat]]-TabGestionINGREDIENTS[[#This Row],[Quantité utilisée]])</f>
        <v>20</v>
      </c>
      <c r="L16" s="28"/>
      <c r="M16" s="8" t="str">
        <f>IF(TabGestionINGREDIENTS[[#This Row],[Quantité disponible]]="","",IF(TabGestionINGREDIENTS[[#This Row],[Quantité disponible]]=0,"Stock épuisé",IF(TabGestionINGREDIENTS[[#This Row],[Quantité disponible]]&gt;0,CONCATENATE(TabGestionINGREDIENTS[[#This Row],[Nom de l''ingrédient]]," ","-"," ",TabGestionINGREDIENTS[[#This Row],[Numéro de lot]]),"")))</f>
        <v>TEST10 - 010</v>
      </c>
      <c r="N16" s="8" t="str">
        <f>IF(TabGestionINGREDIENTS[[#This Row],[Nom de l''ingrédient]]="","",CONCATENATE(TabGestionINGREDIENTS[[#This Row],[Nom de l''ingrédient]]&amp;" "&amp;"-"&amp;" ",TabGestionINGREDIENTS[[#This Row],[Numéro de lot]]))</f>
        <v>TEST10 - 010</v>
      </c>
      <c r="O16" s="8">
        <f>IF(TabGestionINGREDIENTS[[#This Row],[Références ingrédients]]="","",COUNTIF(TabGestionINGREDIENTS[Références ingrédients],"&lt;="&amp;TabGestionINGREDIENTS[[#This Row],[Références ingrédients]])-COUNTBLANK(TabGestionINGREDIENTS[Références ingrédients]))</f>
        <v>2</v>
      </c>
      <c r="P16" s="8" t="str">
        <f>IFERROR(INDEX(TabGestionINGREDIENTS[[Références ingrédients]:[Ordre Alpha Ref]],MATCH(ROW()-ROW($P$6),TabGestionINGREDIENTS[Ordre Alpha Ref],0),1),"")</f>
        <v>TEST4 - 004</v>
      </c>
      <c r="Q16" s="8" t="str">
        <f>IF(TabGestionINGREDIENTS[[#This Row],[Ingrédients disponibles]]="Stock épuisé","",TabGestionINGREDIENTS[[#This Row],[Ingrédients disponibles]])</f>
        <v>TEST10 - 010</v>
      </c>
      <c r="R16" s="8">
        <f>IF(TabGestionINGREDIENTS[[#This Row],[Ingrédients disponibles (2)]]="","",COUNTIF(TabGestionINGREDIENTS[Ingrédients disponibles],"&lt;="&amp;TabGestionINGREDIENTS[[#This Row],[Ingrédients disponibles]])-COUNTBLANK(TabGestionINGREDIENTS[Ingrédients disponibles]))</f>
        <v>2</v>
      </c>
      <c r="S16" s="6" t="str">
        <f>IFERROR(INDEX(TabGestionINGREDIENTS[[Ingrédients disponibles (2)]:[Ordre alpha.]],MATCH(ROW()-ROW($S$6),TabGestionINGREDIENTS[Ordre alpha.],0),1),"")</f>
        <v>TEST4 - 004</v>
      </c>
    </row>
    <row r="17" spans="2:19" x14ac:dyDescent="0.45">
      <c r="B17" s="6" t="e">
        <f>IF(TabGestionINGREDIENTS[[#This Row],[Nom de l''ingrédient]]="","",TabGestionINGREDIENTS[[#This Row],[ALERTE]]&amp;"_"&amp;COUNTIF($C$7:C17,C17))</f>
        <v>#REF!</v>
      </c>
      <c r="C17" s="6" t="e">
        <f>IF(TabGestionINGREDIENTS[[#This Row],[Nom de l''ingrédient]]="","",IF(OR(AND(#REF!="Quantité minimale atteinte &amp; Stock épuisé",TabGestionINGREDIENTS[[#This Row],[ETAT]]="Quantité minimale atteinte"),AND(#REF!="Quantité minimale atteinte &amp; Stock épuisé",TabGestionINGREDIENTS[[#This Row],[ETAT]]="Stock épuisé")),"AlerteQS",IF(TabGestionINGREDIENTS[[#This Row],[ETAT]]="Quantité minimale atteinte","AlerteQ",IF(TabGestionINGREDIENTS[[#This Row],[ETAT]]="Stock épuisé","AlerteS","NoAlerte"))))</f>
        <v>#REF!</v>
      </c>
      <c r="D17" s="6" t="str">
        <f>IF(TabGestionINGREDIENTS[[#This Row],[Nom de l''ingrédient]]="","",IF(AND(TabGestionINGREDIENTS[[#This Row],[Quantité disponible]]&lt;=TabGestionINGREDIENTS[[#This Row],[Quantité minimum]],TabGestionINGREDIENTS[[#This Row],[Quantité disponible]]&gt;0),"Quantité minimale atteinte",IF(TabGestionINGREDIENTS[[#This Row],[Quantité disponible]]&lt;=0,"Stock épuisé","")))</f>
        <v/>
      </c>
      <c r="E17" s="29" t="s">
        <v>112</v>
      </c>
      <c r="F17" s="30" t="s">
        <v>129</v>
      </c>
      <c r="G17" s="31"/>
      <c r="H17" s="32"/>
      <c r="I17" s="28">
        <v>20</v>
      </c>
      <c r="J17" s="28"/>
      <c r="K17" s="7">
        <f>IF(TabGestionINGREDIENTS[[#This Row],[Quantité d''achat]]="","",TabGestionINGREDIENTS[[#This Row],[Quantité d''achat]]-TabGestionINGREDIENTS[[#This Row],[Quantité utilisée]])</f>
        <v>20</v>
      </c>
      <c r="L17" s="28"/>
      <c r="M17" s="8" t="str">
        <f>IF(TabGestionINGREDIENTS[[#This Row],[Quantité disponible]]="","",IF(TabGestionINGREDIENTS[[#This Row],[Quantité disponible]]=0,"Stock épuisé",IF(TabGestionINGREDIENTS[[#This Row],[Quantité disponible]]&gt;0,CONCATENATE(TabGestionINGREDIENTS[[#This Row],[Nom de l''ingrédient]]," ","-"," ",TabGestionINGREDIENTS[[#This Row],[Numéro de lot]]),"")))</f>
        <v>TEST11 - 011</v>
      </c>
      <c r="N17" s="8" t="str">
        <f>IF(TabGestionINGREDIENTS[[#This Row],[Nom de l''ingrédient]]="","",CONCATENATE(TabGestionINGREDIENTS[[#This Row],[Nom de l''ingrédient]]&amp;" "&amp;"-"&amp;" ",TabGestionINGREDIENTS[[#This Row],[Numéro de lot]]))</f>
        <v>TEST11 - 011</v>
      </c>
      <c r="O17" s="8">
        <f>IF(TabGestionINGREDIENTS[[#This Row],[Références ingrédients]]="","",COUNTIF(TabGestionINGREDIENTS[Références ingrédients],"&lt;="&amp;TabGestionINGREDIENTS[[#This Row],[Références ingrédients]])-COUNTBLANK(TabGestionINGREDIENTS[Références ingrédients]))</f>
        <v>3</v>
      </c>
      <c r="P17" s="8" t="str">
        <f>IFERROR(INDEX(TabGestionINGREDIENTS[[Références ingrédients]:[Ordre Alpha Ref]],MATCH(ROW()-ROW($P$6),TabGestionINGREDIENTS[Ordre Alpha Ref],0),1),"")</f>
        <v>TEST5 - 005</v>
      </c>
      <c r="Q17" s="8" t="str">
        <f>IF(TabGestionINGREDIENTS[[#This Row],[Ingrédients disponibles]]="Stock épuisé","",TabGestionINGREDIENTS[[#This Row],[Ingrédients disponibles]])</f>
        <v>TEST11 - 011</v>
      </c>
      <c r="R17" s="8">
        <f>IF(TabGestionINGREDIENTS[[#This Row],[Ingrédients disponibles (2)]]="","",COUNTIF(TabGestionINGREDIENTS[Ingrédients disponibles],"&lt;="&amp;TabGestionINGREDIENTS[[#This Row],[Ingrédients disponibles]])-COUNTBLANK(TabGestionINGREDIENTS[Ingrédients disponibles]))</f>
        <v>3</v>
      </c>
      <c r="S17" s="6" t="str">
        <f>IFERROR(INDEX(TabGestionINGREDIENTS[[Ingrédients disponibles (2)]:[Ordre alpha.]],MATCH(ROW()-ROW($S$6),TabGestionINGREDIENTS[Ordre alpha.],0),1),"")</f>
        <v>TEST5 - 005</v>
      </c>
    </row>
    <row r="18" spans="2:19" x14ac:dyDescent="0.45">
      <c r="B18" s="6" t="e">
        <f>IF(TabGestionINGREDIENTS[[#This Row],[Nom de l''ingrédient]]="","",TabGestionINGREDIENTS[[#This Row],[ALERTE]]&amp;"_"&amp;COUNTIF($C$7:C18,C18))</f>
        <v>#REF!</v>
      </c>
      <c r="C18" s="6" t="e">
        <f>IF(TabGestionINGREDIENTS[[#This Row],[Nom de l''ingrédient]]="","",IF(OR(AND(#REF!="Quantité minimale atteinte &amp; Stock épuisé",TabGestionINGREDIENTS[[#This Row],[ETAT]]="Quantité minimale atteinte"),AND(#REF!="Quantité minimale atteinte &amp; Stock épuisé",TabGestionINGREDIENTS[[#This Row],[ETAT]]="Stock épuisé")),"AlerteQS",IF(TabGestionINGREDIENTS[[#This Row],[ETAT]]="Quantité minimale atteinte","AlerteQ",IF(TabGestionINGREDIENTS[[#This Row],[ETAT]]="Stock épuisé","AlerteS","NoAlerte"))))</f>
        <v>#REF!</v>
      </c>
      <c r="D18" s="6" t="str">
        <f>IF(TabGestionINGREDIENTS[[#This Row],[Nom de l''ingrédient]]="","",IF(AND(TabGestionINGREDIENTS[[#This Row],[Quantité disponible]]&lt;=TabGestionINGREDIENTS[[#This Row],[Quantité minimum]],TabGestionINGREDIENTS[[#This Row],[Quantité disponible]]&gt;0),"Quantité minimale atteinte",IF(TabGestionINGREDIENTS[[#This Row],[Quantité disponible]]&lt;=0,"Stock épuisé","")))</f>
        <v/>
      </c>
      <c r="E18" s="29" t="s">
        <v>113</v>
      </c>
      <c r="F18" s="30" t="s">
        <v>130</v>
      </c>
      <c r="G18" s="31"/>
      <c r="H18" s="32"/>
      <c r="I18" s="28">
        <v>20</v>
      </c>
      <c r="J18" s="28"/>
      <c r="K18" s="7">
        <f>IF(TabGestionINGREDIENTS[[#This Row],[Quantité d''achat]]="","",TabGestionINGREDIENTS[[#This Row],[Quantité d''achat]]-TabGestionINGREDIENTS[[#This Row],[Quantité utilisée]])</f>
        <v>20</v>
      </c>
      <c r="L18" s="28"/>
      <c r="M18" s="8" t="str">
        <f>IF(TabGestionINGREDIENTS[[#This Row],[Quantité disponible]]="","",IF(TabGestionINGREDIENTS[[#This Row],[Quantité disponible]]=0,"Stock épuisé",IF(TabGestionINGREDIENTS[[#This Row],[Quantité disponible]]&gt;0,CONCATENATE(TabGestionINGREDIENTS[[#This Row],[Nom de l''ingrédient]]," ","-"," ",TabGestionINGREDIENTS[[#This Row],[Numéro de lot]]),"")))</f>
        <v>TEST12 - 012</v>
      </c>
      <c r="N18" s="8" t="str">
        <f>IF(TabGestionINGREDIENTS[[#This Row],[Nom de l''ingrédient]]="","",CONCATENATE(TabGestionINGREDIENTS[[#This Row],[Nom de l''ingrédient]]&amp;" "&amp;"-"&amp;" ",TabGestionINGREDIENTS[[#This Row],[Numéro de lot]]))</f>
        <v>TEST12 - 012</v>
      </c>
      <c r="O18" s="8">
        <f>IF(TabGestionINGREDIENTS[[#This Row],[Références ingrédients]]="","",COUNTIF(TabGestionINGREDIENTS[Références ingrédients],"&lt;="&amp;TabGestionINGREDIENTS[[#This Row],[Références ingrédients]])-COUNTBLANK(TabGestionINGREDIENTS[Références ingrédients]))</f>
        <v>4</v>
      </c>
      <c r="P18" s="8" t="str">
        <f>IFERROR(INDEX(TabGestionINGREDIENTS[[Références ingrédients]:[Ordre Alpha Ref]],MATCH(ROW()-ROW($P$6),TabGestionINGREDIENTS[Ordre Alpha Ref],0),1),"")</f>
        <v>TEST6 - 006</v>
      </c>
      <c r="Q18" s="8" t="str">
        <f>IF(TabGestionINGREDIENTS[[#This Row],[Ingrédients disponibles]]="Stock épuisé","",TabGestionINGREDIENTS[[#This Row],[Ingrédients disponibles]])</f>
        <v>TEST12 - 012</v>
      </c>
      <c r="R18" s="8">
        <f>IF(TabGestionINGREDIENTS[[#This Row],[Ingrédients disponibles (2)]]="","",COUNTIF(TabGestionINGREDIENTS[Ingrédients disponibles],"&lt;="&amp;TabGestionINGREDIENTS[[#This Row],[Ingrédients disponibles]])-COUNTBLANK(TabGestionINGREDIENTS[Ingrédients disponibles]))</f>
        <v>4</v>
      </c>
      <c r="S18" s="6" t="str">
        <f>IFERROR(INDEX(TabGestionINGREDIENTS[[Ingrédients disponibles (2)]:[Ordre alpha.]],MATCH(ROW()-ROW($S$6),TabGestionINGREDIENTS[Ordre alpha.],0),1),"")</f>
        <v>TEST6 - 006</v>
      </c>
    </row>
    <row r="19" spans="2:19" x14ac:dyDescent="0.45">
      <c r="B19" s="6" t="e">
        <f>IF(TabGestionINGREDIENTS[[#This Row],[Nom de l''ingrédient]]="","",TabGestionINGREDIENTS[[#This Row],[ALERTE]]&amp;"_"&amp;COUNTIF($C$7:C19,C19))</f>
        <v>#REF!</v>
      </c>
      <c r="C19" s="6" t="e">
        <f>IF(TabGestionINGREDIENTS[[#This Row],[Nom de l''ingrédient]]="","",IF(OR(AND(#REF!="Quantité minimale atteinte &amp; Stock épuisé",TabGestionINGREDIENTS[[#This Row],[ETAT]]="Quantité minimale atteinte"),AND(#REF!="Quantité minimale atteinte &amp; Stock épuisé",TabGestionINGREDIENTS[[#This Row],[ETAT]]="Stock épuisé")),"AlerteQS",IF(TabGestionINGREDIENTS[[#This Row],[ETAT]]="Quantité minimale atteinte","AlerteQ",IF(TabGestionINGREDIENTS[[#This Row],[ETAT]]="Stock épuisé","AlerteS","NoAlerte"))))</f>
        <v>#REF!</v>
      </c>
      <c r="D19" s="6" t="str">
        <f>IF(TabGestionINGREDIENTS[[#This Row],[Nom de l''ingrédient]]="","",IF(AND(TabGestionINGREDIENTS[[#This Row],[Quantité disponible]]&lt;=TabGestionINGREDIENTS[[#This Row],[Quantité minimum]],TabGestionINGREDIENTS[[#This Row],[Quantité disponible]]&gt;0),"Quantité minimale atteinte",IF(TabGestionINGREDIENTS[[#This Row],[Quantité disponible]]&lt;=0,"Stock épuisé","")))</f>
        <v/>
      </c>
      <c r="E19" s="29" t="s">
        <v>114</v>
      </c>
      <c r="F19" s="30" t="s">
        <v>131</v>
      </c>
      <c r="G19" s="31"/>
      <c r="H19" s="32"/>
      <c r="I19" s="28">
        <v>20</v>
      </c>
      <c r="J19" s="28"/>
      <c r="K19" s="7">
        <f>IF(TabGestionINGREDIENTS[[#This Row],[Quantité d''achat]]="","",TabGestionINGREDIENTS[[#This Row],[Quantité d''achat]]-TabGestionINGREDIENTS[[#This Row],[Quantité utilisée]])</f>
        <v>20</v>
      </c>
      <c r="L19" s="28"/>
      <c r="M19" s="8" t="str">
        <f>IF(TabGestionINGREDIENTS[[#This Row],[Quantité disponible]]="","",IF(TabGestionINGREDIENTS[[#This Row],[Quantité disponible]]=0,"Stock épuisé",IF(TabGestionINGREDIENTS[[#This Row],[Quantité disponible]]&gt;0,CONCATENATE(TabGestionINGREDIENTS[[#This Row],[Nom de l''ingrédient]]," ","-"," ",TabGestionINGREDIENTS[[#This Row],[Numéro de lot]]),"")))</f>
        <v>TEST13 - 013</v>
      </c>
      <c r="N19" s="8" t="str">
        <f>IF(TabGestionINGREDIENTS[[#This Row],[Nom de l''ingrédient]]="","",CONCATENATE(TabGestionINGREDIENTS[[#This Row],[Nom de l''ingrédient]]&amp;" "&amp;"-"&amp;" ",TabGestionINGREDIENTS[[#This Row],[Numéro de lot]]))</f>
        <v>TEST13 - 013</v>
      </c>
      <c r="O19" s="8">
        <f>IF(TabGestionINGREDIENTS[[#This Row],[Références ingrédients]]="","",COUNTIF(TabGestionINGREDIENTS[Références ingrédients],"&lt;="&amp;TabGestionINGREDIENTS[[#This Row],[Références ingrédients]])-COUNTBLANK(TabGestionINGREDIENTS[Références ingrédients]))</f>
        <v>5</v>
      </c>
      <c r="P19" s="8" t="str">
        <f>IFERROR(INDEX(TabGestionINGREDIENTS[[Références ingrédients]:[Ordre Alpha Ref]],MATCH(ROW()-ROW($P$6),TabGestionINGREDIENTS[Ordre Alpha Ref],0),1),"")</f>
        <v>TEST7 - 007</v>
      </c>
      <c r="Q19" s="8" t="str">
        <f>IF(TabGestionINGREDIENTS[[#This Row],[Ingrédients disponibles]]="Stock épuisé","",TabGestionINGREDIENTS[[#This Row],[Ingrédients disponibles]])</f>
        <v>TEST13 - 013</v>
      </c>
      <c r="R19" s="8">
        <f>IF(TabGestionINGREDIENTS[[#This Row],[Ingrédients disponibles (2)]]="","",COUNTIF(TabGestionINGREDIENTS[Ingrédients disponibles],"&lt;="&amp;TabGestionINGREDIENTS[[#This Row],[Ingrédients disponibles]])-COUNTBLANK(TabGestionINGREDIENTS[Ingrédients disponibles]))</f>
        <v>5</v>
      </c>
      <c r="S19" s="6" t="str">
        <f>IFERROR(INDEX(TabGestionINGREDIENTS[[Ingrédients disponibles (2)]:[Ordre alpha.]],MATCH(ROW()-ROW($S$6),TabGestionINGREDIENTS[Ordre alpha.],0),1),"")</f>
        <v>TEST7 - 007</v>
      </c>
    </row>
    <row r="20" spans="2:19" x14ac:dyDescent="0.45">
      <c r="B20" s="6" t="e">
        <f>IF(TabGestionINGREDIENTS[[#This Row],[Nom de l''ingrédient]]="","",TabGestionINGREDIENTS[[#This Row],[ALERTE]]&amp;"_"&amp;COUNTIF($C$7:C20,C20))</f>
        <v>#REF!</v>
      </c>
      <c r="C20" s="6" t="e">
        <f>IF(TabGestionINGREDIENTS[[#This Row],[Nom de l''ingrédient]]="","",IF(OR(AND(#REF!="Quantité minimale atteinte &amp; Stock épuisé",TabGestionINGREDIENTS[[#This Row],[ETAT]]="Quantité minimale atteinte"),AND(#REF!="Quantité minimale atteinte &amp; Stock épuisé",TabGestionINGREDIENTS[[#This Row],[ETAT]]="Stock épuisé")),"AlerteQS",IF(TabGestionINGREDIENTS[[#This Row],[ETAT]]="Quantité minimale atteinte","AlerteQ",IF(TabGestionINGREDIENTS[[#This Row],[ETAT]]="Stock épuisé","AlerteS","NoAlerte"))))</f>
        <v>#REF!</v>
      </c>
      <c r="D20" s="6" t="str">
        <f>IF(TabGestionINGREDIENTS[[#This Row],[Nom de l''ingrédient]]="","",IF(AND(TabGestionINGREDIENTS[[#This Row],[Quantité disponible]]&lt;=TabGestionINGREDIENTS[[#This Row],[Quantité minimum]],TabGestionINGREDIENTS[[#This Row],[Quantité disponible]]&gt;0),"Quantité minimale atteinte",IF(TabGestionINGREDIENTS[[#This Row],[Quantité disponible]]&lt;=0,"Stock épuisé","")))</f>
        <v/>
      </c>
      <c r="E20" s="29" t="s">
        <v>115</v>
      </c>
      <c r="F20" s="30" t="s">
        <v>132</v>
      </c>
      <c r="G20" s="31"/>
      <c r="H20" s="32"/>
      <c r="I20" s="28">
        <v>20</v>
      </c>
      <c r="J20" s="28"/>
      <c r="K20" s="7">
        <f>IF(TabGestionINGREDIENTS[[#This Row],[Quantité d''achat]]="","",TabGestionINGREDIENTS[[#This Row],[Quantité d''achat]]-TabGestionINGREDIENTS[[#This Row],[Quantité utilisée]])</f>
        <v>20</v>
      </c>
      <c r="L20" s="28"/>
      <c r="M20" s="8" t="str">
        <f>IF(TabGestionINGREDIENTS[[#This Row],[Quantité disponible]]="","",IF(TabGestionINGREDIENTS[[#This Row],[Quantité disponible]]=0,"Stock épuisé",IF(TabGestionINGREDIENTS[[#This Row],[Quantité disponible]]&gt;0,CONCATENATE(TabGestionINGREDIENTS[[#This Row],[Nom de l''ingrédient]]," ","-"," ",TabGestionINGREDIENTS[[#This Row],[Numéro de lot]]),"")))</f>
        <v>TEST14 - 014</v>
      </c>
      <c r="N20" s="8" t="str">
        <f>IF(TabGestionINGREDIENTS[[#This Row],[Nom de l''ingrédient]]="","",CONCATENATE(TabGestionINGREDIENTS[[#This Row],[Nom de l''ingrédient]]&amp;" "&amp;"-"&amp;" ",TabGestionINGREDIENTS[[#This Row],[Numéro de lot]]))</f>
        <v>TEST14 - 014</v>
      </c>
      <c r="O20" s="8">
        <f>IF(TabGestionINGREDIENTS[[#This Row],[Références ingrédients]]="","",COUNTIF(TabGestionINGREDIENTS[Références ingrédients],"&lt;="&amp;TabGestionINGREDIENTS[[#This Row],[Références ingrédients]])-COUNTBLANK(TabGestionINGREDIENTS[Références ingrédients]))</f>
        <v>6</v>
      </c>
      <c r="P20" s="8" t="str">
        <f>IFERROR(INDEX(TabGestionINGREDIENTS[[Références ingrédients]:[Ordre Alpha Ref]],MATCH(ROW()-ROW($P$6),TabGestionINGREDIENTS[Ordre Alpha Ref],0),1),"")</f>
        <v>TEST8 - 008</v>
      </c>
      <c r="Q20" s="8" t="str">
        <f>IF(TabGestionINGREDIENTS[[#This Row],[Ingrédients disponibles]]="Stock épuisé","",TabGestionINGREDIENTS[[#This Row],[Ingrédients disponibles]])</f>
        <v>TEST14 - 014</v>
      </c>
      <c r="R20" s="8">
        <f>IF(TabGestionINGREDIENTS[[#This Row],[Ingrédients disponibles (2)]]="","",COUNTIF(TabGestionINGREDIENTS[Ingrédients disponibles],"&lt;="&amp;TabGestionINGREDIENTS[[#This Row],[Ingrédients disponibles]])-COUNTBLANK(TabGestionINGREDIENTS[Ingrédients disponibles]))</f>
        <v>6</v>
      </c>
      <c r="S20" s="6" t="str">
        <f>IFERROR(INDEX(TabGestionINGREDIENTS[[Ingrédients disponibles (2)]:[Ordre alpha.]],MATCH(ROW()-ROW($S$6),TabGestionINGREDIENTS[Ordre alpha.],0),1),"")</f>
        <v>TEST8 - 008</v>
      </c>
    </row>
    <row r="21" spans="2:19" x14ac:dyDescent="0.45">
      <c r="B21" s="6" t="e">
        <f>IF(TabGestionINGREDIENTS[[#This Row],[Nom de l''ingrédient]]="","",TabGestionINGREDIENTS[[#This Row],[ALERTE]]&amp;"_"&amp;COUNTIF($C$8:C22,C21))</f>
        <v>#REF!</v>
      </c>
      <c r="C21" s="6" t="e">
        <f>IF(TabGestionINGREDIENTS[[#This Row],[Nom de l''ingrédient]]="","",IF(OR(AND(#REF!="Quantité minimale atteinte &amp; Stock épuisé",TabGestionINGREDIENTS[[#This Row],[ETAT]]="Quantité minimale atteinte"),AND(#REF!="Quantité minimale atteinte &amp; Stock épuisé",TabGestionINGREDIENTS[[#This Row],[ETAT]]="Stock épuisé")),"AlerteQS",IF(TabGestionINGREDIENTS[[#This Row],[ETAT]]="Quantité minimale atteinte","AlerteQ",IF(TabGestionINGREDIENTS[[#This Row],[ETAT]]="Stock épuisé","AlerteS","NoAlerte"))))</f>
        <v>#REF!</v>
      </c>
      <c r="D21" s="6" t="str">
        <f>IF(TabGestionINGREDIENTS[[#This Row],[Nom de l''ingrédient]]="","",IF(AND(TabGestionINGREDIENTS[[#This Row],[Quantité disponible]]&lt;=TabGestionINGREDIENTS[[#This Row],[Quantité minimum]],TabGestionINGREDIENTS[[#This Row],[Quantité disponible]]&gt;0),"Quantité minimale atteinte",IF(TabGestionINGREDIENTS[[#This Row],[Quantité disponible]]&lt;=0,"Stock épuisé","")))</f>
        <v/>
      </c>
      <c r="E21" s="29" t="s">
        <v>116</v>
      </c>
      <c r="F21" s="30" t="s">
        <v>133</v>
      </c>
      <c r="G21" s="31"/>
      <c r="H21" s="32"/>
      <c r="I21" s="28">
        <v>20</v>
      </c>
      <c r="J21" s="28"/>
      <c r="K21" s="7">
        <f>IF(TabGestionINGREDIENTS[[#This Row],[Quantité d''achat]]="","",TabGestionINGREDIENTS[[#This Row],[Quantité d''achat]]-TabGestionINGREDIENTS[[#This Row],[Quantité utilisée]])</f>
        <v>20</v>
      </c>
      <c r="L21" s="28"/>
      <c r="M21" s="8" t="str">
        <f>IF(TabGestionINGREDIENTS[[#This Row],[Quantité disponible]]="","",IF(TabGestionINGREDIENTS[[#This Row],[Quantité disponible]]=0,"Stock épuisé",IF(TabGestionINGREDIENTS[[#This Row],[Quantité disponible]]&gt;0,CONCATENATE(TabGestionINGREDIENTS[[#This Row],[Nom de l''ingrédient]]," ","-"," ",TabGestionINGREDIENTS[[#This Row],[Numéro de lot]]),"")))</f>
        <v>TEST15 - 015</v>
      </c>
      <c r="N21" s="8" t="str">
        <f>IF(TabGestionINGREDIENTS[[#This Row],[Nom de l''ingrédient]]="","",CONCATENATE(TabGestionINGREDIENTS[[#This Row],[Nom de l''ingrédient]]&amp;" "&amp;"-"&amp;" ",TabGestionINGREDIENTS[[#This Row],[Numéro de lot]]))</f>
        <v>TEST15 - 015</v>
      </c>
      <c r="O21" s="8">
        <f>IF(TabGestionINGREDIENTS[[#This Row],[Références ingrédients]]="","",COUNTIF(TabGestionINGREDIENTS[Références ingrédients],"&lt;="&amp;TabGestionINGREDIENTS[[#This Row],[Références ingrédients]])-COUNTBLANK(TabGestionINGREDIENTS[Références ingrédients]))</f>
        <v>7</v>
      </c>
      <c r="P21" s="8" t="str">
        <f>IFERROR(INDEX(TabGestionINGREDIENTS[[Références ingrédients]:[Ordre Alpha Ref]],MATCH(ROW()-ROW($P$6),TabGestionINGREDIENTS[Ordre Alpha Ref],0),1),"")</f>
        <v>TEST9 - 009</v>
      </c>
      <c r="Q21" s="8" t="str">
        <f>IF(TabGestionINGREDIENTS[[#This Row],[Ingrédients disponibles]]="Stock épuisé","",TabGestionINGREDIENTS[[#This Row],[Ingrédients disponibles]])</f>
        <v>TEST15 - 015</v>
      </c>
      <c r="R21" s="8">
        <f>IF(TabGestionINGREDIENTS[[#This Row],[Ingrédients disponibles (2)]]="","",COUNTIF(TabGestionINGREDIENTS[Ingrédients disponibles],"&lt;="&amp;TabGestionINGREDIENTS[[#This Row],[Ingrédients disponibles]])-COUNTBLANK(TabGestionINGREDIENTS[Ingrédients disponibles]))</f>
        <v>7</v>
      </c>
      <c r="S21" s="6" t="str">
        <f>IFERROR(INDEX(TabGestionINGREDIENTS[[Ingrédients disponibles (2)]:[Ordre alpha.]],MATCH(ROW()-ROW($S$6),TabGestionINGREDIENTS[Ordre alpha.],0),1),"")</f>
        <v>TEST9 - 009</v>
      </c>
    </row>
  </sheetData>
  <sheetProtection formatCells="0" formatColumns="0" formatRows="0" insertRows="0" deleteRows="0" selectLockedCells="1" sort="0" autoFilter="0" pivotTables="0"/>
  <mergeCells count="4">
    <mergeCell ref="I4:J4"/>
    <mergeCell ref="G2:J2"/>
    <mergeCell ref="K4:L4"/>
    <mergeCell ref="F4:H4"/>
  </mergeCells>
  <phoneticPr fontId="2" type="noConversion"/>
  <conditionalFormatting sqref="E7:M21">
    <cfRule type="expression" dxfId="5" priority="23">
      <formula>AND($K7&lt;=$L7,$I7&lt;&gt;"")</formula>
    </cfRule>
  </conditionalFormatting>
  <conditionalFormatting sqref="E7:M21">
    <cfRule type="expression" dxfId="4" priority="7">
      <formula>$M7="Stock épuisé"</formula>
    </cfRule>
  </conditionalFormatting>
  <conditionalFormatting sqref="F7:F21">
    <cfRule type="duplicateValues" dxfId="3" priority="434"/>
  </conditionalFormatting>
  <dataValidations count="3">
    <dataValidation type="list" allowBlank="1" showInputMessage="1" showErrorMessage="1" prompt="CHOISIR UN INGREDIENT" sqref="F4" xr:uid="{E27FD73D-B8E8-442A-8909-E3A370907A8A}">
      <formula1>INGREDIENTS</formula1>
    </dataValidation>
    <dataValidation type="list" allowBlank="1" showInputMessage="1" showErrorMessage="1" sqref="E7:E21" xr:uid="{CCC8E3D2-915C-481A-A056-304C2F6160D0}">
      <formula1>INGREDIENTS</formula1>
    </dataValidation>
    <dataValidation type="list" allowBlank="1" showInputMessage="1" showErrorMessage="1" sqref="H7:H21" xr:uid="{41A6F571-35F6-42F9-9328-994E36425BED}">
      <formula1>FOURNISSEURS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5A4243-F58C-4E13-BB99-7F0ED7A041BC}">
  <sheetPr codeName="Feuil4"/>
  <dimension ref="A1:AG2656"/>
  <sheetViews>
    <sheetView showGridLines="0" zoomScale="82" zoomScaleNormal="82" workbookViewId="0">
      <pane xSplit="13" ySplit="6" topLeftCell="N7" activePane="bottomRight" state="frozen"/>
      <selection pane="topRight"/>
      <selection pane="bottomLeft"/>
      <selection pane="bottomRight" activeCell="F7" sqref="F7"/>
    </sheetView>
  </sheetViews>
  <sheetFormatPr baseColWidth="10" defaultRowHeight="14.25" x14ac:dyDescent="0.45"/>
  <cols>
    <col min="1" max="1" width="14.6640625" style="28" hidden="1" customWidth="1"/>
    <col min="2" max="2" width="13.19921875" style="28" hidden="1" customWidth="1"/>
    <col min="3" max="3" width="21.1328125" style="28" hidden="1" customWidth="1"/>
    <col min="4" max="4" width="12" style="28" hidden="1" customWidth="1"/>
    <col min="5" max="5" width="22.3984375" style="28" hidden="1" customWidth="1"/>
    <col min="6" max="6" width="17" style="28" customWidth="1"/>
    <col min="7" max="7" width="13.3984375" style="28" customWidth="1"/>
    <col min="8" max="8" width="24.73046875" style="28" customWidth="1"/>
    <col min="9" max="9" width="12.46484375" style="28" customWidth="1"/>
    <col min="10" max="13" width="8.59765625" style="28" customWidth="1"/>
    <col min="14" max="21" width="20.59765625" style="28" customWidth="1"/>
    <col min="22" max="22" width="24.86328125" style="28" customWidth="1"/>
    <col min="23" max="24" width="20.59765625" style="28" customWidth="1"/>
    <col min="25" max="28" width="20.59765625" style="46" customWidth="1"/>
    <col min="29" max="29" width="27.796875" style="46" customWidth="1"/>
    <col min="30" max="30" width="24.1328125" style="46" customWidth="1"/>
  </cols>
  <sheetData>
    <row r="1" spans="1:33" ht="2" customHeight="1" x14ac:dyDescent="0.45"/>
    <row r="2" spans="1:33" ht="22.25" customHeight="1" x14ac:dyDescent="0.45">
      <c r="B2" s="51"/>
      <c r="C2" s="51"/>
      <c r="D2" s="51"/>
      <c r="E2" s="51"/>
      <c r="F2" s="51"/>
      <c r="G2" s="51"/>
      <c r="H2" s="51"/>
      <c r="I2" s="71" t="s">
        <v>81</v>
      </c>
      <c r="J2" s="72"/>
      <c r="K2" s="72"/>
      <c r="L2" s="72"/>
      <c r="M2" s="72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2"/>
      <c r="Z2" s="52"/>
      <c r="AA2" s="52"/>
      <c r="AB2" s="52"/>
      <c r="AC2" s="52"/>
      <c r="AD2" s="52"/>
      <c r="AE2" s="26"/>
    </row>
    <row r="3" spans="1:33" ht="28.5" customHeight="1" thickBot="1" x14ac:dyDescent="0.5"/>
    <row r="4" spans="1:33" ht="33.75" customHeight="1" thickTop="1" thickBot="1" x14ac:dyDescent="0.5">
      <c r="F4" s="53"/>
      <c r="G4" s="73"/>
      <c r="H4" s="74"/>
      <c r="I4" s="69" t="str">
        <f>IF($G$4="","Quantité","Disponible:")</f>
        <v>Quantité</v>
      </c>
      <c r="J4" s="70"/>
      <c r="K4" s="67" t="str">
        <f>IF($G$4="","disponible",SUMIF(TabGestionPRODUITS[Nom du produit],$G$4,TabGestionPRODUITS[Quantité disponible]))</f>
        <v>disponible</v>
      </c>
      <c r="L4" s="67"/>
      <c r="M4" s="68"/>
      <c r="S4" s="54"/>
    </row>
    <row r="5" spans="1:33" ht="10.15" customHeight="1" thickTop="1" x14ac:dyDescent="0.45"/>
    <row r="6" spans="1:33" s="12" customFormat="1" ht="77.25" customHeight="1" x14ac:dyDescent="0.5">
      <c r="A6" s="55" t="s">
        <v>76</v>
      </c>
      <c r="B6" s="55" t="s">
        <v>75</v>
      </c>
      <c r="C6" s="55" t="s">
        <v>74</v>
      </c>
      <c r="D6" s="55" t="s">
        <v>72</v>
      </c>
      <c r="E6" s="55" t="s">
        <v>71</v>
      </c>
      <c r="F6" s="50" t="s">
        <v>1</v>
      </c>
      <c r="G6" s="50" t="s">
        <v>0</v>
      </c>
      <c r="H6" s="50" t="s">
        <v>3</v>
      </c>
      <c r="I6" s="50" t="s">
        <v>2</v>
      </c>
      <c r="J6" s="56" t="s">
        <v>73</v>
      </c>
      <c r="K6" s="56" t="s">
        <v>11</v>
      </c>
      <c r="L6" s="56" t="s">
        <v>7</v>
      </c>
      <c r="M6" s="56" t="s">
        <v>47</v>
      </c>
      <c r="N6" s="57" t="s">
        <v>30</v>
      </c>
      <c r="O6" s="57" t="s">
        <v>31</v>
      </c>
      <c r="P6" s="57" t="s">
        <v>32</v>
      </c>
      <c r="Q6" s="57" t="s">
        <v>33</v>
      </c>
      <c r="R6" s="57" t="s">
        <v>34</v>
      </c>
      <c r="S6" s="57" t="s">
        <v>35</v>
      </c>
      <c r="T6" s="57" t="s">
        <v>36</v>
      </c>
      <c r="U6" s="57" t="s">
        <v>37</v>
      </c>
      <c r="V6" s="57" t="s">
        <v>38</v>
      </c>
      <c r="W6" s="57" t="s">
        <v>39</v>
      </c>
      <c r="X6" s="57" t="s">
        <v>40</v>
      </c>
      <c r="Y6" s="57" t="s">
        <v>41</v>
      </c>
      <c r="Z6" s="57" t="s">
        <v>42</v>
      </c>
      <c r="AA6" s="57" t="s">
        <v>43</v>
      </c>
      <c r="AB6" s="57" t="s">
        <v>44</v>
      </c>
      <c r="AC6" s="57" t="s">
        <v>51</v>
      </c>
      <c r="AD6" s="57" t="s">
        <v>48</v>
      </c>
      <c r="AE6" s="11"/>
      <c r="AF6" s="11"/>
      <c r="AG6" s="11"/>
    </row>
    <row r="7" spans="1:33" s="12" customFormat="1" ht="77.25" customHeight="1" x14ac:dyDescent="0.5">
      <c r="A7" s="47" t="str">
        <f>IF(TabGestionPRODUITS[[#This Row],[Nom du produit]]="","",(TabGestionPRODUITS[[#This Row],[ALERTE]]&amp;"_"&amp;COUNTIF($B$7:B7,B7)))</f>
        <v/>
      </c>
      <c r="B7" s="27" t="str">
        <f>IF(TabGestionPRODUITS[[#This Row],[Nom du produit]]="","",IF(OR(AND(#REF!="Quantité minimale atteinte &amp; Stock épuisé",TabGestionPRODUITS[[#This Row],[ETAT]]="Quantité minimale atteinte"),AND(#REF!="Quantité minimale atteinte &amp; Stock épuisé",TabGestionPRODUITS[[#This Row],[ETAT]]="Stock épuisé")),"AlerteQS",IF(TabGestionPRODUITS[[#This Row],[ETAT]]="Quantité minimale atteinte","AlerteQ",IF(TabGestionPRODUITS[[#This Row],[ETAT]]="Stock épuisé","AlerteS","NoAlerte"))))</f>
        <v/>
      </c>
      <c r="C7" s="27" t="str">
        <f>IF(TabGestionPRODUITS[[#This Row],[Nom du produit]]="","",IF(AND($L7&lt;=$M7,$L7&gt;0),"Quantité minimale atteinte",IF($L7&lt;=0,"Stock épuisé","")))</f>
        <v/>
      </c>
      <c r="D7" s="27" t="str">
        <f>IF(TabGestionPRODUITS[[#This Row],[Nom du produit]]="","",$E7&amp;"_"&amp;COUNTIF($E$7:TabGestionPRODUITS[[#This Row],[Recherche ingrédient]],TabGestionPRODUITS[[#This Row],[Recherche ingrédient]]))</f>
        <v/>
      </c>
      <c r="E7" s="27" t="str">
        <f>IF(TabGestionPRODUITS[[#This Row],[Nom du produit]]="","",IF((--ISNUMBER(SEARCH(#REF!,TabGestionPRODUITS[[#This Row],[Ingrédients du produit]])))=1,"présent","non présent"))</f>
        <v/>
      </c>
      <c r="F7" s="27"/>
      <c r="G7" s="28"/>
      <c r="H7" s="48" t="str">
        <f>IF(TabGestionPRODUITS[[#This Row],[Nom du produit]]="","",(VLOOKUP($F7,TabProduits[],3,FALSE)))</f>
        <v/>
      </c>
      <c r="I7" s="31"/>
      <c r="J7" s="28"/>
      <c r="K7" s="28"/>
      <c r="L7" s="28" t="str">
        <f>IF(TabGestionPRODUITS[[#This Row],[Quantité produite]]="","",J7-K7)</f>
        <v/>
      </c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49" t="str">
        <f>CONCATENATE(TabGestionPRODUITS[[#This Row],[Ingrédient 1
Numéro de lot]]&amp;CHAR(10),TabGestionPRODUITS[[#This Row],[Ingrédient 2
Numéro de lot]]&amp;CHAR(10),TabGestionPRODUITS[[#This Row],[Ingrédient 3
Numéro de lot]]&amp;CHAR(10),TabGestionPRODUITS[[#This Row],[Ingrédient 4
Numéro de lot]]&amp;CHAR(10),TabGestionPRODUITS[[#This Row],[Ingrédient 5
Numéro de lot]]&amp;CHAR(10),TabGestionPRODUITS[[#This Row],[Ingrédient 6
Numéro de lot]]&amp;CHAR(10),TabGestionPRODUITS[[#This Row],[Ingrédient 7
Numéro de lot]]&amp;CHAR(10),TabGestionPRODUITS[[#This Row],[Ingrédient 8
Numéro de lot]]&amp;CHAR(10),TabGestionPRODUITS[[#This Row],[Ingrédient 9
Numéro de lot]]&amp;CHAR(10),TabGestionPRODUITS[[#This Row],[Ingrédient 10
Numéro de lot]]&amp;CHAR(10),TabGestionPRODUITS[[#This Row],[Ingrédient 11
Numéro de lot]]&amp;CHAR(10),TabGestionPRODUITS[[#This Row],[Ingrédient 12
Numéro de lot]]&amp;CHAR(10),TabGestionPRODUITS[[#This Row],[Ingrédient 13
Numéro de lot]]&amp;CHAR(10),TabGestionPRODUITS[[#This Row],[Ingrédient 14
Numéro de lot]]&amp;CHAR(10),TabGestionPRODUITS[[#This Row],[Ingrédient 15
Numéro de lot]]&amp;CHAR(10),)</f>
        <v xml:space="preserve">
</v>
      </c>
      <c r="AD7" s="28" t="str">
        <f>CONCATENATE(TabGestionPRODUITS[[#This Row],[Nom du produit]]&amp;" "&amp;"-"&amp;" ",TabGestionPRODUITS[[#This Row],[Numéro de lot]])</f>
        <v xml:space="preserve"> - </v>
      </c>
      <c r="AE7" s="11"/>
      <c r="AF7" s="11"/>
      <c r="AG7" s="11"/>
    </row>
    <row r="8" spans="1:33" s="12" customFormat="1" ht="77.25" customHeight="1" x14ac:dyDescent="0.5">
      <c r="A8" s="28"/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46"/>
      <c r="Z8" s="46"/>
      <c r="AA8" s="46"/>
      <c r="AB8" s="46"/>
      <c r="AC8" s="46"/>
      <c r="AD8" s="46"/>
      <c r="AE8" s="11"/>
      <c r="AF8" s="11"/>
      <c r="AG8" s="11"/>
    </row>
    <row r="9" spans="1:33" s="12" customFormat="1" ht="77.25" customHeight="1" x14ac:dyDescent="0.5">
      <c r="A9" s="28"/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46"/>
      <c r="Z9" s="46"/>
      <c r="AA9" s="46"/>
      <c r="AB9" s="46"/>
      <c r="AC9" s="46"/>
      <c r="AD9" s="46"/>
      <c r="AE9" s="11"/>
      <c r="AF9" s="11"/>
      <c r="AG9" s="11"/>
    </row>
    <row r="10" spans="1:33" s="12" customFormat="1" ht="77.25" customHeight="1" x14ac:dyDescent="0.5">
      <c r="A10" s="28"/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46"/>
      <c r="Z10" s="46"/>
      <c r="AA10" s="46"/>
      <c r="AB10" s="46"/>
      <c r="AC10" s="46"/>
      <c r="AD10" s="46"/>
      <c r="AE10" s="11"/>
      <c r="AF10" s="11"/>
      <c r="AG10" s="11"/>
    </row>
    <row r="11" spans="1:33" s="12" customFormat="1" ht="77.25" customHeight="1" x14ac:dyDescent="0.5">
      <c r="A11" s="28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46"/>
      <c r="Z11" s="46"/>
      <c r="AA11" s="46"/>
      <c r="AB11" s="46"/>
      <c r="AC11" s="46"/>
      <c r="AD11" s="46"/>
      <c r="AE11" s="11"/>
      <c r="AF11" s="11"/>
      <c r="AG11" s="11"/>
    </row>
    <row r="12" spans="1:33" s="12" customFormat="1" ht="77.25" customHeight="1" x14ac:dyDescent="0.5">
      <c r="A12" s="28"/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46"/>
      <c r="Z12" s="46"/>
      <c r="AA12" s="46"/>
      <c r="AB12" s="46"/>
      <c r="AC12" s="46"/>
      <c r="AD12" s="46"/>
      <c r="AE12" s="11"/>
      <c r="AF12" s="11"/>
      <c r="AG12" s="11"/>
    </row>
    <row r="13" spans="1:33" s="12" customFormat="1" ht="77.25" customHeight="1" x14ac:dyDescent="0.5">
      <c r="A13" s="28"/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46"/>
      <c r="Z13" s="46"/>
      <c r="AA13" s="46"/>
      <c r="AB13" s="46"/>
      <c r="AC13" s="46"/>
      <c r="AD13" s="46"/>
      <c r="AE13" s="11"/>
      <c r="AF13" s="11"/>
      <c r="AG13" s="11"/>
    </row>
    <row r="14" spans="1:33" s="12" customFormat="1" ht="77.25" customHeight="1" x14ac:dyDescent="0.5">
      <c r="A14" s="28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46"/>
      <c r="Z14" s="46"/>
      <c r="AA14" s="46"/>
      <c r="AB14" s="46"/>
      <c r="AC14" s="46"/>
      <c r="AD14" s="46"/>
      <c r="AE14" s="11"/>
      <c r="AF14" s="11"/>
      <c r="AG14" s="11"/>
    </row>
    <row r="15" spans="1:33" s="12" customFormat="1" ht="77.25" customHeight="1" x14ac:dyDescent="0.5">
      <c r="A15" s="28"/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46"/>
      <c r="Z15" s="46"/>
      <c r="AA15" s="46"/>
      <c r="AB15" s="46"/>
      <c r="AC15" s="46"/>
      <c r="AD15" s="46"/>
      <c r="AE15" s="11"/>
      <c r="AF15" s="11"/>
      <c r="AG15" s="11"/>
    </row>
    <row r="16" spans="1:33" s="12" customFormat="1" ht="77.25" customHeight="1" x14ac:dyDescent="0.5">
      <c r="A16" s="28"/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46"/>
      <c r="Z16" s="46"/>
      <c r="AA16" s="46"/>
      <c r="AB16" s="46"/>
      <c r="AC16" s="46"/>
      <c r="AD16" s="46"/>
      <c r="AE16" s="11"/>
      <c r="AF16" s="11"/>
      <c r="AG16" s="11"/>
    </row>
    <row r="17" spans="1:33" s="12" customFormat="1" ht="77.25" customHeight="1" x14ac:dyDescent="0.5">
      <c r="A17" s="28"/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46"/>
      <c r="Z17" s="46"/>
      <c r="AA17" s="46"/>
      <c r="AB17" s="46"/>
      <c r="AC17" s="46"/>
      <c r="AD17" s="46"/>
      <c r="AE17" s="11"/>
      <c r="AF17" s="11"/>
      <c r="AG17" s="11"/>
    </row>
    <row r="18" spans="1:33" s="12" customFormat="1" ht="77.25" customHeight="1" x14ac:dyDescent="0.5">
      <c r="A18" s="28"/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46"/>
      <c r="Z18" s="46"/>
      <c r="AA18" s="46"/>
      <c r="AB18" s="46"/>
      <c r="AC18" s="46"/>
      <c r="AD18" s="46"/>
      <c r="AE18" s="11"/>
      <c r="AF18" s="11"/>
      <c r="AG18" s="11"/>
    </row>
    <row r="19" spans="1:33" s="12" customFormat="1" ht="77.25" customHeight="1" x14ac:dyDescent="0.5">
      <c r="A19" s="28"/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46"/>
      <c r="Z19" s="46"/>
      <c r="AA19" s="46"/>
      <c r="AB19" s="46"/>
      <c r="AC19" s="46"/>
      <c r="AD19" s="46"/>
      <c r="AE19" s="11"/>
      <c r="AF19" s="11"/>
      <c r="AG19" s="11"/>
    </row>
    <row r="20" spans="1:33" s="12" customFormat="1" ht="77.25" customHeight="1" x14ac:dyDescent="0.5">
      <c r="A20" s="28"/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46"/>
      <c r="Z20" s="46"/>
      <c r="AA20" s="46"/>
      <c r="AB20" s="46"/>
      <c r="AC20" s="46"/>
      <c r="AD20" s="46"/>
      <c r="AE20" s="11"/>
      <c r="AF20" s="11"/>
      <c r="AG20" s="11"/>
    </row>
    <row r="21" spans="1:33" s="12" customFormat="1" ht="77.25" customHeight="1" x14ac:dyDescent="0.5">
      <c r="A21" s="28"/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46"/>
      <c r="Z21" s="46"/>
      <c r="AA21" s="46"/>
      <c r="AB21" s="46"/>
      <c r="AC21" s="46"/>
      <c r="AD21" s="46"/>
      <c r="AE21" s="11"/>
      <c r="AF21" s="11"/>
      <c r="AG21" s="11"/>
    </row>
    <row r="22" spans="1:33" s="12" customFormat="1" ht="77.25" customHeight="1" x14ac:dyDescent="0.5">
      <c r="A22" s="28"/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46"/>
      <c r="Z22" s="46"/>
      <c r="AA22" s="46"/>
      <c r="AB22" s="46"/>
      <c r="AC22" s="46"/>
      <c r="AD22" s="46"/>
      <c r="AE22" s="11"/>
      <c r="AF22" s="11"/>
      <c r="AG22" s="11"/>
    </row>
    <row r="23" spans="1:33" s="12" customFormat="1" ht="77.25" customHeight="1" x14ac:dyDescent="0.5">
      <c r="A23" s="28"/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46"/>
      <c r="Z23" s="46"/>
      <c r="AA23" s="46"/>
      <c r="AB23" s="46"/>
      <c r="AC23" s="46"/>
      <c r="AD23" s="46"/>
      <c r="AE23" s="11"/>
      <c r="AF23" s="11"/>
      <c r="AG23" s="11"/>
    </row>
    <row r="24" spans="1:33" s="12" customFormat="1" ht="77.25" customHeight="1" x14ac:dyDescent="0.5">
      <c r="A24" s="28"/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46"/>
      <c r="Z24" s="46"/>
      <c r="AA24" s="46"/>
      <c r="AB24" s="46"/>
      <c r="AC24" s="46"/>
      <c r="AD24" s="46"/>
      <c r="AE24" s="11"/>
      <c r="AF24" s="11"/>
      <c r="AG24" s="11"/>
    </row>
    <row r="25" spans="1:33" s="12" customFormat="1" ht="77.25" customHeight="1" x14ac:dyDescent="0.5">
      <c r="A25" s="28"/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46"/>
      <c r="Z25" s="46"/>
      <c r="AA25" s="46"/>
      <c r="AB25" s="46"/>
      <c r="AC25" s="46"/>
      <c r="AD25" s="46"/>
      <c r="AE25" s="11"/>
      <c r="AF25" s="11"/>
      <c r="AG25" s="11"/>
    </row>
    <row r="26" spans="1:33" s="12" customFormat="1" ht="77.25" customHeight="1" x14ac:dyDescent="0.5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46"/>
      <c r="Z26" s="46"/>
      <c r="AA26" s="46"/>
      <c r="AB26" s="46"/>
      <c r="AC26" s="46"/>
      <c r="AD26" s="46"/>
      <c r="AE26" s="11"/>
      <c r="AF26" s="11"/>
      <c r="AG26" s="11"/>
    </row>
    <row r="27" spans="1:33" s="12" customFormat="1" ht="77.25" customHeight="1" x14ac:dyDescent="0.5">
      <c r="A27" s="28"/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46"/>
      <c r="Z27" s="46"/>
      <c r="AA27" s="46"/>
      <c r="AB27" s="46"/>
      <c r="AC27" s="46"/>
      <c r="AD27" s="46"/>
      <c r="AE27" s="11"/>
      <c r="AF27" s="11"/>
      <c r="AG27" s="11"/>
    </row>
    <row r="28" spans="1:33" s="12" customFormat="1" ht="77.25" customHeight="1" x14ac:dyDescent="0.5">
      <c r="A28" s="28"/>
      <c r="B28" s="28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46"/>
      <c r="Z28" s="46"/>
      <c r="AA28" s="46"/>
      <c r="AB28" s="46"/>
      <c r="AC28" s="46"/>
      <c r="AD28" s="46"/>
      <c r="AE28" s="11"/>
      <c r="AF28" s="11"/>
      <c r="AG28" s="11"/>
    </row>
    <row r="29" spans="1:33" s="12" customFormat="1" ht="77.25" customHeight="1" x14ac:dyDescent="0.5">
      <c r="A29" s="28"/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46"/>
      <c r="Z29" s="46"/>
      <c r="AA29" s="46"/>
      <c r="AB29" s="46"/>
      <c r="AC29" s="46"/>
      <c r="AD29" s="46"/>
      <c r="AE29" s="11"/>
      <c r="AF29" s="11"/>
      <c r="AG29" s="11"/>
    </row>
    <row r="30" spans="1:33" s="12" customFormat="1" ht="77.25" customHeight="1" x14ac:dyDescent="0.5">
      <c r="A30" s="28"/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46"/>
      <c r="Z30" s="46"/>
      <c r="AA30" s="46"/>
      <c r="AB30" s="46"/>
      <c r="AC30" s="46"/>
      <c r="AD30" s="46"/>
      <c r="AE30" s="11"/>
      <c r="AF30" s="11"/>
      <c r="AG30" s="11"/>
    </row>
    <row r="31" spans="1:33" s="12" customFormat="1" ht="77.25" customHeight="1" x14ac:dyDescent="0.5">
      <c r="A31" s="28"/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46"/>
      <c r="Z31" s="46"/>
      <c r="AA31" s="46"/>
      <c r="AB31" s="46"/>
      <c r="AC31" s="46"/>
      <c r="AD31" s="46"/>
      <c r="AE31" s="11"/>
      <c r="AF31" s="11"/>
      <c r="AG31" s="11"/>
    </row>
    <row r="32" spans="1:33" s="12" customFormat="1" ht="77.25" customHeight="1" x14ac:dyDescent="0.5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46"/>
      <c r="Z32" s="46"/>
      <c r="AA32" s="46"/>
      <c r="AB32" s="46"/>
      <c r="AC32" s="46"/>
      <c r="AD32" s="46"/>
      <c r="AE32" s="11"/>
      <c r="AF32" s="11"/>
      <c r="AG32" s="11"/>
    </row>
    <row r="33" spans="1:33" s="12" customFormat="1" ht="77.25" customHeight="1" x14ac:dyDescent="0.5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46"/>
      <c r="Z33" s="46"/>
      <c r="AA33" s="46"/>
      <c r="AB33" s="46"/>
      <c r="AC33" s="46"/>
      <c r="AD33" s="46"/>
      <c r="AE33" s="11"/>
      <c r="AF33" s="11"/>
      <c r="AG33" s="11"/>
    </row>
    <row r="34" spans="1:33" s="12" customFormat="1" ht="77.25" customHeight="1" x14ac:dyDescent="0.5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46"/>
      <c r="Z34" s="46"/>
      <c r="AA34" s="46"/>
      <c r="AB34" s="46"/>
      <c r="AC34" s="46"/>
      <c r="AD34" s="46"/>
      <c r="AE34" s="11"/>
      <c r="AF34" s="11"/>
      <c r="AG34" s="11"/>
    </row>
    <row r="35" spans="1:33" s="12" customFormat="1" ht="77.25" customHeight="1" x14ac:dyDescent="0.5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46"/>
      <c r="Z35" s="46"/>
      <c r="AA35" s="46"/>
      <c r="AB35" s="46"/>
      <c r="AC35" s="46"/>
      <c r="AD35" s="46"/>
      <c r="AE35" s="11"/>
      <c r="AF35" s="11"/>
      <c r="AG35" s="11"/>
    </row>
    <row r="36" spans="1:33" s="12" customFormat="1" ht="77.25" customHeight="1" x14ac:dyDescent="0.5">
      <c r="A36" s="28"/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46"/>
      <c r="Z36" s="46"/>
      <c r="AA36" s="46"/>
      <c r="AB36" s="46"/>
      <c r="AC36" s="46"/>
      <c r="AD36" s="46"/>
      <c r="AE36" s="11"/>
      <c r="AF36" s="11"/>
      <c r="AG36" s="11"/>
    </row>
    <row r="37" spans="1:33" s="12" customFormat="1" ht="77.25" customHeight="1" x14ac:dyDescent="0.5">
      <c r="A37" s="28"/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46"/>
      <c r="Z37" s="46"/>
      <c r="AA37" s="46"/>
      <c r="AB37" s="46"/>
      <c r="AC37" s="46"/>
      <c r="AD37" s="46"/>
      <c r="AE37" s="11"/>
      <c r="AF37" s="11"/>
      <c r="AG37" s="11"/>
    </row>
    <row r="38" spans="1:33" s="12" customFormat="1" ht="77.25" customHeight="1" x14ac:dyDescent="0.5">
      <c r="A38" s="28"/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46"/>
      <c r="Z38" s="46"/>
      <c r="AA38" s="46"/>
      <c r="AB38" s="46"/>
      <c r="AC38" s="46"/>
      <c r="AD38" s="46"/>
      <c r="AE38" s="11"/>
      <c r="AF38" s="11"/>
      <c r="AG38" s="11"/>
    </row>
    <row r="39" spans="1:33" s="12" customFormat="1" ht="77.25" customHeight="1" x14ac:dyDescent="0.5">
      <c r="A39" s="28"/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46"/>
      <c r="Z39" s="46"/>
      <c r="AA39" s="46"/>
      <c r="AB39" s="46"/>
      <c r="AC39" s="46"/>
      <c r="AD39" s="46"/>
      <c r="AE39" s="11"/>
      <c r="AF39" s="11"/>
      <c r="AG39" s="11"/>
    </row>
    <row r="40" spans="1:33" s="12" customFormat="1" ht="77.25" customHeight="1" x14ac:dyDescent="0.5">
      <c r="A40" s="28"/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46"/>
      <c r="Z40" s="46"/>
      <c r="AA40" s="46"/>
      <c r="AB40" s="46"/>
      <c r="AC40" s="46"/>
      <c r="AD40" s="46"/>
      <c r="AE40" s="11"/>
      <c r="AF40" s="11"/>
      <c r="AG40" s="11"/>
    </row>
    <row r="41" spans="1:33" s="12" customFormat="1" ht="77.25" customHeight="1" x14ac:dyDescent="0.5">
      <c r="A41" s="28"/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46"/>
      <c r="Z41" s="46"/>
      <c r="AA41" s="46"/>
      <c r="AB41" s="46"/>
      <c r="AC41" s="46"/>
      <c r="AD41" s="46"/>
      <c r="AE41" s="11"/>
      <c r="AF41" s="11"/>
      <c r="AG41" s="11"/>
    </row>
    <row r="42" spans="1:33" ht="35" customHeight="1" x14ac:dyDescent="0.45">
      <c r="AE42" s="4"/>
      <c r="AF42" s="4"/>
      <c r="AG42" s="4"/>
    </row>
    <row r="43" spans="1:33" ht="35" customHeight="1" x14ac:dyDescent="0.45"/>
    <row r="44" spans="1:33" ht="35" customHeight="1" x14ac:dyDescent="0.45"/>
    <row r="45" spans="1:33" ht="35" customHeight="1" x14ac:dyDescent="0.45"/>
    <row r="46" spans="1:33" ht="35" customHeight="1" x14ac:dyDescent="0.45"/>
    <row r="47" spans="1:33" ht="35" customHeight="1" x14ac:dyDescent="0.45"/>
    <row r="48" spans="1:33" ht="35" customHeight="1" x14ac:dyDescent="0.45"/>
    <row r="49" ht="35" customHeight="1" x14ac:dyDescent="0.45"/>
    <row r="50" ht="35" customHeight="1" x14ac:dyDescent="0.45"/>
    <row r="51" ht="35" customHeight="1" x14ac:dyDescent="0.45"/>
    <row r="52" ht="35" customHeight="1" x14ac:dyDescent="0.45"/>
    <row r="53" ht="35" customHeight="1" x14ac:dyDescent="0.45"/>
    <row r="54" ht="35" customHeight="1" x14ac:dyDescent="0.45"/>
    <row r="55" ht="35" customHeight="1" x14ac:dyDescent="0.45"/>
    <row r="56" ht="35" customHeight="1" x14ac:dyDescent="0.45"/>
    <row r="57" ht="35" customHeight="1" x14ac:dyDescent="0.45"/>
    <row r="58" ht="35" customHeight="1" x14ac:dyDescent="0.45"/>
    <row r="59" ht="35" customHeight="1" x14ac:dyDescent="0.45"/>
    <row r="60" ht="35" customHeight="1" x14ac:dyDescent="0.45"/>
    <row r="61" ht="35" customHeight="1" x14ac:dyDescent="0.45"/>
    <row r="62" ht="35" customHeight="1" x14ac:dyDescent="0.45"/>
    <row r="63" ht="35" customHeight="1" x14ac:dyDescent="0.45"/>
    <row r="64" ht="35" customHeight="1" x14ac:dyDescent="0.45"/>
    <row r="65" ht="35" customHeight="1" x14ac:dyDescent="0.45"/>
    <row r="66" ht="35" customHeight="1" x14ac:dyDescent="0.45"/>
    <row r="67" ht="35" customHeight="1" x14ac:dyDescent="0.45"/>
    <row r="68" ht="35" customHeight="1" x14ac:dyDescent="0.45"/>
    <row r="69" ht="35" customHeight="1" x14ac:dyDescent="0.45"/>
    <row r="70" ht="35" customHeight="1" x14ac:dyDescent="0.45"/>
    <row r="71" ht="35" customHeight="1" x14ac:dyDescent="0.45"/>
    <row r="72" ht="35" customHeight="1" x14ac:dyDescent="0.45"/>
    <row r="73" ht="35" customHeight="1" x14ac:dyDescent="0.45"/>
    <row r="74" ht="35" customHeight="1" x14ac:dyDescent="0.45"/>
    <row r="75" ht="35" customHeight="1" x14ac:dyDescent="0.45"/>
    <row r="76" ht="35" customHeight="1" x14ac:dyDescent="0.45"/>
    <row r="77" ht="35" customHeight="1" x14ac:dyDescent="0.45"/>
    <row r="78" ht="35" customHeight="1" x14ac:dyDescent="0.45"/>
    <row r="79" ht="35" customHeight="1" x14ac:dyDescent="0.45"/>
    <row r="80" ht="35" customHeight="1" x14ac:dyDescent="0.45"/>
    <row r="81" ht="35" customHeight="1" x14ac:dyDescent="0.45"/>
    <row r="82" ht="35" customHeight="1" x14ac:dyDescent="0.45"/>
    <row r="83" ht="35" customHeight="1" x14ac:dyDescent="0.45"/>
    <row r="84" ht="35" customHeight="1" x14ac:dyDescent="0.45"/>
    <row r="85" ht="35" customHeight="1" x14ac:dyDescent="0.45"/>
    <row r="86" ht="35" customHeight="1" x14ac:dyDescent="0.45"/>
    <row r="87" ht="35" customHeight="1" x14ac:dyDescent="0.45"/>
    <row r="88" ht="35" customHeight="1" x14ac:dyDescent="0.45"/>
    <row r="89" ht="35" customHeight="1" x14ac:dyDescent="0.45"/>
    <row r="90" ht="35" customHeight="1" x14ac:dyDescent="0.45"/>
    <row r="91" ht="35" customHeight="1" x14ac:dyDescent="0.45"/>
    <row r="92" ht="35" customHeight="1" x14ac:dyDescent="0.45"/>
    <row r="93" ht="35" customHeight="1" x14ac:dyDescent="0.45"/>
    <row r="94" ht="35" customHeight="1" x14ac:dyDescent="0.45"/>
    <row r="95" ht="35" customHeight="1" x14ac:dyDescent="0.45"/>
    <row r="96" ht="35" customHeight="1" x14ac:dyDescent="0.45"/>
    <row r="97" ht="35" customHeight="1" x14ac:dyDescent="0.45"/>
    <row r="98" ht="35" customHeight="1" x14ac:dyDescent="0.45"/>
    <row r="99" ht="35" customHeight="1" x14ac:dyDescent="0.45"/>
    <row r="100" ht="35" customHeight="1" x14ac:dyDescent="0.45"/>
    <row r="101" ht="35" customHeight="1" x14ac:dyDescent="0.45"/>
    <row r="102" ht="35" customHeight="1" x14ac:dyDescent="0.45"/>
    <row r="103" ht="35" customHeight="1" x14ac:dyDescent="0.45"/>
    <row r="104" ht="35" customHeight="1" x14ac:dyDescent="0.45"/>
    <row r="105" ht="35" customHeight="1" x14ac:dyDescent="0.45"/>
    <row r="106" ht="35" customHeight="1" x14ac:dyDescent="0.45"/>
    <row r="107" ht="35" customHeight="1" x14ac:dyDescent="0.45"/>
    <row r="108" ht="35" customHeight="1" x14ac:dyDescent="0.45"/>
    <row r="109" ht="35" customHeight="1" x14ac:dyDescent="0.45"/>
    <row r="110" ht="35" customHeight="1" x14ac:dyDescent="0.45"/>
    <row r="111" ht="35" customHeight="1" x14ac:dyDescent="0.45"/>
    <row r="112" ht="35" customHeight="1" x14ac:dyDescent="0.45"/>
    <row r="113" ht="35" customHeight="1" x14ac:dyDescent="0.45"/>
    <row r="114" ht="35" customHeight="1" x14ac:dyDescent="0.45"/>
    <row r="115" ht="35" customHeight="1" x14ac:dyDescent="0.45"/>
    <row r="116" ht="35" customHeight="1" x14ac:dyDescent="0.45"/>
    <row r="117" ht="35" customHeight="1" x14ac:dyDescent="0.45"/>
    <row r="118" ht="35" customHeight="1" x14ac:dyDescent="0.45"/>
    <row r="119" ht="35" customHeight="1" x14ac:dyDescent="0.45"/>
    <row r="120" ht="35" customHeight="1" x14ac:dyDescent="0.45"/>
    <row r="121" ht="35" customHeight="1" x14ac:dyDescent="0.45"/>
    <row r="122" ht="35" customHeight="1" x14ac:dyDescent="0.45"/>
    <row r="123" ht="35" customHeight="1" x14ac:dyDescent="0.45"/>
    <row r="124" ht="35" customHeight="1" x14ac:dyDescent="0.45"/>
    <row r="125" ht="35" customHeight="1" x14ac:dyDescent="0.45"/>
    <row r="126" ht="35" customHeight="1" x14ac:dyDescent="0.45"/>
    <row r="127" ht="35" customHeight="1" x14ac:dyDescent="0.45"/>
    <row r="128" ht="35" customHeight="1" x14ac:dyDescent="0.45"/>
    <row r="129" ht="35" customHeight="1" x14ac:dyDescent="0.45"/>
    <row r="130" ht="35" customHeight="1" x14ac:dyDescent="0.45"/>
    <row r="131" ht="35" customHeight="1" x14ac:dyDescent="0.45"/>
    <row r="132" ht="35" customHeight="1" x14ac:dyDescent="0.45"/>
    <row r="133" ht="35" customHeight="1" x14ac:dyDescent="0.45"/>
    <row r="134" ht="35" customHeight="1" x14ac:dyDescent="0.45"/>
    <row r="135" ht="35" customHeight="1" x14ac:dyDescent="0.45"/>
    <row r="136" ht="35" customHeight="1" x14ac:dyDescent="0.45"/>
    <row r="137" ht="35" customHeight="1" x14ac:dyDescent="0.45"/>
    <row r="138" ht="35" customHeight="1" x14ac:dyDescent="0.45"/>
    <row r="139" ht="35" customHeight="1" x14ac:dyDescent="0.45"/>
    <row r="140" ht="35" customHeight="1" x14ac:dyDescent="0.45"/>
    <row r="141" ht="35" customHeight="1" x14ac:dyDescent="0.45"/>
    <row r="142" ht="35" customHeight="1" x14ac:dyDescent="0.45"/>
    <row r="143" ht="35" customHeight="1" x14ac:dyDescent="0.45"/>
    <row r="144" ht="35" customHeight="1" x14ac:dyDescent="0.45"/>
    <row r="145" ht="35" customHeight="1" x14ac:dyDescent="0.45"/>
    <row r="146" ht="35" customHeight="1" x14ac:dyDescent="0.45"/>
    <row r="147" ht="35" customHeight="1" x14ac:dyDescent="0.45"/>
    <row r="148" ht="35" customHeight="1" x14ac:dyDescent="0.45"/>
    <row r="149" ht="35" customHeight="1" x14ac:dyDescent="0.45"/>
    <row r="150" ht="35" customHeight="1" x14ac:dyDescent="0.45"/>
    <row r="151" ht="35" customHeight="1" x14ac:dyDescent="0.45"/>
    <row r="152" ht="35" customHeight="1" x14ac:dyDescent="0.45"/>
    <row r="153" ht="35" customHeight="1" x14ac:dyDescent="0.45"/>
    <row r="154" ht="35" customHeight="1" x14ac:dyDescent="0.45"/>
    <row r="155" ht="35" customHeight="1" x14ac:dyDescent="0.45"/>
    <row r="156" ht="35" customHeight="1" x14ac:dyDescent="0.45"/>
    <row r="157" ht="35" customHeight="1" x14ac:dyDescent="0.45"/>
    <row r="158" ht="35" customHeight="1" x14ac:dyDescent="0.45"/>
    <row r="159" ht="35" customHeight="1" x14ac:dyDescent="0.45"/>
    <row r="160" ht="35" customHeight="1" x14ac:dyDescent="0.45"/>
    <row r="161" ht="35" customHeight="1" x14ac:dyDescent="0.45"/>
    <row r="162" ht="35" customHeight="1" x14ac:dyDescent="0.45"/>
    <row r="163" ht="35" customHeight="1" x14ac:dyDescent="0.45"/>
    <row r="164" ht="35" customHeight="1" x14ac:dyDescent="0.45"/>
    <row r="165" ht="35" customHeight="1" x14ac:dyDescent="0.45"/>
    <row r="166" ht="35" customHeight="1" x14ac:dyDescent="0.45"/>
    <row r="167" ht="35" customHeight="1" x14ac:dyDescent="0.45"/>
    <row r="168" ht="35" customHeight="1" x14ac:dyDescent="0.45"/>
    <row r="169" ht="35" customHeight="1" x14ac:dyDescent="0.45"/>
    <row r="170" ht="35" customHeight="1" x14ac:dyDescent="0.45"/>
    <row r="171" ht="35" customHeight="1" x14ac:dyDescent="0.45"/>
    <row r="172" ht="35" customHeight="1" x14ac:dyDescent="0.45"/>
    <row r="173" ht="35" customHeight="1" x14ac:dyDescent="0.45"/>
    <row r="174" ht="35" customHeight="1" x14ac:dyDescent="0.45"/>
    <row r="175" ht="35" customHeight="1" x14ac:dyDescent="0.45"/>
    <row r="176" ht="35" customHeight="1" x14ac:dyDescent="0.45"/>
    <row r="177" ht="35" customHeight="1" x14ac:dyDescent="0.45"/>
    <row r="178" ht="35" customHeight="1" x14ac:dyDescent="0.45"/>
    <row r="179" ht="35" customHeight="1" x14ac:dyDescent="0.45"/>
    <row r="180" ht="35" customHeight="1" x14ac:dyDescent="0.45"/>
    <row r="181" ht="35" customHeight="1" x14ac:dyDescent="0.45"/>
    <row r="182" ht="35" customHeight="1" x14ac:dyDescent="0.45"/>
    <row r="183" ht="35" customHeight="1" x14ac:dyDescent="0.45"/>
    <row r="184" ht="35" customHeight="1" x14ac:dyDescent="0.45"/>
    <row r="185" ht="35" customHeight="1" x14ac:dyDescent="0.45"/>
    <row r="186" ht="35" customHeight="1" x14ac:dyDescent="0.45"/>
    <row r="187" ht="35" customHeight="1" x14ac:dyDescent="0.45"/>
    <row r="188" ht="35" customHeight="1" x14ac:dyDescent="0.45"/>
    <row r="189" ht="35" customHeight="1" x14ac:dyDescent="0.45"/>
    <row r="190" ht="35" customHeight="1" x14ac:dyDescent="0.45"/>
    <row r="191" ht="35" customHeight="1" x14ac:dyDescent="0.45"/>
    <row r="192" ht="35" customHeight="1" x14ac:dyDescent="0.45"/>
    <row r="193" ht="35" customHeight="1" x14ac:dyDescent="0.45"/>
    <row r="194" ht="35" customHeight="1" x14ac:dyDescent="0.45"/>
    <row r="195" ht="35" customHeight="1" x14ac:dyDescent="0.45"/>
    <row r="196" ht="35" customHeight="1" x14ac:dyDescent="0.45"/>
    <row r="197" ht="35" customHeight="1" x14ac:dyDescent="0.45"/>
    <row r="198" ht="35" customHeight="1" x14ac:dyDescent="0.45"/>
    <row r="199" ht="35" customHeight="1" x14ac:dyDescent="0.45"/>
    <row r="200" ht="35" customHeight="1" x14ac:dyDescent="0.45"/>
    <row r="201" ht="35" customHeight="1" x14ac:dyDescent="0.45"/>
    <row r="202" ht="35" customHeight="1" x14ac:dyDescent="0.45"/>
    <row r="203" ht="35" customHeight="1" x14ac:dyDescent="0.45"/>
    <row r="204" ht="35" customHeight="1" x14ac:dyDescent="0.45"/>
    <row r="205" ht="35" customHeight="1" x14ac:dyDescent="0.45"/>
    <row r="206" ht="35" customHeight="1" x14ac:dyDescent="0.45"/>
    <row r="207" ht="35" customHeight="1" x14ac:dyDescent="0.45"/>
    <row r="208" ht="35" customHeight="1" x14ac:dyDescent="0.45"/>
    <row r="209" ht="35" customHeight="1" x14ac:dyDescent="0.45"/>
    <row r="210" ht="35" customHeight="1" x14ac:dyDescent="0.45"/>
    <row r="211" ht="35" customHeight="1" x14ac:dyDescent="0.45"/>
    <row r="212" ht="35" customHeight="1" x14ac:dyDescent="0.45"/>
    <row r="213" ht="35" customHeight="1" x14ac:dyDescent="0.45"/>
    <row r="214" ht="35" customHeight="1" x14ac:dyDescent="0.45"/>
    <row r="215" ht="35" customHeight="1" x14ac:dyDescent="0.45"/>
    <row r="216" ht="35" customHeight="1" x14ac:dyDescent="0.45"/>
    <row r="217" ht="35" customHeight="1" x14ac:dyDescent="0.45"/>
    <row r="218" ht="35" customHeight="1" x14ac:dyDescent="0.45"/>
    <row r="219" ht="35" customHeight="1" x14ac:dyDescent="0.45"/>
    <row r="220" ht="35" customHeight="1" x14ac:dyDescent="0.45"/>
    <row r="221" ht="35" customHeight="1" x14ac:dyDescent="0.45"/>
    <row r="222" ht="35" customHeight="1" x14ac:dyDescent="0.45"/>
    <row r="223" ht="35" customHeight="1" x14ac:dyDescent="0.45"/>
    <row r="224" ht="35" customHeight="1" x14ac:dyDescent="0.45"/>
    <row r="225" ht="35" customHeight="1" x14ac:dyDescent="0.45"/>
    <row r="226" ht="35" customHeight="1" x14ac:dyDescent="0.45"/>
    <row r="227" ht="35" customHeight="1" x14ac:dyDescent="0.45"/>
    <row r="228" ht="35" customHeight="1" x14ac:dyDescent="0.45"/>
    <row r="229" ht="35" customHeight="1" x14ac:dyDescent="0.45"/>
    <row r="230" ht="35" customHeight="1" x14ac:dyDescent="0.45"/>
    <row r="231" ht="35" customHeight="1" x14ac:dyDescent="0.45"/>
    <row r="232" ht="35" customHeight="1" x14ac:dyDescent="0.45"/>
    <row r="233" ht="35" customHeight="1" x14ac:dyDescent="0.45"/>
    <row r="234" ht="35" customHeight="1" x14ac:dyDescent="0.45"/>
    <row r="235" ht="35" customHeight="1" x14ac:dyDescent="0.45"/>
    <row r="236" ht="35" customHeight="1" x14ac:dyDescent="0.45"/>
    <row r="237" ht="35" customHeight="1" x14ac:dyDescent="0.45"/>
    <row r="238" ht="35" customHeight="1" x14ac:dyDescent="0.45"/>
    <row r="239" ht="35" customHeight="1" x14ac:dyDescent="0.45"/>
    <row r="240" ht="35" customHeight="1" x14ac:dyDescent="0.45"/>
    <row r="241" ht="35" customHeight="1" x14ac:dyDescent="0.45"/>
    <row r="242" ht="35" customHeight="1" x14ac:dyDescent="0.45"/>
    <row r="243" ht="35" customHeight="1" x14ac:dyDescent="0.45"/>
    <row r="244" ht="35" customHeight="1" x14ac:dyDescent="0.45"/>
    <row r="245" ht="35" customHeight="1" x14ac:dyDescent="0.45"/>
    <row r="246" ht="35" customHeight="1" x14ac:dyDescent="0.45"/>
    <row r="247" ht="35" customHeight="1" x14ac:dyDescent="0.45"/>
    <row r="248" ht="35" customHeight="1" x14ac:dyDescent="0.45"/>
    <row r="249" ht="35" customHeight="1" x14ac:dyDescent="0.45"/>
    <row r="250" ht="35" customHeight="1" x14ac:dyDescent="0.45"/>
    <row r="251" ht="35" customHeight="1" x14ac:dyDescent="0.45"/>
    <row r="252" ht="35" customHeight="1" x14ac:dyDescent="0.45"/>
    <row r="253" ht="35" customHeight="1" x14ac:dyDescent="0.45"/>
    <row r="254" ht="35" customHeight="1" x14ac:dyDescent="0.45"/>
    <row r="255" ht="35" customHeight="1" x14ac:dyDescent="0.45"/>
    <row r="256" ht="35" customHeight="1" x14ac:dyDescent="0.45"/>
    <row r="257" ht="35" customHeight="1" x14ac:dyDescent="0.45"/>
    <row r="258" ht="35" customHeight="1" x14ac:dyDescent="0.45"/>
    <row r="259" ht="35" customHeight="1" x14ac:dyDescent="0.45"/>
    <row r="260" ht="35" customHeight="1" x14ac:dyDescent="0.45"/>
    <row r="261" ht="35" customHeight="1" x14ac:dyDescent="0.45"/>
    <row r="262" ht="35" customHeight="1" x14ac:dyDescent="0.45"/>
    <row r="263" ht="35" customHeight="1" x14ac:dyDescent="0.45"/>
    <row r="264" ht="35" customHeight="1" x14ac:dyDescent="0.45"/>
    <row r="265" ht="35" customHeight="1" x14ac:dyDescent="0.45"/>
    <row r="266" ht="35" customHeight="1" x14ac:dyDescent="0.45"/>
    <row r="267" ht="35" customHeight="1" x14ac:dyDescent="0.45"/>
    <row r="268" ht="35" customHeight="1" x14ac:dyDescent="0.45"/>
    <row r="269" ht="35" customHeight="1" x14ac:dyDescent="0.45"/>
    <row r="270" ht="35" customHeight="1" x14ac:dyDescent="0.45"/>
    <row r="271" ht="35" customHeight="1" x14ac:dyDescent="0.45"/>
    <row r="272" ht="35" customHeight="1" x14ac:dyDescent="0.45"/>
    <row r="273" ht="35" customHeight="1" x14ac:dyDescent="0.45"/>
    <row r="274" ht="35" customHeight="1" x14ac:dyDescent="0.45"/>
    <row r="275" ht="35" customHeight="1" x14ac:dyDescent="0.45"/>
    <row r="276" ht="35" customHeight="1" x14ac:dyDescent="0.45"/>
    <row r="277" ht="35" customHeight="1" x14ac:dyDescent="0.45"/>
    <row r="278" ht="35" customHeight="1" x14ac:dyDescent="0.45"/>
    <row r="279" ht="35" customHeight="1" x14ac:dyDescent="0.45"/>
    <row r="280" ht="35" customHeight="1" x14ac:dyDescent="0.45"/>
    <row r="281" ht="35" customHeight="1" x14ac:dyDescent="0.45"/>
    <row r="282" ht="35" customHeight="1" x14ac:dyDescent="0.45"/>
    <row r="283" ht="35" customHeight="1" x14ac:dyDescent="0.45"/>
    <row r="284" ht="35" customHeight="1" x14ac:dyDescent="0.45"/>
    <row r="285" ht="35" customHeight="1" x14ac:dyDescent="0.45"/>
    <row r="286" ht="35" customHeight="1" x14ac:dyDescent="0.45"/>
    <row r="287" ht="35" customHeight="1" x14ac:dyDescent="0.45"/>
    <row r="288" ht="35" customHeight="1" x14ac:dyDescent="0.45"/>
    <row r="289" ht="35" customHeight="1" x14ac:dyDescent="0.45"/>
    <row r="290" ht="35" customHeight="1" x14ac:dyDescent="0.45"/>
    <row r="291" ht="35" customHeight="1" x14ac:dyDescent="0.45"/>
    <row r="292" ht="35" customHeight="1" x14ac:dyDescent="0.45"/>
    <row r="293" ht="35" customHeight="1" x14ac:dyDescent="0.45"/>
    <row r="294" ht="35" customHeight="1" x14ac:dyDescent="0.45"/>
    <row r="295" ht="35" customHeight="1" x14ac:dyDescent="0.45"/>
    <row r="296" ht="35" customHeight="1" x14ac:dyDescent="0.45"/>
    <row r="297" ht="35" customHeight="1" x14ac:dyDescent="0.45"/>
    <row r="298" ht="35" customHeight="1" x14ac:dyDescent="0.45"/>
    <row r="299" ht="35" customHeight="1" x14ac:dyDescent="0.45"/>
    <row r="300" ht="35" customHeight="1" x14ac:dyDescent="0.45"/>
    <row r="301" ht="35" customHeight="1" x14ac:dyDescent="0.45"/>
    <row r="302" ht="35" customHeight="1" x14ac:dyDescent="0.45"/>
    <row r="303" ht="35" customHeight="1" x14ac:dyDescent="0.45"/>
    <row r="304" ht="35" customHeight="1" x14ac:dyDescent="0.45"/>
    <row r="305" ht="35" customHeight="1" x14ac:dyDescent="0.45"/>
    <row r="306" ht="35" customHeight="1" x14ac:dyDescent="0.45"/>
    <row r="307" ht="35" customHeight="1" x14ac:dyDescent="0.45"/>
    <row r="308" ht="35" customHeight="1" x14ac:dyDescent="0.45"/>
    <row r="309" ht="35" customHeight="1" x14ac:dyDescent="0.45"/>
    <row r="310" ht="35" customHeight="1" x14ac:dyDescent="0.45"/>
    <row r="311" ht="35" customHeight="1" x14ac:dyDescent="0.45"/>
    <row r="312" ht="35" customHeight="1" x14ac:dyDescent="0.45"/>
    <row r="313" ht="35" customHeight="1" x14ac:dyDescent="0.45"/>
    <row r="314" ht="35" customHeight="1" x14ac:dyDescent="0.45"/>
    <row r="315" ht="35" customHeight="1" x14ac:dyDescent="0.45"/>
    <row r="316" ht="35" customHeight="1" x14ac:dyDescent="0.45"/>
    <row r="317" ht="35" customHeight="1" x14ac:dyDescent="0.45"/>
    <row r="318" ht="35" customHeight="1" x14ac:dyDescent="0.45"/>
    <row r="319" ht="35" customHeight="1" x14ac:dyDescent="0.45"/>
    <row r="320" ht="35" customHeight="1" x14ac:dyDescent="0.45"/>
    <row r="321" ht="35" customHeight="1" x14ac:dyDescent="0.45"/>
    <row r="322" ht="35" customHeight="1" x14ac:dyDescent="0.45"/>
    <row r="323" ht="35" customHeight="1" x14ac:dyDescent="0.45"/>
    <row r="324" ht="35" customHeight="1" x14ac:dyDescent="0.45"/>
    <row r="325" ht="35" customHeight="1" x14ac:dyDescent="0.45"/>
    <row r="326" ht="35" customHeight="1" x14ac:dyDescent="0.45"/>
    <row r="327" ht="35" customHeight="1" x14ac:dyDescent="0.45"/>
    <row r="328" ht="35" customHeight="1" x14ac:dyDescent="0.45"/>
    <row r="329" ht="35" customHeight="1" x14ac:dyDescent="0.45"/>
    <row r="330" ht="35" customHeight="1" x14ac:dyDescent="0.45"/>
    <row r="331" ht="35" customHeight="1" x14ac:dyDescent="0.45"/>
    <row r="332" ht="35" customHeight="1" x14ac:dyDescent="0.45"/>
    <row r="333" ht="35" customHeight="1" x14ac:dyDescent="0.45"/>
    <row r="334" ht="35" customHeight="1" x14ac:dyDescent="0.45"/>
    <row r="335" ht="35" customHeight="1" x14ac:dyDescent="0.45"/>
    <row r="336" ht="35" customHeight="1" x14ac:dyDescent="0.45"/>
    <row r="337" ht="35" customHeight="1" x14ac:dyDescent="0.45"/>
    <row r="338" ht="35" customHeight="1" x14ac:dyDescent="0.45"/>
    <row r="339" ht="35" customHeight="1" x14ac:dyDescent="0.45"/>
    <row r="340" ht="35" customHeight="1" x14ac:dyDescent="0.45"/>
    <row r="341" ht="35" customHeight="1" x14ac:dyDescent="0.45"/>
    <row r="342" ht="35" customHeight="1" x14ac:dyDescent="0.45"/>
    <row r="343" ht="35" customHeight="1" x14ac:dyDescent="0.45"/>
    <row r="344" ht="35" customHeight="1" x14ac:dyDescent="0.45"/>
    <row r="345" ht="35" customHeight="1" x14ac:dyDescent="0.45"/>
    <row r="346" ht="35" customHeight="1" x14ac:dyDescent="0.45"/>
    <row r="347" ht="35" customHeight="1" x14ac:dyDescent="0.45"/>
    <row r="348" ht="35" customHeight="1" x14ac:dyDescent="0.45"/>
    <row r="349" ht="35" customHeight="1" x14ac:dyDescent="0.45"/>
    <row r="350" ht="35" customHeight="1" x14ac:dyDescent="0.45"/>
    <row r="351" ht="35" customHeight="1" x14ac:dyDescent="0.45"/>
    <row r="352" ht="35" customHeight="1" x14ac:dyDescent="0.45"/>
    <row r="353" ht="35" customHeight="1" x14ac:dyDescent="0.45"/>
    <row r="354" ht="35" customHeight="1" x14ac:dyDescent="0.45"/>
    <row r="355" ht="35" customHeight="1" x14ac:dyDescent="0.45"/>
    <row r="356" ht="35" customHeight="1" x14ac:dyDescent="0.45"/>
    <row r="357" ht="35" customHeight="1" x14ac:dyDescent="0.45"/>
    <row r="358" ht="35" customHeight="1" x14ac:dyDescent="0.45"/>
    <row r="359" ht="35" customHeight="1" x14ac:dyDescent="0.45"/>
    <row r="360" ht="35" customHeight="1" x14ac:dyDescent="0.45"/>
    <row r="361" ht="35" customHeight="1" x14ac:dyDescent="0.45"/>
    <row r="362" ht="35" customHeight="1" x14ac:dyDescent="0.45"/>
    <row r="363" ht="35" customHeight="1" x14ac:dyDescent="0.45"/>
    <row r="364" ht="35" customHeight="1" x14ac:dyDescent="0.45"/>
    <row r="365" ht="35" customHeight="1" x14ac:dyDescent="0.45"/>
    <row r="366" ht="35" customHeight="1" x14ac:dyDescent="0.45"/>
    <row r="367" ht="35" customHeight="1" x14ac:dyDescent="0.45"/>
    <row r="368" ht="35" customHeight="1" x14ac:dyDescent="0.45"/>
    <row r="369" ht="35" customHeight="1" x14ac:dyDescent="0.45"/>
    <row r="370" ht="35" customHeight="1" x14ac:dyDescent="0.45"/>
    <row r="371" ht="35" customHeight="1" x14ac:dyDescent="0.45"/>
    <row r="372" ht="35" customHeight="1" x14ac:dyDescent="0.45"/>
    <row r="373" ht="35" customHeight="1" x14ac:dyDescent="0.45"/>
    <row r="374" ht="35" customHeight="1" x14ac:dyDescent="0.45"/>
    <row r="375" ht="35" customHeight="1" x14ac:dyDescent="0.45"/>
    <row r="376" ht="35" customHeight="1" x14ac:dyDescent="0.45"/>
    <row r="377" ht="35" customHeight="1" x14ac:dyDescent="0.45"/>
    <row r="378" ht="35" customHeight="1" x14ac:dyDescent="0.45"/>
    <row r="379" ht="35" customHeight="1" x14ac:dyDescent="0.45"/>
    <row r="380" ht="35" customHeight="1" x14ac:dyDescent="0.45"/>
    <row r="381" ht="35" customHeight="1" x14ac:dyDescent="0.45"/>
    <row r="382" ht="35" customHeight="1" x14ac:dyDescent="0.45"/>
    <row r="383" ht="35" customHeight="1" x14ac:dyDescent="0.45"/>
    <row r="384" ht="35" customHeight="1" x14ac:dyDescent="0.45"/>
    <row r="385" ht="35" customHeight="1" x14ac:dyDescent="0.45"/>
    <row r="386" ht="35" customHeight="1" x14ac:dyDescent="0.45"/>
    <row r="387" ht="35" customHeight="1" x14ac:dyDescent="0.45"/>
    <row r="388" ht="35" customHeight="1" x14ac:dyDescent="0.45"/>
    <row r="389" ht="35" customHeight="1" x14ac:dyDescent="0.45"/>
    <row r="390" ht="35" customHeight="1" x14ac:dyDescent="0.45"/>
    <row r="391" ht="35" customHeight="1" x14ac:dyDescent="0.45"/>
    <row r="392" ht="35" customHeight="1" x14ac:dyDescent="0.45"/>
    <row r="393" ht="35" customHeight="1" x14ac:dyDescent="0.45"/>
    <row r="394" ht="35" customHeight="1" x14ac:dyDescent="0.45"/>
    <row r="395" ht="35" customHeight="1" x14ac:dyDescent="0.45"/>
    <row r="396" ht="35" customHeight="1" x14ac:dyDescent="0.45"/>
    <row r="397" ht="35" customHeight="1" x14ac:dyDescent="0.45"/>
    <row r="398" ht="35" customHeight="1" x14ac:dyDescent="0.45"/>
    <row r="399" ht="35" customHeight="1" x14ac:dyDescent="0.45"/>
    <row r="400" ht="35" customHeight="1" x14ac:dyDescent="0.45"/>
    <row r="401" ht="35" customHeight="1" x14ac:dyDescent="0.45"/>
    <row r="402" ht="35" customHeight="1" x14ac:dyDescent="0.45"/>
    <row r="403" ht="35" customHeight="1" x14ac:dyDescent="0.45"/>
    <row r="404" ht="35" customHeight="1" x14ac:dyDescent="0.45"/>
    <row r="405" ht="35" customHeight="1" x14ac:dyDescent="0.45"/>
    <row r="406" ht="35" customHeight="1" x14ac:dyDescent="0.45"/>
    <row r="407" ht="35" customHeight="1" x14ac:dyDescent="0.45"/>
    <row r="408" ht="35" customHeight="1" x14ac:dyDescent="0.45"/>
    <row r="409" ht="35" customHeight="1" x14ac:dyDescent="0.45"/>
    <row r="410" ht="35" customHeight="1" x14ac:dyDescent="0.45"/>
    <row r="411" ht="35" customHeight="1" x14ac:dyDescent="0.45"/>
    <row r="412" ht="35" customHeight="1" x14ac:dyDescent="0.45"/>
    <row r="413" ht="35" customHeight="1" x14ac:dyDescent="0.45"/>
    <row r="414" ht="35" customHeight="1" x14ac:dyDescent="0.45"/>
    <row r="415" ht="35" customHeight="1" x14ac:dyDescent="0.45"/>
    <row r="416" ht="35" customHeight="1" x14ac:dyDescent="0.45"/>
    <row r="417" ht="35" customHeight="1" x14ac:dyDescent="0.45"/>
    <row r="418" ht="35" customHeight="1" x14ac:dyDescent="0.45"/>
    <row r="419" ht="35" customHeight="1" x14ac:dyDescent="0.45"/>
    <row r="420" ht="35" customHeight="1" x14ac:dyDescent="0.45"/>
    <row r="421" ht="35" customHeight="1" x14ac:dyDescent="0.45"/>
    <row r="422" ht="35" customHeight="1" x14ac:dyDescent="0.45"/>
    <row r="423" ht="35" customHeight="1" x14ac:dyDescent="0.45"/>
    <row r="424" ht="35" customHeight="1" x14ac:dyDescent="0.45"/>
    <row r="425" ht="35" customHeight="1" x14ac:dyDescent="0.45"/>
    <row r="426" ht="35" customHeight="1" x14ac:dyDescent="0.45"/>
    <row r="427" ht="35" customHeight="1" x14ac:dyDescent="0.45"/>
    <row r="428" ht="35" customHeight="1" x14ac:dyDescent="0.45"/>
    <row r="429" ht="35" customHeight="1" x14ac:dyDescent="0.45"/>
    <row r="430" ht="35" customHeight="1" x14ac:dyDescent="0.45"/>
    <row r="431" ht="35" customHeight="1" x14ac:dyDescent="0.45"/>
    <row r="432" ht="35" customHeight="1" x14ac:dyDescent="0.45"/>
    <row r="433" ht="35" customHeight="1" x14ac:dyDescent="0.45"/>
    <row r="434" ht="35" customHeight="1" x14ac:dyDescent="0.45"/>
    <row r="435" ht="35" customHeight="1" x14ac:dyDescent="0.45"/>
    <row r="436" ht="35" customHeight="1" x14ac:dyDescent="0.45"/>
    <row r="437" ht="35" customHeight="1" x14ac:dyDescent="0.45"/>
    <row r="438" ht="35" customHeight="1" x14ac:dyDescent="0.45"/>
    <row r="439" ht="35" customHeight="1" x14ac:dyDescent="0.45"/>
    <row r="440" ht="35" customHeight="1" x14ac:dyDescent="0.45"/>
    <row r="441" ht="35" customHeight="1" x14ac:dyDescent="0.45"/>
    <row r="442" ht="35" customHeight="1" x14ac:dyDescent="0.45"/>
    <row r="443" ht="35" customHeight="1" x14ac:dyDescent="0.45"/>
    <row r="444" ht="35" customHeight="1" x14ac:dyDescent="0.45"/>
    <row r="445" ht="35" customHeight="1" x14ac:dyDescent="0.45"/>
    <row r="446" ht="35" customHeight="1" x14ac:dyDescent="0.45"/>
    <row r="447" ht="35" customHeight="1" x14ac:dyDescent="0.45"/>
    <row r="448" ht="35" customHeight="1" x14ac:dyDescent="0.45"/>
    <row r="449" ht="35" customHeight="1" x14ac:dyDescent="0.45"/>
    <row r="450" ht="35" customHeight="1" x14ac:dyDescent="0.45"/>
    <row r="451" ht="35" customHeight="1" x14ac:dyDescent="0.45"/>
    <row r="452" ht="35" customHeight="1" x14ac:dyDescent="0.45"/>
    <row r="453" ht="35" customHeight="1" x14ac:dyDescent="0.45"/>
    <row r="454" ht="35" customHeight="1" x14ac:dyDescent="0.45"/>
    <row r="455" ht="35" customHeight="1" x14ac:dyDescent="0.45"/>
    <row r="456" ht="35" customHeight="1" x14ac:dyDescent="0.45"/>
    <row r="457" ht="35" customHeight="1" x14ac:dyDescent="0.45"/>
    <row r="458" ht="35" customHeight="1" x14ac:dyDescent="0.45"/>
    <row r="459" ht="35" customHeight="1" x14ac:dyDescent="0.45"/>
    <row r="460" ht="35" customHeight="1" x14ac:dyDescent="0.45"/>
    <row r="461" ht="35" customHeight="1" x14ac:dyDescent="0.45"/>
    <row r="462" ht="35" customHeight="1" x14ac:dyDescent="0.45"/>
    <row r="463" ht="35" customHeight="1" x14ac:dyDescent="0.45"/>
    <row r="464" ht="35" customHeight="1" x14ac:dyDescent="0.45"/>
    <row r="465" ht="35" customHeight="1" x14ac:dyDescent="0.45"/>
    <row r="466" ht="35" customHeight="1" x14ac:dyDescent="0.45"/>
    <row r="467" ht="35" customHeight="1" x14ac:dyDescent="0.45"/>
    <row r="468" ht="35" customHeight="1" x14ac:dyDescent="0.45"/>
    <row r="469" ht="35" customHeight="1" x14ac:dyDescent="0.45"/>
    <row r="470" ht="35" customHeight="1" x14ac:dyDescent="0.45"/>
    <row r="471" ht="35" customHeight="1" x14ac:dyDescent="0.45"/>
    <row r="472" ht="35" customHeight="1" x14ac:dyDescent="0.45"/>
    <row r="473" ht="35" customHeight="1" x14ac:dyDescent="0.45"/>
    <row r="474" ht="35" customHeight="1" x14ac:dyDescent="0.45"/>
    <row r="475" ht="35" customHeight="1" x14ac:dyDescent="0.45"/>
    <row r="476" ht="35" customHeight="1" x14ac:dyDescent="0.45"/>
    <row r="477" ht="35" customHeight="1" x14ac:dyDescent="0.45"/>
    <row r="478" ht="35" customHeight="1" x14ac:dyDescent="0.45"/>
    <row r="479" ht="35" customHeight="1" x14ac:dyDescent="0.45"/>
    <row r="480" ht="35" customHeight="1" x14ac:dyDescent="0.45"/>
    <row r="481" ht="35" customHeight="1" x14ac:dyDescent="0.45"/>
    <row r="482" ht="35" customHeight="1" x14ac:dyDescent="0.45"/>
    <row r="483" ht="35" customHeight="1" x14ac:dyDescent="0.45"/>
    <row r="484" ht="35" customHeight="1" x14ac:dyDescent="0.45"/>
    <row r="485" ht="35" customHeight="1" x14ac:dyDescent="0.45"/>
    <row r="486" ht="35" customHeight="1" x14ac:dyDescent="0.45"/>
    <row r="487" ht="35" customHeight="1" x14ac:dyDescent="0.45"/>
    <row r="488" ht="35" customHeight="1" x14ac:dyDescent="0.45"/>
    <row r="489" ht="35" customHeight="1" x14ac:dyDescent="0.45"/>
    <row r="490" ht="35" customHeight="1" x14ac:dyDescent="0.45"/>
    <row r="491" ht="35" customHeight="1" x14ac:dyDescent="0.45"/>
    <row r="492" ht="35" customHeight="1" x14ac:dyDescent="0.45"/>
    <row r="493" ht="35" customHeight="1" x14ac:dyDescent="0.45"/>
    <row r="494" ht="35" customHeight="1" x14ac:dyDescent="0.45"/>
    <row r="495" ht="35" customHeight="1" x14ac:dyDescent="0.45"/>
    <row r="496" ht="35" customHeight="1" x14ac:dyDescent="0.45"/>
    <row r="497" ht="35" customHeight="1" x14ac:dyDescent="0.45"/>
    <row r="498" ht="35" customHeight="1" x14ac:dyDescent="0.45"/>
    <row r="499" ht="35" customHeight="1" x14ac:dyDescent="0.45"/>
    <row r="500" ht="35" customHeight="1" x14ac:dyDescent="0.45"/>
    <row r="501" ht="35" customHeight="1" x14ac:dyDescent="0.45"/>
    <row r="502" ht="35" customHeight="1" x14ac:dyDescent="0.45"/>
    <row r="503" ht="35" customHeight="1" x14ac:dyDescent="0.45"/>
    <row r="504" ht="35" customHeight="1" x14ac:dyDescent="0.45"/>
    <row r="505" ht="35" customHeight="1" x14ac:dyDescent="0.45"/>
    <row r="506" ht="35" customHeight="1" x14ac:dyDescent="0.45"/>
    <row r="507" ht="35" customHeight="1" x14ac:dyDescent="0.45"/>
    <row r="508" ht="35" customHeight="1" x14ac:dyDescent="0.45"/>
    <row r="509" ht="35" customHeight="1" x14ac:dyDescent="0.45"/>
    <row r="510" ht="35" customHeight="1" x14ac:dyDescent="0.45"/>
    <row r="511" ht="35" customHeight="1" x14ac:dyDescent="0.45"/>
    <row r="512" ht="35" customHeight="1" x14ac:dyDescent="0.45"/>
    <row r="513" ht="35" customHeight="1" x14ac:dyDescent="0.45"/>
    <row r="514" ht="35" customHeight="1" x14ac:dyDescent="0.45"/>
    <row r="515" ht="35" customHeight="1" x14ac:dyDescent="0.45"/>
    <row r="516" ht="35" customHeight="1" x14ac:dyDescent="0.45"/>
    <row r="517" ht="35" customHeight="1" x14ac:dyDescent="0.45"/>
    <row r="518" ht="35" customHeight="1" x14ac:dyDescent="0.45"/>
    <row r="519" ht="35" customHeight="1" x14ac:dyDescent="0.45"/>
    <row r="520" ht="35" customHeight="1" x14ac:dyDescent="0.45"/>
    <row r="521" ht="35" customHeight="1" x14ac:dyDescent="0.45"/>
    <row r="522" ht="35" customHeight="1" x14ac:dyDescent="0.45"/>
    <row r="523" ht="35" customHeight="1" x14ac:dyDescent="0.45"/>
    <row r="524" ht="35" customHeight="1" x14ac:dyDescent="0.45"/>
    <row r="525" ht="35" customHeight="1" x14ac:dyDescent="0.45"/>
    <row r="526" ht="35" customHeight="1" x14ac:dyDescent="0.45"/>
    <row r="527" ht="35" customHeight="1" x14ac:dyDescent="0.45"/>
    <row r="528" ht="35" customHeight="1" x14ac:dyDescent="0.45"/>
    <row r="529" ht="35" customHeight="1" x14ac:dyDescent="0.45"/>
    <row r="530" ht="35" customHeight="1" x14ac:dyDescent="0.45"/>
    <row r="531" ht="35" customHeight="1" x14ac:dyDescent="0.45"/>
    <row r="532" ht="35" customHeight="1" x14ac:dyDescent="0.45"/>
    <row r="533" ht="35" customHeight="1" x14ac:dyDescent="0.45"/>
    <row r="534" ht="35" customHeight="1" x14ac:dyDescent="0.45"/>
    <row r="535" ht="35" customHeight="1" x14ac:dyDescent="0.45"/>
    <row r="536" ht="35" customHeight="1" x14ac:dyDescent="0.45"/>
    <row r="537" ht="35" customHeight="1" x14ac:dyDescent="0.45"/>
    <row r="538" ht="35" customHeight="1" x14ac:dyDescent="0.45"/>
    <row r="539" ht="35" customHeight="1" x14ac:dyDescent="0.45"/>
    <row r="540" ht="35" customHeight="1" x14ac:dyDescent="0.45"/>
    <row r="541" ht="35" customHeight="1" x14ac:dyDescent="0.45"/>
    <row r="542" ht="35" customHeight="1" x14ac:dyDescent="0.45"/>
    <row r="543" ht="35" customHeight="1" x14ac:dyDescent="0.45"/>
    <row r="544" ht="35" customHeight="1" x14ac:dyDescent="0.45"/>
    <row r="545" ht="35" customHeight="1" x14ac:dyDescent="0.45"/>
    <row r="546" ht="35" customHeight="1" x14ac:dyDescent="0.45"/>
    <row r="547" ht="35" customHeight="1" x14ac:dyDescent="0.45"/>
    <row r="548" ht="35" customHeight="1" x14ac:dyDescent="0.45"/>
    <row r="549" ht="35" customHeight="1" x14ac:dyDescent="0.45"/>
    <row r="550" ht="35" customHeight="1" x14ac:dyDescent="0.45"/>
    <row r="551" ht="35" customHeight="1" x14ac:dyDescent="0.45"/>
    <row r="552" ht="35" customHeight="1" x14ac:dyDescent="0.45"/>
    <row r="553" ht="35" customHeight="1" x14ac:dyDescent="0.45"/>
    <row r="554" ht="35" customHeight="1" x14ac:dyDescent="0.45"/>
    <row r="555" ht="35" customHeight="1" x14ac:dyDescent="0.45"/>
    <row r="556" ht="35" customHeight="1" x14ac:dyDescent="0.45"/>
    <row r="557" ht="35" customHeight="1" x14ac:dyDescent="0.45"/>
    <row r="558" ht="35" customHeight="1" x14ac:dyDescent="0.45"/>
    <row r="559" ht="35" customHeight="1" x14ac:dyDescent="0.45"/>
    <row r="560" ht="35" customHeight="1" x14ac:dyDescent="0.45"/>
    <row r="561" ht="35" customHeight="1" x14ac:dyDescent="0.45"/>
    <row r="562" ht="35" customHeight="1" x14ac:dyDescent="0.45"/>
    <row r="563" ht="35" customHeight="1" x14ac:dyDescent="0.45"/>
    <row r="564" ht="35" customHeight="1" x14ac:dyDescent="0.45"/>
    <row r="565" ht="35" customHeight="1" x14ac:dyDescent="0.45"/>
    <row r="566" ht="35" customHeight="1" x14ac:dyDescent="0.45"/>
    <row r="567" ht="35" customHeight="1" x14ac:dyDescent="0.45"/>
    <row r="568" ht="35" customHeight="1" x14ac:dyDescent="0.45"/>
    <row r="569" ht="35" customHeight="1" x14ac:dyDescent="0.45"/>
    <row r="570" ht="35" customHeight="1" x14ac:dyDescent="0.45"/>
    <row r="571" ht="35" customHeight="1" x14ac:dyDescent="0.45"/>
    <row r="572" ht="35" customHeight="1" x14ac:dyDescent="0.45"/>
    <row r="573" ht="35" customHeight="1" x14ac:dyDescent="0.45"/>
    <row r="574" ht="35" customHeight="1" x14ac:dyDescent="0.45"/>
    <row r="575" ht="35" customHeight="1" x14ac:dyDescent="0.45"/>
    <row r="576" ht="35" customHeight="1" x14ac:dyDescent="0.45"/>
    <row r="577" ht="35" customHeight="1" x14ac:dyDescent="0.45"/>
    <row r="578" ht="35" customHeight="1" x14ac:dyDescent="0.45"/>
    <row r="579" ht="35" customHeight="1" x14ac:dyDescent="0.45"/>
    <row r="580" ht="35" customHeight="1" x14ac:dyDescent="0.45"/>
    <row r="581" ht="35" customHeight="1" x14ac:dyDescent="0.45"/>
    <row r="582" ht="35" customHeight="1" x14ac:dyDescent="0.45"/>
    <row r="583" ht="35" customHeight="1" x14ac:dyDescent="0.45"/>
    <row r="584" ht="35" customHeight="1" x14ac:dyDescent="0.45"/>
    <row r="585" ht="35" customHeight="1" x14ac:dyDescent="0.45"/>
    <row r="586" ht="35" customHeight="1" x14ac:dyDescent="0.45"/>
    <row r="587" ht="35" customHeight="1" x14ac:dyDescent="0.45"/>
    <row r="588" ht="35" customHeight="1" x14ac:dyDescent="0.45"/>
    <row r="589" ht="35" customHeight="1" x14ac:dyDescent="0.45"/>
    <row r="590" ht="35" customHeight="1" x14ac:dyDescent="0.45"/>
    <row r="591" ht="35" customHeight="1" x14ac:dyDescent="0.45"/>
    <row r="592" ht="35" customHeight="1" x14ac:dyDescent="0.45"/>
    <row r="593" ht="35" customHeight="1" x14ac:dyDescent="0.45"/>
    <row r="594" ht="35" customHeight="1" x14ac:dyDescent="0.45"/>
    <row r="595" ht="35" customHeight="1" x14ac:dyDescent="0.45"/>
    <row r="596" ht="35" customHeight="1" x14ac:dyDescent="0.45"/>
    <row r="597" ht="35" customHeight="1" x14ac:dyDescent="0.45"/>
    <row r="598" ht="35" customHeight="1" x14ac:dyDescent="0.45"/>
    <row r="599" ht="35" customHeight="1" x14ac:dyDescent="0.45"/>
    <row r="600" ht="35" customHeight="1" x14ac:dyDescent="0.45"/>
    <row r="601" ht="35" customHeight="1" x14ac:dyDescent="0.45"/>
    <row r="602" ht="35" customHeight="1" x14ac:dyDescent="0.45"/>
    <row r="603" ht="35" customHeight="1" x14ac:dyDescent="0.45"/>
    <row r="604" ht="35" customHeight="1" x14ac:dyDescent="0.45"/>
    <row r="605" ht="35" customHeight="1" x14ac:dyDescent="0.45"/>
    <row r="606" ht="35" customHeight="1" x14ac:dyDescent="0.45"/>
    <row r="607" ht="35" customHeight="1" x14ac:dyDescent="0.45"/>
    <row r="608" ht="35" customHeight="1" x14ac:dyDescent="0.45"/>
    <row r="609" ht="35" customHeight="1" x14ac:dyDescent="0.45"/>
    <row r="610" ht="35" customHeight="1" x14ac:dyDescent="0.45"/>
    <row r="611" ht="35" customHeight="1" x14ac:dyDescent="0.45"/>
    <row r="612" ht="35" customHeight="1" x14ac:dyDescent="0.45"/>
    <row r="613" ht="35" customHeight="1" x14ac:dyDescent="0.45"/>
    <row r="614" ht="35" customHeight="1" x14ac:dyDescent="0.45"/>
    <row r="615" ht="35" customHeight="1" x14ac:dyDescent="0.45"/>
    <row r="616" ht="35" customHeight="1" x14ac:dyDescent="0.45"/>
    <row r="617" ht="35" customHeight="1" x14ac:dyDescent="0.45"/>
    <row r="618" ht="35" customHeight="1" x14ac:dyDescent="0.45"/>
    <row r="619" ht="35" customHeight="1" x14ac:dyDescent="0.45"/>
    <row r="620" ht="35" customHeight="1" x14ac:dyDescent="0.45"/>
    <row r="621" ht="35" customHeight="1" x14ac:dyDescent="0.45"/>
    <row r="622" ht="35" customHeight="1" x14ac:dyDescent="0.45"/>
    <row r="623" ht="35" customHeight="1" x14ac:dyDescent="0.45"/>
    <row r="624" ht="35" customHeight="1" x14ac:dyDescent="0.45"/>
    <row r="625" ht="35" customHeight="1" x14ac:dyDescent="0.45"/>
    <row r="626" ht="35" customHeight="1" x14ac:dyDescent="0.45"/>
    <row r="627" ht="35" customHeight="1" x14ac:dyDescent="0.45"/>
    <row r="628" ht="35" customHeight="1" x14ac:dyDescent="0.45"/>
    <row r="629" ht="35" customHeight="1" x14ac:dyDescent="0.45"/>
    <row r="630" ht="35" customHeight="1" x14ac:dyDescent="0.45"/>
    <row r="631" ht="35" customHeight="1" x14ac:dyDescent="0.45"/>
    <row r="632" ht="35" customHeight="1" x14ac:dyDescent="0.45"/>
    <row r="633" ht="35" customHeight="1" x14ac:dyDescent="0.45"/>
    <row r="634" ht="35" customHeight="1" x14ac:dyDescent="0.45"/>
    <row r="635" ht="35" customHeight="1" x14ac:dyDescent="0.45"/>
    <row r="636" ht="35" customHeight="1" x14ac:dyDescent="0.45"/>
    <row r="637" ht="35" customHeight="1" x14ac:dyDescent="0.45"/>
    <row r="638" ht="35" customHeight="1" x14ac:dyDescent="0.45"/>
    <row r="639" ht="35" customHeight="1" x14ac:dyDescent="0.45"/>
    <row r="640" ht="35" customHeight="1" x14ac:dyDescent="0.45"/>
    <row r="641" ht="35" customHeight="1" x14ac:dyDescent="0.45"/>
    <row r="642" ht="35" customHeight="1" x14ac:dyDescent="0.45"/>
    <row r="643" ht="35" customHeight="1" x14ac:dyDescent="0.45"/>
    <row r="644" ht="35" customHeight="1" x14ac:dyDescent="0.45"/>
    <row r="645" ht="35" customHeight="1" x14ac:dyDescent="0.45"/>
    <row r="646" ht="35" customHeight="1" x14ac:dyDescent="0.45"/>
    <row r="647" ht="35" customHeight="1" x14ac:dyDescent="0.45"/>
    <row r="648" ht="35" customHeight="1" x14ac:dyDescent="0.45"/>
    <row r="649" ht="35" customHeight="1" x14ac:dyDescent="0.45"/>
    <row r="650" ht="35" customHeight="1" x14ac:dyDescent="0.45"/>
    <row r="651" ht="35" customHeight="1" x14ac:dyDescent="0.45"/>
    <row r="652" ht="35" customHeight="1" x14ac:dyDescent="0.45"/>
    <row r="653" ht="35" customHeight="1" x14ac:dyDescent="0.45"/>
    <row r="654" ht="35" customHeight="1" x14ac:dyDescent="0.45"/>
    <row r="655" ht="35" customHeight="1" x14ac:dyDescent="0.45"/>
    <row r="656" ht="35" customHeight="1" x14ac:dyDescent="0.45"/>
    <row r="657" ht="35" customHeight="1" x14ac:dyDescent="0.45"/>
    <row r="658" ht="35" customHeight="1" x14ac:dyDescent="0.45"/>
    <row r="659" ht="35" customHeight="1" x14ac:dyDescent="0.45"/>
    <row r="660" ht="35" customHeight="1" x14ac:dyDescent="0.45"/>
    <row r="661" ht="35" customHeight="1" x14ac:dyDescent="0.45"/>
    <row r="662" ht="35" customHeight="1" x14ac:dyDescent="0.45"/>
    <row r="663" ht="35" customHeight="1" x14ac:dyDescent="0.45"/>
    <row r="664" ht="35" customHeight="1" x14ac:dyDescent="0.45"/>
    <row r="665" ht="35" customHeight="1" x14ac:dyDescent="0.45"/>
    <row r="666" ht="35" customHeight="1" x14ac:dyDescent="0.45"/>
    <row r="667" ht="35" customHeight="1" x14ac:dyDescent="0.45"/>
    <row r="668" ht="35" customHeight="1" x14ac:dyDescent="0.45"/>
    <row r="669" ht="35" customHeight="1" x14ac:dyDescent="0.45"/>
    <row r="670" ht="35" customHeight="1" x14ac:dyDescent="0.45"/>
    <row r="671" ht="35" customHeight="1" x14ac:dyDescent="0.45"/>
    <row r="672" ht="35" customHeight="1" x14ac:dyDescent="0.45"/>
    <row r="673" ht="35" customHeight="1" x14ac:dyDescent="0.45"/>
    <row r="674" ht="35" customHeight="1" x14ac:dyDescent="0.45"/>
    <row r="675" ht="35" customHeight="1" x14ac:dyDescent="0.45"/>
    <row r="676" ht="35" customHeight="1" x14ac:dyDescent="0.45"/>
    <row r="677" ht="35" customHeight="1" x14ac:dyDescent="0.45"/>
    <row r="678" ht="35" customHeight="1" x14ac:dyDescent="0.45"/>
    <row r="679" ht="35" customHeight="1" x14ac:dyDescent="0.45"/>
    <row r="680" ht="35" customHeight="1" x14ac:dyDescent="0.45"/>
    <row r="681" ht="35" customHeight="1" x14ac:dyDescent="0.45"/>
    <row r="682" ht="35" customHeight="1" x14ac:dyDescent="0.45"/>
    <row r="683" ht="35" customHeight="1" x14ac:dyDescent="0.45"/>
    <row r="684" ht="35" customHeight="1" x14ac:dyDescent="0.45"/>
    <row r="685" ht="35" customHeight="1" x14ac:dyDescent="0.45"/>
    <row r="686" ht="35" customHeight="1" x14ac:dyDescent="0.45"/>
    <row r="687" ht="35" customHeight="1" x14ac:dyDescent="0.45"/>
    <row r="688" ht="35" customHeight="1" x14ac:dyDescent="0.45"/>
    <row r="689" ht="35" customHeight="1" x14ac:dyDescent="0.45"/>
    <row r="690" ht="35" customHeight="1" x14ac:dyDescent="0.45"/>
    <row r="691" ht="35" customHeight="1" x14ac:dyDescent="0.45"/>
    <row r="692" ht="35" customHeight="1" x14ac:dyDescent="0.45"/>
    <row r="693" ht="35" customHeight="1" x14ac:dyDescent="0.45"/>
    <row r="694" ht="35" customHeight="1" x14ac:dyDescent="0.45"/>
    <row r="695" ht="35" customHeight="1" x14ac:dyDescent="0.45"/>
    <row r="696" ht="35" customHeight="1" x14ac:dyDescent="0.45"/>
    <row r="697" ht="35" customHeight="1" x14ac:dyDescent="0.45"/>
    <row r="698" ht="35" customHeight="1" x14ac:dyDescent="0.45"/>
    <row r="699" ht="35" customHeight="1" x14ac:dyDescent="0.45"/>
    <row r="700" ht="35" customHeight="1" x14ac:dyDescent="0.45"/>
    <row r="701" ht="35" customHeight="1" x14ac:dyDescent="0.45"/>
    <row r="702" ht="35" customHeight="1" x14ac:dyDescent="0.45"/>
    <row r="703" ht="35" customHeight="1" x14ac:dyDescent="0.45"/>
    <row r="704" ht="35" customHeight="1" x14ac:dyDescent="0.45"/>
    <row r="705" ht="35" customHeight="1" x14ac:dyDescent="0.45"/>
    <row r="706" ht="35" customHeight="1" x14ac:dyDescent="0.45"/>
    <row r="707" ht="35" customHeight="1" x14ac:dyDescent="0.45"/>
    <row r="708" ht="35" customHeight="1" x14ac:dyDescent="0.45"/>
    <row r="709" ht="35" customHeight="1" x14ac:dyDescent="0.45"/>
    <row r="710" ht="35" customHeight="1" x14ac:dyDescent="0.45"/>
    <row r="711" ht="35" customHeight="1" x14ac:dyDescent="0.45"/>
    <row r="712" ht="35" customHeight="1" x14ac:dyDescent="0.45"/>
    <row r="713" ht="35" customHeight="1" x14ac:dyDescent="0.45"/>
    <row r="714" ht="35" customHeight="1" x14ac:dyDescent="0.45"/>
    <row r="715" ht="35" customHeight="1" x14ac:dyDescent="0.45"/>
    <row r="716" ht="35" customHeight="1" x14ac:dyDescent="0.45"/>
    <row r="717" ht="35" customHeight="1" x14ac:dyDescent="0.45"/>
    <row r="718" ht="35" customHeight="1" x14ac:dyDescent="0.45"/>
    <row r="719" ht="35" customHeight="1" x14ac:dyDescent="0.45"/>
    <row r="720" ht="35" customHeight="1" x14ac:dyDescent="0.45"/>
    <row r="721" ht="35" customHeight="1" x14ac:dyDescent="0.45"/>
    <row r="722" ht="35" customHeight="1" x14ac:dyDescent="0.45"/>
    <row r="723" ht="35" customHeight="1" x14ac:dyDescent="0.45"/>
    <row r="724" ht="35" customHeight="1" x14ac:dyDescent="0.45"/>
    <row r="725" ht="35" customHeight="1" x14ac:dyDescent="0.45"/>
    <row r="726" ht="35" customHeight="1" x14ac:dyDescent="0.45"/>
    <row r="727" ht="35" customHeight="1" x14ac:dyDescent="0.45"/>
    <row r="728" ht="35" customHeight="1" x14ac:dyDescent="0.45"/>
    <row r="729" ht="35" customHeight="1" x14ac:dyDescent="0.45"/>
    <row r="730" ht="35" customHeight="1" x14ac:dyDescent="0.45"/>
    <row r="731" ht="35" customHeight="1" x14ac:dyDescent="0.45"/>
    <row r="732" ht="35" customHeight="1" x14ac:dyDescent="0.45"/>
    <row r="733" ht="35" customHeight="1" x14ac:dyDescent="0.45"/>
    <row r="734" ht="35" customHeight="1" x14ac:dyDescent="0.45"/>
    <row r="735" ht="35" customHeight="1" x14ac:dyDescent="0.45"/>
    <row r="736" ht="35" customHeight="1" x14ac:dyDescent="0.45"/>
    <row r="737" ht="35" customHeight="1" x14ac:dyDescent="0.45"/>
    <row r="738" ht="35" customHeight="1" x14ac:dyDescent="0.45"/>
    <row r="739" ht="35" customHeight="1" x14ac:dyDescent="0.45"/>
    <row r="740" ht="35" customHeight="1" x14ac:dyDescent="0.45"/>
    <row r="741" ht="35" customHeight="1" x14ac:dyDescent="0.45"/>
    <row r="742" ht="35" customHeight="1" x14ac:dyDescent="0.45"/>
    <row r="743" ht="35" customHeight="1" x14ac:dyDescent="0.45"/>
    <row r="744" ht="35" customHeight="1" x14ac:dyDescent="0.45"/>
    <row r="745" ht="35" customHeight="1" x14ac:dyDescent="0.45"/>
    <row r="746" ht="35" customHeight="1" x14ac:dyDescent="0.45"/>
    <row r="747" ht="35" customHeight="1" x14ac:dyDescent="0.45"/>
    <row r="748" ht="35" customHeight="1" x14ac:dyDescent="0.45"/>
    <row r="749" ht="35" customHeight="1" x14ac:dyDescent="0.45"/>
    <row r="750" ht="35" customHeight="1" x14ac:dyDescent="0.45"/>
    <row r="751" ht="35" customHeight="1" x14ac:dyDescent="0.45"/>
    <row r="752" ht="35" customHeight="1" x14ac:dyDescent="0.45"/>
    <row r="753" ht="35" customHeight="1" x14ac:dyDescent="0.45"/>
    <row r="754" ht="35" customHeight="1" x14ac:dyDescent="0.45"/>
    <row r="755" ht="35" customHeight="1" x14ac:dyDescent="0.45"/>
    <row r="756" ht="35" customHeight="1" x14ac:dyDescent="0.45"/>
    <row r="757" ht="35" customHeight="1" x14ac:dyDescent="0.45"/>
    <row r="758" ht="35" customHeight="1" x14ac:dyDescent="0.45"/>
    <row r="759" ht="35" customHeight="1" x14ac:dyDescent="0.45"/>
    <row r="760" ht="35" customHeight="1" x14ac:dyDescent="0.45"/>
    <row r="761" ht="35" customHeight="1" x14ac:dyDescent="0.45"/>
    <row r="762" ht="35" customHeight="1" x14ac:dyDescent="0.45"/>
    <row r="763" ht="35" customHeight="1" x14ac:dyDescent="0.45"/>
    <row r="764" ht="35" customHeight="1" x14ac:dyDescent="0.45"/>
    <row r="765" ht="35" customHeight="1" x14ac:dyDescent="0.45"/>
    <row r="766" ht="35" customHeight="1" x14ac:dyDescent="0.45"/>
    <row r="767" ht="35" customHeight="1" x14ac:dyDescent="0.45"/>
    <row r="768" ht="35" customHeight="1" x14ac:dyDescent="0.45"/>
    <row r="769" ht="35" customHeight="1" x14ac:dyDescent="0.45"/>
    <row r="770" ht="35" customHeight="1" x14ac:dyDescent="0.45"/>
    <row r="771" ht="35" customHeight="1" x14ac:dyDescent="0.45"/>
    <row r="772" ht="35" customHeight="1" x14ac:dyDescent="0.45"/>
    <row r="773" ht="35" customHeight="1" x14ac:dyDescent="0.45"/>
    <row r="774" ht="35" customHeight="1" x14ac:dyDescent="0.45"/>
    <row r="775" ht="35" customHeight="1" x14ac:dyDescent="0.45"/>
    <row r="776" ht="35" customHeight="1" x14ac:dyDescent="0.45"/>
    <row r="777" ht="35" customHeight="1" x14ac:dyDescent="0.45"/>
    <row r="778" ht="35" customHeight="1" x14ac:dyDescent="0.45"/>
    <row r="779" ht="35" customHeight="1" x14ac:dyDescent="0.45"/>
    <row r="780" ht="35" customHeight="1" x14ac:dyDescent="0.45"/>
    <row r="781" ht="35" customHeight="1" x14ac:dyDescent="0.45"/>
    <row r="782" ht="35" customHeight="1" x14ac:dyDescent="0.45"/>
    <row r="783" ht="35" customHeight="1" x14ac:dyDescent="0.45"/>
    <row r="784" ht="35" customHeight="1" x14ac:dyDescent="0.45"/>
    <row r="785" ht="35" customHeight="1" x14ac:dyDescent="0.45"/>
    <row r="786" ht="35" customHeight="1" x14ac:dyDescent="0.45"/>
    <row r="787" ht="35" customHeight="1" x14ac:dyDescent="0.45"/>
    <row r="788" ht="35" customHeight="1" x14ac:dyDescent="0.45"/>
    <row r="789" ht="35" customHeight="1" x14ac:dyDescent="0.45"/>
    <row r="790" ht="35" customHeight="1" x14ac:dyDescent="0.45"/>
    <row r="791" ht="35" customHeight="1" x14ac:dyDescent="0.45"/>
    <row r="792" ht="35" customHeight="1" x14ac:dyDescent="0.45"/>
    <row r="793" ht="35" customHeight="1" x14ac:dyDescent="0.45"/>
    <row r="794" ht="35" customHeight="1" x14ac:dyDescent="0.45"/>
    <row r="795" ht="35" customHeight="1" x14ac:dyDescent="0.45"/>
    <row r="796" ht="35" customHeight="1" x14ac:dyDescent="0.45"/>
    <row r="797" ht="35" customHeight="1" x14ac:dyDescent="0.45"/>
    <row r="798" ht="35" customHeight="1" x14ac:dyDescent="0.45"/>
    <row r="799" ht="35" customHeight="1" x14ac:dyDescent="0.45"/>
    <row r="800" ht="35" customHeight="1" x14ac:dyDescent="0.45"/>
    <row r="801" ht="35" customHeight="1" x14ac:dyDescent="0.45"/>
    <row r="802" ht="35" customHeight="1" x14ac:dyDescent="0.45"/>
    <row r="803" ht="35" customHeight="1" x14ac:dyDescent="0.45"/>
    <row r="804" ht="35" customHeight="1" x14ac:dyDescent="0.45"/>
    <row r="805" ht="35" customHeight="1" x14ac:dyDescent="0.45"/>
    <row r="806" ht="35" customHeight="1" x14ac:dyDescent="0.45"/>
    <row r="807" ht="35" customHeight="1" x14ac:dyDescent="0.45"/>
    <row r="808" ht="35" customHeight="1" x14ac:dyDescent="0.45"/>
    <row r="809" ht="35" customHeight="1" x14ac:dyDescent="0.45"/>
    <row r="810" ht="35" customHeight="1" x14ac:dyDescent="0.45"/>
    <row r="811" ht="35" customHeight="1" x14ac:dyDescent="0.45"/>
    <row r="812" ht="35" customHeight="1" x14ac:dyDescent="0.45"/>
    <row r="813" ht="35" customHeight="1" x14ac:dyDescent="0.45"/>
    <row r="814" ht="35" customHeight="1" x14ac:dyDescent="0.45"/>
    <row r="815" ht="35" customHeight="1" x14ac:dyDescent="0.45"/>
    <row r="816" ht="35" customHeight="1" x14ac:dyDescent="0.45"/>
    <row r="817" ht="35" customHeight="1" x14ac:dyDescent="0.45"/>
    <row r="818" ht="35" customHeight="1" x14ac:dyDescent="0.45"/>
    <row r="819" ht="35" customHeight="1" x14ac:dyDescent="0.45"/>
    <row r="820" ht="35" customHeight="1" x14ac:dyDescent="0.45"/>
    <row r="821" ht="35" customHeight="1" x14ac:dyDescent="0.45"/>
    <row r="822" ht="35" customHeight="1" x14ac:dyDescent="0.45"/>
    <row r="823" ht="35" customHeight="1" x14ac:dyDescent="0.45"/>
    <row r="824" ht="35" customHeight="1" x14ac:dyDescent="0.45"/>
    <row r="825" ht="35" customHeight="1" x14ac:dyDescent="0.45"/>
    <row r="826" ht="35" customHeight="1" x14ac:dyDescent="0.45"/>
    <row r="827" ht="35" customHeight="1" x14ac:dyDescent="0.45"/>
    <row r="828" ht="35" customHeight="1" x14ac:dyDescent="0.45"/>
    <row r="829" ht="35" customHeight="1" x14ac:dyDescent="0.45"/>
    <row r="830" ht="35" customHeight="1" x14ac:dyDescent="0.45"/>
    <row r="831" ht="35" customHeight="1" x14ac:dyDescent="0.45"/>
    <row r="832" ht="35" customHeight="1" x14ac:dyDescent="0.45"/>
    <row r="833" ht="35" customHeight="1" x14ac:dyDescent="0.45"/>
    <row r="834" ht="35" customHeight="1" x14ac:dyDescent="0.45"/>
    <row r="835" ht="35" customHeight="1" x14ac:dyDescent="0.45"/>
    <row r="836" ht="35" customHeight="1" x14ac:dyDescent="0.45"/>
    <row r="837" ht="35" customHeight="1" x14ac:dyDescent="0.45"/>
    <row r="838" ht="35" customHeight="1" x14ac:dyDescent="0.45"/>
    <row r="839" ht="35" customHeight="1" x14ac:dyDescent="0.45"/>
    <row r="840" ht="35" customHeight="1" x14ac:dyDescent="0.45"/>
    <row r="841" ht="35" customHeight="1" x14ac:dyDescent="0.45"/>
    <row r="842" ht="35" customHeight="1" x14ac:dyDescent="0.45"/>
    <row r="843" ht="35" customHeight="1" x14ac:dyDescent="0.45"/>
    <row r="844" ht="35" customHeight="1" x14ac:dyDescent="0.45"/>
    <row r="845" ht="35" customHeight="1" x14ac:dyDescent="0.45"/>
    <row r="846" ht="35" customHeight="1" x14ac:dyDescent="0.45"/>
    <row r="847" ht="35" customHeight="1" x14ac:dyDescent="0.45"/>
    <row r="848" ht="35" customHeight="1" x14ac:dyDescent="0.45"/>
    <row r="849" ht="35" customHeight="1" x14ac:dyDescent="0.45"/>
    <row r="850" ht="35" customHeight="1" x14ac:dyDescent="0.45"/>
    <row r="851" ht="35" customHeight="1" x14ac:dyDescent="0.45"/>
    <row r="852" ht="35" customHeight="1" x14ac:dyDescent="0.45"/>
    <row r="853" ht="35" customHeight="1" x14ac:dyDescent="0.45"/>
    <row r="854" ht="35" customHeight="1" x14ac:dyDescent="0.45"/>
    <row r="855" ht="35" customHeight="1" x14ac:dyDescent="0.45"/>
    <row r="856" ht="35" customHeight="1" x14ac:dyDescent="0.45"/>
    <row r="857" ht="35" customHeight="1" x14ac:dyDescent="0.45"/>
    <row r="858" ht="35" customHeight="1" x14ac:dyDescent="0.45"/>
    <row r="859" ht="35" customHeight="1" x14ac:dyDescent="0.45"/>
    <row r="860" ht="35" customHeight="1" x14ac:dyDescent="0.45"/>
    <row r="861" ht="35" customHeight="1" x14ac:dyDescent="0.45"/>
    <row r="862" ht="35" customHeight="1" x14ac:dyDescent="0.45"/>
    <row r="863" ht="35" customHeight="1" x14ac:dyDescent="0.45"/>
    <row r="864" ht="35" customHeight="1" x14ac:dyDescent="0.45"/>
    <row r="865" ht="35" customHeight="1" x14ac:dyDescent="0.45"/>
    <row r="866" ht="35" customHeight="1" x14ac:dyDescent="0.45"/>
    <row r="867" ht="35" customHeight="1" x14ac:dyDescent="0.45"/>
    <row r="868" ht="35" customHeight="1" x14ac:dyDescent="0.45"/>
    <row r="869" ht="35" customHeight="1" x14ac:dyDescent="0.45"/>
    <row r="870" ht="35" customHeight="1" x14ac:dyDescent="0.45"/>
    <row r="871" ht="35" customHeight="1" x14ac:dyDescent="0.45"/>
    <row r="872" ht="35" customHeight="1" x14ac:dyDescent="0.45"/>
    <row r="873" ht="35" customHeight="1" x14ac:dyDescent="0.45"/>
    <row r="874" ht="35" customHeight="1" x14ac:dyDescent="0.45"/>
    <row r="875" ht="35" customHeight="1" x14ac:dyDescent="0.45"/>
    <row r="876" ht="35" customHeight="1" x14ac:dyDescent="0.45"/>
    <row r="877" ht="35" customHeight="1" x14ac:dyDescent="0.45"/>
    <row r="878" ht="35" customHeight="1" x14ac:dyDescent="0.45"/>
    <row r="879" ht="35" customHeight="1" x14ac:dyDescent="0.45"/>
    <row r="880" ht="35" customHeight="1" x14ac:dyDescent="0.45"/>
    <row r="881" ht="35" customHeight="1" x14ac:dyDescent="0.45"/>
    <row r="882" ht="35" customHeight="1" x14ac:dyDescent="0.45"/>
    <row r="883" ht="35" customHeight="1" x14ac:dyDescent="0.45"/>
    <row r="884" ht="35" customHeight="1" x14ac:dyDescent="0.45"/>
    <row r="885" ht="35" customHeight="1" x14ac:dyDescent="0.45"/>
    <row r="886" ht="35" customHeight="1" x14ac:dyDescent="0.45"/>
    <row r="887" ht="35" customHeight="1" x14ac:dyDescent="0.45"/>
    <row r="888" ht="35" customHeight="1" x14ac:dyDescent="0.45"/>
    <row r="889" ht="35" customHeight="1" x14ac:dyDescent="0.45"/>
    <row r="890" ht="35" customHeight="1" x14ac:dyDescent="0.45"/>
    <row r="891" ht="35" customHeight="1" x14ac:dyDescent="0.45"/>
    <row r="892" ht="35" customHeight="1" x14ac:dyDescent="0.45"/>
    <row r="893" ht="35" customHeight="1" x14ac:dyDescent="0.45"/>
    <row r="894" ht="35" customHeight="1" x14ac:dyDescent="0.45"/>
    <row r="895" ht="35" customHeight="1" x14ac:dyDescent="0.45"/>
    <row r="896" ht="35" customHeight="1" x14ac:dyDescent="0.45"/>
    <row r="897" ht="35" customHeight="1" x14ac:dyDescent="0.45"/>
    <row r="898" ht="35" customHeight="1" x14ac:dyDescent="0.45"/>
    <row r="899" ht="35" customHeight="1" x14ac:dyDescent="0.45"/>
    <row r="900" ht="35" customHeight="1" x14ac:dyDescent="0.45"/>
    <row r="901" ht="35" customHeight="1" x14ac:dyDescent="0.45"/>
    <row r="902" ht="35" customHeight="1" x14ac:dyDescent="0.45"/>
    <row r="903" ht="35" customHeight="1" x14ac:dyDescent="0.45"/>
    <row r="904" ht="35" customHeight="1" x14ac:dyDescent="0.45"/>
    <row r="905" ht="35" customHeight="1" x14ac:dyDescent="0.45"/>
    <row r="906" ht="35" customHeight="1" x14ac:dyDescent="0.45"/>
    <row r="907" ht="35" customHeight="1" x14ac:dyDescent="0.45"/>
    <row r="908" ht="35" customHeight="1" x14ac:dyDescent="0.45"/>
    <row r="909" ht="35" customHeight="1" x14ac:dyDescent="0.45"/>
    <row r="910" ht="35" customHeight="1" x14ac:dyDescent="0.45"/>
    <row r="911" ht="35" customHeight="1" x14ac:dyDescent="0.45"/>
    <row r="912" ht="35" customHeight="1" x14ac:dyDescent="0.45"/>
    <row r="913" ht="35" customHeight="1" x14ac:dyDescent="0.45"/>
    <row r="914" ht="35" customHeight="1" x14ac:dyDescent="0.45"/>
    <row r="915" ht="35" customHeight="1" x14ac:dyDescent="0.45"/>
    <row r="916" ht="35" customHeight="1" x14ac:dyDescent="0.45"/>
    <row r="917" ht="35" customHeight="1" x14ac:dyDescent="0.45"/>
    <row r="918" ht="35" customHeight="1" x14ac:dyDescent="0.45"/>
    <row r="919" ht="35" customHeight="1" x14ac:dyDescent="0.45"/>
    <row r="920" ht="35" customHeight="1" x14ac:dyDescent="0.45"/>
    <row r="921" ht="35" customHeight="1" x14ac:dyDescent="0.45"/>
    <row r="922" ht="35" customHeight="1" x14ac:dyDescent="0.45"/>
    <row r="923" ht="35" customHeight="1" x14ac:dyDescent="0.45"/>
    <row r="924" ht="35" customHeight="1" x14ac:dyDescent="0.45"/>
    <row r="925" ht="35" customHeight="1" x14ac:dyDescent="0.45"/>
    <row r="926" ht="35" customHeight="1" x14ac:dyDescent="0.45"/>
    <row r="927" ht="35" customHeight="1" x14ac:dyDescent="0.45"/>
    <row r="928" ht="35" customHeight="1" x14ac:dyDescent="0.45"/>
    <row r="929" ht="35" customHeight="1" x14ac:dyDescent="0.45"/>
    <row r="930" ht="35" customHeight="1" x14ac:dyDescent="0.45"/>
    <row r="931" ht="35" customHeight="1" x14ac:dyDescent="0.45"/>
    <row r="932" ht="35" customHeight="1" x14ac:dyDescent="0.45"/>
    <row r="933" ht="35" customHeight="1" x14ac:dyDescent="0.45"/>
    <row r="934" ht="35" customHeight="1" x14ac:dyDescent="0.45"/>
    <row r="935" ht="35" customHeight="1" x14ac:dyDescent="0.45"/>
    <row r="936" ht="35" customHeight="1" x14ac:dyDescent="0.45"/>
    <row r="937" ht="35" customHeight="1" x14ac:dyDescent="0.45"/>
    <row r="938" ht="35" customHeight="1" x14ac:dyDescent="0.45"/>
    <row r="939" ht="35" customHeight="1" x14ac:dyDescent="0.45"/>
    <row r="940" ht="35" customHeight="1" x14ac:dyDescent="0.45"/>
    <row r="941" ht="35" customHeight="1" x14ac:dyDescent="0.45"/>
    <row r="942" ht="35" customHeight="1" x14ac:dyDescent="0.45"/>
    <row r="943" ht="35" customHeight="1" x14ac:dyDescent="0.45"/>
    <row r="944" ht="35" customHeight="1" x14ac:dyDescent="0.45"/>
    <row r="945" ht="35" customHeight="1" x14ac:dyDescent="0.45"/>
    <row r="946" ht="35" customHeight="1" x14ac:dyDescent="0.45"/>
    <row r="947" ht="35" customHeight="1" x14ac:dyDescent="0.45"/>
    <row r="948" ht="35" customHeight="1" x14ac:dyDescent="0.45"/>
    <row r="949" ht="35" customHeight="1" x14ac:dyDescent="0.45"/>
    <row r="950" ht="35" customHeight="1" x14ac:dyDescent="0.45"/>
    <row r="951" ht="35" customHeight="1" x14ac:dyDescent="0.45"/>
    <row r="952" ht="35" customHeight="1" x14ac:dyDescent="0.45"/>
    <row r="953" ht="35" customHeight="1" x14ac:dyDescent="0.45"/>
    <row r="954" ht="35" customHeight="1" x14ac:dyDescent="0.45"/>
    <row r="955" ht="35" customHeight="1" x14ac:dyDescent="0.45"/>
    <row r="956" ht="35" customHeight="1" x14ac:dyDescent="0.45"/>
    <row r="957" ht="35" customHeight="1" x14ac:dyDescent="0.45"/>
    <row r="958" ht="35" customHeight="1" x14ac:dyDescent="0.45"/>
    <row r="959" ht="35" customHeight="1" x14ac:dyDescent="0.45"/>
    <row r="960" ht="35" customHeight="1" x14ac:dyDescent="0.45"/>
    <row r="961" ht="35" customHeight="1" x14ac:dyDescent="0.45"/>
    <row r="962" ht="35" customHeight="1" x14ac:dyDescent="0.45"/>
    <row r="963" ht="35" customHeight="1" x14ac:dyDescent="0.45"/>
    <row r="964" ht="35" customHeight="1" x14ac:dyDescent="0.45"/>
    <row r="965" ht="35" customHeight="1" x14ac:dyDescent="0.45"/>
    <row r="966" ht="35" customHeight="1" x14ac:dyDescent="0.45"/>
    <row r="967" ht="35" customHeight="1" x14ac:dyDescent="0.45"/>
    <row r="968" ht="35" customHeight="1" x14ac:dyDescent="0.45"/>
    <row r="969" ht="35" customHeight="1" x14ac:dyDescent="0.45"/>
    <row r="970" ht="35" customHeight="1" x14ac:dyDescent="0.45"/>
    <row r="971" ht="35" customHeight="1" x14ac:dyDescent="0.45"/>
    <row r="972" ht="35" customHeight="1" x14ac:dyDescent="0.45"/>
    <row r="973" ht="35" customHeight="1" x14ac:dyDescent="0.45"/>
    <row r="974" ht="35" customHeight="1" x14ac:dyDescent="0.45"/>
    <row r="975" ht="35" customHeight="1" x14ac:dyDescent="0.45"/>
    <row r="976" ht="35" customHeight="1" x14ac:dyDescent="0.45"/>
    <row r="977" ht="35" customHeight="1" x14ac:dyDescent="0.45"/>
    <row r="978" ht="35" customHeight="1" x14ac:dyDescent="0.45"/>
    <row r="979" ht="35" customHeight="1" x14ac:dyDescent="0.45"/>
    <row r="980" ht="35" customHeight="1" x14ac:dyDescent="0.45"/>
    <row r="981" ht="35" customHeight="1" x14ac:dyDescent="0.45"/>
    <row r="982" ht="35" customHeight="1" x14ac:dyDescent="0.45"/>
    <row r="983" ht="35" customHeight="1" x14ac:dyDescent="0.45"/>
    <row r="984" ht="35" customHeight="1" x14ac:dyDescent="0.45"/>
    <row r="985" ht="35" customHeight="1" x14ac:dyDescent="0.45"/>
    <row r="986" ht="35" customHeight="1" x14ac:dyDescent="0.45"/>
    <row r="987" ht="35" customHeight="1" x14ac:dyDescent="0.45"/>
    <row r="988" ht="35" customHeight="1" x14ac:dyDescent="0.45"/>
    <row r="989" ht="35" customHeight="1" x14ac:dyDescent="0.45"/>
    <row r="990" ht="35" customHeight="1" x14ac:dyDescent="0.45"/>
    <row r="991" ht="35" customHeight="1" x14ac:dyDescent="0.45"/>
    <row r="992" ht="35" customHeight="1" x14ac:dyDescent="0.45"/>
    <row r="993" ht="35" customHeight="1" x14ac:dyDescent="0.45"/>
    <row r="994" ht="35" customHeight="1" x14ac:dyDescent="0.45"/>
    <row r="995" ht="35" customHeight="1" x14ac:dyDescent="0.45"/>
    <row r="996" ht="35" customHeight="1" x14ac:dyDescent="0.45"/>
    <row r="997" ht="35" customHeight="1" x14ac:dyDescent="0.45"/>
    <row r="998" ht="35" customHeight="1" x14ac:dyDescent="0.45"/>
    <row r="999" ht="35" customHeight="1" x14ac:dyDescent="0.45"/>
    <row r="1000" ht="35" customHeight="1" x14ac:dyDescent="0.45"/>
    <row r="1001" ht="35" customHeight="1" x14ac:dyDescent="0.45"/>
    <row r="1002" ht="35" customHeight="1" x14ac:dyDescent="0.45"/>
    <row r="1003" ht="35" customHeight="1" x14ac:dyDescent="0.45"/>
    <row r="1004" ht="35" customHeight="1" x14ac:dyDescent="0.45"/>
    <row r="1005" ht="35" customHeight="1" x14ac:dyDescent="0.45"/>
    <row r="1006" ht="35" customHeight="1" x14ac:dyDescent="0.45"/>
    <row r="1007" ht="35" customHeight="1" x14ac:dyDescent="0.45"/>
    <row r="1008" ht="35" customHeight="1" x14ac:dyDescent="0.45"/>
    <row r="1009" ht="35" customHeight="1" x14ac:dyDescent="0.45"/>
    <row r="1010" ht="35" customHeight="1" x14ac:dyDescent="0.45"/>
    <row r="1011" ht="35" customHeight="1" x14ac:dyDescent="0.45"/>
    <row r="1012" ht="35" customHeight="1" x14ac:dyDescent="0.45"/>
    <row r="1013" ht="35" customHeight="1" x14ac:dyDescent="0.45"/>
    <row r="1014" ht="35" customHeight="1" x14ac:dyDescent="0.45"/>
    <row r="1015" ht="35" customHeight="1" x14ac:dyDescent="0.45"/>
    <row r="1016" ht="35" customHeight="1" x14ac:dyDescent="0.45"/>
    <row r="1017" ht="35" customHeight="1" x14ac:dyDescent="0.45"/>
    <row r="1018" ht="35" customHeight="1" x14ac:dyDescent="0.45"/>
    <row r="1019" ht="35" customHeight="1" x14ac:dyDescent="0.45"/>
    <row r="1020" ht="35" customHeight="1" x14ac:dyDescent="0.45"/>
    <row r="1021" ht="35" customHeight="1" x14ac:dyDescent="0.45"/>
    <row r="1022" ht="35" customHeight="1" x14ac:dyDescent="0.45"/>
    <row r="1023" ht="35" customHeight="1" x14ac:dyDescent="0.45"/>
    <row r="1024" ht="35" customHeight="1" x14ac:dyDescent="0.45"/>
    <row r="1025" ht="35" customHeight="1" x14ac:dyDescent="0.45"/>
    <row r="1026" ht="35" customHeight="1" x14ac:dyDescent="0.45"/>
    <row r="1027" ht="35" customHeight="1" x14ac:dyDescent="0.45"/>
    <row r="1028" ht="35" customHeight="1" x14ac:dyDescent="0.45"/>
    <row r="1029" ht="35" customHeight="1" x14ac:dyDescent="0.45"/>
    <row r="1030" ht="35" customHeight="1" x14ac:dyDescent="0.45"/>
    <row r="1031" ht="35" customHeight="1" x14ac:dyDescent="0.45"/>
    <row r="1032" ht="35" customHeight="1" x14ac:dyDescent="0.45"/>
    <row r="1033" ht="35" customHeight="1" x14ac:dyDescent="0.45"/>
    <row r="1034" ht="35" customHeight="1" x14ac:dyDescent="0.45"/>
    <row r="1035" ht="35" customHeight="1" x14ac:dyDescent="0.45"/>
    <row r="1036" ht="35" customHeight="1" x14ac:dyDescent="0.45"/>
    <row r="1037" ht="35" customHeight="1" x14ac:dyDescent="0.45"/>
    <row r="1038" ht="35" customHeight="1" x14ac:dyDescent="0.45"/>
    <row r="1039" ht="35" customHeight="1" x14ac:dyDescent="0.45"/>
    <row r="1040" ht="35" customHeight="1" x14ac:dyDescent="0.45"/>
    <row r="1041" ht="35" customHeight="1" x14ac:dyDescent="0.45"/>
    <row r="1042" ht="35" customHeight="1" x14ac:dyDescent="0.45"/>
    <row r="1043" ht="35" customHeight="1" x14ac:dyDescent="0.45"/>
    <row r="1044" ht="35" customHeight="1" x14ac:dyDescent="0.45"/>
    <row r="1045" ht="35" customHeight="1" x14ac:dyDescent="0.45"/>
    <row r="1046" ht="35" customHeight="1" x14ac:dyDescent="0.45"/>
    <row r="1047" ht="35" customHeight="1" x14ac:dyDescent="0.45"/>
    <row r="1048" ht="35" customHeight="1" x14ac:dyDescent="0.45"/>
    <row r="1049" ht="35" customHeight="1" x14ac:dyDescent="0.45"/>
    <row r="1050" ht="35" customHeight="1" x14ac:dyDescent="0.45"/>
    <row r="1051" ht="35" customHeight="1" x14ac:dyDescent="0.45"/>
    <row r="1052" ht="35" customHeight="1" x14ac:dyDescent="0.45"/>
    <row r="1053" ht="35" customHeight="1" x14ac:dyDescent="0.45"/>
    <row r="1054" ht="35" customHeight="1" x14ac:dyDescent="0.45"/>
    <row r="1055" ht="35" customHeight="1" x14ac:dyDescent="0.45"/>
    <row r="1056" ht="35" customHeight="1" x14ac:dyDescent="0.45"/>
    <row r="1057" ht="35" customHeight="1" x14ac:dyDescent="0.45"/>
    <row r="1058" ht="35" customHeight="1" x14ac:dyDescent="0.45"/>
    <row r="1059" ht="35" customHeight="1" x14ac:dyDescent="0.45"/>
    <row r="1060" ht="35" customHeight="1" x14ac:dyDescent="0.45"/>
    <row r="1061" ht="35" customHeight="1" x14ac:dyDescent="0.45"/>
    <row r="1062" ht="35" customHeight="1" x14ac:dyDescent="0.45"/>
    <row r="1063" ht="35" customHeight="1" x14ac:dyDescent="0.45"/>
    <row r="1064" ht="35" customHeight="1" x14ac:dyDescent="0.45"/>
    <row r="1065" ht="35" customHeight="1" x14ac:dyDescent="0.45"/>
    <row r="1066" ht="35" customHeight="1" x14ac:dyDescent="0.45"/>
    <row r="1067" ht="35" customHeight="1" x14ac:dyDescent="0.45"/>
    <row r="1068" ht="35" customHeight="1" x14ac:dyDescent="0.45"/>
    <row r="1069" ht="35" customHeight="1" x14ac:dyDescent="0.45"/>
    <row r="1070" ht="35" customHeight="1" x14ac:dyDescent="0.45"/>
    <row r="1071" ht="35" customHeight="1" x14ac:dyDescent="0.45"/>
    <row r="1072" ht="35" customHeight="1" x14ac:dyDescent="0.45"/>
    <row r="1073" ht="35" customHeight="1" x14ac:dyDescent="0.45"/>
    <row r="1074" ht="35" customHeight="1" x14ac:dyDescent="0.45"/>
    <row r="1075" ht="35" customHeight="1" x14ac:dyDescent="0.45"/>
    <row r="1076" ht="35" customHeight="1" x14ac:dyDescent="0.45"/>
    <row r="1077" ht="35" customHeight="1" x14ac:dyDescent="0.45"/>
    <row r="1078" ht="35" customHeight="1" x14ac:dyDescent="0.45"/>
    <row r="1079" ht="35" customHeight="1" x14ac:dyDescent="0.45"/>
    <row r="1080" ht="35" customHeight="1" x14ac:dyDescent="0.45"/>
    <row r="1081" ht="35" customHeight="1" x14ac:dyDescent="0.45"/>
    <row r="1082" ht="35" customHeight="1" x14ac:dyDescent="0.45"/>
    <row r="1083" ht="35" customHeight="1" x14ac:dyDescent="0.45"/>
    <row r="1084" ht="35" customHeight="1" x14ac:dyDescent="0.45"/>
    <row r="1085" ht="35" customHeight="1" x14ac:dyDescent="0.45"/>
    <row r="1086" ht="35" customHeight="1" x14ac:dyDescent="0.45"/>
    <row r="1087" ht="35" customHeight="1" x14ac:dyDescent="0.45"/>
    <row r="1088" ht="35" customHeight="1" x14ac:dyDescent="0.45"/>
    <row r="1089" ht="35" customHeight="1" x14ac:dyDescent="0.45"/>
    <row r="1090" ht="35" customHeight="1" x14ac:dyDescent="0.45"/>
    <row r="1091" ht="35" customHeight="1" x14ac:dyDescent="0.45"/>
    <row r="1092" ht="35" customHeight="1" x14ac:dyDescent="0.45"/>
    <row r="1093" ht="35" customHeight="1" x14ac:dyDescent="0.45"/>
    <row r="1094" ht="35" customHeight="1" x14ac:dyDescent="0.45"/>
    <row r="1095" ht="35" customHeight="1" x14ac:dyDescent="0.45"/>
    <row r="1096" ht="35" customHeight="1" x14ac:dyDescent="0.45"/>
    <row r="1097" ht="35" customHeight="1" x14ac:dyDescent="0.45"/>
    <row r="1098" ht="35" customHeight="1" x14ac:dyDescent="0.45"/>
    <row r="1099" ht="35" customHeight="1" x14ac:dyDescent="0.45"/>
    <row r="1100" ht="35" customHeight="1" x14ac:dyDescent="0.45"/>
    <row r="1101" ht="35" customHeight="1" x14ac:dyDescent="0.45"/>
    <row r="1102" ht="35" customHeight="1" x14ac:dyDescent="0.45"/>
    <row r="1103" ht="35" customHeight="1" x14ac:dyDescent="0.45"/>
    <row r="1104" ht="35" customHeight="1" x14ac:dyDescent="0.45"/>
    <row r="1105" ht="35" customHeight="1" x14ac:dyDescent="0.45"/>
    <row r="1106" ht="35" customHeight="1" x14ac:dyDescent="0.45"/>
    <row r="1107" ht="35" customHeight="1" x14ac:dyDescent="0.45"/>
    <row r="1108" ht="35" customHeight="1" x14ac:dyDescent="0.45"/>
    <row r="1109" ht="35" customHeight="1" x14ac:dyDescent="0.45"/>
    <row r="1110" ht="35" customHeight="1" x14ac:dyDescent="0.45"/>
    <row r="1111" ht="35" customHeight="1" x14ac:dyDescent="0.45"/>
    <row r="1112" ht="35" customHeight="1" x14ac:dyDescent="0.45"/>
    <row r="1113" ht="35" customHeight="1" x14ac:dyDescent="0.45"/>
    <row r="1114" ht="35" customHeight="1" x14ac:dyDescent="0.45"/>
    <row r="1115" ht="35" customHeight="1" x14ac:dyDescent="0.45"/>
    <row r="1116" ht="35" customHeight="1" x14ac:dyDescent="0.45"/>
    <row r="1117" ht="35" customHeight="1" x14ac:dyDescent="0.45"/>
    <row r="1118" ht="35" customHeight="1" x14ac:dyDescent="0.45"/>
    <row r="1119" ht="35" customHeight="1" x14ac:dyDescent="0.45"/>
    <row r="1120" ht="35" customHeight="1" x14ac:dyDescent="0.45"/>
    <row r="1121" ht="35" customHeight="1" x14ac:dyDescent="0.45"/>
    <row r="1122" ht="35" customHeight="1" x14ac:dyDescent="0.45"/>
    <row r="1123" ht="35" customHeight="1" x14ac:dyDescent="0.45"/>
    <row r="1124" ht="35" customHeight="1" x14ac:dyDescent="0.45"/>
    <row r="1125" ht="35" customHeight="1" x14ac:dyDescent="0.45"/>
    <row r="1126" ht="35" customHeight="1" x14ac:dyDescent="0.45"/>
    <row r="1127" ht="35" customHeight="1" x14ac:dyDescent="0.45"/>
    <row r="1128" ht="35" customHeight="1" x14ac:dyDescent="0.45"/>
    <row r="1129" ht="35" customHeight="1" x14ac:dyDescent="0.45"/>
    <row r="1130" ht="35" customHeight="1" x14ac:dyDescent="0.45"/>
    <row r="1131" ht="35" customHeight="1" x14ac:dyDescent="0.45"/>
    <row r="1132" ht="35" customHeight="1" x14ac:dyDescent="0.45"/>
    <row r="1133" ht="35" customHeight="1" x14ac:dyDescent="0.45"/>
    <row r="1134" ht="35" customHeight="1" x14ac:dyDescent="0.45"/>
    <row r="1135" ht="35" customHeight="1" x14ac:dyDescent="0.45"/>
    <row r="1136" ht="35" customHeight="1" x14ac:dyDescent="0.45"/>
    <row r="1137" ht="35" customHeight="1" x14ac:dyDescent="0.45"/>
    <row r="1138" ht="35" customHeight="1" x14ac:dyDescent="0.45"/>
    <row r="1139" ht="35" customHeight="1" x14ac:dyDescent="0.45"/>
    <row r="1140" ht="35" customHeight="1" x14ac:dyDescent="0.45"/>
    <row r="1141" ht="35" customHeight="1" x14ac:dyDescent="0.45"/>
    <row r="1142" ht="35" customHeight="1" x14ac:dyDescent="0.45"/>
    <row r="1143" ht="35" customHeight="1" x14ac:dyDescent="0.45"/>
    <row r="1144" ht="35" customHeight="1" x14ac:dyDescent="0.45"/>
    <row r="1145" ht="35" customHeight="1" x14ac:dyDescent="0.45"/>
    <row r="1146" ht="35" customHeight="1" x14ac:dyDescent="0.45"/>
    <row r="1147" ht="35" customHeight="1" x14ac:dyDescent="0.45"/>
    <row r="1148" ht="35" customHeight="1" x14ac:dyDescent="0.45"/>
    <row r="1149" ht="35" customHeight="1" x14ac:dyDescent="0.45"/>
    <row r="1150" ht="35" customHeight="1" x14ac:dyDescent="0.45"/>
    <row r="1151" ht="35" customHeight="1" x14ac:dyDescent="0.45"/>
    <row r="1152" ht="35" customHeight="1" x14ac:dyDescent="0.45"/>
    <row r="1153" ht="35" customHeight="1" x14ac:dyDescent="0.45"/>
    <row r="1154" ht="35" customHeight="1" x14ac:dyDescent="0.45"/>
    <row r="1155" ht="35" customHeight="1" x14ac:dyDescent="0.45"/>
    <row r="1156" ht="35" customHeight="1" x14ac:dyDescent="0.45"/>
    <row r="1157" ht="35" customHeight="1" x14ac:dyDescent="0.45"/>
    <row r="1158" ht="35" customHeight="1" x14ac:dyDescent="0.45"/>
    <row r="1159" ht="35" customHeight="1" x14ac:dyDescent="0.45"/>
    <row r="1160" ht="35" customHeight="1" x14ac:dyDescent="0.45"/>
    <row r="1161" ht="35" customHeight="1" x14ac:dyDescent="0.45"/>
    <row r="1162" ht="35" customHeight="1" x14ac:dyDescent="0.45"/>
    <row r="1163" ht="35" customHeight="1" x14ac:dyDescent="0.45"/>
    <row r="1164" ht="35" customHeight="1" x14ac:dyDescent="0.45"/>
    <row r="1165" ht="35" customHeight="1" x14ac:dyDescent="0.45"/>
    <row r="1166" ht="35" customHeight="1" x14ac:dyDescent="0.45"/>
    <row r="1167" ht="35" customHeight="1" x14ac:dyDescent="0.45"/>
    <row r="1168" ht="35" customHeight="1" x14ac:dyDescent="0.45"/>
    <row r="1169" ht="35" customHeight="1" x14ac:dyDescent="0.45"/>
    <row r="1170" ht="35" customHeight="1" x14ac:dyDescent="0.45"/>
    <row r="1171" ht="35" customHeight="1" x14ac:dyDescent="0.45"/>
    <row r="1172" ht="35" customHeight="1" x14ac:dyDescent="0.45"/>
    <row r="1173" ht="35" customHeight="1" x14ac:dyDescent="0.45"/>
    <row r="1174" ht="35" customHeight="1" x14ac:dyDescent="0.45"/>
    <row r="1175" ht="35" customHeight="1" x14ac:dyDescent="0.45"/>
    <row r="1176" ht="35" customHeight="1" x14ac:dyDescent="0.45"/>
    <row r="1177" ht="35" customHeight="1" x14ac:dyDescent="0.45"/>
    <row r="1178" ht="35" customHeight="1" x14ac:dyDescent="0.45"/>
    <row r="1179" ht="35" customHeight="1" x14ac:dyDescent="0.45"/>
    <row r="1180" ht="35" customHeight="1" x14ac:dyDescent="0.45"/>
    <row r="1181" ht="35" customHeight="1" x14ac:dyDescent="0.45"/>
    <row r="1182" ht="35" customHeight="1" x14ac:dyDescent="0.45"/>
    <row r="1183" ht="35" customHeight="1" x14ac:dyDescent="0.45"/>
    <row r="1184" ht="35" customHeight="1" x14ac:dyDescent="0.45"/>
    <row r="1185" ht="35" customHeight="1" x14ac:dyDescent="0.45"/>
    <row r="1186" ht="35" customHeight="1" x14ac:dyDescent="0.45"/>
    <row r="1187" ht="35" customHeight="1" x14ac:dyDescent="0.45"/>
    <row r="1188" ht="35" customHeight="1" x14ac:dyDescent="0.45"/>
    <row r="1189" ht="35" customHeight="1" x14ac:dyDescent="0.45"/>
    <row r="1190" ht="35" customHeight="1" x14ac:dyDescent="0.45"/>
    <row r="1191" ht="35" customHeight="1" x14ac:dyDescent="0.45"/>
    <row r="1192" ht="35" customHeight="1" x14ac:dyDescent="0.45"/>
    <row r="1193" ht="35" customHeight="1" x14ac:dyDescent="0.45"/>
    <row r="1194" ht="35" customHeight="1" x14ac:dyDescent="0.45"/>
    <row r="1195" ht="35" customHeight="1" x14ac:dyDescent="0.45"/>
    <row r="1196" ht="35" customHeight="1" x14ac:dyDescent="0.45"/>
    <row r="1197" ht="35" customHeight="1" x14ac:dyDescent="0.45"/>
    <row r="1198" ht="35" customHeight="1" x14ac:dyDescent="0.45"/>
    <row r="1199" ht="35" customHeight="1" x14ac:dyDescent="0.45"/>
    <row r="1200" ht="35" customHeight="1" x14ac:dyDescent="0.45"/>
    <row r="1201" ht="35" customHeight="1" x14ac:dyDescent="0.45"/>
    <row r="1202" ht="35" customHeight="1" x14ac:dyDescent="0.45"/>
    <row r="1203" ht="35" customHeight="1" x14ac:dyDescent="0.45"/>
    <row r="1204" ht="35" customHeight="1" x14ac:dyDescent="0.45"/>
    <row r="1205" ht="35" customHeight="1" x14ac:dyDescent="0.45"/>
    <row r="1206" ht="35" customHeight="1" x14ac:dyDescent="0.45"/>
    <row r="1207" ht="35" customHeight="1" x14ac:dyDescent="0.45"/>
    <row r="1208" ht="35" customHeight="1" x14ac:dyDescent="0.45"/>
    <row r="1209" ht="35" customHeight="1" x14ac:dyDescent="0.45"/>
    <row r="1210" ht="35" customHeight="1" x14ac:dyDescent="0.45"/>
    <row r="1211" ht="35" customHeight="1" x14ac:dyDescent="0.45"/>
    <row r="1212" ht="35" customHeight="1" x14ac:dyDescent="0.45"/>
    <row r="1213" ht="35" customHeight="1" x14ac:dyDescent="0.45"/>
    <row r="1214" ht="35" customHeight="1" x14ac:dyDescent="0.45"/>
    <row r="1215" ht="35" customHeight="1" x14ac:dyDescent="0.45"/>
    <row r="1216" ht="35" customHeight="1" x14ac:dyDescent="0.45"/>
    <row r="1217" ht="35" customHeight="1" x14ac:dyDescent="0.45"/>
    <row r="1218" ht="35" customHeight="1" x14ac:dyDescent="0.45"/>
    <row r="1219" ht="35" customHeight="1" x14ac:dyDescent="0.45"/>
    <row r="1220" ht="35" customHeight="1" x14ac:dyDescent="0.45"/>
    <row r="1221" ht="35" customHeight="1" x14ac:dyDescent="0.45"/>
    <row r="1222" ht="35" customHeight="1" x14ac:dyDescent="0.45"/>
    <row r="1223" ht="35" customHeight="1" x14ac:dyDescent="0.45"/>
    <row r="1224" ht="35" customHeight="1" x14ac:dyDescent="0.45"/>
    <row r="1225" ht="35" customHeight="1" x14ac:dyDescent="0.45"/>
    <row r="1226" ht="35" customHeight="1" x14ac:dyDescent="0.45"/>
    <row r="1227" ht="35" customHeight="1" x14ac:dyDescent="0.45"/>
    <row r="1228" ht="35" customHeight="1" x14ac:dyDescent="0.45"/>
    <row r="1229" ht="35" customHeight="1" x14ac:dyDescent="0.45"/>
    <row r="1230" ht="35" customHeight="1" x14ac:dyDescent="0.45"/>
    <row r="1231" ht="35" customHeight="1" x14ac:dyDescent="0.45"/>
    <row r="1232" ht="35" customHeight="1" x14ac:dyDescent="0.45"/>
    <row r="1233" ht="35" customHeight="1" x14ac:dyDescent="0.45"/>
    <row r="1234" ht="35" customHeight="1" x14ac:dyDescent="0.45"/>
    <row r="1235" ht="35" customHeight="1" x14ac:dyDescent="0.45"/>
    <row r="1236" ht="35" customHeight="1" x14ac:dyDescent="0.45"/>
    <row r="1237" ht="35" customHeight="1" x14ac:dyDescent="0.45"/>
    <row r="1238" ht="35" customHeight="1" x14ac:dyDescent="0.45"/>
    <row r="1239" ht="35" customHeight="1" x14ac:dyDescent="0.45"/>
    <row r="1240" ht="35" customHeight="1" x14ac:dyDescent="0.45"/>
    <row r="1241" ht="35" customHeight="1" x14ac:dyDescent="0.45"/>
    <row r="1242" ht="35" customHeight="1" x14ac:dyDescent="0.45"/>
    <row r="1243" ht="35" customHeight="1" x14ac:dyDescent="0.45"/>
    <row r="1244" ht="35" customHeight="1" x14ac:dyDescent="0.45"/>
    <row r="1245" ht="35" customHeight="1" x14ac:dyDescent="0.45"/>
    <row r="1246" ht="35" customHeight="1" x14ac:dyDescent="0.45"/>
    <row r="1247" ht="35" customHeight="1" x14ac:dyDescent="0.45"/>
    <row r="1248" ht="35" customHeight="1" x14ac:dyDescent="0.45"/>
    <row r="1249" ht="35" customHeight="1" x14ac:dyDescent="0.45"/>
    <row r="1250" ht="35" customHeight="1" x14ac:dyDescent="0.45"/>
    <row r="1251" ht="35" customHeight="1" x14ac:dyDescent="0.45"/>
    <row r="1252" ht="35" customHeight="1" x14ac:dyDescent="0.45"/>
    <row r="1253" ht="35" customHeight="1" x14ac:dyDescent="0.45"/>
    <row r="1254" ht="35" customHeight="1" x14ac:dyDescent="0.45"/>
    <row r="1255" ht="35" customHeight="1" x14ac:dyDescent="0.45"/>
    <row r="1256" ht="35" customHeight="1" x14ac:dyDescent="0.45"/>
    <row r="1257" ht="35" customHeight="1" x14ac:dyDescent="0.45"/>
    <row r="1258" ht="35" customHeight="1" x14ac:dyDescent="0.45"/>
    <row r="1259" ht="35" customHeight="1" x14ac:dyDescent="0.45"/>
    <row r="1260" ht="35" customHeight="1" x14ac:dyDescent="0.45"/>
    <row r="1261" ht="35" customHeight="1" x14ac:dyDescent="0.45"/>
    <row r="1262" ht="35" customHeight="1" x14ac:dyDescent="0.45"/>
    <row r="1263" ht="35" customHeight="1" x14ac:dyDescent="0.45"/>
    <row r="1264" ht="35" customHeight="1" x14ac:dyDescent="0.45"/>
    <row r="1265" ht="35" customHeight="1" x14ac:dyDescent="0.45"/>
    <row r="1266" ht="35" customHeight="1" x14ac:dyDescent="0.45"/>
    <row r="1267" ht="35" customHeight="1" x14ac:dyDescent="0.45"/>
    <row r="1268" ht="35" customHeight="1" x14ac:dyDescent="0.45"/>
    <row r="1269" ht="35" customHeight="1" x14ac:dyDescent="0.45"/>
    <row r="1270" ht="35" customHeight="1" x14ac:dyDescent="0.45"/>
    <row r="1271" ht="35" customHeight="1" x14ac:dyDescent="0.45"/>
    <row r="1272" ht="35" customHeight="1" x14ac:dyDescent="0.45"/>
    <row r="1273" ht="35" customHeight="1" x14ac:dyDescent="0.45"/>
    <row r="1274" ht="35" customHeight="1" x14ac:dyDescent="0.45"/>
    <row r="1275" ht="35" customHeight="1" x14ac:dyDescent="0.45"/>
    <row r="1276" ht="35" customHeight="1" x14ac:dyDescent="0.45"/>
    <row r="1277" ht="35" customHeight="1" x14ac:dyDescent="0.45"/>
    <row r="1278" ht="35" customHeight="1" x14ac:dyDescent="0.45"/>
    <row r="1279" ht="35" customHeight="1" x14ac:dyDescent="0.45"/>
    <row r="1280" ht="35" customHeight="1" x14ac:dyDescent="0.45"/>
    <row r="1281" ht="35" customHeight="1" x14ac:dyDescent="0.45"/>
    <row r="1282" ht="35" customHeight="1" x14ac:dyDescent="0.45"/>
    <row r="1283" ht="35" customHeight="1" x14ac:dyDescent="0.45"/>
    <row r="1284" ht="35" customHeight="1" x14ac:dyDescent="0.45"/>
    <row r="1285" ht="35" customHeight="1" x14ac:dyDescent="0.45"/>
    <row r="1286" ht="35" customHeight="1" x14ac:dyDescent="0.45"/>
    <row r="1287" ht="35" customHeight="1" x14ac:dyDescent="0.45"/>
    <row r="1288" ht="35" customHeight="1" x14ac:dyDescent="0.45"/>
    <row r="1289" ht="35" customHeight="1" x14ac:dyDescent="0.45"/>
    <row r="1290" ht="35" customHeight="1" x14ac:dyDescent="0.45"/>
    <row r="1291" ht="35" customHeight="1" x14ac:dyDescent="0.45"/>
    <row r="1292" ht="35" customHeight="1" x14ac:dyDescent="0.45"/>
    <row r="1293" ht="35" customHeight="1" x14ac:dyDescent="0.45"/>
    <row r="1294" ht="35" customHeight="1" x14ac:dyDescent="0.45"/>
    <row r="1295" ht="35" customHeight="1" x14ac:dyDescent="0.45"/>
    <row r="1296" ht="35" customHeight="1" x14ac:dyDescent="0.45"/>
    <row r="1297" ht="35" customHeight="1" x14ac:dyDescent="0.45"/>
    <row r="1298" ht="35" customHeight="1" x14ac:dyDescent="0.45"/>
    <row r="1299" ht="35" customHeight="1" x14ac:dyDescent="0.45"/>
    <row r="1300" ht="35" customHeight="1" x14ac:dyDescent="0.45"/>
    <row r="1301" ht="35" customHeight="1" x14ac:dyDescent="0.45"/>
    <row r="1302" ht="35" customHeight="1" x14ac:dyDescent="0.45"/>
    <row r="1303" ht="35" customHeight="1" x14ac:dyDescent="0.45"/>
    <row r="1304" ht="35" customHeight="1" x14ac:dyDescent="0.45"/>
    <row r="1305" ht="35" customHeight="1" x14ac:dyDescent="0.45"/>
    <row r="1306" ht="35" customHeight="1" x14ac:dyDescent="0.45"/>
    <row r="1307" ht="35" customHeight="1" x14ac:dyDescent="0.45"/>
    <row r="1308" ht="35" customHeight="1" x14ac:dyDescent="0.45"/>
    <row r="1309" ht="35" customHeight="1" x14ac:dyDescent="0.45"/>
    <row r="1310" ht="35" customHeight="1" x14ac:dyDescent="0.45"/>
    <row r="1311" ht="35" customHeight="1" x14ac:dyDescent="0.45"/>
    <row r="1312" ht="35" customHeight="1" x14ac:dyDescent="0.45"/>
    <row r="1313" ht="35" customHeight="1" x14ac:dyDescent="0.45"/>
    <row r="1314" ht="35" customHeight="1" x14ac:dyDescent="0.45"/>
    <row r="1315" ht="35" customHeight="1" x14ac:dyDescent="0.45"/>
    <row r="1316" ht="35" customHeight="1" x14ac:dyDescent="0.45"/>
    <row r="1317" ht="35" customHeight="1" x14ac:dyDescent="0.45"/>
    <row r="1318" ht="35" customHeight="1" x14ac:dyDescent="0.45"/>
    <row r="1319" ht="35" customHeight="1" x14ac:dyDescent="0.45"/>
    <row r="1320" ht="35" customHeight="1" x14ac:dyDescent="0.45"/>
    <row r="1321" ht="35" customHeight="1" x14ac:dyDescent="0.45"/>
    <row r="1322" ht="35" customHeight="1" x14ac:dyDescent="0.45"/>
    <row r="1323" ht="35" customHeight="1" x14ac:dyDescent="0.45"/>
    <row r="1324" ht="35" customHeight="1" x14ac:dyDescent="0.45"/>
    <row r="1325" ht="35" customHeight="1" x14ac:dyDescent="0.45"/>
    <row r="1326" ht="35" customHeight="1" x14ac:dyDescent="0.45"/>
    <row r="1327" ht="35" customHeight="1" x14ac:dyDescent="0.45"/>
    <row r="1328" ht="35" customHeight="1" x14ac:dyDescent="0.45"/>
    <row r="1329" ht="35" customHeight="1" x14ac:dyDescent="0.45"/>
    <row r="1330" ht="35" customHeight="1" x14ac:dyDescent="0.45"/>
    <row r="1331" ht="35" customHeight="1" x14ac:dyDescent="0.45"/>
    <row r="1332" ht="35" customHeight="1" x14ac:dyDescent="0.45"/>
    <row r="1333" ht="35" customHeight="1" x14ac:dyDescent="0.45"/>
    <row r="1334" ht="35" customHeight="1" x14ac:dyDescent="0.45"/>
    <row r="1335" ht="35" customHeight="1" x14ac:dyDescent="0.45"/>
    <row r="1336" ht="35" customHeight="1" x14ac:dyDescent="0.45"/>
    <row r="1337" ht="35" customHeight="1" x14ac:dyDescent="0.45"/>
    <row r="1338" ht="35" customHeight="1" x14ac:dyDescent="0.45"/>
    <row r="1339" ht="35" customHeight="1" x14ac:dyDescent="0.45"/>
    <row r="1340" ht="35" customHeight="1" x14ac:dyDescent="0.45"/>
    <row r="1341" ht="35" customHeight="1" x14ac:dyDescent="0.45"/>
    <row r="1342" ht="35" customHeight="1" x14ac:dyDescent="0.45"/>
    <row r="1343" ht="35" customHeight="1" x14ac:dyDescent="0.45"/>
    <row r="1344" ht="35" customHeight="1" x14ac:dyDescent="0.45"/>
    <row r="1345" ht="35" customHeight="1" x14ac:dyDescent="0.45"/>
    <row r="1346" ht="35" customHeight="1" x14ac:dyDescent="0.45"/>
    <row r="1347" ht="35" customHeight="1" x14ac:dyDescent="0.45"/>
    <row r="1348" ht="35" customHeight="1" x14ac:dyDescent="0.45"/>
    <row r="1349" ht="35" customHeight="1" x14ac:dyDescent="0.45"/>
    <row r="1350" ht="35" customHeight="1" x14ac:dyDescent="0.45"/>
    <row r="1351" ht="35" customHeight="1" x14ac:dyDescent="0.45"/>
    <row r="1352" ht="35" customHeight="1" x14ac:dyDescent="0.45"/>
    <row r="1353" ht="35" customHeight="1" x14ac:dyDescent="0.45"/>
    <row r="1354" ht="35" customHeight="1" x14ac:dyDescent="0.45"/>
    <row r="1355" ht="35" customHeight="1" x14ac:dyDescent="0.45"/>
    <row r="1356" ht="35" customHeight="1" x14ac:dyDescent="0.45"/>
    <row r="1357" ht="35" customHeight="1" x14ac:dyDescent="0.45"/>
    <row r="1358" ht="35" customHeight="1" x14ac:dyDescent="0.45"/>
    <row r="1359" ht="35" customHeight="1" x14ac:dyDescent="0.45"/>
    <row r="1360" ht="35" customHeight="1" x14ac:dyDescent="0.45"/>
    <row r="1361" ht="35" customHeight="1" x14ac:dyDescent="0.45"/>
    <row r="1362" ht="35" customHeight="1" x14ac:dyDescent="0.45"/>
    <row r="1363" ht="35" customHeight="1" x14ac:dyDescent="0.45"/>
    <row r="1364" ht="35" customHeight="1" x14ac:dyDescent="0.45"/>
    <row r="1365" ht="35" customHeight="1" x14ac:dyDescent="0.45"/>
    <row r="1366" ht="35" customHeight="1" x14ac:dyDescent="0.45"/>
    <row r="1367" ht="35" customHeight="1" x14ac:dyDescent="0.45"/>
    <row r="1368" ht="35" customHeight="1" x14ac:dyDescent="0.45"/>
    <row r="1369" ht="35" customHeight="1" x14ac:dyDescent="0.45"/>
    <row r="1370" ht="35" customHeight="1" x14ac:dyDescent="0.45"/>
    <row r="1371" ht="35" customHeight="1" x14ac:dyDescent="0.45"/>
    <row r="1372" ht="35" customHeight="1" x14ac:dyDescent="0.45"/>
    <row r="1373" ht="35" customHeight="1" x14ac:dyDescent="0.45"/>
    <row r="1374" ht="35" customHeight="1" x14ac:dyDescent="0.45"/>
    <row r="1375" ht="35" customHeight="1" x14ac:dyDescent="0.45"/>
    <row r="1376" ht="35" customHeight="1" x14ac:dyDescent="0.45"/>
    <row r="1377" ht="35" customHeight="1" x14ac:dyDescent="0.45"/>
    <row r="1378" ht="35" customHeight="1" x14ac:dyDescent="0.45"/>
    <row r="1379" ht="35" customHeight="1" x14ac:dyDescent="0.45"/>
    <row r="1380" ht="35" customHeight="1" x14ac:dyDescent="0.45"/>
    <row r="1381" ht="35" customHeight="1" x14ac:dyDescent="0.45"/>
    <row r="1382" ht="35" customHeight="1" x14ac:dyDescent="0.45"/>
    <row r="1383" ht="35" customHeight="1" x14ac:dyDescent="0.45"/>
    <row r="1384" ht="35" customHeight="1" x14ac:dyDescent="0.45"/>
    <row r="1385" ht="35" customHeight="1" x14ac:dyDescent="0.45"/>
    <row r="1386" ht="35" customHeight="1" x14ac:dyDescent="0.45"/>
    <row r="1387" ht="35" customHeight="1" x14ac:dyDescent="0.45"/>
    <row r="1388" ht="35" customHeight="1" x14ac:dyDescent="0.45"/>
    <row r="1389" ht="35" customHeight="1" x14ac:dyDescent="0.45"/>
    <row r="1390" ht="35" customHeight="1" x14ac:dyDescent="0.45"/>
    <row r="1391" ht="35" customHeight="1" x14ac:dyDescent="0.45"/>
    <row r="1392" ht="35" customHeight="1" x14ac:dyDescent="0.45"/>
    <row r="1393" ht="35" customHeight="1" x14ac:dyDescent="0.45"/>
    <row r="1394" ht="35" customHeight="1" x14ac:dyDescent="0.45"/>
    <row r="1395" ht="35" customHeight="1" x14ac:dyDescent="0.45"/>
    <row r="1396" ht="35" customHeight="1" x14ac:dyDescent="0.45"/>
    <row r="1397" ht="35" customHeight="1" x14ac:dyDescent="0.45"/>
    <row r="1398" ht="35" customHeight="1" x14ac:dyDescent="0.45"/>
    <row r="1399" ht="35" customHeight="1" x14ac:dyDescent="0.45"/>
    <row r="1400" ht="35" customHeight="1" x14ac:dyDescent="0.45"/>
    <row r="1401" ht="35" customHeight="1" x14ac:dyDescent="0.45"/>
    <row r="1402" ht="35" customHeight="1" x14ac:dyDescent="0.45"/>
    <row r="1403" ht="35" customHeight="1" x14ac:dyDescent="0.45"/>
    <row r="1404" ht="35" customHeight="1" x14ac:dyDescent="0.45"/>
    <row r="1405" ht="35" customHeight="1" x14ac:dyDescent="0.45"/>
    <row r="1406" ht="35" customHeight="1" x14ac:dyDescent="0.45"/>
    <row r="1407" ht="35" customHeight="1" x14ac:dyDescent="0.45"/>
    <row r="1408" ht="35" customHeight="1" x14ac:dyDescent="0.45"/>
    <row r="1409" ht="35" customHeight="1" x14ac:dyDescent="0.45"/>
    <row r="1410" ht="35" customHeight="1" x14ac:dyDescent="0.45"/>
    <row r="1411" ht="35" customHeight="1" x14ac:dyDescent="0.45"/>
    <row r="1412" ht="35" customHeight="1" x14ac:dyDescent="0.45"/>
    <row r="1413" ht="35" customHeight="1" x14ac:dyDescent="0.45"/>
    <row r="1414" ht="35" customHeight="1" x14ac:dyDescent="0.45"/>
    <row r="1415" ht="35" customHeight="1" x14ac:dyDescent="0.45"/>
    <row r="1416" ht="35" customHeight="1" x14ac:dyDescent="0.45"/>
    <row r="1417" ht="35" customHeight="1" x14ac:dyDescent="0.45"/>
    <row r="1418" ht="35" customHeight="1" x14ac:dyDescent="0.45"/>
    <row r="1419" ht="35" customHeight="1" x14ac:dyDescent="0.45"/>
    <row r="1420" ht="35" customHeight="1" x14ac:dyDescent="0.45"/>
    <row r="1421" ht="35" customHeight="1" x14ac:dyDescent="0.45"/>
    <row r="1422" ht="35" customHeight="1" x14ac:dyDescent="0.45"/>
    <row r="1423" ht="35" customHeight="1" x14ac:dyDescent="0.45"/>
    <row r="1424" ht="35" customHeight="1" x14ac:dyDescent="0.45"/>
    <row r="1425" ht="35" customHeight="1" x14ac:dyDescent="0.45"/>
    <row r="1426" ht="35" customHeight="1" x14ac:dyDescent="0.45"/>
    <row r="1427" ht="35" customHeight="1" x14ac:dyDescent="0.45"/>
    <row r="1428" ht="35" customHeight="1" x14ac:dyDescent="0.45"/>
    <row r="1429" ht="35" customHeight="1" x14ac:dyDescent="0.45"/>
    <row r="1430" ht="35" customHeight="1" x14ac:dyDescent="0.45"/>
    <row r="1431" ht="35" customHeight="1" x14ac:dyDescent="0.45"/>
    <row r="1432" ht="35" customHeight="1" x14ac:dyDescent="0.45"/>
    <row r="1433" ht="35" customHeight="1" x14ac:dyDescent="0.45"/>
    <row r="1434" ht="35" customHeight="1" x14ac:dyDescent="0.45"/>
    <row r="1435" ht="35" customHeight="1" x14ac:dyDescent="0.45"/>
    <row r="1436" ht="35" customHeight="1" x14ac:dyDescent="0.45"/>
    <row r="1437" ht="35" customHeight="1" x14ac:dyDescent="0.45"/>
    <row r="1438" ht="35" customHeight="1" x14ac:dyDescent="0.45"/>
    <row r="1439" ht="35" customHeight="1" x14ac:dyDescent="0.45"/>
    <row r="1440" ht="35" customHeight="1" x14ac:dyDescent="0.45"/>
    <row r="1441" ht="35" customHeight="1" x14ac:dyDescent="0.45"/>
    <row r="1442" ht="35" customHeight="1" x14ac:dyDescent="0.45"/>
    <row r="1443" ht="35" customHeight="1" x14ac:dyDescent="0.45"/>
    <row r="1444" ht="35" customHeight="1" x14ac:dyDescent="0.45"/>
    <row r="1445" ht="35" customHeight="1" x14ac:dyDescent="0.45"/>
    <row r="1446" ht="35" customHeight="1" x14ac:dyDescent="0.45"/>
    <row r="1447" ht="35" customHeight="1" x14ac:dyDescent="0.45"/>
    <row r="1448" ht="35" customHeight="1" x14ac:dyDescent="0.45"/>
    <row r="1449" ht="35" customHeight="1" x14ac:dyDescent="0.45"/>
    <row r="1450" ht="35" customHeight="1" x14ac:dyDescent="0.45"/>
    <row r="1451" ht="35" customHeight="1" x14ac:dyDescent="0.45"/>
    <row r="1452" ht="35" customHeight="1" x14ac:dyDescent="0.45"/>
    <row r="1453" ht="35" customHeight="1" x14ac:dyDescent="0.45"/>
    <row r="1454" ht="35" customHeight="1" x14ac:dyDescent="0.45"/>
    <row r="1455" ht="35" customHeight="1" x14ac:dyDescent="0.45"/>
    <row r="1456" ht="35" customHeight="1" x14ac:dyDescent="0.45"/>
    <row r="1457" ht="35" customHeight="1" x14ac:dyDescent="0.45"/>
    <row r="1458" ht="35" customHeight="1" x14ac:dyDescent="0.45"/>
    <row r="1459" ht="35" customHeight="1" x14ac:dyDescent="0.45"/>
    <row r="1460" ht="35" customHeight="1" x14ac:dyDescent="0.45"/>
    <row r="1461" ht="35" customHeight="1" x14ac:dyDescent="0.45"/>
    <row r="1462" ht="35" customHeight="1" x14ac:dyDescent="0.45"/>
    <row r="1463" ht="35" customHeight="1" x14ac:dyDescent="0.45"/>
    <row r="1464" ht="35" customHeight="1" x14ac:dyDescent="0.45"/>
    <row r="1465" ht="35" customHeight="1" x14ac:dyDescent="0.45"/>
    <row r="1466" ht="35" customHeight="1" x14ac:dyDescent="0.45"/>
    <row r="1467" ht="35" customHeight="1" x14ac:dyDescent="0.45"/>
    <row r="1468" ht="35" customHeight="1" x14ac:dyDescent="0.45"/>
    <row r="1469" ht="35" customHeight="1" x14ac:dyDescent="0.45"/>
    <row r="1470" ht="35" customHeight="1" x14ac:dyDescent="0.45"/>
    <row r="1471" ht="35" customHeight="1" x14ac:dyDescent="0.45"/>
    <row r="1472" ht="35" customHeight="1" x14ac:dyDescent="0.45"/>
    <row r="1473" ht="35" customHeight="1" x14ac:dyDescent="0.45"/>
    <row r="1474" ht="35" customHeight="1" x14ac:dyDescent="0.45"/>
    <row r="1475" ht="35" customHeight="1" x14ac:dyDescent="0.45"/>
    <row r="1476" ht="35" customHeight="1" x14ac:dyDescent="0.45"/>
    <row r="1477" ht="35" customHeight="1" x14ac:dyDescent="0.45"/>
    <row r="1478" ht="35" customHeight="1" x14ac:dyDescent="0.45"/>
    <row r="1479" ht="35" customHeight="1" x14ac:dyDescent="0.45"/>
    <row r="1480" ht="35" customHeight="1" x14ac:dyDescent="0.45"/>
    <row r="1481" ht="35" customHeight="1" x14ac:dyDescent="0.45"/>
    <row r="1482" ht="35" customHeight="1" x14ac:dyDescent="0.45"/>
    <row r="1483" ht="35" customHeight="1" x14ac:dyDescent="0.45"/>
    <row r="1484" ht="35" customHeight="1" x14ac:dyDescent="0.45"/>
    <row r="1485" ht="35" customHeight="1" x14ac:dyDescent="0.45"/>
    <row r="1486" ht="35" customHeight="1" x14ac:dyDescent="0.45"/>
    <row r="1487" ht="35" customHeight="1" x14ac:dyDescent="0.45"/>
    <row r="1488" ht="35" customHeight="1" x14ac:dyDescent="0.45"/>
    <row r="1489" ht="35" customHeight="1" x14ac:dyDescent="0.45"/>
    <row r="1490" ht="35" customHeight="1" x14ac:dyDescent="0.45"/>
    <row r="1491" ht="35" customHeight="1" x14ac:dyDescent="0.45"/>
    <row r="1492" ht="35" customHeight="1" x14ac:dyDescent="0.45"/>
    <row r="1493" ht="35" customHeight="1" x14ac:dyDescent="0.45"/>
    <row r="1494" ht="35" customHeight="1" x14ac:dyDescent="0.45"/>
    <row r="1495" ht="35" customHeight="1" x14ac:dyDescent="0.45"/>
    <row r="1496" ht="35" customHeight="1" x14ac:dyDescent="0.45"/>
    <row r="1497" ht="35" customHeight="1" x14ac:dyDescent="0.45"/>
    <row r="1498" ht="35" customHeight="1" x14ac:dyDescent="0.45"/>
    <row r="1499" ht="35" customHeight="1" x14ac:dyDescent="0.45"/>
    <row r="1500" ht="35" customHeight="1" x14ac:dyDescent="0.45"/>
    <row r="1501" ht="35" customHeight="1" x14ac:dyDescent="0.45"/>
    <row r="1502" ht="35" customHeight="1" x14ac:dyDescent="0.45"/>
    <row r="1503" ht="35" customHeight="1" x14ac:dyDescent="0.45"/>
    <row r="1504" ht="35" customHeight="1" x14ac:dyDescent="0.45"/>
    <row r="1505" ht="35" customHeight="1" x14ac:dyDescent="0.45"/>
    <row r="1506" ht="35" customHeight="1" x14ac:dyDescent="0.45"/>
    <row r="1507" ht="35" customHeight="1" x14ac:dyDescent="0.45"/>
    <row r="1508" ht="35" customHeight="1" x14ac:dyDescent="0.45"/>
    <row r="1509" ht="35" customHeight="1" x14ac:dyDescent="0.45"/>
    <row r="1510" ht="35" customHeight="1" x14ac:dyDescent="0.45"/>
    <row r="1511" ht="35" customHeight="1" x14ac:dyDescent="0.45"/>
    <row r="1512" ht="35" customHeight="1" x14ac:dyDescent="0.45"/>
    <row r="1513" ht="35" customHeight="1" x14ac:dyDescent="0.45"/>
    <row r="1514" ht="35" customHeight="1" x14ac:dyDescent="0.45"/>
    <row r="1515" ht="35" customHeight="1" x14ac:dyDescent="0.45"/>
    <row r="1516" ht="35" customHeight="1" x14ac:dyDescent="0.45"/>
    <row r="1517" ht="35" customHeight="1" x14ac:dyDescent="0.45"/>
    <row r="1518" ht="35" customHeight="1" x14ac:dyDescent="0.45"/>
    <row r="1519" ht="35" customHeight="1" x14ac:dyDescent="0.45"/>
    <row r="1520" ht="35" customHeight="1" x14ac:dyDescent="0.45"/>
    <row r="1521" ht="35" customHeight="1" x14ac:dyDescent="0.45"/>
    <row r="1522" ht="35" customHeight="1" x14ac:dyDescent="0.45"/>
    <row r="1523" ht="35" customHeight="1" x14ac:dyDescent="0.45"/>
    <row r="1524" ht="35" customHeight="1" x14ac:dyDescent="0.45"/>
    <row r="1525" ht="35" customHeight="1" x14ac:dyDescent="0.45"/>
    <row r="1526" ht="35" customHeight="1" x14ac:dyDescent="0.45"/>
    <row r="1527" ht="35" customHeight="1" x14ac:dyDescent="0.45"/>
    <row r="1528" ht="35" customHeight="1" x14ac:dyDescent="0.45"/>
    <row r="1529" ht="35" customHeight="1" x14ac:dyDescent="0.45"/>
    <row r="1530" ht="35" customHeight="1" x14ac:dyDescent="0.45"/>
    <row r="1531" ht="35" customHeight="1" x14ac:dyDescent="0.45"/>
    <row r="1532" ht="35" customHeight="1" x14ac:dyDescent="0.45"/>
    <row r="1533" ht="35" customHeight="1" x14ac:dyDescent="0.45"/>
    <row r="1534" ht="35" customHeight="1" x14ac:dyDescent="0.45"/>
    <row r="1535" ht="35" customHeight="1" x14ac:dyDescent="0.45"/>
    <row r="1536" ht="35" customHeight="1" x14ac:dyDescent="0.45"/>
    <row r="1537" ht="35" customHeight="1" x14ac:dyDescent="0.45"/>
    <row r="1538" ht="35" customHeight="1" x14ac:dyDescent="0.45"/>
    <row r="1539" ht="35" customHeight="1" x14ac:dyDescent="0.45"/>
    <row r="1540" ht="35" customHeight="1" x14ac:dyDescent="0.45"/>
    <row r="1541" ht="35" customHeight="1" x14ac:dyDescent="0.45"/>
    <row r="1542" ht="35" customHeight="1" x14ac:dyDescent="0.45"/>
    <row r="1543" ht="35" customHeight="1" x14ac:dyDescent="0.45"/>
    <row r="1544" ht="35" customHeight="1" x14ac:dyDescent="0.45"/>
    <row r="1545" ht="35" customHeight="1" x14ac:dyDescent="0.45"/>
    <row r="1546" ht="35" customHeight="1" x14ac:dyDescent="0.45"/>
    <row r="1547" ht="35" customHeight="1" x14ac:dyDescent="0.45"/>
    <row r="1548" ht="35" customHeight="1" x14ac:dyDescent="0.45"/>
    <row r="1549" ht="35" customHeight="1" x14ac:dyDescent="0.45"/>
    <row r="1550" ht="35" customHeight="1" x14ac:dyDescent="0.45"/>
    <row r="1551" ht="35" customHeight="1" x14ac:dyDescent="0.45"/>
    <row r="1552" ht="35" customHeight="1" x14ac:dyDescent="0.45"/>
    <row r="1553" ht="35" customHeight="1" x14ac:dyDescent="0.45"/>
    <row r="1554" ht="35" customHeight="1" x14ac:dyDescent="0.45"/>
    <row r="1555" ht="35" customHeight="1" x14ac:dyDescent="0.45"/>
    <row r="1556" ht="35" customHeight="1" x14ac:dyDescent="0.45"/>
    <row r="1557" ht="35" customHeight="1" x14ac:dyDescent="0.45"/>
    <row r="1558" ht="35" customHeight="1" x14ac:dyDescent="0.45"/>
    <row r="1559" ht="35" customHeight="1" x14ac:dyDescent="0.45"/>
    <row r="1560" ht="35" customHeight="1" x14ac:dyDescent="0.45"/>
    <row r="1561" ht="35" customHeight="1" x14ac:dyDescent="0.45"/>
    <row r="1562" ht="35" customHeight="1" x14ac:dyDescent="0.45"/>
    <row r="1563" ht="35" customHeight="1" x14ac:dyDescent="0.45"/>
    <row r="1564" ht="35" customHeight="1" x14ac:dyDescent="0.45"/>
    <row r="1565" ht="35" customHeight="1" x14ac:dyDescent="0.45"/>
    <row r="1566" ht="35" customHeight="1" x14ac:dyDescent="0.45"/>
    <row r="1567" ht="35" customHeight="1" x14ac:dyDescent="0.45"/>
    <row r="1568" ht="35" customHeight="1" x14ac:dyDescent="0.45"/>
    <row r="1569" ht="35" customHeight="1" x14ac:dyDescent="0.45"/>
    <row r="1570" ht="35" customHeight="1" x14ac:dyDescent="0.45"/>
    <row r="1571" ht="35" customHeight="1" x14ac:dyDescent="0.45"/>
    <row r="1572" ht="35" customHeight="1" x14ac:dyDescent="0.45"/>
    <row r="1573" ht="35" customHeight="1" x14ac:dyDescent="0.45"/>
    <row r="1574" ht="35" customHeight="1" x14ac:dyDescent="0.45"/>
    <row r="1575" ht="35" customHeight="1" x14ac:dyDescent="0.45"/>
    <row r="1576" ht="35" customHeight="1" x14ac:dyDescent="0.45"/>
    <row r="1577" ht="35" customHeight="1" x14ac:dyDescent="0.45"/>
    <row r="1578" ht="35" customHeight="1" x14ac:dyDescent="0.45"/>
    <row r="1579" ht="35" customHeight="1" x14ac:dyDescent="0.45"/>
    <row r="1580" ht="35" customHeight="1" x14ac:dyDescent="0.45"/>
    <row r="1581" ht="35" customHeight="1" x14ac:dyDescent="0.45"/>
    <row r="1582" ht="35" customHeight="1" x14ac:dyDescent="0.45"/>
    <row r="1583" ht="35" customHeight="1" x14ac:dyDescent="0.45"/>
    <row r="1584" ht="35" customHeight="1" x14ac:dyDescent="0.45"/>
    <row r="1585" ht="35" customHeight="1" x14ac:dyDescent="0.45"/>
    <row r="1586" ht="35" customHeight="1" x14ac:dyDescent="0.45"/>
    <row r="1587" ht="35" customHeight="1" x14ac:dyDescent="0.45"/>
    <row r="1588" ht="35" customHeight="1" x14ac:dyDescent="0.45"/>
    <row r="1589" ht="35" customHeight="1" x14ac:dyDescent="0.45"/>
    <row r="1590" ht="35" customHeight="1" x14ac:dyDescent="0.45"/>
    <row r="1591" ht="35" customHeight="1" x14ac:dyDescent="0.45"/>
    <row r="1592" ht="35" customHeight="1" x14ac:dyDescent="0.45"/>
    <row r="1593" ht="35" customHeight="1" x14ac:dyDescent="0.45"/>
    <row r="1594" ht="35" customHeight="1" x14ac:dyDescent="0.45"/>
    <row r="1595" ht="35" customHeight="1" x14ac:dyDescent="0.45"/>
    <row r="1596" ht="35" customHeight="1" x14ac:dyDescent="0.45"/>
    <row r="1597" ht="35" customHeight="1" x14ac:dyDescent="0.45"/>
    <row r="1598" ht="35" customHeight="1" x14ac:dyDescent="0.45"/>
    <row r="1599" ht="35" customHeight="1" x14ac:dyDescent="0.45"/>
    <row r="1600" ht="35" customHeight="1" x14ac:dyDescent="0.45"/>
    <row r="1601" ht="35" customHeight="1" x14ac:dyDescent="0.45"/>
    <row r="1602" ht="35" customHeight="1" x14ac:dyDescent="0.45"/>
    <row r="1603" ht="35" customHeight="1" x14ac:dyDescent="0.45"/>
    <row r="1604" ht="35" customHeight="1" x14ac:dyDescent="0.45"/>
    <row r="1605" ht="35" customHeight="1" x14ac:dyDescent="0.45"/>
    <row r="1606" ht="35" customHeight="1" x14ac:dyDescent="0.45"/>
    <row r="1607" ht="35" customHeight="1" x14ac:dyDescent="0.45"/>
    <row r="1608" ht="35" customHeight="1" x14ac:dyDescent="0.45"/>
    <row r="1609" ht="35" customHeight="1" x14ac:dyDescent="0.45"/>
    <row r="1610" ht="35" customHeight="1" x14ac:dyDescent="0.45"/>
    <row r="1611" ht="35" customHeight="1" x14ac:dyDescent="0.45"/>
    <row r="1612" ht="35" customHeight="1" x14ac:dyDescent="0.45"/>
    <row r="1613" ht="35" customHeight="1" x14ac:dyDescent="0.45"/>
    <row r="1614" ht="35" customHeight="1" x14ac:dyDescent="0.45"/>
    <row r="1615" ht="35" customHeight="1" x14ac:dyDescent="0.45"/>
    <row r="1616" ht="35" customHeight="1" x14ac:dyDescent="0.45"/>
    <row r="1617" ht="35" customHeight="1" x14ac:dyDescent="0.45"/>
    <row r="1618" ht="35" customHeight="1" x14ac:dyDescent="0.45"/>
    <row r="1619" ht="35" customHeight="1" x14ac:dyDescent="0.45"/>
    <row r="1620" ht="35" customHeight="1" x14ac:dyDescent="0.45"/>
    <row r="1621" ht="35" customHeight="1" x14ac:dyDescent="0.45"/>
    <row r="1622" ht="35" customHeight="1" x14ac:dyDescent="0.45"/>
    <row r="1623" ht="35" customHeight="1" x14ac:dyDescent="0.45"/>
    <row r="1624" ht="35" customHeight="1" x14ac:dyDescent="0.45"/>
    <row r="1625" ht="35" customHeight="1" x14ac:dyDescent="0.45"/>
    <row r="1626" ht="35" customHeight="1" x14ac:dyDescent="0.45"/>
    <row r="1627" ht="35" customHeight="1" x14ac:dyDescent="0.45"/>
    <row r="1628" ht="35" customHeight="1" x14ac:dyDescent="0.45"/>
    <row r="1629" ht="35" customHeight="1" x14ac:dyDescent="0.45"/>
    <row r="1630" ht="35" customHeight="1" x14ac:dyDescent="0.45"/>
    <row r="1631" ht="35" customHeight="1" x14ac:dyDescent="0.45"/>
    <row r="1632" ht="35" customHeight="1" x14ac:dyDescent="0.45"/>
    <row r="1633" ht="35" customHeight="1" x14ac:dyDescent="0.45"/>
    <row r="1634" ht="35" customHeight="1" x14ac:dyDescent="0.45"/>
    <row r="1635" ht="35" customHeight="1" x14ac:dyDescent="0.45"/>
    <row r="1636" ht="35" customHeight="1" x14ac:dyDescent="0.45"/>
    <row r="1637" ht="35" customHeight="1" x14ac:dyDescent="0.45"/>
    <row r="1638" ht="35" customHeight="1" x14ac:dyDescent="0.45"/>
    <row r="1639" ht="35" customHeight="1" x14ac:dyDescent="0.45"/>
    <row r="1640" ht="35" customHeight="1" x14ac:dyDescent="0.45"/>
    <row r="1641" ht="35" customHeight="1" x14ac:dyDescent="0.45"/>
    <row r="1642" ht="35" customHeight="1" x14ac:dyDescent="0.45"/>
    <row r="1643" ht="35" customHeight="1" x14ac:dyDescent="0.45"/>
    <row r="1644" ht="35" customHeight="1" x14ac:dyDescent="0.45"/>
    <row r="1645" ht="35" customHeight="1" x14ac:dyDescent="0.45"/>
    <row r="1646" ht="35" customHeight="1" x14ac:dyDescent="0.45"/>
    <row r="1647" ht="35" customHeight="1" x14ac:dyDescent="0.45"/>
    <row r="1648" ht="35" customHeight="1" x14ac:dyDescent="0.45"/>
    <row r="1649" ht="35" customHeight="1" x14ac:dyDescent="0.45"/>
    <row r="1650" ht="35" customHeight="1" x14ac:dyDescent="0.45"/>
    <row r="1651" ht="35" customHeight="1" x14ac:dyDescent="0.45"/>
    <row r="1652" ht="35" customHeight="1" x14ac:dyDescent="0.45"/>
    <row r="1653" ht="35" customHeight="1" x14ac:dyDescent="0.45"/>
    <row r="1654" ht="35" customHeight="1" x14ac:dyDescent="0.45"/>
    <row r="1655" ht="35" customHeight="1" x14ac:dyDescent="0.45"/>
    <row r="1656" ht="35" customHeight="1" x14ac:dyDescent="0.45"/>
    <row r="1657" ht="35" customHeight="1" x14ac:dyDescent="0.45"/>
    <row r="1658" ht="35" customHeight="1" x14ac:dyDescent="0.45"/>
    <row r="1659" ht="35" customHeight="1" x14ac:dyDescent="0.45"/>
    <row r="1660" ht="35" customHeight="1" x14ac:dyDescent="0.45"/>
    <row r="1661" ht="35" customHeight="1" x14ac:dyDescent="0.45"/>
    <row r="1662" ht="35" customHeight="1" x14ac:dyDescent="0.45"/>
    <row r="1663" ht="35" customHeight="1" x14ac:dyDescent="0.45"/>
    <row r="1664" ht="35" customHeight="1" x14ac:dyDescent="0.45"/>
    <row r="1665" ht="35" customHeight="1" x14ac:dyDescent="0.45"/>
    <row r="1666" ht="35" customHeight="1" x14ac:dyDescent="0.45"/>
    <row r="1667" ht="35" customHeight="1" x14ac:dyDescent="0.45"/>
    <row r="1668" ht="35" customHeight="1" x14ac:dyDescent="0.45"/>
    <row r="1669" ht="35" customHeight="1" x14ac:dyDescent="0.45"/>
    <row r="1670" ht="35" customHeight="1" x14ac:dyDescent="0.45"/>
    <row r="1671" ht="35" customHeight="1" x14ac:dyDescent="0.45"/>
    <row r="1672" ht="35" customHeight="1" x14ac:dyDescent="0.45"/>
    <row r="1673" ht="35" customHeight="1" x14ac:dyDescent="0.45"/>
    <row r="1674" ht="35" customHeight="1" x14ac:dyDescent="0.45"/>
    <row r="1675" ht="35" customHeight="1" x14ac:dyDescent="0.45"/>
    <row r="1676" ht="35" customHeight="1" x14ac:dyDescent="0.45"/>
    <row r="1677" ht="35" customHeight="1" x14ac:dyDescent="0.45"/>
    <row r="1678" ht="35" customHeight="1" x14ac:dyDescent="0.45"/>
    <row r="1679" ht="35" customHeight="1" x14ac:dyDescent="0.45"/>
    <row r="1680" ht="35" customHeight="1" x14ac:dyDescent="0.45"/>
    <row r="1681" ht="35" customHeight="1" x14ac:dyDescent="0.45"/>
    <row r="1682" ht="35" customHeight="1" x14ac:dyDescent="0.45"/>
    <row r="1683" ht="35" customHeight="1" x14ac:dyDescent="0.45"/>
    <row r="1684" ht="35" customHeight="1" x14ac:dyDescent="0.45"/>
    <row r="1685" ht="35" customHeight="1" x14ac:dyDescent="0.45"/>
    <row r="1686" ht="35" customHeight="1" x14ac:dyDescent="0.45"/>
    <row r="1687" ht="35" customHeight="1" x14ac:dyDescent="0.45"/>
    <row r="1688" ht="35" customHeight="1" x14ac:dyDescent="0.45"/>
    <row r="1689" ht="35" customHeight="1" x14ac:dyDescent="0.45"/>
    <row r="1690" ht="35" customHeight="1" x14ac:dyDescent="0.45"/>
    <row r="1691" ht="35" customHeight="1" x14ac:dyDescent="0.45"/>
    <row r="1692" ht="35" customHeight="1" x14ac:dyDescent="0.45"/>
    <row r="1693" ht="35" customHeight="1" x14ac:dyDescent="0.45"/>
    <row r="1694" ht="35" customHeight="1" x14ac:dyDescent="0.45"/>
    <row r="1695" ht="35" customHeight="1" x14ac:dyDescent="0.45"/>
    <row r="1696" ht="35" customHeight="1" x14ac:dyDescent="0.45"/>
    <row r="1697" ht="35" customHeight="1" x14ac:dyDescent="0.45"/>
    <row r="1698" ht="35" customHeight="1" x14ac:dyDescent="0.45"/>
    <row r="1699" ht="35" customHeight="1" x14ac:dyDescent="0.45"/>
    <row r="1700" ht="35" customHeight="1" x14ac:dyDescent="0.45"/>
    <row r="1701" ht="35" customHeight="1" x14ac:dyDescent="0.45"/>
    <row r="1702" ht="35" customHeight="1" x14ac:dyDescent="0.45"/>
    <row r="1703" ht="35" customHeight="1" x14ac:dyDescent="0.45"/>
    <row r="1704" ht="35" customHeight="1" x14ac:dyDescent="0.45"/>
    <row r="1705" ht="35" customHeight="1" x14ac:dyDescent="0.45"/>
    <row r="1706" ht="35" customHeight="1" x14ac:dyDescent="0.45"/>
    <row r="1707" ht="35" customHeight="1" x14ac:dyDescent="0.45"/>
    <row r="1708" ht="35" customHeight="1" x14ac:dyDescent="0.45"/>
    <row r="1709" ht="35" customHeight="1" x14ac:dyDescent="0.45"/>
    <row r="1710" ht="35" customHeight="1" x14ac:dyDescent="0.45"/>
    <row r="1711" ht="35" customHeight="1" x14ac:dyDescent="0.45"/>
    <row r="1712" ht="35" customHeight="1" x14ac:dyDescent="0.45"/>
    <row r="1713" ht="35" customHeight="1" x14ac:dyDescent="0.45"/>
    <row r="1714" ht="35" customHeight="1" x14ac:dyDescent="0.45"/>
    <row r="1715" ht="35" customHeight="1" x14ac:dyDescent="0.45"/>
    <row r="1716" ht="35" customHeight="1" x14ac:dyDescent="0.45"/>
    <row r="1717" ht="35" customHeight="1" x14ac:dyDescent="0.45"/>
    <row r="1718" ht="35" customHeight="1" x14ac:dyDescent="0.45"/>
    <row r="1719" ht="35" customHeight="1" x14ac:dyDescent="0.45"/>
    <row r="1720" ht="35" customHeight="1" x14ac:dyDescent="0.45"/>
    <row r="1721" ht="35" customHeight="1" x14ac:dyDescent="0.45"/>
    <row r="1722" ht="35" customHeight="1" x14ac:dyDescent="0.45"/>
    <row r="1723" ht="35" customHeight="1" x14ac:dyDescent="0.45"/>
    <row r="1724" ht="35" customHeight="1" x14ac:dyDescent="0.45"/>
    <row r="1725" ht="35" customHeight="1" x14ac:dyDescent="0.45"/>
    <row r="1726" ht="35" customHeight="1" x14ac:dyDescent="0.45"/>
    <row r="1727" ht="35" customHeight="1" x14ac:dyDescent="0.45"/>
    <row r="1728" ht="35" customHeight="1" x14ac:dyDescent="0.45"/>
    <row r="1729" ht="35" customHeight="1" x14ac:dyDescent="0.45"/>
    <row r="1730" ht="35" customHeight="1" x14ac:dyDescent="0.45"/>
    <row r="1731" ht="35" customHeight="1" x14ac:dyDescent="0.45"/>
    <row r="1732" ht="35" customHeight="1" x14ac:dyDescent="0.45"/>
    <row r="1733" ht="35" customHeight="1" x14ac:dyDescent="0.45"/>
    <row r="1734" ht="35" customHeight="1" x14ac:dyDescent="0.45"/>
    <row r="1735" ht="35" customHeight="1" x14ac:dyDescent="0.45"/>
    <row r="1736" ht="35" customHeight="1" x14ac:dyDescent="0.45"/>
    <row r="1737" ht="35" customHeight="1" x14ac:dyDescent="0.45"/>
    <row r="1738" ht="35" customHeight="1" x14ac:dyDescent="0.45"/>
    <row r="1739" ht="35" customHeight="1" x14ac:dyDescent="0.45"/>
    <row r="1740" ht="35" customHeight="1" x14ac:dyDescent="0.45"/>
    <row r="1741" ht="35" customHeight="1" x14ac:dyDescent="0.45"/>
    <row r="1742" ht="35" customHeight="1" x14ac:dyDescent="0.45"/>
    <row r="1743" ht="35" customHeight="1" x14ac:dyDescent="0.45"/>
    <row r="1744" ht="35" customHeight="1" x14ac:dyDescent="0.45"/>
    <row r="1745" ht="35" customHeight="1" x14ac:dyDescent="0.45"/>
    <row r="1746" ht="35" customHeight="1" x14ac:dyDescent="0.45"/>
    <row r="1747" ht="35" customHeight="1" x14ac:dyDescent="0.45"/>
    <row r="1748" ht="35" customHeight="1" x14ac:dyDescent="0.45"/>
    <row r="1749" ht="35" customHeight="1" x14ac:dyDescent="0.45"/>
    <row r="1750" ht="35" customHeight="1" x14ac:dyDescent="0.45"/>
    <row r="1751" ht="35" customHeight="1" x14ac:dyDescent="0.45"/>
    <row r="1752" ht="35" customHeight="1" x14ac:dyDescent="0.45"/>
    <row r="1753" ht="35" customHeight="1" x14ac:dyDescent="0.45"/>
    <row r="1754" ht="35" customHeight="1" x14ac:dyDescent="0.45"/>
    <row r="1755" ht="35" customHeight="1" x14ac:dyDescent="0.45"/>
    <row r="1756" ht="35" customHeight="1" x14ac:dyDescent="0.45"/>
    <row r="1757" ht="35" customHeight="1" x14ac:dyDescent="0.45"/>
    <row r="1758" ht="35" customHeight="1" x14ac:dyDescent="0.45"/>
    <row r="1759" ht="35" customHeight="1" x14ac:dyDescent="0.45"/>
    <row r="1760" ht="35" customHeight="1" x14ac:dyDescent="0.45"/>
    <row r="1761" ht="35" customHeight="1" x14ac:dyDescent="0.45"/>
    <row r="1762" ht="35" customHeight="1" x14ac:dyDescent="0.45"/>
    <row r="1763" ht="35" customHeight="1" x14ac:dyDescent="0.45"/>
    <row r="1764" ht="35" customHeight="1" x14ac:dyDescent="0.45"/>
    <row r="1765" ht="35" customHeight="1" x14ac:dyDescent="0.45"/>
    <row r="1766" ht="35" customHeight="1" x14ac:dyDescent="0.45"/>
    <row r="1767" ht="35" customHeight="1" x14ac:dyDescent="0.45"/>
    <row r="1768" ht="35" customHeight="1" x14ac:dyDescent="0.45"/>
    <row r="1769" ht="35" customHeight="1" x14ac:dyDescent="0.45"/>
    <row r="1770" ht="35" customHeight="1" x14ac:dyDescent="0.45"/>
    <row r="1771" ht="35" customHeight="1" x14ac:dyDescent="0.45"/>
    <row r="1772" ht="35" customHeight="1" x14ac:dyDescent="0.45"/>
    <row r="1773" ht="35" customHeight="1" x14ac:dyDescent="0.45"/>
    <row r="1774" ht="35" customHeight="1" x14ac:dyDescent="0.45"/>
    <row r="1775" ht="35" customHeight="1" x14ac:dyDescent="0.45"/>
    <row r="1776" ht="35" customHeight="1" x14ac:dyDescent="0.45"/>
    <row r="1777" ht="35" customHeight="1" x14ac:dyDescent="0.45"/>
    <row r="1778" ht="35" customHeight="1" x14ac:dyDescent="0.45"/>
    <row r="1779" ht="35" customHeight="1" x14ac:dyDescent="0.45"/>
    <row r="1780" ht="35" customHeight="1" x14ac:dyDescent="0.45"/>
    <row r="1781" ht="35" customHeight="1" x14ac:dyDescent="0.45"/>
    <row r="1782" ht="35" customHeight="1" x14ac:dyDescent="0.45"/>
    <row r="1783" ht="35" customHeight="1" x14ac:dyDescent="0.45"/>
    <row r="1784" ht="35" customHeight="1" x14ac:dyDescent="0.45"/>
    <row r="1785" ht="35" customHeight="1" x14ac:dyDescent="0.45"/>
    <row r="1786" ht="35" customHeight="1" x14ac:dyDescent="0.45"/>
    <row r="1787" ht="35" customHeight="1" x14ac:dyDescent="0.45"/>
    <row r="1788" ht="35" customHeight="1" x14ac:dyDescent="0.45"/>
    <row r="1789" ht="35" customHeight="1" x14ac:dyDescent="0.45"/>
    <row r="1790" ht="35" customHeight="1" x14ac:dyDescent="0.45"/>
    <row r="1791" ht="35" customHeight="1" x14ac:dyDescent="0.45"/>
    <row r="1792" ht="35" customHeight="1" x14ac:dyDescent="0.45"/>
    <row r="1793" ht="35" customHeight="1" x14ac:dyDescent="0.45"/>
    <row r="1794" ht="35" customHeight="1" x14ac:dyDescent="0.45"/>
    <row r="1795" ht="35" customHeight="1" x14ac:dyDescent="0.45"/>
    <row r="1796" ht="35" customHeight="1" x14ac:dyDescent="0.45"/>
    <row r="1797" ht="35" customHeight="1" x14ac:dyDescent="0.45"/>
    <row r="1798" ht="35" customHeight="1" x14ac:dyDescent="0.45"/>
    <row r="1799" ht="35" customHeight="1" x14ac:dyDescent="0.45"/>
    <row r="1800" ht="35" customHeight="1" x14ac:dyDescent="0.45"/>
    <row r="1801" ht="35" customHeight="1" x14ac:dyDescent="0.45"/>
    <row r="1802" ht="35" customHeight="1" x14ac:dyDescent="0.45"/>
    <row r="1803" ht="35" customHeight="1" x14ac:dyDescent="0.45"/>
    <row r="1804" ht="35" customHeight="1" x14ac:dyDescent="0.45"/>
    <row r="1805" ht="35" customHeight="1" x14ac:dyDescent="0.45"/>
    <row r="1806" ht="35" customHeight="1" x14ac:dyDescent="0.45"/>
    <row r="1807" ht="35" customHeight="1" x14ac:dyDescent="0.45"/>
    <row r="1808" ht="35" customHeight="1" x14ac:dyDescent="0.45"/>
    <row r="1809" ht="35" customHeight="1" x14ac:dyDescent="0.45"/>
    <row r="1810" ht="35" customHeight="1" x14ac:dyDescent="0.45"/>
    <row r="1811" ht="35" customHeight="1" x14ac:dyDescent="0.45"/>
    <row r="1812" ht="35" customHeight="1" x14ac:dyDescent="0.45"/>
    <row r="1813" ht="35" customHeight="1" x14ac:dyDescent="0.45"/>
    <row r="1814" ht="35" customHeight="1" x14ac:dyDescent="0.45"/>
    <row r="1815" ht="35" customHeight="1" x14ac:dyDescent="0.45"/>
    <row r="1816" ht="35" customHeight="1" x14ac:dyDescent="0.45"/>
    <row r="1817" ht="35" customHeight="1" x14ac:dyDescent="0.45"/>
    <row r="1818" ht="35" customHeight="1" x14ac:dyDescent="0.45"/>
    <row r="1819" ht="35" customHeight="1" x14ac:dyDescent="0.45"/>
    <row r="1820" ht="35" customHeight="1" x14ac:dyDescent="0.45"/>
    <row r="1821" ht="35" customHeight="1" x14ac:dyDescent="0.45"/>
    <row r="1822" ht="35" customHeight="1" x14ac:dyDescent="0.45"/>
    <row r="1823" ht="35" customHeight="1" x14ac:dyDescent="0.45"/>
    <row r="1824" ht="35" customHeight="1" x14ac:dyDescent="0.45"/>
    <row r="1825" ht="35" customHeight="1" x14ac:dyDescent="0.45"/>
    <row r="1826" ht="35" customHeight="1" x14ac:dyDescent="0.45"/>
    <row r="1827" ht="35" customHeight="1" x14ac:dyDescent="0.45"/>
    <row r="1828" ht="35" customHeight="1" x14ac:dyDescent="0.45"/>
    <row r="1829" ht="35" customHeight="1" x14ac:dyDescent="0.45"/>
    <row r="1830" ht="35" customHeight="1" x14ac:dyDescent="0.45"/>
    <row r="1831" ht="35" customHeight="1" x14ac:dyDescent="0.45"/>
    <row r="1832" ht="35" customHeight="1" x14ac:dyDescent="0.45"/>
    <row r="1833" ht="35" customHeight="1" x14ac:dyDescent="0.45"/>
    <row r="1834" ht="35" customHeight="1" x14ac:dyDescent="0.45"/>
    <row r="1835" ht="35" customHeight="1" x14ac:dyDescent="0.45"/>
    <row r="1836" ht="35" customHeight="1" x14ac:dyDescent="0.45"/>
    <row r="1837" ht="35" customHeight="1" x14ac:dyDescent="0.45"/>
    <row r="1838" ht="35" customHeight="1" x14ac:dyDescent="0.45"/>
    <row r="1839" ht="35" customHeight="1" x14ac:dyDescent="0.45"/>
    <row r="1840" ht="35" customHeight="1" x14ac:dyDescent="0.45"/>
    <row r="1841" ht="35" customHeight="1" x14ac:dyDescent="0.45"/>
    <row r="1842" ht="35" customHeight="1" x14ac:dyDescent="0.45"/>
    <row r="1843" ht="35" customHeight="1" x14ac:dyDescent="0.45"/>
    <row r="1844" ht="35" customHeight="1" x14ac:dyDescent="0.45"/>
    <row r="1845" ht="35" customHeight="1" x14ac:dyDescent="0.45"/>
    <row r="1846" ht="35" customHeight="1" x14ac:dyDescent="0.45"/>
    <row r="1847" ht="35" customHeight="1" x14ac:dyDescent="0.45"/>
    <row r="1848" ht="35" customHeight="1" x14ac:dyDescent="0.45"/>
    <row r="1849" ht="35" customHeight="1" x14ac:dyDescent="0.45"/>
    <row r="1850" ht="35" customHeight="1" x14ac:dyDescent="0.45"/>
    <row r="1851" ht="35" customHeight="1" x14ac:dyDescent="0.45"/>
    <row r="1852" ht="35" customHeight="1" x14ac:dyDescent="0.45"/>
    <row r="1853" ht="35" customHeight="1" x14ac:dyDescent="0.45"/>
    <row r="1854" ht="35" customHeight="1" x14ac:dyDescent="0.45"/>
    <row r="1855" ht="35" customHeight="1" x14ac:dyDescent="0.45"/>
    <row r="1856" ht="35" customHeight="1" x14ac:dyDescent="0.45"/>
    <row r="1857" ht="35" customHeight="1" x14ac:dyDescent="0.45"/>
    <row r="1858" ht="35" customHeight="1" x14ac:dyDescent="0.45"/>
    <row r="1859" ht="35" customHeight="1" x14ac:dyDescent="0.45"/>
    <row r="1860" ht="35" customHeight="1" x14ac:dyDescent="0.45"/>
    <row r="1861" ht="35" customHeight="1" x14ac:dyDescent="0.45"/>
    <row r="1862" ht="35" customHeight="1" x14ac:dyDescent="0.45"/>
    <row r="1863" ht="35" customHeight="1" x14ac:dyDescent="0.45"/>
    <row r="1864" ht="35" customHeight="1" x14ac:dyDescent="0.45"/>
    <row r="1865" ht="35" customHeight="1" x14ac:dyDescent="0.45"/>
    <row r="1866" ht="35" customHeight="1" x14ac:dyDescent="0.45"/>
    <row r="1867" ht="35" customHeight="1" x14ac:dyDescent="0.45"/>
    <row r="1868" ht="35" customHeight="1" x14ac:dyDescent="0.45"/>
    <row r="1869" ht="35" customHeight="1" x14ac:dyDescent="0.45"/>
    <row r="1870" ht="35" customHeight="1" x14ac:dyDescent="0.45"/>
    <row r="1871" ht="35" customHeight="1" x14ac:dyDescent="0.45"/>
    <row r="1872" ht="35" customHeight="1" x14ac:dyDescent="0.45"/>
    <row r="1873" ht="35" customHeight="1" x14ac:dyDescent="0.45"/>
    <row r="1874" ht="35" customHeight="1" x14ac:dyDescent="0.45"/>
    <row r="1875" ht="35" customHeight="1" x14ac:dyDescent="0.45"/>
    <row r="1876" ht="35" customHeight="1" x14ac:dyDescent="0.45"/>
    <row r="1877" ht="35" customHeight="1" x14ac:dyDescent="0.45"/>
    <row r="1878" ht="35" customHeight="1" x14ac:dyDescent="0.45"/>
    <row r="1879" ht="35" customHeight="1" x14ac:dyDescent="0.45"/>
    <row r="1880" ht="35" customHeight="1" x14ac:dyDescent="0.45"/>
    <row r="1881" ht="35" customHeight="1" x14ac:dyDescent="0.45"/>
    <row r="1882" ht="35" customHeight="1" x14ac:dyDescent="0.45"/>
    <row r="1883" ht="35" customHeight="1" x14ac:dyDescent="0.45"/>
    <row r="1884" ht="35" customHeight="1" x14ac:dyDescent="0.45"/>
    <row r="1885" ht="35" customHeight="1" x14ac:dyDescent="0.45"/>
    <row r="1886" ht="35" customHeight="1" x14ac:dyDescent="0.45"/>
    <row r="1887" ht="35" customHeight="1" x14ac:dyDescent="0.45"/>
    <row r="1888" ht="35" customHeight="1" x14ac:dyDescent="0.45"/>
    <row r="1889" ht="35" customHeight="1" x14ac:dyDescent="0.45"/>
    <row r="1890" ht="35" customHeight="1" x14ac:dyDescent="0.45"/>
    <row r="1891" ht="35" customHeight="1" x14ac:dyDescent="0.45"/>
    <row r="1892" ht="35" customHeight="1" x14ac:dyDescent="0.45"/>
    <row r="1893" ht="35" customHeight="1" x14ac:dyDescent="0.45"/>
    <row r="1894" ht="35" customHeight="1" x14ac:dyDescent="0.45"/>
    <row r="1895" ht="35" customHeight="1" x14ac:dyDescent="0.45"/>
    <row r="1896" ht="35" customHeight="1" x14ac:dyDescent="0.45"/>
    <row r="1897" ht="35" customHeight="1" x14ac:dyDescent="0.45"/>
    <row r="1898" ht="35" customHeight="1" x14ac:dyDescent="0.45"/>
    <row r="1899" ht="35" customHeight="1" x14ac:dyDescent="0.45"/>
    <row r="1900" ht="35" customHeight="1" x14ac:dyDescent="0.45"/>
    <row r="1901" ht="35" customHeight="1" x14ac:dyDescent="0.45"/>
    <row r="1902" ht="35" customHeight="1" x14ac:dyDescent="0.45"/>
    <row r="1903" ht="35" customHeight="1" x14ac:dyDescent="0.45"/>
    <row r="1904" ht="35" customHeight="1" x14ac:dyDescent="0.45"/>
    <row r="1905" ht="35" customHeight="1" x14ac:dyDescent="0.45"/>
    <row r="1906" ht="35" customHeight="1" x14ac:dyDescent="0.45"/>
    <row r="1907" ht="35" customHeight="1" x14ac:dyDescent="0.45"/>
    <row r="1908" ht="35" customHeight="1" x14ac:dyDescent="0.45"/>
    <row r="1909" ht="35" customHeight="1" x14ac:dyDescent="0.45"/>
    <row r="1910" ht="35" customHeight="1" x14ac:dyDescent="0.45"/>
    <row r="1911" ht="35" customHeight="1" x14ac:dyDescent="0.45"/>
    <row r="1912" ht="35" customHeight="1" x14ac:dyDescent="0.45"/>
    <row r="1913" ht="35" customHeight="1" x14ac:dyDescent="0.45"/>
    <row r="1914" ht="35" customHeight="1" x14ac:dyDescent="0.45"/>
    <row r="1915" ht="35" customHeight="1" x14ac:dyDescent="0.45"/>
    <row r="1916" ht="35" customHeight="1" x14ac:dyDescent="0.45"/>
    <row r="1917" ht="35" customHeight="1" x14ac:dyDescent="0.45"/>
    <row r="1918" ht="35" customHeight="1" x14ac:dyDescent="0.45"/>
    <row r="1919" ht="35" customHeight="1" x14ac:dyDescent="0.45"/>
    <row r="1920" ht="35" customHeight="1" x14ac:dyDescent="0.45"/>
    <row r="1921" ht="35" customHeight="1" x14ac:dyDescent="0.45"/>
    <row r="1922" ht="35" customHeight="1" x14ac:dyDescent="0.45"/>
    <row r="1923" ht="35" customHeight="1" x14ac:dyDescent="0.45"/>
    <row r="1924" ht="35" customHeight="1" x14ac:dyDescent="0.45"/>
    <row r="1925" ht="35" customHeight="1" x14ac:dyDescent="0.45"/>
    <row r="1926" ht="35" customHeight="1" x14ac:dyDescent="0.45"/>
    <row r="1927" ht="35" customHeight="1" x14ac:dyDescent="0.45"/>
    <row r="1928" ht="35" customHeight="1" x14ac:dyDescent="0.45"/>
    <row r="1929" ht="35" customHeight="1" x14ac:dyDescent="0.45"/>
    <row r="1930" ht="35" customHeight="1" x14ac:dyDescent="0.45"/>
    <row r="1931" ht="35" customHeight="1" x14ac:dyDescent="0.45"/>
    <row r="1932" ht="35" customHeight="1" x14ac:dyDescent="0.45"/>
    <row r="1933" ht="35" customHeight="1" x14ac:dyDescent="0.45"/>
    <row r="1934" ht="35" customHeight="1" x14ac:dyDescent="0.45"/>
    <row r="1935" ht="35" customHeight="1" x14ac:dyDescent="0.45"/>
    <row r="1936" ht="35" customHeight="1" x14ac:dyDescent="0.45"/>
    <row r="1937" ht="35" customHeight="1" x14ac:dyDescent="0.45"/>
    <row r="1938" ht="35" customHeight="1" x14ac:dyDescent="0.45"/>
    <row r="1939" ht="35" customHeight="1" x14ac:dyDescent="0.45"/>
    <row r="1940" ht="35" customHeight="1" x14ac:dyDescent="0.45"/>
    <row r="1941" ht="35" customHeight="1" x14ac:dyDescent="0.45"/>
    <row r="1942" ht="35" customHeight="1" x14ac:dyDescent="0.45"/>
    <row r="1943" ht="35" customHeight="1" x14ac:dyDescent="0.45"/>
    <row r="1944" ht="35" customHeight="1" x14ac:dyDescent="0.45"/>
    <row r="1945" ht="35" customHeight="1" x14ac:dyDescent="0.45"/>
    <row r="1946" ht="35" customHeight="1" x14ac:dyDescent="0.45"/>
    <row r="1947" ht="35" customHeight="1" x14ac:dyDescent="0.45"/>
    <row r="1948" ht="35" customHeight="1" x14ac:dyDescent="0.45"/>
    <row r="1949" ht="35" customHeight="1" x14ac:dyDescent="0.45"/>
    <row r="1950" ht="35" customHeight="1" x14ac:dyDescent="0.45"/>
    <row r="1951" ht="35" customHeight="1" x14ac:dyDescent="0.45"/>
    <row r="1952" ht="35" customHeight="1" x14ac:dyDescent="0.45"/>
    <row r="1953" ht="35" customHeight="1" x14ac:dyDescent="0.45"/>
    <row r="1954" ht="35" customHeight="1" x14ac:dyDescent="0.45"/>
    <row r="1955" ht="35" customHeight="1" x14ac:dyDescent="0.45"/>
    <row r="1956" ht="35" customHeight="1" x14ac:dyDescent="0.45"/>
    <row r="1957" ht="35" customHeight="1" x14ac:dyDescent="0.45"/>
    <row r="1958" ht="35" customHeight="1" x14ac:dyDescent="0.45"/>
    <row r="1959" ht="35" customHeight="1" x14ac:dyDescent="0.45"/>
    <row r="1960" ht="35" customHeight="1" x14ac:dyDescent="0.45"/>
    <row r="1961" ht="35" customHeight="1" x14ac:dyDescent="0.45"/>
    <row r="1962" ht="35" customHeight="1" x14ac:dyDescent="0.45"/>
    <row r="1963" ht="35" customHeight="1" x14ac:dyDescent="0.45"/>
    <row r="1964" ht="35" customHeight="1" x14ac:dyDescent="0.45"/>
    <row r="1965" ht="35" customHeight="1" x14ac:dyDescent="0.45"/>
    <row r="1966" ht="35" customHeight="1" x14ac:dyDescent="0.45"/>
    <row r="1967" ht="35" customHeight="1" x14ac:dyDescent="0.45"/>
    <row r="1968" ht="35" customHeight="1" x14ac:dyDescent="0.45"/>
    <row r="1969" ht="35" customHeight="1" x14ac:dyDescent="0.45"/>
    <row r="1970" ht="35" customHeight="1" x14ac:dyDescent="0.45"/>
    <row r="1971" ht="35" customHeight="1" x14ac:dyDescent="0.45"/>
    <row r="1972" ht="35" customHeight="1" x14ac:dyDescent="0.45"/>
    <row r="1973" ht="35" customHeight="1" x14ac:dyDescent="0.45"/>
    <row r="1974" ht="35" customHeight="1" x14ac:dyDescent="0.45"/>
    <row r="1975" ht="35" customHeight="1" x14ac:dyDescent="0.45"/>
    <row r="1976" ht="35" customHeight="1" x14ac:dyDescent="0.45"/>
    <row r="1977" ht="35" customHeight="1" x14ac:dyDescent="0.45"/>
    <row r="1978" ht="35" customHeight="1" x14ac:dyDescent="0.45"/>
    <row r="1979" ht="35" customHeight="1" x14ac:dyDescent="0.45"/>
    <row r="1980" ht="35" customHeight="1" x14ac:dyDescent="0.45"/>
    <row r="1981" ht="35" customHeight="1" x14ac:dyDescent="0.45"/>
    <row r="1982" ht="35" customHeight="1" x14ac:dyDescent="0.45"/>
    <row r="1983" ht="35" customHeight="1" x14ac:dyDescent="0.45"/>
    <row r="1984" ht="35" customHeight="1" x14ac:dyDescent="0.45"/>
    <row r="1985" ht="35" customHeight="1" x14ac:dyDescent="0.45"/>
    <row r="1986" ht="35" customHeight="1" x14ac:dyDescent="0.45"/>
    <row r="1987" ht="35" customHeight="1" x14ac:dyDescent="0.45"/>
    <row r="1988" ht="35" customHeight="1" x14ac:dyDescent="0.45"/>
    <row r="1989" ht="35" customHeight="1" x14ac:dyDescent="0.45"/>
    <row r="1990" ht="35" customHeight="1" x14ac:dyDescent="0.45"/>
    <row r="1991" ht="35" customHeight="1" x14ac:dyDescent="0.45"/>
    <row r="1992" ht="35" customHeight="1" x14ac:dyDescent="0.45"/>
    <row r="1993" ht="35" customHeight="1" x14ac:dyDescent="0.45"/>
    <row r="1994" ht="35" customHeight="1" x14ac:dyDescent="0.45"/>
    <row r="1995" ht="35" customHeight="1" x14ac:dyDescent="0.45"/>
    <row r="1996" ht="35" customHeight="1" x14ac:dyDescent="0.45"/>
    <row r="1997" ht="35" customHeight="1" x14ac:dyDescent="0.45"/>
    <row r="1998" ht="35" customHeight="1" x14ac:dyDescent="0.45"/>
    <row r="1999" ht="35" customHeight="1" x14ac:dyDescent="0.45"/>
    <row r="2000" ht="35" customHeight="1" x14ac:dyDescent="0.45"/>
    <row r="2001" ht="35" customHeight="1" x14ac:dyDescent="0.45"/>
    <row r="2002" ht="35" customHeight="1" x14ac:dyDescent="0.45"/>
    <row r="2003" ht="35" customHeight="1" x14ac:dyDescent="0.45"/>
    <row r="2004" ht="35" customHeight="1" x14ac:dyDescent="0.45"/>
    <row r="2005" ht="35" customHeight="1" x14ac:dyDescent="0.45"/>
    <row r="2006" ht="35" customHeight="1" x14ac:dyDescent="0.45"/>
    <row r="2007" ht="35" customHeight="1" x14ac:dyDescent="0.45"/>
    <row r="2008" ht="35" customHeight="1" x14ac:dyDescent="0.45"/>
    <row r="2009" ht="35" customHeight="1" x14ac:dyDescent="0.45"/>
    <row r="2010" ht="35" customHeight="1" x14ac:dyDescent="0.45"/>
    <row r="2011" ht="35" customHeight="1" x14ac:dyDescent="0.45"/>
    <row r="2012" ht="35" customHeight="1" x14ac:dyDescent="0.45"/>
    <row r="2013" ht="35" customHeight="1" x14ac:dyDescent="0.45"/>
    <row r="2014" ht="35" customHeight="1" x14ac:dyDescent="0.45"/>
    <row r="2015" ht="35" customHeight="1" x14ac:dyDescent="0.45"/>
    <row r="2016" ht="35" customHeight="1" x14ac:dyDescent="0.45"/>
    <row r="2017" ht="35" customHeight="1" x14ac:dyDescent="0.45"/>
    <row r="2018" ht="35" customHeight="1" x14ac:dyDescent="0.45"/>
    <row r="2019" ht="35" customHeight="1" x14ac:dyDescent="0.45"/>
    <row r="2020" ht="35" customHeight="1" x14ac:dyDescent="0.45"/>
    <row r="2021" ht="35" customHeight="1" x14ac:dyDescent="0.45"/>
    <row r="2022" ht="35" customHeight="1" x14ac:dyDescent="0.45"/>
    <row r="2023" ht="35" customHeight="1" x14ac:dyDescent="0.45"/>
    <row r="2024" ht="35" customHeight="1" x14ac:dyDescent="0.45"/>
    <row r="2025" ht="35" customHeight="1" x14ac:dyDescent="0.45"/>
    <row r="2026" ht="35" customHeight="1" x14ac:dyDescent="0.45"/>
    <row r="2027" ht="35" customHeight="1" x14ac:dyDescent="0.45"/>
    <row r="2028" ht="35" customHeight="1" x14ac:dyDescent="0.45"/>
    <row r="2029" ht="35" customHeight="1" x14ac:dyDescent="0.45"/>
    <row r="2030" ht="35" customHeight="1" x14ac:dyDescent="0.45"/>
    <row r="2031" ht="35" customHeight="1" x14ac:dyDescent="0.45"/>
    <row r="2032" ht="35" customHeight="1" x14ac:dyDescent="0.45"/>
    <row r="2033" ht="35" customHeight="1" x14ac:dyDescent="0.45"/>
    <row r="2034" ht="35" customHeight="1" x14ac:dyDescent="0.45"/>
    <row r="2035" ht="35" customHeight="1" x14ac:dyDescent="0.45"/>
    <row r="2036" ht="35" customHeight="1" x14ac:dyDescent="0.45"/>
    <row r="2037" ht="35" customHeight="1" x14ac:dyDescent="0.45"/>
    <row r="2038" ht="35" customHeight="1" x14ac:dyDescent="0.45"/>
    <row r="2039" ht="35" customHeight="1" x14ac:dyDescent="0.45"/>
    <row r="2040" ht="35" customHeight="1" x14ac:dyDescent="0.45"/>
    <row r="2041" ht="35" customHeight="1" x14ac:dyDescent="0.45"/>
    <row r="2042" ht="35" customHeight="1" x14ac:dyDescent="0.45"/>
    <row r="2043" ht="35" customHeight="1" x14ac:dyDescent="0.45"/>
    <row r="2044" ht="35" customHeight="1" x14ac:dyDescent="0.45"/>
    <row r="2045" ht="35" customHeight="1" x14ac:dyDescent="0.45"/>
    <row r="2046" ht="35" customHeight="1" x14ac:dyDescent="0.45"/>
    <row r="2047" ht="35" customHeight="1" x14ac:dyDescent="0.45"/>
    <row r="2048" ht="35" customHeight="1" x14ac:dyDescent="0.45"/>
    <row r="2049" ht="35" customHeight="1" x14ac:dyDescent="0.45"/>
    <row r="2050" ht="35" customHeight="1" x14ac:dyDescent="0.45"/>
    <row r="2051" ht="35" customHeight="1" x14ac:dyDescent="0.45"/>
    <row r="2052" ht="35" customHeight="1" x14ac:dyDescent="0.45"/>
    <row r="2053" ht="35" customHeight="1" x14ac:dyDescent="0.45"/>
    <row r="2054" ht="35" customHeight="1" x14ac:dyDescent="0.45"/>
    <row r="2055" ht="35" customHeight="1" x14ac:dyDescent="0.45"/>
    <row r="2056" ht="35" customHeight="1" x14ac:dyDescent="0.45"/>
    <row r="2057" ht="35" customHeight="1" x14ac:dyDescent="0.45"/>
    <row r="2058" ht="35" customHeight="1" x14ac:dyDescent="0.45"/>
    <row r="2059" ht="35" customHeight="1" x14ac:dyDescent="0.45"/>
    <row r="2060" ht="35" customHeight="1" x14ac:dyDescent="0.45"/>
    <row r="2061" ht="35" customHeight="1" x14ac:dyDescent="0.45"/>
    <row r="2062" ht="35" customHeight="1" x14ac:dyDescent="0.45"/>
    <row r="2063" ht="35" customHeight="1" x14ac:dyDescent="0.45"/>
    <row r="2064" ht="35" customHeight="1" x14ac:dyDescent="0.45"/>
    <row r="2065" ht="35" customHeight="1" x14ac:dyDescent="0.45"/>
    <row r="2066" ht="35" customHeight="1" x14ac:dyDescent="0.45"/>
    <row r="2067" ht="35" customHeight="1" x14ac:dyDescent="0.45"/>
    <row r="2068" ht="35" customHeight="1" x14ac:dyDescent="0.45"/>
    <row r="2069" ht="35" customHeight="1" x14ac:dyDescent="0.45"/>
    <row r="2070" ht="35" customHeight="1" x14ac:dyDescent="0.45"/>
    <row r="2071" ht="35" customHeight="1" x14ac:dyDescent="0.45"/>
    <row r="2072" ht="35" customHeight="1" x14ac:dyDescent="0.45"/>
    <row r="2073" ht="35" customHeight="1" x14ac:dyDescent="0.45"/>
    <row r="2074" ht="35" customHeight="1" x14ac:dyDescent="0.45"/>
    <row r="2075" ht="35" customHeight="1" x14ac:dyDescent="0.45"/>
    <row r="2076" ht="35" customHeight="1" x14ac:dyDescent="0.45"/>
    <row r="2077" ht="35" customHeight="1" x14ac:dyDescent="0.45"/>
    <row r="2078" ht="35" customHeight="1" x14ac:dyDescent="0.45"/>
    <row r="2079" ht="35" customHeight="1" x14ac:dyDescent="0.45"/>
    <row r="2080" ht="35" customHeight="1" x14ac:dyDescent="0.45"/>
    <row r="2081" ht="35" customHeight="1" x14ac:dyDescent="0.45"/>
    <row r="2082" ht="35" customHeight="1" x14ac:dyDescent="0.45"/>
    <row r="2083" ht="35" customHeight="1" x14ac:dyDescent="0.45"/>
    <row r="2084" ht="35" customHeight="1" x14ac:dyDescent="0.45"/>
    <row r="2085" ht="35" customHeight="1" x14ac:dyDescent="0.45"/>
    <row r="2086" ht="35" customHeight="1" x14ac:dyDescent="0.45"/>
    <row r="2087" ht="35" customHeight="1" x14ac:dyDescent="0.45"/>
    <row r="2088" ht="35" customHeight="1" x14ac:dyDescent="0.45"/>
    <row r="2089" ht="35" customHeight="1" x14ac:dyDescent="0.45"/>
    <row r="2090" ht="35" customHeight="1" x14ac:dyDescent="0.45"/>
    <row r="2091" ht="35" customHeight="1" x14ac:dyDescent="0.45"/>
    <row r="2092" ht="35" customHeight="1" x14ac:dyDescent="0.45"/>
    <row r="2093" ht="35" customHeight="1" x14ac:dyDescent="0.45"/>
    <row r="2094" ht="35" customHeight="1" x14ac:dyDescent="0.45"/>
    <row r="2095" ht="35" customHeight="1" x14ac:dyDescent="0.45"/>
    <row r="2096" ht="35" customHeight="1" x14ac:dyDescent="0.45"/>
    <row r="2097" ht="35" customHeight="1" x14ac:dyDescent="0.45"/>
    <row r="2098" ht="35" customHeight="1" x14ac:dyDescent="0.45"/>
    <row r="2099" ht="35" customHeight="1" x14ac:dyDescent="0.45"/>
    <row r="2100" ht="35" customHeight="1" x14ac:dyDescent="0.45"/>
    <row r="2101" ht="35" customHeight="1" x14ac:dyDescent="0.45"/>
    <row r="2102" ht="35" customHeight="1" x14ac:dyDescent="0.45"/>
    <row r="2103" ht="35" customHeight="1" x14ac:dyDescent="0.45"/>
    <row r="2104" ht="35" customHeight="1" x14ac:dyDescent="0.45"/>
    <row r="2105" ht="35" customHeight="1" x14ac:dyDescent="0.45"/>
    <row r="2106" ht="35" customHeight="1" x14ac:dyDescent="0.45"/>
    <row r="2107" ht="35" customHeight="1" x14ac:dyDescent="0.45"/>
    <row r="2108" ht="35" customHeight="1" x14ac:dyDescent="0.45"/>
    <row r="2109" ht="35" customHeight="1" x14ac:dyDescent="0.45"/>
    <row r="2110" ht="35" customHeight="1" x14ac:dyDescent="0.45"/>
    <row r="2111" ht="35" customHeight="1" x14ac:dyDescent="0.45"/>
    <row r="2112" ht="35" customHeight="1" x14ac:dyDescent="0.45"/>
    <row r="2113" ht="35" customHeight="1" x14ac:dyDescent="0.45"/>
    <row r="2114" ht="35" customHeight="1" x14ac:dyDescent="0.45"/>
    <row r="2115" ht="35" customHeight="1" x14ac:dyDescent="0.45"/>
    <row r="2116" ht="35" customHeight="1" x14ac:dyDescent="0.45"/>
    <row r="2117" ht="35" customHeight="1" x14ac:dyDescent="0.45"/>
    <row r="2118" ht="35" customHeight="1" x14ac:dyDescent="0.45"/>
    <row r="2119" ht="35" customHeight="1" x14ac:dyDescent="0.45"/>
    <row r="2120" ht="35" customHeight="1" x14ac:dyDescent="0.45"/>
    <row r="2121" ht="35" customHeight="1" x14ac:dyDescent="0.45"/>
    <row r="2122" ht="35" customHeight="1" x14ac:dyDescent="0.45"/>
    <row r="2123" ht="35" customHeight="1" x14ac:dyDescent="0.45"/>
    <row r="2124" ht="35" customHeight="1" x14ac:dyDescent="0.45"/>
    <row r="2125" ht="35" customHeight="1" x14ac:dyDescent="0.45"/>
    <row r="2126" ht="35" customHeight="1" x14ac:dyDescent="0.45"/>
    <row r="2127" ht="35" customHeight="1" x14ac:dyDescent="0.45"/>
    <row r="2128" ht="35" customHeight="1" x14ac:dyDescent="0.45"/>
    <row r="2129" ht="35" customHeight="1" x14ac:dyDescent="0.45"/>
    <row r="2130" ht="35" customHeight="1" x14ac:dyDescent="0.45"/>
    <row r="2131" ht="35" customHeight="1" x14ac:dyDescent="0.45"/>
    <row r="2132" ht="35" customHeight="1" x14ac:dyDescent="0.45"/>
    <row r="2133" ht="35" customHeight="1" x14ac:dyDescent="0.45"/>
    <row r="2134" ht="35" customHeight="1" x14ac:dyDescent="0.45"/>
    <row r="2135" ht="35" customHeight="1" x14ac:dyDescent="0.45"/>
    <row r="2136" ht="35" customHeight="1" x14ac:dyDescent="0.45"/>
    <row r="2137" ht="35" customHeight="1" x14ac:dyDescent="0.45"/>
    <row r="2138" ht="35" customHeight="1" x14ac:dyDescent="0.45"/>
    <row r="2139" ht="35" customHeight="1" x14ac:dyDescent="0.45"/>
    <row r="2140" ht="35" customHeight="1" x14ac:dyDescent="0.45"/>
    <row r="2141" ht="35" customHeight="1" x14ac:dyDescent="0.45"/>
    <row r="2142" ht="35" customHeight="1" x14ac:dyDescent="0.45"/>
    <row r="2143" ht="35" customHeight="1" x14ac:dyDescent="0.45"/>
    <row r="2144" ht="35" customHeight="1" x14ac:dyDescent="0.45"/>
    <row r="2145" ht="35" customHeight="1" x14ac:dyDescent="0.45"/>
    <row r="2146" ht="35" customHeight="1" x14ac:dyDescent="0.45"/>
    <row r="2147" ht="35" customHeight="1" x14ac:dyDescent="0.45"/>
    <row r="2148" ht="35" customHeight="1" x14ac:dyDescent="0.45"/>
    <row r="2149" ht="35" customHeight="1" x14ac:dyDescent="0.45"/>
    <row r="2150" ht="35" customHeight="1" x14ac:dyDescent="0.45"/>
    <row r="2151" ht="35" customHeight="1" x14ac:dyDescent="0.45"/>
    <row r="2152" ht="35" customHeight="1" x14ac:dyDescent="0.45"/>
    <row r="2153" ht="35" customHeight="1" x14ac:dyDescent="0.45"/>
    <row r="2154" ht="35" customHeight="1" x14ac:dyDescent="0.45"/>
    <row r="2155" ht="35" customHeight="1" x14ac:dyDescent="0.45"/>
    <row r="2156" ht="35" customHeight="1" x14ac:dyDescent="0.45"/>
    <row r="2157" ht="35" customHeight="1" x14ac:dyDescent="0.45"/>
    <row r="2158" ht="35" customHeight="1" x14ac:dyDescent="0.45"/>
    <row r="2159" ht="35" customHeight="1" x14ac:dyDescent="0.45"/>
    <row r="2160" ht="35" customHeight="1" x14ac:dyDescent="0.45"/>
    <row r="2161" ht="35" customHeight="1" x14ac:dyDescent="0.45"/>
    <row r="2162" ht="35" customHeight="1" x14ac:dyDescent="0.45"/>
    <row r="2163" ht="35" customHeight="1" x14ac:dyDescent="0.45"/>
    <row r="2164" ht="35" customHeight="1" x14ac:dyDescent="0.45"/>
    <row r="2165" ht="35" customHeight="1" x14ac:dyDescent="0.45"/>
    <row r="2166" ht="35" customHeight="1" x14ac:dyDescent="0.45"/>
    <row r="2167" ht="35" customHeight="1" x14ac:dyDescent="0.45"/>
    <row r="2168" ht="35" customHeight="1" x14ac:dyDescent="0.45"/>
    <row r="2169" ht="35" customHeight="1" x14ac:dyDescent="0.45"/>
    <row r="2170" ht="35" customHeight="1" x14ac:dyDescent="0.45"/>
    <row r="2171" ht="35" customHeight="1" x14ac:dyDescent="0.45"/>
    <row r="2172" ht="35" customHeight="1" x14ac:dyDescent="0.45"/>
    <row r="2173" ht="35" customHeight="1" x14ac:dyDescent="0.45"/>
    <row r="2174" ht="35" customHeight="1" x14ac:dyDescent="0.45"/>
    <row r="2175" ht="35" customHeight="1" x14ac:dyDescent="0.45"/>
    <row r="2176" ht="35" customHeight="1" x14ac:dyDescent="0.45"/>
    <row r="2177" ht="35" customHeight="1" x14ac:dyDescent="0.45"/>
    <row r="2178" ht="35" customHeight="1" x14ac:dyDescent="0.45"/>
    <row r="2179" ht="35" customHeight="1" x14ac:dyDescent="0.45"/>
    <row r="2180" ht="35" customHeight="1" x14ac:dyDescent="0.45"/>
    <row r="2181" ht="35" customHeight="1" x14ac:dyDescent="0.45"/>
    <row r="2182" ht="35" customHeight="1" x14ac:dyDescent="0.45"/>
    <row r="2183" ht="35" customHeight="1" x14ac:dyDescent="0.45"/>
    <row r="2184" ht="35" customHeight="1" x14ac:dyDescent="0.45"/>
    <row r="2185" ht="35" customHeight="1" x14ac:dyDescent="0.45"/>
    <row r="2186" ht="35" customHeight="1" x14ac:dyDescent="0.45"/>
    <row r="2187" ht="35" customHeight="1" x14ac:dyDescent="0.45"/>
    <row r="2188" ht="35" customHeight="1" x14ac:dyDescent="0.45"/>
    <row r="2189" ht="35" customHeight="1" x14ac:dyDescent="0.45"/>
    <row r="2190" ht="35" customHeight="1" x14ac:dyDescent="0.45"/>
    <row r="2191" ht="35" customHeight="1" x14ac:dyDescent="0.45"/>
    <row r="2192" ht="35" customHeight="1" x14ac:dyDescent="0.45"/>
    <row r="2193" ht="35" customHeight="1" x14ac:dyDescent="0.45"/>
    <row r="2194" ht="35" customHeight="1" x14ac:dyDescent="0.45"/>
    <row r="2195" ht="35" customHeight="1" x14ac:dyDescent="0.45"/>
    <row r="2196" ht="35" customHeight="1" x14ac:dyDescent="0.45"/>
    <row r="2197" ht="35" customHeight="1" x14ac:dyDescent="0.45"/>
    <row r="2198" ht="35" customHeight="1" x14ac:dyDescent="0.45"/>
    <row r="2199" ht="35" customHeight="1" x14ac:dyDescent="0.45"/>
    <row r="2200" ht="35" customHeight="1" x14ac:dyDescent="0.45"/>
    <row r="2201" ht="35" customHeight="1" x14ac:dyDescent="0.45"/>
    <row r="2202" ht="35" customHeight="1" x14ac:dyDescent="0.45"/>
    <row r="2203" ht="35" customHeight="1" x14ac:dyDescent="0.45"/>
    <row r="2204" ht="35" customHeight="1" x14ac:dyDescent="0.45"/>
    <row r="2205" ht="35" customHeight="1" x14ac:dyDescent="0.45"/>
    <row r="2206" ht="35" customHeight="1" x14ac:dyDescent="0.45"/>
    <row r="2207" ht="35" customHeight="1" x14ac:dyDescent="0.45"/>
    <row r="2208" ht="35" customHeight="1" x14ac:dyDescent="0.45"/>
    <row r="2209" ht="35" customHeight="1" x14ac:dyDescent="0.45"/>
    <row r="2210" ht="35" customHeight="1" x14ac:dyDescent="0.45"/>
    <row r="2211" ht="35" customHeight="1" x14ac:dyDescent="0.45"/>
    <row r="2212" ht="35" customHeight="1" x14ac:dyDescent="0.45"/>
    <row r="2213" ht="35" customHeight="1" x14ac:dyDescent="0.45"/>
    <row r="2214" ht="35" customHeight="1" x14ac:dyDescent="0.45"/>
    <row r="2215" ht="35" customHeight="1" x14ac:dyDescent="0.45"/>
    <row r="2216" ht="35" customHeight="1" x14ac:dyDescent="0.45"/>
    <row r="2217" ht="35" customHeight="1" x14ac:dyDescent="0.45"/>
    <row r="2218" ht="35" customHeight="1" x14ac:dyDescent="0.45"/>
    <row r="2219" ht="35" customHeight="1" x14ac:dyDescent="0.45"/>
    <row r="2220" ht="35" customHeight="1" x14ac:dyDescent="0.45"/>
    <row r="2221" ht="35" customHeight="1" x14ac:dyDescent="0.45"/>
    <row r="2222" ht="35" customHeight="1" x14ac:dyDescent="0.45"/>
    <row r="2223" ht="35" customHeight="1" x14ac:dyDescent="0.45"/>
    <row r="2224" ht="35" customHeight="1" x14ac:dyDescent="0.45"/>
    <row r="2225" ht="35" customHeight="1" x14ac:dyDescent="0.45"/>
    <row r="2226" ht="35" customHeight="1" x14ac:dyDescent="0.45"/>
    <row r="2227" ht="35" customHeight="1" x14ac:dyDescent="0.45"/>
    <row r="2228" ht="35" customHeight="1" x14ac:dyDescent="0.45"/>
    <row r="2229" ht="35" customHeight="1" x14ac:dyDescent="0.45"/>
    <row r="2230" ht="35" customHeight="1" x14ac:dyDescent="0.45"/>
    <row r="2231" ht="35" customHeight="1" x14ac:dyDescent="0.45"/>
    <row r="2232" ht="35" customHeight="1" x14ac:dyDescent="0.45"/>
    <row r="2233" ht="35" customHeight="1" x14ac:dyDescent="0.45"/>
    <row r="2234" ht="35" customHeight="1" x14ac:dyDescent="0.45"/>
    <row r="2235" ht="35" customHeight="1" x14ac:dyDescent="0.45"/>
    <row r="2236" ht="35" customHeight="1" x14ac:dyDescent="0.45"/>
    <row r="2237" ht="35" customHeight="1" x14ac:dyDescent="0.45"/>
    <row r="2238" ht="35" customHeight="1" x14ac:dyDescent="0.45"/>
    <row r="2239" ht="35" customHeight="1" x14ac:dyDescent="0.45"/>
    <row r="2240" ht="35" customHeight="1" x14ac:dyDescent="0.45"/>
    <row r="2241" ht="35" customHeight="1" x14ac:dyDescent="0.45"/>
    <row r="2242" ht="35" customHeight="1" x14ac:dyDescent="0.45"/>
    <row r="2243" ht="35" customHeight="1" x14ac:dyDescent="0.45"/>
    <row r="2244" ht="35" customHeight="1" x14ac:dyDescent="0.45"/>
    <row r="2245" ht="35" customHeight="1" x14ac:dyDescent="0.45"/>
    <row r="2246" ht="35" customHeight="1" x14ac:dyDescent="0.45"/>
    <row r="2247" ht="35" customHeight="1" x14ac:dyDescent="0.45"/>
    <row r="2248" ht="35" customHeight="1" x14ac:dyDescent="0.45"/>
    <row r="2249" ht="35" customHeight="1" x14ac:dyDescent="0.45"/>
    <row r="2250" ht="35" customHeight="1" x14ac:dyDescent="0.45"/>
    <row r="2251" ht="35" customHeight="1" x14ac:dyDescent="0.45"/>
    <row r="2252" ht="35" customHeight="1" x14ac:dyDescent="0.45"/>
    <row r="2253" ht="35" customHeight="1" x14ac:dyDescent="0.45"/>
    <row r="2254" ht="35" customHeight="1" x14ac:dyDescent="0.45"/>
    <row r="2255" ht="35" customHeight="1" x14ac:dyDescent="0.45"/>
    <row r="2256" ht="35" customHeight="1" x14ac:dyDescent="0.45"/>
    <row r="2257" ht="35" customHeight="1" x14ac:dyDescent="0.45"/>
    <row r="2258" ht="35" customHeight="1" x14ac:dyDescent="0.45"/>
    <row r="2259" ht="35" customHeight="1" x14ac:dyDescent="0.45"/>
    <row r="2260" ht="35" customHeight="1" x14ac:dyDescent="0.45"/>
    <row r="2261" ht="35" customHeight="1" x14ac:dyDescent="0.45"/>
    <row r="2262" ht="35" customHeight="1" x14ac:dyDescent="0.45"/>
    <row r="2263" ht="35" customHeight="1" x14ac:dyDescent="0.45"/>
    <row r="2264" ht="35" customHeight="1" x14ac:dyDescent="0.45"/>
    <row r="2265" ht="35" customHeight="1" x14ac:dyDescent="0.45"/>
    <row r="2266" ht="35" customHeight="1" x14ac:dyDescent="0.45"/>
    <row r="2267" ht="35" customHeight="1" x14ac:dyDescent="0.45"/>
    <row r="2268" ht="35" customHeight="1" x14ac:dyDescent="0.45"/>
    <row r="2269" ht="35" customHeight="1" x14ac:dyDescent="0.45"/>
    <row r="2270" ht="35" customHeight="1" x14ac:dyDescent="0.45"/>
    <row r="2271" ht="35" customHeight="1" x14ac:dyDescent="0.45"/>
    <row r="2272" ht="35" customHeight="1" x14ac:dyDescent="0.45"/>
    <row r="2273" ht="35" customHeight="1" x14ac:dyDescent="0.45"/>
    <row r="2274" ht="35" customHeight="1" x14ac:dyDescent="0.45"/>
    <row r="2275" ht="35" customHeight="1" x14ac:dyDescent="0.45"/>
    <row r="2276" ht="35" customHeight="1" x14ac:dyDescent="0.45"/>
    <row r="2277" ht="35" customHeight="1" x14ac:dyDescent="0.45"/>
    <row r="2278" ht="35" customHeight="1" x14ac:dyDescent="0.45"/>
    <row r="2279" ht="35" customHeight="1" x14ac:dyDescent="0.45"/>
    <row r="2280" ht="35" customHeight="1" x14ac:dyDescent="0.45"/>
    <row r="2281" ht="35" customHeight="1" x14ac:dyDescent="0.45"/>
    <row r="2282" ht="35" customHeight="1" x14ac:dyDescent="0.45"/>
    <row r="2283" ht="35" customHeight="1" x14ac:dyDescent="0.45"/>
    <row r="2284" ht="35" customHeight="1" x14ac:dyDescent="0.45"/>
    <row r="2285" ht="35" customHeight="1" x14ac:dyDescent="0.45"/>
    <row r="2286" ht="35" customHeight="1" x14ac:dyDescent="0.45"/>
    <row r="2287" ht="35" customHeight="1" x14ac:dyDescent="0.45"/>
    <row r="2288" ht="35" customHeight="1" x14ac:dyDescent="0.45"/>
    <row r="2289" ht="35" customHeight="1" x14ac:dyDescent="0.45"/>
    <row r="2290" ht="35" customHeight="1" x14ac:dyDescent="0.45"/>
    <row r="2291" ht="35" customHeight="1" x14ac:dyDescent="0.45"/>
    <row r="2292" ht="35" customHeight="1" x14ac:dyDescent="0.45"/>
    <row r="2293" ht="35" customHeight="1" x14ac:dyDescent="0.45"/>
    <row r="2294" ht="35" customHeight="1" x14ac:dyDescent="0.45"/>
    <row r="2295" ht="35" customHeight="1" x14ac:dyDescent="0.45"/>
    <row r="2296" ht="35" customHeight="1" x14ac:dyDescent="0.45"/>
    <row r="2297" ht="35" customHeight="1" x14ac:dyDescent="0.45"/>
    <row r="2298" ht="35" customHeight="1" x14ac:dyDescent="0.45"/>
    <row r="2299" ht="35" customHeight="1" x14ac:dyDescent="0.45"/>
    <row r="2300" ht="35" customHeight="1" x14ac:dyDescent="0.45"/>
    <row r="2301" ht="35" customHeight="1" x14ac:dyDescent="0.45"/>
    <row r="2302" ht="35" customHeight="1" x14ac:dyDescent="0.45"/>
    <row r="2303" ht="35" customHeight="1" x14ac:dyDescent="0.45"/>
    <row r="2304" ht="35" customHeight="1" x14ac:dyDescent="0.45"/>
    <row r="2305" ht="35" customHeight="1" x14ac:dyDescent="0.45"/>
    <row r="2306" ht="35" customHeight="1" x14ac:dyDescent="0.45"/>
    <row r="2307" ht="35" customHeight="1" x14ac:dyDescent="0.45"/>
    <row r="2308" ht="35" customHeight="1" x14ac:dyDescent="0.45"/>
    <row r="2309" ht="35" customHeight="1" x14ac:dyDescent="0.45"/>
    <row r="2310" ht="35" customHeight="1" x14ac:dyDescent="0.45"/>
    <row r="2311" ht="35" customHeight="1" x14ac:dyDescent="0.45"/>
    <row r="2312" ht="35" customHeight="1" x14ac:dyDescent="0.45"/>
    <row r="2313" ht="35" customHeight="1" x14ac:dyDescent="0.45"/>
    <row r="2314" ht="35" customHeight="1" x14ac:dyDescent="0.45"/>
    <row r="2315" ht="35" customHeight="1" x14ac:dyDescent="0.45"/>
    <row r="2316" ht="35" customHeight="1" x14ac:dyDescent="0.45"/>
    <row r="2317" ht="35" customHeight="1" x14ac:dyDescent="0.45"/>
    <row r="2318" ht="35" customHeight="1" x14ac:dyDescent="0.45"/>
    <row r="2319" ht="35" customHeight="1" x14ac:dyDescent="0.45"/>
    <row r="2320" ht="35" customHeight="1" x14ac:dyDescent="0.45"/>
    <row r="2321" ht="35" customHeight="1" x14ac:dyDescent="0.45"/>
    <row r="2322" ht="35" customHeight="1" x14ac:dyDescent="0.45"/>
    <row r="2323" ht="35" customHeight="1" x14ac:dyDescent="0.45"/>
    <row r="2324" ht="35" customHeight="1" x14ac:dyDescent="0.45"/>
    <row r="2325" ht="35" customHeight="1" x14ac:dyDescent="0.45"/>
    <row r="2326" ht="35" customHeight="1" x14ac:dyDescent="0.45"/>
    <row r="2327" ht="35" customHeight="1" x14ac:dyDescent="0.45"/>
    <row r="2328" ht="35" customHeight="1" x14ac:dyDescent="0.45"/>
    <row r="2329" ht="35" customHeight="1" x14ac:dyDescent="0.45"/>
    <row r="2330" ht="35" customHeight="1" x14ac:dyDescent="0.45"/>
    <row r="2331" ht="35" customHeight="1" x14ac:dyDescent="0.45"/>
    <row r="2332" ht="35" customHeight="1" x14ac:dyDescent="0.45"/>
    <row r="2333" ht="35" customHeight="1" x14ac:dyDescent="0.45"/>
    <row r="2334" ht="35" customHeight="1" x14ac:dyDescent="0.45"/>
    <row r="2335" ht="35" customHeight="1" x14ac:dyDescent="0.45"/>
    <row r="2336" ht="35" customHeight="1" x14ac:dyDescent="0.45"/>
    <row r="2337" ht="35" customHeight="1" x14ac:dyDescent="0.45"/>
    <row r="2338" ht="35" customHeight="1" x14ac:dyDescent="0.45"/>
    <row r="2339" ht="35" customHeight="1" x14ac:dyDescent="0.45"/>
    <row r="2340" ht="35" customHeight="1" x14ac:dyDescent="0.45"/>
    <row r="2341" ht="35" customHeight="1" x14ac:dyDescent="0.45"/>
    <row r="2342" ht="35" customHeight="1" x14ac:dyDescent="0.45"/>
    <row r="2343" ht="35" customHeight="1" x14ac:dyDescent="0.45"/>
    <row r="2344" ht="35" customHeight="1" x14ac:dyDescent="0.45"/>
    <row r="2345" ht="35" customHeight="1" x14ac:dyDescent="0.45"/>
    <row r="2346" ht="35" customHeight="1" x14ac:dyDescent="0.45"/>
    <row r="2347" ht="35" customHeight="1" x14ac:dyDescent="0.45"/>
    <row r="2348" ht="35" customHeight="1" x14ac:dyDescent="0.45"/>
    <row r="2349" ht="35" customHeight="1" x14ac:dyDescent="0.45"/>
    <row r="2350" ht="35" customHeight="1" x14ac:dyDescent="0.45"/>
    <row r="2351" ht="35" customHeight="1" x14ac:dyDescent="0.45"/>
    <row r="2352" ht="35" customHeight="1" x14ac:dyDescent="0.45"/>
    <row r="2353" ht="35" customHeight="1" x14ac:dyDescent="0.45"/>
    <row r="2354" ht="35" customHeight="1" x14ac:dyDescent="0.45"/>
    <row r="2355" ht="35" customHeight="1" x14ac:dyDescent="0.45"/>
    <row r="2356" ht="35" customHeight="1" x14ac:dyDescent="0.45"/>
    <row r="2357" ht="35" customHeight="1" x14ac:dyDescent="0.45"/>
    <row r="2358" ht="35" customHeight="1" x14ac:dyDescent="0.45"/>
    <row r="2359" ht="35" customHeight="1" x14ac:dyDescent="0.45"/>
    <row r="2360" ht="35" customHeight="1" x14ac:dyDescent="0.45"/>
    <row r="2361" ht="35" customHeight="1" x14ac:dyDescent="0.45"/>
    <row r="2362" ht="35" customHeight="1" x14ac:dyDescent="0.45"/>
    <row r="2363" ht="35" customHeight="1" x14ac:dyDescent="0.45"/>
    <row r="2364" ht="35" customHeight="1" x14ac:dyDescent="0.45"/>
    <row r="2365" ht="35" customHeight="1" x14ac:dyDescent="0.45"/>
    <row r="2366" ht="35" customHeight="1" x14ac:dyDescent="0.45"/>
    <row r="2367" ht="35" customHeight="1" x14ac:dyDescent="0.45"/>
    <row r="2368" ht="35" customHeight="1" x14ac:dyDescent="0.45"/>
    <row r="2369" ht="35" customHeight="1" x14ac:dyDescent="0.45"/>
    <row r="2370" ht="35" customHeight="1" x14ac:dyDescent="0.45"/>
    <row r="2371" ht="35" customHeight="1" x14ac:dyDescent="0.45"/>
    <row r="2372" ht="35" customHeight="1" x14ac:dyDescent="0.45"/>
    <row r="2373" ht="35" customHeight="1" x14ac:dyDescent="0.45"/>
    <row r="2374" ht="35" customHeight="1" x14ac:dyDescent="0.45"/>
    <row r="2375" ht="35" customHeight="1" x14ac:dyDescent="0.45"/>
    <row r="2376" ht="35" customHeight="1" x14ac:dyDescent="0.45"/>
    <row r="2377" ht="35" customHeight="1" x14ac:dyDescent="0.45"/>
    <row r="2378" ht="35" customHeight="1" x14ac:dyDescent="0.45"/>
    <row r="2379" ht="35" customHeight="1" x14ac:dyDescent="0.45"/>
    <row r="2380" ht="35" customHeight="1" x14ac:dyDescent="0.45"/>
    <row r="2381" ht="35" customHeight="1" x14ac:dyDescent="0.45"/>
    <row r="2382" ht="35" customHeight="1" x14ac:dyDescent="0.45"/>
    <row r="2383" ht="35" customHeight="1" x14ac:dyDescent="0.45"/>
    <row r="2384" ht="35" customHeight="1" x14ac:dyDescent="0.45"/>
    <row r="2385" ht="35" customHeight="1" x14ac:dyDescent="0.45"/>
    <row r="2386" ht="35" customHeight="1" x14ac:dyDescent="0.45"/>
    <row r="2387" ht="35" customHeight="1" x14ac:dyDescent="0.45"/>
    <row r="2388" ht="35" customHeight="1" x14ac:dyDescent="0.45"/>
    <row r="2389" ht="35" customHeight="1" x14ac:dyDescent="0.45"/>
    <row r="2390" ht="35" customHeight="1" x14ac:dyDescent="0.45"/>
    <row r="2391" ht="35" customHeight="1" x14ac:dyDescent="0.45"/>
    <row r="2392" ht="35" customHeight="1" x14ac:dyDescent="0.45"/>
    <row r="2393" ht="35" customHeight="1" x14ac:dyDescent="0.45"/>
    <row r="2394" ht="35" customHeight="1" x14ac:dyDescent="0.45"/>
    <row r="2395" ht="35" customHeight="1" x14ac:dyDescent="0.45"/>
    <row r="2396" ht="35" customHeight="1" x14ac:dyDescent="0.45"/>
    <row r="2397" ht="35" customHeight="1" x14ac:dyDescent="0.45"/>
    <row r="2398" ht="35" customHeight="1" x14ac:dyDescent="0.45"/>
    <row r="2399" ht="35" customHeight="1" x14ac:dyDescent="0.45"/>
    <row r="2400" ht="35" customHeight="1" x14ac:dyDescent="0.45"/>
    <row r="2401" ht="35" customHeight="1" x14ac:dyDescent="0.45"/>
    <row r="2402" ht="35" customHeight="1" x14ac:dyDescent="0.45"/>
    <row r="2403" ht="35" customHeight="1" x14ac:dyDescent="0.45"/>
    <row r="2404" ht="35" customHeight="1" x14ac:dyDescent="0.45"/>
    <row r="2405" ht="35" customHeight="1" x14ac:dyDescent="0.45"/>
    <row r="2406" ht="35" customHeight="1" x14ac:dyDescent="0.45"/>
    <row r="2407" ht="35" customHeight="1" x14ac:dyDescent="0.45"/>
    <row r="2408" ht="35" customHeight="1" x14ac:dyDescent="0.45"/>
    <row r="2409" ht="35" customHeight="1" x14ac:dyDescent="0.45"/>
    <row r="2410" ht="35" customHeight="1" x14ac:dyDescent="0.45"/>
    <row r="2411" ht="35" customHeight="1" x14ac:dyDescent="0.45"/>
    <row r="2412" ht="35" customHeight="1" x14ac:dyDescent="0.45"/>
    <row r="2413" ht="35" customHeight="1" x14ac:dyDescent="0.45"/>
    <row r="2414" ht="35" customHeight="1" x14ac:dyDescent="0.45"/>
    <row r="2415" ht="35" customHeight="1" x14ac:dyDescent="0.45"/>
    <row r="2416" ht="35" customHeight="1" x14ac:dyDescent="0.45"/>
    <row r="2417" ht="35" customHeight="1" x14ac:dyDescent="0.45"/>
    <row r="2418" ht="35" customHeight="1" x14ac:dyDescent="0.45"/>
    <row r="2419" ht="35" customHeight="1" x14ac:dyDescent="0.45"/>
    <row r="2420" ht="35" customHeight="1" x14ac:dyDescent="0.45"/>
    <row r="2421" ht="35" customHeight="1" x14ac:dyDescent="0.45"/>
    <row r="2422" ht="35" customHeight="1" x14ac:dyDescent="0.45"/>
    <row r="2423" ht="35" customHeight="1" x14ac:dyDescent="0.45"/>
    <row r="2424" ht="35" customHeight="1" x14ac:dyDescent="0.45"/>
    <row r="2425" ht="35" customHeight="1" x14ac:dyDescent="0.45"/>
    <row r="2426" ht="35" customHeight="1" x14ac:dyDescent="0.45"/>
    <row r="2427" ht="35" customHeight="1" x14ac:dyDescent="0.45"/>
    <row r="2428" ht="35" customHeight="1" x14ac:dyDescent="0.45"/>
    <row r="2429" ht="35" customHeight="1" x14ac:dyDescent="0.45"/>
    <row r="2430" ht="35" customHeight="1" x14ac:dyDescent="0.45"/>
    <row r="2431" ht="35" customHeight="1" x14ac:dyDescent="0.45"/>
    <row r="2432" ht="35" customHeight="1" x14ac:dyDescent="0.45"/>
    <row r="2433" ht="35" customHeight="1" x14ac:dyDescent="0.45"/>
    <row r="2434" ht="35" customHeight="1" x14ac:dyDescent="0.45"/>
    <row r="2435" ht="35" customHeight="1" x14ac:dyDescent="0.45"/>
    <row r="2436" ht="35" customHeight="1" x14ac:dyDescent="0.45"/>
    <row r="2437" ht="35" customHeight="1" x14ac:dyDescent="0.45"/>
    <row r="2438" ht="35" customHeight="1" x14ac:dyDescent="0.45"/>
    <row r="2439" ht="35" customHeight="1" x14ac:dyDescent="0.45"/>
    <row r="2440" ht="35" customHeight="1" x14ac:dyDescent="0.45"/>
    <row r="2441" ht="35" customHeight="1" x14ac:dyDescent="0.45"/>
    <row r="2442" ht="35" customHeight="1" x14ac:dyDescent="0.45"/>
    <row r="2443" ht="35" customHeight="1" x14ac:dyDescent="0.45"/>
    <row r="2444" ht="35" customHeight="1" x14ac:dyDescent="0.45"/>
    <row r="2445" ht="35" customHeight="1" x14ac:dyDescent="0.45"/>
    <row r="2446" ht="35" customHeight="1" x14ac:dyDescent="0.45"/>
    <row r="2447" ht="35" customHeight="1" x14ac:dyDescent="0.45"/>
    <row r="2448" ht="35" customHeight="1" x14ac:dyDescent="0.45"/>
    <row r="2449" ht="35" customHeight="1" x14ac:dyDescent="0.45"/>
    <row r="2450" ht="35" customHeight="1" x14ac:dyDescent="0.45"/>
    <row r="2451" ht="35" customHeight="1" x14ac:dyDescent="0.45"/>
    <row r="2452" ht="35" customHeight="1" x14ac:dyDescent="0.45"/>
    <row r="2453" ht="35" customHeight="1" x14ac:dyDescent="0.45"/>
    <row r="2454" ht="35" customHeight="1" x14ac:dyDescent="0.45"/>
    <row r="2455" ht="35" customHeight="1" x14ac:dyDescent="0.45"/>
    <row r="2456" ht="35" customHeight="1" x14ac:dyDescent="0.45"/>
    <row r="2457" ht="35" customHeight="1" x14ac:dyDescent="0.45"/>
    <row r="2458" ht="35" customHeight="1" x14ac:dyDescent="0.45"/>
    <row r="2459" ht="35" customHeight="1" x14ac:dyDescent="0.45"/>
    <row r="2460" ht="35" customHeight="1" x14ac:dyDescent="0.45"/>
    <row r="2461" ht="35" customHeight="1" x14ac:dyDescent="0.45"/>
    <row r="2462" ht="35" customHeight="1" x14ac:dyDescent="0.45"/>
    <row r="2463" ht="35" customHeight="1" x14ac:dyDescent="0.45"/>
    <row r="2464" ht="35" customHeight="1" x14ac:dyDescent="0.45"/>
    <row r="2465" ht="35" customHeight="1" x14ac:dyDescent="0.45"/>
    <row r="2466" ht="35" customHeight="1" x14ac:dyDescent="0.45"/>
    <row r="2467" ht="35" customHeight="1" x14ac:dyDescent="0.45"/>
    <row r="2468" ht="35" customHeight="1" x14ac:dyDescent="0.45"/>
    <row r="2469" ht="35" customHeight="1" x14ac:dyDescent="0.45"/>
    <row r="2470" ht="35" customHeight="1" x14ac:dyDescent="0.45"/>
    <row r="2471" ht="35" customHeight="1" x14ac:dyDescent="0.45"/>
    <row r="2472" ht="35" customHeight="1" x14ac:dyDescent="0.45"/>
    <row r="2473" ht="35" customHeight="1" x14ac:dyDescent="0.45"/>
    <row r="2474" ht="35" customHeight="1" x14ac:dyDescent="0.45"/>
    <row r="2475" ht="35" customHeight="1" x14ac:dyDescent="0.45"/>
    <row r="2476" ht="35" customHeight="1" x14ac:dyDescent="0.45"/>
    <row r="2477" ht="35" customHeight="1" x14ac:dyDescent="0.45"/>
    <row r="2478" ht="35" customHeight="1" x14ac:dyDescent="0.45"/>
    <row r="2479" ht="35" customHeight="1" x14ac:dyDescent="0.45"/>
    <row r="2480" ht="35" customHeight="1" x14ac:dyDescent="0.45"/>
    <row r="2481" ht="35" customHeight="1" x14ac:dyDescent="0.45"/>
    <row r="2482" ht="35" customHeight="1" x14ac:dyDescent="0.45"/>
    <row r="2483" ht="35" customHeight="1" x14ac:dyDescent="0.45"/>
    <row r="2484" ht="35" customHeight="1" x14ac:dyDescent="0.45"/>
    <row r="2485" ht="35" customHeight="1" x14ac:dyDescent="0.45"/>
    <row r="2486" ht="35" customHeight="1" x14ac:dyDescent="0.45"/>
    <row r="2487" ht="35" customHeight="1" x14ac:dyDescent="0.45"/>
    <row r="2488" ht="35" customHeight="1" x14ac:dyDescent="0.45"/>
    <row r="2489" ht="35" customHeight="1" x14ac:dyDescent="0.45"/>
    <row r="2490" ht="35" customHeight="1" x14ac:dyDescent="0.45"/>
    <row r="2491" ht="35" customHeight="1" x14ac:dyDescent="0.45"/>
    <row r="2492" ht="35" customHeight="1" x14ac:dyDescent="0.45"/>
    <row r="2493" ht="35" customHeight="1" x14ac:dyDescent="0.45"/>
    <row r="2494" ht="35" customHeight="1" x14ac:dyDescent="0.45"/>
    <row r="2495" ht="35" customHeight="1" x14ac:dyDescent="0.45"/>
    <row r="2496" ht="35" customHeight="1" x14ac:dyDescent="0.45"/>
    <row r="2497" ht="35" customHeight="1" x14ac:dyDescent="0.45"/>
    <row r="2498" ht="35" customHeight="1" x14ac:dyDescent="0.45"/>
    <row r="2499" ht="35" customHeight="1" x14ac:dyDescent="0.45"/>
    <row r="2500" ht="35" customHeight="1" x14ac:dyDescent="0.45"/>
    <row r="2501" ht="35" customHeight="1" x14ac:dyDescent="0.45"/>
    <row r="2502" ht="35" customHeight="1" x14ac:dyDescent="0.45"/>
    <row r="2503" ht="35" customHeight="1" x14ac:dyDescent="0.45"/>
    <row r="2504" ht="35" customHeight="1" x14ac:dyDescent="0.45"/>
    <row r="2505" ht="35" customHeight="1" x14ac:dyDescent="0.45"/>
    <row r="2506" ht="35" customHeight="1" x14ac:dyDescent="0.45"/>
    <row r="2507" ht="35" customHeight="1" x14ac:dyDescent="0.45"/>
    <row r="2508" ht="35" customHeight="1" x14ac:dyDescent="0.45"/>
    <row r="2509" ht="35" customHeight="1" x14ac:dyDescent="0.45"/>
    <row r="2510" ht="35" customHeight="1" x14ac:dyDescent="0.45"/>
    <row r="2511" ht="35" customHeight="1" x14ac:dyDescent="0.45"/>
    <row r="2512" ht="35" customHeight="1" x14ac:dyDescent="0.45"/>
    <row r="2513" ht="35" customHeight="1" x14ac:dyDescent="0.45"/>
    <row r="2514" ht="35" customHeight="1" x14ac:dyDescent="0.45"/>
    <row r="2515" ht="35" customHeight="1" x14ac:dyDescent="0.45"/>
    <row r="2516" ht="35" customHeight="1" x14ac:dyDescent="0.45"/>
    <row r="2517" ht="35" customHeight="1" x14ac:dyDescent="0.45"/>
    <row r="2518" ht="35" customHeight="1" x14ac:dyDescent="0.45"/>
    <row r="2519" ht="35" customHeight="1" x14ac:dyDescent="0.45"/>
    <row r="2520" ht="35" customHeight="1" x14ac:dyDescent="0.45"/>
    <row r="2521" ht="35" customHeight="1" x14ac:dyDescent="0.45"/>
    <row r="2522" ht="35" customHeight="1" x14ac:dyDescent="0.45"/>
    <row r="2523" ht="35" customHeight="1" x14ac:dyDescent="0.45"/>
    <row r="2524" ht="35" customHeight="1" x14ac:dyDescent="0.45"/>
    <row r="2525" ht="35" customHeight="1" x14ac:dyDescent="0.45"/>
    <row r="2526" ht="35" customHeight="1" x14ac:dyDescent="0.45"/>
    <row r="2527" ht="35" customHeight="1" x14ac:dyDescent="0.45"/>
    <row r="2528" ht="35" customHeight="1" x14ac:dyDescent="0.45"/>
    <row r="2529" ht="35" customHeight="1" x14ac:dyDescent="0.45"/>
    <row r="2530" ht="35" customHeight="1" x14ac:dyDescent="0.45"/>
    <row r="2531" ht="35" customHeight="1" x14ac:dyDescent="0.45"/>
    <row r="2532" ht="35" customHeight="1" x14ac:dyDescent="0.45"/>
    <row r="2533" ht="35" customHeight="1" x14ac:dyDescent="0.45"/>
    <row r="2534" ht="35" customHeight="1" x14ac:dyDescent="0.45"/>
    <row r="2535" ht="35" customHeight="1" x14ac:dyDescent="0.45"/>
    <row r="2536" ht="35" customHeight="1" x14ac:dyDescent="0.45"/>
    <row r="2537" ht="35" customHeight="1" x14ac:dyDescent="0.45"/>
    <row r="2538" ht="35" customHeight="1" x14ac:dyDescent="0.45"/>
    <row r="2539" ht="35" customHeight="1" x14ac:dyDescent="0.45"/>
    <row r="2540" ht="35" customHeight="1" x14ac:dyDescent="0.45"/>
    <row r="2541" ht="35" customHeight="1" x14ac:dyDescent="0.45"/>
    <row r="2542" ht="35" customHeight="1" x14ac:dyDescent="0.45"/>
    <row r="2543" ht="35" customHeight="1" x14ac:dyDescent="0.45"/>
    <row r="2544" ht="35" customHeight="1" x14ac:dyDescent="0.45"/>
    <row r="2545" ht="35" customHeight="1" x14ac:dyDescent="0.45"/>
    <row r="2546" ht="35" customHeight="1" x14ac:dyDescent="0.45"/>
    <row r="2547" ht="35" customHeight="1" x14ac:dyDescent="0.45"/>
    <row r="2548" ht="35" customHeight="1" x14ac:dyDescent="0.45"/>
    <row r="2549" ht="35" customHeight="1" x14ac:dyDescent="0.45"/>
    <row r="2550" ht="35" customHeight="1" x14ac:dyDescent="0.45"/>
    <row r="2551" ht="35" customHeight="1" x14ac:dyDescent="0.45"/>
    <row r="2552" ht="35" customHeight="1" x14ac:dyDescent="0.45"/>
    <row r="2553" ht="35" customHeight="1" x14ac:dyDescent="0.45"/>
    <row r="2554" ht="35" customHeight="1" x14ac:dyDescent="0.45"/>
    <row r="2555" ht="35" customHeight="1" x14ac:dyDescent="0.45"/>
    <row r="2556" ht="35" customHeight="1" x14ac:dyDescent="0.45"/>
    <row r="2557" ht="35" customHeight="1" x14ac:dyDescent="0.45"/>
    <row r="2558" ht="35" customHeight="1" x14ac:dyDescent="0.45"/>
    <row r="2559" ht="35" customHeight="1" x14ac:dyDescent="0.45"/>
    <row r="2560" ht="35" customHeight="1" x14ac:dyDescent="0.45"/>
    <row r="2561" ht="35" customHeight="1" x14ac:dyDescent="0.45"/>
    <row r="2562" ht="35" customHeight="1" x14ac:dyDescent="0.45"/>
    <row r="2563" ht="35" customHeight="1" x14ac:dyDescent="0.45"/>
    <row r="2564" ht="35" customHeight="1" x14ac:dyDescent="0.45"/>
    <row r="2565" ht="35" customHeight="1" x14ac:dyDescent="0.45"/>
    <row r="2566" ht="35" customHeight="1" x14ac:dyDescent="0.45"/>
    <row r="2567" ht="35" customHeight="1" x14ac:dyDescent="0.45"/>
    <row r="2568" ht="35" customHeight="1" x14ac:dyDescent="0.45"/>
    <row r="2569" ht="35" customHeight="1" x14ac:dyDescent="0.45"/>
    <row r="2570" ht="35" customHeight="1" x14ac:dyDescent="0.45"/>
    <row r="2571" ht="35" customHeight="1" x14ac:dyDescent="0.45"/>
    <row r="2572" ht="35" customHeight="1" x14ac:dyDescent="0.45"/>
    <row r="2573" ht="35" customHeight="1" x14ac:dyDescent="0.45"/>
    <row r="2574" ht="35" customHeight="1" x14ac:dyDescent="0.45"/>
    <row r="2575" ht="35" customHeight="1" x14ac:dyDescent="0.45"/>
    <row r="2576" ht="35" customHeight="1" x14ac:dyDescent="0.45"/>
    <row r="2577" ht="35" customHeight="1" x14ac:dyDescent="0.45"/>
    <row r="2578" ht="35" customHeight="1" x14ac:dyDescent="0.45"/>
    <row r="2579" ht="35" customHeight="1" x14ac:dyDescent="0.45"/>
    <row r="2580" ht="35" customHeight="1" x14ac:dyDescent="0.45"/>
    <row r="2581" ht="35" customHeight="1" x14ac:dyDescent="0.45"/>
    <row r="2582" ht="35" customHeight="1" x14ac:dyDescent="0.45"/>
    <row r="2583" ht="35" customHeight="1" x14ac:dyDescent="0.45"/>
    <row r="2584" ht="35" customHeight="1" x14ac:dyDescent="0.45"/>
    <row r="2585" ht="35" customHeight="1" x14ac:dyDescent="0.45"/>
    <row r="2586" ht="35" customHeight="1" x14ac:dyDescent="0.45"/>
    <row r="2587" ht="35" customHeight="1" x14ac:dyDescent="0.45"/>
    <row r="2588" ht="35" customHeight="1" x14ac:dyDescent="0.45"/>
    <row r="2589" ht="35" customHeight="1" x14ac:dyDescent="0.45"/>
    <row r="2590" ht="35" customHeight="1" x14ac:dyDescent="0.45"/>
    <row r="2591" ht="35" customHeight="1" x14ac:dyDescent="0.45"/>
    <row r="2592" ht="35" customHeight="1" x14ac:dyDescent="0.45"/>
    <row r="2593" ht="35" customHeight="1" x14ac:dyDescent="0.45"/>
    <row r="2594" ht="35" customHeight="1" x14ac:dyDescent="0.45"/>
    <row r="2595" ht="35" customHeight="1" x14ac:dyDescent="0.45"/>
    <row r="2596" ht="35" customHeight="1" x14ac:dyDescent="0.45"/>
    <row r="2597" ht="35" customHeight="1" x14ac:dyDescent="0.45"/>
    <row r="2598" ht="35" customHeight="1" x14ac:dyDescent="0.45"/>
    <row r="2599" ht="35" customHeight="1" x14ac:dyDescent="0.45"/>
    <row r="2600" ht="35" customHeight="1" x14ac:dyDescent="0.45"/>
    <row r="2601" ht="35" customHeight="1" x14ac:dyDescent="0.45"/>
    <row r="2602" ht="35" customHeight="1" x14ac:dyDescent="0.45"/>
    <row r="2603" ht="35" customHeight="1" x14ac:dyDescent="0.45"/>
    <row r="2604" ht="35" customHeight="1" x14ac:dyDescent="0.45"/>
    <row r="2605" ht="35" customHeight="1" x14ac:dyDescent="0.45"/>
    <row r="2606" ht="35" customHeight="1" x14ac:dyDescent="0.45"/>
    <row r="2607" ht="35" customHeight="1" x14ac:dyDescent="0.45"/>
    <row r="2608" ht="35" customHeight="1" x14ac:dyDescent="0.45"/>
    <row r="2609" ht="35" customHeight="1" x14ac:dyDescent="0.45"/>
    <row r="2610" ht="35" customHeight="1" x14ac:dyDescent="0.45"/>
    <row r="2611" ht="35" customHeight="1" x14ac:dyDescent="0.45"/>
    <row r="2612" ht="35" customHeight="1" x14ac:dyDescent="0.45"/>
    <row r="2613" ht="35" customHeight="1" x14ac:dyDescent="0.45"/>
    <row r="2614" ht="35" customHeight="1" x14ac:dyDescent="0.45"/>
    <row r="2615" ht="35" customHeight="1" x14ac:dyDescent="0.45"/>
    <row r="2616" ht="35" customHeight="1" x14ac:dyDescent="0.45"/>
    <row r="2617" ht="35" customHeight="1" x14ac:dyDescent="0.45"/>
    <row r="2618" ht="35" customHeight="1" x14ac:dyDescent="0.45"/>
    <row r="2619" ht="35" customHeight="1" x14ac:dyDescent="0.45"/>
    <row r="2620" ht="35" customHeight="1" x14ac:dyDescent="0.45"/>
    <row r="2621" ht="35" customHeight="1" x14ac:dyDescent="0.45"/>
    <row r="2622" ht="35" customHeight="1" x14ac:dyDescent="0.45"/>
    <row r="2623" ht="35" customHeight="1" x14ac:dyDescent="0.45"/>
    <row r="2624" ht="35" customHeight="1" x14ac:dyDescent="0.45"/>
    <row r="2625" ht="35" customHeight="1" x14ac:dyDescent="0.45"/>
    <row r="2626" ht="35" customHeight="1" x14ac:dyDescent="0.45"/>
    <row r="2627" ht="35" customHeight="1" x14ac:dyDescent="0.45"/>
    <row r="2628" ht="35" customHeight="1" x14ac:dyDescent="0.45"/>
    <row r="2629" ht="35" customHeight="1" x14ac:dyDescent="0.45"/>
    <row r="2630" ht="35" customHeight="1" x14ac:dyDescent="0.45"/>
    <row r="2631" ht="35" customHeight="1" x14ac:dyDescent="0.45"/>
    <row r="2632" ht="35" customHeight="1" x14ac:dyDescent="0.45"/>
    <row r="2633" ht="35" customHeight="1" x14ac:dyDescent="0.45"/>
    <row r="2634" ht="35" customHeight="1" x14ac:dyDescent="0.45"/>
    <row r="2635" ht="35" customHeight="1" x14ac:dyDescent="0.45"/>
    <row r="2636" ht="35" customHeight="1" x14ac:dyDescent="0.45"/>
    <row r="2637" ht="35" customHeight="1" x14ac:dyDescent="0.45"/>
    <row r="2638" ht="35" customHeight="1" x14ac:dyDescent="0.45"/>
    <row r="2639" ht="35" customHeight="1" x14ac:dyDescent="0.45"/>
    <row r="2640" ht="35" customHeight="1" x14ac:dyDescent="0.45"/>
    <row r="2641" ht="35" customHeight="1" x14ac:dyDescent="0.45"/>
    <row r="2642" ht="35" customHeight="1" x14ac:dyDescent="0.45"/>
    <row r="2643" ht="35" customHeight="1" x14ac:dyDescent="0.45"/>
    <row r="2644" ht="35" customHeight="1" x14ac:dyDescent="0.45"/>
    <row r="2645" ht="35" customHeight="1" x14ac:dyDescent="0.45"/>
    <row r="2646" ht="35" customHeight="1" x14ac:dyDescent="0.45"/>
    <row r="2647" ht="35" customHeight="1" x14ac:dyDescent="0.45"/>
    <row r="2648" ht="35" customHeight="1" x14ac:dyDescent="0.45"/>
    <row r="2649" ht="35" customHeight="1" x14ac:dyDescent="0.45"/>
    <row r="2650" ht="35" customHeight="1" x14ac:dyDescent="0.45"/>
    <row r="2651" ht="35" customHeight="1" x14ac:dyDescent="0.45"/>
    <row r="2652" ht="35" customHeight="1" x14ac:dyDescent="0.45"/>
    <row r="2653" ht="35" customHeight="1" x14ac:dyDescent="0.45"/>
    <row r="2654" ht="35" customHeight="1" x14ac:dyDescent="0.45"/>
    <row r="2655" ht="35" customHeight="1" x14ac:dyDescent="0.45"/>
    <row r="2656" ht="35" customHeight="1" x14ac:dyDescent="0.45"/>
  </sheetData>
  <sheetProtection formatCells="0" formatColumns="0" formatRows="0" insertColumns="0" insertRows="0" deleteColumns="0" deleteRows="0" sort="0" autoFilter="0" pivotTables="0"/>
  <mergeCells count="4">
    <mergeCell ref="K4:M4"/>
    <mergeCell ref="I4:J4"/>
    <mergeCell ref="I2:M2"/>
    <mergeCell ref="G4:H4"/>
  </mergeCells>
  <phoneticPr fontId="2" type="noConversion"/>
  <conditionalFormatting sqref="A7:M7">
    <cfRule type="expression" dxfId="2" priority="8">
      <formula>$L7=0</formula>
    </cfRule>
    <cfRule type="expression" dxfId="1" priority="9">
      <formula>AND($L7&lt;=$M7,$J7&lt;&gt;"")</formula>
    </cfRule>
  </conditionalFormatting>
  <conditionalFormatting sqref="G7">
    <cfRule type="duplicateValues" dxfId="0" priority="429"/>
  </conditionalFormatting>
  <dataValidations count="17">
    <dataValidation type="list" allowBlank="1" showInputMessage="1" showErrorMessage="1" prompt="Choisir un produit" sqref="G4:H4" xr:uid="{F97797EB-B8FA-490F-A173-2D2E5610E26E}">
      <formula1>PRODUITS</formula1>
    </dataValidation>
    <dataValidation type="list" allowBlank="1" showInputMessage="1" showErrorMessage="1" sqref="F7" xr:uid="{1EE9E81A-B659-404F-8133-303995344090}">
      <formula1>PRODUITS</formula1>
    </dataValidation>
    <dataValidation type="list" allowBlank="1" showInputMessage="1" showErrorMessage="1" errorTitle="NON DISPONIBLE" error="Cet ingrédient n'est pas disponible" prompt="INGREDIENT 1" sqref="N7" xr:uid="{C10F62A5-F490-4E8E-8752-2B8AB3F8D4D5}">
      <formula1>INGREDIENTS_DISPONIBLES</formula1>
    </dataValidation>
    <dataValidation type="list" allowBlank="1" showInputMessage="1" showErrorMessage="1" errorTitle="NON DISPONIBLE" error="Cet ingrédient n'est pas disponible" prompt="INGREDIENT 2" sqref="O7" xr:uid="{E53F223A-E5B8-4D7D-A5C3-1F913A9A71B9}">
      <formula1>INGREDIENTS_DISPONIBLES</formula1>
    </dataValidation>
    <dataValidation type="list" allowBlank="1" showInputMessage="1" showErrorMessage="1" errorTitle="NON DISPONIBLE" error="Cet ingrédient n'est pas disponible" prompt="INGREDIENT 3" sqref="P7" xr:uid="{A814BC91-3A31-4C30-8B71-59F656FDF853}">
      <formula1>INGREDIENTS_DISPONIBLES</formula1>
    </dataValidation>
    <dataValidation type="list" allowBlank="1" showInputMessage="1" showErrorMessage="1" errorTitle="NON DISPONIBLE" error="Cet ingrédient n'est pas disponible" prompt="INGREDIENTS 4" sqref="Q7" xr:uid="{B5883131-E95C-402C-A69B-2DAF1B7075C6}">
      <formula1>INGREDIENTS_DISPONIBLES</formula1>
    </dataValidation>
    <dataValidation type="list" allowBlank="1" showInputMessage="1" showErrorMessage="1" errorTitle="NON DISPONIBLE" error="Cet ingrédient n'est pas disponible" prompt="INGREDIENT 5" sqref="R7" xr:uid="{DE48226A-DE6E-4009-AB9E-B14A5389D27D}">
      <formula1>INGREDIENTS_DISPONIBLES</formula1>
    </dataValidation>
    <dataValidation type="list" allowBlank="1" showInputMessage="1" showErrorMessage="1" errorTitle="NON DISPONIBLE" error="Cet ingrédient n'est pas disponible" prompt="INGREDIENT 6" sqref="S7" xr:uid="{E1CFD691-0523-4326-B973-A3BAB07C83A9}">
      <formula1>INGREDIENTS_DISPONIBLES</formula1>
    </dataValidation>
    <dataValidation type="list" allowBlank="1" showInputMessage="1" showErrorMessage="1" errorTitle="NON DISPONIBLE" error="Cet ingrédient n'est pas disponible" prompt="INGREDIENTS 7" sqref="T7" xr:uid="{0114AEC5-4F0E-41F7-BB8D-A0C0FD63F4A7}">
      <formula1>INGREDIENTS_DISPONIBLES</formula1>
    </dataValidation>
    <dataValidation type="list" allowBlank="1" showInputMessage="1" showErrorMessage="1" errorTitle="NON DISPONIBLE" error="Cet ingrédient n'est pas disponible" prompt="INGREDIENTS 8" sqref="U7" xr:uid="{8B90B620-A878-4051-B4E8-26AB80EDB2A4}">
      <formula1>INGREDIENTS_DISPONIBLES</formula1>
    </dataValidation>
    <dataValidation type="list" allowBlank="1" showInputMessage="1" showErrorMessage="1" errorTitle="NON DISPONIBLE" error="Cet ingrédient n'est pas disponible" prompt="INGREDIENTS 9" sqref="V7" xr:uid="{EA53EAB7-ED54-4536-B20B-D4FA70E92624}">
      <formula1>INGREDIENTS_DISPONIBLES</formula1>
    </dataValidation>
    <dataValidation type="list" allowBlank="1" showInputMessage="1" showErrorMessage="1" errorTitle="NON DISPONIBLE" error="Cet ingrédient n'est pas disponible" prompt="INGREDIENT 10" sqref="W7" xr:uid="{7DC5C59D-7587-47E6-AA1B-456E0AE413A0}">
      <formula1>INGREDIENTS_DISPONIBLES</formula1>
    </dataValidation>
    <dataValidation type="list" allowBlank="1" showInputMessage="1" showErrorMessage="1" errorTitle="NON DISPONIBLE" error="Cet ingrédient n'est pas disponible" prompt="INGREDIENTS 11" sqref="X7" xr:uid="{74B498EE-E71D-4351-AB97-41C5F235B0AA}">
      <formula1>INGREDIENTS_DISPONIBLES</formula1>
    </dataValidation>
    <dataValidation type="list" allowBlank="1" showInputMessage="1" showErrorMessage="1" errorTitle="NON DISPONIBLE" error="Cet ingrédient n'est pas disponible" prompt="INGREDIENTS 12" sqref="Y7" xr:uid="{37342AE9-E1B4-49AC-9544-1E0A4C5D209C}">
      <formula1>INGREDIENTS_DISPONIBLES</formula1>
    </dataValidation>
    <dataValidation type="list" allowBlank="1" showInputMessage="1" showErrorMessage="1" errorTitle="NON DISPONIBLE" error="Cet ingrédient n'est pas disponible" prompt="INGREDIENT 13" sqref="Z7" xr:uid="{B5C70DEF-06FD-4147-B08B-1E08BC6434C6}">
      <formula1>INGREDIENTS_DISPONIBLES</formula1>
    </dataValidation>
    <dataValidation type="list" allowBlank="1" showInputMessage="1" showErrorMessage="1" errorTitle="NON DISPONIBLE" error="Cet ingrédient n'est pas disponible" prompt="INGREDIENT 14" sqref="AA7" xr:uid="{2BB26DF0-760B-4813-B0BB-0837C5D753C6}">
      <formula1>INGREDIENTS_DISPONIBLES</formula1>
    </dataValidation>
    <dataValidation type="list" allowBlank="1" showInputMessage="1" showErrorMessage="1" errorTitle="NON DISPONIBLE" error="Cet ingrédient n'est pas disponible" prompt="INGREDIENT 15" sqref="AB7" xr:uid="{F0CF8A4F-1BA7-42D1-B220-A5CD026DA747}">
      <formula1>INGREDIENTS_DISPONIBLES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Mes ingrédients</vt:lpstr>
      <vt:lpstr>Mes produits</vt:lpstr>
      <vt:lpstr>Gestion Ingrédients</vt:lpstr>
      <vt:lpstr>Gestion Produits</vt:lpstr>
      <vt:lpstr>ETAT</vt:lpstr>
      <vt:lpstr>INGREDIENTS</vt:lpstr>
      <vt:lpstr>INGREDIENTS_DISPONIBLES</vt:lpstr>
      <vt:lpstr>ingrédientsRefAlpha</vt:lpstr>
      <vt:lpstr>PRODUITS</vt:lpstr>
      <vt:lpstr>RECOMMANDATIONS_1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Abed-Meraïm</dc:creator>
  <cp:lastModifiedBy>Bruno Abed-Meraïm</cp:lastModifiedBy>
  <dcterms:created xsi:type="dcterms:W3CDTF">2020-04-14T21:12:27Z</dcterms:created>
  <dcterms:modified xsi:type="dcterms:W3CDTF">2020-04-25T18:46:57Z</dcterms:modified>
</cp:coreProperties>
</file>