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88" yWindow="120" windowWidth="19620" windowHeight="8208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4525"/>
</workbook>
</file>

<file path=xl/calcChain.xml><?xml version="1.0" encoding="utf-8"?>
<calcChain xmlns="http://schemas.openxmlformats.org/spreadsheetml/2006/main">
  <c r="E14" i="1" l="1"/>
  <c r="E13" i="1"/>
  <c r="E5" i="1"/>
  <c r="E6" i="1"/>
  <c r="E7" i="1"/>
  <c r="E8" i="1"/>
  <c r="E9" i="1"/>
  <c r="E4" i="1"/>
  <c r="E11" i="1"/>
  <c r="E12" i="1"/>
  <c r="E10" i="1"/>
  <c r="E3" i="1"/>
  <c r="E2" i="1"/>
  <c r="I5" i="1"/>
  <c r="J5" i="1"/>
  <c r="K5" i="1"/>
  <c r="H5" i="1"/>
  <c r="H9" i="1"/>
  <c r="E1" i="1"/>
</calcChain>
</file>

<file path=xl/sharedStrings.xml><?xml version="1.0" encoding="utf-8"?>
<sst xmlns="http://schemas.openxmlformats.org/spreadsheetml/2006/main" count="24" uniqueCount="13">
  <si>
    <t>ECHELLE</t>
  </si>
  <si>
    <t xml:space="preserve">CELLULE </t>
  </si>
  <si>
    <t>Classification</t>
  </si>
  <si>
    <t>Date d'installation</t>
  </si>
  <si>
    <t>Durée de vie</t>
  </si>
  <si>
    <t>Valeur</t>
  </si>
  <si>
    <t>Vert</t>
  </si>
  <si>
    <t>Jaune</t>
  </si>
  <si>
    <t>Orange</t>
  </si>
  <si>
    <t>Rouge</t>
  </si>
  <si>
    <t>Montant total des équipements remplacés</t>
  </si>
  <si>
    <t>Répartition à suivre</t>
  </si>
  <si>
    <t>Année à considérer pour la vétusté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</si>
</sst>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\ &quot;€&quot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44" fontId="3" fillId="2" borderId="0" xfId="1" applyFont="1" applyFill="1" applyAlignment="1">
      <alignment horizontal="center" vertical="center" wrapText="1"/>
    </xf>
    <xf numFmtId="164" fontId="0" fillId="0" borderId="0" xfId="0" applyNumberFormat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0" xfId="0" applyFill="1" applyBorder="1"/>
    <xf numFmtId="0" fontId="0" fillId="3" borderId="5" xfId="0" applyFill="1" applyBorder="1"/>
    <xf numFmtId="164" fontId="0" fillId="3" borderId="6" xfId="0" applyNumberFormat="1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6" xfId="0" applyNumberFormat="1" applyFill="1" applyBorder="1"/>
    <xf numFmtId="9" fontId="0" fillId="3" borderId="4" xfId="0" applyNumberFormat="1" applyFill="1" applyBorder="1" applyAlignment="1">
      <alignment horizontal="center"/>
    </xf>
    <xf numFmtId="9" fontId="0" fillId="3" borderId="0" xfId="0" applyNumberFormat="1" applyFill="1" applyBorder="1" applyAlignment="1">
      <alignment horizontal="center"/>
    </xf>
    <xf numFmtId="9" fontId="0" fillId="3" borderId="5" xfId="0" applyNumberFormat="1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164" fontId="0" fillId="3" borderId="6" xfId="0" applyNumberFormat="1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64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SPL\2%20%20AFFAIRES\CD%203025%20SEDIF%20MS19%20-%20contr&#244;le%20programme%20TD\Fiches%202015\UP-C-003-Nourrici&#232;re%20et%20prise%20d'eau-Essai_10-30-6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sentation UF"/>
      <sheetName val="Equipements"/>
      <sheetName val="Bilan "/>
      <sheetName val="Nourricière et prise d'eau"/>
      <sheetName val="Tableau Suivi opérations"/>
      <sheetName val="Note Etat du Patrimoine"/>
      <sheetName val="Equip. typologie"/>
      <sheetName val="liste_opérations_retenues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E17" sqref="E17"/>
    </sheetView>
  </sheetViews>
  <sheetFormatPr baseColWidth="10" defaultRowHeight="14.4" x14ac:dyDescent="0.3"/>
  <sheetData>
    <row r="1" spans="1:11" ht="24" x14ac:dyDescent="0.3">
      <c r="A1" s="2" t="s">
        <v>2</v>
      </c>
      <c r="B1" s="2" t="s">
        <v>4</v>
      </c>
      <c r="C1" s="2" t="s">
        <v>3</v>
      </c>
      <c r="D1" s="3" t="s">
        <v>5</v>
      </c>
      <c r="E1" s="2" t="str">
        <f xml:space="preserve"> "Age de l'équipement " &amp; P$1</f>
        <v xml:space="preserve">Age de l'équipement </v>
      </c>
      <c r="H1" s="14" t="s">
        <v>11</v>
      </c>
      <c r="I1" s="15"/>
      <c r="J1" s="15"/>
      <c r="K1" s="16"/>
    </row>
    <row r="2" spans="1:11" x14ac:dyDescent="0.3">
      <c r="A2" t="s">
        <v>0</v>
      </c>
      <c r="B2">
        <v>30</v>
      </c>
      <c r="C2">
        <v>2014</v>
      </c>
      <c r="D2" s="4">
        <v>2000</v>
      </c>
      <c r="E2" s="1">
        <f>IF($H$12-$C2&lt;0,$H$4*B2,$H$12-$C2)</f>
        <v>22.5</v>
      </c>
      <c r="H2" s="8" t="s">
        <v>6</v>
      </c>
      <c r="I2" s="9" t="s">
        <v>7</v>
      </c>
      <c r="J2" s="9" t="s">
        <v>8</v>
      </c>
      <c r="K2" s="10" t="s">
        <v>9</v>
      </c>
    </row>
    <row r="3" spans="1:11" x14ac:dyDescent="0.3">
      <c r="A3" t="s">
        <v>1</v>
      </c>
      <c r="B3">
        <v>25</v>
      </c>
      <c r="C3">
        <v>2014</v>
      </c>
      <c r="D3" s="4">
        <v>20000</v>
      </c>
      <c r="E3" s="1">
        <f>IF($H$12-$C3&lt;0,$H$4*B3,$H$12-$C3)</f>
        <v>18.75</v>
      </c>
      <c r="H3" s="18">
        <v>0.1</v>
      </c>
      <c r="I3" s="19">
        <v>0.52</v>
      </c>
      <c r="J3" s="19">
        <v>0.24</v>
      </c>
      <c r="K3" s="20">
        <v>0.14000000000000001</v>
      </c>
    </row>
    <row r="4" spans="1:11" x14ac:dyDescent="0.3">
      <c r="A4" t="s">
        <v>1</v>
      </c>
      <c r="B4">
        <v>25</v>
      </c>
      <c r="C4">
        <v>2014</v>
      </c>
      <c r="D4" s="4">
        <v>20000</v>
      </c>
      <c r="E4" s="1">
        <f>IF($H$12-$C4&lt;0,$I$4*B4,$H$12-$C4)</f>
        <v>31.25</v>
      </c>
      <c r="H4" s="21">
        <v>0.75</v>
      </c>
      <c r="I4" s="22">
        <v>1.25</v>
      </c>
      <c r="J4" s="22">
        <v>1.75</v>
      </c>
      <c r="K4" s="23">
        <v>2.0099999999999998</v>
      </c>
    </row>
    <row r="5" spans="1:11" x14ac:dyDescent="0.3">
      <c r="A5" t="s">
        <v>1</v>
      </c>
      <c r="B5">
        <v>25</v>
      </c>
      <c r="C5">
        <v>2014</v>
      </c>
      <c r="D5" s="4">
        <v>20000</v>
      </c>
      <c r="E5" s="1">
        <f t="shared" ref="E5:E9" si="0">IF($H$12-$C5&lt;0,$I$4*B5,$H$12-$C5)</f>
        <v>31.25</v>
      </c>
      <c r="H5" s="24">
        <f>$H$9*H3</f>
        <v>24200</v>
      </c>
      <c r="I5" s="24">
        <f>$H$9*I3</f>
        <v>125840</v>
      </c>
      <c r="J5" s="24">
        <f>$H$9*J3</f>
        <v>58080</v>
      </c>
      <c r="K5" s="24">
        <f>$H$9*K3</f>
        <v>33880</v>
      </c>
    </row>
    <row r="6" spans="1:11" x14ac:dyDescent="0.3">
      <c r="A6" t="s">
        <v>1</v>
      </c>
      <c r="B6">
        <v>25</v>
      </c>
      <c r="C6">
        <v>2014</v>
      </c>
      <c r="D6" s="4">
        <v>20000</v>
      </c>
      <c r="E6" s="1">
        <f t="shared" si="0"/>
        <v>31.25</v>
      </c>
    </row>
    <row r="7" spans="1:11" x14ac:dyDescent="0.3">
      <c r="A7" t="s">
        <v>1</v>
      </c>
      <c r="B7">
        <v>25</v>
      </c>
      <c r="C7">
        <v>2014</v>
      </c>
      <c r="D7" s="4">
        <v>20000</v>
      </c>
      <c r="E7" s="1">
        <f t="shared" si="0"/>
        <v>31.25</v>
      </c>
    </row>
    <row r="8" spans="1:11" x14ac:dyDescent="0.3">
      <c r="A8" t="s">
        <v>1</v>
      </c>
      <c r="B8">
        <v>25</v>
      </c>
      <c r="C8">
        <v>2014</v>
      </c>
      <c r="D8" s="4">
        <v>20000</v>
      </c>
      <c r="E8" s="1">
        <f t="shared" si="0"/>
        <v>31.25</v>
      </c>
      <c r="H8" s="5" t="s">
        <v>10</v>
      </c>
      <c r="I8" s="6"/>
      <c r="J8" s="6"/>
      <c r="K8" s="7"/>
    </row>
    <row r="9" spans="1:11" x14ac:dyDescent="0.3">
      <c r="A9" t="s">
        <v>1</v>
      </c>
      <c r="B9">
        <v>25</v>
      </c>
      <c r="C9">
        <v>2014</v>
      </c>
      <c r="D9" s="4">
        <v>20000</v>
      </c>
      <c r="E9" s="1">
        <f t="shared" si="0"/>
        <v>31.25</v>
      </c>
      <c r="H9" s="11">
        <f>SUM(D2:D14)</f>
        <v>242000</v>
      </c>
      <c r="I9" s="12"/>
      <c r="J9" s="12"/>
      <c r="K9" s="13"/>
    </row>
    <row r="10" spans="1:11" x14ac:dyDescent="0.3">
      <c r="A10" t="s">
        <v>1</v>
      </c>
      <c r="B10">
        <v>25</v>
      </c>
      <c r="C10">
        <v>2014</v>
      </c>
      <c r="D10" s="4">
        <v>20000</v>
      </c>
      <c r="E10" s="1">
        <f>IF($H$12-$C10&lt;0,$J$4*B10,$H$12-$C10)</f>
        <v>43.75</v>
      </c>
    </row>
    <row r="11" spans="1:11" x14ac:dyDescent="0.3">
      <c r="A11" t="s">
        <v>1</v>
      </c>
      <c r="B11">
        <v>25</v>
      </c>
      <c r="C11">
        <v>2014</v>
      </c>
      <c r="D11" s="4">
        <v>20000</v>
      </c>
      <c r="E11" s="1">
        <f t="shared" ref="E11:E12" si="1">IF($H$12-$C11&lt;0,$J$4*B11,$H$12-$C11)</f>
        <v>43.75</v>
      </c>
      <c r="H11" s="5" t="s">
        <v>12</v>
      </c>
      <c r="I11" s="6"/>
      <c r="J11" s="6"/>
      <c r="K11" s="7"/>
    </row>
    <row r="12" spans="1:11" x14ac:dyDescent="0.3">
      <c r="A12" t="s">
        <v>1</v>
      </c>
      <c r="B12">
        <v>25</v>
      </c>
      <c r="C12">
        <v>2014</v>
      </c>
      <c r="D12" s="4">
        <v>20000</v>
      </c>
      <c r="E12" s="1">
        <f t="shared" si="1"/>
        <v>43.75</v>
      </c>
      <c r="H12" s="17">
        <v>2011</v>
      </c>
      <c r="I12" s="12"/>
      <c r="J12" s="12"/>
      <c r="K12" s="13"/>
    </row>
    <row r="13" spans="1:11" x14ac:dyDescent="0.3">
      <c r="A13" t="s">
        <v>1</v>
      </c>
      <c r="B13">
        <v>25</v>
      </c>
      <c r="C13">
        <v>2014</v>
      </c>
      <c r="D13" s="4">
        <v>20000</v>
      </c>
      <c r="E13" s="1">
        <f>IF($H$12-$C13&lt;0,$K$4*B13,$H$12-$C13)</f>
        <v>50.249999999999993</v>
      </c>
    </row>
    <row r="14" spans="1:11" x14ac:dyDescent="0.3">
      <c r="A14" t="s">
        <v>1</v>
      </c>
      <c r="B14">
        <v>25</v>
      </c>
      <c r="C14">
        <v>2014</v>
      </c>
      <c r="D14" s="4">
        <v>20000</v>
      </c>
      <c r="E14" s="1">
        <f>IF($H$12-$C14&lt;0,$K$4*B14,$H$12-$C14)</f>
        <v>50.249999999999993</v>
      </c>
    </row>
  </sheetData>
  <mergeCells count="1">
    <mergeCell ref="H1:K1"/>
  </mergeCells>
  <conditionalFormatting sqref="E2:E14">
    <cfRule type="cellIs" dxfId="27" priority="1" operator="greaterThan">
      <formula>B2*2</formula>
    </cfRule>
    <cfRule type="cellIs" dxfId="26" priority="2" operator="between">
      <formula>B2*1.51</formula>
      <formula>B2*2</formula>
    </cfRule>
    <cfRule type="cellIs" dxfId="25" priority="3" operator="between">
      <formula>B2*1.01</formula>
      <formula>B2*1.5</formula>
    </cfRule>
    <cfRule type="cellIs" dxfId="24" priority="4" stopIfTrue="1" operator="lessThanOrEqual">
      <formula>B2</formula>
    </cfRule>
  </conditionalFormatting>
  <dataValidations count="1">
    <dataValidation operator="notEqual" allowBlank="1" showInputMessage="1" showErrorMessage="1" sqref="B1:C1"/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Poyry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Florence DUFOUR</dc:creator>
  <cp:lastModifiedBy>Florence DUFOUR</cp:lastModifiedBy>
  <dcterms:created xsi:type="dcterms:W3CDTF">2015-12-17T13:50:26Z</dcterms:created>
  <dcterms:modified xsi:type="dcterms:W3CDTF">2015-12-17T14:27:01Z</dcterms:modified>
</cp:coreProperties>
</file>