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E:\Prepa controle\"/>
    </mc:Choice>
  </mc:AlternateContent>
  <xr:revisionPtr revIDLastSave="0" documentId="13_ncr:1_{077B08C1-66DE-4706-B4DB-CB80790919B7}" xr6:coauthVersionLast="43" xr6:coauthVersionMax="43" xr10:uidLastSave="{00000000-0000-0000-0000-000000000000}"/>
  <bookViews>
    <workbookView xWindow="0" yWindow="380" windowWidth="19200" windowHeight="10010" xr2:uid="{00000000-000D-0000-FFFF-FFFF00000000}"/>
  </bookViews>
  <sheets>
    <sheet name="Guide" sheetId="14" r:id="rId1"/>
    <sheet name="Sauvegarde" sheetId="18" r:id="rId2"/>
    <sheet name="SOURCE" sheetId="13" r:id="rId3"/>
    <sheet name="LISTE" sheetId="8" r:id="rId4"/>
  </sheets>
  <externalReferences>
    <externalReference r:id="rId5"/>
  </externalReferences>
  <definedNames>
    <definedName name="ACTES">SOURCE!$A$1:$H$1</definedName>
    <definedName name="AJAS">SOURCE!$F$2:$F$10</definedName>
    <definedName name="DA_CS_INTERNET">SOURCE!$B$2:$B$9</definedName>
    <definedName name="DA_CS_PAPIER">SOURCE!$A$2:$A$29</definedName>
    <definedName name="IMAGES">(INDIRECT(VLOOKUP(Guide!$B$3,LISTE!$A$12:$C$13,3,FALSE)))</definedName>
    <definedName name="ITEM_1">SOURCE!$A$2:$F$2</definedName>
    <definedName name="MaSource">SOURCE!$A$1:$H$29</definedName>
    <definedName name="NOEMIE">SOURCE!$E$2:$E$9</definedName>
    <definedName name="Print_Area" localSheetId="0">Guide!$A$1:$D$39</definedName>
    <definedName name="RESILIATION">SOURCE!$D$2:$D$6</definedName>
    <definedName name="RIB">SOURCE!$C$2:$C$10</definedName>
    <definedName name="Statut">LISTE!$A$1:$A$4</definedName>
    <definedName name="TAB_RIB">SOURCE!$C$1:$C$10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1" i="14" l="1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M1" i="18" l="1"/>
  <c r="C13" i="8" l="1"/>
  <c r="C12" i="8"/>
  <c r="B4" i="14"/>
  <c r="D7" i="14" l="1"/>
  <c r="D10" i="14" l="1"/>
  <c r="A57" i="13"/>
</calcChain>
</file>

<file path=xl/sharedStrings.xml><?xml version="1.0" encoding="utf-8"?>
<sst xmlns="http://schemas.openxmlformats.org/spreadsheetml/2006/main" count="214" uniqueCount="61">
  <si>
    <t>N° SEMAINE</t>
  </si>
  <si>
    <t>OK</t>
  </si>
  <si>
    <t>Non Concerné</t>
  </si>
  <si>
    <t>DOSSIER TRAITE PAR</t>
  </si>
  <si>
    <t>DATE DU CONTRÔLE</t>
  </si>
  <si>
    <t>CORRECTEUR</t>
  </si>
  <si>
    <t>RESULTATS</t>
  </si>
  <si>
    <t>COMMENTAIRES</t>
  </si>
  <si>
    <t>Saisie Erronée</t>
  </si>
  <si>
    <t>Donnée Non Saisie</t>
  </si>
  <si>
    <t>CONTRÔLEUR</t>
  </si>
  <si>
    <t>N° FICHE</t>
  </si>
  <si>
    <t/>
  </si>
  <si>
    <t>Commentaires</t>
  </si>
  <si>
    <t>Résultats</t>
  </si>
  <si>
    <t>Points de contrôle</t>
  </si>
  <si>
    <t>POINTS DE CONTRÔLE</t>
  </si>
  <si>
    <t>RESULTAT DU CONTRÔLE</t>
  </si>
  <si>
    <t>ZERO ERREUR</t>
  </si>
  <si>
    <t>ERREUR DETECTEE</t>
  </si>
  <si>
    <t>DATE DE RECEPTION DU DOSSIER</t>
  </si>
  <si>
    <t>DATE DU TRAITEMENT DU DOSSIER</t>
  </si>
  <si>
    <t>DATE DE CORRECTION DES ERREURS DETECTEES</t>
  </si>
  <si>
    <t>Mv</t>
  </si>
  <si>
    <t>LA</t>
  </si>
  <si>
    <t>PPP</t>
  </si>
  <si>
    <t>DI</t>
  </si>
  <si>
    <t>GG</t>
  </si>
  <si>
    <t>TT</t>
  </si>
  <si>
    <t>AAAAAA</t>
  </si>
  <si>
    <t>NNNNN</t>
  </si>
  <si>
    <t>RRRRRR</t>
  </si>
  <si>
    <t>YYYYYY</t>
  </si>
  <si>
    <t>PPPPP</t>
  </si>
  <si>
    <t>CCCCCCCC</t>
  </si>
  <si>
    <t>UUUUUUUUUUUUUUUU</t>
  </si>
  <si>
    <t>UUUUUUUUUUUUUUUUUUUUU</t>
  </si>
  <si>
    <t>IIIIIIIIIIIIIIIIIIIIIIIIIIIIIIIIIIIIIII</t>
  </si>
  <si>
    <t>IIIIIIIIIIIIIIIIIIIIIIIIIIIIIIIIIII</t>
  </si>
  <si>
    <t>OOOOOOOOOOOO</t>
  </si>
  <si>
    <t>UUUUUUUUUUU</t>
  </si>
  <si>
    <t>PPPPPPPPPPPPPPPPPPPPPPPPPP</t>
  </si>
  <si>
    <t>TYYYYYYYYYYYYYYY</t>
  </si>
  <si>
    <t>PPPPPPPPPPPPPPPP</t>
  </si>
  <si>
    <t>G</t>
  </si>
  <si>
    <t>TYPE</t>
  </si>
  <si>
    <t>NUM CL</t>
  </si>
  <si>
    <t>xxxxxxxxxxxx</t>
  </si>
  <si>
    <t>ffff</t>
  </si>
  <si>
    <t>vvvvvvvvvvvvvvvv</t>
  </si>
  <si>
    <t>aaaaaaaaaaaaaa</t>
  </si>
  <si>
    <t>bbbbbbbbbbbbb</t>
  </si>
  <si>
    <t>cccccccccccc</t>
  </si>
  <si>
    <t>ddddddddddddd</t>
  </si>
  <si>
    <t>eeeeeeeeeeeee</t>
  </si>
  <si>
    <t>fffffffffffff</t>
  </si>
  <si>
    <t>ggggggggggggggg</t>
  </si>
  <si>
    <t>typo</t>
  </si>
  <si>
    <t>PAS D'ERREURS DETECTEES</t>
  </si>
  <si>
    <t>TYPE 1</t>
  </si>
  <si>
    <t>TYPE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</si>
</sst>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rgb="FF00206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348460"/>
      <name val="Calibri"/>
      <family val="2"/>
      <scheme val="minor"/>
    </font>
    <font>
      <sz val="11"/>
      <color rgb="FF002060"/>
      <name val="Arial"/>
      <family val="2"/>
    </font>
    <font>
      <b/>
      <sz val="20"/>
      <color theme="8" tint="-0.249977111117893"/>
      <name val="MS Reference Sans Serif"/>
      <family val="2"/>
    </font>
    <font>
      <b/>
      <sz val="14"/>
      <color theme="2" tint="-0.499984740745262"/>
      <name val="Arial"/>
      <family val="2"/>
    </font>
    <font>
      <sz val="11"/>
      <color theme="2" tint="-0.89999084444715716"/>
      <name val="Corbel"/>
      <family val="2"/>
    </font>
    <font>
      <sz val="12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2" tint="-0.89999084444715716"/>
      <name val="Verdana"/>
      <family val="2"/>
    </font>
    <font>
      <sz val="12"/>
      <color theme="0"/>
      <name val="Arial"/>
      <family val="2"/>
    </font>
    <font>
      <sz val="11"/>
      <color rgb="FF0A7376"/>
      <name val="Arial"/>
      <family val="2"/>
    </font>
    <font>
      <b/>
      <sz val="14"/>
      <color rgb="FF002060"/>
      <name val="Arial"/>
      <family val="2"/>
    </font>
    <font>
      <sz val="12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 tint="4.9989318521683403E-2"/>
      <name val="Arial"/>
      <family val="2"/>
    </font>
    <font>
      <sz val="10"/>
      <color theme="1" tint="4.9989318521683403E-2"/>
      <name val="Calibri"/>
      <family val="2"/>
      <scheme val="minor"/>
    </font>
    <font>
      <sz val="10"/>
      <color theme="1" tint="4.9989318521683403E-2"/>
      <name val="Arial"/>
      <family val="2"/>
    </font>
    <font>
      <b/>
      <sz val="10"/>
      <color theme="1" tint="4.9989318521683403E-2"/>
      <name val="Verdana"/>
      <family val="2"/>
    </font>
    <font>
      <sz val="10"/>
      <color theme="1" tint="4.9989318521683403E-2"/>
      <name val="Corbel"/>
      <family val="2"/>
    </font>
    <font>
      <sz val="11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rgb="FF002060"/>
      <name val="Corbel"/>
      <family val="2"/>
    </font>
    <font>
      <sz val="11"/>
      <color rgb="FF002060"/>
      <name val="Corbel"/>
      <family val="2"/>
    </font>
    <font>
      <sz val="10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A7376"/>
      </left>
      <right style="thin">
        <color rgb="FF0A7376"/>
      </right>
      <top style="thin">
        <color rgb="FF0A7376"/>
      </top>
      <bottom style="thin">
        <color rgb="FF0A7376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A7376"/>
      </bottom>
      <diagonal/>
    </border>
    <border>
      <left style="thin">
        <color rgb="FF0A7376"/>
      </left>
      <right/>
      <top style="thin">
        <color rgb="FF0A7376"/>
      </top>
      <bottom style="thin">
        <color rgb="FF0A7376"/>
      </bottom>
      <diagonal/>
    </border>
    <border>
      <left/>
      <right/>
      <top style="thin">
        <color rgb="FF0A7376"/>
      </top>
      <bottom style="thin">
        <color rgb="FF0A7376"/>
      </bottom>
      <diagonal/>
    </border>
    <border>
      <left/>
      <right style="thin">
        <color rgb="FF0A7376"/>
      </right>
      <top style="thin">
        <color rgb="FF0A7376"/>
      </top>
      <bottom style="thin">
        <color rgb="FF0A7376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1" fillId="0" borderId="0"/>
    <xf numFmtId="0" fontId="5" fillId="0" borderId="11" applyNumberFormat="0" applyFill="0" applyAlignment="0" applyProtection="0"/>
  </cellStyleXfs>
  <cellXfs count="64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 applyProtection="1">
      <alignment vertical="center"/>
    </xf>
    <xf numFmtId="0" fontId="5" fillId="0" borderId="0" xfId="0" applyFont="1" applyAlignment="1">
      <alignment horizontal="center"/>
    </xf>
    <xf numFmtId="0" fontId="0" fillId="0" borderId="0" xfId="0" applyFont="1"/>
    <xf numFmtId="0" fontId="3" fillId="0" borderId="1" xfId="0" applyFont="1" applyBorder="1" applyAlignment="1">
      <alignment horizontal="left" vertical="center"/>
    </xf>
    <xf numFmtId="0" fontId="5" fillId="0" borderId="0" xfId="0" applyFont="1"/>
    <xf numFmtId="0" fontId="6" fillId="0" borderId="0" xfId="0" applyFont="1" applyBorder="1" applyAlignment="1" applyProtection="1">
      <alignment horizontal="right" vertical="center"/>
    </xf>
    <xf numFmtId="0" fontId="0" fillId="0" borderId="0" xfId="0" applyAlignment="1">
      <alignment horizontal="center"/>
    </xf>
    <xf numFmtId="0" fontId="2" fillId="0" borderId="0" xfId="0" applyFont="1" applyProtection="1"/>
    <xf numFmtId="0" fontId="4" fillId="0" borderId="0" xfId="0" applyFont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0" fontId="11" fillId="0" borderId="5" xfId="0" applyFont="1" applyBorder="1" applyAlignment="1">
      <alignment vertic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14" fontId="4" fillId="3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left" vertical="center"/>
    </xf>
    <xf numFmtId="14" fontId="4" fillId="0" borderId="4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3" fillId="3" borderId="4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left" vertical="center"/>
    </xf>
    <xf numFmtId="0" fontId="14" fillId="0" borderId="0" xfId="0" applyFont="1" applyAlignment="1" applyProtection="1">
      <alignment vertical="center"/>
      <protection hidden="1"/>
    </xf>
    <xf numFmtId="0" fontId="16" fillId="0" borderId="4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0" fontId="18" fillId="0" borderId="0" xfId="0" applyFont="1"/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6" fillId="0" borderId="7" xfId="0" applyFont="1" applyBorder="1" applyAlignment="1" applyProtection="1">
      <alignment horizontal="left" vertical="center"/>
    </xf>
    <xf numFmtId="0" fontId="16" fillId="0" borderId="7" xfId="0" applyNumberFormat="1" applyFont="1" applyBorder="1" applyAlignment="1" applyProtection="1">
      <alignment horizontal="center" vertical="center"/>
    </xf>
    <xf numFmtId="0" fontId="20" fillId="4" borderId="6" xfId="2" applyFont="1" applyFill="1" applyBorder="1" applyAlignment="1" applyProtection="1">
      <alignment horizontal="center" vertical="center" wrapText="1"/>
    </xf>
    <xf numFmtId="0" fontId="20" fillId="4" borderId="6" xfId="2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left" vertical="top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15" fillId="0" borderId="7" xfId="0" applyFont="1" applyBorder="1" applyAlignment="1" applyProtection="1">
      <alignment horizontal="center" vertical="center" wrapText="1"/>
    </xf>
    <xf numFmtId="0" fontId="23" fillId="2" borderId="6" xfId="0" applyFont="1" applyFill="1" applyBorder="1" applyAlignment="1">
      <alignment horizontal="center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14" fontId="23" fillId="2" borderId="6" xfId="0" applyNumberFormat="1" applyFont="1" applyFill="1" applyBorder="1" applyAlignment="1">
      <alignment horizontal="center"/>
    </xf>
    <xf numFmtId="14" fontId="24" fillId="2" borderId="6" xfId="0" applyNumberFormat="1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4" fillId="2" borderId="6" xfId="0" applyNumberFormat="1" applyFont="1" applyFill="1" applyBorder="1" applyAlignment="1" applyProtection="1">
      <alignment horizontal="center" vertical="center"/>
      <protection locked="0"/>
    </xf>
    <xf numFmtId="0" fontId="23" fillId="2" borderId="6" xfId="0" applyFont="1" applyFill="1" applyBorder="1" applyAlignment="1" applyProtection="1">
      <alignment horizontal="center" vertical="center"/>
      <protection locked="0"/>
    </xf>
    <xf numFmtId="0" fontId="27" fillId="2" borderId="4" xfId="0" applyFont="1" applyFill="1" applyBorder="1" applyAlignment="1" applyProtection="1">
      <alignment horizontal="center" vertical="center"/>
      <protection locked="0"/>
    </xf>
    <xf numFmtId="0" fontId="28" fillId="0" borderId="8" xfId="0" applyFont="1" applyBorder="1" applyAlignment="1" applyProtection="1">
      <alignment horizontal="center" vertical="center"/>
      <protection locked="0"/>
    </xf>
    <xf numFmtId="0" fontId="28" fillId="2" borderId="6" xfId="0" applyFont="1" applyFill="1" applyBorder="1" applyAlignment="1">
      <alignment horizontal="center"/>
    </xf>
    <xf numFmtId="14" fontId="26" fillId="2" borderId="6" xfId="0" applyNumberFormat="1" applyFont="1" applyFill="1" applyBorder="1" applyAlignment="1" applyProtection="1">
      <alignment horizontal="center" vertical="center"/>
    </xf>
    <xf numFmtId="0" fontId="19" fillId="4" borderId="6" xfId="2" applyFont="1" applyFill="1" applyBorder="1" applyAlignment="1">
      <alignment horizontal="center" vertical="center" wrapText="1"/>
    </xf>
    <xf numFmtId="0" fontId="29" fillId="2" borderId="6" xfId="0" applyFont="1" applyFill="1" applyBorder="1" applyAlignment="1" applyProtection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1" fillId="2" borderId="6" xfId="0" applyFont="1" applyFill="1" applyBorder="1" applyAlignment="1">
      <alignment horizontal="center"/>
    </xf>
    <xf numFmtId="0" fontId="32" fillId="2" borderId="6" xfId="0" applyFont="1" applyFill="1" applyBorder="1" applyAlignment="1">
      <alignment horizontal="center"/>
    </xf>
    <xf numFmtId="0" fontId="32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Total" xfId="2" builtinId="25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A7376"/>
      <color rgb="FF0D9C9F"/>
      <color rgb="FF3484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pixabay.com/en/ok-put-allocated-okejka-selected-2282499/" TargetMode="External"/><Relationship Id="rId2" Type="http://schemas.openxmlformats.org/officeDocument/2006/relationships/image" Target="../media/image7.png"/><Relationship Id="rId1" Type="http://schemas.openxmlformats.org/officeDocument/2006/relationships/image" Target="../media/image6.jpeg"/><Relationship Id="rId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807680</xdr:colOff>
      <xdr:row>0</xdr:row>
      <xdr:rowOff>116844</xdr:rowOff>
    </xdr:from>
    <xdr:to>
      <xdr:col>3</xdr:col>
      <xdr:colOff>2504892</xdr:colOff>
      <xdr:row>2</xdr:row>
      <xdr:rowOff>22063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296358" y="116844"/>
          <a:ext cx="1697212" cy="511024"/>
        </a:xfrm>
        <a:prstGeom prst="roundRect">
          <a:avLst/>
        </a:prstGeom>
        <a:solidFill>
          <a:schemeClr val="bg1"/>
        </a:solidFill>
        <a:ln w="28575">
          <a:solidFill>
            <a:schemeClr val="accent6">
              <a:lumMod val="60000"/>
              <a:lumOff val="40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3</xdr:col>
      <xdr:colOff>1442861</xdr:colOff>
      <xdr:row>0</xdr:row>
      <xdr:rowOff>158711</xdr:rowOff>
    </xdr:from>
    <xdr:to>
      <xdr:col>3</xdr:col>
      <xdr:colOff>1876379</xdr:colOff>
      <xdr:row>1</xdr:row>
      <xdr:rowOff>224532</xdr:rowOff>
    </xdr:to>
    <xdr:pic macro="[0]!Imprimer">
      <xdr:nvPicPr>
        <xdr:cNvPr id="19" name="Image 18" descr="RÃ©sultat de recherche d'images pour &quot;imprimer icone&quot;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48" t="3896" r="12766" b="25267"/>
        <a:stretch/>
      </xdr:blipFill>
      <xdr:spPr bwMode="auto">
        <a:xfrm>
          <a:off x="7931539" y="158711"/>
          <a:ext cx="433518" cy="423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>
    <xdr:from>
      <xdr:col>3</xdr:col>
      <xdr:colOff>1532594</xdr:colOff>
      <xdr:row>2</xdr:row>
      <xdr:rowOff>50161</xdr:rowOff>
    </xdr:from>
    <xdr:to>
      <xdr:col>3</xdr:col>
      <xdr:colOff>1877688</xdr:colOff>
      <xdr:row>3</xdr:row>
      <xdr:rowOff>219272</xdr:rowOff>
    </xdr:to>
    <xdr:pic>
      <xdr:nvPicPr>
        <xdr:cNvPr id="11" name="Image 10" descr="RÃ©sultat de recherche d'images pour &quot;clic&quot;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65" t="20012" r="26542" b="26719"/>
        <a:stretch/>
      </xdr:blipFill>
      <xdr:spPr bwMode="auto">
        <a:xfrm>
          <a:off x="8025981" y="651021"/>
          <a:ext cx="345094" cy="414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twoCellAnchor>
    <xdr:from>
      <xdr:col>3</xdr:col>
      <xdr:colOff>1958792</xdr:colOff>
      <xdr:row>0</xdr:row>
      <xdr:rowOff>164080</xdr:rowOff>
    </xdr:from>
    <xdr:to>
      <xdr:col>3</xdr:col>
      <xdr:colOff>2442595</xdr:colOff>
      <xdr:row>1</xdr:row>
      <xdr:rowOff>226719</xdr:rowOff>
    </xdr:to>
    <xdr:pic>
      <xdr:nvPicPr>
        <xdr:cNvPr id="14" name="Image 13" descr="RÃ©sultat de recherche d'images pour &quot;aide icone&quot;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50" b="7032"/>
        <a:stretch/>
      </xdr:blipFill>
      <xdr:spPr bwMode="auto">
        <a:xfrm>
          <a:off x="8447470" y="164080"/>
          <a:ext cx="483803" cy="420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753961</xdr:colOff>
          <xdr:row>4</xdr:row>
          <xdr:rowOff>107711</xdr:rowOff>
        </xdr:from>
        <xdr:to>
          <xdr:col>3</xdr:col>
          <xdr:colOff>1659194</xdr:colOff>
          <xdr:row>5</xdr:row>
          <xdr:rowOff>211144</xdr:rowOff>
        </xdr:to>
        <xdr:pic>
          <xdr:nvPicPr>
            <xdr:cNvPr id="16" name="Image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S" spid="_x0000_s2378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295144" y="1200184"/>
              <a:ext cx="905233" cy="48579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3175">
              <a:solidFill>
                <a:schemeClr val="bg1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1</xdr:row>
          <xdr:rowOff>228600</xdr:rowOff>
        </xdr:from>
        <xdr:to>
          <xdr:col>0</xdr:col>
          <xdr:colOff>1778000</xdr:colOff>
          <xdr:row>4</xdr:row>
          <xdr:rowOff>6350</xdr:rowOff>
        </xdr:to>
        <xdr:sp macro="" textlink="">
          <xdr:nvSpPr>
            <xdr:cNvPr id="2197" name="Button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0</xdr:row>
      <xdr:rowOff>127000</xdr:rowOff>
    </xdr:from>
    <xdr:to>
      <xdr:col>10</xdr:col>
      <xdr:colOff>234950</xdr:colOff>
      <xdr:row>3</xdr:row>
      <xdr:rowOff>76446</xdr:rowOff>
    </xdr:to>
    <xdr:pic macro="[0]!Image16_Cliquer">
      <xdr:nvPicPr>
        <xdr:cNvPr id="4" name="Image 3" descr="Image associÃ©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60" t="4664" r="4691" b="4850"/>
        <a:stretch/>
      </xdr:blipFill>
      <xdr:spPr bwMode="auto">
        <a:xfrm>
          <a:off x="7988300" y="127000"/>
          <a:ext cx="482600" cy="501896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1</xdr:col>
      <xdr:colOff>266700</xdr:colOff>
      <xdr:row>11</xdr:row>
      <xdr:rowOff>101600</xdr:rowOff>
    </xdr:from>
    <xdr:to>
      <xdr:col>1</xdr:col>
      <xdr:colOff>521893</xdr:colOff>
      <xdr:row>11</xdr:row>
      <xdr:rowOff>356481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rcRect l="18504" r="20641" b="6140"/>
        <a:stretch/>
      </xdr:blipFill>
      <xdr:spPr>
        <a:xfrm>
          <a:off x="1416050" y="2127250"/>
          <a:ext cx="255193" cy="25488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236763</xdr:colOff>
      <xdr:row>12</xdr:row>
      <xdr:rowOff>69850</xdr:rowOff>
    </xdr:from>
    <xdr:to>
      <xdr:col>1</xdr:col>
      <xdr:colOff>514954</xdr:colOff>
      <xdr:row>12</xdr:row>
      <xdr:rowOff>347970</xdr:rowOff>
    </xdr:to>
    <xdr:pic>
      <xdr:nvPicPr>
        <xdr:cNvPr id="7" name="Image 6" descr="RÃ©sultat de recherche d'images pour &quot;FAUX&quot;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53" t="5183" r="2028" b="5754"/>
        <a:stretch/>
      </xdr:blipFill>
      <xdr:spPr bwMode="auto">
        <a:xfrm>
          <a:off x="1386113" y="2501900"/>
          <a:ext cx="278191" cy="27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nchro/dn/Guide%20points%20de%20contr&#244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&gt;&gt; Aide &lt;&lt;"/>
      <sheetName val="Guide"/>
      <sheetName val="Sauvegarde"/>
      <sheetName val="&gt;&gt; Quotas &lt;&lt;"/>
      <sheetName val="Synthèse"/>
      <sheetName val="&gt;&gt; Procédure &lt;&lt;"/>
      <sheetName val="SOURCE"/>
      <sheetName val="LISTE"/>
    </sheetNames>
    <sheetDataSet>
      <sheetData sheetId="0"/>
      <sheetData sheetId="1">
        <row r="8">
          <cell r="D8" t="str">
            <v>RIB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tabColor rgb="FF0D9C9F"/>
    <pageSetUpPr fitToPage="1"/>
  </sheetPr>
  <dimension ref="A1:G42"/>
  <sheetViews>
    <sheetView showGridLines="0" tabSelected="1" zoomScale="54" zoomScaleNormal="54" zoomScaleSheetLayoutView="36" workbookViewId="0">
      <pane ySplit="13" topLeftCell="A14" activePane="bottomLeft" state="frozen"/>
      <selection pane="bottomLeft" activeCell="F12" sqref="F12"/>
    </sheetView>
  </sheetViews>
  <sheetFormatPr baseColWidth="10" defaultColWidth="10.81640625" defaultRowHeight="14.5" x14ac:dyDescent="0.35"/>
  <cols>
    <col min="1" max="1" width="42" style="14" customWidth="1"/>
    <col min="2" max="2" width="21.26953125" style="14" customWidth="1"/>
    <col min="3" max="3" width="31.1796875" style="14" customWidth="1"/>
    <col min="4" max="4" width="37.81640625" style="14" customWidth="1"/>
    <col min="5" max="5" width="7.54296875" style="14" customWidth="1"/>
    <col min="6" max="16384" width="10.81640625" style="14"/>
  </cols>
  <sheetData>
    <row r="1" spans="1:6" s="12" customFormat="1" ht="28" customHeight="1" x14ac:dyDescent="0.3">
      <c r="A1" s="39"/>
      <c r="B1" s="39"/>
      <c r="C1" s="39"/>
      <c r="D1" s="39"/>
    </row>
    <row r="2" spans="1:6" s="13" customFormat="1" ht="19.5" customHeight="1" x14ac:dyDescent="0.35">
      <c r="A2" s="39"/>
      <c r="B2" s="39"/>
      <c r="C2" s="39"/>
      <c r="D2" s="39"/>
    </row>
    <row r="3" spans="1:6" s="13" customFormat="1" ht="19.5" customHeight="1" x14ac:dyDescent="0.35">
      <c r="B3" s="37" t="s">
        <v>58</v>
      </c>
      <c r="C3" s="14"/>
      <c r="D3" s="14"/>
    </row>
    <row r="4" spans="1:6" s="13" customFormat="1" ht="19.5" customHeight="1" x14ac:dyDescent="0.35">
      <c r="B4" s="24" t="e">
        <f ca="1">(INDIRECT(VLOOKUP($B$3,LISTE!$A$12:$C$13,3,FALSE)))</f>
        <v>#N/A</v>
      </c>
      <c r="F4"/>
    </row>
    <row r="5" spans="1:6" s="13" customFormat="1" ht="30" customHeight="1" x14ac:dyDescent="0.35">
      <c r="B5"/>
      <c r="C5" s="38" t="s">
        <v>17</v>
      </c>
    </row>
    <row r="6" spans="1:6" s="13" customFormat="1" ht="25" customHeight="1" x14ac:dyDescent="0.35">
      <c r="A6" s="10" t="s">
        <v>46</v>
      </c>
      <c r="B6" s="17">
        <v>11111</v>
      </c>
      <c r="C6" s="38"/>
    </row>
    <row r="7" spans="1:6" s="13" customFormat="1" ht="19.5" customHeight="1" x14ac:dyDescent="0.35">
      <c r="A7" s="10" t="s">
        <v>20</v>
      </c>
      <c r="B7" s="18">
        <v>43466</v>
      </c>
      <c r="C7" s="10" t="s">
        <v>0</v>
      </c>
      <c r="D7" s="25">
        <f>IF(B8&gt;0,WEEKNUM(B8),"")</f>
        <v>5</v>
      </c>
      <c r="E7" s="26"/>
      <c r="F7" s="14"/>
    </row>
    <row r="8" spans="1:6" s="13" customFormat="1" ht="19.5" customHeight="1" x14ac:dyDescent="0.35">
      <c r="A8" s="10" t="s">
        <v>21</v>
      </c>
      <c r="B8" s="18">
        <v>43498</v>
      </c>
      <c r="C8" s="10" t="s">
        <v>45</v>
      </c>
      <c r="D8" s="22" t="s">
        <v>59</v>
      </c>
      <c r="F8" s="14"/>
    </row>
    <row r="9" spans="1:6" s="13" customFormat="1" ht="19.5" customHeight="1" x14ac:dyDescent="0.35">
      <c r="A9" s="10" t="s">
        <v>3</v>
      </c>
      <c r="B9" s="18" t="s">
        <v>23</v>
      </c>
      <c r="C9" s="10" t="s">
        <v>10</v>
      </c>
      <c r="D9" s="17" t="s">
        <v>28</v>
      </c>
      <c r="F9" s="14"/>
    </row>
    <row r="10" spans="1:6" s="13" customFormat="1" ht="19.5" customHeight="1" x14ac:dyDescent="0.35">
      <c r="A10" s="10" t="s">
        <v>22</v>
      </c>
      <c r="B10" s="19"/>
      <c r="C10" s="10" t="s">
        <v>4</v>
      </c>
      <c r="D10" s="20">
        <f ca="1">TODAY()</f>
        <v>43683</v>
      </c>
      <c r="F10" s="14"/>
    </row>
    <row r="11" spans="1:6" s="13" customFormat="1" ht="19.5" customHeight="1" x14ac:dyDescent="0.35">
      <c r="A11" s="10"/>
      <c r="B11" s="30"/>
      <c r="C11" s="10" t="s">
        <v>11</v>
      </c>
      <c r="D11" s="31">
        <v>2</v>
      </c>
      <c r="F11" s="14"/>
    </row>
    <row r="12" spans="1:6" s="13" customFormat="1" ht="59" customHeight="1" x14ac:dyDescent="0.35">
      <c r="A12" s="46"/>
      <c r="B12" s="46"/>
      <c r="C12" s="46"/>
      <c r="D12" s="46"/>
      <c r="E12" s="46"/>
    </row>
    <row r="13" spans="1:6" s="13" customFormat="1" ht="29.5" customHeight="1" x14ac:dyDescent="0.35">
      <c r="A13" s="34" t="s">
        <v>15</v>
      </c>
      <c r="B13" s="34" t="s">
        <v>14</v>
      </c>
      <c r="C13" s="40" t="s">
        <v>13</v>
      </c>
      <c r="D13" s="41"/>
      <c r="E13" s="42"/>
    </row>
    <row r="14" spans="1:6" s="15" customFormat="1" ht="21.65" customHeight="1" x14ac:dyDescent="0.35">
      <c r="A14" s="35" t="str">
        <f>IF([1]Guide!$D$8="","",HLOOKUP($D$8,MaSource,2,FALSE))</f>
        <v>PPPPPPPPPPPPPPPPPPPPPPPPPP</v>
      </c>
      <c r="B14" s="36" t="s">
        <v>1</v>
      </c>
      <c r="C14" s="43" t="s">
        <v>57</v>
      </c>
      <c r="D14" s="44"/>
      <c r="E14" s="45"/>
      <c r="F14" s="35"/>
    </row>
    <row r="15" spans="1:6" s="15" customFormat="1" ht="21.65" customHeight="1" x14ac:dyDescent="0.35">
      <c r="A15" s="35" t="str">
        <f>IF([1]Guide!$D$8="","",HLOOKUP($D$8,MaSource,3,FALSE))</f>
        <v>PPPPPPPPPPPPPPPPPPPPPPPPPP</v>
      </c>
      <c r="B15" s="36" t="s">
        <v>1</v>
      </c>
      <c r="C15" s="43"/>
      <c r="D15" s="44"/>
      <c r="E15" s="45"/>
      <c r="F15" s="35"/>
    </row>
    <row r="16" spans="1:6" s="15" customFormat="1" ht="21.65" customHeight="1" x14ac:dyDescent="0.35">
      <c r="A16" s="35" t="str">
        <f>IF([1]Guide!$D$8="","",HLOOKUP($D$8,MaSource,4,FALSE))</f>
        <v>PPPPPPPPPPPPPPPPPPPPPPPPPP</v>
      </c>
      <c r="B16" s="36" t="s">
        <v>1</v>
      </c>
      <c r="C16" s="43" t="s">
        <v>48</v>
      </c>
      <c r="D16" s="44"/>
      <c r="E16" s="45"/>
      <c r="F16" s="35"/>
    </row>
    <row r="17" spans="1:6" s="15" customFormat="1" ht="21.65" customHeight="1" x14ac:dyDescent="0.35">
      <c r="A17" s="35" t="str">
        <f>IF([1]Guide!$D$8="","",HLOOKUP($D$8,MaSource,5,FALSE))</f>
        <v>PPPPPPPPPPPPPPPPPPPPPPPPPP</v>
      </c>
      <c r="B17" s="36" t="s">
        <v>1</v>
      </c>
      <c r="C17" s="43" t="s">
        <v>47</v>
      </c>
      <c r="D17" s="44"/>
      <c r="E17" s="45"/>
      <c r="F17" s="35"/>
    </row>
    <row r="18" spans="1:6" s="15" customFormat="1" ht="21.65" customHeight="1" x14ac:dyDescent="0.35">
      <c r="A18" s="35" t="str">
        <f>IF([1]Guide!$D$8="","",HLOOKUP($D$8,MaSource,6,FALSE))</f>
        <v>PPPPPPPPPPPPPPPPPPPPPPPPPP</v>
      </c>
      <c r="B18" s="36" t="s">
        <v>1</v>
      </c>
      <c r="C18" s="43"/>
      <c r="D18" s="44"/>
      <c r="E18" s="45"/>
      <c r="F18" s="35"/>
    </row>
    <row r="19" spans="1:6" s="15" customFormat="1" ht="21.65" customHeight="1" x14ac:dyDescent="0.35">
      <c r="A19" s="35" t="str">
        <f>IF([1]Guide!$D$8="","",HLOOKUP($D$8,MaSource,7,FALSE))</f>
        <v>PPPPPPPPPPPPPPPPPPPPPPPPPP</v>
      </c>
      <c r="B19" s="36" t="s">
        <v>1</v>
      </c>
      <c r="C19" s="43"/>
      <c r="D19" s="44"/>
      <c r="E19" s="45"/>
      <c r="F19" s="35"/>
    </row>
    <row r="20" spans="1:6" s="15" customFormat="1" ht="21.65" customHeight="1" x14ac:dyDescent="0.35">
      <c r="A20" s="35" t="str">
        <f>IF([1]Guide!$D$8="","",HLOOKUP($D$8,MaSource,8,FALSE))</f>
        <v>PPPPPPPPPPPPPPPPPPPPPPPPPP</v>
      </c>
      <c r="B20" s="36" t="s">
        <v>1</v>
      </c>
      <c r="C20" s="43"/>
      <c r="D20" s="44"/>
      <c r="E20" s="45"/>
      <c r="F20" s="35"/>
    </row>
    <row r="21" spans="1:6" s="15" customFormat="1" ht="21.65" customHeight="1" x14ac:dyDescent="0.35">
      <c r="A21" s="35" t="str">
        <f>IF([1]Guide!$D$8="","",HLOOKUP($D$8,MaSource,9,FALSE))</f>
        <v>PPPPPPPPPPPPPPPPPPPPPPPPPP</v>
      </c>
      <c r="B21" s="36" t="s">
        <v>1</v>
      </c>
      <c r="C21" s="43" t="s">
        <v>49</v>
      </c>
      <c r="D21" s="44"/>
      <c r="E21" s="45"/>
      <c r="F21" s="35"/>
    </row>
    <row r="22" spans="1:6" s="15" customFormat="1" ht="21.65" customHeight="1" x14ac:dyDescent="0.35">
      <c r="A22" s="35" t="str">
        <f>IF([1]Guide!$D$8="","",HLOOKUP($D$8,MaSource,10,FALSE))</f>
        <v>PPPPPPPPPPPPPPPPPPPPPPPPPP</v>
      </c>
      <c r="B22" s="36"/>
      <c r="C22" s="43"/>
      <c r="D22" s="44"/>
      <c r="E22" s="45"/>
    </row>
    <row r="23" spans="1:6" s="15" customFormat="1" ht="21.65" customHeight="1" x14ac:dyDescent="0.35">
      <c r="A23" s="35" t="str">
        <f>IF([1]Guide!$D$8="","",HLOOKUP($D$8,MaSource,11,FALSE))</f>
        <v>PPPPPPPPPPPPPPPPPPPPPPPPPP</v>
      </c>
      <c r="B23" s="36"/>
      <c r="C23" s="43"/>
      <c r="D23" s="44"/>
      <c r="E23" s="45"/>
    </row>
    <row r="24" spans="1:6" s="15" customFormat="1" ht="21.65" customHeight="1" x14ac:dyDescent="0.35">
      <c r="A24" s="35" t="str">
        <f>IF([1]Guide!$D$8="","",HLOOKUP($D$8,MaSource,12,FALSE))</f>
        <v>PPPPPPPPPPPPPPPPPPPPPPPPPP</v>
      </c>
      <c r="B24" s="36"/>
      <c r="C24" s="43"/>
      <c r="D24" s="44"/>
      <c r="E24" s="45"/>
    </row>
    <row r="25" spans="1:6" s="15" customFormat="1" ht="21.65" customHeight="1" x14ac:dyDescent="0.35">
      <c r="A25" s="35" t="str">
        <f>IF([1]Guide!$D$8="","",HLOOKUP($D$8,MaSource,13,FALSE))</f>
        <v>PPPPPPPPPPPPPPPPPPPPPPPPPP</v>
      </c>
      <c r="B25" s="36"/>
      <c r="C25" s="43"/>
      <c r="D25" s="44"/>
      <c r="E25" s="45"/>
    </row>
    <row r="26" spans="1:6" s="15" customFormat="1" ht="21.65" customHeight="1" x14ac:dyDescent="0.35">
      <c r="A26" s="35" t="str">
        <f>IF([1]Guide!$D$8="","",HLOOKUP($D$8,MaSource,14,FALSE))</f>
        <v>PPPPPPPPPPPPPPPPPPPPPPPPPP</v>
      </c>
      <c r="B26" s="36" t="s">
        <v>9</v>
      </c>
      <c r="C26" s="43"/>
      <c r="D26" s="44"/>
      <c r="E26" s="45"/>
    </row>
    <row r="27" spans="1:6" s="15" customFormat="1" ht="21.65" customHeight="1" x14ac:dyDescent="0.35">
      <c r="A27" s="35" t="str">
        <f>IF([1]Guide!$D$8="","",HLOOKUP($D$8,MaSource,15,FALSE))</f>
        <v>PPPPPPPPPPPPPPPPPPPPPPPPPP</v>
      </c>
      <c r="B27" s="36"/>
      <c r="C27" s="43"/>
      <c r="D27" s="44"/>
      <c r="E27" s="45"/>
    </row>
    <row r="28" spans="1:6" s="15" customFormat="1" ht="21.65" customHeight="1" x14ac:dyDescent="0.35">
      <c r="A28" s="35" t="str">
        <f>IF([1]Guide!$D$8="","",HLOOKUP($D$8,MaSource,16,FALSE))</f>
        <v>PPPPPPPPPPPPPPPPPPPPPPPPPP</v>
      </c>
      <c r="B28" s="36"/>
      <c r="C28" s="43"/>
      <c r="D28" s="44"/>
      <c r="E28" s="45"/>
    </row>
    <row r="29" spans="1:6" s="15" customFormat="1" ht="21.65" customHeight="1" x14ac:dyDescent="0.35">
      <c r="A29" s="35" t="str">
        <f>IF([1]Guide!$D$8="","",HLOOKUP($D$8,MaSource,17,FALSE))</f>
        <v>PPPPPPPPPPPPPPPPPPPPPPPPPP</v>
      </c>
      <c r="B29" s="36" t="s">
        <v>8</v>
      </c>
      <c r="C29" s="43"/>
      <c r="D29" s="44"/>
      <c r="E29" s="45"/>
    </row>
    <row r="30" spans="1:6" s="15" customFormat="1" ht="21.65" customHeight="1" x14ac:dyDescent="0.35">
      <c r="A30" s="35" t="str">
        <f>IF([1]Guide!$D$8="","",HLOOKUP($D$8,MaSource,18,FALSE))</f>
        <v>PPPPPPPPPPPPPPPPPPPPPPPPPP</v>
      </c>
      <c r="B30" s="36"/>
      <c r="C30" s="43"/>
      <c r="D30" s="44"/>
      <c r="E30" s="45"/>
    </row>
    <row r="31" spans="1:6" s="15" customFormat="1" ht="21.65" customHeight="1" x14ac:dyDescent="0.35">
      <c r="A31" s="35" t="str">
        <f>IF([1]Guide!$D$8="","",HLOOKUP($D$8,MaSource,19,FALSE))</f>
        <v>PPPPPPPPPPPPPPPPPPPPPPPPPP</v>
      </c>
      <c r="B31" s="36"/>
      <c r="C31" s="43"/>
      <c r="D31" s="44"/>
      <c r="E31" s="45"/>
    </row>
    <row r="32" spans="1:6" s="15" customFormat="1" ht="21.65" customHeight="1" x14ac:dyDescent="0.35">
      <c r="A32" s="35" t="str">
        <f>IF([1]Guide!$D$8="","",HLOOKUP($D$8,MaSource,20,FALSE))</f>
        <v>PPPPPPPPPPPPPPPPPPPPPPPPPP</v>
      </c>
      <c r="B32" s="36"/>
      <c r="C32" s="43"/>
      <c r="D32" s="44"/>
      <c r="E32" s="45"/>
    </row>
    <row r="33" spans="1:7" s="15" customFormat="1" ht="21.65" customHeight="1" x14ac:dyDescent="0.35">
      <c r="A33" s="35" t="str">
        <f>IF([1]Guide!$D$8="","",HLOOKUP($D$8,MaSource,21,FALSE))</f>
        <v>PPPPPPPPPPPPPPPPPPPPPPPPPP</v>
      </c>
      <c r="B33" s="36"/>
      <c r="C33" s="43"/>
      <c r="D33" s="44"/>
      <c r="E33" s="45"/>
    </row>
    <row r="34" spans="1:7" s="15" customFormat="1" ht="21.65" customHeight="1" x14ac:dyDescent="0.35">
      <c r="A34" s="35" t="str">
        <f>IF([1]Guide!$D$8="","",HLOOKUP($D$8,MaSource,22,FALSE))</f>
        <v>PPPPPPPPPPPPPPPPPPPPPPPPPP</v>
      </c>
      <c r="B34" s="36"/>
      <c r="C34" s="43"/>
      <c r="D34" s="44"/>
      <c r="E34" s="45"/>
    </row>
    <row r="35" spans="1:7" s="15" customFormat="1" ht="21.65" customHeight="1" x14ac:dyDescent="0.35">
      <c r="A35" s="35" t="str">
        <f>IF([1]Guide!$D$8="","",HLOOKUP($D$8,MaSource,23,FALSE))</f>
        <v>PPPPPPPPPPPPPPPPPPPPPPPPPP</v>
      </c>
      <c r="B35" s="36"/>
      <c r="C35" s="43"/>
      <c r="D35" s="44"/>
      <c r="E35" s="45"/>
      <c r="G35" s="14"/>
    </row>
    <row r="36" spans="1:7" s="15" customFormat="1" ht="21.65" customHeight="1" x14ac:dyDescent="0.35">
      <c r="A36" s="35" t="str">
        <f>IF([1]Guide!$D$8="","",HLOOKUP($D$8,MaSource,24,FALSE))</f>
        <v>PPPPPPPPPPPPPPPPPPPPPPPPPP</v>
      </c>
      <c r="B36" s="36"/>
      <c r="C36" s="43"/>
      <c r="D36" s="44"/>
      <c r="E36" s="45"/>
    </row>
    <row r="37" spans="1:7" s="15" customFormat="1" ht="21.65" customHeight="1" x14ac:dyDescent="0.35">
      <c r="A37" s="35" t="str">
        <f>IF([1]Guide!$D$8="","",HLOOKUP($D$8,MaSource,25,FALSE))</f>
        <v>PPPPPPPPPPPPPPPPPPPPPPPPPP</v>
      </c>
      <c r="B37" s="36" t="s">
        <v>9</v>
      </c>
      <c r="C37" s="43"/>
      <c r="D37" s="44"/>
      <c r="E37" s="45"/>
    </row>
    <row r="38" spans="1:7" s="15" customFormat="1" ht="21.65" customHeight="1" x14ac:dyDescent="0.35">
      <c r="A38" s="35" t="str">
        <f>IF([1]Guide!$D$8="","",HLOOKUP($D$8,MaSource,26,FALSE))</f>
        <v>PPPPPPPPPPPPPPPPPPPPPPPPPP</v>
      </c>
      <c r="B38" s="36"/>
      <c r="C38" s="43"/>
      <c r="D38" s="44"/>
      <c r="E38" s="45"/>
    </row>
    <row r="39" spans="1:7" s="15" customFormat="1" ht="21.65" customHeight="1" x14ac:dyDescent="0.35">
      <c r="A39" s="35" t="str">
        <f>IF([1]Guide!$D$8="","",HLOOKUP($D$8,MaSource,27,FALSE))</f>
        <v>PPPPPPPPPPPPPPPPPPPPPPPPPP</v>
      </c>
      <c r="B39" s="36"/>
      <c r="C39" s="43"/>
      <c r="D39" s="44"/>
      <c r="E39" s="45"/>
    </row>
    <row r="40" spans="1:7" s="15" customFormat="1" ht="21.65" customHeight="1" x14ac:dyDescent="0.35">
      <c r="A40" s="35" t="str">
        <f>IF([1]Guide!$D$8="","",HLOOKUP($D$8,MaSource,28,FALSE))</f>
        <v>PPPPPPPPPPPPPPPPPPPPPPPPPP</v>
      </c>
      <c r="B40" s="36"/>
      <c r="C40" s="43"/>
      <c r="D40" s="44"/>
      <c r="E40" s="45"/>
    </row>
    <row r="41" spans="1:7" s="15" customFormat="1" ht="21.65" customHeight="1" x14ac:dyDescent="0.35">
      <c r="A41" s="35" t="str">
        <f>IF([1]Guide!$D$8="","",HLOOKUP($D$8,MaSource,29,FALSE))</f>
        <v>PPPPPPPPPPPPPPPPPPPPPPPPPP</v>
      </c>
      <c r="B41" s="36"/>
      <c r="C41" s="43"/>
      <c r="D41" s="44"/>
      <c r="E41" s="45"/>
    </row>
    <row r="42" spans="1:7" x14ac:dyDescent="0.35">
      <c r="B42" s="12"/>
    </row>
  </sheetData>
  <sheetProtection selectLockedCells="1"/>
  <mergeCells count="32">
    <mergeCell ref="C38:E38"/>
    <mergeCell ref="C39:E39"/>
    <mergeCell ref="C40:E40"/>
    <mergeCell ref="C41:E41"/>
    <mergeCell ref="A12:E1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  <mergeCell ref="C27:E27"/>
    <mergeCell ref="C18:E18"/>
    <mergeCell ref="C19:E19"/>
    <mergeCell ref="C20:E20"/>
    <mergeCell ref="C21:E21"/>
    <mergeCell ref="C22:E22"/>
    <mergeCell ref="C16:E16"/>
    <mergeCell ref="C17:E17"/>
    <mergeCell ref="C24:E24"/>
    <mergeCell ref="C25:E25"/>
    <mergeCell ref="C26:E26"/>
    <mergeCell ref="C5:C6"/>
    <mergeCell ref="A1:D2"/>
    <mergeCell ref="C13:E13"/>
    <mergeCell ref="C14:E14"/>
    <mergeCell ref="C15:E15"/>
  </mergeCells>
  <conditionalFormatting sqref="A14:A39">
    <cfRule type="cellIs" dxfId="10" priority="3" operator="equal">
      <formula>0</formula>
    </cfRule>
  </conditionalFormatting>
  <conditionalFormatting sqref="A40:A41">
    <cfRule type="cellIs" dxfId="9" priority="2" operator="equal">
      <formula>0</formula>
    </cfRule>
  </conditionalFormatting>
  <conditionalFormatting sqref="F14:F21">
    <cfRule type="cellIs" dxfId="8" priority="1" operator="equal">
      <formula>0</formula>
    </cfRule>
  </conditionalFormatting>
  <dataValidations count="1">
    <dataValidation type="list" allowBlank="1" showInputMessage="1" showErrorMessage="1" sqref="D8" xr:uid="{00000000-0002-0000-0100-000000000000}">
      <formula1>ACTES</formula1>
    </dataValidation>
  </dataValidations>
  <printOptions horizontalCentered="1" verticalCentered="1"/>
  <pageMargins left="0.23622047244094491" right="0.23622047244094491" top="0.27559055118110237" bottom="0.74803149606299213" header="0.31496062992125984" footer="0.31496062992125984"/>
  <pageSetup paperSize="9" scale="71" orientation="portrait" r:id="rId1"/>
  <colBreaks count="1" manualBreakCount="1">
    <brk id="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97" r:id="rId4" name="Button 149">
              <controlPr defaultSize="0" print="0" autoFill="0" autoPict="0" macro="[0]!Archiver">
                <anchor moveWithCells="1" sizeWithCells="1">
                  <from>
                    <xdr:col>0</xdr:col>
                    <xdr:colOff>266700</xdr:colOff>
                    <xdr:row>1</xdr:row>
                    <xdr:rowOff>228600</xdr:rowOff>
                  </from>
                  <to>
                    <xdr:col>0</xdr:col>
                    <xdr:colOff>1778000</xdr:colOff>
                    <xdr:row>4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100-000001000000}">
          <x14:formula1>
            <xm:f>LISTE!$E$2:$E$8</xm:f>
          </x14:formula1>
          <xm:sqref>B9</xm:sqref>
        </x14:dataValidation>
        <x14:dataValidation type="list" allowBlank="1" showInputMessage="1" showErrorMessage="1" xr:uid="{00000000-0002-0000-0100-000002000000}">
          <x14:formula1>
            <xm:f>LISTE!$C$2:$C$7</xm:f>
          </x14:formula1>
          <xm:sqref>D9</xm:sqref>
        </x14:dataValidation>
        <x14:dataValidation type="list" allowBlank="1" showInputMessage="1" showErrorMessage="1" xr:uid="{C17ED067-1EFE-42E5-A767-58009586A59E}">
          <x14:formula1>
            <xm:f>LISTE!$A$2:$A$6</xm:f>
          </x14:formula1>
          <xm:sqref>B14:B41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CDF55-F76D-4B66-BFB8-1964AE7F753F}">
  <sheetPr codeName="Feuil4"/>
  <dimension ref="A1:N27"/>
  <sheetViews>
    <sheetView zoomScale="68" zoomScaleNormal="68" workbookViewId="0">
      <selection activeCell="A16" sqref="A16"/>
    </sheetView>
  </sheetViews>
  <sheetFormatPr baseColWidth="10" defaultRowHeight="14.5" x14ac:dyDescent="0.35"/>
  <cols>
    <col min="2" max="3" width="11.7265625" style="11" bestFit="1" customWidth="1"/>
    <col min="4" max="4" width="14.453125" style="11" bestFit="1" customWidth="1"/>
    <col min="5" max="5" width="12.26953125" style="11" customWidth="1"/>
    <col min="6" max="6" width="15.81640625" style="11" customWidth="1"/>
    <col min="7" max="7" width="17.90625" style="11" bestFit="1" customWidth="1"/>
    <col min="8" max="8" width="9.81640625" style="11" customWidth="1"/>
    <col min="9" max="9" width="18.6328125" style="11" bestFit="1" customWidth="1"/>
    <col min="10" max="10" width="32.7265625" style="63" bestFit="1" customWidth="1"/>
    <col min="11" max="11" width="30.26953125" bestFit="1" customWidth="1"/>
    <col min="12" max="12" width="13.90625" bestFit="1" customWidth="1"/>
  </cols>
  <sheetData>
    <row r="1" spans="1:14" s="29" customFormat="1" ht="42" customHeight="1" x14ac:dyDescent="0.35">
      <c r="A1" s="32" t="s">
        <v>11</v>
      </c>
      <c r="B1" s="32" t="s">
        <v>4</v>
      </c>
      <c r="C1" s="32" t="s">
        <v>10</v>
      </c>
      <c r="D1" s="32" t="s">
        <v>45</v>
      </c>
      <c r="E1" s="33" t="s">
        <v>46</v>
      </c>
      <c r="F1" s="33" t="s">
        <v>20</v>
      </c>
      <c r="G1" s="33" t="s">
        <v>21</v>
      </c>
      <c r="H1" s="33" t="s">
        <v>3</v>
      </c>
      <c r="I1" s="33" t="s">
        <v>22</v>
      </c>
      <c r="J1" s="58" t="s">
        <v>16</v>
      </c>
      <c r="K1" s="33" t="s">
        <v>6</v>
      </c>
      <c r="L1" s="33" t="s">
        <v>7</v>
      </c>
      <c r="M1" s="28">
        <f>COUNTA(A:A)</f>
        <v>6</v>
      </c>
      <c r="N1" s="28"/>
    </row>
    <row r="2" spans="1:14" s="27" customFormat="1" ht="13.5" x14ac:dyDescent="0.3">
      <c r="A2" s="48">
        <v>2</v>
      </c>
      <c r="B2" s="49">
        <v>43683</v>
      </c>
      <c r="C2" s="50" t="s">
        <v>28</v>
      </c>
      <c r="D2" s="50" t="s">
        <v>42</v>
      </c>
      <c r="E2" s="51">
        <v>11111</v>
      </c>
      <c r="F2" s="57">
        <v>43466</v>
      </c>
      <c r="G2" s="50">
        <v>11111</v>
      </c>
      <c r="H2" s="53" t="s">
        <v>23</v>
      </c>
      <c r="I2" s="53"/>
      <c r="J2" s="59" t="s">
        <v>41</v>
      </c>
      <c r="K2" s="52" t="s">
        <v>9</v>
      </c>
      <c r="L2" s="53"/>
    </row>
    <row r="3" spans="1:14" s="27" customFormat="1" x14ac:dyDescent="0.3">
      <c r="A3" s="48">
        <v>2</v>
      </c>
      <c r="B3" s="50">
        <v>43683</v>
      </c>
      <c r="C3" s="52" t="s">
        <v>28</v>
      </c>
      <c r="D3" s="50" t="s">
        <v>42</v>
      </c>
      <c r="E3" s="51">
        <v>11111</v>
      </c>
      <c r="F3" s="57">
        <v>43466</v>
      </c>
      <c r="G3" s="50">
        <v>11111</v>
      </c>
      <c r="H3" s="53" t="s">
        <v>23</v>
      </c>
      <c r="I3" s="53"/>
      <c r="J3" s="60" t="s">
        <v>41</v>
      </c>
      <c r="K3" s="54" t="s">
        <v>8</v>
      </c>
      <c r="L3" s="55"/>
    </row>
    <row r="4" spans="1:14" s="27" customFormat="1" x14ac:dyDescent="0.3">
      <c r="A4" s="47">
        <v>2</v>
      </c>
      <c r="B4" s="49">
        <v>43683</v>
      </c>
      <c r="C4" s="47" t="s">
        <v>28</v>
      </c>
      <c r="D4" s="47" t="s">
        <v>42</v>
      </c>
      <c r="E4" s="47">
        <v>11111</v>
      </c>
      <c r="F4" s="49">
        <v>43466</v>
      </c>
      <c r="G4" s="49">
        <v>11111</v>
      </c>
      <c r="H4" s="47" t="s">
        <v>23</v>
      </c>
      <c r="I4" s="47"/>
      <c r="J4" s="60" t="s">
        <v>41</v>
      </c>
      <c r="K4" s="54" t="s">
        <v>9</v>
      </c>
      <c r="L4" s="55"/>
    </row>
    <row r="5" spans="1:14" s="27" customFormat="1" ht="13" x14ac:dyDescent="0.3">
      <c r="A5" s="47">
        <v>2</v>
      </c>
      <c r="B5" s="49">
        <v>43683</v>
      </c>
      <c r="C5" s="47" t="s">
        <v>28</v>
      </c>
      <c r="D5" s="47" t="s">
        <v>42</v>
      </c>
      <c r="E5" s="47">
        <v>11111</v>
      </c>
      <c r="F5" s="49">
        <v>43466</v>
      </c>
      <c r="G5" s="49">
        <v>11111</v>
      </c>
      <c r="H5" s="47" t="s">
        <v>23</v>
      </c>
      <c r="I5" s="47"/>
      <c r="J5" s="61"/>
      <c r="K5" s="47" t="s">
        <v>58</v>
      </c>
      <c r="L5" s="47"/>
    </row>
    <row r="6" spans="1:14" s="27" customFormat="1" ht="13" x14ac:dyDescent="0.3">
      <c r="A6" s="47">
        <v>2</v>
      </c>
      <c r="B6" s="49">
        <v>43683</v>
      </c>
      <c r="C6" s="47" t="s">
        <v>28</v>
      </c>
      <c r="D6" s="47" t="s">
        <v>42</v>
      </c>
      <c r="E6" s="47">
        <v>11111</v>
      </c>
      <c r="F6" s="49">
        <v>43466</v>
      </c>
      <c r="G6" s="49">
        <v>11111</v>
      </c>
      <c r="H6" s="47" t="s">
        <v>23</v>
      </c>
      <c r="I6" s="47"/>
      <c r="J6" s="61"/>
      <c r="K6" s="47" t="s">
        <v>58</v>
      </c>
      <c r="L6" s="47"/>
    </row>
    <row r="7" spans="1:14" s="27" customFormat="1" ht="13" x14ac:dyDescent="0.3">
      <c r="A7" s="47"/>
      <c r="B7" s="49"/>
      <c r="C7" s="47"/>
      <c r="D7" s="47"/>
      <c r="E7" s="47"/>
      <c r="F7" s="49"/>
      <c r="G7" s="47"/>
      <c r="H7" s="47"/>
      <c r="I7" s="47"/>
      <c r="J7" s="61"/>
      <c r="K7" s="47"/>
      <c r="L7" s="47"/>
    </row>
    <row r="8" spans="1:14" s="27" customFormat="1" ht="13" x14ac:dyDescent="0.3">
      <c r="A8" s="47"/>
      <c r="B8" s="49"/>
      <c r="C8" s="47"/>
      <c r="D8" s="47"/>
      <c r="E8" s="47"/>
      <c r="F8" s="49"/>
      <c r="G8" s="47"/>
      <c r="H8" s="47"/>
      <c r="I8" s="47"/>
      <c r="J8" s="61"/>
      <c r="K8" s="47"/>
      <c r="L8" s="47"/>
    </row>
    <row r="9" spans="1:14" s="27" customFormat="1" ht="13" x14ac:dyDescent="0.3">
      <c r="A9" s="47"/>
      <c r="B9" s="47"/>
      <c r="C9" s="47"/>
      <c r="D9" s="47"/>
      <c r="E9" s="47"/>
      <c r="F9" s="47"/>
      <c r="G9" s="47"/>
      <c r="H9" s="47"/>
      <c r="I9" s="47"/>
      <c r="J9" s="61"/>
      <c r="K9" s="47"/>
      <c r="L9" s="47"/>
    </row>
    <row r="10" spans="1:14" s="27" customFormat="1" ht="13" x14ac:dyDescent="0.3">
      <c r="A10" s="47"/>
      <c r="B10" s="47"/>
      <c r="C10" s="47"/>
      <c r="D10" s="47"/>
      <c r="E10" s="47"/>
      <c r="F10" s="47"/>
      <c r="G10" s="47"/>
      <c r="H10" s="47"/>
      <c r="I10" s="47"/>
      <c r="J10" s="61"/>
      <c r="K10" s="47"/>
      <c r="L10" s="47"/>
    </row>
    <row r="11" spans="1:14" s="27" customFormat="1" ht="13" x14ac:dyDescent="0.3">
      <c r="A11" s="47"/>
      <c r="B11" s="47"/>
      <c r="C11" s="47"/>
      <c r="D11" s="47"/>
      <c r="E11" s="47"/>
      <c r="F11" s="47"/>
      <c r="G11" s="47"/>
      <c r="H11" s="47"/>
      <c r="I11" s="47"/>
      <c r="J11" s="61"/>
      <c r="K11" s="47"/>
      <c r="L11" s="47"/>
    </row>
    <row r="12" spans="1:14" s="27" customFormat="1" ht="13" x14ac:dyDescent="0.3">
      <c r="A12" s="47"/>
      <c r="B12" s="47"/>
      <c r="C12" s="47"/>
      <c r="D12" s="47"/>
      <c r="E12" s="47"/>
      <c r="F12" s="47"/>
      <c r="G12" s="47"/>
      <c r="H12" s="47"/>
      <c r="I12" s="47"/>
      <c r="J12" s="61"/>
      <c r="K12" s="47"/>
      <c r="L12" s="47"/>
    </row>
    <row r="13" spans="1:14" s="27" customFormat="1" ht="13" x14ac:dyDescent="0.3">
      <c r="A13" s="47"/>
      <c r="B13" s="47"/>
      <c r="C13" s="47"/>
      <c r="D13" s="47"/>
      <c r="E13" s="47"/>
      <c r="F13" s="47"/>
      <c r="G13" s="47"/>
      <c r="H13" s="47"/>
      <c r="I13" s="47"/>
      <c r="J13" s="61"/>
      <c r="K13" s="47"/>
      <c r="L13" s="47"/>
    </row>
    <row r="14" spans="1:14" s="27" customFormat="1" ht="13" x14ac:dyDescent="0.3">
      <c r="A14" s="47"/>
      <c r="B14" s="47"/>
      <c r="C14" s="47"/>
      <c r="D14" s="47"/>
      <c r="E14" s="47"/>
      <c r="F14" s="47"/>
      <c r="G14" s="47"/>
      <c r="H14" s="47"/>
      <c r="I14" s="47"/>
      <c r="J14" s="61"/>
      <c r="K14" s="47"/>
      <c r="L14" s="47"/>
    </row>
    <row r="15" spans="1:14" s="27" customFormat="1" ht="13" x14ac:dyDescent="0.3">
      <c r="A15" s="47"/>
      <c r="B15" s="47"/>
      <c r="C15" s="47"/>
      <c r="D15" s="47"/>
      <c r="E15" s="47"/>
      <c r="F15" s="47"/>
      <c r="G15" s="47"/>
      <c r="H15" s="47"/>
      <c r="I15" s="47"/>
      <c r="J15" s="61"/>
      <c r="K15" s="47"/>
      <c r="L15" s="47"/>
    </row>
    <row r="16" spans="1:14" s="27" customFormat="1" ht="13" x14ac:dyDescent="0.3">
      <c r="A16" s="47"/>
      <c r="B16" s="47"/>
      <c r="C16" s="47"/>
      <c r="D16" s="47"/>
      <c r="E16" s="47"/>
      <c r="F16" s="47"/>
      <c r="G16" s="47"/>
      <c r="H16" s="47"/>
      <c r="I16" s="47"/>
      <c r="J16" s="61"/>
      <c r="K16" s="47"/>
      <c r="L16" s="47"/>
    </row>
    <row r="17" spans="1:12" s="27" customFormat="1" ht="13" x14ac:dyDescent="0.3">
      <c r="A17" s="47"/>
      <c r="B17" s="47"/>
      <c r="C17" s="47"/>
      <c r="D17" s="47"/>
      <c r="E17" s="47"/>
      <c r="F17" s="47"/>
      <c r="G17" s="47"/>
      <c r="H17" s="47"/>
      <c r="I17" s="47"/>
      <c r="J17" s="61"/>
      <c r="K17" s="47"/>
      <c r="L17" s="47"/>
    </row>
    <row r="18" spans="1:12" x14ac:dyDescent="0.35">
      <c r="A18" s="56"/>
      <c r="B18" s="56"/>
      <c r="C18" s="56"/>
      <c r="D18" s="56"/>
      <c r="E18" s="56"/>
      <c r="F18" s="56"/>
      <c r="G18" s="56"/>
      <c r="H18" s="56"/>
      <c r="I18" s="56"/>
      <c r="J18" s="62"/>
      <c r="K18" s="56"/>
      <c r="L18" s="56"/>
    </row>
    <row r="19" spans="1:12" x14ac:dyDescent="0.35">
      <c r="A19" s="56"/>
      <c r="B19" s="56"/>
      <c r="C19" s="56"/>
      <c r="D19" s="56"/>
      <c r="E19" s="56"/>
      <c r="F19" s="56"/>
      <c r="G19" s="56"/>
      <c r="H19" s="56"/>
      <c r="I19" s="56"/>
      <c r="J19" s="62"/>
      <c r="K19" s="56"/>
      <c r="L19" s="56"/>
    </row>
    <row r="20" spans="1:12" x14ac:dyDescent="0.35">
      <c r="A20" s="56"/>
      <c r="B20" s="56"/>
      <c r="C20" s="56"/>
      <c r="D20" s="56"/>
      <c r="E20" s="56"/>
      <c r="F20" s="56"/>
      <c r="G20" s="56"/>
      <c r="H20" s="56"/>
      <c r="I20" s="56"/>
      <c r="J20" s="62"/>
      <c r="K20" s="56"/>
      <c r="L20" s="56"/>
    </row>
    <row r="21" spans="1:12" x14ac:dyDescent="0.35">
      <c r="A21" s="56"/>
      <c r="B21" s="56"/>
      <c r="C21" s="56"/>
      <c r="D21" s="56"/>
      <c r="E21" s="56"/>
      <c r="F21" s="56"/>
      <c r="G21" s="56"/>
      <c r="H21" s="56"/>
      <c r="I21" s="56"/>
      <c r="J21" s="62"/>
      <c r="K21" s="56"/>
      <c r="L21" s="56"/>
    </row>
    <row r="22" spans="1:12" x14ac:dyDescent="0.35">
      <c r="A22" s="56"/>
      <c r="B22" s="56"/>
      <c r="C22" s="56"/>
      <c r="D22" s="56"/>
      <c r="E22" s="56"/>
      <c r="F22" s="56"/>
      <c r="G22" s="56"/>
      <c r="H22" s="56"/>
      <c r="I22" s="56"/>
      <c r="J22" s="62"/>
      <c r="K22" s="56"/>
      <c r="L22" s="56"/>
    </row>
    <row r="23" spans="1:12" x14ac:dyDescent="0.35">
      <c r="A23" s="56"/>
      <c r="B23" s="56"/>
      <c r="C23" s="56"/>
      <c r="D23" s="56"/>
      <c r="E23" s="56"/>
      <c r="F23" s="56"/>
      <c r="G23" s="56"/>
      <c r="H23" s="56"/>
      <c r="I23" s="56"/>
      <c r="J23" s="62"/>
      <c r="K23" s="56"/>
      <c r="L23" s="56"/>
    </row>
    <row r="24" spans="1:12" x14ac:dyDescent="0.35">
      <c r="A24" s="56"/>
      <c r="B24" s="56"/>
      <c r="C24" s="56"/>
      <c r="D24" s="56"/>
      <c r="E24" s="56"/>
      <c r="F24" s="56"/>
      <c r="G24" s="56"/>
      <c r="H24" s="56"/>
      <c r="I24" s="56"/>
      <c r="J24" s="62"/>
      <c r="K24" s="56"/>
      <c r="L24" s="56"/>
    </row>
    <row r="25" spans="1:12" x14ac:dyDescent="0.35">
      <c r="A25" s="56"/>
      <c r="B25" s="56"/>
      <c r="C25" s="56"/>
      <c r="D25" s="56"/>
      <c r="E25" s="56"/>
      <c r="F25" s="56"/>
      <c r="G25" s="56"/>
      <c r="H25" s="56"/>
      <c r="I25" s="56"/>
      <c r="J25" s="62"/>
      <c r="K25" s="56"/>
      <c r="L25" s="56"/>
    </row>
    <row r="26" spans="1:12" x14ac:dyDescent="0.35">
      <c r="A26" s="56"/>
      <c r="B26" s="56"/>
      <c r="C26" s="56"/>
      <c r="D26" s="56"/>
      <c r="E26" s="56"/>
      <c r="F26" s="56"/>
      <c r="G26" s="56"/>
      <c r="H26" s="56"/>
      <c r="I26" s="56"/>
      <c r="J26" s="62"/>
      <c r="K26" s="56"/>
      <c r="L26" s="56"/>
    </row>
    <row r="27" spans="1:12" x14ac:dyDescent="0.35">
      <c r="A27" s="56"/>
      <c r="B27" s="56"/>
      <c r="C27" s="56"/>
      <c r="D27" s="56"/>
      <c r="E27" s="56"/>
      <c r="F27" s="56"/>
      <c r="G27" s="56"/>
      <c r="H27" s="56"/>
      <c r="I27" s="56"/>
      <c r="J27" s="62"/>
      <c r="K27" s="56"/>
      <c r="L27" s="56"/>
    </row>
  </sheetData>
  <conditionalFormatting sqref="F3">
    <cfRule type="cellIs" dxfId="7" priority="8" operator="equal">
      <formula>0</formula>
    </cfRule>
  </conditionalFormatting>
  <conditionalFormatting sqref="F2">
    <cfRule type="cellIs" dxfId="5" priority="6" operator="equal">
      <formula>0</formula>
    </cfRule>
  </conditionalFormatting>
  <conditionalFormatting sqref="J2">
    <cfRule type="cellIs" dxfId="4" priority="5" operator="equal">
      <formula>0</formula>
    </cfRule>
  </conditionalFormatting>
  <conditionalFormatting sqref="J3">
    <cfRule type="cellIs" dxfId="1" priority="2" operator="equal">
      <formula>0</formula>
    </cfRule>
  </conditionalFormatting>
  <conditionalFormatting sqref="J4">
    <cfRule type="cellIs" dxfId="0" priority="1" operator="equal">
      <formula>0</formula>
    </cfRule>
  </conditionalFormatting>
  <dataValidations count="1">
    <dataValidation type="list" allowBlank="1" showInputMessage="1" showErrorMessage="1" sqref="E2:E3" xr:uid="{B1D4B46F-C349-4C16-A746-C52A2502B7B1}">
      <formula1>ACTES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23240C5D-96EB-4B8D-A379-7E4B61E95019}">
          <x14:formula1>
            <xm:f>LISTE!$E$2:$E$8</xm:f>
          </x14:formula1>
          <xm:sqref>D2:D3</xm:sqref>
        </x14:dataValidation>
        <x14:dataValidation type="list" allowBlank="1" showInputMessage="1" showErrorMessage="1" xr:uid="{945F862F-0EFB-47DC-8B45-53FC10C1F637}">
          <x14:formula1>
            <xm:f>LISTE!$A$2:$A$6</xm:f>
          </x14:formula1>
          <xm:sqref>G2:G3 K2:K4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1:H57"/>
  <sheetViews>
    <sheetView zoomScale="74" zoomScaleNormal="74" workbookViewId="0">
      <selection activeCell="C22" sqref="C22"/>
    </sheetView>
  </sheetViews>
  <sheetFormatPr baseColWidth="10" defaultColWidth="10.81640625" defaultRowHeight="14.5" x14ac:dyDescent="0.35"/>
  <cols>
    <col min="1" max="1" width="46.6328125" style="7" bestFit="1" customWidth="1"/>
    <col min="2" max="2" width="30.453125" style="7" customWidth="1"/>
    <col min="3" max="3" width="38.1796875" style="7" bestFit="1" customWidth="1"/>
    <col min="4" max="4" width="45.81640625" style="7" bestFit="1" customWidth="1"/>
    <col min="5" max="5" width="25.453125" style="7" bestFit="1" customWidth="1"/>
    <col min="6" max="6" width="42.54296875" style="7" bestFit="1" customWidth="1"/>
    <col min="7" max="7" width="30.453125" style="7" bestFit="1" customWidth="1"/>
    <col min="8" max="8" width="49.36328125" style="7" bestFit="1" customWidth="1"/>
    <col min="9" max="16384" width="10.81640625" style="7"/>
  </cols>
  <sheetData>
    <row r="1" spans="1:8" ht="15" thickBot="1" x14ac:dyDescent="0.4">
      <c r="A1" s="6" t="s">
        <v>59</v>
      </c>
      <c r="B1" s="6" t="s">
        <v>60</v>
      </c>
      <c r="C1" s="6" t="s">
        <v>32</v>
      </c>
      <c r="D1" s="6" t="s">
        <v>31</v>
      </c>
      <c r="E1" s="6" t="s">
        <v>30</v>
      </c>
      <c r="F1" s="6" t="s">
        <v>29</v>
      </c>
      <c r="G1" s="6" t="s">
        <v>33</v>
      </c>
      <c r="H1" s="6" t="s">
        <v>34</v>
      </c>
    </row>
    <row r="2" spans="1:8" ht="16" thickBot="1" x14ac:dyDescent="0.4">
      <c r="A2" s="1" t="s">
        <v>41</v>
      </c>
      <c r="B2" s="1" t="s">
        <v>39</v>
      </c>
      <c r="C2" s="5" t="s">
        <v>43</v>
      </c>
      <c r="D2" s="8" t="s">
        <v>38</v>
      </c>
      <c r="E2" s="8" t="s">
        <v>40</v>
      </c>
      <c r="F2" s="8" t="s">
        <v>35</v>
      </c>
      <c r="G2" s="16" t="s">
        <v>37</v>
      </c>
      <c r="H2" s="2" t="s">
        <v>36</v>
      </c>
    </row>
    <row r="3" spans="1:8" ht="16" thickBot="1" x14ac:dyDescent="0.4">
      <c r="A3" s="1" t="s">
        <v>41</v>
      </c>
      <c r="B3" s="1" t="s">
        <v>39</v>
      </c>
      <c r="C3" s="5" t="s">
        <v>43</v>
      </c>
      <c r="D3" s="8" t="s">
        <v>50</v>
      </c>
      <c r="E3" s="8" t="s">
        <v>40</v>
      </c>
      <c r="F3" s="8" t="s">
        <v>35</v>
      </c>
      <c r="G3" s="16" t="s">
        <v>37</v>
      </c>
      <c r="H3" s="2" t="s">
        <v>36</v>
      </c>
    </row>
    <row r="4" spans="1:8" ht="16" thickBot="1" x14ac:dyDescent="0.4">
      <c r="A4" s="1" t="s">
        <v>41</v>
      </c>
      <c r="B4" s="1" t="s">
        <v>39</v>
      </c>
      <c r="C4" s="5" t="s">
        <v>43</v>
      </c>
      <c r="D4" s="8" t="s">
        <v>51</v>
      </c>
      <c r="E4" s="8" t="s">
        <v>40</v>
      </c>
      <c r="F4" s="8" t="s">
        <v>35</v>
      </c>
      <c r="G4" s="16" t="s">
        <v>37</v>
      </c>
      <c r="H4" s="2" t="s">
        <v>36</v>
      </c>
    </row>
    <row r="5" spans="1:8" ht="16" thickBot="1" x14ac:dyDescent="0.4">
      <c r="A5" s="1" t="s">
        <v>41</v>
      </c>
      <c r="B5" s="1" t="s">
        <v>39</v>
      </c>
      <c r="C5" s="5" t="s">
        <v>43</v>
      </c>
      <c r="D5" s="8" t="s">
        <v>52</v>
      </c>
      <c r="E5" s="8" t="s">
        <v>40</v>
      </c>
      <c r="F5" s="8" t="s">
        <v>35</v>
      </c>
      <c r="G5" s="16" t="s">
        <v>37</v>
      </c>
      <c r="H5" s="2" t="s">
        <v>36</v>
      </c>
    </row>
    <row r="6" spans="1:8" ht="16" thickBot="1" x14ac:dyDescent="0.4">
      <c r="A6" s="1" t="s">
        <v>41</v>
      </c>
      <c r="B6" s="1" t="s">
        <v>39</v>
      </c>
      <c r="C6" s="5" t="s">
        <v>43</v>
      </c>
      <c r="D6" s="8" t="s">
        <v>53</v>
      </c>
      <c r="E6" s="8" t="s">
        <v>40</v>
      </c>
      <c r="F6" s="8" t="s">
        <v>35</v>
      </c>
      <c r="G6" s="16" t="s">
        <v>37</v>
      </c>
      <c r="H6" s="2" t="s">
        <v>36</v>
      </c>
    </row>
    <row r="7" spans="1:8" ht="16" thickBot="1" x14ac:dyDescent="0.4">
      <c r="A7" s="1" t="s">
        <v>41</v>
      </c>
      <c r="B7" s="1" t="s">
        <v>39</v>
      </c>
      <c r="C7" s="5" t="s">
        <v>43</v>
      </c>
      <c r="D7" s="8" t="s">
        <v>54</v>
      </c>
      <c r="E7" s="4"/>
      <c r="F7" s="8" t="s">
        <v>35</v>
      </c>
      <c r="G7" s="16" t="s">
        <v>37</v>
      </c>
      <c r="H7" s="2" t="s">
        <v>36</v>
      </c>
    </row>
    <row r="8" spans="1:8" ht="16" thickBot="1" x14ac:dyDescent="0.4">
      <c r="A8" s="1" t="s">
        <v>41</v>
      </c>
      <c r="B8" s="1" t="s">
        <v>39</v>
      </c>
      <c r="C8" s="5" t="s">
        <v>43</v>
      </c>
      <c r="D8" s="8" t="s">
        <v>55</v>
      </c>
      <c r="E8" s="4"/>
      <c r="F8" s="8" t="s">
        <v>35</v>
      </c>
      <c r="G8" s="16" t="s">
        <v>37</v>
      </c>
      <c r="H8" s="2" t="s">
        <v>36</v>
      </c>
    </row>
    <row r="9" spans="1:8" ht="16" thickBot="1" x14ac:dyDescent="0.4">
      <c r="A9" s="1" t="s">
        <v>41</v>
      </c>
      <c r="B9" s="1" t="s">
        <v>39</v>
      </c>
      <c r="C9" s="5" t="s">
        <v>43</v>
      </c>
      <c r="D9" s="8" t="s">
        <v>56</v>
      </c>
      <c r="E9" s="4"/>
      <c r="F9" s="8" t="s">
        <v>35</v>
      </c>
      <c r="H9" s="2" t="s">
        <v>36</v>
      </c>
    </row>
    <row r="10" spans="1:8" ht="16" thickBot="1" x14ac:dyDescent="0.4">
      <c r="A10" s="1" t="s">
        <v>41</v>
      </c>
      <c r="B10" s="7" t="s">
        <v>12</v>
      </c>
      <c r="C10" s="5" t="s">
        <v>43</v>
      </c>
      <c r="D10" s="7" t="s">
        <v>12</v>
      </c>
      <c r="E10" s="3"/>
      <c r="F10" s="8" t="s">
        <v>35</v>
      </c>
      <c r="H10" s="2" t="s">
        <v>36</v>
      </c>
    </row>
    <row r="11" spans="1:8" ht="16" thickBot="1" x14ac:dyDescent="0.4">
      <c r="A11" s="1" t="s">
        <v>41</v>
      </c>
      <c r="B11" s="7" t="s">
        <v>12</v>
      </c>
      <c r="C11" s="7" t="s">
        <v>12</v>
      </c>
      <c r="D11" s="7" t="s">
        <v>12</v>
      </c>
      <c r="E11" s="3"/>
      <c r="F11" s="23"/>
      <c r="H11" s="2" t="s">
        <v>36</v>
      </c>
    </row>
    <row r="12" spans="1:8" ht="16" thickBot="1" x14ac:dyDescent="0.4">
      <c r="A12" s="1" t="s">
        <v>41</v>
      </c>
      <c r="B12" s="7" t="s">
        <v>12</v>
      </c>
      <c r="C12" t="s">
        <v>12</v>
      </c>
      <c r="D12" s="7" t="s">
        <v>12</v>
      </c>
      <c r="E12" s="7" t="s">
        <v>12</v>
      </c>
      <c r="F12" s="23"/>
      <c r="H12" s="2" t="s">
        <v>36</v>
      </c>
    </row>
    <row r="13" spans="1:8" ht="16" thickBot="1" x14ac:dyDescent="0.4">
      <c r="A13" s="1" t="s">
        <v>41</v>
      </c>
      <c r="B13" s="7" t="s">
        <v>12</v>
      </c>
      <c r="C13"/>
      <c r="D13" s="7" t="s">
        <v>12</v>
      </c>
      <c r="E13" s="7" t="s">
        <v>12</v>
      </c>
      <c r="F13" s="7" t="s">
        <v>12</v>
      </c>
      <c r="H13" s="2" t="s">
        <v>36</v>
      </c>
    </row>
    <row r="14" spans="1:8" ht="16" thickBot="1" x14ac:dyDescent="0.4">
      <c r="A14" s="1" t="s">
        <v>41</v>
      </c>
      <c r="C14"/>
      <c r="E14" s="7" t="s">
        <v>12</v>
      </c>
      <c r="H14" s="2" t="s">
        <v>36</v>
      </c>
    </row>
    <row r="15" spans="1:8" ht="16" thickBot="1" x14ac:dyDescent="0.4">
      <c r="A15" s="1" t="s">
        <v>41</v>
      </c>
      <c r="B15" s="7" t="s">
        <v>12</v>
      </c>
      <c r="D15" s="7" t="s">
        <v>12</v>
      </c>
      <c r="F15" s="7" t="s">
        <v>12</v>
      </c>
      <c r="H15" s="2" t="s">
        <v>36</v>
      </c>
    </row>
    <row r="16" spans="1:8" ht="16" thickBot="1" x14ac:dyDescent="0.4">
      <c r="A16" s="1" t="s">
        <v>41</v>
      </c>
      <c r="D16" s="7" t="s">
        <v>12</v>
      </c>
      <c r="E16" s="7" t="s">
        <v>12</v>
      </c>
      <c r="F16" s="7" t="s">
        <v>12</v>
      </c>
      <c r="H16" s="2" t="s">
        <v>36</v>
      </c>
    </row>
    <row r="17" spans="1:8" ht="16" thickBot="1" x14ac:dyDescent="0.4">
      <c r="A17" s="1" t="s">
        <v>41</v>
      </c>
      <c r="E17" s="7" t="s">
        <v>12</v>
      </c>
      <c r="H17" s="2" t="s">
        <v>36</v>
      </c>
    </row>
    <row r="18" spans="1:8" ht="16" thickBot="1" x14ac:dyDescent="0.4">
      <c r="A18" s="1" t="s">
        <v>41</v>
      </c>
      <c r="H18" s="2" t="s">
        <v>36</v>
      </c>
    </row>
    <row r="19" spans="1:8" ht="16" thickBot="1" x14ac:dyDescent="0.4">
      <c r="A19" s="1" t="s">
        <v>41</v>
      </c>
      <c r="H19" s="2" t="s">
        <v>36</v>
      </c>
    </row>
    <row r="20" spans="1:8" ht="16" thickBot="1" x14ac:dyDescent="0.4">
      <c r="A20" s="1" t="s">
        <v>41</v>
      </c>
      <c r="H20" s="2" t="s">
        <v>36</v>
      </c>
    </row>
    <row r="21" spans="1:8" ht="16" thickBot="1" x14ac:dyDescent="0.4">
      <c r="A21" s="1" t="s">
        <v>41</v>
      </c>
      <c r="H21" s="2" t="s">
        <v>36</v>
      </c>
    </row>
    <row r="22" spans="1:8" ht="16" thickBot="1" x14ac:dyDescent="0.4">
      <c r="A22" s="1" t="s">
        <v>41</v>
      </c>
      <c r="H22" s="2" t="s">
        <v>36</v>
      </c>
    </row>
    <row r="23" spans="1:8" ht="16" thickBot="1" x14ac:dyDescent="0.4">
      <c r="A23" s="1" t="s">
        <v>41</v>
      </c>
      <c r="H23" s="2" t="s">
        <v>36</v>
      </c>
    </row>
    <row r="24" spans="1:8" ht="16" thickBot="1" x14ac:dyDescent="0.4">
      <c r="A24" s="1" t="s">
        <v>41</v>
      </c>
      <c r="H24" s="2" t="s">
        <v>36</v>
      </c>
    </row>
    <row r="25" spans="1:8" ht="16" thickBot="1" x14ac:dyDescent="0.4">
      <c r="A25" s="1" t="s">
        <v>41</v>
      </c>
    </row>
    <row r="26" spans="1:8" ht="16" thickBot="1" x14ac:dyDescent="0.4">
      <c r="A26" s="1" t="s">
        <v>41</v>
      </c>
    </row>
    <row r="27" spans="1:8" ht="16" thickBot="1" x14ac:dyDescent="0.4">
      <c r="A27" s="1" t="s">
        <v>41</v>
      </c>
    </row>
    <row r="28" spans="1:8" ht="16" thickBot="1" x14ac:dyDescent="0.4">
      <c r="A28" s="1" t="s">
        <v>41</v>
      </c>
    </row>
    <row r="29" spans="1:8" ht="15.5" x14ac:dyDescent="0.35">
      <c r="A29" s="1" t="s">
        <v>41</v>
      </c>
    </row>
    <row r="57" spans="1:1" x14ac:dyDescent="0.35">
      <c r="A57" s="7" t="str">
        <f t="shared" ref="A57" si="0">UPPER(A30)</f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E13"/>
  <sheetViews>
    <sheetView workbookViewId="0">
      <selection activeCell="F11" sqref="F11"/>
    </sheetView>
  </sheetViews>
  <sheetFormatPr baseColWidth="10" defaultRowHeight="14.5" x14ac:dyDescent="0.35"/>
  <cols>
    <col min="1" max="1" width="16.453125" bestFit="1" customWidth="1"/>
    <col min="3" max="3" width="11.81640625" bestFit="1" customWidth="1"/>
    <col min="5" max="5" width="13.26953125" bestFit="1" customWidth="1"/>
  </cols>
  <sheetData>
    <row r="1" spans="1:5" x14ac:dyDescent="0.35">
      <c r="A1" s="9" t="s">
        <v>6</v>
      </c>
      <c r="B1" s="9"/>
      <c r="C1" s="9" t="s">
        <v>5</v>
      </c>
      <c r="D1" s="9"/>
      <c r="E1" s="9" t="s">
        <v>44</v>
      </c>
    </row>
    <row r="3" spans="1:5" x14ac:dyDescent="0.35">
      <c r="A3" t="s">
        <v>1</v>
      </c>
      <c r="C3" t="s">
        <v>28</v>
      </c>
      <c r="E3" t="s">
        <v>28</v>
      </c>
    </row>
    <row r="4" spans="1:5" x14ac:dyDescent="0.35">
      <c r="A4" t="s">
        <v>9</v>
      </c>
      <c r="C4" t="s">
        <v>23</v>
      </c>
      <c r="E4" t="s">
        <v>23</v>
      </c>
    </row>
    <row r="5" spans="1:5" x14ac:dyDescent="0.35">
      <c r="A5" t="s">
        <v>8</v>
      </c>
      <c r="C5" t="s">
        <v>24</v>
      </c>
      <c r="E5" t="s">
        <v>24</v>
      </c>
    </row>
    <row r="6" spans="1:5" x14ac:dyDescent="0.35">
      <c r="A6" t="s">
        <v>2</v>
      </c>
      <c r="C6" t="s">
        <v>25</v>
      </c>
      <c r="E6" t="s">
        <v>25</v>
      </c>
    </row>
    <row r="7" spans="1:5" x14ac:dyDescent="0.35">
      <c r="C7" t="s">
        <v>26</v>
      </c>
      <c r="E7" t="s">
        <v>26</v>
      </c>
    </row>
    <row r="8" spans="1:5" x14ac:dyDescent="0.35">
      <c r="E8" t="s">
        <v>27</v>
      </c>
    </row>
    <row r="12" spans="1:5" ht="32" customHeight="1" x14ac:dyDescent="0.35">
      <c r="A12" s="21" t="s">
        <v>18</v>
      </c>
      <c r="B12" s="21"/>
      <c r="C12" s="21" t="str">
        <f>"LISTE!"&amp;ADDRESS(ROW(C12),COLUMN(B12))</f>
        <v>LISTE!$B$12</v>
      </c>
    </row>
    <row r="13" spans="1:5" ht="28.5" customHeight="1" x14ac:dyDescent="0.35">
      <c r="A13" s="21" t="s">
        <v>19</v>
      </c>
      <c r="B13" s="21"/>
      <c r="C13" s="21" t="str">
        <f>"LISTE!"&amp;ADDRESS(ROW(C13),COLUMN(B13))</f>
        <v>LISTE!$B$13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Guide</vt:lpstr>
      <vt:lpstr>Sauvegarde</vt:lpstr>
      <vt:lpstr>SOURCE</vt:lpstr>
      <vt:lpstr>LISTE</vt:lpstr>
      <vt:lpstr>ACTES</vt:lpstr>
      <vt:lpstr>AJAS</vt:lpstr>
      <vt:lpstr>DA_CS_INTERNET</vt:lpstr>
      <vt:lpstr>DA_CS_PAPIER</vt:lpstr>
      <vt:lpstr>ITEM_1</vt:lpstr>
      <vt:lpstr>MaSource</vt:lpstr>
      <vt:lpstr>NOEMIE</vt:lpstr>
      <vt:lpstr>Guide!Print_Area</vt:lpstr>
      <vt:lpstr>RESILIATION</vt:lpstr>
      <vt:lpstr>RIB</vt:lpstr>
      <vt:lpstr>Statut</vt:lpstr>
      <vt:lpstr>TAB_RIB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NEROME</dc:creator>
  <cp:lastModifiedBy>Ismail _</cp:lastModifiedBy>
  <cp:lastPrinted>2019-07-30T03:01:01Z</cp:lastPrinted>
  <dcterms:created xsi:type="dcterms:W3CDTF">2019-07-11T09:09:56Z</dcterms:created>
  <dcterms:modified xsi:type="dcterms:W3CDTF">2019-08-05T22:55:12Z</dcterms:modified>
</cp:coreProperties>
</file>