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 ETIQUETTE\Desktop\"/>
    </mc:Choice>
  </mc:AlternateContent>
  <bookViews>
    <workbookView xWindow="-1185" yWindow="705" windowWidth="28515" windowHeight="12585"/>
  </bookViews>
  <sheets>
    <sheet name="Feuil1" sheetId="1" r:id="rId1"/>
    <sheet name="Feuil2" sheetId="2" r:id="rId2"/>
    <sheet name="Feuil3" sheetId="3" r:id="rId3"/>
  </sheets>
  <calcPr calcId="152511" iterate="1"/>
</workbook>
</file>

<file path=xl/calcChain.xml><?xml version="1.0" encoding="utf-8"?>
<calcChain xmlns="http://schemas.openxmlformats.org/spreadsheetml/2006/main">
  <c r="H10" i="1" l="1"/>
  <c r="H9" i="1"/>
  <c r="I33" i="1"/>
  <c r="I36" i="1" l="1"/>
  <c r="B4" i="3"/>
  <c r="C8" i="1" l="1"/>
  <c r="A26" i="1" s="1"/>
  <c r="C26" i="1" l="1"/>
  <c r="D26" i="1" s="1"/>
  <c r="I38" i="1"/>
  <c r="I32" i="1"/>
  <c r="D28" i="1"/>
  <c r="D27" i="1"/>
  <c r="D39" i="1"/>
  <c r="D37" i="1"/>
  <c r="D35" i="1"/>
  <c r="D25" i="1"/>
  <c r="D24" i="1"/>
  <c r="I34" i="1" l="1"/>
  <c r="D30" i="1" s="1"/>
  <c r="D29" i="1"/>
  <c r="D32" i="1" l="1"/>
  <c r="D41" i="1" s="1"/>
  <c r="G43" i="1" s="1"/>
</calcChain>
</file>

<file path=xl/sharedStrings.xml><?xml version="1.0" encoding="utf-8"?>
<sst xmlns="http://schemas.openxmlformats.org/spreadsheetml/2006/main" count="74" uniqueCount="61">
  <si>
    <t>Quantité :</t>
  </si>
  <si>
    <t>nombre de passsage :</t>
  </si>
  <si>
    <t>nombre de pose(s)</t>
  </si>
  <si>
    <t>nombre de frappes:</t>
  </si>
  <si>
    <t>TARIFS A UTILISER SELON LE CAS</t>
  </si>
  <si>
    <t>Tirage 1 pose</t>
  </si>
  <si>
    <t>Tirage 2 poses</t>
  </si>
  <si>
    <t>jusquà 3000</t>
  </si>
  <si>
    <t>le mille</t>
  </si>
  <si>
    <t>jusquà 5000</t>
  </si>
  <si>
    <t>plus de 5000</t>
  </si>
  <si>
    <t>plus de 10000</t>
  </si>
  <si>
    <t>jusquà 10000</t>
  </si>
  <si>
    <t>Quantité</t>
  </si>
  <si>
    <t>Désignation</t>
  </si>
  <si>
    <t>Prix U.</t>
  </si>
  <si>
    <t>Montant H.T.</t>
  </si>
  <si>
    <t>calage</t>
  </si>
  <si>
    <t>calage secondaire</t>
  </si>
  <si>
    <t>Frappe ,Tirage</t>
  </si>
  <si>
    <t>lavage</t>
  </si>
  <si>
    <t>Sous total - Montant H.T.</t>
  </si>
  <si>
    <t>Hors cliché</t>
  </si>
  <si>
    <t>prix de vente H.T.</t>
  </si>
  <si>
    <t xml:space="preserve">   prix de vente H.T.</t>
  </si>
  <si>
    <t>film thermique</t>
  </si>
  <si>
    <t>cliché inclus</t>
  </si>
  <si>
    <t xml:space="preserve">  prix de vente H.T.</t>
  </si>
  <si>
    <t>noir à chaud</t>
  </si>
  <si>
    <t>or à chaud</t>
  </si>
  <si>
    <t>or à chaud Mat</t>
  </si>
  <si>
    <t>argent à chaud brillant</t>
  </si>
  <si>
    <t>argent à chaud mat</t>
  </si>
  <si>
    <t>blanc à chaud</t>
  </si>
  <si>
    <t>cuivre à chaud</t>
  </si>
  <si>
    <t>rouge à chaud</t>
  </si>
  <si>
    <t>prix de vente du film thermique</t>
  </si>
  <si>
    <t>le rouleau de 10 cm x 61 m</t>
  </si>
  <si>
    <t>saisies parametres film thermique</t>
  </si>
  <si>
    <t>prix d achat film 1</t>
  </si>
  <si>
    <t>prix d achat film 2</t>
  </si>
  <si>
    <t>total prix d'achat unitaire</t>
  </si>
  <si>
    <t>marge commerciale 33%</t>
  </si>
  <si>
    <t xml:space="preserve">prix de vente unitaire total </t>
  </si>
  <si>
    <t>nbr de rouleaux</t>
  </si>
  <si>
    <t>rouleaux suppl</t>
  </si>
  <si>
    <t>nombr  rouleaux</t>
  </si>
  <si>
    <t>rembobinage</t>
  </si>
  <si>
    <t>calage:</t>
  </si>
  <si>
    <t>cliché souple</t>
  </si>
  <si>
    <t>euros</t>
  </si>
  <si>
    <t>Client :</t>
  </si>
  <si>
    <t>DESCRIPTION</t>
  </si>
  <si>
    <t>prix papier</t>
  </si>
  <si>
    <t>metres linaire</t>
  </si>
  <si>
    <t>laize papier</t>
  </si>
  <si>
    <t>marge+ 33%</t>
  </si>
  <si>
    <t>total</t>
  </si>
  <si>
    <t>prix de vente avec papier H.T.</t>
  </si>
  <si>
    <t>total sm</t>
  </si>
  <si>
    <t>marge+ 33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</si>
</sst>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6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6" xfId="0" applyBorder="1" applyAlignment="1">
      <alignment horizontal="righ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2" fillId="0" borderId="10" xfId="0" applyFont="1" applyBorder="1"/>
    <xf numFmtId="0" fontId="0" fillId="0" borderId="0" xfId="0" applyBorder="1"/>
    <xf numFmtId="0" fontId="0" fillId="0" borderId="1" xfId="0" applyBorder="1"/>
    <xf numFmtId="0" fontId="0" fillId="0" borderId="35" xfId="0" applyBorder="1"/>
    <xf numFmtId="0" fontId="0" fillId="0" borderId="36" xfId="0" applyBorder="1"/>
    <xf numFmtId="0" fontId="0" fillId="0" borderId="34" xfId="0" applyBorder="1" applyAlignment="1">
      <alignment horizontal="center" vertical="center"/>
    </xf>
    <xf numFmtId="0" fontId="1" fillId="0" borderId="31" xfId="0" applyFont="1" applyBorder="1"/>
    <xf numFmtId="0" fontId="4" fillId="0" borderId="4" xfId="0" applyFont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25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27" xfId="0" applyNumberFormat="1" applyBorder="1" applyAlignment="1">
      <alignment horizontal="center"/>
    </xf>
    <xf numFmtId="4" fontId="0" fillId="0" borderId="10" xfId="0" applyNumberFormat="1" applyBorder="1" applyAlignment="1">
      <alignment horizontal="center" vertical="center"/>
    </xf>
    <xf numFmtId="4" fontId="0" fillId="0" borderId="18" xfId="0" applyNumberFormat="1" applyFill="1" applyBorder="1" applyAlignment="1">
      <alignment horizontal="center" vertical="center"/>
    </xf>
    <xf numFmtId="4" fontId="0" fillId="0" borderId="19" xfId="0" applyNumberFormat="1" applyBorder="1" applyAlignment="1">
      <alignment vertical="center"/>
    </xf>
    <xf numFmtId="4" fontId="0" fillId="0" borderId="17" xfId="0" applyNumberFormat="1" applyBorder="1" applyAlignment="1">
      <alignment horizontal="center" vertical="center"/>
    </xf>
    <xf numFmtId="4" fontId="0" fillId="0" borderId="0" xfId="0" applyNumberFormat="1"/>
    <xf numFmtId="4" fontId="0" fillId="0" borderId="13" xfId="0" applyNumberFormat="1" applyBorder="1" applyAlignment="1">
      <alignment horizontal="center"/>
    </xf>
    <xf numFmtId="0" fontId="6" fillId="0" borderId="0" xfId="0" applyFont="1" applyBorder="1"/>
    <xf numFmtId="2" fontId="0" fillId="0" borderId="25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0" borderId="32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2" borderId="32" xfId="0" applyNumberFormat="1" applyFill="1" applyBorder="1" applyAlignment="1">
      <alignment horizontal="center" vertical="center"/>
    </xf>
    <xf numFmtId="2" fontId="0" fillId="2" borderId="34" xfId="0" applyNumberForma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7" fillId="0" borderId="0" xfId="0" applyFont="1"/>
    <xf numFmtId="0" fontId="8" fillId="0" borderId="0" xfId="0" applyFont="1" applyAlignment="1">
      <alignment horizontal="centerContinuous"/>
    </xf>
    <xf numFmtId="0" fontId="0" fillId="0" borderId="0" xfId="0" applyFill="1"/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4" fontId="5" fillId="0" borderId="3" xfId="0" applyNumberFormat="1" applyFont="1" applyBorder="1" applyAlignment="1"/>
    <xf numFmtId="0" fontId="0" fillId="0" borderId="3" xfId="0" applyBorder="1" applyAlignment="1">
      <alignment horizontal="centerContinuous" vertical="top"/>
    </xf>
    <xf numFmtId="0" fontId="0" fillId="0" borderId="4" xfId="0" applyBorder="1" applyAlignment="1">
      <alignment horizontal="centerContinuous" vertical="top"/>
    </xf>
    <xf numFmtId="0" fontId="0" fillId="0" borderId="5" xfId="0" applyBorder="1" applyAlignment="1">
      <alignment horizontal="centerContinuous" vertical="top"/>
    </xf>
    <xf numFmtId="0" fontId="0" fillId="0" borderId="8" xfId="0" applyBorder="1" applyAlignment="1">
      <alignment horizontal="centerContinuous" vertical="top"/>
    </xf>
    <xf numFmtId="0" fontId="0" fillId="0" borderId="1" xfId="0" applyBorder="1" applyAlignment="1">
      <alignment horizontal="centerContinuous" vertical="top"/>
    </xf>
    <xf numFmtId="0" fontId="0" fillId="0" borderId="9" xfId="0" applyBorder="1" applyAlignment="1">
      <alignment horizontal="centerContinuous" vertical="top"/>
    </xf>
    <xf numFmtId="0" fontId="0" fillId="0" borderId="10" xfId="0" applyFill="1" applyBorder="1" applyAlignment="1">
      <alignment horizontal="center"/>
    </xf>
    <xf numFmtId="0" fontId="1" fillId="0" borderId="3" xfId="0" applyFont="1" applyBorder="1"/>
    <xf numFmtId="0" fontId="1" fillId="0" borderId="8" xfId="0" applyFont="1" applyBorder="1"/>
    <xf numFmtId="0" fontId="3" fillId="0" borderId="8" xfId="0" applyFont="1" applyBorder="1"/>
    <xf numFmtId="2" fontId="0" fillId="0" borderId="37" xfId="0" applyNumberFormat="1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0" borderId="31" xfId="0" applyBorder="1"/>
    <xf numFmtId="0" fontId="9" fillId="0" borderId="31" xfId="0" applyNumberFormat="1" applyFont="1" applyBorder="1"/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3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showGridLines="0" tabSelected="1" zoomScaleNormal="100" zoomScaleSheetLayoutView="100" workbookViewId="0">
      <selection activeCell="Q16" sqref="Q16"/>
    </sheetView>
  </sheetViews>
  <sheetFormatPr baseColWidth="10" defaultRowHeight="15" x14ac:dyDescent="0.25"/>
  <cols>
    <col min="1" max="1" width="11" customWidth="1"/>
    <col min="2" max="2" width="16.140625" customWidth="1"/>
    <col min="5" max="5" width="9.28515625" customWidth="1"/>
    <col min="6" max="6" width="2.85546875" customWidth="1"/>
  </cols>
  <sheetData>
    <row r="1" spans="1:9" ht="18.75" x14ac:dyDescent="0.3">
      <c r="A1" s="70" t="s">
        <v>51</v>
      </c>
      <c r="B1" s="43"/>
    </row>
    <row r="2" spans="1:9" ht="18.75" x14ac:dyDescent="0.3">
      <c r="A2" s="70"/>
    </row>
    <row r="3" spans="1:9" ht="18.75" x14ac:dyDescent="0.3">
      <c r="A3" s="71" t="s">
        <v>52</v>
      </c>
      <c r="B3" s="69"/>
      <c r="C3" s="69"/>
      <c r="D3" s="69"/>
      <c r="E3" s="69"/>
      <c r="F3" s="69"/>
      <c r="G3" s="69"/>
      <c r="H3" s="69"/>
      <c r="I3" s="69"/>
    </row>
    <row r="5" spans="1:9" x14ac:dyDescent="0.25">
      <c r="B5" s="1" t="s">
        <v>0</v>
      </c>
      <c r="C5" s="43">
        <v>60000</v>
      </c>
    </row>
    <row r="6" spans="1:9" x14ac:dyDescent="0.25">
      <c r="B6" s="1" t="s">
        <v>1</v>
      </c>
      <c r="C6" s="43">
        <v>1</v>
      </c>
      <c r="G6" s="88" t="s">
        <v>53</v>
      </c>
      <c r="H6" s="88">
        <v>2</v>
      </c>
    </row>
    <row r="7" spans="1:9" x14ac:dyDescent="0.25">
      <c r="B7" s="1" t="s">
        <v>2</v>
      </c>
      <c r="C7" s="43">
        <v>2</v>
      </c>
      <c r="G7" s="39" t="s">
        <v>54</v>
      </c>
      <c r="H7" s="88">
        <v>500</v>
      </c>
    </row>
    <row r="8" spans="1:9" x14ac:dyDescent="0.25">
      <c r="B8" s="1" t="s">
        <v>3</v>
      </c>
      <c r="C8" s="72">
        <f>C5*C6/C7</f>
        <v>30000</v>
      </c>
      <c r="G8" s="88" t="s">
        <v>55</v>
      </c>
      <c r="H8" s="88">
        <v>0.16700000000000001</v>
      </c>
    </row>
    <row r="9" spans="1:9" x14ac:dyDescent="0.25">
      <c r="B9" s="1" t="s">
        <v>48</v>
      </c>
      <c r="C9" s="43">
        <v>1</v>
      </c>
      <c r="G9" s="88" t="s">
        <v>59</v>
      </c>
      <c r="H9" s="88">
        <f>PRODUCT(H6:H8)</f>
        <v>167</v>
      </c>
    </row>
    <row r="10" spans="1:9" x14ac:dyDescent="0.25">
      <c r="A10" s="2"/>
      <c r="B10" t="s">
        <v>4</v>
      </c>
      <c r="G10" s="88" t="s">
        <v>60</v>
      </c>
      <c r="H10" s="102">
        <f>(H9*33/100)</f>
        <v>55.11</v>
      </c>
    </row>
    <row r="11" spans="1:9" x14ac:dyDescent="0.25">
      <c r="G11" s="88" t="s">
        <v>57</v>
      </c>
      <c r="H11" s="102"/>
    </row>
    <row r="14" spans="1:9" x14ac:dyDescent="0.25">
      <c r="A14" s="3"/>
      <c r="B14" s="5" t="s">
        <v>4</v>
      </c>
      <c r="C14" s="5"/>
      <c r="D14" s="6"/>
      <c r="G14" s="76" t="s">
        <v>36</v>
      </c>
      <c r="H14" s="77"/>
      <c r="I14" s="78"/>
    </row>
    <row r="15" spans="1:9" x14ac:dyDescent="0.25">
      <c r="A15" s="4"/>
      <c r="B15" s="4" t="s">
        <v>7</v>
      </c>
      <c r="C15" s="48">
        <v>15</v>
      </c>
      <c r="D15" s="6" t="s">
        <v>8</v>
      </c>
      <c r="F15" s="34"/>
      <c r="G15" s="79" t="s">
        <v>37</v>
      </c>
      <c r="H15" s="80"/>
      <c r="I15" s="81"/>
    </row>
    <row r="16" spans="1:9" x14ac:dyDescent="0.25">
      <c r="A16" s="11" t="s">
        <v>5</v>
      </c>
      <c r="B16" s="7" t="s">
        <v>9</v>
      </c>
      <c r="C16" s="49">
        <v>9</v>
      </c>
      <c r="D16" s="8" t="s">
        <v>8</v>
      </c>
      <c r="F16" s="59"/>
      <c r="G16" s="4" t="s">
        <v>28</v>
      </c>
      <c r="H16" s="6"/>
      <c r="I16" s="63">
        <v>4.9000000000000004</v>
      </c>
    </row>
    <row r="17" spans="1:9" x14ac:dyDescent="0.25">
      <c r="A17" s="9"/>
      <c r="B17" s="7" t="s">
        <v>10</v>
      </c>
      <c r="C17" s="13">
        <v>7.5</v>
      </c>
      <c r="D17" s="8" t="s">
        <v>8</v>
      </c>
      <c r="F17" s="34"/>
      <c r="G17" s="7" t="s">
        <v>29</v>
      </c>
      <c r="H17" s="8"/>
      <c r="I17" s="64">
        <v>3.01</v>
      </c>
    </row>
    <row r="18" spans="1:9" x14ac:dyDescent="0.25">
      <c r="A18" s="11"/>
      <c r="B18" s="4" t="s">
        <v>9</v>
      </c>
      <c r="C18" s="12">
        <v>10</v>
      </c>
      <c r="D18" s="6" t="s">
        <v>8</v>
      </c>
      <c r="F18" s="34"/>
      <c r="G18" s="7" t="s">
        <v>30</v>
      </c>
      <c r="H18" s="8"/>
      <c r="I18" s="64">
        <v>4.9000000000000004</v>
      </c>
    </row>
    <row r="19" spans="1:9" x14ac:dyDescent="0.25">
      <c r="A19" s="11" t="s">
        <v>6</v>
      </c>
      <c r="B19" s="7" t="s">
        <v>12</v>
      </c>
      <c r="C19" s="13">
        <v>8</v>
      </c>
      <c r="D19" s="8" t="s">
        <v>8</v>
      </c>
      <c r="F19" s="34"/>
      <c r="G19" s="7" t="s">
        <v>31</v>
      </c>
      <c r="H19" s="8"/>
      <c r="I19" s="64">
        <v>3.5</v>
      </c>
    </row>
    <row r="20" spans="1:9" x14ac:dyDescent="0.25">
      <c r="A20" s="9"/>
      <c r="B20" s="9" t="s">
        <v>11</v>
      </c>
      <c r="C20" s="14">
        <v>7</v>
      </c>
      <c r="D20" s="10" t="s">
        <v>8</v>
      </c>
      <c r="F20" s="34"/>
      <c r="G20" s="7" t="s">
        <v>32</v>
      </c>
      <c r="H20" s="8"/>
      <c r="I20" s="64">
        <v>3.01</v>
      </c>
    </row>
    <row r="21" spans="1:9" x14ac:dyDescent="0.25">
      <c r="F21" s="34"/>
      <c r="G21" s="7" t="s">
        <v>33</v>
      </c>
      <c r="H21" s="8"/>
      <c r="I21" s="64">
        <v>6.51</v>
      </c>
    </row>
    <row r="22" spans="1:9" ht="15.75" thickBot="1" x14ac:dyDescent="0.3">
      <c r="F22" s="34"/>
      <c r="G22" s="7" t="s">
        <v>34</v>
      </c>
      <c r="H22" s="8"/>
      <c r="I22" s="64">
        <v>3.01</v>
      </c>
    </row>
    <row r="23" spans="1:9" ht="15.75" thickBot="1" x14ac:dyDescent="0.3">
      <c r="A23" s="16" t="s">
        <v>13</v>
      </c>
      <c r="B23" s="15" t="s">
        <v>14</v>
      </c>
      <c r="C23" s="17" t="s">
        <v>15</v>
      </c>
      <c r="D23" s="18" t="s">
        <v>16</v>
      </c>
      <c r="F23" s="34"/>
      <c r="G23" s="7" t="s">
        <v>35</v>
      </c>
      <c r="H23" s="8"/>
      <c r="I23" s="64">
        <v>5</v>
      </c>
    </row>
    <row r="24" spans="1:9" x14ac:dyDescent="0.25">
      <c r="A24" s="73">
        <v>1</v>
      </c>
      <c r="B24" s="29" t="s">
        <v>17</v>
      </c>
      <c r="C24" s="60">
        <v>30.01</v>
      </c>
      <c r="D24" s="50">
        <f t="shared" ref="D24:D28" si="0">A24*C24</f>
        <v>30.01</v>
      </c>
      <c r="F24" s="34"/>
      <c r="G24" s="9"/>
      <c r="H24" s="10"/>
      <c r="I24" s="38"/>
    </row>
    <row r="25" spans="1:9" x14ac:dyDescent="0.25">
      <c r="A25" s="41">
        <v>0</v>
      </c>
      <c r="B25" s="31" t="s">
        <v>18</v>
      </c>
      <c r="C25" s="61">
        <v>10</v>
      </c>
      <c r="D25" s="51">
        <f t="shared" si="0"/>
        <v>0</v>
      </c>
    </row>
    <row r="26" spans="1:9" x14ac:dyDescent="0.25">
      <c r="A26" s="74">
        <f>C8/1000</f>
        <v>30</v>
      </c>
      <c r="B26" s="30" t="s">
        <v>19</v>
      </c>
      <c r="C26" s="61">
        <f ca="1">IF(C7=1,OFFSET(C14,CHOOSE(MATCH(C8,{0;3000;5000}),1,2,3),),OFFSET(C14,CHOOSE(MATCH(C8,{0;5000;10000}),4,5,6),))</f>
        <v>7</v>
      </c>
      <c r="D26" s="51">
        <f t="shared" ca="1" si="0"/>
        <v>210</v>
      </c>
    </row>
    <row r="27" spans="1:9" x14ac:dyDescent="0.25">
      <c r="A27" s="41">
        <v>0</v>
      </c>
      <c r="B27" s="30" t="s">
        <v>20</v>
      </c>
      <c r="C27" s="61">
        <v>10</v>
      </c>
      <c r="D27" s="51">
        <f t="shared" si="0"/>
        <v>0</v>
      </c>
    </row>
    <row r="28" spans="1:9" ht="15.75" thickBot="1" x14ac:dyDescent="0.3">
      <c r="A28" s="42">
        <v>0</v>
      </c>
      <c r="B28" s="32"/>
      <c r="C28" s="62">
        <v>0</v>
      </c>
      <c r="D28" s="52">
        <f t="shared" si="0"/>
        <v>0</v>
      </c>
    </row>
    <row r="29" spans="1:9" ht="15.75" thickBot="1" x14ac:dyDescent="0.3">
      <c r="A29" s="19"/>
      <c r="B29" s="20" t="s">
        <v>21</v>
      </c>
      <c r="C29" s="20"/>
      <c r="D29" s="53">
        <f ca="1">SUM(D24:D28)</f>
        <v>240.01</v>
      </c>
      <c r="G29" s="3" t="s">
        <v>38</v>
      </c>
      <c r="H29" s="36"/>
      <c r="I29" s="37"/>
    </row>
    <row r="30" spans="1:9" x14ac:dyDescent="0.25">
      <c r="A30" s="23"/>
      <c r="B30" s="24" t="s">
        <v>25</v>
      </c>
      <c r="C30" s="25"/>
      <c r="D30" s="54">
        <f>I34*I38</f>
        <v>329.17500000000001</v>
      </c>
      <c r="G30" s="4" t="s">
        <v>39</v>
      </c>
      <c r="H30" s="5"/>
      <c r="I30" s="65">
        <v>4.9000000000000004</v>
      </c>
    </row>
    <row r="31" spans="1:9" ht="15.75" thickBot="1" x14ac:dyDescent="0.3">
      <c r="A31" s="26"/>
      <c r="B31" s="27"/>
      <c r="C31" s="22"/>
      <c r="D31" s="55"/>
      <c r="G31" s="9" t="s">
        <v>40</v>
      </c>
      <c r="H31" s="35"/>
      <c r="I31" s="66">
        <v>5</v>
      </c>
    </row>
    <row r="32" spans="1:9" ht="15.75" thickBot="1" x14ac:dyDescent="0.3">
      <c r="A32" s="21" t="s">
        <v>22</v>
      </c>
      <c r="B32" s="28" t="s">
        <v>24</v>
      </c>
      <c r="C32" s="18"/>
      <c r="D32" s="56">
        <f ca="1">D29+D30</f>
        <v>569.18499999999995</v>
      </c>
      <c r="G32" s="4" t="s">
        <v>41</v>
      </c>
      <c r="H32" s="5"/>
      <c r="I32" s="63">
        <f>SUM(I30:I31)</f>
        <v>9.9</v>
      </c>
    </row>
    <row r="33" spans="1:9" x14ac:dyDescent="0.25">
      <c r="D33" s="57"/>
      <c r="G33" s="9" t="s">
        <v>42</v>
      </c>
      <c r="H33" s="35"/>
      <c r="I33" s="67">
        <f>(I32*33)/100</f>
        <v>3.2669999999999999</v>
      </c>
    </row>
    <row r="34" spans="1:9" ht="15.75" thickBot="1" x14ac:dyDescent="0.3">
      <c r="D34" s="57"/>
      <c r="G34" s="3" t="s">
        <v>43</v>
      </c>
      <c r="H34" s="36"/>
      <c r="I34" s="68">
        <f>SUM(I32:I33)</f>
        <v>13.167</v>
      </c>
    </row>
    <row r="35" spans="1:9" ht="15.75" thickBot="1" x14ac:dyDescent="0.3">
      <c r="A35" s="82">
        <v>0</v>
      </c>
      <c r="B35" s="46" t="s">
        <v>47</v>
      </c>
      <c r="C35" s="44">
        <v>3</v>
      </c>
      <c r="D35" s="58">
        <f>A35*C35</f>
        <v>0</v>
      </c>
      <c r="G35" s="7"/>
      <c r="H35" s="39"/>
      <c r="I35" s="38"/>
    </row>
    <row r="36" spans="1:9" ht="15.75" thickBot="1" x14ac:dyDescent="0.3">
      <c r="D36" s="57"/>
      <c r="G36" s="7"/>
      <c r="H36" s="83" t="s">
        <v>44</v>
      </c>
      <c r="I36" s="86">
        <f>C5/2500</f>
        <v>24</v>
      </c>
    </row>
    <row r="37" spans="1:9" ht="15.75" thickBot="1" x14ac:dyDescent="0.3">
      <c r="A37" s="47">
        <v>0</v>
      </c>
      <c r="B37" s="45" t="s">
        <v>49</v>
      </c>
      <c r="C37" s="44">
        <v>15</v>
      </c>
      <c r="D37" s="58">
        <f>A37*C37</f>
        <v>0</v>
      </c>
      <c r="G37" s="7"/>
      <c r="H37" s="84" t="s">
        <v>45</v>
      </c>
      <c r="I37" s="87">
        <v>1</v>
      </c>
    </row>
    <row r="38" spans="1:9" ht="15.75" thickBot="1" x14ac:dyDescent="0.3">
      <c r="D38" s="57"/>
      <c r="G38" s="9"/>
      <c r="H38" s="85" t="s">
        <v>46</v>
      </c>
      <c r="I38" s="38">
        <f>I36+I37</f>
        <v>25</v>
      </c>
    </row>
    <row r="39" spans="1:9" ht="15.75" thickBot="1" x14ac:dyDescent="0.3">
      <c r="A39" s="47">
        <v>0</v>
      </c>
      <c r="B39" s="44" t="s">
        <v>49</v>
      </c>
      <c r="C39" s="44">
        <v>20</v>
      </c>
      <c r="D39" s="53">
        <f>A39*C39</f>
        <v>0</v>
      </c>
    </row>
    <row r="40" spans="1:9" ht="15.75" thickBot="1" x14ac:dyDescent="0.3">
      <c r="D40" s="57"/>
    </row>
    <row r="41" spans="1:9" ht="15.75" thickBot="1" x14ac:dyDescent="0.3">
      <c r="A41" s="33" t="s">
        <v>26</v>
      </c>
      <c r="B41" s="28" t="s">
        <v>27</v>
      </c>
      <c r="C41" s="18"/>
      <c r="D41" s="58">
        <f ca="1">D32+D35+D37+D39</f>
        <v>569.18499999999995</v>
      </c>
    </row>
    <row r="43" spans="1:9" ht="23.25" x14ac:dyDescent="0.35">
      <c r="A43" s="4"/>
      <c r="B43" s="40" t="s">
        <v>23</v>
      </c>
      <c r="C43" s="5"/>
      <c r="D43" s="5"/>
      <c r="E43" s="6"/>
      <c r="F43" s="5"/>
      <c r="G43" s="75">
        <f ca="1">D41</f>
        <v>569.18499999999995</v>
      </c>
      <c r="H43" s="6" t="s">
        <v>50</v>
      </c>
    </row>
    <row r="44" spans="1:9" x14ac:dyDescent="0.25">
      <c r="A44" s="9"/>
      <c r="B44" s="35"/>
      <c r="C44" s="35"/>
      <c r="D44" s="35"/>
      <c r="E44" s="10"/>
      <c r="F44" s="35"/>
      <c r="G44" s="9"/>
      <c r="H44" s="10"/>
    </row>
    <row r="46" spans="1:9" x14ac:dyDescent="0.25">
      <c r="A46" s="90" t="s">
        <v>58</v>
      </c>
      <c r="B46" s="91"/>
      <c r="C46" s="91"/>
      <c r="D46" s="91"/>
      <c r="E46" s="92"/>
      <c r="F46" s="96"/>
      <c r="G46" s="97"/>
      <c r="H46" s="98"/>
    </row>
    <row r="47" spans="1:9" x14ac:dyDescent="0.25">
      <c r="A47" s="93"/>
      <c r="B47" s="94"/>
      <c r="C47" s="94"/>
      <c r="D47" s="94"/>
      <c r="E47" s="95"/>
      <c r="F47" s="99"/>
      <c r="G47" s="100"/>
      <c r="H47" s="101"/>
    </row>
  </sheetData>
  <mergeCells count="2">
    <mergeCell ref="A46:E47"/>
    <mergeCell ref="F46:H47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s="88" t="s">
        <v>53</v>
      </c>
      <c r="B1" s="88">
        <v>1.47</v>
      </c>
    </row>
    <row r="2" spans="1:2" x14ac:dyDescent="0.25">
      <c r="A2" s="39" t="s">
        <v>54</v>
      </c>
      <c r="B2" s="88">
        <v>500</v>
      </c>
    </row>
    <row r="3" spans="1:2" x14ac:dyDescent="0.25">
      <c r="A3" s="88" t="s">
        <v>55</v>
      </c>
      <c r="B3" s="88">
        <v>0.16700000000000001</v>
      </c>
    </row>
    <row r="4" spans="1:2" x14ac:dyDescent="0.25">
      <c r="A4" s="88" t="s">
        <v>59</v>
      </c>
      <c r="B4" s="89" t="e">
        <f ca="1">E5(B1xB2xB3)</f>
        <v>#REF!</v>
      </c>
    </row>
    <row r="5" spans="1:2" x14ac:dyDescent="0.25">
      <c r="A5" s="88" t="s">
        <v>56</v>
      </c>
      <c r="B5" s="88"/>
    </row>
    <row r="6" spans="1:2" x14ac:dyDescent="0.25">
      <c r="A6" s="88" t="s">
        <v>57</v>
      </c>
      <c r="B6" s="8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MC ETIQUETTE</cp:lastModifiedBy>
  <cp:lastPrinted>2015-12-17T06:13:19Z</cp:lastPrinted>
  <dcterms:created xsi:type="dcterms:W3CDTF">2015-12-14T19:19:01Z</dcterms:created>
  <dcterms:modified xsi:type="dcterms:W3CDTF">2016-01-27T09:30:09Z</dcterms:modified>
</cp:coreProperties>
</file>