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05" windowWidth="11475" windowHeight="9270" activeTab="1"/>
  </bookViews>
  <sheets>
    <sheet name="DATA" sheetId="1" r:id="rId1"/>
    <sheet name="Recap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K36" i="2" l="1"/>
  <c r="C6" i="1"/>
  <c r="C3" i="1"/>
  <c r="C4" i="1"/>
  <c r="B6" i="1"/>
  <c r="B3" i="1"/>
  <c r="B4" i="1"/>
  <c r="F1" i="2" l="1"/>
  <c r="B12" i="2"/>
  <c r="D12" i="2" s="1"/>
  <c r="A12" i="2"/>
  <c r="B13" i="2" s="1"/>
  <c r="C13" i="2" s="1"/>
  <c r="K13" i="2" s="1"/>
  <c r="E3" i="1"/>
  <c r="E4" i="1"/>
  <c r="E6" i="1"/>
  <c r="F6" i="1"/>
  <c r="F3" i="1"/>
  <c r="F4" i="1"/>
  <c r="G3" i="1"/>
  <c r="G4" i="1"/>
  <c r="G5" i="1"/>
  <c r="G6" i="1"/>
  <c r="G13" i="2" l="1"/>
  <c r="F13" i="2"/>
  <c r="E13" i="2"/>
  <c r="D13" i="2"/>
  <c r="A13" i="2"/>
  <c r="G12" i="2"/>
  <c r="F12" i="2"/>
  <c r="E12" i="2"/>
  <c r="C12" i="2"/>
  <c r="K12" i="2" s="1"/>
  <c r="F5" i="1"/>
  <c r="E5" i="1"/>
  <c r="C5" i="1"/>
  <c r="B5" i="1"/>
  <c r="H13" i="2" l="1"/>
  <c r="I13" i="2" s="1"/>
  <c r="J13" i="2" s="1"/>
  <c r="A14" i="2"/>
  <c r="B14" i="2"/>
  <c r="G14" i="2" s="1"/>
  <c r="H12" i="2"/>
  <c r="I12" i="2" s="1"/>
  <c r="J12" i="2" s="1"/>
  <c r="H14" i="2" l="1"/>
  <c r="I14" i="2" s="1"/>
  <c r="J14" i="2" s="1"/>
  <c r="E14" i="2"/>
  <c r="F14" i="2"/>
  <c r="C14" i="2"/>
  <c r="K14" i="2" s="1"/>
  <c r="D14" i="2"/>
  <c r="A15" i="2"/>
  <c r="B15" i="2"/>
  <c r="G15" i="2" s="1"/>
  <c r="J15" i="2" s="1"/>
  <c r="H15" i="2" l="1"/>
  <c r="I15" i="2"/>
  <c r="E15" i="2"/>
  <c r="F15" i="2"/>
  <c r="C15" i="2"/>
  <c r="K15" i="2" s="1"/>
  <c r="D15" i="2"/>
  <c r="A16" i="2"/>
  <c r="B16" i="2"/>
  <c r="G16" i="2" s="1"/>
  <c r="J16" i="2" s="1"/>
  <c r="H16" i="2" l="1"/>
  <c r="I16" i="2"/>
  <c r="E16" i="2"/>
  <c r="F16" i="2"/>
  <c r="C16" i="2"/>
  <c r="K16" i="2" s="1"/>
  <c r="D16" i="2"/>
  <c r="A17" i="2"/>
  <c r="B17" i="2"/>
  <c r="G17" i="2" s="1"/>
  <c r="J17" i="2" s="1"/>
  <c r="H17" i="2" l="1"/>
  <c r="I17" i="2"/>
  <c r="E17" i="2"/>
  <c r="F17" i="2"/>
  <c r="C17" i="2"/>
  <c r="K17" i="2" s="1"/>
  <c r="D17" i="2"/>
  <c r="A18" i="2"/>
  <c r="B18" i="2"/>
  <c r="G18" i="2" s="1"/>
  <c r="J18" i="2" s="1"/>
  <c r="H18" i="2" l="1"/>
  <c r="I18" i="2"/>
  <c r="E18" i="2"/>
  <c r="F18" i="2"/>
  <c r="C18" i="2"/>
  <c r="K18" i="2" s="1"/>
  <c r="D18" i="2"/>
  <c r="A19" i="2"/>
  <c r="B19" i="2"/>
  <c r="G19" i="2" s="1"/>
  <c r="J19" i="2" s="1"/>
  <c r="H19" i="2" l="1"/>
  <c r="I19" i="2"/>
  <c r="E19" i="2"/>
  <c r="F19" i="2"/>
  <c r="C19" i="2"/>
  <c r="K19" i="2" s="1"/>
  <c r="D19" i="2"/>
  <c r="A20" i="2"/>
  <c r="B20" i="2"/>
  <c r="G20" i="2" s="1"/>
  <c r="J20" i="2" s="1"/>
  <c r="H20" i="2" l="1"/>
  <c r="I20" i="2"/>
  <c r="E20" i="2"/>
  <c r="F20" i="2"/>
  <c r="C20" i="2"/>
  <c r="K20" i="2" s="1"/>
  <c r="D20" i="2"/>
  <c r="A21" i="2"/>
  <c r="B21" i="2"/>
  <c r="G21" i="2" s="1"/>
  <c r="J21" i="2" s="1"/>
  <c r="H21" i="2" l="1"/>
  <c r="I21" i="2"/>
  <c r="E21" i="2"/>
  <c r="F21" i="2"/>
  <c r="C21" i="2"/>
  <c r="K21" i="2" s="1"/>
  <c r="D21" i="2"/>
  <c r="A22" i="2"/>
  <c r="B22" i="2"/>
  <c r="G22" i="2" s="1"/>
  <c r="J22" i="2" s="1"/>
  <c r="H22" i="2" l="1"/>
  <c r="I22" i="2"/>
  <c r="E22" i="2"/>
  <c r="F22" i="2"/>
  <c r="C22" i="2"/>
  <c r="K22" i="2" s="1"/>
  <c r="D22" i="2"/>
  <c r="A23" i="2"/>
  <c r="B23" i="2"/>
  <c r="F23" i="2" l="1"/>
  <c r="G23" i="2"/>
  <c r="J23" i="2" s="1"/>
  <c r="D23" i="2"/>
  <c r="E23" i="2"/>
  <c r="C23" i="2"/>
  <c r="K23" i="2" s="1"/>
  <c r="A24" i="2"/>
  <c r="B24" i="2"/>
  <c r="G24" i="2" s="1"/>
  <c r="J24" i="2" s="1"/>
  <c r="H23" i="2" l="1"/>
  <c r="I23" i="2"/>
  <c r="H24" i="2"/>
  <c r="I24" i="2"/>
  <c r="E24" i="2"/>
  <c r="F24" i="2"/>
  <c r="C24" i="2"/>
  <c r="K24" i="2" s="1"/>
  <c r="D24" i="2"/>
  <c r="A25" i="2"/>
  <c r="B25" i="2"/>
  <c r="F25" i="2" l="1"/>
  <c r="G25" i="2"/>
  <c r="J25" i="2" s="1"/>
  <c r="D25" i="2"/>
  <c r="E25" i="2"/>
  <c r="C25" i="2"/>
  <c r="K25" i="2" s="1"/>
  <c r="A26" i="2"/>
  <c r="B26" i="2"/>
  <c r="G26" i="2" s="1"/>
  <c r="J26" i="2" s="1"/>
  <c r="H26" i="2" l="1"/>
  <c r="I26" i="2"/>
  <c r="H25" i="2"/>
  <c r="I25" i="2"/>
  <c r="E26" i="2"/>
  <c r="F26" i="2"/>
  <c r="C26" i="2"/>
  <c r="K26" i="2" s="1"/>
  <c r="D26" i="2"/>
  <c r="A27" i="2"/>
  <c r="B27" i="2"/>
  <c r="F27" i="2" l="1"/>
  <c r="G27" i="2"/>
  <c r="D27" i="2"/>
  <c r="E27" i="2"/>
  <c r="C27" i="2"/>
  <c r="K27" i="2" s="1"/>
  <c r="A28" i="2"/>
  <c r="B28" i="2"/>
  <c r="G28" i="2" s="1"/>
  <c r="J28" i="2" s="1"/>
  <c r="I27" i="2" l="1"/>
  <c r="J27" i="2"/>
  <c r="H28" i="2"/>
  <c r="I28" i="2"/>
  <c r="H27" i="2"/>
  <c r="E28" i="2"/>
  <c r="F28" i="2"/>
  <c r="C28" i="2"/>
  <c r="K28" i="2" s="1"/>
  <c r="D28" i="2"/>
  <c r="A29" i="2"/>
  <c r="B29" i="2"/>
  <c r="F29" i="2" l="1"/>
  <c r="G29" i="2"/>
  <c r="J29" i="2" s="1"/>
  <c r="D29" i="2"/>
  <c r="E29" i="2"/>
  <c r="C29" i="2"/>
  <c r="K29" i="2" s="1"/>
  <c r="A30" i="2"/>
  <c r="B30" i="2"/>
  <c r="G30" i="2" s="1"/>
  <c r="J30" i="2" s="1"/>
  <c r="H30" i="2" l="1"/>
  <c r="I30" i="2"/>
  <c r="H29" i="2"/>
  <c r="I29" i="2"/>
  <c r="E30" i="2"/>
  <c r="F30" i="2"/>
  <c r="C30" i="2"/>
  <c r="K30" i="2" s="1"/>
  <c r="D30" i="2"/>
  <c r="A31" i="2"/>
  <c r="B31" i="2"/>
  <c r="F31" i="2" l="1"/>
  <c r="G31" i="2"/>
  <c r="D31" i="2"/>
  <c r="E31" i="2"/>
  <c r="C31" i="2"/>
  <c r="K31" i="2" s="1"/>
  <c r="A32" i="2"/>
  <c r="B32" i="2"/>
  <c r="G32" i="2" s="1"/>
  <c r="J32" i="2" s="1"/>
  <c r="I31" i="2" l="1"/>
  <c r="J31" i="2"/>
  <c r="H32" i="2"/>
  <c r="I32" i="2"/>
  <c r="H31" i="2"/>
  <c r="E32" i="2"/>
  <c r="F32" i="2"/>
  <c r="C32" i="2"/>
  <c r="K32" i="2" s="1"/>
  <c r="D32" i="2"/>
  <c r="A33" i="2"/>
  <c r="B33" i="2"/>
  <c r="G33" i="2" s="1"/>
  <c r="J33" i="2" s="1"/>
  <c r="H33" i="2" l="1"/>
  <c r="I33" i="2"/>
  <c r="E33" i="2"/>
  <c r="F33" i="2"/>
  <c r="C33" i="2"/>
  <c r="K33" i="2" s="1"/>
  <c r="D33" i="2"/>
  <c r="A34" i="2"/>
  <c r="B34" i="2"/>
  <c r="F34" i="2" l="1"/>
  <c r="G34" i="2"/>
  <c r="J34" i="2" s="1"/>
  <c r="E34" i="2"/>
  <c r="C34" i="2"/>
  <c r="K34" i="2" s="1"/>
  <c r="D34" i="2"/>
  <c r="A35" i="2"/>
  <c r="B35" i="2"/>
  <c r="G35" i="2" s="1"/>
  <c r="J35" i="2" s="1"/>
  <c r="H34" i="2" l="1"/>
  <c r="I34" i="2"/>
  <c r="H35" i="2"/>
  <c r="I35" i="2"/>
  <c r="E35" i="2"/>
  <c r="F35" i="2"/>
  <c r="C35" i="2"/>
  <c r="K35" i="2" s="1"/>
  <c r="D35" i="2"/>
  <c r="D2" i="2" l="1"/>
  <c r="D3" i="2" s="1"/>
</calcChain>
</file>

<file path=xl/sharedStrings.xml><?xml version="1.0" encoding="utf-8"?>
<sst xmlns="http://schemas.openxmlformats.org/spreadsheetml/2006/main" count="58" uniqueCount="50">
  <si>
    <t>No.</t>
  </si>
  <si>
    <t>No. row</t>
  </si>
  <si>
    <t>DDS REF.NO.</t>
  </si>
  <si>
    <t xml:space="preserve">Transport </t>
  </si>
  <si>
    <t xml:space="preserve">Invoice </t>
  </si>
  <si>
    <t>Reminder Date</t>
  </si>
  <si>
    <t xml:space="preserve">PM Name </t>
  </si>
  <si>
    <t>ETD</t>
  </si>
  <si>
    <t>ETA</t>
  </si>
  <si>
    <t xml:space="preserve">Month </t>
  </si>
  <si>
    <t>PM</t>
  </si>
  <si>
    <t xml:space="preserve">Email </t>
  </si>
  <si>
    <t>x</t>
  </si>
  <si>
    <t xml:space="preserve">Today </t>
  </si>
  <si>
    <t xml:space="preserve">Minimum </t>
  </si>
  <si>
    <t>Controle</t>
  </si>
  <si>
    <t xml:space="preserve">Dear, </t>
  </si>
  <si>
    <t xml:space="preserve">Please find below the invoices to do for this week. </t>
  </si>
  <si>
    <t>Remember to update the operation files to not receive this reminder.</t>
  </si>
  <si>
    <t xml:space="preserve">Have a Good Day. </t>
  </si>
  <si>
    <t>Num row</t>
  </si>
  <si>
    <t xml:space="preserve">ref numero </t>
  </si>
  <si>
    <t xml:space="preserve">DD Number </t>
  </si>
  <si>
    <t xml:space="preserve">CCG Ref Number </t>
  </si>
  <si>
    <t xml:space="preserve">CCG Quote Number </t>
  </si>
  <si>
    <t xml:space="preserve">Invoice Date </t>
  </si>
  <si>
    <t>Rappel +3 jours</t>
  </si>
  <si>
    <t>Rappel +6 jours</t>
  </si>
  <si>
    <t>Rappel +9 jours</t>
  </si>
  <si>
    <t>Quot. No.</t>
  </si>
  <si>
    <t>Ref. no.</t>
  </si>
  <si>
    <t>LG16550102</t>
  </si>
  <si>
    <t>AES2652356</t>
  </si>
  <si>
    <t>OEFS235625</t>
  </si>
  <si>
    <t>AES2563548</t>
  </si>
  <si>
    <t>test1</t>
  </si>
  <si>
    <t>test2</t>
  </si>
  <si>
    <t>test3</t>
  </si>
  <si>
    <t>test4</t>
  </si>
  <si>
    <t>test11</t>
  </si>
  <si>
    <t>test12</t>
  </si>
  <si>
    <t>test13</t>
  </si>
  <si>
    <t>test14</t>
  </si>
  <si>
    <t>Te</t>
  </si>
  <si>
    <t>TE</t>
  </si>
  <si>
    <t>test@test.com</t>
  </si>
  <si>
    <t xml:space="preserve">Mail </t>
  </si>
  <si>
    <t>Te2</t>
  </si>
  <si>
    <t>TE2</t>
  </si>
  <si>
    <t>test2@test2.com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</si>
</sst>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 * #,##0.00_ ;_ * \-#,##0.00_ ;_ * &quot;-&quot;??_ ;_ @_ "/>
    <numFmt numFmtId="164" formatCode="m/d;@"/>
    <numFmt numFmtId="165" formatCode="[$-409]ddd;@"/>
  </numFmts>
  <fonts count="7">
    <font>
      <sz val="11"/>
      <color theme="1"/>
      <name val="Calibri"/>
      <family val="2"/>
      <charset val="134"/>
      <scheme val="minor"/>
    </font>
    <font>
      <sz val="12"/>
      <name val="宋体"/>
      <charset val="134"/>
    </font>
    <font>
      <b/>
      <sz val="10"/>
      <name val="Arial"/>
      <family val="2"/>
    </font>
    <font>
      <u/>
      <sz val="12"/>
      <color indexed="12"/>
      <name val="宋体"/>
      <charset val="134"/>
    </font>
    <font>
      <sz val="12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9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</cellStyleXfs>
  <cellXfs count="35">
    <xf numFmtId="0" fontId="0" fillId="0" borderId="0" xfId="0"/>
    <xf numFmtId="0" fontId="1" fillId="0" borderId="0" xfId="1"/>
    <xf numFmtId="0" fontId="4" fillId="0" borderId="2" xfId="1" applyFont="1" applyBorder="1"/>
    <xf numFmtId="0" fontId="4" fillId="0" borderId="0" xfId="1" applyFont="1" applyAlignment="1">
      <alignment horizontal="left" vertical="center"/>
    </xf>
    <xf numFmtId="0" fontId="4" fillId="3" borderId="2" xfId="1" applyFont="1" applyFill="1" applyBorder="1"/>
    <xf numFmtId="0" fontId="2" fillId="0" borderId="0" xfId="1" applyFont="1"/>
    <xf numFmtId="164" fontId="4" fillId="3" borderId="2" xfId="1" applyNumberFormat="1" applyFont="1" applyFill="1" applyBorder="1"/>
    <xf numFmtId="164" fontId="4" fillId="0" borderId="2" xfId="1" applyNumberFormat="1" applyFont="1" applyBorder="1"/>
    <xf numFmtId="0" fontId="4" fillId="4" borderId="2" xfId="1" applyFont="1" applyFill="1" applyBorder="1" applyAlignment="1">
      <alignment horizontal="center"/>
    </xf>
    <xf numFmtId="0" fontId="4" fillId="3" borderId="2" xfId="1" applyFont="1" applyFill="1" applyBorder="1" applyAlignment="1">
      <alignment horizontal="center"/>
    </xf>
    <xf numFmtId="14" fontId="4" fillId="0" borderId="0" xfId="1" applyNumberFormat="1" applyFont="1" applyAlignment="1">
      <alignment horizontal="left" vertical="center"/>
    </xf>
    <xf numFmtId="0" fontId="2" fillId="2" borderId="1" xfId="7" applyFont="1" applyFill="1" applyBorder="1" applyAlignment="1">
      <alignment horizontal="center" vertical="center"/>
    </xf>
    <xf numFmtId="0" fontId="2" fillId="2" borderId="5" xfId="7" applyFont="1" applyFill="1" applyBorder="1" applyAlignment="1">
      <alignment horizontal="center" vertical="center"/>
    </xf>
    <xf numFmtId="0" fontId="1" fillId="0" borderId="0" xfId="1"/>
    <xf numFmtId="0" fontId="3" fillId="0" borderId="0" xfId="3" applyAlignment="1" applyProtection="1"/>
    <xf numFmtId="14" fontId="1" fillId="0" borderId="0" xfId="1" applyNumberFormat="1"/>
    <xf numFmtId="0" fontId="1" fillId="0" borderId="0" xfId="1" applyNumberFormat="1"/>
    <xf numFmtId="165" fontId="1" fillId="0" borderId="0" xfId="1" applyNumberFormat="1"/>
    <xf numFmtId="2" fontId="1" fillId="0" borderId="0" xfId="1" applyNumberFormat="1"/>
    <xf numFmtId="0" fontId="4" fillId="4" borderId="0" xfId="0" applyFont="1" applyFill="1" applyBorder="1" applyAlignment="1">
      <alignment horizontal="center"/>
    </xf>
    <xf numFmtId="0" fontId="4" fillId="0" borderId="0" xfId="0" applyFont="1"/>
    <xf numFmtId="0" fontId="4" fillId="0" borderId="2" xfId="0" applyFont="1" applyBorder="1"/>
    <xf numFmtId="14" fontId="4" fillId="0" borderId="2" xfId="0" applyNumberFormat="1" applyFont="1" applyBorder="1"/>
    <xf numFmtId="14" fontId="0" fillId="0" borderId="0" xfId="0" applyNumberFormat="1"/>
    <xf numFmtId="0" fontId="2" fillId="2" borderId="1" xfId="7" applyFont="1" applyFill="1" applyBorder="1" applyAlignment="1">
      <alignment horizontal="center" vertical="center"/>
    </xf>
    <xf numFmtId="0" fontId="2" fillId="2" borderId="5" xfId="7" applyFont="1" applyFill="1" applyBorder="1" applyAlignment="1">
      <alignment horizontal="center" vertical="center"/>
    </xf>
    <xf numFmtId="0" fontId="2" fillId="2" borderId="3" xfId="7" applyFont="1" applyFill="1" applyBorder="1" applyAlignment="1">
      <alignment horizontal="left" vertical="center"/>
    </xf>
    <xf numFmtId="0" fontId="2" fillId="2" borderId="6" xfId="7" applyFont="1" applyFill="1" applyBorder="1" applyAlignment="1">
      <alignment horizontal="left" vertical="center"/>
    </xf>
    <xf numFmtId="0" fontId="2" fillId="2" borderId="1" xfId="7" applyFont="1" applyFill="1" applyBorder="1" applyAlignment="1">
      <alignment horizontal="left" vertical="center"/>
    </xf>
    <xf numFmtId="0" fontId="2" fillId="2" borderId="5" xfId="7" applyFont="1" applyFill="1" applyBorder="1" applyAlignment="1">
      <alignment horizontal="left" vertical="center"/>
    </xf>
    <xf numFmtId="0" fontId="2" fillId="2" borderId="1" xfId="7" applyFont="1" applyFill="1" applyBorder="1" applyAlignment="1">
      <alignment horizontal="center" vertical="center" wrapText="1"/>
    </xf>
    <xf numFmtId="0" fontId="2" fillId="2" borderId="4" xfId="7" applyFont="1" applyFill="1" applyBorder="1" applyAlignment="1">
      <alignment horizontal="center" vertical="center" wrapText="1"/>
    </xf>
    <xf numFmtId="0" fontId="2" fillId="2" borderId="4" xfId="7" applyFont="1" applyFill="1" applyBorder="1" applyAlignment="1">
      <alignment horizontal="center" vertical="center"/>
    </xf>
    <xf numFmtId="164" fontId="2" fillId="2" borderId="1" xfId="7" applyNumberFormat="1" applyFont="1" applyFill="1" applyBorder="1" applyAlignment="1">
      <alignment horizontal="left" vertical="center"/>
    </xf>
    <xf numFmtId="164" fontId="2" fillId="2" borderId="5" xfId="7" applyNumberFormat="1" applyFont="1" applyFill="1" applyBorder="1" applyAlignment="1">
      <alignment horizontal="left" vertical="center"/>
    </xf>
  </cellXfs>
  <cellStyles count="9">
    <cellStyle name="Comma 2" xfId="2"/>
    <cellStyle name="Hyperlink" xfId="3" builtinId="8"/>
    <cellStyle name="Hyperlink 2" xfId="4"/>
    <cellStyle name="Normal" xfId="0" builtinId="0"/>
    <cellStyle name="Normal 2" xfId="5"/>
    <cellStyle name="Normal 3" xfId="1"/>
    <cellStyle name="常规 2" xfId="6"/>
    <cellStyle name="常规_Sheet1" xfId="7"/>
    <cellStyle name="千位分隔 2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est2@test2.com" TargetMode="External"/><Relationship Id="rId1" Type="http://schemas.openxmlformats.org/officeDocument/2006/relationships/hyperlink" Target="mailto:test@test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test2@test2.com" TargetMode="External"/><Relationship Id="rId1" Type="http://schemas.openxmlformats.org/officeDocument/2006/relationships/hyperlink" Target="mailto:test@test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R7"/>
  <sheetViews>
    <sheetView zoomScale="85" zoomScaleNormal="85" workbookViewId="0">
      <selection activeCell="I6" sqref="I6"/>
    </sheetView>
  </sheetViews>
  <sheetFormatPr defaultRowHeight="15"/>
  <cols>
    <col min="2" max="3" width="9.140625" customWidth="1"/>
    <col min="4" max="4" width="17.140625" bestFit="1" customWidth="1"/>
    <col min="5" max="6" width="9.140625" customWidth="1"/>
    <col min="7" max="7" width="15.28515625" customWidth="1"/>
    <col min="8" max="8" width="15.7109375" bestFit="1" customWidth="1"/>
    <col min="9" max="9" width="10.28515625" bestFit="1" customWidth="1"/>
    <col min="10" max="10" width="27.7109375" bestFit="1" customWidth="1"/>
    <col min="14" max="14" width="10.5703125" bestFit="1" customWidth="1"/>
  </cols>
  <sheetData>
    <row r="1" spans="1:18" ht="15" customHeight="1">
      <c r="A1" s="24" t="s">
        <v>0</v>
      </c>
      <c r="B1" s="11"/>
      <c r="C1" s="24" t="s">
        <v>1</v>
      </c>
      <c r="D1" s="26" t="s">
        <v>2</v>
      </c>
      <c r="E1" s="24" t="s">
        <v>3</v>
      </c>
      <c r="F1" s="24" t="s">
        <v>4</v>
      </c>
      <c r="G1" s="24" t="s">
        <v>5</v>
      </c>
      <c r="H1" s="28" t="s">
        <v>30</v>
      </c>
      <c r="I1" s="24" t="s">
        <v>6</v>
      </c>
      <c r="J1" s="30" t="s">
        <v>29</v>
      </c>
      <c r="K1" s="33" t="s">
        <v>7</v>
      </c>
      <c r="L1" s="33" t="s">
        <v>8</v>
      </c>
      <c r="M1" s="3" t="s">
        <v>9</v>
      </c>
      <c r="N1" s="10">
        <v>42005</v>
      </c>
      <c r="O1" s="3"/>
      <c r="P1" s="3"/>
      <c r="Q1" s="5" t="s">
        <v>10</v>
      </c>
      <c r="R1" s="3" t="s">
        <v>11</v>
      </c>
    </row>
    <row r="2" spans="1:18" ht="15.75">
      <c r="A2" s="25"/>
      <c r="B2" s="12"/>
      <c r="C2" s="25"/>
      <c r="D2" s="27"/>
      <c r="E2" s="32"/>
      <c r="F2" s="32"/>
      <c r="G2" s="32"/>
      <c r="H2" s="29"/>
      <c r="I2" s="32"/>
      <c r="J2" s="31"/>
      <c r="K2" s="34"/>
      <c r="L2" s="34"/>
      <c r="M2" s="3"/>
      <c r="N2" s="3"/>
      <c r="O2" s="3"/>
      <c r="P2" s="3"/>
      <c r="Q2" s="1" t="s">
        <v>44</v>
      </c>
      <c r="R2" s="14" t="s">
        <v>45</v>
      </c>
    </row>
    <row r="3" spans="1:18" ht="15.75">
      <c r="A3" s="8"/>
      <c r="B3" s="19" t="str">
        <f t="shared" ref="B3:B6" si="0">IF(A3="x",ROW(),"")</f>
        <v/>
      </c>
      <c r="C3" s="20" t="str">
        <f t="shared" ref="C3:C6" si="1">IF(A3="x",+"JAN"&amp;ROW(),"")</f>
        <v/>
      </c>
      <c r="D3" s="2" t="s">
        <v>31</v>
      </c>
      <c r="E3" s="21" t="str">
        <f t="shared" ref="E3:E6" si="2">MID(D3,1,1)</f>
        <v>L</v>
      </c>
      <c r="F3" s="21" t="str">
        <f t="shared" ref="F3:F6" si="3">IF(A3="x","TO DO ","OK")</f>
        <v>OK</v>
      </c>
      <c r="G3" s="22" t="str">
        <f t="shared" ref="G3:G5" si="4">IF(F3="OK","",IF(E3="O",K3+40,IF(E3="A",K3+10,IF(E3="L",EOMONTH($N$1,0)+DAY(15),IF(E3="P",EOMONTH($N$1,3),"")))))</f>
        <v/>
      </c>
      <c r="H3" s="2" t="s">
        <v>39</v>
      </c>
      <c r="I3" s="2"/>
      <c r="J3" s="2" t="s">
        <v>35</v>
      </c>
      <c r="K3" s="7"/>
      <c r="L3" s="7"/>
      <c r="Q3" s="13" t="s">
        <v>48</v>
      </c>
      <c r="R3" s="14" t="s">
        <v>49</v>
      </c>
    </row>
    <row r="4" spans="1:18" ht="15.75">
      <c r="A4" s="9" t="s">
        <v>12</v>
      </c>
      <c r="B4" s="19">
        <f t="shared" si="0"/>
        <v>4</v>
      </c>
      <c r="C4" s="20" t="str">
        <f t="shared" si="1"/>
        <v>JAN4</v>
      </c>
      <c r="D4" s="2" t="s">
        <v>32</v>
      </c>
      <c r="E4" s="21" t="str">
        <f t="shared" si="2"/>
        <v>A</v>
      </c>
      <c r="F4" s="21" t="str">
        <f t="shared" si="3"/>
        <v xml:space="preserve">TO DO </v>
      </c>
      <c r="G4" s="22">
        <f t="shared" si="4"/>
        <v>42024</v>
      </c>
      <c r="H4" s="2" t="s">
        <v>40</v>
      </c>
      <c r="I4" s="2" t="s">
        <v>47</v>
      </c>
      <c r="J4" s="2" t="s">
        <v>36</v>
      </c>
      <c r="K4" s="7">
        <v>42014</v>
      </c>
      <c r="L4" s="7">
        <v>42018</v>
      </c>
    </row>
    <row r="5" spans="1:18" ht="15.75">
      <c r="A5" s="9" t="s">
        <v>12</v>
      </c>
      <c r="B5" s="19">
        <f t="shared" si="0"/>
        <v>5</v>
      </c>
      <c r="C5" s="20" t="str">
        <f t="shared" si="1"/>
        <v>JAN5</v>
      </c>
      <c r="D5" s="4" t="s">
        <v>33</v>
      </c>
      <c r="E5" s="21" t="str">
        <f t="shared" si="2"/>
        <v>O</v>
      </c>
      <c r="F5" s="21" t="str">
        <f t="shared" si="3"/>
        <v xml:space="preserve">TO DO </v>
      </c>
      <c r="G5" s="22">
        <f t="shared" si="4"/>
        <v>42071</v>
      </c>
      <c r="H5" s="2" t="s">
        <v>41</v>
      </c>
      <c r="I5" s="2" t="s">
        <v>43</v>
      </c>
      <c r="J5" s="2" t="s">
        <v>37</v>
      </c>
      <c r="K5" s="6">
        <v>42031</v>
      </c>
      <c r="L5" s="6">
        <v>42093</v>
      </c>
    </row>
    <row r="6" spans="1:18" ht="15.75">
      <c r="A6" s="9" t="s">
        <v>12</v>
      </c>
      <c r="B6" s="19">
        <f t="shared" si="0"/>
        <v>6</v>
      </c>
      <c r="C6" s="20" t="str">
        <f t="shared" si="1"/>
        <v>JAN6</v>
      </c>
      <c r="D6" s="2" t="s">
        <v>34</v>
      </c>
      <c r="E6" s="21" t="str">
        <f t="shared" si="2"/>
        <v>A</v>
      </c>
      <c r="F6" s="21" t="str">
        <f t="shared" si="3"/>
        <v xml:space="preserve">TO DO </v>
      </c>
      <c r="G6" s="22">
        <f>IF(F6="OK","",IF(E6="O",K6+40,IF(E6="A",K6+10,IF(E6="L",EOMONTH($N$1,0)+DAY(15),IF(E6="P",EOMONTH($N$1,3),"")))))</f>
        <v>42044</v>
      </c>
      <c r="H6" s="2" t="s">
        <v>42</v>
      </c>
      <c r="I6" s="2" t="s">
        <v>43</v>
      </c>
      <c r="J6" s="2" t="s">
        <v>38</v>
      </c>
      <c r="K6" s="7">
        <v>42034</v>
      </c>
      <c r="L6" s="7">
        <v>42039</v>
      </c>
    </row>
    <row r="7" spans="1:18" ht="15.75">
      <c r="E7" s="1"/>
      <c r="F7" s="1"/>
      <c r="G7" s="1"/>
      <c r="H7" s="1"/>
      <c r="I7" s="1"/>
      <c r="J7" s="1"/>
    </row>
  </sheetData>
  <mergeCells count="11">
    <mergeCell ref="K1:K2"/>
    <mergeCell ref="L1:L2"/>
    <mergeCell ref="A1:A2"/>
    <mergeCell ref="D1:D2"/>
    <mergeCell ref="H1:H2"/>
    <mergeCell ref="J1:J2"/>
    <mergeCell ref="C1:C2"/>
    <mergeCell ref="I1:I2"/>
    <mergeCell ref="E1:E2"/>
    <mergeCell ref="F1:F2"/>
    <mergeCell ref="G1:G2"/>
  </mergeCells>
  <hyperlinks>
    <hyperlink ref="R2" r:id="rId1"/>
    <hyperlink ref="R3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V36"/>
  <sheetViews>
    <sheetView tabSelected="1" workbookViewId="0">
      <selection activeCell="K12" sqref="K12:K36"/>
    </sheetView>
  </sheetViews>
  <sheetFormatPr defaultRowHeight="15"/>
  <cols>
    <col min="3" max="3" width="13.7109375" bestFit="1" customWidth="1"/>
    <col min="4" max="4" width="18.42578125" bestFit="1" customWidth="1"/>
    <col min="5" max="5" width="20.7109375" bestFit="1" customWidth="1"/>
    <col min="6" max="6" width="16" bestFit="1" customWidth="1"/>
    <col min="7" max="9" width="18.42578125" bestFit="1" customWidth="1"/>
    <col min="10" max="10" width="13.7109375" bestFit="1" customWidth="1"/>
  </cols>
  <sheetData>
    <row r="1" spans="1:22" ht="15.75">
      <c r="A1" s="13"/>
      <c r="B1" s="13"/>
      <c r="C1" s="13" t="s">
        <v>13</v>
      </c>
      <c r="D1" s="15">
        <v>42352</v>
      </c>
      <c r="E1" s="15"/>
      <c r="F1" s="16">
        <f>WEEKDAY(D1,11)</f>
        <v>1</v>
      </c>
      <c r="G1" s="13"/>
      <c r="H1" s="13"/>
      <c r="I1" s="18"/>
      <c r="J1" s="18"/>
      <c r="K1" s="13"/>
      <c r="L1" s="13"/>
      <c r="M1" s="13"/>
      <c r="U1" t="s">
        <v>43</v>
      </c>
      <c r="V1" s="14" t="s">
        <v>45</v>
      </c>
    </row>
    <row r="2" spans="1:22" ht="15.75">
      <c r="A2" s="13"/>
      <c r="B2" s="14"/>
      <c r="C2" s="13" t="s">
        <v>14</v>
      </c>
      <c r="D2" s="15">
        <f ca="1">MIN(F12:I166)</f>
        <v>42024</v>
      </c>
      <c r="E2" s="13"/>
      <c r="F2" s="15">
        <v>42344</v>
      </c>
      <c r="G2" s="13"/>
      <c r="H2" s="13"/>
      <c r="I2" s="17"/>
      <c r="J2" s="13"/>
      <c r="K2" s="13"/>
      <c r="L2" s="13"/>
      <c r="M2" s="13"/>
      <c r="U2" s="13" t="s">
        <v>48</v>
      </c>
      <c r="V2" s="14" t="s">
        <v>49</v>
      </c>
    </row>
    <row r="3" spans="1:22" ht="15.75">
      <c r="A3" s="13"/>
      <c r="B3" s="13"/>
      <c r="C3" s="13" t="s">
        <v>15</v>
      </c>
      <c r="D3" s="13" t="str">
        <f ca="1">IF(D2&gt;D1,"OK",IF(F1=1,"INVOICE","OK"))</f>
        <v>INVOICE</v>
      </c>
      <c r="E3" s="13"/>
      <c r="F3" s="13"/>
      <c r="G3" s="13"/>
      <c r="H3" s="13"/>
      <c r="I3" s="13"/>
      <c r="J3" s="13"/>
      <c r="K3" s="13"/>
      <c r="L3" s="13"/>
      <c r="M3" s="13"/>
    </row>
    <row r="5" spans="1:22" ht="15.75">
      <c r="A5" s="13"/>
      <c r="B5" s="13" t="s">
        <v>16</v>
      </c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</row>
    <row r="6" spans="1:22" ht="15.75">
      <c r="A6" s="13"/>
      <c r="B6" s="13" t="s">
        <v>17</v>
      </c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22" ht="15.75">
      <c r="A7" s="13"/>
      <c r="B7" s="13" t="s">
        <v>18</v>
      </c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</row>
    <row r="8" spans="1:22" ht="15.75">
      <c r="A8" s="13"/>
      <c r="B8" s="13" t="s">
        <v>19</v>
      </c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</row>
    <row r="10" spans="1:22">
      <c r="A10" t="s">
        <v>20</v>
      </c>
      <c r="B10" t="s">
        <v>21</v>
      </c>
      <c r="C10" t="s">
        <v>10</v>
      </c>
      <c r="D10" t="s">
        <v>22</v>
      </c>
      <c r="E10" t="s">
        <v>23</v>
      </c>
      <c r="F10" t="s">
        <v>24</v>
      </c>
      <c r="G10" t="s">
        <v>25</v>
      </c>
      <c r="H10" t="s">
        <v>26</v>
      </c>
      <c r="I10" t="s">
        <v>27</v>
      </c>
      <c r="J10" t="s">
        <v>28</v>
      </c>
      <c r="K10" t="s">
        <v>46</v>
      </c>
    </row>
    <row r="12" spans="1:22">
      <c r="A12">
        <f ca="1">IF(MATCH("x",OFFSET(DATA!A$1:'DATA'!A$74,A11,0),0)+A11="","",MATCH("x",OFFSET(DATA!A$1:'DATA'!A$74,SUM(A11),0),0)+A11)</f>
        <v>4</v>
      </c>
      <c r="B12" t="str">
        <f ca="1">IF(ISNA(MATCH("x",OFFSET(DATA!A$1:'DATA'!A$74,SUM(A11),0),0)+A11=""),"",VLOOKUP(MATCH("x",OFFSET(DATA!A$1:'DATA'!A$74,SUM(A11),0),0)+A11,DATA!$B$1:$C$92,2))</f>
        <v>JAN4</v>
      </c>
      <c r="C12" t="str">
        <f ca="1">+IF(B12="","",VLOOKUP($B12,DATA!$C$1:$AH$92,7,FALSE))</f>
        <v>Te2</v>
      </c>
      <c r="D12" t="str">
        <f ca="1">+IF(B12="","",VLOOKUP($B12,DATA!$C$1:$AH$92,2,FALSE))</f>
        <v>AES2652356</v>
      </c>
      <c r="E12" t="str">
        <f ca="1">+IF(B12="","",VLOOKUP($B12,DATA!$C$1:$AH$92,6,FALSE))</f>
        <v>test12</v>
      </c>
      <c r="F12" t="str">
        <f ca="1">+IF(B12="","",VLOOKUP($B12,DATA!$C$1:$AH$92,8,FALSE))</f>
        <v>test2</v>
      </c>
      <c r="G12" s="23">
        <f ca="1">+IF(B12="","",VLOOKUP($B12,DATA!$C$1:$AH$92,5,FALSE))</f>
        <v>42024</v>
      </c>
      <c r="H12" s="23">
        <f t="shared" ref="H12:I27" ca="1" si="0">+IF($G12="","",+G12+3)</f>
        <v>42027</v>
      </c>
      <c r="I12" s="23">
        <f t="shared" ca="1" si="0"/>
        <v>42030</v>
      </c>
      <c r="J12" s="23">
        <f ca="1">+IF($G12="","",+I12+3)</f>
        <v>42033</v>
      </c>
      <c r="K12" t="str">
        <f ca="1">IF(ISNA(VLOOKUP(C12,$U$1:$X$7,2,FALSE)),"",VLOOKUP(C12,$U$1:$X$7,2,FALSE))</f>
        <v>test2@test2.com</v>
      </c>
    </row>
    <row r="13" spans="1:22">
      <c r="A13">
        <f ca="1">IF(MATCH("x",OFFSET(DATA!A$1:'DATA'!A$74,A12,0),0)+A12="","",MATCH("x",OFFSET(DATA!A$1:'DATA'!A$74,SUM(A12),0),0)+A12)</f>
        <v>5</v>
      </c>
      <c r="B13" t="str">
        <f ca="1">IF(ISNA(MATCH("x",OFFSET(DATA!A$1:'DATA'!A$74,SUM(A12),0),0)+A12=""),"",VLOOKUP(MATCH("x",OFFSET(DATA!A$1:'DATA'!A$74,SUM(A12),0),0)+A12,DATA!$B$1:$C$92,2))</f>
        <v>JAN5</v>
      </c>
      <c r="C13" t="str">
        <f ca="1">+IF(B13="","",VLOOKUP($B13,DATA!$C$1:$AH$92,7,FALSE))</f>
        <v>Te</v>
      </c>
      <c r="D13" t="str">
        <f ca="1">+IF(B13="","",VLOOKUP($B13,DATA!$C$1:$AH$92,2,FALSE))</f>
        <v>OEFS235625</v>
      </c>
      <c r="E13" t="str">
        <f ca="1">+IF(B13="","",VLOOKUP($B13,DATA!$C$1:$AH$92,6,FALSE))</f>
        <v>test13</v>
      </c>
      <c r="F13" t="str">
        <f ca="1">+IF(B13="","",VLOOKUP($B13,DATA!$C$1:$AH$92,8,FALSE))</f>
        <v>test3</v>
      </c>
      <c r="G13" s="23">
        <f ca="1">+IF(B13="","",VLOOKUP($B13,DATA!$C$1:$AH$92,5,FALSE))</f>
        <v>42071</v>
      </c>
      <c r="H13" s="23">
        <f t="shared" ca="1" si="0"/>
        <v>42074</v>
      </c>
      <c r="I13" s="23">
        <f t="shared" ca="1" si="0"/>
        <v>42077</v>
      </c>
      <c r="J13" s="23">
        <f t="shared" ref="J13:J35" ca="1" si="1">+IF($G13="","",+I13+3)</f>
        <v>42080</v>
      </c>
      <c r="K13" t="str">
        <f t="shared" ref="K13:K36" ca="1" si="2">IF(ISNA(VLOOKUP(C13,$U$1:$X$7,2,FALSE)),"",VLOOKUP(C13,$U$1:$X$7,2,FALSE))</f>
        <v>test@test.com</v>
      </c>
    </row>
    <row r="14" spans="1:22">
      <c r="A14">
        <f ca="1">IF(MATCH("x",OFFSET(DATA!A$1:'DATA'!A$74,A13,0),0)+A13="","",MATCH("x",OFFSET(DATA!A$1:'DATA'!A$74,SUM(A13),0),0)+A13)</f>
        <v>6</v>
      </c>
      <c r="B14" t="str">
        <f ca="1">IF(ISNA(MATCH("x",OFFSET(DATA!A$1:'DATA'!A$74,SUM(A13),0),0)+A13=""),"",VLOOKUP(MATCH("x",OFFSET(DATA!A$1:'DATA'!A$74,SUM(A13),0),0)+A13,DATA!$B$1:$C$92,2))</f>
        <v>JAN6</v>
      </c>
      <c r="C14" t="str">
        <f ca="1">+IF(B14="","",VLOOKUP($B14,DATA!$C$1:$AH$92,7,FALSE))</f>
        <v>Te</v>
      </c>
      <c r="D14" t="str">
        <f ca="1">+IF(B14="","",VLOOKUP($B14,DATA!$C$1:$AH$92,2,FALSE))</f>
        <v>AES2563548</v>
      </c>
      <c r="E14" t="str">
        <f ca="1">+IF(B14="","",VLOOKUP($B14,DATA!$C$1:$AH$92,6,FALSE))</f>
        <v>test14</v>
      </c>
      <c r="F14" t="str">
        <f ca="1">+IF(B14="","",VLOOKUP($B14,DATA!$C$1:$AH$92,8,FALSE))</f>
        <v>test4</v>
      </c>
      <c r="G14" s="23">
        <f ca="1">+IF(B14="","",VLOOKUP($B14,DATA!$C$1:$AH$92,5,FALSE))</f>
        <v>42044</v>
      </c>
      <c r="H14" s="23">
        <f t="shared" ca="1" si="0"/>
        <v>42047</v>
      </c>
      <c r="I14" s="23">
        <f t="shared" ca="1" si="0"/>
        <v>42050</v>
      </c>
      <c r="J14" s="23">
        <f t="shared" ca="1" si="1"/>
        <v>42053</v>
      </c>
      <c r="K14" t="str">
        <f t="shared" ca="1" si="2"/>
        <v>test@test.com</v>
      </c>
    </row>
    <row r="15" spans="1:22">
      <c r="A15" t="e">
        <f ca="1">IF(MATCH("x",OFFSET(DATA!A$1:'DATA'!A$74,A14,0),0)+A14="","",MATCH("x",OFFSET(DATA!A$1:'DATA'!A$74,SUM(A14),0),0)+A14)</f>
        <v>#N/A</v>
      </c>
      <c r="B15" t="str">
        <f ca="1">IF(ISNA(MATCH("x",OFFSET(DATA!A$1:'DATA'!A$74,SUM(A14),0),0)+A14=""),"",VLOOKUP(MATCH("x",OFFSET(DATA!A$1:'DATA'!A$74,SUM(A14),0),0)+A14,DATA!$B$1:$C$92,2))</f>
        <v/>
      </c>
      <c r="C15" t="str">
        <f ca="1">+IF(B15="","",VLOOKUP($B15,DATA!$C$1:$AH$92,7,FALSE))</f>
        <v/>
      </c>
      <c r="D15" t="str">
        <f ca="1">+IF(B15="","",VLOOKUP($B15,DATA!$C$1:$AH$92,2,FALSE))</f>
        <v/>
      </c>
      <c r="E15" t="str">
        <f ca="1">+IF(B15="","",VLOOKUP($B15,DATA!$C$1:$AH$92,6,FALSE))</f>
        <v/>
      </c>
      <c r="F15" t="str">
        <f ca="1">+IF(B15="","",VLOOKUP($B15,DATA!$C$1:$AH$92,8,FALSE))</f>
        <v/>
      </c>
      <c r="G15" s="23" t="str">
        <f ca="1">+IF(B15="","",VLOOKUP($B15,DATA!$C$1:$AH$92,5,FALSE))</f>
        <v/>
      </c>
      <c r="H15" s="23" t="str">
        <f t="shared" ca="1" si="0"/>
        <v/>
      </c>
      <c r="I15" s="23" t="str">
        <f t="shared" ca="1" si="0"/>
        <v/>
      </c>
      <c r="J15" s="23" t="str">
        <f t="shared" ca="1" si="1"/>
        <v/>
      </c>
      <c r="K15" t="str">
        <f t="shared" ca="1" si="2"/>
        <v/>
      </c>
    </row>
    <row r="16" spans="1:22">
      <c r="A16" t="e">
        <f ca="1">IF(MATCH("x",OFFSET(DATA!A$1:'DATA'!A$74,A15,0),0)+A15="","",MATCH("x",OFFSET(DATA!A$1:'DATA'!A$74,SUM(A15),0),0)+A15)</f>
        <v>#N/A</v>
      </c>
      <c r="B16" t="str">
        <f ca="1">IF(ISNA(MATCH("x",OFFSET(DATA!A$1:'DATA'!A$74,SUM(A15),0),0)+A15=""),"",VLOOKUP(MATCH("x",OFFSET(DATA!A$1:'DATA'!A$74,SUM(A15),0),0)+A15,DATA!$B$1:$C$92,2))</f>
        <v/>
      </c>
      <c r="C16" t="str">
        <f ca="1">+IF(B16="","",VLOOKUP($B16,DATA!$C$1:$AH$92,7,FALSE))</f>
        <v/>
      </c>
      <c r="D16" t="str">
        <f ca="1">+IF(B16="","",VLOOKUP($B16,DATA!$C$1:$AH$92,2,FALSE))</f>
        <v/>
      </c>
      <c r="E16" t="str">
        <f ca="1">+IF(B16="","",VLOOKUP($B16,DATA!$C$1:$AH$92,6,FALSE))</f>
        <v/>
      </c>
      <c r="F16" t="str">
        <f ca="1">+IF(B16="","",VLOOKUP($B16,DATA!$C$1:$AH$92,8,FALSE))</f>
        <v/>
      </c>
      <c r="G16" s="23" t="str">
        <f ca="1">+IF(B16="","",VLOOKUP($B16,DATA!$C$1:$AH$92,5,FALSE))</f>
        <v/>
      </c>
      <c r="H16" s="23" t="str">
        <f t="shared" ca="1" si="0"/>
        <v/>
      </c>
      <c r="I16" s="23" t="str">
        <f t="shared" ca="1" si="0"/>
        <v/>
      </c>
      <c r="J16" s="23" t="str">
        <f t="shared" ca="1" si="1"/>
        <v/>
      </c>
      <c r="K16" t="str">
        <f t="shared" ca="1" si="2"/>
        <v/>
      </c>
    </row>
    <row r="17" spans="1:11">
      <c r="A17" t="e">
        <f ca="1">IF(MATCH("x",OFFSET(DATA!A$1:'DATA'!A$74,A16,0),0)+A16="","",MATCH("x",OFFSET(DATA!A$1:'DATA'!A$74,SUM(A16),0),0)+A16)</f>
        <v>#N/A</v>
      </c>
      <c r="B17" t="str">
        <f ca="1">IF(ISNA(MATCH("x",OFFSET(DATA!A$1:'DATA'!A$74,SUM(A16),0),0)+A16=""),"",VLOOKUP(MATCH("x",OFFSET(DATA!A$1:'DATA'!A$74,SUM(A16),0),0)+A16,DATA!$B$1:$C$92,2))</f>
        <v/>
      </c>
      <c r="C17" t="str">
        <f ca="1">+IF(B17="","",VLOOKUP($B17,DATA!$C$1:$AH$92,7,FALSE))</f>
        <v/>
      </c>
      <c r="D17" t="str">
        <f ca="1">+IF(B17="","",VLOOKUP($B17,DATA!$C$1:$AH$92,2,FALSE))</f>
        <v/>
      </c>
      <c r="E17" t="str">
        <f ca="1">+IF(B17="","",VLOOKUP($B17,DATA!$C$1:$AH$92,6,FALSE))</f>
        <v/>
      </c>
      <c r="F17" t="str">
        <f ca="1">+IF(B17="","",VLOOKUP($B17,DATA!$C$1:$AH$92,8,FALSE))</f>
        <v/>
      </c>
      <c r="G17" s="23" t="str">
        <f ca="1">+IF(B17="","",VLOOKUP($B17,DATA!$C$1:$AH$92,5,FALSE))</f>
        <v/>
      </c>
      <c r="H17" s="23" t="str">
        <f t="shared" ca="1" si="0"/>
        <v/>
      </c>
      <c r="I17" s="23" t="str">
        <f t="shared" ca="1" si="0"/>
        <v/>
      </c>
      <c r="J17" s="23" t="str">
        <f t="shared" ca="1" si="1"/>
        <v/>
      </c>
      <c r="K17" t="str">
        <f t="shared" ca="1" si="2"/>
        <v/>
      </c>
    </row>
    <row r="18" spans="1:11">
      <c r="A18" t="e">
        <f ca="1">IF(MATCH("x",OFFSET(DATA!A$1:'DATA'!A$74,A17,0),0)+A17="","",MATCH("x",OFFSET(DATA!A$1:'DATA'!A$74,SUM(A17),0),0)+A17)</f>
        <v>#N/A</v>
      </c>
      <c r="B18" t="str">
        <f ca="1">IF(ISNA(MATCH("x",OFFSET(DATA!A$1:'DATA'!A$74,SUM(A17),0),0)+A17=""),"",VLOOKUP(MATCH("x",OFFSET(DATA!A$1:'DATA'!A$74,SUM(A17),0),0)+A17,DATA!$B$1:$C$92,2))</f>
        <v/>
      </c>
      <c r="C18" t="str">
        <f ca="1">+IF(B18="","",VLOOKUP($B18,DATA!$C$1:$AH$92,7,FALSE))</f>
        <v/>
      </c>
      <c r="D18" t="str">
        <f ca="1">+IF(B18="","",VLOOKUP($B18,DATA!$C$1:$AH$92,2,FALSE))</f>
        <v/>
      </c>
      <c r="E18" t="str">
        <f ca="1">+IF(B18="","",VLOOKUP($B18,DATA!$C$1:$AH$92,6,FALSE))</f>
        <v/>
      </c>
      <c r="F18" t="str">
        <f ca="1">+IF(B18="","",VLOOKUP($B18,DATA!$C$1:$AH$92,8,FALSE))</f>
        <v/>
      </c>
      <c r="G18" s="23" t="str">
        <f ca="1">+IF(B18="","",VLOOKUP($B18,DATA!$C$1:$AH$92,5,FALSE))</f>
        <v/>
      </c>
      <c r="H18" s="23" t="str">
        <f t="shared" ca="1" si="0"/>
        <v/>
      </c>
      <c r="I18" s="23" t="str">
        <f t="shared" ca="1" si="0"/>
        <v/>
      </c>
      <c r="J18" s="23" t="str">
        <f t="shared" ca="1" si="1"/>
        <v/>
      </c>
      <c r="K18" t="str">
        <f t="shared" ca="1" si="2"/>
        <v/>
      </c>
    </row>
    <row r="19" spans="1:11">
      <c r="A19" t="e">
        <f ca="1">IF(MATCH("x",OFFSET(DATA!A$1:'DATA'!A$74,A18,0),0)+A18="","",MATCH("x",OFFSET(DATA!A$1:'DATA'!A$74,SUM(A18),0),0)+A18)</f>
        <v>#N/A</v>
      </c>
      <c r="B19" t="str">
        <f ca="1">IF(ISNA(MATCH("x",OFFSET(DATA!A$1:'DATA'!A$74,SUM(A18),0),0)+A18=""),"",VLOOKUP(MATCH("x",OFFSET(DATA!A$1:'DATA'!A$74,SUM(A18),0),0)+A18,DATA!$B$1:$C$92,2))</f>
        <v/>
      </c>
      <c r="C19" t="str">
        <f ca="1">+IF(B19="","",VLOOKUP($B19,DATA!$C$1:$AH$92,7,FALSE))</f>
        <v/>
      </c>
      <c r="D19" t="str">
        <f ca="1">+IF(B19="","",VLOOKUP($B19,DATA!$C$1:$AH$92,2,FALSE))</f>
        <v/>
      </c>
      <c r="E19" t="str">
        <f ca="1">+IF(B19="","",VLOOKUP($B19,DATA!$C$1:$AH$92,6,FALSE))</f>
        <v/>
      </c>
      <c r="F19" t="str">
        <f ca="1">+IF(B19="","",VLOOKUP($B19,DATA!$C$1:$AH$92,8,FALSE))</f>
        <v/>
      </c>
      <c r="G19" s="23" t="str">
        <f ca="1">+IF(B19="","",VLOOKUP($B19,DATA!$C$1:$AH$92,5,FALSE))</f>
        <v/>
      </c>
      <c r="H19" s="23" t="str">
        <f t="shared" ca="1" si="0"/>
        <v/>
      </c>
      <c r="I19" s="23" t="str">
        <f t="shared" ca="1" si="0"/>
        <v/>
      </c>
      <c r="J19" s="23" t="str">
        <f t="shared" ca="1" si="1"/>
        <v/>
      </c>
      <c r="K19" t="str">
        <f t="shared" ca="1" si="2"/>
        <v/>
      </c>
    </row>
    <row r="20" spans="1:11">
      <c r="A20" t="e">
        <f ca="1">IF(MATCH("x",OFFSET(DATA!A$1:'DATA'!A$74,A19,0),0)+A19="","",MATCH("x",OFFSET(DATA!A$1:'DATA'!A$74,SUM(A19),0),0)+A19)</f>
        <v>#N/A</v>
      </c>
      <c r="B20" t="str">
        <f ca="1">IF(ISNA(MATCH("x",OFFSET(DATA!A$1:'DATA'!A$74,SUM(A19),0),0)+A19=""),"",VLOOKUP(MATCH("x",OFFSET(DATA!A$1:'DATA'!A$74,SUM(A19),0),0)+A19,DATA!$B$1:$C$92,2))</f>
        <v/>
      </c>
      <c r="C20" t="str">
        <f ca="1">+IF(B20="","",VLOOKUP($B20,DATA!$C$1:$AH$92,7,FALSE))</f>
        <v/>
      </c>
      <c r="D20" t="str">
        <f ca="1">+IF(B20="","",VLOOKUP($B20,DATA!$C$1:$AH$92,2,FALSE))</f>
        <v/>
      </c>
      <c r="E20" t="str">
        <f ca="1">+IF(B20="","",VLOOKUP($B20,DATA!$C$1:$AH$92,6,FALSE))</f>
        <v/>
      </c>
      <c r="F20" t="str">
        <f ca="1">+IF(B20="","",VLOOKUP($B20,DATA!$C$1:$AH$92,8,FALSE))</f>
        <v/>
      </c>
      <c r="G20" s="23" t="str">
        <f ca="1">+IF(B20="","",VLOOKUP($B20,DATA!$C$1:$AH$92,5,FALSE))</f>
        <v/>
      </c>
      <c r="H20" s="23" t="str">
        <f t="shared" ca="1" si="0"/>
        <v/>
      </c>
      <c r="I20" s="23" t="str">
        <f t="shared" ca="1" si="0"/>
        <v/>
      </c>
      <c r="J20" s="23" t="str">
        <f t="shared" ca="1" si="1"/>
        <v/>
      </c>
      <c r="K20" t="str">
        <f t="shared" ca="1" si="2"/>
        <v/>
      </c>
    </row>
    <row r="21" spans="1:11">
      <c r="A21" t="e">
        <f ca="1">IF(MATCH("x",OFFSET(DATA!A$1:'DATA'!A$74,A20,0),0)+A20="","",MATCH("x",OFFSET(DATA!A$1:'DATA'!A$74,SUM(A20),0),0)+A20)</f>
        <v>#N/A</v>
      </c>
      <c r="B21" t="str">
        <f ca="1">IF(ISNA(MATCH("x",OFFSET(DATA!A$1:'DATA'!A$74,SUM(A20),0),0)+A20=""),"",VLOOKUP(MATCH("x",OFFSET(DATA!A$1:'DATA'!A$74,SUM(A20),0),0)+A20,DATA!$B$1:$C$92,2))</f>
        <v/>
      </c>
      <c r="C21" t="str">
        <f ca="1">+IF(B21="","",VLOOKUP($B21,DATA!$C$1:$AH$92,7,FALSE))</f>
        <v/>
      </c>
      <c r="D21" t="str">
        <f ca="1">+IF(B21="","",VLOOKUP($B21,DATA!$C$1:$AH$92,2,FALSE))</f>
        <v/>
      </c>
      <c r="E21" t="str">
        <f ca="1">+IF(B21="","",VLOOKUP($B21,DATA!$C$1:$AH$92,6,FALSE))</f>
        <v/>
      </c>
      <c r="F21" t="str">
        <f ca="1">+IF(B21="","",VLOOKUP($B21,DATA!$C$1:$AH$92,8,FALSE))</f>
        <v/>
      </c>
      <c r="G21" s="23" t="str">
        <f ca="1">+IF(B21="","",VLOOKUP($B21,DATA!$C$1:$AH$92,5,FALSE))</f>
        <v/>
      </c>
      <c r="H21" s="23" t="str">
        <f t="shared" ca="1" si="0"/>
        <v/>
      </c>
      <c r="I21" s="23" t="str">
        <f t="shared" ca="1" si="0"/>
        <v/>
      </c>
      <c r="J21" s="23" t="str">
        <f t="shared" ca="1" si="1"/>
        <v/>
      </c>
      <c r="K21" t="str">
        <f t="shared" ca="1" si="2"/>
        <v/>
      </c>
    </row>
    <row r="22" spans="1:11">
      <c r="A22" t="e">
        <f ca="1">IF(MATCH("x",OFFSET(DATA!A$1:'DATA'!A$74,A21,0),0)+A21="","",MATCH("x",OFFSET(DATA!A$1:'DATA'!A$74,SUM(A21),0),0)+A21)</f>
        <v>#N/A</v>
      </c>
      <c r="B22" t="str">
        <f ca="1">IF(ISNA(MATCH("x",OFFSET(DATA!A$1:'DATA'!A$74,SUM(A21),0),0)+A21=""),"",VLOOKUP(MATCH("x",OFFSET(DATA!A$1:'DATA'!A$74,SUM(A21),0),0)+A21,DATA!$B$1:$C$92,2))</f>
        <v/>
      </c>
      <c r="C22" t="str">
        <f ca="1">+IF(B22="","",VLOOKUP($B22,DATA!$C$1:$AH$92,7,FALSE))</f>
        <v/>
      </c>
      <c r="D22" t="str">
        <f ca="1">+IF(B22="","",VLOOKUP($B22,DATA!$C$1:$AH$92,2,FALSE))</f>
        <v/>
      </c>
      <c r="E22" t="str">
        <f ca="1">+IF(B22="","",VLOOKUP($B22,DATA!$C$1:$AH$92,6,FALSE))</f>
        <v/>
      </c>
      <c r="F22" t="str">
        <f ca="1">+IF(B22="","",VLOOKUP($B22,DATA!$C$1:$AH$92,8,FALSE))</f>
        <v/>
      </c>
      <c r="G22" s="23" t="str">
        <f ca="1">+IF(B22="","",VLOOKUP($B22,DATA!$C$1:$AH$92,5,FALSE))</f>
        <v/>
      </c>
      <c r="H22" s="23" t="str">
        <f t="shared" ca="1" si="0"/>
        <v/>
      </c>
      <c r="I22" s="23" t="str">
        <f t="shared" ca="1" si="0"/>
        <v/>
      </c>
      <c r="J22" s="23" t="str">
        <f t="shared" ca="1" si="1"/>
        <v/>
      </c>
      <c r="K22" t="str">
        <f t="shared" ca="1" si="2"/>
        <v/>
      </c>
    </row>
    <row r="23" spans="1:11">
      <c r="A23" t="e">
        <f ca="1">IF(MATCH("x",OFFSET(DATA!A$1:'DATA'!A$74,A22,0),0)+A22="","",MATCH("x",OFFSET(DATA!A$1:'DATA'!A$74,SUM(A22),0),0)+A22)</f>
        <v>#N/A</v>
      </c>
      <c r="B23" t="str">
        <f ca="1">IF(ISNA(MATCH("x",OFFSET(DATA!A$1:'DATA'!A$74,SUM(A22),0),0)+A22=""),"",VLOOKUP(MATCH("x",OFFSET(DATA!A$1:'DATA'!A$74,SUM(A22),0),0)+A22,DATA!$B$1:$C$92,2))</f>
        <v/>
      </c>
      <c r="C23" t="str">
        <f ca="1">+IF(B23="","",VLOOKUP($B23,DATA!$C$1:$AH$92,7,FALSE))</f>
        <v/>
      </c>
      <c r="D23" t="str">
        <f ca="1">+IF(B23="","",VLOOKUP($B23,DATA!$C$1:$AH$92,2,FALSE))</f>
        <v/>
      </c>
      <c r="E23" t="str">
        <f ca="1">+IF(B23="","",VLOOKUP($B23,DATA!$C$1:$AH$92,6,FALSE))</f>
        <v/>
      </c>
      <c r="F23" t="str">
        <f ca="1">+IF(B23="","",VLOOKUP($B23,DATA!$C$1:$AH$92,8,FALSE))</f>
        <v/>
      </c>
      <c r="G23" s="23" t="str">
        <f ca="1">+IF(B23="","",VLOOKUP($B23,DATA!$C$1:$AH$92,5,FALSE))</f>
        <v/>
      </c>
      <c r="H23" s="23" t="str">
        <f t="shared" ca="1" si="0"/>
        <v/>
      </c>
      <c r="I23" s="23" t="str">
        <f t="shared" ca="1" si="0"/>
        <v/>
      </c>
      <c r="J23" s="23" t="str">
        <f t="shared" ca="1" si="1"/>
        <v/>
      </c>
      <c r="K23" t="str">
        <f t="shared" ca="1" si="2"/>
        <v/>
      </c>
    </row>
    <row r="24" spans="1:11">
      <c r="A24" t="e">
        <f ca="1">IF(MATCH("x",OFFSET(DATA!A$1:'DATA'!A$74,A23,0),0)+A23="","",MATCH("x",OFFSET(DATA!A$1:'DATA'!A$74,SUM(A23),0),0)+A23)</f>
        <v>#N/A</v>
      </c>
      <c r="B24" t="str">
        <f ca="1">IF(ISNA(MATCH("x",OFFSET(DATA!A$1:'DATA'!A$74,SUM(A23),0),0)+A23=""),"",VLOOKUP(MATCH("x",OFFSET(DATA!A$1:'DATA'!A$74,SUM(A23),0),0)+A23,DATA!$B$1:$C$92,2))</f>
        <v/>
      </c>
      <c r="C24" t="str">
        <f ca="1">+IF(B24="","",VLOOKUP($B24,DATA!$C$1:$AH$92,7,FALSE))</f>
        <v/>
      </c>
      <c r="D24" t="str">
        <f ca="1">+IF(B24="","",VLOOKUP($B24,DATA!$C$1:$AH$92,2,FALSE))</f>
        <v/>
      </c>
      <c r="E24" t="str">
        <f ca="1">+IF(B24="","",VLOOKUP($B24,DATA!$C$1:$AH$92,6,FALSE))</f>
        <v/>
      </c>
      <c r="F24" t="str">
        <f ca="1">+IF(B24="","",VLOOKUP($B24,DATA!$C$1:$AH$92,8,FALSE))</f>
        <v/>
      </c>
      <c r="G24" s="23" t="str">
        <f ca="1">+IF(B24="","",VLOOKUP($B24,DATA!$C$1:$AH$92,5,FALSE))</f>
        <v/>
      </c>
      <c r="H24" s="23" t="str">
        <f t="shared" ca="1" si="0"/>
        <v/>
      </c>
      <c r="I24" s="23" t="str">
        <f t="shared" ca="1" si="0"/>
        <v/>
      </c>
      <c r="J24" s="23" t="str">
        <f t="shared" ca="1" si="1"/>
        <v/>
      </c>
      <c r="K24" t="str">
        <f t="shared" ca="1" si="2"/>
        <v/>
      </c>
    </row>
    <row r="25" spans="1:11">
      <c r="A25" t="e">
        <f ca="1">IF(MATCH("x",OFFSET(DATA!A$1:'DATA'!A$74,A24,0),0)+A24="","",MATCH("x",OFFSET(DATA!A$1:'DATA'!A$74,SUM(A24),0),0)+A24)</f>
        <v>#N/A</v>
      </c>
      <c r="B25" t="str">
        <f ca="1">IF(ISNA(MATCH("x",OFFSET(DATA!A$1:'DATA'!A$74,SUM(A24),0),0)+A24=""),"",VLOOKUP(MATCH("x",OFFSET(DATA!A$1:'DATA'!A$74,SUM(A24),0),0)+A24,DATA!$B$1:$C$92,2))</f>
        <v/>
      </c>
      <c r="C25" t="str">
        <f ca="1">+IF(B25="","",VLOOKUP($B25,DATA!$C$1:$AH$92,7,FALSE))</f>
        <v/>
      </c>
      <c r="D25" t="str">
        <f ca="1">+IF(B25="","",VLOOKUP($B25,DATA!$C$1:$AH$92,2,FALSE))</f>
        <v/>
      </c>
      <c r="E25" t="str">
        <f ca="1">+IF(B25="","",VLOOKUP($B25,DATA!$C$1:$AH$92,6,FALSE))</f>
        <v/>
      </c>
      <c r="F25" t="str">
        <f ca="1">+IF(B25="","",VLOOKUP($B25,DATA!$C$1:$AH$92,8,FALSE))</f>
        <v/>
      </c>
      <c r="G25" s="23" t="str">
        <f ca="1">+IF(B25="","",VLOOKUP($B25,DATA!$C$1:$AH$92,5,FALSE))</f>
        <v/>
      </c>
      <c r="H25" s="23" t="str">
        <f t="shared" ca="1" si="0"/>
        <v/>
      </c>
      <c r="I25" s="23" t="str">
        <f t="shared" ca="1" si="0"/>
        <v/>
      </c>
      <c r="J25" s="23" t="str">
        <f t="shared" ca="1" si="1"/>
        <v/>
      </c>
      <c r="K25" t="str">
        <f t="shared" ca="1" si="2"/>
        <v/>
      </c>
    </row>
    <row r="26" spans="1:11">
      <c r="A26" t="e">
        <f ca="1">IF(MATCH("x",OFFSET(DATA!A$1:'DATA'!A$74,A25,0),0)+A25="","",MATCH("x",OFFSET(DATA!A$1:'DATA'!A$74,SUM(A25),0),0)+A25)</f>
        <v>#N/A</v>
      </c>
      <c r="B26" t="str">
        <f ca="1">IF(ISNA(MATCH("x",OFFSET(DATA!A$1:'DATA'!A$74,SUM(A25),0),0)+A25=""),"",VLOOKUP(MATCH("x",OFFSET(DATA!A$1:'DATA'!A$74,SUM(A25),0),0)+A25,DATA!$B$1:$C$92,2))</f>
        <v/>
      </c>
      <c r="C26" t="str">
        <f ca="1">+IF(B26="","",VLOOKUP($B26,DATA!$C$1:$AH$92,7,FALSE))</f>
        <v/>
      </c>
      <c r="D26" t="str">
        <f ca="1">+IF(B26="","",VLOOKUP($B26,DATA!$C$1:$AH$92,2,FALSE))</f>
        <v/>
      </c>
      <c r="E26" t="str">
        <f ca="1">+IF(B26="","",VLOOKUP($B26,DATA!$C$1:$AH$92,6,FALSE))</f>
        <v/>
      </c>
      <c r="F26" t="str">
        <f ca="1">+IF(B26="","",VLOOKUP($B26,DATA!$C$1:$AH$92,8,FALSE))</f>
        <v/>
      </c>
      <c r="G26" s="23" t="str">
        <f ca="1">+IF(B26="","",VLOOKUP($B26,DATA!$C$1:$AH$92,5,FALSE))</f>
        <v/>
      </c>
      <c r="H26" s="23" t="str">
        <f t="shared" ca="1" si="0"/>
        <v/>
      </c>
      <c r="I26" s="23" t="str">
        <f t="shared" ca="1" si="0"/>
        <v/>
      </c>
      <c r="J26" s="23" t="str">
        <f t="shared" ca="1" si="1"/>
        <v/>
      </c>
      <c r="K26" t="str">
        <f t="shared" ca="1" si="2"/>
        <v/>
      </c>
    </row>
    <row r="27" spans="1:11">
      <c r="A27" t="e">
        <f ca="1">IF(MATCH("x",OFFSET(DATA!A$1:'DATA'!A$74,A26,0),0)+A26="","",MATCH("x",OFFSET(DATA!A$1:'DATA'!A$74,SUM(A26),0),0)+A26)</f>
        <v>#N/A</v>
      </c>
      <c r="B27" t="str">
        <f ca="1">IF(ISNA(MATCH("x",OFFSET(DATA!A$1:'DATA'!A$74,SUM(A26),0),0)+A26=""),"",VLOOKUP(MATCH("x",OFFSET(DATA!A$1:'DATA'!A$74,SUM(A26),0),0)+A26,DATA!$B$1:$C$92,2))</f>
        <v/>
      </c>
      <c r="C27" t="str">
        <f ca="1">+IF(B27="","",VLOOKUP($B27,DATA!$C$1:$AH$92,7,FALSE))</f>
        <v/>
      </c>
      <c r="D27" t="str">
        <f ca="1">+IF(B27="","",VLOOKUP($B27,DATA!$C$1:$AH$92,2,FALSE))</f>
        <v/>
      </c>
      <c r="E27" t="str">
        <f ca="1">+IF(B27="","",VLOOKUP($B27,DATA!$C$1:$AH$92,6,FALSE))</f>
        <v/>
      </c>
      <c r="F27" t="str">
        <f ca="1">+IF(B27="","",VLOOKUP($B27,DATA!$C$1:$AH$92,8,FALSE))</f>
        <v/>
      </c>
      <c r="G27" s="23" t="str">
        <f ca="1">+IF(B27="","",VLOOKUP($B27,DATA!$C$1:$AH$92,5,FALSE))</f>
        <v/>
      </c>
      <c r="H27" s="23" t="str">
        <f t="shared" ca="1" si="0"/>
        <v/>
      </c>
      <c r="I27" s="23" t="str">
        <f t="shared" ca="1" si="0"/>
        <v/>
      </c>
      <c r="J27" s="23" t="str">
        <f t="shared" ca="1" si="1"/>
        <v/>
      </c>
      <c r="K27" t="str">
        <f t="shared" ca="1" si="2"/>
        <v/>
      </c>
    </row>
    <row r="28" spans="1:11">
      <c r="A28" t="e">
        <f ca="1">IF(MATCH("x",OFFSET(DATA!A$1:'DATA'!A$74,A27,0),0)+A27="","",MATCH("x",OFFSET(DATA!A$1:'DATA'!A$74,SUM(A27),0),0)+A27)</f>
        <v>#N/A</v>
      </c>
      <c r="B28" t="str">
        <f ca="1">IF(ISNA(MATCH("x",OFFSET(DATA!A$1:'DATA'!A$74,SUM(A27),0),0)+A27=""),"",VLOOKUP(MATCH("x",OFFSET(DATA!A$1:'DATA'!A$74,SUM(A27),0),0)+A27,DATA!$B$1:$C$92,2))</f>
        <v/>
      </c>
      <c r="C28" t="str">
        <f ca="1">+IF(B28="","",VLOOKUP($B28,DATA!$C$1:$AH$92,7,FALSE))</f>
        <v/>
      </c>
      <c r="D28" t="str">
        <f ca="1">+IF(B28="","",VLOOKUP($B28,DATA!$C$1:$AH$92,2,FALSE))</f>
        <v/>
      </c>
      <c r="E28" t="str">
        <f ca="1">+IF(B28="","",VLOOKUP($B28,DATA!$C$1:$AH$92,6,FALSE))</f>
        <v/>
      </c>
      <c r="F28" t="str">
        <f ca="1">+IF(B28="","",VLOOKUP($B28,DATA!$C$1:$AH$92,8,FALSE))</f>
        <v/>
      </c>
      <c r="G28" s="23" t="str">
        <f ca="1">+IF(B28="","",VLOOKUP($B28,DATA!$C$1:$AH$92,5,FALSE))</f>
        <v/>
      </c>
      <c r="H28" s="23" t="str">
        <f t="shared" ref="H28:I35" ca="1" si="3">+IF($G28="","",+G28+3)</f>
        <v/>
      </c>
      <c r="I28" s="23" t="str">
        <f t="shared" ca="1" si="3"/>
        <v/>
      </c>
      <c r="J28" s="23" t="str">
        <f t="shared" ca="1" si="1"/>
        <v/>
      </c>
      <c r="K28" t="str">
        <f t="shared" ca="1" si="2"/>
        <v/>
      </c>
    </row>
    <row r="29" spans="1:11">
      <c r="A29" t="e">
        <f ca="1">IF(MATCH("x",OFFSET(DATA!A$1:'DATA'!A$74,A28,0),0)+A28="","",MATCH("x",OFFSET(DATA!A$1:'DATA'!A$74,SUM(A28),0),0)+A28)</f>
        <v>#N/A</v>
      </c>
      <c r="B29" t="str">
        <f ca="1">IF(ISNA(MATCH("x",OFFSET(DATA!A$1:'DATA'!A$74,SUM(A28),0),0)+A28=""),"",VLOOKUP(MATCH("x",OFFSET(DATA!A$1:'DATA'!A$74,SUM(A28),0),0)+A28,DATA!$B$1:$C$92,2))</f>
        <v/>
      </c>
      <c r="C29" t="str">
        <f ca="1">+IF(B29="","",VLOOKUP($B29,DATA!$C$1:$AH$92,7,FALSE))</f>
        <v/>
      </c>
      <c r="D29" t="str">
        <f ca="1">+IF(B29="","",VLOOKUP($B29,DATA!$C$1:$AH$92,2,FALSE))</f>
        <v/>
      </c>
      <c r="E29" t="str">
        <f ca="1">+IF(B29="","",VLOOKUP($B29,DATA!$C$1:$AH$92,6,FALSE))</f>
        <v/>
      </c>
      <c r="F29" t="str">
        <f ca="1">+IF(B29="","",VLOOKUP($B29,DATA!$C$1:$AH$92,8,FALSE))</f>
        <v/>
      </c>
      <c r="G29" s="23" t="str">
        <f ca="1">+IF(B29="","",VLOOKUP($B29,DATA!$C$1:$AH$92,5,FALSE))</f>
        <v/>
      </c>
      <c r="H29" s="23" t="str">
        <f t="shared" ca="1" si="3"/>
        <v/>
      </c>
      <c r="I29" s="23" t="str">
        <f t="shared" ca="1" si="3"/>
        <v/>
      </c>
      <c r="J29" s="23" t="str">
        <f t="shared" ca="1" si="1"/>
        <v/>
      </c>
      <c r="K29" t="str">
        <f t="shared" ca="1" si="2"/>
        <v/>
      </c>
    </row>
    <row r="30" spans="1:11">
      <c r="A30" t="e">
        <f ca="1">IF(MATCH("x",OFFSET(DATA!A$1:'DATA'!A$74,A29,0),0)+A29="","",MATCH("x",OFFSET(DATA!A$1:'DATA'!A$74,SUM(A29),0),0)+A29)</f>
        <v>#N/A</v>
      </c>
      <c r="B30" t="str">
        <f ca="1">IF(ISNA(MATCH("x",OFFSET(DATA!A$1:'DATA'!A$74,SUM(A29),0),0)+A29=""),"",VLOOKUP(MATCH("x",OFFSET(DATA!A$1:'DATA'!A$74,SUM(A29),0),0)+A29,DATA!$B$1:$C$92,2))</f>
        <v/>
      </c>
      <c r="C30" t="str">
        <f ca="1">+IF(B30="","",VLOOKUP($B30,DATA!$C$1:$AH$92,7,FALSE))</f>
        <v/>
      </c>
      <c r="D30" t="str">
        <f ca="1">+IF(B30="","",VLOOKUP($B30,DATA!$C$1:$AH$92,2,FALSE))</f>
        <v/>
      </c>
      <c r="E30" t="str">
        <f ca="1">+IF(B30="","",VLOOKUP($B30,DATA!$C$1:$AH$92,6,FALSE))</f>
        <v/>
      </c>
      <c r="F30" t="str">
        <f ca="1">+IF(B30="","",VLOOKUP($B30,DATA!$C$1:$AH$92,8,FALSE))</f>
        <v/>
      </c>
      <c r="G30" s="23" t="str">
        <f ca="1">+IF(B30="","",VLOOKUP($B30,DATA!$C$1:$AH$92,5,FALSE))</f>
        <v/>
      </c>
      <c r="H30" s="23" t="str">
        <f t="shared" ca="1" si="3"/>
        <v/>
      </c>
      <c r="I30" s="23" t="str">
        <f t="shared" ca="1" si="3"/>
        <v/>
      </c>
      <c r="J30" s="23" t="str">
        <f t="shared" ca="1" si="1"/>
        <v/>
      </c>
      <c r="K30" t="str">
        <f t="shared" ca="1" si="2"/>
        <v/>
      </c>
    </row>
    <row r="31" spans="1:11">
      <c r="A31" t="e">
        <f ca="1">IF(MATCH("x",OFFSET(DATA!A$1:'DATA'!A$74,A30,0),0)+A30="","",MATCH("x",OFFSET(DATA!A$1:'DATA'!A$74,SUM(A30),0),0)+A30)</f>
        <v>#N/A</v>
      </c>
      <c r="B31" t="str">
        <f ca="1">IF(ISNA(MATCH("x",OFFSET(DATA!A$1:'DATA'!A$74,SUM(A30),0),0)+A30=""),"",VLOOKUP(MATCH("x",OFFSET(DATA!A$1:'DATA'!A$74,SUM(A30),0),0)+A30,DATA!$B$1:$C$92,2))</f>
        <v/>
      </c>
      <c r="C31" t="str">
        <f ca="1">+IF(B31="","",VLOOKUP($B31,DATA!$C$1:$AH$92,7,FALSE))</f>
        <v/>
      </c>
      <c r="D31" t="str">
        <f ca="1">+IF(B31="","",VLOOKUP($B31,DATA!$C$1:$AH$92,2,FALSE))</f>
        <v/>
      </c>
      <c r="E31" t="str">
        <f ca="1">+IF(B31="","",VLOOKUP($B31,DATA!$C$1:$AH$92,6,FALSE))</f>
        <v/>
      </c>
      <c r="F31" t="str">
        <f ca="1">+IF(B31="","",VLOOKUP($B31,DATA!$C$1:$AH$92,8,FALSE))</f>
        <v/>
      </c>
      <c r="G31" s="23" t="str">
        <f ca="1">+IF(B31="","",VLOOKUP($B31,DATA!$C$1:$AH$92,5,FALSE))</f>
        <v/>
      </c>
      <c r="H31" s="23" t="str">
        <f t="shared" ca="1" si="3"/>
        <v/>
      </c>
      <c r="I31" s="23" t="str">
        <f t="shared" ca="1" si="3"/>
        <v/>
      </c>
      <c r="J31" s="23" t="str">
        <f t="shared" ca="1" si="1"/>
        <v/>
      </c>
      <c r="K31" t="str">
        <f t="shared" ca="1" si="2"/>
        <v/>
      </c>
    </row>
    <row r="32" spans="1:11">
      <c r="A32" t="e">
        <f ca="1">IF(MATCH("x",OFFSET(DATA!A$1:'DATA'!A$74,A31,0),0)+A31="","",MATCH("x",OFFSET(DATA!A$1:'DATA'!A$74,SUM(A31),0),0)+A31)</f>
        <v>#N/A</v>
      </c>
      <c r="B32" t="str">
        <f ca="1">IF(ISNA(MATCH("x",OFFSET(DATA!A$1:'DATA'!A$74,SUM(A31),0),0)+A31=""),"",VLOOKUP(MATCH("x",OFFSET(DATA!A$1:'DATA'!A$74,SUM(A31),0),0)+A31,DATA!$B$1:$C$92,2))</f>
        <v/>
      </c>
      <c r="C32" t="str">
        <f ca="1">+IF(B32="","",VLOOKUP($B32,DATA!$C$1:$AH$92,7,FALSE))</f>
        <v/>
      </c>
      <c r="D32" t="str">
        <f ca="1">+IF(B32="","",VLOOKUP($B32,DATA!$C$1:$AH$92,2,FALSE))</f>
        <v/>
      </c>
      <c r="E32" t="str">
        <f ca="1">+IF(B32="","",VLOOKUP($B32,DATA!$C$1:$AH$92,6,FALSE))</f>
        <v/>
      </c>
      <c r="F32" t="str">
        <f ca="1">+IF(B32="","",VLOOKUP($B32,DATA!$C$1:$AH$92,8,FALSE))</f>
        <v/>
      </c>
      <c r="G32" s="23" t="str">
        <f ca="1">+IF(B32="","",VLOOKUP($B32,DATA!$C$1:$AH$92,5,FALSE))</f>
        <v/>
      </c>
      <c r="H32" s="23" t="str">
        <f t="shared" ca="1" si="3"/>
        <v/>
      </c>
      <c r="I32" s="23" t="str">
        <f t="shared" ca="1" si="3"/>
        <v/>
      </c>
      <c r="J32" s="23" t="str">
        <f t="shared" ca="1" si="1"/>
        <v/>
      </c>
      <c r="K32" t="str">
        <f t="shared" ca="1" si="2"/>
        <v/>
      </c>
    </row>
    <row r="33" spans="1:11">
      <c r="A33" t="e">
        <f ca="1">IF(MATCH("x",OFFSET(DATA!A$1:'DATA'!A$74,A32,0),0)+A32="","",MATCH("x",OFFSET(DATA!A$1:'DATA'!A$74,SUM(A32),0),0)+A32)</f>
        <v>#N/A</v>
      </c>
      <c r="B33" t="str">
        <f ca="1">IF(ISNA(MATCH("x",OFFSET(DATA!A$1:'DATA'!A$74,SUM(A32),0),0)+A32=""),"",VLOOKUP(MATCH("x",OFFSET(DATA!A$1:'DATA'!A$74,SUM(A32),0),0)+A32,DATA!$B$1:$C$92,2))</f>
        <v/>
      </c>
      <c r="C33" t="str">
        <f ca="1">+IF(B33="","",VLOOKUP($B33,DATA!$C$1:$AH$92,7,FALSE))</f>
        <v/>
      </c>
      <c r="D33" t="str">
        <f ca="1">+IF(B33="","",VLOOKUP($B33,DATA!$C$1:$AH$92,2,FALSE))</f>
        <v/>
      </c>
      <c r="E33" t="str">
        <f ca="1">+IF(B33="","",VLOOKUP($B33,DATA!$C$1:$AH$92,6,FALSE))</f>
        <v/>
      </c>
      <c r="F33" t="str">
        <f ca="1">+IF(B33="","",VLOOKUP($B33,DATA!$C$1:$AH$92,8,FALSE))</f>
        <v/>
      </c>
      <c r="G33" s="23" t="str">
        <f ca="1">+IF(B33="","",VLOOKUP($B33,DATA!$C$1:$AH$92,5,FALSE))</f>
        <v/>
      </c>
      <c r="H33" s="23" t="str">
        <f t="shared" ca="1" si="3"/>
        <v/>
      </c>
      <c r="I33" s="23" t="str">
        <f t="shared" ca="1" si="3"/>
        <v/>
      </c>
      <c r="J33" s="23" t="str">
        <f t="shared" ca="1" si="1"/>
        <v/>
      </c>
      <c r="K33" t="str">
        <f t="shared" ca="1" si="2"/>
        <v/>
      </c>
    </row>
    <row r="34" spans="1:11">
      <c r="A34" t="e">
        <f ca="1">IF(MATCH("x",OFFSET(DATA!A$1:'DATA'!A$74,A33,0),0)+A33="","",MATCH("x",OFFSET(DATA!A$1:'DATA'!A$74,SUM(A33),0),0)+A33)</f>
        <v>#N/A</v>
      </c>
      <c r="B34" t="str">
        <f ca="1">IF(ISNA(MATCH("x",OFFSET(DATA!A$1:'DATA'!A$74,SUM(A33),0),0)+A33=""),"",VLOOKUP(MATCH("x",OFFSET(DATA!A$1:'DATA'!A$74,SUM(A33),0),0)+A33,DATA!$B$1:$C$92,2))</f>
        <v/>
      </c>
      <c r="C34" t="str">
        <f ca="1">+IF(B34="","",VLOOKUP($B34,DATA!$C$1:$AH$92,7,FALSE))</f>
        <v/>
      </c>
      <c r="D34" t="str">
        <f ca="1">+IF(B34="","",VLOOKUP($B34,DATA!$C$1:$AH$92,2,FALSE))</f>
        <v/>
      </c>
      <c r="E34" t="str">
        <f ca="1">+IF(B34="","",VLOOKUP($B34,DATA!$C$1:$AH$92,6,FALSE))</f>
        <v/>
      </c>
      <c r="F34" t="str">
        <f ca="1">+IF(B34="","",VLOOKUP($B34,DATA!$C$1:$AH$92,8,FALSE))</f>
        <v/>
      </c>
      <c r="G34" s="23" t="str">
        <f ca="1">+IF(B34="","",VLOOKUP($B34,DATA!$C$1:$AH$92,5,FALSE))</f>
        <v/>
      </c>
      <c r="H34" s="23" t="str">
        <f t="shared" ca="1" si="3"/>
        <v/>
      </c>
      <c r="I34" s="23" t="str">
        <f t="shared" ca="1" si="3"/>
        <v/>
      </c>
      <c r="J34" s="23" t="str">
        <f t="shared" ca="1" si="1"/>
        <v/>
      </c>
      <c r="K34" t="str">
        <f t="shared" ca="1" si="2"/>
        <v/>
      </c>
    </row>
    <row r="35" spans="1:11">
      <c r="A35" t="e">
        <f ca="1">IF(MATCH("x",OFFSET(DATA!A$1:'DATA'!A$74,A34,0),0)+A34="","",MATCH("x",OFFSET(DATA!A$1:'DATA'!A$74,SUM(A34),0),0)+A34)</f>
        <v>#N/A</v>
      </c>
      <c r="B35" t="str">
        <f ca="1">IF(ISNA(MATCH("x",OFFSET(DATA!A$1:'DATA'!A$74,SUM(A34),0),0)+A34=""),"",VLOOKUP(MATCH("x",OFFSET(DATA!A$1:'DATA'!A$74,SUM(A34),0),0)+A34,DATA!$B$1:$C$92,2))</f>
        <v/>
      </c>
      <c r="C35" t="str">
        <f ca="1">+IF(B35="","",VLOOKUP($B35,DATA!$C$1:$AH$92,7,FALSE))</f>
        <v/>
      </c>
      <c r="D35" t="str">
        <f ca="1">+IF(B35="","",VLOOKUP($B35,DATA!$C$1:$AH$92,2,FALSE))</f>
        <v/>
      </c>
      <c r="E35" t="str">
        <f ca="1">+IF(B35="","",VLOOKUP($B35,DATA!$C$1:$AH$92,6,FALSE))</f>
        <v/>
      </c>
      <c r="F35" t="str">
        <f ca="1">+IF(B35="","",VLOOKUP($B35,DATA!$C$1:$AH$92,8,FALSE))</f>
        <v/>
      </c>
      <c r="G35" s="23" t="str">
        <f ca="1">+IF(B35="","",VLOOKUP($B35,DATA!$C$1:$AH$92,5,FALSE))</f>
        <v/>
      </c>
      <c r="H35" s="23" t="str">
        <f t="shared" ca="1" si="3"/>
        <v/>
      </c>
      <c r="I35" s="23" t="str">
        <f t="shared" ca="1" si="3"/>
        <v/>
      </c>
      <c r="J35" s="23" t="str">
        <f t="shared" ca="1" si="1"/>
        <v/>
      </c>
      <c r="K35" t="str">
        <f t="shared" ca="1" si="2"/>
        <v/>
      </c>
    </row>
    <row r="36" spans="1:11">
      <c r="K36" t="str">
        <f t="shared" si="2"/>
        <v/>
      </c>
    </row>
  </sheetData>
  <hyperlinks>
    <hyperlink ref="V1" r:id="rId1"/>
    <hyperlink ref="V2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DATA</vt:lpstr>
      <vt:lpstr>Recap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helka 037</dc:creator>
  <cp:lastModifiedBy>helka 037</cp:lastModifiedBy>
  <dcterms:created xsi:type="dcterms:W3CDTF">2015-12-09T06:57:06Z</dcterms:created>
  <dcterms:modified xsi:type="dcterms:W3CDTF">2015-12-14T02:54:44Z</dcterms:modified>
</cp:coreProperties>
</file>