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12120" windowHeight="8880" tabRatio="701"/>
  </bookViews>
  <sheets>
    <sheet name="BL" sheetId="1" r:id="rId1"/>
    <sheet name="FACTURE" sheetId="4" r:id="rId2"/>
    <sheet name="ARCHIVE FACTURE" sheetId="20" r:id="rId3"/>
    <sheet name="Listes" sheetId="6" r:id="rId4"/>
    <sheet name="articles" sheetId="17" r:id="rId5"/>
  </sheets>
  <definedNames>
    <definedName name="Articles">OFFSET(articles!$A$2,,,COUNTA(articles!$A:$A)-1)</definedName>
    <definedName name="BL_Articles">BL!$C$14:$C$510</definedName>
    <definedName name="BL_Clients">BL!$B$14:$B$510</definedName>
    <definedName name="BL_ColC">BL!$C:$C</definedName>
    <definedName name="BL_Prix">BL!$D$14:$D$510</definedName>
    <definedName name="Client">Listes!$A$2:$A$14</definedName>
    <definedName name="Clients">"decaler(Listes!$B$2;;;nbval(Listes!$B:$B))"</definedName>
    <definedName name="ETS">OFFSET(Listes!$B$2,,,COUNTA(Listes!$B:$B))</definedName>
    <definedName name="_xlnm.Print_Titles" localSheetId="0">BL!$1:$1</definedName>
    <definedName name="_xlnm.Print_Titles" localSheetId="1">FACTURE!$1:$1</definedName>
    <definedName name="plage">articles!$A:$D</definedName>
    <definedName name="table">Listes!$B$2:$E$60</definedName>
    <definedName name="table1">BL!$B$14:$D$29</definedName>
    <definedName name="TABLO">articles!$A:$B</definedName>
    <definedName name="TABLO1">articles!$A$1:$C$14</definedName>
    <definedName name="TABLO2">OFFSET(Listes!$A$2,,,COUNTA(Listes!$A:$A)-1,4)</definedName>
    <definedName name="_xlnm.Print_Area" localSheetId="0">BL!$A$1:$G$43</definedName>
    <definedName name="_xlnm.Print_Area" localSheetId="1">FACTURE!$A$1:$H$44</definedName>
  </definedNames>
  <calcPr calcId="124519"/>
</workbook>
</file>

<file path=xl/calcChain.xml><?xml version="1.0" encoding="utf-8"?>
<calcChain xmlns="http://schemas.openxmlformats.org/spreadsheetml/2006/main">
  <c r="B15" i="1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14"/>
  <c r="F7" i="4"/>
  <c r="K1" i="20"/>
  <c r="M9" i="1"/>
  <c r="F3" i="4"/>
  <c r="D7" i="1"/>
  <c r="F6" i="4" s="1"/>
  <c r="D6" i="1"/>
  <c r="F5" i="4" s="1"/>
  <c r="D5" i="1"/>
  <c r="F4" i="4" s="1"/>
  <c r="D2" i="1"/>
  <c r="B15" i="4" l="1" a="1"/>
  <c r="B15" s="1"/>
  <c r="F15" s="1"/>
  <c r="B16" l="1" a="1"/>
  <c r="B16" s="1"/>
  <c r="F16" s="1"/>
  <c r="E15"/>
  <c r="G15" s="1"/>
  <c r="E16" l="1"/>
  <c r="G16" s="1"/>
  <c r="B17" a="1"/>
  <c r="B17" s="1"/>
  <c r="F17" l="1"/>
  <c r="E17"/>
  <c r="B18" a="1"/>
  <c r="B18" s="1"/>
  <c r="E18" s="1"/>
  <c r="G17" l="1"/>
  <c r="F18"/>
  <c r="G18" s="1"/>
  <c r="B19" a="1"/>
  <c r="B19" s="1"/>
  <c r="B20" s="1" a="1"/>
  <c r="B20" s="1"/>
  <c r="G20" s="1"/>
  <c r="E19" l="1"/>
  <c r="F20"/>
  <c r="B21" a="1"/>
  <c r="B21" s="1"/>
  <c r="G21" s="1"/>
  <c r="E20"/>
  <c r="G19"/>
  <c r="F19"/>
  <c r="E21" l="1"/>
  <c r="F21"/>
  <c r="B22" a="1"/>
  <c r="B22" s="1"/>
  <c r="F22" s="1"/>
  <c r="G22" l="1"/>
  <c r="E22"/>
  <c r="B23" a="1"/>
  <c r="B23" s="1"/>
  <c r="E23" s="1"/>
  <c r="F23" l="1"/>
  <c r="G23"/>
  <c r="B24" a="1"/>
  <c r="B24" s="1"/>
  <c r="E24" s="1"/>
  <c r="F24" l="1"/>
  <c r="G24"/>
  <c r="B25" a="1"/>
  <c r="B25" s="1"/>
  <c r="E25" s="1"/>
  <c r="F25" l="1"/>
  <c r="G25"/>
  <c r="B26" a="1"/>
  <c r="B26" s="1"/>
  <c r="E26" s="1"/>
  <c r="F26" l="1"/>
  <c r="G26"/>
  <c r="B27" a="1"/>
  <c r="B27" s="1"/>
  <c r="G27" s="1"/>
  <c r="E27" l="1"/>
  <c r="F27"/>
  <c r="B28" a="1"/>
  <c r="B28" s="1"/>
  <c r="F28" s="1"/>
  <c r="G28" l="1"/>
  <c r="E28"/>
  <c r="B29" a="1"/>
  <c r="B29" s="1"/>
  <c r="G29" s="1"/>
  <c r="G30" l="1"/>
  <c r="G32" s="1"/>
  <c r="F29"/>
  <c r="E29"/>
</calcChain>
</file>

<file path=xl/sharedStrings.xml><?xml version="1.0" encoding="utf-8"?>
<sst xmlns="http://schemas.openxmlformats.org/spreadsheetml/2006/main" count="231" uniqueCount="141">
  <si>
    <t>Quantité</t>
  </si>
  <si>
    <t>Articles</t>
  </si>
  <si>
    <t>Clients</t>
  </si>
  <si>
    <t>Total H.T.</t>
  </si>
  <si>
    <t>Total H. T.</t>
  </si>
  <si>
    <t>Désignation des articles</t>
  </si>
  <si>
    <t xml:space="preserve">Prix </t>
  </si>
  <si>
    <t>T.V.A.</t>
  </si>
  <si>
    <t>Total T.T.C.</t>
  </si>
  <si>
    <t>ch221</t>
  </si>
  <si>
    <t>ch222</t>
  </si>
  <si>
    <t>ch232</t>
  </si>
  <si>
    <t>ch241</t>
  </si>
  <si>
    <t>ch242</t>
  </si>
  <si>
    <t>nappes</t>
  </si>
  <si>
    <t>ch251</t>
  </si>
  <si>
    <t>ch271</t>
  </si>
  <si>
    <t>ch272</t>
  </si>
  <si>
    <t>ch291</t>
  </si>
  <si>
    <t>ch244</t>
  </si>
  <si>
    <t>ch245</t>
  </si>
  <si>
    <t>ch261</t>
  </si>
  <si>
    <t>ch282</t>
  </si>
  <si>
    <t>adresse</t>
  </si>
  <si>
    <t>ville</t>
  </si>
  <si>
    <t>etablissement</t>
  </si>
  <si>
    <t>tel</t>
  </si>
  <si>
    <t>lycée technique</t>
  </si>
  <si>
    <t>rue des jardins</t>
  </si>
  <si>
    <t>cité les plateaux</t>
  </si>
  <si>
    <t>adresse           :</t>
  </si>
  <si>
    <t>ville                 :</t>
  </si>
  <si>
    <t>Tel                  :</t>
  </si>
  <si>
    <t>logo</t>
  </si>
  <si>
    <t>facture n° :</t>
  </si>
  <si>
    <t>prix unitaire</t>
  </si>
  <si>
    <t>041776534</t>
  </si>
  <si>
    <t>041774576</t>
  </si>
  <si>
    <t>041734531</t>
  </si>
  <si>
    <t>041707512</t>
  </si>
  <si>
    <t>code</t>
  </si>
  <si>
    <t>gdyel le :</t>
  </si>
  <si>
    <t>Etablissement</t>
  </si>
  <si>
    <t>BON DE LIVRAISON</t>
  </si>
  <si>
    <t>FACTURE</t>
  </si>
  <si>
    <t>*</t>
  </si>
  <si>
    <t>ETS</t>
  </si>
  <si>
    <t>Facture arrêtée à la somme de  :</t>
  </si>
  <si>
    <t>chapitre   :</t>
  </si>
  <si>
    <t>N° Facture</t>
  </si>
  <si>
    <t>montant</t>
  </si>
  <si>
    <t>date</t>
  </si>
  <si>
    <t>article</t>
  </si>
  <si>
    <t>vente</t>
  </si>
  <si>
    <t>achat</t>
  </si>
  <si>
    <t>chapitre</t>
  </si>
  <si>
    <t>rame de papier</t>
  </si>
  <si>
    <t>serpillères</t>
  </si>
  <si>
    <t>stylos</t>
  </si>
  <si>
    <t xml:space="preserve">PAPETERIE </t>
  </si>
  <si>
    <t>agraffeuse FABS</t>
  </si>
  <si>
    <t>agraffeuse kangaro</t>
  </si>
  <si>
    <t>attestations vierges</t>
  </si>
  <si>
    <t>baguette serrage  6 mm</t>
  </si>
  <si>
    <t>baguette serrage  8 mm</t>
  </si>
  <si>
    <t>baguette serrage 10mm</t>
  </si>
  <si>
    <t>bloc papier post it</t>
  </si>
  <si>
    <t>blocs notes 13.5*21</t>
  </si>
  <si>
    <t>blocs papier</t>
  </si>
  <si>
    <t>boîte classement dossier 35</t>
  </si>
  <si>
    <t>boîte punaises</t>
  </si>
  <si>
    <t>brille meuble flacons</t>
  </si>
  <si>
    <t>cachet ets oval 44055</t>
  </si>
  <si>
    <t>cachet trodat 4911 payé non payé</t>
  </si>
  <si>
    <t>carnet mouvement de personnel</t>
  </si>
  <si>
    <t>carnets de bons de commande</t>
  </si>
  <si>
    <t>cartables en toile multipoche</t>
  </si>
  <si>
    <t>cartables en toile synthétique</t>
  </si>
  <si>
    <t>chemise dossier élève imprimée</t>
  </si>
  <si>
    <t>chemises cartonnées 250gr</t>
  </si>
  <si>
    <t>chiffons chamoisine</t>
  </si>
  <si>
    <t>classeurs chrono</t>
  </si>
  <si>
    <t>compas tableau blanc</t>
  </si>
  <si>
    <t>corbeille à papiers</t>
  </si>
  <si>
    <t>cresyl parfumé amir</t>
  </si>
  <si>
    <t>cuter</t>
  </si>
  <si>
    <t>déodorant flacon</t>
  </si>
  <si>
    <t>destructeur de documents</t>
  </si>
  <si>
    <t>dévidoir de scotch</t>
  </si>
  <si>
    <t>dossiers élèves</t>
  </si>
  <si>
    <t>eau de javel Bref</t>
  </si>
  <si>
    <t>enveloppes F10</t>
  </si>
  <si>
    <t>esprit de sel Nassah</t>
  </si>
  <si>
    <t>fiches de stock</t>
  </si>
  <si>
    <t>fiches inventaires locaux</t>
  </si>
  <si>
    <t>flacon encre Trodat R/B</t>
  </si>
  <si>
    <t>isis liquide</t>
  </si>
  <si>
    <t>lave sol Amir</t>
  </si>
  <si>
    <t>markers permanents</t>
  </si>
  <si>
    <t>markers TB 4 couleurs</t>
  </si>
  <si>
    <t>paquets agraffes kangaro</t>
  </si>
  <si>
    <t>paquets papier carbone vertex bleu</t>
  </si>
  <si>
    <t>paquets piles alcalines</t>
  </si>
  <si>
    <t>parapheur</t>
  </si>
  <si>
    <t>quittancier</t>
  </si>
  <si>
    <t>rame de papier bristol uni</t>
  </si>
  <si>
    <t>rames de papiers extra blanc</t>
  </si>
  <si>
    <t>recharges bleues TB</t>
  </si>
  <si>
    <t>recharges noires TB</t>
  </si>
  <si>
    <t>recharges rouges TB</t>
  </si>
  <si>
    <t>recharges vertes TB</t>
  </si>
  <si>
    <t>registre 3 mains</t>
  </si>
  <si>
    <t>registre 5 mains</t>
  </si>
  <si>
    <t>registre inventaire</t>
  </si>
  <si>
    <t>registres 3mains</t>
  </si>
  <si>
    <t>règle plate TB</t>
  </si>
  <si>
    <t>rouleau papier fax</t>
  </si>
  <si>
    <t>rouleaux de scotch</t>
  </si>
  <si>
    <t>rouleaux de scotch emballage 100yd</t>
  </si>
  <si>
    <t>sacs poubelles 80*110</t>
  </si>
  <si>
    <t>savon à mains  liquide 5L</t>
  </si>
  <si>
    <t>sérigraphie agenda</t>
  </si>
  <si>
    <t>serpillères tunis</t>
  </si>
  <si>
    <t>stylos effaceurs</t>
  </si>
  <si>
    <t>stylos retractables</t>
  </si>
  <si>
    <t>stylos serigraphie</t>
  </si>
  <si>
    <t>stylos serigraphie1</t>
  </si>
  <si>
    <t>tableau d'affichage en feutre 120*90</t>
  </si>
  <si>
    <t>tablier blanc</t>
  </si>
  <si>
    <t>telefax panasonic</t>
  </si>
  <si>
    <t>toner mixte 435/436/278/285</t>
  </si>
  <si>
    <t>trambonnes couleurs</t>
  </si>
  <si>
    <t>lycée descartes</t>
  </si>
  <si>
    <t>collège lamartine</t>
  </si>
  <si>
    <t>rue des lilas</t>
  </si>
  <si>
    <t>collège balzac</t>
  </si>
  <si>
    <t>rue saint saens</t>
  </si>
  <si>
    <t>ville1</t>
  </si>
  <si>
    <t>ville2</t>
  </si>
  <si>
    <t>ville3</t>
  </si>
  <si>
    <t>ville4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</si>
</sst>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[$-40C]d\ mmmm\ yyyy;@"/>
    <numFmt numFmtId="165" formatCode="#,##0.00\ &quot;DA&quot;"/>
  </numFmts>
  <fonts count="21">
    <font>
      <sz val="10"/>
      <name val="Arial"/>
    </font>
    <font>
      <sz val="10"/>
      <name val="Arial"/>
    </font>
    <font>
      <sz val="8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Verdana"/>
      <family val="2"/>
    </font>
    <font>
      <b/>
      <sz val="18"/>
      <name val="Georgia"/>
      <family val="1"/>
    </font>
    <font>
      <sz val="10"/>
      <name val="Georgia"/>
      <family val="1"/>
    </font>
    <font>
      <b/>
      <i/>
      <sz val="8"/>
      <name val="Arial"/>
      <family val="2"/>
    </font>
    <font>
      <sz val="14"/>
      <name val="Georgia"/>
      <family val="1"/>
    </font>
    <font>
      <i/>
      <sz val="11"/>
      <name val="Times New Roman"/>
      <family val="1"/>
    </font>
    <font>
      <sz val="9"/>
      <name val="Georgia"/>
      <family val="1"/>
    </font>
    <font>
      <sz val="11"/>
      <name val="Georgia"/>
      <family val="1"/>
    </font>
    <font>
      <sz val="18"/>
      <name val="Georgia"/>
      <family val="1"/>
    </font>
    <font>
      <b/>
      <sz val="12"/>
      <name val="Georgia"/>
      <family val="1"/>
    </font>
    <font>
      <b/>
      <i/>
      <sz val="9"/>
      <name val="Georgia"/>
      <family val="1"/>
    </font>
    <font>
      <b/>
      <sz val="16"/>
      <name val="Georgia"/>
      <family val="1"/>
    </font>
    <font>
      <sz val="12"/>
      <name val="Georgia"/>
      <family val="1"/>
    </font>
    <font>
      <b/>
      <sz val="10"/>
      <color indexed="32"/>
      <name val="Georgia"/>
      <family val="1"/>
    </font>
    <font>
      <b/>
      <i/>
      <sz val="10"/>
      <name val="Georgia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5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hair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6">
    <xf numFmtId="0" fontId="0" fillId="0" borderId="0" xfId="0"/>
    <xf numFmtId="0" fontId="3" fillId="0" borderId="0" xfId="0" applyFont="1" applyAlignment="1">
      <alignment horizontal="center"/>
    </xf>
    <xf numFmtId="0" fontId="0" fillId="0" borderId="1" xfId="0" applyBorder="1"/>
    <xf numFmtId="0" fontId="0" fillId="0" borderId="0" xfId="0" applyBorder="1"/>
    <xf numFmtId="0" fontId="0" fillId="0" borderId="0" xfId="0" applyAlignment="1">
      <alignment horizontal="center"/>
    </xf>
    <xf numFmtId="0" fontId="5" fillId="0" borderId="0" xfId="0" applyFont="1"/>
    <xf numFmtId="14" fontId="0" fillId="0" borderId="0" xfId="0" applyNumberFormat="1"/>
    <xf numFmtId="0" fontId="6" fillId="0" borderId="0" xfId="0" quotePrefix="1" applyFont="1"/>
    <xf numFmtId="0" fontId="4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right"/>
    </xf>
    <xf numFmtId="49" fontId="8" fillId="0" borderId="0" xfId="0" applyNumberFormat="1" applyFont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8" fillId="0" borderId="0" xfId="0" applyFont="1" applyBorder="1"/>
    <xf numFmtId="0" fontId="8" fillId="0" borderId="3" xfId="0" applyFont="1" applyBorder="1"/>
    <xf numFmtId="0" fontId="11" fillId="0" borderId="0" xfId="0" applyFont="1"/>
    <xf numFmtId="0" fontId="4" fillId="0" borderId="0" xfId="0" applyFont="1" applyBorder="1" applyAlignment="1"/>
    <xf numFmtId="49" fontId="8" fillId="0" borderId="0" xfId="0" applyNumberFormat="1" applyFont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0" xfId="0" applyFont="1"/>
    <xf numFmtId="0" fontId="13" fillId="0" borderId="6" xfId="0" applyFont="1" applyBorder="1" applyAlignment="1"/>
    <xf numFmtId="0" fontId="10" fillId="0" borderId="0" xfId="0" applyFont="1" applyFill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13" xfId="0" applyFont="1" applyBorder="1"/>
    <xf numFmtId="0" fontId="8" fillId="0" borderId="14" xfId="0" applyFont="1" applyBorder="1"/>
    <xf numFmtId="0" fontId="8" fillId="0" borderId="0" xfId="0" applyFont="1" applyAlignment="1">
      <alignment horizontal="right"/>
    </xf>
    <xf numFmtId="0" fontId="15" fillId="0" borderId="6" xfId="0" applyFont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6" fillId="2" borderId="16" xfId="0" applyFont="1" applyFill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19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0" fillId="0" borderId="20" xfId="0" applyBorder="1"/>
    <xf numFmtId="0" fontId="0" fillId="0" borderId="6" xfId="0" applyBorder="1"/>
    <xf numFmtId="0" fontId="8" fillId="0" borderId="4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0" fontId="8" fillId="0" borderId="8" xfId="0" applyFont="1" applyBorder="1" applyAlignment="1">
      <alignment vertical="center"/>
    </xf>
    <xf numFmtId="14" fontId="0" fillId="0" borderId="21" xfId="0" applyNumberFormat="1" applyBorder="1"/>
    <xf numFmtId="0" fontId="8" fillId="3" borderId="0" xfId="0" applyFont="1" applyFill="1" applyAlignment="1">
      <alignment horizontal="center" vertical="center"/>
    </xf>
    <xf numFmtId="0" fontId="5" fillId="0" borderId="6" xfId="0" applyFont="1" applyBorder="1"/>
    <xf numFmtId="165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2" xfId="0" applyBorder="1"/>
    <xf numFmtId="0" fontId="0" fillId="0" borderId="23" xfId="0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0" fillId="0" borderId="25" xfId="0" applyBorder="1" applyAlignment="1">
      <alignment horizontal="center" vertical="center"/>
    </xf>
    <xf numFmtId="0" fontId="4" fillId="0" borderId="26" xfId="0" applyFont="1" applyBorder="1" applyAlignment="1">
      <alignment vertical="center"/>
    </xf>
    <xf numFmtId="0" fontId="4" fillId="0" borderId="27" xfId="0" applyFont="1" applyBorder="1" applyAlignment="1">
      <alignment vertical="center"/>
    </xf>
    <xf numFmtId="0" fontId="0" fillId="0" borderId="28" xfId="0" applyBorder="1" applyAlignment="1">
      <alignment horizontal="left" vertical="center"/>
    </xf>
    <xf numFmtId="0" fontId="5" fillId="0" borderId="29" xfId="0" applyFont="1" applyBorder="1" applyAlignment="1">
      <alignment horizontal="left" vertical="center"/>
    </xf>
    <xf numFmtId="0" fontId="5" fillId="2" borderId="30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18" fillId="0" borderId="6" xfId="0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8" fillId="0" borderId="6" xfId="0" applyNumberFormat="1" applyFont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20" fillId="0" borderId="0" xfId="0" applyFont="1"/>
    <xf numFmtId="49" fontId="20" fillId="0" borderId="0" xfId="0" applyNumberFormat="1" applyFont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8" fillId="4" borderId="33" xfId="0" applyFont="1" applyFill="1" applyBorder="1" applyAlignment="1">
      <alignment horizontal="center" vertical="center"/>
    </xf>
    <xf numFmtId="14" fontId="18" fillId="4" borderId="33" xfId="0" applyNumberFormat="1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2" fontId="18" fillId="4" borderId="33" xfId="0" applyNumberFormat="1" applyFont="1" applyFill="1" applyBorder="1" applyAlignment="1">
      <alignment horizontal="center" vertical="center"/>
    </xf>
    <xf numFmtId="2" fontId="18" fillId="0" borderId="6" xfId="0" applyNumberFormat="1" applyFont="1" applyBorder="1" applyAlignment="1">
      <alignment horizontal="center" vertical="center"/>
    </xf>
    <xf numFmtId="2" fontId="0" fillId="0" borderId="6" xfId="0" applyNumberFormat="1" applyBorder="1"/>
    <xf numFmtId="2" fontId="8" fillId="3" borderId="0" xfId="0" applyNumberFormat="1" applyFont="1" applyFill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2" fontId="8" fillId="0" borderId="4" xfId="1" applyNumberFormat="1" applyFont="1" applyBorder="1" applyAlignment="1">
      <alignment horizontal="center" vertical="center"/>
    </xf>
    <xf numFmtId="2" fontId="8" fillId="0" borderId="5" xfId="1" applyNumberFormat="1" applyFont="1" applyBorder="1" applyAlignment="1">
      <alignment horizontal="center" vertical="center"/>
    </xf>
    <xf numFmtId="2" fontId="8" fillId="0" borderId="6" xfId="1" applyNumberFormat="1" applyFont="1" applyBorder="1" applyAlignment="1">
      <alignment horizontal="center" vertical="center"/>
    </xf>
    <xf numFmtId="2" fontId="8" fillId="0" borderId="7" xfId="1" applyNumberFormat="1" applyFont="1" applyBorder="1" applyAlignment="1">
      <alignment horizontal="center" vertical="center"/>
    </xf>
    <xf numFmtId="2" fontId="8" fillId="0" borderId="37" xfId="1" applyNumberFormat="1" applyFont="1" applyBorder="1" applyAlignment="1">
      <alignment horizontal="center" vertical="center"/>
    </xf>
    <xf numFmtId="2" fontId="8" fillId="0" borderId="38" xfId="1" applyNumberFormat="1" applyFont="1" applyBorder="1" applyAlignment="1">
      <alignment horizontal="center" vertical="center"/>
    </xf>
    <xf numFmtId="2" fontId="8" fillId="0" borderId="39" xfId="0" applyNumberFormat="1" applyFont="1" applyBorder="1" applyAlignment="1">
      <alignment horizontal="center" vertical="center"/>
    </xf>
    <xf numFmtId="2" fontId="8" fillId="0" borderId="40" xfId="1" applyNumberFormat="1" applyFont="1" applyBorder="1" applyAlignment="1">
      <alignment horizontal="center" vertical="center"/>
    </xf>
    <xf numFmtId="2" fontId="8" fillId="0" borderId="41" xfId="0" applyNumberFormat="1" applyFont="1" applyBorder="1" applyAlignment="1">
      <alignment horizontal="center" vertical="center"/>
    </xf>
    <xf numFmtId="2" fontId="8" fillId="0" borderId="42" xfId="1" applyNumberFormat="1" applyFont="1" applyBorder="1" applyAlignment="1">
      <alignment horizontal="center" vertical="center"/>
    </xf>
    <xf numFmtId="2" fontId="8" fillId="0" borderId="9" xfId="0" applyNumberFormat="1" applyFont="1" applyBorder="1" applyAlignment="1">
      <alignment horizontal="center" vertical="center"/>
    </xf>
    <xf numFmtId="2" fontId="8" fillId="0" borderId="10" xfId="1" applyNumberFormat="1" applyFont="1" applyBorder="1" applyAlignment="1">
      <alignment horizontal="center" vertical="center"/>
    </xf>
    <xf numFmtId="0" fontId="8" fillId="0" borderId="43" xfId="0" applyFont="1" applyBorder="1" applyAlignment="1">
      <alignment horizontal="left" vertical="center"/>
    </xf>
    <xf numFmtId="0" fontId="8" fillId="0" borderId="20" xfId="0" applyFont="1" applyBorder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8" fillId="0" borderId="49" xfId="0" applyFont="1" applyBorder="1" applyAlignment="1">
      <alignment horizontal="center" vertical="center"/>
    </xf>
    <xf numFmtId="49" fontId="8" fillId="0" borderId="48" xfId="0" applyNumberFormat="1" applyFont="1" applyBorder="1" applyAlignment="1">
      <alignment horizontal="center" vertical="center"/>
    </xf>
    <xf numFmtId="49" fontId="8" fillId="0" borderId="49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8" fillId="0" borderId="46" xfId="0" applyFont="1" applyBorder="1" applyAlignment="1">
      <alignment horizontal="left" vertical="center"/>
    </xf>
    <xf numFmtId="0" fontId="8" fillId="0" borderId="47" xfId="0" applyFont="1" applyBorder="1" applyAlignment="1">
      <alignment horizontal="left" vertical="center"/>
    </xf>
    <xf numFmtId="0" fontId="8" fillId="0" borderId="44" xfId="0" applyFont="1" applyBorder="1" applyAlignment="1">
      <alignment horizontal="left" vertical="center"/>
    </xf>
    <xf numFmtId="0" fontId="8" fillId="0" borderId="45" xfId="0" applyFont="1" applyBorder="1" applyAlignment="1">
      <alignment horizontal="left" vertical="center"/>
    </xf>
    <xf numFmtId="14" fontId="8" fillId="0" borderId="0" xfId="0" applyNumberFormat="1" applyFont="1" applyAlignment="1">
      <alignment horizontal="left"/>
    </xf>
    <xf numFmtId="0" fontId="14" fillId="0" borderId="50" xfId="0" applyFont="1" applyBorder="1" applyAlignment="1">
      <alignment horizontal="center" vertical="center"/>
    </xf>
    <xf numFmtId="0" fontId="14" fillId="0" borderId="51" xfId="0" applyFont="1" applyBorder="1" applyAlignment="1">
      <alignment horizontal="center" vertical="center"/>
    </xf>
    <xf numFmtId="0" fontId="10" fillId="0" borderId="50" xfId="0" applyFont="1" applyFill="1" applyBorder="1" applyAlignment="1">
      <alignment horizontal="center" vertical="center"/>
    </xf>
    <xf numFmtId="0" fontId="10" fillId="0" borderId="51" xfId="0" applyFont="1" applyFill="1" applyBorder="1" applyAlignment="1">
      <alignment horizontal="center" vertical="center"/>
    </xf>
    <xf numFmtId="0" fontId="8" fillId="0" borderId="17" xfId="0" applyFont="1" applyBorder="1" applyAlignment="1">
      <alignment horizontal="center"/>
    </xf>
    <xf numFmtId="0" fontId="8" fillId="0" borderId="52" xfId="0" applyFont="1" applyBorder="1" applyAlignment="1">
      <alignment horizontal="center"/>
    </xf>
    <xf numFmtId="0" fontId="8" fillId="0" borderId="53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54" xfId="0" applyFont="1" applyBorder="1" applyAlignment="1">
      <alignment horizontal="center"/>
    </xf>
    <xf numFmtId="0" fontId="8" fillId="0" borderId="55" xfId="0" applyFont="1" applyBorder="1" applyAlignment="1">
      <alignment horizontal="center"/>
    </xf>
    <xf numFmtId="49" fontId="8" fillId="0" borderId="19" xfId="0" applyNumberFormat="1" applyFont="1" applyBorder="1" applyAlignment="1">
      <alignment horizontal="center"/>
    </xf>
    <xf numFmtId="49" fontId="8" fillId="0" borderId="56" xfId="0" applyNumberFormat="1" applyFont="1" applyBorder="1" applyAlignment="1">
      <alignment horizontal="center"/>
    </xf>
    <xf numFmtId="49" fontId="8" fillId="0" borderId="57" xfId="0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10</xdr:row>
      <xdr:rowOff>0</xdr:rowOff>
    </xdr:from>
    <xdr:to>
      <xdr:col>9</xdr:col>
      <xdr:colOff>219075</xdr:colOff>
      <xdr:row>11</xdr:row>
      <xdr:rowOff>66675</xdr:rowOff>
    </xdr:to>
    <xdr:sp macro="[0]!Archiver" textlink="">
      <xdr:nvSpPr>
        <xdr:cNvPr id="3" name="ZoneTexte 2"/>
        <xdr:cNvSpPr txBox="1"/>
      </xdr:nvSpPr>
      <xdr:spPr>
        <a:xfrm>
          <a:off x="5695950" y="1952625"/>
          <a:ext cx="981075" cy="3429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Archiver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40"/>
  </sheetPr>
  <dimension ref="A2:M35"/>
  <sheetViews>
    <sheetView tabSelected="1" workbookViewId="0">
      <selection activeCell="D19" sqref="D19"/>
    </sheetView>
  </sheetViews>
  <sheetFormatPr baseColWidth="10" defaultRowHeight="12.75"/>
  <cols>
    <col min="1" max="1" width="4.7109375" style="38" customWidth="1"/>
    <col min="2" max="2" width="6.85546875" customWidth="1"/>
    <col min="3" max="3" width="32.7109375" customWidth="1"/>
    <col min="4" max="4" width="8" customWidth="1"/>
    <col min="5" max="5" width="14.7109375" customWidth="1"/>
    <col min="6" max="6" width="3.140625" customWidth="1"/>
    <col min="7" max="7" width="5.5703125" customWidth="1"/>
    <col min="8" max="8" width="8.5703125" customWidth="1"/>
    <col min="9" max="9" width="6.5703125" customWidth="1"/>
    <col min="10" max="10" width="8" customWidth="1"/>
    <col min="11" max="11" width="20.85546875" customWidth="1"/>
    <col min="13" max="13" width="0" hidden="1" customWidth="1"/>
  </cols>
  <sheetData>
    <row r="2" spans="1:13">
      <c r="C2" s="35" t="s">
        <v>41</v>
      </c>
      <c r="D2" s="112">
        <f ca="1">TODAY()</f>
        <v>42497</v>
      </c>
      <c r="E2" s="112"/>
      <c r="F2" s="27"/>
    </row>
    <row r="3" spans="1:13" ht="13.5" thickBot="1">
      <c r="C3" s="27"/>
      <c r="D3" s="27"/>
      <c r="E3" s="27"/>
      <c r="F3" s="27"/>
      <c r="M3" s="5" t="s">
        <v>45</v>
      </c>
    </row>
    <row r="4" spans="1:13" ht="13.5" thickTop="1">
      <c r="C4" s="35" t="s">
        <v>42</v>
      </c>
      <c r="D4" s="117" t="s">
        <v>132</v>
      </c>
      <c r="E4" s="118"/>
      <c r="F4" s="119"/>
    </row>
    <row r="5" spans="1:13">
      <c r="C5" s="35" t="s">
        <v>23</v>
      </c>
      <c r="D5" s="120" t="str">
        <f>IF(D4="","",VLOOKUP(D4,table,2,0))</f>
        <v>rue des jardins</v>
      </c>
      <c r="E5" s="121"/>
      <c r="F5" s="122"/>
    </row>
    <row r="6" spans="1:13">
      <c r="C6" s="35" t="s">
        <v>24</v>
      </c>
      <c r="D6" s="120" t="str">
        <f>IF(D4="","",VLOOKUP(D4,table,3,0))</f>
        <v>ville1</v>
      </c>
      <c r="E6" s="121"/>
      <c r="F6" s="122"/>
    </row>
    <row r="7" spans="1:13" ht="13.5" thickBot="1">
      <c r="C7" s="35" t="s">
        <v>26</v>
      </c>
      <c r="D7" s="123" t="str">
        <f>IF(D4="","",VLOOKUP(D4,table,4,0))</f>
        <v>041776534</v>
      </c>
      <c r="E7" s="124"/>
      <c r="F7" s="125"/>
    </row>
    <row r="8" spans="1:13" ht="14.25" thickTop="1" thickBot="1">
      <c r="C8" s="13"/>
      <c r="D8" s="14"/>
      <c r="E8" s="14"/>
      <c r="F8" s="14"/>
    </row>
    <row r="9" spans="1:13" ht="12.75" customHeight="1">
      <c r="C9" s="115" t="s">
        <v>43</v>
      </c>
      <c r="D9" s="113">
        <v>1</v>
      </c>
      <c r="M9">
        <f>D9</f>
        <v>1</v>
      </c>
    </row>
    <row r="10" spans="1:13" ht="13.5" customHeight="1" thickBot="1">
      <c r="C10" s="116"/>
      <c r="D10" s="114"/>
    </row>
    <row r="11" spans="1:13" ht="18">
      <c r="C11" s="29"/>
    </row>
    <row r="12" spans="1:13" ht="15.75" customHeight="1" thickBot="1"/>
    <row r="13" spans="1:13" s="1" customFormat="1" ht="15.75" customHeight="1" thickTop="1" thickBot="1">
      <c r="A13" s="39"/>
      <c r="B13" s="15" t="s">
        <v>40</v>
      </c>
      <c r="C13" s="78" t="s">
        <v>1</v>
      </c>
      <c r="D13" s="16" t="s">
        <v>0</v>
      </c>
      <c r="E13" s="16" t="s">
        <v>35</v>
      </c>
      <c r="F13" s="9"/>
      <c r="G13" s="9"/>
      <c r="H13" s="9"/>
    </row>
    <row r="14" spans="1:13" ht="18" customHeight="1" thickTop="1">
      <c r="A14" s="40">
        <v>1</v>
      </c>
      <c r="B14" s="31" t="str">
        <f t="shared" ref="B14:B34" si="0">IF(C14="","",VLOOKUP(C14,plage,4,0))</f>
        <v>ch251</v>
      </c>
      <c r="C14" s="79" t="s">
        <v>60</v>
      </c>
      <c r="D14" s="30">
        <v>10</v>
      </c>
      <c r="E14" s="31"/>
      <c r="F14" s="10"/>
      <c r="G14" s="10"/>
      <c r="H14" s="10"/>
    </row>
    <row r="15" spans="1:13" ht="18" customHeight="1">
      <c r="A15" s="41">
        <v>2</v>
      </c>
      <c r="B15" s="31" t="str">
        <f t="shared" si="0"/>
        <v>ch291</v>
      </c>
      <c r="C15" s="32" t="s">
        <v>62</v>
      </c>
      <c r="D15" s="32">
        <v>250</v>
      </c>
      <c r="E15" s="32"/>
      <c r="F15" s="10"/>
      <c r="G15" s="10"/>
      <c r="H15" s="10"/>
    </row>
    <row r="16" spans="1:13" ht="18" customHeight="1">
      <c r="A16" s="41">
        <v>3</v>
      </c>
      <c r="B16" s="31" t="str">
        <f t="shared" si="0"/>
        <v>ch251</v>
      </c>
      <c r="C16" s="32" t="s">
        <v>65</v>
      </c>
      <c r="D16" s="32">
        <v>50</v>
      </c>
      <c r="E16" s="32"/>
      <c r="F16" s="10"/>
      <c r="G16" s="10"/>
      <c r="H16" s="10"/>
    </row>
    <row r="17" spans="1:8" ht="18" customHeight="1">
      <c r="A17" s="41">
        <v>4</v>
      </c>
      <c r="B17" s="31" t="str">
        <f t="shared" si="0"/>
        <v>ch251</v>
      </c>
      <c r="C17" s="32" t="s">
        <v>67</v>
      </c>
      <c r="D17" s="32">
        <v>12</v>
      </c>
      <c r="E17" s="32"/>
      <c r="F17" s="10"/>
      <c r="G17" s="10"/>
      <c r="H17" s="10"/>
    </row>
    <row r="18" spans="1:8" ht="18" customHeight="1">
      <c r="A18" s="41">
        <v>5</v>
      </c>
      <c r="B18" s="31" t="str">
        <f t="shared" si="0"/>
        <v>ch251</v>
      </c>
      <c r="C18" s="32" t="s">
        <v>129</v>
      </c>
      <c r="D18" s="32">
        <v>1</v>
      </c>
      <c r="E18" s="32"/>
      <c r="F18" s="10"/>
      <c r="G18" s="10"/>
      <c r="H18" s="10"/>
    </row>
    <row r="19" spans="1:8" ht="18" customHeight="1">
      <c r="A19" s="41">
        <v>6</v>
      </c>
      <c r="B19" s="31" t="str">
        <f t="shared" si="0"/>
        <v/>
      </c>
      <c r="C19" s="32"/>
      <c r="D19" s="32"/>
      <c r="E19" s="32"/>
      <c r="F19" s="10"/>
      <c r="G19" s="10"/>
      <c r="H19" s="10"/>
    </row>
    <row r="20" spans="1:8" ht="18" customHeight="1">
      <c r="A20" s="41">
        <v>7</v>
      </c>
      <c r="B20" s="31" t="str">
        <f t="shared" si="0"/>
        <v/>
      </c>
      <c r="C20" s="32"/>
      <c r="D20" s="32"/>
      <c r="E20" s="32"/>
      <c r="F20" s="10"/>
      <c r="G20" s="10"/>
      <c r="H20" s="10"/>
    </row>
    <row r="21" spans="1:8" ht="18" customHeight="1">
      <c r="A21" s="41">
        <v>8</v>
      </c>
      <c r="B21" s="31" t="str">
        <f t="shared" si="0"/>
        <v/>
      </c>
      <c r="C21" s="32"/>
      <c r="D21" s="32"/>
      <c r="E21" s="32"/>
      <c r="F21" s="10"/>
      <c r="G21" s="10"/>
      <c r="H21" s="10"/>
    </row>
    <row r="22" spans="1:8" ht="18" customHeight="1">
      <c r="A22" s="41">
        <v>9</v>
      </c>
      <c r="B22" s="31" t="str">
        <f t="shared" si="0"/>
        <v/>
      </c>
      <c r="C22" s="32"/>
      <c r="D22" s="32"/>
      <c r="E22" s="32"/>
      <c r="F22" s="10"/>
      <c r="G22" s="10"/>
      <c r="H22" s="10"/>
    </row>
    <row r="23" spans="1:8" ht="18" customHeight="1">
      <c r="A23" s="41">
        <v>10</v>
      </c>
      <c r="B23" s="31" t="str">
        <f t="shared" si="0"/>
        <v/>
      </c>
      <c r="C23" s="32"/>
      <c r="D23" s="32"/>
      <c r="E23" s="32"/>
      <c r="F23" s="10"/>
      <c r="G23" s="10"/>
      <c r="H23" s="10"/>
    </row>
    <row r="24" spans="1:8" ht="18" customHeight="1">
      <c r="A24" s="41">
        <v>11</v>
      </c>
      <c r="B24" s="31" t="str">
        <f t="shared" si="0"/>
        <v/>
      </c>
      <c r="C24" s="32"/>
      <c r="D24" s="32"/>
      <c r="E24" s="32"/>
      <c r="F24" s="10"/>
      <c r="G24" s="10"/>
      <c r="H24" s="10"/>
    </row>
    <row r="25" spans="1:8" ht="18" customHeight="1">
      <c r="A25" s="41">
        <v>12</v>
      </c>
      <c r="B25" s="31" t="str">
        <f t="shared" si="0"/>
        <v/>
      </c>
      <c r="C25" s="32"/>
      <c r="D25" s="32"/>
      <c r="E25" s="32"/>
      <c r="F25" s="10"/>
      <c r="G25" s="10"/>
      <c r="H25" s="10"/>
    </row>
    <row r="26" spans="1:8" ht="18" customHeight="1">
      <c r="A26" s="41">
        <v>13</v>
      </c>
      <c r="B26" s="31" t="str">
        <f t="shared" si="0"/>
        <v/>
      </c>
      <c r="C26" s="32"/>
      <c r="D26" s="32"/>
      <c r="E26" s="32"/>
      <c r="F26" s="10"/>
      <c r="G26" s="10"/>
      <c r="H26" s="10"/>
    </row>
    <row r="27" spans="1:8" ht="18" customHeight="1">
      <c r="A27" s="41">
        <v>14</v>
      </c>
      <c r="B27" s="31" t="str">
        <f t="shared" si="0"/>
        <v/>
      </c>
      <c r="C27" s="32"/>
      <c r="D27" s="32"/>
      <c r="E27" s="32"/>
      <c r="F27" s="10"/>
      <c r="G27" s="10"/>
      <c r="H27" s="10"/>
    </row>
    <row r="28" spans="1:8" ht="18" customHeight="1">
      <c r="A28" s="41">
        <v>15</v>
      </c>
      <c r="B28" s="31" t="str">
        <f t="shared" si="0"/>
        <v/>
      </c>
      <c r="C28" s="32"/>
      <c r="D28" s="32"/>
      <c r="E28" s="32"/>
      <c r="F28" s="10"/>
      <c r="G28" s="10"/>
      <c r="H28" s="10"/>
    </row>
    <row r="29" spans="1:8" ht="18" customHeight="1">
      <c r="A29" s="41">
        <v>16</v>
      </c>
      <c r="B29" s="31" t="str">
        <f t="shared" si="0"/>
        <v/>
      </c>
      <c r="C29" s="32"/>
      <c r="D29" s="32"/>
      <c r="E29" s="32"/>
      <c r="F29" s="10"/>
      <c r="G29" s="10"/>
      <c r="H29" s="10"/>
    </row>
    <row r="30" spans="1:8" ht="18" customHeight="1">
      <c r="A30" s="41">
        <v>17</v>
      </c>
      <c r="B30" s="31" t="str">
        <f t="shared" si="0"/>
        <v/>
      </c>
      <c r="C30" s="32"/>
      <c r="D30" s="33"/>
      <c r="E30" s="33"/>
    </row>
    <row r="31" spans="1:8" ht="18" customHeight="1">
      <c r="A31" s="41">
        <v>18</v>
      </c>
      <c r="B31" s="31" t="str">
        <f t="shared" si="0"/>
        <v/>
      </c>
      <c r="C31" s="32"/>
      <c r="D31" s="33"/>
      <c r="E31" s="33"/>
    </row>
    <row r="32" spans="1:8" ht="18" customHeight="1">
      <c r="A32" s="41">
        <v>19</v>
      </c>
      <c r="B32" s="31" t="str">
        <f t="shared" si="0"/>
        <v/>
      </c>
      <c r="C32" s="32"/>
      <c r="D32" s="33"/>
      <c r="E32" s="33"/>
    </row>
    <row r="33" spans="1:5" ht="18" customHeight="1">
      <c r="A33" s="41">
        <v>20</v>
      </c>
      <c r="B33" s="31" t="str">
        <f t="shared" si="0"/>
        <v/>
      </c>
      <c r="C33" s="32"/>
      <c r="D33" s="33"/>
      <c r="E33" s="33"/>
    </row>
    <row r="34" spans="1:5" ht="18" customHeight="1" thickBot="1">
      <c r="A34" s="42"/>
      <c r="B34" s="31" t="str">
        <f t="shared" si="0"/>
        <v/>
      </c>
      <c r="C34" s="80"/>
      <c r="D34" s="34"/>
      <c r="E34" s="34"/>
    </row>
    <row r="35" spans="1:5" ht="13.5" thickTop="1"/>
  </sheetData>
  <mergeCells count="7">
    <mergeCell ref="D2:E2"/>
    <mergeCell ref="D9:D10"/>
    <mergeCell ref="C9:C10"/>
    <mergeCell ref="D4:F4"/>
    <mergeCell ref="D5:F5"/>
    <mergeCell ref="D6:F6"/>
    <mergeCell ref="D7:F7"/>
  </mergeCells>
  <phoneticPr fontId="2" type="noConversion"/>
  <dataValidations count="4">
    <dataValidation type="list" allowBlank="1" showInputMessage="1" showErrorMessage="1" sqref="C35:C41">
      <formula1>$J$27:$J$28</formula1>
    </dataValidation>
    <dataValidation type="list" allowBlank="1" showInputMessage="1" showErrorMessage="1" sqref="D4">
      <formula1>ETS</formula1>
    </dataValidation>
    <dataValidation type="list" allowBlank="1" showInputMessage="1" showErrorMessage="1" sqref="B35:B39">
      <formula1>#REF!</formula1>
    </dataValidation>
    <dataValidation type="list" allowBlank="1" showInputMessage="1" showErrorMessage="1" sqref="C14:C34">
      <formula1>Articles</formula1>
    </dataValidation>
  </dataValidations>
  <printOptions horizontalCentered="1"/>
  <pageMargins left="0.39370078740157483" right="0.39370078740157483" top="0.39370078740157483" bottom="0.98425196850393704" header="0" footer="0"/>
  <pageSetup paperSize="9" scale="113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35"/>
  <sheetViews>
    <sheetView showGridLines="0" workbookViewId="0">
      <selection activeCell="I17" sqref="I17"/>
    </sheetView>
  </sheetViews>
  <sheetFormatPr baseColWidth="10" defaultRowHeight="12.75"/>
  <cols>
    <col min="1" max="1" width="4.42578125" style="10" customWidth="1"/>
    <col min="2" max="2" width="12.140625" customWidth="1"/>
    <col min="3" max="3" width="15" customWidth="1"/>
    <col min="4" max="4" width="4.42578125" customWidth="1"/>
    <col min="5" max="5" width="11" customWidth="1"/>
    <col min="6" max="6" width="11.7109375" customWidth="1"/>
    <col min="7" max="7" width="14" customWidth="1"/>
    <col min="8" max="8" width="12.7109375" customWidth="1"/>
    <col min="10" max="10" width="20.7109375" customWidth="1"/>
  </cols>
  <sheetData>
    <row r="1" spans="1:10" ht="18" customHeight="1">
      <c r="B1" s="5" t="s">
        <v>33</v>
      </c>
      <c r="E1" s="101"/>
      <c r="F1" s="101"/>
      <c r="J1" s="1"/>
    </row>
    <row r="2" spans="1:10" ht="13.5" thickBot="1"/>
    <row r="3" spans="1:10" ht="14.25">
      <c r="A3" s="62" t="s">
        <v>59</v>
      </c>
      <c r="B3" s="61"/>
      <c r="C3" s="54"/>
      <c r="E3" s="28" t="s">
        <v>46</v>
      </c>
      <c r="F3" s="102" t="str">
        <f>BL!D4</f>
        <v>lycée descartes</v>
      </c>
      <c r="G3" s="103"/>
    </row>
    <row r="4" spans="1:10" ht="12.75" customHeight="1">
      <c r="A4" s="55"/>
      <c r="B4" s="56"/>
      <c r="C4" s="57"/>
      <c r="E4" s="28" t="s">
        <v>30</v>
      </c>
      <c r="F4" s="102" t="str">
        <f>BL!$D$5</f>
        <v>rue des jardins</v>
      </c>
      <c r="G4" s="103"/>
    </row>
    <row r="5" spans="1:10" ht="12.75" customHeight="1" thickBot="1">
      <c r="A5" s="58"/>
      <c r="B5" s="59"/>
      <c r="C5" s="60"/>
      <c r="E5" s="28" t="s">
        <v>31</v>
      </c>
      <c r="F5" s="102" t="str">
        <f>BL!$D$6</f>
        <v>ville1</v>
      </c>
      <c r="G5" s="103"/>
    </row>
    <row r="6" spans="1:10" ht="12.75" customHeight="1">
      <c r="B6" s="8"/>
      <c r="C6" s="8"/>
      <c r="E6" s="28" t="s">
        <v>32</v>
      </c>
      <c r="F6" s="104" t="str">
        <f>BL!$D$7</f>
        <v>041776534</v>
      </c>
      <c r="G6" s="105"/>
    </row>
    <row r="7" spans="1:10" ht="12.75" customHeight="1">
      <c r="B7" s="8"/>
      <c r="C7" s="8"/>
      <c r="D7" s="8"/>
      <c r="E7" s="21" t="s">
        <v>51</v>
      </c>
      <c r="F7" s="6">
        <f ca="1">TODAY()</f>
        <v>42497</v>
      </c>
    </row>
    <row r="8" spans="1:10" ht="12.75" customHeight="1">
      <c r="B8" s="8"/>
      <c r="C8" s="8"/>
      <c r="D8" s="8"/>
      <c r="E8" s="20"/>
      <c r="F8" s="21"/>
    </row>
    <row r="9" spans="1:10" ht="25.5" customHeight="1">
      <c r="C9" s="106" t="s">
        <v>44</v>
      </c>
      <c r="D9" s="106"/>
      <c r="E9" s="106"/>
      <c r="F9" s="66"/>
    </row>
    <row r="10" spans="1:10" ht="18.75" customHeight="1">
      <c r="D10" s="64"/>
      <c r="E10" s="6"/>
    </row>
    <row r="11" spans="1:10" ht="21.75" customHeight="1">
      <c r="D11" s="65"/>
    </row>
    <row r="12" spans="1:10" ht="21.75" customHeight="1">
      <c r="B12" s="25" t="s">
        <v>34</v>
      </c>
      <c r="C12" s="43">
        <v>1</v>
      </c>
      <c r="D12" s="65"/>
    </row>
    <row r="13" spans="1:10" ht="22.5" customHeight="1" thickBot="1">
      <c r="B13" s="25" t="s">
        <v>48</v>
      </c>
      <c r="C13" s="36" t="s">
        <v>15</v>
      </c>
      <c r="D13" s="6"/>
      <c r="I13" s="7"/>
    </row>
    <row r="14" spans="1:10" s="4" customFormat="1" ht="18.75" customHeight="1" thickTop="1" thickBot="1">
      <c r="A14" s="63" t="s">
        <v>40</v>
      </c>
      <c r="B14" s="107" t="s">
        <v>5</v>
      </c>
      <c r="C14" s="107"/>
      <c r="D14" s="77"/>
      <c r="E14" s="77" t="s">
        <v>0</v>
      </c>
      <c r="F14" s="77" t="s">
        <v>6</v>
      </c>
      <c r="G14" s="37" t="s">
        <v>4</v>
      </c>
      <c r="J14"/>
    </row>
    <row r="15" spans="1:10" s="10" customFormat="1" ht="20.100000000000001" customHeight="1" thickTop="1">
      <c r="A15" s="40">
        <v>1</v>
      </c>
      <c r="B15" s="108" t="str">
        <f t="array" ref="B15">INDEX(BL_ColC,MIN(IF(BL_Clients=$C$13,IF(COUNTIF($B$14:B14,BL_Articles)=0,ROW(BL_Clients)))))&amp;""</f>
        <v>agraffeuse FABS</v>
      </c>
      <c r="C15" s="109"/>
      <c r="D15" s="46"/>
      <c r="E15" s="24">
        <f t="shared" ref="E15:E29" si="0">IF(B15="","",SUMPRODUCT((BL_Clients&amp;BL_Articles=$C$13&amp;B15)*1,BL_Prix))</f>
        <v>10</v>
      </c>
      <c r="F15" s="87">
        <f t="shared" ref="F15:F29" si="1">IF(B15="","",VLOOKUP(B15,plage,2,0))</f>
        <v>560</v>
      </c>
      <c r="G15" s="88">
        <f t="shared" ref="G15:G29" si="2">IF(B15="","",E15*F15)</f>
        <v>5600</v>
      </c>
    </row>
    <row r="16" spans="1:10" s="10" customFormat="1" ht="20.100000000000001" customHeight="1">
      <c r="A16" s="41">
        <v>2</v>
      </c>
      <c r="B16" s="99" t="str">
        <f t="array" ref="B16">INDEX(BL_ColC,MIN(IF(BL_Clients=$C$13,IF(COUNTIF($B$14:B15,BL_Articles)=0,ROW(BL_Clients)))))&amp;""</f>
        <v>baguette serrage 10mm</v>
      </c>
      <c r="C16" s="100"/>
      <c r="D16" s="47"/>
      <c r="E16" s="25">
        <f t="shared" si="0"/>
        <v>50</v>
      </c>
      <c r="F16" s="89">
        <f t="shared" si="1"/>
        <v>10</v>
      </c>
      <c r="G16" s="90">
        <f t="shared" si="2"/>
        <v>500</v>
      </c>
    </row>
    <row r="17" spans="1:7" s="10" customFormat="1" ht="20.100000000000001" customHeight="1">
      <c r="A17" s="73">
        <v>3</v>
      </c>
      <c r="B17" s="99" t="str">
        <f t="array" ref="B17">INDEX(BL_ColC,MIN(IF(BL_Clients=$C$13,IF(COUNTIF($B$14:B16,BL_Articles)=0,ROW(BL_Clients)))))&amp;""</f>
        <v>blocs notes 13.5*21</v>
      </c>
      <c r="C17" s="100"/>
      <c r="D17" s="47"/>
      <c r="E17" s="25">
        <f t="shared" si="0"/>
        <v>12</v>
      </c>
      <c r="F17" s="89">
        <f t="shared" si="1"/>
        <v>28</v>
      </c>
      <c r="G17" s="90">
        <f t="shared" si="2"/>
        <v>336</v>
      </c>
    </row>
    <row r="18" spans="1:7" s="10" customFormat="1" ht="20.100000000000001" customHeight="1">
      <c r="A18" s="41">
        <v>4</v>
      </c>
      <c r="B18" s="99" t="str">
        <f t="array" ref="B18">INDEX(BL_ColC,MIN(IF(BL_Clients=$C$13,IF(COUNTIF($B$14:B17,BL_Articles)=0,ROW(BL_Clients)))))&amp;""</f>
        <v>telefax panasonic</v>
      </c>
      <c r="C18" s="100"/>
      <c r="D18" s="47"/>
      <c r="E18" s="25">
        <f t="shared" si="0"/>
        <v>1</v>
      </c>
      <c r="F18" s="89">
        <f t="shared" si="1"/>
        <v>13800</v>
      </c>
      <c r="G18" s="90">
        <f t="shared" si="2"/>
        <v>13800</v>
      </c>
    </row>
    <row r="19" spans="1:7" s="10" customFormat="1" ht="20.100000000000001" customHeight="1">
      <c r="A19" s="73">
        <v>5</v>
      </c>
      <c r="B19" s="99" t="str">
        <f t="array" ref="B19">INDEX(BL_ColC,MIN(IF(BL_Clients=$C$13,IF(COUNTIF($B$14:B18,BL_Articles)=0,ROW(BL_Clients)))))&amp;""</f>
        <v/>
      </c>
      <c r="C19" s="100"/>
      <c r="D19" s="47"/>
      <c r="E19" s="25" t="str">
        <f t="shared" si="0"/>
        <v/>
      </c>
      <c r="F19" s="89" t="str">
        <f t="shared" si="1"/>
        <v/>
      </c>
      <c r="G19" s="90" t="str">
        <f t="shared" si="2"/>
        <v/>
      </c>
    </row>
    <row r="20" spans="1:7" s="10" customFormat="1" ht="20.100000000000001" customHeight="1">
      <c r="A20" s="41">
        <v>6</v>
      </c>
      <c r="B20" s="99" t="str">
        <f t="array" ref="B20">INDEX(BL_ColC,MIN(IF(BL_Clients=$C$13,IF(COUNTIF($B$14:B19,BL_Articles)=0,ROW(BL_Clients)))))&amp;""</f>
        <v/>
      </c>
      <c r="C20" s="100"/>
      <c r="D20" s="47"/>
      <c r="E20" s="25" t="str">
        <f t="shared" si="0"/>
        <v/>
      </c>
      <c r="F20" s="89" t="str">
        <f t="shared" si="1"/>
        <v/>
      </c>
      <c r="G20" s="90" t="str">
        <f t="shared" si="2"/>
        <v/>
      </c>
    </row>
    <row r="21" spans="1:7" s="10" customFormat="1" ht="20.100000000000001" customHeight="1">
      <c r="A21" s="73">
        <v>7</v>
      </c>
      <c r="B21" s="99" t="str">
        <f t="array" ref="B21">INDEX(BL_ColC,MIN(IF(BL_Clients=$C$13,IF(COUNTIF($B$14:B20,BL_Articles)=0,ROW(BL_Clients)))))&amp;""</f>
        <v/>
      </c>
      <c r="C21" s="100"/>
      <c r="D21" s="47"/>
      <c r="E21" s="25" t="str">
        <f t="shared" si="0"/>
        <v/>
      </c>
      <c r="F21" s="89" t="str">
        <f t="shared" si="1"/>
        <v/>
      </c>
      <c r="G21" s="90" t="str">
        <f t="shared" si="2"/>
        <v/>
      </c>
    </row>
    <row r="22" spans="1:7" s="10" customFormat="1" ht="20.100000000000001" customHeight="1">
      <c r="A22" s="41">
        <v>8</v>
      </c>
      <c r="B22" s="99" t="str">
        <f t="array" ref="B22">INDEX(BL_ColC,MIN(IF(BL_Clients=$C$13,IF(COUNTIF($B$14:B21,BL_Articles)=0,ROW(BL_Clients)))))&amp;""</f>
        <v/>
      </c>
      <c r="C22" s="100"/>
      <c r="D22" s="47"/>
      <c r="E22" s="25" t="str">
        <f t="shared" si="0"/>
        <v/>
      </c>
      <c r="F22" s="89" t="str">
        <f t="shared" si="1"/>
        <v/>
      </c>
      <c r="G22" s="90" t="str">
        <f t="shared" si="2"/>
        <v/>
      </c>
    </row>
    <row r="23" spans="1:7" s="10" customFormat="1" ht="20.100000000000001" customHeight="1">
      <c r="A23" s="73">
        <v>9</v>
      </c>
      <c r="B23" s="99" t="str">
        <f t="array" ref="B23">INDEX(BL_ColC,MIN(IF(BL_Clients=$C$13,IF(COUNTIF($B$14:B22,BL_Articles)=0,ROW(BL_Clients)))))&amp;""</f>
        <v/>
      </c>
      <c r="C23" s="100"/>
      <c r="D23" s="47"/>
      <c r="E23" s="25" t="str">
        <f t="shared" si="0"/>
        <v/>
      </c>
      <c r="F23" s="89" t="str">
        <f t="shared" si="1"/>
        <v/>
      </c>
      <c r="G23" s="90" t="str">
        <f t="shared" si="2"/>
        <v/>
      </c>
    </row>
    <row r="24" spans="1:7" s="10" customFormat="1" ht="20.100000000000001" customHeight="1">
      <c r="A24" s="41">
        <v>10</v>
      </c>
      <c r="B24" s="99" t="str">
        <f t="array" ref="B24">INDEX(BL_ColC,MIN(IF(BL_Clients=$C$13,IF(COUNTIF($B$14:B23,BL_Articles)=0,ROW(BL_Clients)))))&amp;""</f>
        <v/>
      </c>
      <c r="C24" s="100"/>
      <c r="D24" s="47"/>
      <c r="E24" s="25" t="str">
        <f t="shared" si="0"/>
        <v/>
      </c>
      <c r="F24" s="89" t="str">
        <f t="shared" si="1"/>
        <v/>
      </c>
      <c r="G24" s="90" t="str">
        <f t="shared" si="2"/>
        <v/>
      </c>
    </row>
    <row r="25" spans="1:7" s="10" customFormat="1" ht="20.100000000000001" customHeight="1">
      <c r="A25" s="73">
        <v>11</v>
      </c>
      <c r="B25" s="99" t="str">
        <f t="array" ref="B25">INDEX(BL_ColC,MIN(IF(BL_Clients=$C$13,IF(COUNTIF($B$14:B24,BL_Articles)=0,ROW(BL_Clients)))))&amp;""</f>
        <v/>
      </c>
      <c r="C25" s="100"/>
      <c r="D25" s="47"/>
      <c r="E25" s="25" t="str">
        <f t="shared" si="0"/>
        <v/>
      </c>
      <c r="F25" s="89" t="str">
        <f t="shared" si="1"/>
        <v/>
      </c>
      <c r="G25" s="90" t="str">
        <f t="shared" si="2"/>
        <v/>
      </c>
    </row>
    <row r="26" spans="1:7" s="10" customFormat="1" ht="20.100000000000001" customHeight="1">
      <c r="A26" s="41">
        <v>12</v>
      </c>
      <c r="B26" s="99" t="str">
        <f t="array" ref="B26">INDEX(BL_ColC,MIN(IF(BL_Clients=$C$13,IF(COUNTIF($B$14:B25,BL_Articles)=0,ROW(BL_Clients)))))&amp;""</f>
        <v/>
      </c>
      <c r="C26" s="100"/>
      <c r="D26" s="47"/>
      <c r="E26" s="25" t="str">
        <f t="shared" si="0"/>
        <v/>
      </c>
      <c r="F26" s="89" t="str">
        <f t="shared" si="1"/>
        <v/>
      </c>
      <c r="G26" s="90" t="str">
        <f t="shared" si="2"/>
        <v/>
      </c>
    </row>
    <row r="27" spans="1:7" s="10" customFormat="1" ht="20.100000000000001" customHeight="1">
      <c r="A27" s="73">
        <v>13</v>
      </c>
      <c r="B27" s="99" t="str">
        <f t="array" ref="B27">INDEX(BL_ColC,MIN(IF(BL_Clients=$C$13,IF(COUNTIF($B$14:B26,BL_Articles)=0,ROW(BL_Clients)))))&amp;""</f>
        <v/>
      </c>
      <c r="C27" s="100"/>
      <c r="D27" s="47"/>
      <c r="E27" s="25" t="str">
        <f t="shared" si="0"/>
        <v/>
      </c>
      <c r="F27" s="89" t="str">
        <f t="shared" si="1"/>
        <v/>
      </c>
      <c r="G27" s="90" t="str">
        <f t="shared" si="2"/>
        <v/>
      </c>
    </row>
    <row r="28" spans="1:7" s="10" customFormat="1" ht="20.100000000000001" customHeight="1">
      <c r="A28" s="41">
        <v>14</v>
      </c>
      <c r="B28" s="99" t="str">
        <f t="array" ref="B28">INDEX(BL_ColC,MIN(IF(BL_Clients=$C$13,IF(COUNTIF($B$14:B27,BL_Articles)=0,ROW(BL_Clients)))))&amp;""</f>
        <v/>
      </c>
      <c r="C28" s="100"/>
      <c r="D28" s="47"/>
      <c r="E28" s="25" t="str">
        <f t="shared" si="0"/>
        <v/>
      </c>
      <c r="F28" s="89" t="str">
        <f t="shared" si="1"/>
        <v/>
      </c>
      <c r="G28" s="90" t="str">
        <f t="shared" si="2"/>
        <v/>
      </c>
    </row>
    <row r="29" spans="1:7" s="10" customFormat="1" ht="20.100000000000001" customHeight="1" thickBot="1">
      <c r="A29" s="74">
        <v>15</v>
      </c>
      <c r="B29" s="110" t="str">
        <f t="array" ref="B29">INDEX(BL_ColC,MIN(IF(BL_Clients=$C$13,IF(COUNTIF($B$14:B28,BL_Articles)=0,ROW(BL_Clients)))))&amp;""</f>
        <v/>
      </c>
      <c r="C29" s="111"/>
      <c r="D29" s="48"/>
      <c r="E29" s="26" t="str">
        <f t="shared" si="0"/>
        <v/>
      </c>
      <c r="F29" s="91" t="str">
        <f t="shared" si="1"/>
        <v/>
      </c>
      <c r="G29" s="92" t="str">
        <f t="shared" si="2"/>
        <v/>
      </c>
    </row>
    <row r="30" spans="1:7" ht="18" customHeight="1" thickTop="1">
      <c r="A30" s="23"/>
      <c r="B30" s="17"/>
      <c r="C30" s="17"/>
      <c r="D30" s="17"/>
      <c r="E30" s="18"/>
      <c r="F30" s="93" t="s">
        <v>3</v>
      </c>
      <c r="G30" s="94">
        <f>SUM(G15:G29)</f>
        <v>20236</v>
      </c>
    </row>
    <row r="31" spans="1:7" ht="18" customHeight="1" thickBot="1">
      <c r="A31" s="23"/>
      <c r="B31" s="17"/>
      <c r="C31" s="17"/>
      <c r="D31" s="17"/>
      <c r="E31" s="18"/>
      <c r="F31" s="95" t="s">
        <v>7</v>
      </c>
      <c r="G31" s="96"/>
    </row>
    <row r="32" spans="1:7" ht="18" customHeight="1" thickTop="1">
      <c r="A32" s="23"/>
      <c r="B32" s="17"/>
      <c r="C32" s="17"/>
      <c r="D32" s="17"/>
      <c r="E32" s="18"/>
      <c r="F32" s="97" t="s">
        <v>8</v>
      </c>
      <c r="G32" s="98">
        <f>G30</f>
        <v>20236</v>
      </c>
    </row>
    <row r="33" spans="1:6">
      <c r="B33" s="3"/>
      <c r="C33" s="3"/>
      <c r="D33" s="3"/>
      <c r="E33" s="3"/>
      <c r="F33" s="2"/>
    </row>
    <row r="34" spans="1:6" ht="15">
      <c r="A34" s="19" t="s">
        <v>47</v>
      </c>
      <c r="E34" s="10"/>
    </row>
    <row r="35" spans="1:6" ht="15">
      <c r="B35" s="22"/>
    </row>
  </sheetData>
  <mergeCells count="22">
    <mergeCell ref="B27:C27"/>
    <mergeCell ref="B28:C28"/>
    <mergeCell ref="B29:C29"/>
    <mergeCell ref="B21:C21"/>
    <mergeCell ref="B22:C22"/>
    <mergeCell ref="B23:C23"/>
    <mergeCell ref="B24:C24"/>
    <mergeCell ref="B25:C25"/>
    <mergeCell ref="B26:C26"/>
    <mergeCell ref="B20:C20"/>
    <mergeCell ref="E1:F1"/>
    <mergeCell ref="B14:C14"/>
    <mergeCell ref="C9:E9"/>
    <mergeCell ref="F3:G3"/>
    <mergeCell ref="F4:G4"/>
    <mergeCell ref="F5:G5"/>
    <mergeCell ref="F6:G6"/>
    <mergeCell ref="B15:C15"/>
    <mergeCell ref="B16:C16"/>
    <mergeCell ref="B17:C17"/>
    <mergeCell ref="B18:C18"/>
    <mergeCell ref="B19:C19"/>
  </mergeCells>
  <phoneticPr fontId="2" type="noConversion"/>
  <dataValidations count="2">
    <dataValidation type="list" allowBlank="1" showInputMessage="1" showErrorMessage="1" sqref="C13">
      <formula1>Client</formula1>
    </dataValidation>
    <dataValidation allowBlank="1" showInputMessage="1" showErrorMessage="1" sqref="D12"/>
  </dataValidations>
  <printOptions horizontalCentered="1"/>
  <pageMargins left="0.55118110236220474" right="0.43307086614173229" top="0.59055118110236227" bottom="0.59055118110236227" header="0" footer="0"/>
  <pageSetup paperSize="9" orientation="portrait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K13"/>
  <sheetViews>
    <sheetView workbookViewId="0">
      <selection activeCell="A2" sqref="A2"/>
    </sheetView>
  </sheetViews>
  <sheetFormatPr baseColWidth="10" defaultRowHeight="12.75"/>
  <cols>
    <col min="1" max="1" width="12.42578125" style="44" customWidth="1"/>
    <col min="2" max="2" width="30.85546875" style="45" customWidth="1"/>
    <col min="3" max="3" width="18" style="83" customWidth="1"/>
    <col min="4" max="4" width="15.140625" style="49" customWidth="1"/>
  </cols>
  <sheetData>
    <row r="1" spans="1:11" ht="15">
      <c r="A1" s="75" t="s">
        <v>49</v>
      </c>
      <c r="B1" s="75" t="s">
        <v>2</v>
      </c>
      <c r="C1" s="81" t="s">
        <v>50</v>
      </c>
      <c r="D1" s="76" t="s">
        <v>51</v>
      </c>
      <c r="K1">
        <f>COUNTA(A:A)</f>
        <v>1</v>
      </c>
    </row>
    <row r="2" spans="1:11" ht="15">
      <c r="A2" s="67"/>
      <c r="B2" s="67"/>
      <c r="C2" s="82"/>
      <c r="D2" s="68"/>
    </row>
    <row r="3" spans="1:11" ht="15">
      <c r="A3" s="67"/>
      <c r="B3" s="67"/>
      <c r="C3" s="82"/>
      <c r="D3" s="68"/>
    </row>
    <row r="4" spans="1:11" ht="15">
      <c r="A4" s="67"/>
      <c r="B4" s="67"/>
      <c r="C4" s="82"/>
      <c r="D4" s="68"/>
    </row>
    <row r="5" spans="1:11" ht="15">
      <c r="A5" s="67"/>
      <c r="B5" s="67"/>
      <c r="C5" s="82"/>
      <c r="D5" s="69"/>
    </row>
    <row r="6" spans="1:11" ht="15">
      <c r="A6" s="67"/>
      <c r="B6" s="67"/>
      <c r="C6" s="82"/>
      <c r="D6" s="69"/>
    </row>
    <row r="7" spans="1:11" ht="15">
      <c r="A7" s="67"/>
      <c r="B7" s="67"/>
      <c r="C7" s="82"/>
      <c r="D7" s="69"/>
    </row>
    <row r="8" spans="1:11" ht="15">
      <c r="A8" s="67"/>
      <c r="B8" s="67"/>
      <c r="C8" s="82"/>
      <c r="D8" s="69"/>
    </row>
    <row r="9" spans="1:11" ht="15">
      <c r="A9" s="67"/>
      <c r="B9" s="67"/>
      <c r="C9" s="82"/>
      <c r="D9" s="69"/>
    </row>
    <row r="10" spans="1:11" ht="15">
      <c r="A10" s="67"/>
      <c r="B10" s="67"/>
      <c r="C10" s="82"/>
      <c r="D10" s="69"/>
    </row>
    <row r="11" spans="1:11" ht="15">
      <c r="A11" s="67"/>
      <c r="B11" s="67"/>
      <c r="C11" s="82"/>
      <c r="D11" s="69"/>
    </row>
    <row r="12" spans="1:11" ht="15">
      <c r="A12" s="67"/>
      <c r="B12" s="67"/>
      <c r="C12" s="82"/>
      <c r="D12" s="69"/>
    </row>
    <row r="13" spans="1:11" ht="15">
      <c r="A13" s="67"/>
      <c r="B13" s="67"/>
      <c r="C13" s="82"/>
      <c r="D13" s="69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E14"/>
  <sheetViews>
    <sheetView workbookViewId="0">
      <selection activeCell="A2" sqref="A2"/>
    </sheetView>
  </sheetViews>
  <sheetFormatPr baseColWidth="10" defaultRowHeight="12.75"/>
  <cols>
    <col min="1" max="1" width="9.140625" customWidth="1"/>
    <col min="2" max="2" width="22" customWidth="1"/>
    <col min="3" max="3" width="22.85546875" customWidth="1"/>
    <col min="4" max="4" width="12.7109375" customWidth="1"/>
    <col min="5" max="5" width="11.42578125" style="11"/>
  </cols>
  <sheetData>
    <row r="1" spans="1:5">
      <c r="A1" s="70" t="s">
        <v>55</v>
      </c>
      <c r="B1" s="71" t="s">
        <v>25</v>
      </c>
      <c r="C1" s="71" t="s">
        <v>23</v>
      </c>
      <c r="D1" s="71" t="s">
        <v>24</v>
      </c>
      <c r="E1" s="72" t="s">
        <v>26</v>
      </c>
    </row>
    <row r="2" spans="1:5">
      <c r="A2" s="5" t="s">
        <v>9</v>
      </c>
      <c r="B2" s="5" t="s">
        <v>132</v>
      </c>
      <c r="C2" s="5" t="s">
        <v>28</v>
      </c>
      <c r="D2" s="5" t="s">
        <v>137</v>
      </c>
      <c r="E2" s="12" t="s">
        <v>36</v>
      </c>
    </row>
    <row r="3" spans="1:5">
      <c r="A3" s="5" t="s">
        <v>10</v>
      </c>
      <c r="B3" s="5" t="s">
        <v>133</v>
      </c>
      <c r="C3" s="5" t="s">
        <v>29</v>
      </c>
      <c r="D3" s="5" t="s">
        <v>138</v>
      </c>
      <c r="E3" s="12" t="s">
        <v>37</v>
      </c>
    </row>
    <row r="4" spans="1:5">
      <c r="A4" s="5" t="s">
        <v>11</v>
      </c>
      <c r="B4" s="5" t="s">
        <v>27</v>
      </c>
      <c r="C4" s="5" t="s">
        <v>134</v>
      </c>
      <c r="D4" s="5" t="s">
        <v>139</v>
      </c>
      <c r="E4" s="12" t="s">
        <v>38</v>
      </c>
    </row>
    <row r="5" spans="1:5">
      <c r="A5" s="5" t="s">
        <v>12</v>
      </c>
      <c r="B5" s="5" t="s">
        <v>135</v>
      </c>
      <c r="C5" s="5" t="s">
        <v>136</v>
      </c>
      <c r="D5" s="5" t="s">
        <v>140</v>
      </c>
      <c r="E5" s="12" t="s">
        <v>39</v>
      </c>
    </row>
    <row r="6" spans="1:5">
      <c r="A6" s="5" t="s">
        <v>13</v>
      </c>
    </row>
    <row r="7" spans="1:5">
      <c r="A7" s="5" t="s">
        <v>19</v>
      </c>
    </row>
    <row r="8" spans="1:5">
      <c r="A8" s="5" t="s">
        <v>20</v>
      </c>
    </row>
    <row r="9" spans="1:5">
      <c r="A9" s="5" t="s">
        <v>15</v>
      </c>
    </row>
    <row r="10" spans="1:5">
      <c r="A10" s="5" t="s">
        <v>21</v>
      </c>
    </row>
    <row r="11" spans="1:5">
      <c r="A11" s="5" t="s">
        <v>16</v>
      </c>
    </row>
    <row r="12" spans="1:5">
      <c r="A12" s="5" t="s">
        <v>17</v>
      </c>
    </row>
    <row r="13" spans="1:5">
      <c r="A13" s="5" t="s">
        <v>22</v>
      </c>
    </row>
    <row r="14" spans="1:5">
      <c r="A14" s="5" t="s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D352"/>
  <sheetViews>
    <sheetView workbookViewId="0">
      <selection activeCell="C26" sqref="C26"/>
    </sheetView>
  </sheetViews>
  <sheetFormatPr baseColWidth="10" defaultRowHeight="12.75"/>
  <cols>
    <col min="1" max="1" width="32.7109375" style="45" customWidth="1"/>
    <col min="2" max="2" width="13.5703125" style="86" customWidth="1"/>
    <col min="3" max="3" width="14.5703125" style="86" customWidth="1"/>
    <col min="4" max="4" width="11.42578125" style="53"/>
  </cols>
  <sheetData>
    <row r="1" spans="1:4" ht="20.25" customHeight="1">
      <c r="A1" s="50" t="s">
        <v>52</v>
      </c>
      <c r="B1" s="84" t="s">
        <v>53</v>
      </c>
      <c r="C1" s="84" t="s">
        <v>54</v>
      </c>
      <c r="D1" s="50" t="s">
        <v>55</v>
      </c>
    </row>
    <row r="2" spans="1:4">
      <c r="A2" s="45" t="s">
        <v>60</v>
      </c>
      <c r="B2" s="85">
        <v>560</v>
      </c>
      <c r="C2" s="86">
        <v>500</v>
      </c>
      <c r="D2" s="53" t="s">
        <v>15</v>
      </c>
    </row>
    <row r="3" spans="1:4">
      <c r="A3" s="45" t="s">
        <v>61</v>
      </c>
      <c r="B3" s="85">
        <v>385</v>
      </c>
      <c r="D3" s="52" t="s">
        <v>15</v>
      </c>
    </row>
    <row r="4" spans="1:4">
      <c r="A4" s="45" t="s">
        <v>62</v>
      </c>
      <c r="B4" s="85">
        <v>12</v>
      </c>
      <c r="D4" s="53" t="s">
        <v>18</v>
      </c>
    </row>
    <row r="5" spans="1:4">
      <c r="A5" s="45" t="s">
        <v>63</v>
      </c>
      <c r="B5" s="85">
        <v>7</v>
      </c>
      <c r="D5" s="53" t="s">
        <v>15</v>
      </c>
    </row>
    <row r="6" spans="1:4">
      <c r="A6" s="45" t="s">
        <v>64</v>
      </c>
      <c r="B6" s="85">
        <v>8</v>
      </c>
      <c r="D6" s="53" t="s">
        <v>16</v>
      </c>
    </row>
    <row r="7" spans="1:4">
      <c r="A7" s="45" t="s">
        <v>65</v>
      </c>
      <c r="B7" s="85">
        <v>10</v>
      </c>
      <c r="D7" s="53" t="s">
        <v>15</v>
      </c>
    </row>
    <row r="8" spans="1:4">
      <c r="A8" s="45" t="s">
        <v>66</v>
      </c>
      <c r="B8" s="85">
        <v>125</v>
      </c>
      <c r="D8" s="53" t="s">
        <v>15</v>
      </c>
    </row>
    <row r="9" spans="1:4">
      <c r="A9" s="45" t="s">
        <v>67</v>
      </c>
      <c r="B9" s="85">
        <v>28</v>
      </c>
      <c r="D9" s="53" t="s">
        <v>15</v>
      </c>
    </row>
    <row r="10" spans="1:4">
      <c r="A10" s="45" t="s">
        <v>68</v>
      </c>
      <c r="B10" s="85">
        <v>145</v>
      </c>
      <c r="D10" s="52" t="s">
        <v>15</v>
      </c>
    </row>
    <row r="11" spans="1:4">
      <c r="A11" s="45" t="s">
        <v>69</v>
      </c>
      <c r="B11" s="85">
        <v>150</v>
      </c>
      <c r="D11" s="53" t="s">
        <v>15</v>
      </c>
    </row>
    <row r="12" spans="1:4">
      <c r="A12" s="45" t="s">
        <v>70</v>
      </c>
      <c r="B12" s="85">
        <v>15</v>
      </c>
      <c r="D12" s="52" t="s">
        <v>15</v>
      </c>
    </row>
    <row r="13" spans="1:4">
      <c r="A13" s="45" t="s">
        <v>71</v>
      </c>
      <c r="B13" s="85">
        <v>125</v>
      </c>
      <c r="D13" s="53" t="s">
        <v>16</v>
      </c>
    </row>
    <row r="14" spans="1:4">
      <c r="A14" s="51" t="s">
        <v>72</v>
      </c>
      <c r="B14" s="85">
        <v>1650</v>
      </c>
      <c r="D14" s="52" t="s">
        <v>15</v>
      </c>
    </row>
    <row r="15" spans="1:4">
      <c r="A15" s="45" t="s">
        <v>73</v>
      </c>
      <c r="B15" s="85">
        <v>800</v>
      </c>
      <c r="D15" s="52" t="s">
        <v>15</v>
      </c>
    </row>
    <row r="16" spans="1:4">
      <c r="A16" s="51" t="s">
        <v>74</v>
      </c>
      <c r="B16" s="85">
        <v>200</v>
      </c>
      <c r="D16" s="52" t="s">
        <v>15</v>
      </c>
    </row>
    <row r="17" spans="1:4">
      <c r="A17" s="45" t="s">
        <v>75</v>
      </c>
      <c r="B17" s="85">
        <v>125</v>
      </c>
      <c r="D17" s="52" t="s">
        <v>15</v>
      </c>
    </row>
    <row r="18" spans="1:4">
      <c r="A18" s="45" t="s">
        <v>76</v>
      </c>
      <c r="B18" s="85">
        <v>450</v>
      </c>
      <c r="D18" s="53" t="s">
        <v>15</v>
      </c>
    </row>
    <row r="19" spans="1:4">
      <c r="A19" s="45" t="s">
        <v>77</v>
      </c>
      <c r="B19" s="85">
        <v>200</v>
      </c>
      <c r="D19" s="53" t="s">
        <v>15</v>
      </c>
    </row>
    <row r="20" spans="1:4">
      <c r="A20" s="45" t="s">
        <v>78</v>
      </c>
      <c r="B20" s="85">
        <v>15</v>
      </c>
      <c r="D20" s="52" t="s">
        <v>15</v>
      </c>
    </row>
    <row r="21" spans="1:4">
      <c r="A21" s="45" t="s">
        <v>79</v>
      </c>
      <c r="B21" s="85">
        <v>9</v>
      </c>
      <c r="D21" s="53" t="s">
        <v>15</v>
      </c>
    </row>
    <row r="22" spans="1:4">
      <c r="A22" s="45" t="s">
        <v>80</v>
      </c>
      <c r="B22" s="85">
        <v>25</v>
      </c>
      <c r="D22" s="53" t="s">
        <v>16</v>
      </c>
    </row>
    <row r="23" spans="1:4">
      <c r="A23" s="45" t="s">
        <v>81</v>
      </c>
      <c r="B23" s="85">
        <v>250</v>
      </c>
      <c r="D23" s="52" t="s">
        <v>15</v>
      </c>
    </row>
    <row r="24" spans="1:4">
      <c r="A24" s="45" t="s">
        <v>82</v>
      </c>
      <c r="B24" s="85">
        <v>300</v>
      </c>
      <c r="D24" s="52" t="s">
        <v>13</v>
      </c>
    </row>
    <row r="25" spans="1:4">
      <c r="A25" s="45" t="s">
        <v>83</v>
      </c>
      <c r="B25" s="85">
        <v>135</v>
      </c>
      <c r="D25" s="52" t="s">
        <v>15</v>
      </c>
    </row>
    <row r="26" spans="1:4">
      <c r="A26" s="45" t="s">
        <v>84</v>
      </c>
      <c r="B26" s="85">
        <v>90</v>
      </c>
      <c r="D26" s="53" t="s">
        <v>16</v>
      </c>
    </row>
    <row r="27" spans="1:4">
      <c r="A27" s="45" t="s">
        <v>85</v>
      </c>
      <c r="B27" s="85">
        <v>120</v>
      </c>
      <c r="D27" s="53" t="s">
        <v>15</v>
      </c>
    </row>
    <row r="28" spans="1:4">
      <c r="A28" s="45" t="s">
        <v>86</v>
      </c>
      <c r="B28" s="85">
        <v>120</v>
      </c>
      <c r="D28" s="53" t="s">
        <v>16</v>
      </c>
    </row>
    <row r="29" spans="1:4">
      <c r="A29" s="45" t="s">
        <v>87</v>
      </c>
      <c r="B29" s="85">
        <v>4800</v>
      </c>
      <c r="D29" s="53" t="s">
        <v>15</v>
      </c>
    </row>
    <row r="30" spans="1:4">
      <c r="A30" s="45" t="s">
        <v>88</v>
      </c>
      <c r="B30" s="85">
        <v>240</v>
      </c>
      <c r="D30" s="52" t="s">
        <v>15</v>
      </c>
    </row>
    <row r="31" spans="1:4">
      <c r="A31" s="45" t="s">
        <v>89</v>
      </c>
      <c r="B31" s="85">
        <v>6.5</v>
      </c>
      <c r="D31" s="52" t="s">
        <v>15</v>
      </c>
    </row>
    <row r="32" spans="1:4">
      <c r="A32" s="45" t="s">
        <v>90</v>
      </c>
      <c r="B32" s="85">
        <v>120</v>
      </c>
      <c r="D32" s="53" t="s">
        <v>16</v>
      </c>
    </row>
    <row r="33" spans="1:4">
      <c r="A33" s="45" t="s">
        <v>91</v>
      </c>
      <c r="B33" s="85">
        <v>1.5</v>
      </c>
      <c r="D33" s="52" t="s">
        <v>15</v>
      </c>
    </row>
    <row r="34" spans="1:4">
      <c r="A34" s="45" t="s">
        <v>92</v>
      </c>
      <c r="B34" s="85">
        <v>120</v>
      </c>
      <c r="D34" s="53" t="s">
        <v>16</v>
      </c>
    </row>
    <row r="35" spans="1:4">
      <c r="A35" s="45" t="s">
        <v>93</v>
      </c>
      <c r="B35" s="85">
        <v>5</v>
      </c>
      <c r="D35" s="52" t="s">
        <v>15</v>
      </c>
    </row>
    <row r="36" spans="1:4">
      <c r="A36" s="45" t="s">
        <v>94</v>
      </c>
      <c r="B36" s="85">
        <v>10</v>
      </c>
      <c r="D36" s="52" t="s">
        <v>15</v>
      </c>
    </row>
    <row r="37" spans="1:4">
      <c r="A37" s="45" t="s">
        <v>95</v>
      </c>
      <c r="B37" s="85">
        <v>180</v>
      </c>
      <c r="D37" s="53" t="s">
        <v>15</v>
      </c>
    </row>
    <row r="38" spans="1:4">
      <c r="A38" s="45" t="s">
        <v>96</v>
      </c>
      <c r="B38" s="85">
        <v>115</v>
      </c>
      <c r="D38" s="53" t="s">
        <v>16</v>
      </c>
    </row>
    <row r="39" spans="1:4">
      <c r="A39" s="45" t="s">
        <v>97</v>
      </c>
      <c r="B39" s="85">
        <v>118</v>
      </c>
      <c r="D39" s="53" t="s">
        <v>16</v>
      </c>
    </row>
    <row r="40" spans="1:4">
      <c r="A40" s="45" t="s">
        <v>98</v>
      </c>
      <c r="B40" s="85">
        <v>45</v>
      </c>
      <c r="D40" s="52" t="s">
        <v>15</v>
      </c>
    </row>
    <row r="41" spans="1:4">
      <c r="A41" s="45" t="s">
        <v>99</v>
      </c>
      <c r="B41" s="85">
        <v>50</v>
      </c>
      <c r="D41" s="53" t="s">
        <v>13</v>
      </c>
    </row>
    <row r="42" spans="1:4">
      <c r="A42" s="45" t="s">
        <v>14</v>
      </c>
      <c r="B42" s="85">
        <v>350</v>
      </c>
      <c r="D42" s="52" t="s">
        <v>9</v>
      </c>
    </row>
    <row r="43" spans="1:4">
      <c r="A43" s="45" t="s">
        <v>100</v>
      </c>
      <c r="B43" s="85">
        <v>40</v>
      </c>
      <c r="D43" s="52" t="s">
        <v>15</v>
      </c>
    </row>
    <row r="44" spans="1:4">
      <c r="A44" s="45" t="s">
        <v>101</v>
      </c>
      <c r="B44" s="85">
        <v>450</v>
      </c>
      <c r="D44" s="52" t="s">
        <v>15</v>
      </c>
    </row>
    <row r="45" spans="1:4">
      <c r="A45" s="45" t="s">
        <v>102</v>
      </c>
      <c r="B45" s="85">
        <v>150</v>
      </c>
      <c r="D45" s="53" t="s">
        <v>12</v>
      </c>
    </row>
    <row r="46" spans="1:4">
      <c r="A46" s="45" t="s">
        <v>103</v>
      </c>
      <c r="B46" s="85">
        <v>385</v>
      </c>
      <c r="D46" s="52" t="s">
        <v>15</v>
      </c>
    </row>
    <row r="47" spans="1:4">
      <c r="A47" s="51" t="s">
        <v>104</v>
      </c>
      <c r="B47" s="85">
        <v>500</v>
      </c>
      <c r="D47" s="52" t="s">
        <v>15</v>
      </c>
    </row>
    <row r="48" spans="1:4">
      <c r="A48" s="51" t="s">
        <v>56</v>
      </c>
      <c r="B48" s="85">
        <v>390</v>
      </c>
      <c r="D48" s="52" t="s">
        <v>13</v>
      </c>
    </row>
    <row r="49" spans="1:4">
      <c r="A49" s="45" t="s">
        <v>105</v>
      </c>
      <c r="B49" s="85">
        <v>400</v>
      </c>
      <c r="D49" s="52" t="s">
        <v>15</v>
      </c>
    </row>
    <row r="50" spans="1:4">
      <c r="A50" s="45" t="s">
        <v>106</v>
      </c>
      <c r="B50" s="85">
        <v>350</v>
      </c>
      <c r="D50" s="52" t="s">
        <v>13</v>
      </c>
    </row>
    <row r="51" spans="1:4">
      <c r="A51" s="45" t="s">
        <v>107</v>
      </c>
      <c r="B51" s="85">
        <v>15</v>
      </c>
      <c r="D51" s="53" t="s">
        <v>13</v>
      </c>
    </row>
    <row r="52" spans="1:4">
      <c r="A52" s="45" t="s">
        <v>108</v>
      </c>
      <c r="B52" s="85">
        <v>15</v>
      </c>
      <c r="D52" s="53" t="s">
        <v>13</v>
      </c>
    </row>
    <row r="53" spans="1:4">
      <c r="A53" s="45" t="s">
        <v>109</v>
      </c>
      <c r="B53" s="85">
        <v>15</v>
      </c>
      <c r="D53" s="53" t="s">
        <v>13</v>
      </c>
    </row>
    <row r="54" spans="1:4">
      <c r="A54" s="45" t="s">
        <v>110</v>
      </c>
      <c r="B54" s="85">
        <v>15</v>
      </c>
      <c r="D54" s="53" t="s">
        <v>13</v>
      </c>
    </row>
    <row r="55" spans="1:4">
      <c r="A55" s="45" t="s">
        <v>111</v>
      </c>
      <c r="B55" s="85">
        <v>165</v>
      </c>
      <c r="D55" s="52" t="s">
        <v>15</v>
      </c>
    </row>
    <row r="56" spans="1:4">
      <c r="A56" s="45" t="s">
        <v>112</v>
      </c>
      <c r="B56" s="85">
        <v>245</v>
      </c>
      <c r="D56" s="53" t="s">
        <v>15</v>
      </c>
    </row>
    <row r="57" spans="1:4">
      <c r="A57" s="51" t="s">
        <v>113</v>
      </c>
      <c r="B57" s="85">
        <v>400</v>
      </c>
      <c r="D57" s="52" t="s">
        <v>15</v>
      </c>
    </row>
    <row r="58" spans="1:4">
      <c r="A58" s="51" t="s">
        <v>114</v>
      </c>
      <c r="B58" s="85">
        <v>250</v>
      </c>
      <c r="D58" s="52" t="s">
        <v>15</v>
      </c>
    </row>
    <row r="59" spans="1:4">
      <c r="A59" s="45" t="s">
        <v>115</v>
      </c>
      <c r="B59" s="85">
        <v>250</v>
      </c>
      <c r="D59" s="52" t="s">
        <v>13</v>
      </c>
    </row>
    <row r="60" spans="1:4">
      <c r="A60" s="45" t="s">
        <v>116</v>
      </c>
      <c r="B60" s="85">
        <v>165</v>
      </c>
      <c r="D60" s="53" t="s">
        <v>15</v>
      </c>
    </row>
    <row r="61" spans="1:4">
      <c r="A61" s="45" t="s">
        <v>117</v>
      </c>
      <c r="B61" s="85">
        <v>25</v>
      </c>
      <c r="D61" s="52" t="s">
        <v>15</v>
      </c>
    </row>
    <row r="62" spans="1:4">
      <c r="A62" s="45" t="s">
        <v>118</v>
      </c>
      <c r="B62" s="85">
        <v>125</v>
      </c>
      <c r="D62" s="52" t="s">
        <v>15</v>
      </c>
    </row>
    <row r="63" spans="1:4">
      <c r="A63" s="45" t="s">
        <v>119</v>
      </c>
      <c r="B63" s="85">
        <v>18</v>
      </c>
      <c r="D63" s="53" t="s">
        <v>16</v>
      </c>
    </row>
    <row r="64" spans="1:4">
      <c r="A64" s="45" t="s">
        <v>120</v>
      </c>
      <c r="B64" s="85">
        <v>480</v>
      </c>
      <c r="D64" s="53" t="s">
        <v>16</v>
      </c>
    </row>
    <row r="65" spans="1:4">
      <c r="A65" s="45" t="s">
        <v>121</v>
      </c>
      <c r="B65" s="85">
        <v>25</v>
      </c>
      <c r="D65" s="53" t="s">
        <v>15</v>
      </c>
    </row>
    <row r="66" spans="1:4">
      <c r="A66" s="51" t="s">
        <v>57</v>
      </c>
      <c r="B66" s="85">
        <v>90</v>
      </c>
      <c r="D66" s="52" t="s">
        <v>16</v>
      </c>
    </row>
    <row r="67" spans="1:4">
      <c r="A67" s="45" t="s">
        <v>122</v>
      </c>
      <c r="B67" s="85">
        <v>68</v>
      </c>
      <c r="D67" s="53" t="s">
        <v>16</v>
      </c>
    </row>
    <row r="68" spans="1:4">
      <c r="A68" s="45" t="s">
        <v>58</v>
      </c>
      <c r="B68" s="85">
        <v>29</v>
      </c>
      <c r="D68" s="52" t="s">
        <v>15</v>
      </c>
    </row>
    <row r="69" spans="1:4">
      <c r="A69" s="45" t="s">
        <v>123</v>
      </c>
      <c r="B69" s="85">
        <v>75</v>
      </c>
      <c r="D69" s="53" t="s">
        <v>15</v>
      </c>
    </row>
    <row r="70" spans="1:4">
      <c r="A70" s="45" t="s">
        <v>124</v>
      </c>
      <c r="B70" s="85">
        <v>30</v>
      </c>
      <c r="D70" s="52" t="s">
        <v>15</v>
      </c>
    </row>
    <row r="71" spans="1:4">
      <c r="A71" s="45" t="s">
        <v>125</v>
      </c>
      <c r="B71" s="85">
        <v>28</v>
      </c>
      <c r="D71" s="53" t="s">
        <v>15</v>
      </c>
    </row>
    <row r="72" spans="1:4">
      <c r="A72" s="45" t="s">
        <v>126</v>
      </c>
      <c r="B72" s="85">
        <v>25</v>
      </c>
      <c r="D72" s="53" t="s">
        <v>15</v>
      </c>
    </row>
    <row r="73" spans="1:4">
      <c r="A73" s="45" t="s">
        <v>127</v>
      </c>
      <c r="B73" s="85">
        <v>3300</v>
      </c>
      <c r="D73" s="53" t="s">
        <v>15</v>
      </c>
    </row>
    <row r="74" spans="1:4">
      <c r="A74" s="45" t="s">
        <v>128</v>
      </c>
      <c r="B74" s="85">
        <v>1200</v>
      </c>
      <c r="D74" s="53" t="s">
        <v>9</v>
      </c>
    </row>
    <row r="75" spans="1:4">
      <c r="A75" s="45" t="s">
        <v>129</v>
      </c>
      <c r="B75" s="85">
        <v>13800</v>
      </c>
      <c r="D75" s="52" t="s">
        <v>15</v>
      </c>
    </row>
    <row r="76" spans="1:4">
      <c r="A76" s="45" t="s">
        <v>130</v>
      </c>
      <c r="B76" s="85">
        <v>1250</v>
      </c>
      <c r="D76" s="53" t="s">
        <v>15</v>
      </c>
    </row>
    <row r="77" spans="1:4">
      <c r="A77" s="45" t="s">
        <v>131</v>
      </c>
      <c r="B77" s="85">
        <v>25</v>
      </c>
      <c r="C77" s="86">
        <v>20</v>
      </c>
      <c r="D77" s="53" t="s">
        <v>15</v>
      </c>
    </row>
    <row r="78" spans="1:4">
      <c r="B78" s="85"/>
    </row>
    <row r="79" spans="1:4">
      <c r="B79" s="85"/>
    </row>
    <row r="80" spans="1:4">
      <c r="B80" s="85"/>
    </row>
    <row r="81" spans="2:2">
      <c r="B81" s="85"/>
    </row>
    <row r="82" spans="2:2">
      <c r="B82" s="85"/>
    </row>
    <row r="83" spans="2:2">
      <c r="B83" s="85"/>
    </row>
    <row r="84" spans="2:2">
      <c r="B84" s="85"/>
    </row>
    <row r="85" spans="2:2">
      <c r="B85" s="85"/>
    </row>
    <row r="86" spans="2:2">
      <c r="B86" s="85"/>
    </row>
    <row r="87" spans="2:2">
      <c r="B87" s="85"/>
    </row>
    <row r="88" spans="2:2">
      <c r="B88" s="85"/>
    </row>
    <row r="89" spans="2:2">
      <c r="B89" s="85"/>
    </row>
    <row r="90" spans="2:2">
      <c r="B90" s="85"/>
    </row>
    <row r="91" spans="2:2">
      <c r="B91" s="85"/>
    </row>
    <row r="92" spans="2:2">
      <c r="B92" s="85"/>
    </row>
    <row r="93" spans="2:2">
      <c r="B93" s="85"/>
    </row>
    <row r="94" spans="2:2">
      <c r="B94" s="85"/>
    </row>
    <row r="95" spans="2:2">
      <c r="B95" s="85"/>
    </row>
    <row r="96" spans="2:2">
      <c r="B96" s="85"/>
    </row>
    <row r="97" spans="2:2">
      <c r="B97" s="85"/>
    </row>
    <row r="98" spans="2:2">
      <c r="B98" s="85"/>
    </row>
    <row r="99" spans="2:2">
      <c r="B99" s="85"/>
    </row>
    <row r="100" spans="2:2">
      <c r="B100" s="85"/>
    </row>
    <row r="101" spans="2:2">
      <c r="B101" s="85"/>
    </row>
    <row r="102" spans="2:2">
      <c r="B102" s="85"/>
    </row>
    <row r="103" spans="2:2">
      <c r="B103" s="85"/>
    </row>
    <row r="104" spans="2:2">
      <c r="B104" s="85"/>
    </row>
    <row r="105" spans="2:2">
      <c r="B105" s="85"/>
    </row>
    <row r="106" spans="2:2">
      <c r="B106" s="85"/>
    </row>
    <row r="107" spans="2:2">
      <c r="B107" s="85"/>
    </row>
    <row r="108" spans="2:2">
      <c r="B108" s="85"/>
    </row>
    <row r="109" spans="2:2">
      <c r="B109" s="85"/>
    </row>
    <row r="110" spans="2:2">
      <c r="B110" s="85"/>
    </row>
    <row r="111" spans="2:2">
      <c r="B111" s="85"/>
    </row>
    <row r="112" spans="2:2">
      <c r="B112" s="85"/>
    </row>
    <row r="113" spans="2:2">
      <c r="B113" s="85"/>
    </row>
    <row r="114" spans="2:2">
      <c r="B114" s="85"/>
    </row>
    <row r="115" spans="2:2">
      <c r="B115" s="85"/>
    </row>
    <row r="116" spans="2:2">
      <c r="B116" s="85"/>
    </row>
    <row r="117" spans="2:2">
      <c r="B117" s="85"/>
    </row>
    <row r="118" spans="2:2">
      <c r="B118" s="85"/>
    </row>
    <row r="119" spans="2:2">
      <c r="B119" s="85"/>
    </row>
    <row r="120" spans="2:2">
      <c r="B120" s="85"/>
    </row>
    <row r="121" spans="2:2">
      <c r="B121" s="85"/>
    </row>
    <row r="122" spans="2:2">
      <c r="B122" s="85"/>
    </row>
    <row r="123" spans="2:2">
      <c r="B123" s="85"/>
    </row>
    <row r="124" spans="2:2">
      <c r="B124" s="85"/>
    </row>
    <row r="125" spans="2:2">
      <c r="B125" s="85"/>
    </row>
    <row r="126" spans="2:2">
      <c r="B126" s="85"/>
    </row>
    <row r="127" spans="2:2">
      <c r="B127" s="85"/>
    </row>
    <row r="128" spans="2:2">
      <c r="B128" s="85"/>
    </row>
    <row r="129" spans="2:2">
      <c r="B129" s="85"/>
    </row>
    <row r="130" spans="2:2">
      <c r="B130" s="85"/>
    </row>
    <row r="131" spans="2:2">
      <c r="B131" s="85"/>
    </row>
    <row r="132" spans="2:2">
      <c r="B132" s="85"/>
    </row>
    <row r="133" spans="2:2">
      <c r="B133" s="85"/>
    </row>
    <row r="134" spans="2:2">
      <c r="B134" s="85"/>
    </row>
    <row r="135" spans="2:2">
      <c r="B135" s="85"/>
    </row>
    <row r="136" spans="2:2">
      <c r="B136" s="85"/>
    </row>
    <row r="137" spans="2:2">
      <c r="B137" s="85"/>
    </row>
    <row r="138" spans="2:2">
      <c r="B138" s="85"/>
    </row>
    <row r="139" spans="2:2">
      <c r="B139" s="85"/>
    </row>
    <row r="140" spans="2:2">
      <c r="B140" s="85"/>
    </row>
    <row r="141" spans="2:2">
      <c r="B141" s="85"/>
    </row>
    <row r="142" spans="2:2">
      <c r="B142" s="85"/>
    </row>
    <row r="143" spans="2:2">
      <c r="B143" s="85"/>
    </row>
    <row r="144" spans="2:2">
      <c r="B144" s="85"/>
    </row>
    <row r="145" spans="2:2">
      <c r="B145" s="85"/>
    </row>
    <row r="146" spans="2:2">
      <c r="B146" s="85"/>
    </row>
    <row r="147" spans="2:2">
      <c r="B147" s="85"/>
    </row>
    <row r="148" spans="2:2">
      <c r="B148" s="85"/>
    </row>
    <row r="149" spans="2:2">
      <c r="B149" s="85"/>
    </row>
    <row r="150" spans="2:2">
      <c r="B150" s="85"/>
    </row>
    <row r="151" spans="2:2">
      <c r="B151" s="85"/>
    </row>
    <row r="152" spans="2:2">
      <c r="B152" s="85"/>
    </row>
    <row r="153" spans="2:2">
      <c r="B153" s="85"/>
    </row>
    <row r="154" spans="2:2">
      <c r="B154" s="85"/>
    </row>
    <row r="155" spans="2:2">
      <c r="B155" s="85"/>
    </row>
    <row r="156" spans="2:2">
      <c r="B156" s="85"/>
    </row>
    <row r="157" spans="2:2">
      <c r="B157" s="85"/>
    </row>
    <row r="158" spans="2:2">
      <c r="B158" s="85"/>
    </row>
    <row r="159" spans="2:2">
      <c r="B159" s="85"/>
    </row>
    <row r="160" spans="2:2">
      <c r="B160" s="85"/>
    </row>
    <row r="161" spans="2:2">
      <c r="B161" s="85"/>
    </row>
    <row r="162" spans="2:2">
      <c r="B162" s="85"/>
    </row>
    <row r="163" spans="2:2">
      <c r="B163" s="85"/>
    </row>
    <row r="164" spans="2:2">
      <c r="B164" s="85"/>
    </row>
    <row r="165" spans="2:2">
      <c r="B165" s="85"/>
    </row>
    <row r="166" spans="2:2">
      <c r="B166" s="85"/>
    </row>
    <row r="167" spans="2:2">
      <c r="B167" s="85"/>
    </row>
    <row r="168" spans="2:2">
      <c r="B168" s="85"/>
    </row>
    <row r="169" spans="2:2">
      <c r="B169" s="85"/>
    </row>
    <row r="170" spans="2:2">
      <c r="B170" s="85"/>
    </row>
    <row r="171" spans="2:2">
      <c r="B171" s="85"/>
    </row>
    <row r="172" spans="2:2">
      <c r="B172" s="85"/>
    </row>
    <row r="173" spans="2:2">
      <c r="B173" s="85"/>
    </row>
    <row r="174" spans="2:2">
      <c r="B174" s="85"/>
    </row>
    <row r="175" spans="2:2">
      <c r="B175" s="85"/>
    </row>
    <row r="176" spans="2:2">
      <c r="B176" s="85"/>
    </row>
    <row r="177" spans="2:2">
      <c r="B177" s="85"/>
    </row>
    <row r="178" spans="2:2">
      <c r="B178" s="85"/>
    </row>
    <row r="179" spans="2:2">
      <c r="B179" s="85"/>
    </row>
    <row r="180" spans="2:2">
      <c r="B180" s="85"/>
    </row>
    <row r="181" spans="2:2">
      <c r="B181" s="85"/>
    </row>
    <row r="182" spans="2:2">
      <c r="B182" s="85"/>
    </row>
    <row r="183" spans="2:2">
      <c r="B183" s="85"/>
    </row>
    <row r="184" spans="2:2">
      <c r="B184" s="85"/>
    </row>
    <row r="185" spans="2:2">
      <c r="B185" s="85"/>
    </row>
    <row r="186" spans="2:2">
      <c r="B186" s="85"/>
    </row>
    <row r="187" spans="2:2">
      <c r="B187" s="85"/>
    </row>
    <row r="188" spans="2:2">
      <c r="B188" s="85"/>
    </row>
    <row r="189" spans="2:2">
      <c r="B189" s="85"/>
    </row>
    <row r="190" spans="2:2">
      <c r="B190" s="85"/>
    </row>
    <row r="191" spans="2:2">
      <c r="B191" s="85"/>
    </row>
    <row r="192" spans="2:2">
      <c r="B192" s="85"/>
    </row>
    <row r="193" spans="2:2">
      <c r="B193" s="85"/>
    </row>
    <row r="194" spans="2:2">
      <c r="B194" s="85"/>
    </row>
    <row r="195" spans="2:2">
      <c r="B195" s="85"/>
    </row>
    <row r="196" spans="2:2">
      <c r="B196" s="85"/>
    </row>
    <row r="197" spans="2:2">
      <c r="B197" s="85"/>
    </row>
    <row r="198" spans="2:2">
      <c r="B198" s="85"/>
    </row>
    <row r="199" spans="2:2">
      <c r="B199" s="85"/>
    </row>
    <row r="200" spans="2:2">
      <c r="B200" s="85"/>
    </row>
    <row r="201" spans="2:2">
      <c r="B201" s="85"/>
    </row>
    <row r="202" spans="2:2">
      <c r="B202" s="85"/>
    </row>
    <row r="203" spans="2:2">
      <c r="B203" s="85"/>
    </row>
    <row r="204" spans="2:2">
      <c r="B204" s="85"/>
    </row>
    <row r="205" spans="2:2">
      <c r="B205" s="85"/>
    </row>
    <row r="206" spans="2:2">
      <c r="B206" s="85"/>
    </row>
    <row r="207" spans="2:2">
      <c r="B207" s="85"/>
    </row>
    <row r="208" spans="2:2">
      <c r="B208" s="85"/>
    </row>
    <row r="209" spans="2:2">
      <c r="B209" s="85"/>
    </row>
    <row r="210" spans="2:2">
      <c r="B210" s="85"/>
    </row>
    <row r="211" spans="2:2">
      <c r="B211" s="85"/>
    </row>
    <row r="212" spans="2:2">
      <c r="B212" s="85"/>
    </row>
    <row r="213" spans="2:2">
      <c r="B213" s="85"/>
    </row>
    <row r="214" spans="2:2">
      <c r="B214" s="85"/>
    </row>
    <row r="215" spans="2:2">
      <c r="B215" s="85"/>
    </row>
    <row r="216" spans="2:2">
      <c r="B216" s="85"/>
    </row>
    <row r="217" spans="2:2">
      <c r="B217" s="85"/>
    </row>
    <row r="218" spans="2:2">
      <c r="B218" s="85"/>
    </row>
    <row r="219" spans="2:2">
      <c r="B219" s="85"/>
    </row>
    <row r="220" spans="2:2">
      <c r="B220" s="85"/>
    </row>
    <row r="221" spans="2:2">
      <c r="B221" s="85"/>
    </row>
    <row r="222" spans="2:2">
      <c r="B222" s="85"/>
    </row>
    <row r="223" spans="2:2">
      <c r="B223" s="85"/>
    </row>
    <row r="224" spans="2:2">
      <c r="B224" s="85"/>
    </row>
    <row r="225" spans="2:2">
      <c r="B225" s="85"/>
    </row>
    <row r="226" spans="2:2">
      <c r="B226" s="85"/>
    </row>
    <row r="227" spans="2:2">
      <c r="B227" s="85"/>
    </row>
    <row r="228" spans="2:2">
      <c r="B228" s="85"/>
    </row>
    <row r="229" spans="2:2">
      <c r="B229" s="85"/>
    </row>
    <row r="230" spans="2:2">
      <c r="B230" s="85"/>
    </row>
    <row r="231" spans="2:2">
      <c r="B231" s="85"/>
    </row>
    <row r="232" spans="2:2">
      <c r="B232" s="85"/>
    </row>
    <row r="233" spans="2:2">
      <c r="B233" s="85"/>
    </row>
    <row r="234" spans="2:2">
      <c r="B234" s="85"/>
    </row>
    <row r="235" spans="2:2">
      <c r="B235" s="85"/>
    </row>
    <row r="236" spans="2:2">
      <c r="B236" s="85"/>
    </row>
    <row r="237" spans="2:2">
      <c r="B237" s="85"/>
    </row>
    <row r="238" spans="2:2">
      <c r="B238" s="85"/>
    </row>
    <row r="239" spans="2:2">
      <c r="B239" s="85"/>
    </row>
    <row r="240" spans="2:2">
      <c r="B240" s="85"/>
    </row>
    <row r="241" spans="2:2">
      <c r="B241" s="85"/>
    </row>
    <row r="242" spans="2:2">
      <c r="B242" s="85"/>
    </row>
    <row r="243" spans="2:2">
      <c r="B243" s="85"/>
    </row>
    <row r="244" spans="2:2">
      <c r="B244" s="85"/>
    </row>
    <row r="245" spans="2:2">
      <c r="B245" s="85"/>
    </row>
    <row r="246" spans="2:2">
      <c r="B246" s="85"/>
    </row>
    <row r="247" spans="2:2">
      <c r="B247" s="85"/>
    </row>
    <row r="248" spans="2:2">
      <c r="B248" s="85"/>
    </row>
    <row r="249" spans="2:2">
      <c r="B249" s="85"/>
    </row>
    <row r="250" spans="2:2">
      <c r="B250" s="85"/>
    </row>
    <row r="251" spans="2:2">
      <c r="B251" s="85"/>
    </row>
    <row r="252" spans="2:2">
      <c r="B252" s="85"/>
    </row>
    <row r="253" spans="2:2">
      <c r="B253" s="85"/>
    </row>
    <row r="254" spans="2:2">
      <c r="B254" s="85"/>
    </row>
    <row r="255" spans="2:2">
      <c r="B255" s="85"/>
    </row>
    <row r="256" spans="2:2">
      <c r="B256" s="85"/>
    </row>
    <row r="257" spans="2:2">
      <c r="B257" s="85"/>
    </row>
    <row r="258" spans="2:2">
      <c r="B258" s="85"/>
    </row>
    <row r="259" spans="2:2">
      <c r="B259" s="85"/>
    </row>
    <row r="260" spans="2:2">
      <c r="B260" s="85"/>
    </row>
    <row r="261" spans="2:2">
      <c r="B261" s="85"/>
    </row>
    <row r="262" spans="2:2">
      <c r="B262" s="85"/>
    </row>
    <row r="263" spans="2:2">
      <c r="B263" s="85"/>
    </row>
    <row r="264" spans="2:2">
      <c r="B264" s="85"/>
    </row>
    <row r="265" spans="2:2">
      <c r="B265" s="85"/>
    </row>
    <row r="266" spans="2:2">
      <c r="B266" s="85"/>
    </row>
    <row r="267" spans="2:2">
      <c r="B267" s="85"/>
    </row>
    <row r="268" spans="2:2">
      <c r="B268" s="85"/>
    </row>
    <row r="269" spans="2:2">
      <c r="B269" s="85"/>
    </row>
    <row r="270" spans="2:2">
      <c r="B270" s="85"/>
    </row>
    <row r="271" spans="2:2">
      <c r="B271" s="85"/>
    </row>
    <row r="272" spans="2:2">
      <c r="B272" s="85"/>
    </row>
    <row r="273" spans="2:2">
      <c r="B273" s="85"/>
    </row>
    <row r="274" spans="2:2">
      <c r="B274" s="85"/>
    </row>
    <row r="275" spans="2:2">
      <c r="B275" s="85"/>
    </row>
    <row r="276" spans="2:2">
      <c r="B276" s="85"/>
    </row>
    <row r="277" spans="2:2">
      <c r="B277" s="85"/>
    </row>
    <row r="278" spans="2:2">
      <c r="B278" s="85"/>
    </row>
    <row r="279" spans="2:2">
      <c r="B279" s="85"/>
    </row>
    <row r="280" spans="2:2">
      <c r="B280" s="85"/>
    </row>
    <row r="281" spans="2:2">
      <c r="B281" s="85"/>
    </row>
    <row r="282" spans="2:2">
      <c r="B282" s="85"/>
    </row>
    <row r="283" spans="2:2">
      <c r="B283" s="85"/>
    </row>
    <row r="284" spans="2:2">
      <c r="B284" s="85"/>
    </row>
    <row r="285" spans="2:2">
      <c r="B285" s="85"/>
    </row>
    <row r="286" spans="2:2">
      <c r="B286" s="85"/>
    </row>
    <row r="287" spans="2:2">
      <c r="B287" s="85"/>
    </row>
    <row r="288" spans="2:2">
      <c r="B288" s="85"/>
    </row>
    <row r="289" spans="2:2">
      <c r="B289" s="85"/>
    </row>
    <row r="290" spans="2:2">
      <c r="B290" s="85"/>
    </row>
    <row r="291" spans="2:2">
      <c r="B291" s="85"/>
    </row>
    <row r="292" spans="2:2">
      <c r="B292" s="85"/>
    </row>
    <row r="293" spans="2:2">
      <c r="B293" s="85"/>
    </row>
    <row r="294" spans="2:2">
      <c r="B294" s="85"/>
    </row>
    <row r="295" spans="2:2">
      <c r="B295" s="85"/>
    </row>
    <row r="296" spans="2:2">
      <c r="B296" s="85"/>
    </row>
    <row r="297" spans="2:2">
      <c r="B297" s="85"/>
    </row>
    <row r="298" spans="2:2">
      <c r="B298" s="85"/>
    </row>
    <row r="299" spans="2:2">
      <c r="B299" s="85"/>
    </row>
    <row r="300" spans="2:2">
      <c r="B300" s="85"/>
    </row>
    <row r="301" spans="2:2">
      <c r="B301" s="85"/>
    </row>
    <row r="302" spans="2:2">
      <c r="B302" s="85"/>
    </row>
    <row r="303" spans="2:2">
      <c r="B303" s="85"/>
    </row>
    <row r="304" spans="2:2">
      <c r="B304" s="85"/>
    </row>
    <row r="305" spans="2:2">
      <c r="B305" s="85"/>
    </row>
    <row r="306" spans="2:2">
      <c r="B306" s="85"/>
    </row>
    <row r="307" spans="2:2">
      <c r="B307" s="85"/>
    </row>
    <row r="308" spans="2:2">
      <c r="B308" s="85"/>
    </row>
    <row r="309" spans="2:2">
      <c r="B309" s="85"/>
    </row>
    <row r="310" spans="2:2">
      <c r="B310" s="85"/>
    </row>
    <row r="311" spans="2:2">
      <c r="B311" s="85"/>
    </row>
    <row r="312" spans="2:2">
      <c r="B312" s="85"/>
    </row>
    <row r="313" spans="2:2">
      <c r="B313" s="85"/>
    </row>
    <row r="314" spans="2:2">
      <c r="B314" s="85"/>
    </row>
    <row r="315" spans="2:2">
      <c r="B315" s="85"/>
    </row>
    <row r="316" spans="2:2">
      <c r="B316" s="85"/>
    </row>
    <row r="317" spans="2:2">
      <c r="B317" s="85"/>
    </row>
    <row r="318" spans="2:2">
      <c r="B318" s="85"/>
    </row>
    <row r="319" spans="2:2">
      <c r="B319" s="85"/>
    </row>
    <row r="320" spans="2:2">
      <c r="B320" s="85"/>
    </row>
    <row r="321" spans="2:2">
      <c r="B321" s="85"/>
    </row>
    <row r="322" spans="2:2">
      <c r="B322" s="85"/>
    </row>
    <row r="323" spans="2:2">
      <c r="B323" s="85"/>
    </row>
    <row r="324" spans="2:2">
      <c r="B324" s="85"/>
    </row>
    <row r="325" spans="2:2">
      <c r="B325" s="85"/>
    </row>
    <row r="326" spans="2:2">
      <c r="B326" s="85"/>
    </row>
    <row r="327" spans="2:2">
      <c r="B327" s="85"/>
    </row>
    <row r="328" spans="2:2">
      <c r="B328" s="85"/>
    </row>
    <row r="329" spans="2:2">
      <c r="B329" s="85"/>
    </row>
    <row r="330" spans="2:2">
      <c r="B330" s="85"/>
    </row>
    <row r="331" spans="2:2">
      <c r="B331" s="85"/>
    </row>
    <row r="332" spans="2:2">
      <c r="B332" s="85"/>
    </row>
    <row r="333" spans="2:2">
      <c r="B333" s="85"/>
    </row>
    <row r="334" spans="2:2">
      <c r="B334" s="85"/>
    </row>
    <row r="335" spans="2:2">
      <c r="B335" s="85"/>
    </row>
    <row r="336" spans="2:2">
      <c r="B336" s="85"/>
    </row>
    <row r="337" spans="2:2">
      <c r="B337" s="85"/>
    </row>
    <row r="338" spans="2:2">
      <c r="B338" s="85"/>
    </row>
    <row r="339" spans="2:2">
      <c r="B339" s="85"/>
    </row>
    <row r="340" spans="2:2">
      <c r="B340" s="85"/>
    </row>
    <row r="341" spans="2:2">
      <c r="B341" s="85"/>
    </row>
    <row r="342" spans="2:2">
      <c r="B342" s="85"/>
    </row>
    <row r="343" spans="2:2">
      <c r="B343" s="85"/>
    </row>
    <row r="344" spans="2:2">
      <c r="B344" s="85"/>
    </row>
    <row r="345" spans="2:2">
      <c r="B345" s="85"/>
    </row>
    <row r="346" spans="2:2">
      <c r="B346" s="85"/>
    </row>
    <row r="347" spans="2:2">
      <c r="B347" s="85"/>
    </row>
    <row r="348" spans="2:2">
      <c r="B348" s="85"/>
    </row>
    <row r="349" spans="2:2">
      <c r="B349" s="85"/>
    </row>
    <row r="350" spans="2:2">
      <c r="B350" s="85"/>
    </row>
    <row r="351" spans="2:2">
      <c r="B351" s="85"/>
    </row>
    <row r="352" spans="2:2">
      <c r="B352" s="85"/>
    </row>
  </sheetData>
  <dataValidations count="1">
    <dataValidation allowBlank="1" showInputMessage="1" showErrorMessage="1" sqref="A2:A14"/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BL</vt:lpstr>
      <vt:lpstr>FACTURE</vt:lpstr>
      <vt:lpstr>ARCHIVE FACTURE</vt:lpstr>
      <vt:lpstr>Listes</vt:lpstr>
      <vt:lpstr>articles</vt:lpstr>
      <vt:lpstr>BL_Articles</vt:lpstr>
      <vt:lpstr>BL_Clients</vt:lpstr>
      <vt:lpstr>BL_ColC</vt:lpstr>
      <vt:lpstr>BL_Prix</vt:lpstr>
      <vt:lpstr>Client</vt:lpstr>
      <vt:lpstr>BL!Impression_des_titres</vt:lpstr>
      <vt:lpstr>FACTURE!Impression_des_titres</vt:lpstr>
      <vt:lpstr>plage</vt:lpstr>
      <vt:lpstr>table</vt:lpstr>
      <vt:lpstr>table1</vt:lpstr>
      <vt:lpstr>TABLO</vt:lpstr>
      <vt:lpstr>TABLO1</vt:lpstr>
      <vt:lpstr>BL!Zone_d_impression</vt:lpstr>
      <vt:lpstr>FACTURE!Zone_d_impression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habiba</cp:lastModifiedBy>
  <cp:lastPrinted>2016-02-08T13:44:50Z</cp:lastPrinted>
  <dcterms:created xsi:type="dcterms:W3CDTF">2010-02-27T10:54:05Z</dcterms:created>
  <dcterms:modified xsi:type="dcterms:W3CDTF">2016-05-07T16:57:22Z</dcterms:modified>
</cp:coreProperties>
</file>