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0730" windowHeight="6465" activeTab="4"/>
  </bookViews>
  <sheets>
    <sheet name="Total Général" sheetId="26" r:id="rId1"/>
    <sheet name="ODA" sheetId="54" r:id="rId2"/>
    <sheet name="Facture Matériel" sheetId="50" r:id="rId3"/>
    <sheet name="Données" sheetId="27" r:id="rId4"/>
    <sheet name="Février-2015" sheetId="32" r:id="rId5"/>
  </sheets>
  <functionGroups/>
  <definedNames>
    <definedName name="_xlnm._FilterDatabase" localSheetId="3" hidden="1">Données!$E$8:$E$520</definedName>
    <definedName name="_xlnm._FilterDatabase" localSheetId="1" hidden="1">ODA!$D$6:$R$43</definedName>
    <definedName name="Abréviations">'Total Général'!$E$11:$S$11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Onglets">MID(GET.WORKBOOK(1),FIND("]",GET.WORKBOOK(1))+1,99)&amp;INDIRECT("IV65000")</definedName>
    <definedName name="Sheetlist">OFFSET(Données!$A$2,,,SUMPRODUCT(N(Données!$A$2:$A$1036&lt;&gt;"")))</definedName>
  </definedNames>
  <calcPr calcId="125725"/>
</workbook>
</file>

<file path=xl/calcChain.xml><?xml version="1.0" encoding="utf-8"?>
<calcChain xmlns="http://schemas.openxmlformats.org/spreadsheetml/2006/main">
  <c r="C23" i="32"/>
  <c r="C27" i="50"/>
  <c r="C29"/>
  <c r="S11" i="26"/>
  <c r="E542" i="27"/>
  <c r="E545"/>
  <c r="E543"/>
  <c r="E533"/>
  <c r="E532"/>
  <c r="E540"/>
  <c r="E524"/>
  <c r="E527"/>
  <c r="E530"/>
  <c r="E525"/>
  <c r="E537"/>
  <c r="E529"/>
  <c r="E534"/>
  <c r="E522"/>
  <c r="E544"/>
  <c r="E535"/>
  <c r="E538"/>
  <c r="E539"/>
  <c r="E536"/>
  <c r="E523"/>
  <c r="E528"/>
  <c r="E526"/>
  <c r="E531"/>
  <c r="E541"/>
  <c r="P11" i="26" l="1"/>
  <c r="M11"/>
  <c r="L83" i="54"/>
  <c r="D83"/>
  <c r="L73"/>
  <c r="L39"/>
  <c r="L21"/>
  <c r="D36"/>
  <c r="D27"/>
  <c r="D19"/>
  <c r="L64"/>
  <c r="D47"/>
  <c r="D54"/>
  <c r="L53"/>
  <c r="L74"/>
  <c r="L101"/>
  <c r="L78"/>
  <c r="L102"/>
  <c r="L10"/>
  <c r="D66"/>
  <c r="L27"/>
  <c r="L28"/>
  <c r="L93"/>
  <c r="D94"/>
  <c r="L42"/>
  <c r="D41"/>
  <c r="L45"/>
  <c r="L98"/>
  <c r="D20"/>
  <c r="D86"/>
  <c r="L25"/>
  <c r="L60"/>
  <c r="D48"/>
  <c r="L77"/>
  <c r="D78"/>
  <c r="L38"/>
  <c r="L22"/>
  <c r="L70"/>
  <c r="L12"/>
  <c r="D73"/>
  <c r="L59"/>
  <c r="L15"/>
  <c r="L14"/>
  <c r="L67"/>
  <c r="L68"/>
  <c r="L31"/>
  <c r="L100"/>
  <c r="D72"/>
  <c r="L11"/>
  <c r="D24"/>
  <c r="D60"/>
  <c r="D26"/>
  <c r="D11"/>
  <c r="L79"/>
  <c r="L16"/>
  <c r="L63"/>
  <c r="L84"/>
  <c r="D17"/>
  <c r="L66"/>
  <c r="D81"/>
  <c r="L62"/>
  <c r="L88"/>
  <c r="D76"/>
  <c r="L33"/>
  <c r="D15"/>
  <c r="D13"/>
  <c r="D105"/>
  <c r="D61"/>
  <c r="D91"/>
  <c r="L48"/>
  <c r="L50"/>
  <c r="L99"/>
  <c r="D52"/>
  <c r="L94"/>
  <c r="D95"/>
  <c r="L37"/>
  <c r="D34"/>
  <c r="L9"/>
  <c r="L47"/>
  <c r="L85"/>
  <c r="D50"/>
  <c r="D23"/>
  <c r="D87"/>
  <c r="L18"/>
  <c r="D7"/>
  <c r="D39"/>
  <c r="D80"/>
  <c r="L35"/>
  <c r="L81"/>
  <c r="D53"/>
  <c r="L40"/>
  <c r="L41"/>
  <c r="D38"/>
  <c r="D79"/>
  <c r="D74"/>
  <c r="L91"/>
  <c r="G24" i="50"/>
  <c r="L80" i="54"/>
  <c r="L96"/>
  <c r="D63"/>
  <c r="L103"/>
  <c r="D70"/>
  <c r="L26"/>
  <c r="L30"/>
  <c r="D58"/>
  <c r="D42"/>
  <c r="L44"/>
  <c r="L46"/>
  <c r="L56"/>
  <c r="L97"/>
  <c r="D62"/>
  <c r="D67"/>
  <c r="D18"/>
  <c r="D88"/>
  <c r="D64"/>
  <c r="D98"/>
  <c r="L32"/>
  <c r="G23" i="50"/>
  <c r="L43" i="54"/>
  <c r="D96"/>
  <c r="D40"/>
  <c r="L51"/>
  <c r="L20"/>
  <c r="L105"/>
  <c r="L86"/>
  <c r="L69"/>
  <c r="D8"/>
  <c r="D9"/>
  <c r="D75"/>
  <c r="L82"/>
  <c r="D21"/>
  <c r="L52"/>
  <c r="D89"/>
  <c r="L72"/>
  <c r="L29"/>
  <c r="L34"/>
  <c r="D56"/>
  <c r="D46"/>
  <c r="D49"/>
  <c r="L92"/>
  <c r="L7"/>
  <c r="D10"/>
  <c r="D101"/>
  <c r="D57"/>
  <c r="D99"/>
  <c r="D103"/>
  <c r="L58"/>
  <c r="D92"/>
  <c r="L55"/>
  <c r="D28"/>
  <c r="L89"/>
  <c r="D102"/>
  <c r="D31"/>
  <c r="D69"/>
  <c r="L65"/>
  <c r="L61"/>
  <c r="D43"/>
  <c r="L49"/>
  <c r="L23"/>
  <c r="D93"/>
  <c r="L75"/>
  <c r="L54"/>
  <c r="L19"/>
  <c r="D51"/>
  <c r="L13"/>
  <c r="D45"/>
  <c r="L104"/>
  <c r="D97"/>
  <c r="L71"/>
  <c r="L6"/>
  <c r="D68"/>
  <c r="D71"/>
  <c r="D77"/>
  <c r="D82"/>
  <c r="D25"/>
  <c r="L95"/>
  <c r="D100"/>
  <c r="L8"/>
  <c r="D55"/>
  <c r="D84"/>
  <c r="D30"/>
  <c r="D12"/>
  <c r="D14"/>
  <c r="L57"/>
  <c r="L76"/>
  <c r="D16"/>
  <c r="D104"/>
  <c r="D90"/>
  <c r="L17"/>
  <c r="D6"/>
  <c r="D29"/>
  <c r="D85"/>
  <c r="D35"/>
  <c r="L87"/>
  <c r="D33"/>
  <c r="L90"/>
  <c r="D59"/>
  <c r="D65"/>
  <c r="D44"/>
  <c r="D32"/>
  <c r="D22"/>
  <c r="L24"/>
  <c r="D37"/>
  <c r="L36"/>
  <c r="R6" l="1"/>
  <c r="R102"/>
  <c r="R98"/>
  <c r="R94"/>
  <c r="R90"/>
  <c r="R86"/>
  <c r="R82"/>
  <c r="R78"/>
  <c r="R74"/>
  <c r="R70"/>
  <c r="R66"/>
  <c r="R62"/>
  <c r="R58"/>
  <c r="R54"/>
  <c r="R50"/>
  <c r="R46"/>
  <c r="R42"/>
  <c r="R38"/>
  <c r="R34"/>
  <c r="R30"/>
  <c r="R26"/>
  <c r="R22"/>
  <c r="R18"/>
  <c r="R103"/>
  <c r="R99"/>
  <c r="R95"/>
  <c r="R91"/>
  <c r="R87"/>
  <c r="R83"/>
  <c r="R79"/>
  <c r="R75"/>
  <c r="R71"/>
  <c r="R67"/>
  <c r="R63"/>
  <c r="R59"/>
  <c r="R55"/>
  <c r="R51"/>
  <c r="R47"/>
  <c r="R43"/>
  <c r="R39"/>
  <c r="R35"/>
  <c r="R31"/>
  <c r="R27"/>
  <c r="R23"/>
  <c r="R19"/>
  <c r="R104"/>
  <c r="R100"/>
  <c r="R96"/>
  <c r="R92"/>
  <c r="R88"/>
  <c r="R84"/>
  <c r="R80"/>
  <c r="R76"/>
  <c r="R72"/>
  <c r="R68"/>
  <c r="R64"/>
  <c r="R60"/>
  <c r="R56"/>
  <c r="R52"/>
  <c r="R48"/>
  <c r="R44"/>
  <c r="R40"/>
  <c r="R36"/>
  <c r="R32"/>
  <c r="R28"/>
  <c r="R24"/>
  <c r="R20"/>
  <c r="R16"/>
  <c r="R105"/>
  <c r="R101"/>
  <c r="R97"/>
  <c r="R93"/>
  <c r="R89"/>
  <c r="R85"/>
  <c r="R81"/>
  <c r="R77"/>
  <c r="R73"/>
  <c r="R69"/>
  <c r="R65"/>
  <c r="R61"/>
  <c r="R57"/>
  <c r="R53"/>
  <c r="R49"/>
  <c r="R45"/>
  <c r="R41"/>
  <c r="R37"/>
  <c r="R33"/>
  <c r="R29"/>
  <c r="R25"/>
  <c r="R21"/>
  <c r="R17"/>
  <c r="B10" i="32"/>
  <c r="J11" i="26" l="1"/>
  <c r="Y11" l="1"/>
  <c r="R11"/>
  <c r="AE11" s="1"/>
  <c r="Q11"/>
  <c r="AD11" s="1"/>
  <c r="O11"/>
  <c r="AC11" s="1"/>
  <c r="N11"/>
  <c r="AB11" s="1"/>
  <c r="L11"/>
  <c r="AA11" s="1"/>
  <c r="K11"/>
  <c r="Z11" s="1"/>
  <c r="I11"/>
  <c r="X11" s="1"/>
  <c r="H11"/>
  <c r="W11" s="1"/>
  <c r="G11"/>
  <c r="V11" s="1"/>
  <c r="F11"/>
  <c r="U11" s="1"/>
  <c r="E11"/>
  <c r="T11" s="1"/>
  <c r="G1" i="54" l="1"/>
  <c r="B2" i="50" l="1"/>
  <c r="A57" i="27"/>
  <c r="A37"/>
  <c r="A91"/>
  <c r="A43"/>
  <c r="A75"/>
  <c r="A77"/>
  <c r="A96"/>
  <c r="A41"/>
  <c r="A10"/>
  <c r="A64"/>
  <c r="A98"/>
  <c r="A8"/>
  <c r="A21"/>
  <c r="A42"/>
  <c r="A62"/>
  <c r="A24"/>
  <c r="A13"/>
  <c r="A70"/>
  <c r="A17"/>
  <c r="A56"/>
  <c r="A73"/>
  <c r="A58"/>
  <c r="A55"/>
  <c r="A14"/>
  <c r="A67"/>
  <c r="A71"/>
  <c r="A74"/>
  <c r="A99"/>
  <c r="A5"/>
  <c r="A46"/>
  <c r="A12"/>
  <c r="A28"/>
  <c r="A3"/>
  <c r="A101"/>
  <c r="A40"/>
  <c r="A94"/>
  <c r="A72"/>
  <c r="A18"/>
  <c r="A53"/>
  <c r="A19"/>
  <c r="A69"/>
  <c r="A25"/>
  <c r="A85"/>
  <c r="A93"/>
  <c r="A100"/>
  <c r="A65"/>
  <c r="A80"/>
  <c r="A105"/>
  <c r="A90"/>
  <c r="A36"/>
  <c r="A84"/>
  <c r="A27"/>
  <c r="A16"/>
  <c r="A97"/>
  <c r="A102"/>
  <c r="A48"/>
  <c r="A30"/>
  <c r="A26"/>
  <c r="A38"/>
  <c r="A83"/>
  <c r="A95"/>
  <c r="A52"/>
  <c r="A87"/>
  <c r="A66"/>
  <c r="A108"/>
  <c r="A47"/>
  <c r="A61"/>
  <c r="A32"/>
  <c r="D12" i="26"/>
  <c r="A29" i="27"/>
  <c r="A107"/>
  <c r="A44"/>
  <c r="A45"/>
  <c r="A89"/>
  <c r="A86"/>
  <c r="A51"/>
  <c r="A2"/>
  <c r="A31"/>
  <c r="A9"/>
  <c r="A35"/>
  <c r="A23"/>
  <c r="A76"/>
  <c r="A59"/>
  <c r="A11"/>
  <c r="A22"/>
  <c r="A4"/>
  <c r="A104"/>
  <c r="A63"/>
  <c r="A20"/>
  <c r="A78"/>
  <c r="A49"/>
  <c r="A33"/>
  <c r="A6"/>
  <c r="A81"/>
  <c r="A50"/>
  <c r="A106"/>
  <c r="A82"/>
  <c r="A34"/>
  <c r="A7"/>
  <c r="A60"/>
  <c r="A15"/>
  <c r="A79"/>
  <c r="A92"/>
  <c r="A103"/>
  <c r="A68"/>
  <c r="A39"/>
  <c r="A88"/>
  <c r="B1001" i="32" l="1"/>
  <c r="F1001" s="1"/>
  <c r="B1000"/>
  <c r="F1000" s="1"/>
  <c r="B999"/>
  <c r="F999" s="1"/>
  <c r="B998"/>
  <c r="F998" s="1"/>
  <c r="B997"/>
  <c r="F997" s="1"/>
  <c r="B996"/>
  <c r="F996" s="1"/>
  <c r="B995"/>
  <c r="F995" s="1"/>
  <c r="B994"/>
  <c r="F994" s="1"/>
  <c r="B993"/>
  <c r="F993" s="1"/>
  <c r="B992"/>
  <c r="F992" s="1"/>
  <c r="B991"/>
  <c r="F991" s="1"/>
  <c r="B990"/>
  <c r="F990" s="1"/>
  <c r="B989"/>
  <c r="F989" s="1"/>
  <c r="B988"/>
  <c r="F988" s="1"/>
  <c r="B987"/>
  <c r="F987" s="1"/>
  <c r="B986"/>
  <c r="F986" s="1"/>
  <c r="B985"/>
  <c r="F985" s="1"/>
  <c r="B984"/>
  <c r="F984" s="1"/>
  <c r="B983"/>
  <c r="F983" s="1"/>
  <c r="B982"/>
  <c r="F982" s="1"/>
  <c r="B981"/>
  <c r="F981" s="1"/>
  <c r="B980"/>
  <c r="F980" s="1"/>
  <c r="B979"/>
  <c r="F979" s="1"/>
  <c r="B978"/>
  <c r="F978" s="1"/>
  <c r="B977"/>
  <c r="F977" s="1"/>
  <c r="B976"/>
  <c r="F976" s="1"/>
  <c r="B975"/>
  <c r="F975" s="1"/>
  <c r="B974"/>
  <c r="F974" s="1"/>
  <c r="B973"/>
  <c r="F973" s="1"/>
  <c r="B972"/>
  <c r="F972" s="1"/>
  <c r="B971"/>
  <c r="F971" s="1"/>
  <c r="B970"/>
  <c r="F970" s="1"/>
  <c r="B969"/>
  <c r="F969" s="1"/>
  <c r="B968"/>
  <c r="F968" s="1"/>
  <c r="B967"/>
  <c r="F967" s="1"/>
  <c r="B966"/>
  <c r="F966" s="1"/>
  <c r="B965"/>
  <c r="F965" s="1"/>
  <c r="B964"/>
  <c r="F964" s="1"/>
  <c r="B963"/>
  <c r="F963" s="1"/>
  <c r="B962"/>
  <c r="F962" s="1"/>
  <c r="B961"/>
  <c r="F961" s="1"/>
  <c r="B960"/>
  <c r="F960" s="1"/>
  <c r="B959"/>
  <c r="F959" s="1"/>
  <c r="B958"/>
  <c r="F958" s="1"/>
  <c r="B957"/>
  <c r="F957" s="1"/>
  <c r="B956"/>
  <c r="F956" s="1"/>
  <c r="B955"/>
  <c r="F955" s="1"/>
  <c r="B954"/>
  <c r="F954" s="1"/>
  <c r="B953"/>
  <c r="F953" s="1"/>
  <c r="B952"/>
  <c r="F952" s="1"/>
  <c r="B951"/>
  <c r="F951" s="1"/>
  <c r="B950"/>
  <c r="F950" s="1"/>
  <c r="B949"/>
  <c r="F949" s="1"/>
  <c r="B948"/>
  <c r="F948" s="1"/>
  <c r="B947"/>
  <c r="F947" s="1"/>
  <c r="B946"/>
  <c r="F946" s="1"/>
  <c r="B945"/>
  <c r="F945" s="1"/>
  <c r="B944"/>
  <c r="F944" s="1"/>
  <c r="B943"/>
  <c r="F943" s="1"/>
  <c r="B942"/>
  <c r="F942" s="1"/>
  <c r="B941"/>
  <c r="F941" s="1"/>
  <c r="B940"/>
  <c r="F940" s="1"/>
  <c r="B939"/>
  <c r="F939" s="1"/>
  <c r="B938"/>
  <c r="F938" s="1"/>
  <c r="B937"/>
  <c r="F937" s="1"/>
  <c r="B936"/>
  <c r="F936" s="1"/>
  <c r="B935"/>
  <c r="F935" s="1"/>
  <c r="B934"/>
  <c r="F934" s="1"/>
  <c r="B933"/>
  <c r="F933" s="1"/>
  <c r="B932"/>
  <c r="F932" s="1"/>
  <c r="B931"/>
  <c r="F931" s="1"/>
  <c r="B930"/>
  <c r="F930" s="1"/>
  <c r="B929"/>
  <c r="F929" s="1"/>
  <c r="B928"/>
  <c r="F928" s="1"/>
  <c r="B927"/>
  <c r="F927" s="1"/>
  <c r="B926"/>
  <c r="F926" s="1"/>
  <c r="B925"/>
  <c r="F925" s="1"/>
  <c r="B924"/>
  <c r="F924" s="1"/>
  <c r="B923"/>
  <c r="F923" s="1"/>
  <c r="B922"/>
  <c r="F922" s="1"/>
  <c r="B921"/>
  <c r="F921" s="1"/>
  <c r="B920"/>
  <c r="F920" s="1"/>
  <c r="B919"/>
  <c r="F919" s="1"/>
  <c r="B918"/>
  <c r="F918" s="1"/>
  <c r="B917"/>
  <c r="F917" s="1"/>
  <c r="B916"/>
  <c r="F916" s="1"/>
  <c r="B915"/>
  <c r="F915" s="1"/>
  <c r="B914"/>
  <c r="F914" s="1"/>
  <c r="B913"/>
  <c r="F913" s="1"/>
  <c r="B912"/>
  <c r="F912" s="1"/>
  <c r="B911"/>
  <c r="F911" s="1"/>
  <c r="B910"/>
  <c r="F910" s="1"/>
  <c r="B909"/>
  <c r="F909" s="1"/>
  <c r="B908"/>
  <c r="F908" s="1"/>
  <c r="B907"/>
  <c r="F907" s="1"/>
  <c r="B906"/>
  <c r="F906" s="1"/>
  <c r="B905"/>
  <c r="F905" s="1"/>
  <c r="B904"/>
  <c r="F904" s="1"/>
  <c r="B903"/>
  <c r="F903" s="1"/>
  <c r="B902"/>
  <c r="F902" s="1"/>
  <c r="B901"/>
  <c r="F901" s="1"/>
  <c r="B900"/>
  <c r="F900" s="1"/>
  <c r="B899"/>
  <c r="F899" s="1"/>
  <c r="B898"/>
  <c r="F898" s="1"/>
  <c r="B897"/>
  <c r="F897" s="1"/>
  <c r="B896"/>
  <c r="F896" s="1"/>
  <c r="B895"/>
  <c r="F895" s="1"/>
  <c r="B894"/>
  <c r="F894" s="1"/>
  <c r="B893"/>
  <c r="F893" s="1"/>
  <c r="B892"/>
  <c r="F892" s="1"/>
  <c r="B891"/>
  <c r="F891" s="1"/>
  <c r="B890"/>
  <c r="F890" s="1"/>
  <c r="B889"/>
  <c r="F889" s="1"/>
  <c r="B888"/>
  <c r="F888" s="1"/>
  <c r="B887"/>
  <c r="F887" s="1"/>
  <c r="B886"/>
  <c r="F886" s="1"/>
  <c r="B885"/>
  <c r="F885" s="1"/>
  <c r="B884"/>
  <c r="F884" s="1"/>
  <c r="B883"/>
  <c r="F883" s="1"/>
  <c r="B882"/>
  <c r="F882" s="1"/>
  <c r="B881"/>
  <c r="F881" s="1"/>
  <c r="B880"/>
  <c r="F880" s="1"/>
  <c r="B879"/>
  <c r="F879" s="1"/>
  <c r="B878"/>
  <c r="F878" s="1"/>
  <c r="B877"/>
  <c r="F877" s="1"/>
  <c r="B876"/>
  <c r="F876" s="1"/>
  <c r="B875"/>
  <c r="F875" s="1"/>
  <c r="B874"/>
  <c r="F874" s="1"/>
  <c r="B873"/>
  <c r="F873" s="1"/>
  <c r="B872"/>
  <c r="F872" s="1"/>
  <c r="B871"/>
  <c r="F871" s="1"/>
  <c r="B870"/>
  <c r="F870" s="1"/>
  <c r="B869"/>
  <c r="F869" s="1"/>
  <c r="B868"/>
  <c r="F868" s="1"/>
  <c r="B867"/>
  <c r="F867" s="1"/>
  <c r="B866"/>
  <c r="F866" s="1"/>
  <c r="B865"/>
  <c r="F865" s="1"/>
  <c r="B864"/>
  <c r="F864" s="1"/>
  <c r="B863"/>
  <c r="F863" s="1"/>
  <c r="B862"/>
  <c r="F862" s="1"/>
  <c r="B861"/>
  <c r="F861" s="1"/>
  <c r="B860"/>
  <c r="F860" s="1"/>
  <c r="B859"/>
  <c r="F859" s="1"/>
  <c r="B858"/>
  <c r="F858" s="1"/>
  <c r="B857"/>
  <c r="F857" s="1"/>
  <c r="B856"/>
  <c r="F856" s="1"/>
  <c r="B855"/>
  <c r="F855" s="1"/>
  <c r="B854"/>
  <c r="F854" s="1"/>
  <c r="B853"/>
  <c r="F853" s="1"/>
  <c r="B852"/>
  <c r="F852" s="1"/>
  <c r="B851"/>
  <c r="F851" s="1"/>
  <c r="B850"/>
  <c r="F850" s="1"/>
  <c r="B849"/>
  <c r="F849" s="1"/>
  <c r="B848"/>
  <c r="F848" s="1"/>
  <c r="B847"/>
  <c r="F847" s="1"/>
  <c r="B846"/>
  <c r="F846" s="1"/>
  <c r="B845"/>
  <c r="F845" s="1"/>
  <c r="B844"/>
  <c r="F844" s="1"/>
  <c r="B843"/>
  <c r="F843" s="1"/>
  <c r="B842"/>
  <c r="F842" s="1"/>
  <c r="B841"/>
  <c r="F841" s="1"/>
  <c r="B840"/>
  <c r="F840" s="1"/>
  <c r="B839"/>
  <c r="F839" s="1"/>
  <c r="B838"/>
  <c r="F838" s="1"/>
  <c r="B837"/>
  <c r="F837" s="1"/>
  <c r="B836"/>
  <c r="F836" s="1"/>
  <c r="B835"/>
  <c r="F835" s="1"/>
  <c r="B834"/>
  <c r="F834" s="1"/>
  <c r="B833"/>
  <c r="F833" s="1"/>
  <c r="B832"/>
  <c r="F832" s="1"/>
  <c r="B831"/>
  <c r="F831" s="1"/>
  <c r="B830"/>
  <c r="F830" s="1"/>
  <c r="B829"/>
  <c r="F829" s="1"/>
  <c r="B828"/>
  <c r="F828" s="1"/>
  <c r="B827"/>
  <c r="F827" s="1"/>
  <c r="B826"/>
  <c r="F826" s="1"/>
  <c r="B825"/>
  <c r="F825" s="1"/>
  <c r="B824"/>
  <c r="F824" s="1"/>
  <c r="B823"/>
  <c r="F823" s="1"/>
  <c r="B822"/>
  <c r="F822" s="1"/>
  <c r="B821"/>
  <c r="F821" s="1"/>
  <c r="B820"/>
  <c r="F820" s="1"/>
  <c r="B819"/>
  <c r="F819" s="1"/>
  <c r="B818"/>
  <c r="F818" s="1"/>
  <c r="B817"/>
  <c r="F817" s="1"/>
  <c r="B816"/>
  <c r="F816" s="1"/>
  <c r="B815"/>
  <c r="F815" s="1"/>
  <c r="B814"/>
  <c r="F814" s="1"/>
  <c r="B813"/>
  <c r="F813" s="1"/>
  <c r="B812"/>
  <c r="F812" s="1"/>
  <c r="B811"/>
  <c r="F811" s="1"/>
  <c r="B810"/>
  <c r="F810" s="1"/>
  <c r="B809"/>
  <c r="F809" s="1"/>
  <c r="B808"/>
  <c r="F808" s="1"/>
  <c r="B807"/>
  <c r="F807" s="1"/>
  <c r="B806"/>
  <c r="F806" s="1"/>
  <c r="B805"/>
  <c r="F805" s="1"/>
  <c r="B804"/>
  <c r="F804" s="1"/>
  <c r="B803"/>
  <c r="F803" s="1"/>
  <c r="B802"/>
  <c r="F802" s="1"/>
  <c r="B801"/>
  <c r="F801" s="1"/>
  <c r="B800"/>
  <c r="F800" s="1"/>
  <c r="B799"/>
  <c r="F799" s="1"/>
  <c r="B798"/>
  <c r="F798" s="1"/>
  <c r="B797"/>
  <c r="F797" s="1"/>
  <c r="B796"/>
  <c r="F796" s="1"/>
  <c r="B795"/>
  <c r="F795" s="1"/>
  <c r="B794"/>
  <c r="F794" s="1"/>
  <c r="B793"/>
  <c r="F793" s="1"/>
  <c r="B792"/>
  <c r="F792" s="1"/>
  <c r="B791"/>
  <c r="F791" s="1"/>
  <c r="B790"/>
  <c r="F790" s="1"/>
  <c r="B789"/>
  <c r="F789" s="1"/>
  <c r="B788"/>
  <c r="F788" s="1"/>
  <c r="B787"/>
  <c r="F787" s="1"/>
  <c r="B786"/>
  <c r="F786" s="1"/>
  <c r="B785"/>
  <c r="F785" s="1"/>
  <c r="B784"/>
  <c r="F784" s="1"/>
  <c r="B783"/>
  <c r="F783" s="1"/>
  <c r="B782"/>
  <c r="F782" s="1"/>
  <c r="B781"/>
  <c r="F781" s="1"/>
  <c r="B780"/>
  <c r="F780" s="1"/>
  <c r="B779"/>
  <c r="F779" s="1"/>
  <c r="B778"/>
  <c r="F778" s="1"/>
  <c r="B777"/>
  <c r="F777" s="1"/>
  <c r="B776"/>
  <c r="F776" s="1"/>
  <c r="B775"/>
  <c r="F775" s="1"/>
  <c r="B774"/>
  <c r="F774" s="1"/>
  <c r="B773"/>
  <c r="F773" s="1"/>
  <c r="B772"/>
  <c r="F772" s="1"/>
  <c r="B771"/>
  <c r="F771" s="1"/>
  <c r="B770"/>
  <c r="F770" s="1"/>
  <c r="B769"/>
  <c r="F769" s="1"/>
  <c r="B768"/>
  <c r="F768" s="1"/>
  <c r="B767"/>
  <c r="F767" s="1"/>
  <c r="B766"/>
  <c r="F766" s="1"/>
  <c r="B765"/>
  <c r="F765" s="1"/>
  <c r="B764"/>
  <c r="F764" s="1"/>
  <c r="B763"/>
  <c r="F763" s="1"/>
  <c r="B762"/>
  <c r="F762" s="1"/>
  <c r="B761"/>
  <c r="F761" s="1"/>
  <c r="B760"/>
  <c r="F760" s="1"/>
  <c r="B759"/>
  <c r="F759" s="1"/>
  <c r="B758"/>
  <c r="F758" s="1"/>
  <c r="B757"/>
  <c r="F757" s="1"/>
  <c r="B756"/>
  <c r="F756" s="1"/>
  <c r="B755"/>
  <c r="F755" s="1"/>
  <c r="B754"/>
  <c r="F754" s="1"/>
  <c r="B753"/>
  <c r="F753" s="1"/>
  <c r="B752"/>
  <c r="F752" s="1"/>
  <c r="B751"/>
  <c r="F751" s="1"/>
  <c r="B750"/>
  <c r="F750" s="1"/>
  <c r="B749"/>
  <c r="F749" s="1"/>
  <c r="B748"/>
  <c r="F748" s="1"/>
  <c r="B747"/>
  <c r="F747" s="1"/>
  <c r="B746"/>
  <c r="F746" s="1"/>
  <c r="B745"/>
  <c r="F745" s="1"/>
  <c r="B744"/>
  <c r="F744" s="1"/>
  <c r="B743"/>
  <c r="F743" s="1"/>
  <c r="B742"/>
  <c r="F742" s="1"/>
  <c r="B741"/>
  <c r="F741" s="1"/>
  <c r="B740"/>
  <c r="F740" s="1"/>
  <c r="B739"/>
  <c r="F739" s="1"/>
  <c r="B738"/>
  <c r="F738" s="1"/>
  <c r="B737"/>
  <c r="F737" s="1"/>
  <c r="B736"/>
  <c r="F736" s="1"/>
  <c r="B735"/>
  <c r="F735" s="1"/>
  <c r="B734"/>
  <c r="F734" s="1"/>
  <c r="B733"/>
  <c r="F733" s="1"/>
  <c r="B732"/>
  <c r="F732" s="1"/>
  <c r="B731"/>
  <c r="F731" s="1"/>
  <c r="B730"/>
  <c r="F730" s="1"/>
  <c r="B729"/>
  <c r="F729" s="1"/>
  <c r="B728"/>
  <c r="F728" s="1"/>
  <c r="B727"/>
  <c r="F727" s="1"/>
  <c r="B726"/>
  <c r="F726" s="1"/>
  <c r="B725"/>
  <c r="F725" s="1"/>
  <c r="B724"/>
  <c r="F724" s="1"/>
  <c r="B723"/>
  <c r="F723" s="1"/>
  <c r="B722"/>
  <c r="F722" s="1"/>
  <c r="B721"/>
  <c r="F721" s="1"/>
  <c r="B720"/>
  <c r="F720" s="1"/>
  <c r="B719"/>
  <c r="F719" s="1"/>
  <c r="B718"/>
  <c r="F718" s="1"/>
  <c r="B717"/>
  <c r="F717" s="1"/>
  <c r="B716"/>
  <c r="F716" s="1"/>
  <c r="B715"/>
  <c r="F715" s="1"/>
  <c r="B714"/>
  <c r="F714" s="1"/>
  <c r="B713"/>
  <c r="F713" s="1"/>
  <c r="B712"/>
  <c r="F712" s="1"/>
  <c r="B711"/>
  <c r="F711" s="1"/>
  <c r="B710"/>
  <c r="F710" s="1"/>
  <c r="B709"/>
  <c r="F709" s="1"/>
  <c r="B708"/>
  <c r="F708" s="1"/>
  <c r="B707"/>
  <c r="F707" s="1"/>
  <c r="B706"/>
  <c r="F706" s="1"/>
  <c r="B705"/>
  <c r="F705" s="1"/>
  <c r="B704"/>
  <c r="F704" s="1"/>
  <c r="B703"/>
  <c r="F703" s="1"/>
  <c r="B702"/>
  <c r="F702" s="1"/>
  <c r="B701"/>
  <c r="F701" s="1"/>
  <c r="B700"/>
  <c r="F700" s="1"/>
  <c r="B699"/>
  <c r="F699" s="1"/>
  <c r="B698"/>
  <c r="F698" s="1"/>
  <c r="B697"/>
  <c r="F697" s="1"/>
  <c r="B696"/>
  <c r="F696" s="1"/>
  <c r="B695"/>
  <c r="F695" s="1"/>
  <c r="B694"/>
  <c r="F694" s="1"/>
  <c r="B693"/>
  <c r="F693" s="1"/>
  <c r="B692"/>
  <c r="F692" s="1"/>
  <c r="B691"/>
  <c r="F691" s="1"/>
  <c r="B690"/>
  <c r="F690" s="1"/>
  <c r="B689"/>
  <c r="F689" s="1"/>
  <c r="B688"/>
  <c r="F688" s="1"/>
  <c r="B687"/>
  <c r="F687" s="1"/>
  <c r="B686"/>
  <c r="F686" s="1"/>
  <c r="B685"/>
  <c r="F685" s="1"/>
  <c r="B684"/>
  <c r="F684" s="1"/>
  <c r="B683"/>
  <c r="F683" s="1"/>
  <c r="B682"/>
  <c r="F682" s="1"/>
  <c r="B681"/>
  <c r="F681" s="1"/>
  <c r="B680"/>
  <c r="F680" s="1"/>
  <c r="B679"/>
  <c r="F679" s="1"/>
  <c r="B678"/>
  <c r="F678" s="1"/>
  <c r="B677"/>
  <c r="F677" s="1"/>
  <c r="B676"/>
  <c r="F676" s="1"/>
  <c r="B675"/>
  <c r="F675" s="1"/>
  <c r="B674"/>
  <c r="F674" s="1"/>
  <c r="B673"/>
  <c r="F673" s="1"/>
  <c r="B672"/>
  <c r="F672" s="1"/>
  <c r="B671"/>
  <c r="F671" s="1"/>
  <c r="B670"/>
  <c r="F670" s="1"/>
  <c r="B669"/>
  <c r="F669" s="1"/>
  <c r="B668"/>
  <c r="F668" s="1"/>
  <c r="B667"/>
  <c r="F667" s="1"/>
  <c r="B666"/>
  <c r="F666" s="1"/>
  <c r="B665"/>
  <c r="F665" s="1"/>
  <c r="B664"/>
  <c r="F664" s="1"/>
  <c r="B663"/>
  <c r="F663" s="1"/>
  <c r="B662"/>
  <c r="F662" s="1"/>
  <c r="B661"/>
  <c r="F661" s="1"/>
  <c r="B660"/>
  <c r="F660" s="1"/>
  <c r="B659"/>
  <c r="F659" s="1"/>
  <c r="B658"/>
  <c r="F658" s="1"/>
  <c r="B657"/>
  <c r="F657" s="1"/>
  <c r="B656"/>
  <c r="F656" s="1"/>
  <c r="B655"/>
  <c r="F655" s="1"/>
  <c r="B654"/>
  <c r="F654" s="1"/>
  <c r="B653"/>
  <c r="F653" s="1"/>
  <c r="B652"/>
  <c r="F652" s="1"/>
  <c r="B651"/>
  <c r="F651" s="1"/>
  <c r="B650"/>
  <c r="F650" s="1"/>
  <c r="B649"/>
  <c r="F649" s="1"/>
  <c r="B648"/>
  <c r="F648" s="1"/>
  <c r="B647"/>
  <c r="F647" s="1"/>
  <c r="B646"/>
  <c r="F646" s="1"/>
  <c r="B645"/>
  <c r="F645" s="1"/>
  <c r="B644"/>
  <c r="F644" s="1"/>
  <c r="B643"/>
  <c r="F643" s="1"/>
  <c r="B642"/>
  <c r="F642" s="1"/>
  <c r="B641"/>
  <c r="F641" s="1"/>
  <c r="B640"/>
  <c r="F640" s="1"/>
  <c r="B639"/>
  <c r="F639" s="1"/>
  <c r="B638"/>
  <c r="F638" s="1"/>
  <c r="B637"/>
  <c r="F637" s="1"/>
  <c r="B636"/>
  <c r="F636" s="1"/>
  <c r="B635"/>
  <c r="F635" s="1"/>
  <c r="B634"/>
  <c r="F634" s="1"/>
  <c r="B633"/>
  <c r="F633" s="1"/>
  <c r="B632"/>
  <c r="F632" s="1"/>
  <c r="B631"/>
  <c r="F631" s="1"/>
  <c r="B630"/>
  <c r="F630" s="1"/>
  <c r="B629"/>
  <c r="F629" s="1"/>
  <c r="B628"/>
  <c r="F628" s="1"/>
  <c r="B627"/>
  <c r="F627" s="1"/>
  <c r="B626"/>
  <c r="F626" s="1"/>
  <c r="B625"/>
  <c r="F625" s="1"/>
  <c r="B624"/>
  <c r="F624" s="1"/>
  <c r="B623"/>
  <c r="F623" s="1"/>
  <c r="B622"/>
  <c r="F622" s="1"/>
  <c r="B621"/>
  <c r="F621" s="1"/>
  <c r="B620"/>
  <c r="F620" s="1"/>
  <c r="B619"/>
  <c r="F619" s="1"/>
  <c r="B618"/>
  <c r="F618" s="1"/>
  <c r="B617"/>
  <c r="F617" s="1"/>
  <c r="B616"/>
  <c r="F616" s="1"/>
  <c r="B615"/>
  <c r="F615" s="1"/>
  <c r="B614"/>
  <c r="F614" s="1"/>
  <c r="B613"/>
  <c r="F613" s="1"/>
  <c r="B612"/>
  <c r="F612" s="1"/>
  <c r="B611"/>
  <c r="F611" s="1"/>
  <c r="B610"/>
  <c r="F610" s="1"/>
  <c r="B609"/>
  <c r="F609" s="1"/>
  <c r="B608"/>
  <c r="F608" s="1"/>
  <c r="B607"/>
  <c r="F607" s="1"/>
  <c r="B606"/>
  <c r="F606" s="1"/>
  <c r="B605"/>
  <c r="F605" s="1"/>
  <c r="B604"/>
  <c r="F604" s="1"/>
  <c r="B603"/>
  <c r="F603" s="1"/>
  <c r="B602"/>
  <c r="F602" s="1"/>
  <c r="B601"/>
  <c r="F601" s="1"/>
  <c r="B600"/>
  <c r="F600" s="1"/>
  <c r="B599"/>
  <c r="F599" s="1"/>
  <c r="B598"/>
  <c r="F598" s="1"/>
  <c r="B597"/>
  <c r="F597" s="1"/>
  <c r="B596"/>
  <c r="F596" s="1"/>
  <c r="B595"/>
  <c r="F595" s="1"/>
  <c r="B594"/>
  <c r="F594" s="1"/>
  <c r="B593"/>
  <c r="F593" s="1"/>
  <c r="B592"/>
  <c r="F592" s="1"/>
  <c r="B591"/>
  <c r="F591" s="1"/>
  <c r="B590"/>
  <c r="F590" s="1"/>
  <c r="B589"/>
  <c r="F589" s="1"/>
  <c r="B588"/>
  <c r="F588" s="1"/>
  <c r="B587"/>
  <c r="F587" s="1"/>
  <c r="B586"/>
  <c r="F586" s="1"/>
  <c r="B585"/>
  <c r="F585" s="1"/>
  <c r="B584"/>
  <c r="F584" s="1"/>
  <c r="B583"/>
  <c r="F583" s="1"/>
  <c r="B582"/>
  <c r="F582" s="1"/>
  <c r="B581"/>
  <c r="F581" s="1"/>
  <c r="B580"/>
  <c r="F580" s="1"/>
  <c r="B579"/>
  <c r="F579" s="1"/>
  <c r="B578"/>
  <c r="F578" s="1"/>
  <c r="B577"/>
  <c r="F577" s="1"/>
  <c r="B576"/>
  <c r="F576" s="1"/>
  <c r="B575"/>
  <c r="F575" s="1"/>
  <c r="B574"/>
  <c r="F574" s="1"/>
  <c r="B573"/>
  <c r="F573" s="1"/>
  <c r="B572"/>
  <c r="F572" s="1"/>
  <c r="B571"/>
  <c r="F571" s="1"/>
  <c r="B570"/>
  <c r="F570" s="1"/>
  <c r="B569"/>
  <c r="F569" s="1"/>
  <c r="B568"/>
  <c r="F568" s="1"/>
  <c r="B567"/>
  <c r="F567" s="1"/>
  <c r="B566"/>
  <c r="F566" s="1"/>
  <c r="B565"/>
  <c r="F565" s="1"/>
  <c r="B564"/>
  <c r="F564" s="1"/>
  <c r="B563"/>
  <c r="F563" s="1"/>
  <c r="B562"/>
  <c r="F562" s="1"/>
  <c r="B561"/>
  <c r="F561" s="1"/>
  <c r="B560"/>
  <c r="F560" s="1"/>
  <c r="B559"/>
  <c r="F559" s="1"/>
  <c r="B558"/>
  <c r="F558" s="1"/>
  <c r="B557"/>
  <c r="F557" s="1"/>
  <c r="B556"/>
  <c r="F556" s="1"/>
  <c r="B555"/>
  <c r="F555" s="1"/>
  <c r="B554"/>
  <c r="F554" s="1"/>
  <c r="B553"/>
  <c r="F553" s="1"/>
  <c r="B552"/>
  <c r="F552" s="1"/>
  <c r="B551"/>
  <c r="F551" s="1"/>
  <c r="B550"/>
  <c r="F550" s="1"/>
  <c r="B549"/>
  <c r="F549" s="1"/>
  <c r="B548"/>
  <c r="F548" s="1"/>
  <c r="B547"/>
  <c r="F547" s="1"/>
  <c r="B546"/>
  <c r="F546" s="1"/>
  <c r="B545"/>
  <c r="F545" s="1"/>
  <c r="B544"/>
  <c r="F544" s="1"/>
  <c r="B543"/>
  <c r="F543" s="1"/>
  <c r="B542"/>
  <c r="F542" s="1"/>
  <c r="B541"/>
  <c r="F541" s="1"/>
  <c r="B540"/>
  <c r="F540" s="1"/>
  <c r="B539"/>
  <c r="F539" s="1"/>
  <c r="B538"/>
  <c r="F538" s="1"/>
  <c r="B537"/>
  <c r="F537" s="1"/>
  <c r="B536"/>
  <c r="F536" s="1"/>
  <c r="B535"/>
  <c r="F535" s="1"/>
  <c r="B534"/>
  <c r="F534" s="1"/>
  <c r="B533"/>
  <c r="F533" s="1"/>
  <c r="B532"/>
  <c r="F532" s="1"/>
  <c r="B531"/>
  <c r="F531" s="1"/>
  <c r="B530"/>
  <c r="F530" s="1"/>
  <c r="B529"/>
  <c r="F529" s="1"/>
  <c r="B528"/>
  <c r="F528" s="1"/>
  <c r="B527"/>
  <c r="F527" s="1"/>
  <c r="B526"/>
  <c r="F526" s="1"/>
  <c r="B525"/>
  <c r="F525" s="1"/>
  <c r="B524"/>
  <c r="F524" s="1"/>
  <c r="B523"/>
  <c r="F523" s="1"/>
  <c r="B522"/>
  <c r="F522" s="1"/>
  <c r="B521"/>
  <c r="F521" s="1"/>
  <c r="B520"/>
  <c r="F520" s="1"/>
  <c r="B519"/>
  <c r="F519" s="1"/>
  <c r="B518"/>
  <c r="F518" s="1"/>
  <c r="B517"/>
  <c r="F517" s="1"/>
  <c r="B516"/>
  <c r="F516" s="1"/>
  <c r="B515"/>
  <c r="F515" s="1"/>
  <c r="B514"/>
  <c r="F514" s="1"/>
  <c r="B513"/>
  <c r="F513" s="1"/>
  <c r="B512"/>
  <c r="F512" s="1"/>
  <c r="B511"/>
  <c r="F511" s="1"/>
  <c r="B510"/>
  <c r="F510" s="1"/>
  <c r="B509"/>
  <c r="F509" s="1"/>
  <c r="B508"/>
  <c r="F508" s="1"/>
  <c r="B507"/>
  <c r="F507" s="1"/>
  <c r="B506"/>
  <c r="F506" s="1"/>
  <c r="B505"/>
  <c r="F505" s="1"/>
  <c r="B504"/>
  <c r="F504" s="1"/>
  <c r="B503"/>
  <c r="F503" s="1"/>
  <c r="B502"/>
  <c r="F502" s="1"/>
  <c r="B501"/>
  <c r="F501" s="1"/>
  <c r="B500"/>
  <c r="F500" s="1"/>
  <c r="B499"/>
  <c r="F499" s="1"/>
  <c r="B498"/>
  <c r="F498" s="1"/>
  <c r="B497"/>
  <c r="F497" s="1"/>
  <c r="B496"/>
  <c r="F496" s="1"/>
  <c r="B495"/>
  <c r="F495" s="1"/>
  <c r="B494"/>
  <c r="F494" s="1"/>
  <c r="B493"/>
  <c r="F493" s="1"/>
  <c r="B492"/>
  <c r="F492" s="1"/>
  <c r="B491"/>
  <c r="F491" s="1"/>
  <c r="B490"/>
  <c r="F490" s="1"/>
  <c r="B489"/>
  <c r="F489" s="1"/>
  <c r="B488"/>
  <c r="F488" s="1"/>
  <c r="B487"/>
  <c r="F487" s="1"/>
  <c r="B486"/>
  <c r="F486" s="1"/>
  <c r="B485"/>
  <c r="F485" s="1"/>
  <c r="B484"/>
  <c r="F484" s="1"/>
  <c r="B483"/>
  <c r="F483" s="1"/>
  <c r="B482"/>
  <c r="F482" s="1"/>
  <c r="B481"/>
  <c r="F481" s="1"/>
  <c r="B480"/>
  <c r="F480" s="1"/>
  <c r="B479"/>
  <c r="F479" s="1"/>
  <c r="B478"/>
  <c r="F478" s="1"/>
  <c r="B477"/>
  <c r="F477" s="1"/>
  <c r="B476"/>
  <c r="F476" s="1"/>
  <c r="B475"/>
  <c r="F475" s="1"/>
  <c r="B474"/>
  <c r="F474" s="1"/>
  <c r="B473"/>
  <c r="F473" s="1"/>
  <c r="B472"/>
  <c r="F472" s="1"/>
  <c r="B471"/>
  <c r="F471" s="1"/>
  <c r="B470"/>
  <c r="F470" s="1"/>
  <c r="B469"/>
  <c r="F469" s="1"/>
  <c r="B468"/>
  <c r="F468" s="1"/>
  <c r="B467"/>
  <c r="F467" s="1"/>
  <c r="B466"/>
  <c r="F466" s="1"/>
  <c r="B465"/>
  <c r="F465" s="1"/>
  <c r="B464"/>
  <c r="F464" s="1"/>
  <c r="B463"/>
  <c r="F463" s="1"/>
  <c r="B462"/>
  <c r="F462" s="1"/>
  <c r="B461"/>
  <c r="F461" s="1"/>
  <c r="B460"/>
  <c r="F460" s="1"/>
  <c r="B459"/>
  <c r="F459" s="1"/>
  <c r="B458"/>
  <c r="F458" s="1"/>
  <c r="B457"/>
  <c r="F457" s="1"/>
  <c r="B456"/>
  <c r="F456" s="1"/>
  <c r="B455"/>
  <c r="F455" s="1"/>
  <c r="B454"/>
  <c r="F454" s="1"/>
  <c r="B453"/>
  <c r="F453" s="1"/>
  <c r="B452"/>
  <c r="F452" s="1"/>
  <c r="B451"/>
  <c r="F451" s="1"/>
  <c r="B450"/>
  <c r="F450" s="1"/>
  <c r="B449"/>
  <c r="F449" s="1"/>
  <c r="B448"/>
  <c r="F448" s="1"/>
  <c r="B447"/>
  <c r="F447" s="1"/>
  <c r="B446"/>
  <c r="F446" s="1"/>
  <c r="B445"/>
  <c r="F445" s="1"/>
  <c r="B444"/>
  <c r="F444" s="1"/>
  <c r="B443"/>
  <c r="F443" s="1"/>
  <c r="B442"/>
  <c r="F442" s="1"/>
  <c r="B441"/>
  <c r="F441" s="1"/>
  <c r="B440"/>
  <c r="F440" s="1"/>
  <c r="B439"/>
  <c r="F439" s="1"/>
  <c r="B438"/>
  <c r="F438" s="1"/>
  <c r="B437"/>
  <c r="F437" s="1"/>
  <c r="B436"/>
  <c r="F436" s="1"/>
  <c r="B435"/>
  <c r="F435" s="1"/>
  <c r="B434"/>
  <c r="F434" s="1"/>
  <c r="B433"/>
  <c r="F433" s="1"/>
  <c r="B432"/>
  <c r="F432" s="1"/>
  <c r="B431"/>
  <c r="F431" s="1"/>
  <c r="B430"/>
  <c r="F430" s="1"/>
  <c r="B429"/>
  <c r="F429" s="1"/>
  <c r="B428"/>
  <c r="F428" s="1"/>
  <c r="B427"/>
  <c r="F427" s="1"/>
  <c r="B426"/>
  <c r="F426" s="1"/>
  <c r="B425"/>
  <c r="F425" s="1"/>
  <c r="B424"/>
  <c r="F424" s="1"/>
  <c r="B423"/>
  <c r="F423" s="1"/>
  <c r="B422"/>
  <c r="F422" s="1"/>
  <c r="B421"/>
  <c r="F421" s="1"/>
  <c r="B420"/>
  <c r="F420" s="1"/>
  <c r="B419"/>
  <c r="F419" s="1"/>
  <c r="B418"/>
  <c r="F418" s="1"/>
  <c r="B417"/>
  <c r="F417" s="1"/>
  <c r="B416"/>
  <c r="F416" s="1"/>
  <c r="B415"/>
  <c r="F415" s="1"/>
  <c r="B414"/>
  <c r="F414" s="1"/>
  <c r="B413"/>
  <c r="F413" s="1"/>
  <c r="B412"/>
  <c r="F412" s="1"/>
  <c r="B411"/>
  <c r="F411" s="1"/>
  <c r="B410"/>
  <c r="F410" s="1"/>
  <c r="B409"/>
  <c r="F409" s="1"/>
  <c r="B408"/>
  <c r="F408" s="1"/>
  <c r="B407"/>
  <c r="F407" s="1"/>
  <c r="B406"/>
  <c r="F406" s="1"/>
  <c r="B405"/>
  <c r="F405" s="1"/>
  <c r="B404"/>
  <c r="F404" s="1"/>
  <c r="B403"/>
  <c r="F403" s="1"/>
  <c r="B402"/>
  <c r="F402" s="1"/>
  <c r="B401"/>
  <c r="F401" s="1"/>
  <c r="B400"/>
  <c r="F400" s="1"/>
  <c r="B399"/>
  <c r="F399" s="1"/>
  <c r="B398"/>
  <c r="F398" s="1"/>
  <c r="B397"/>
  <c r="F397" s="1"/>
  <c r="B396"/>
  <c r="F396" s="1"/>
  <c r="B395"/>
  <c r="F395" s="1"/>
  <c r="B394"/>
  <c r="F394" s="1"/>
  <c r="B393"/>
  <c r="F393" s="1"/>
  <c r="B392"/>
  <c r="F392" s="1"/>
  <c r="B391"/>
  <c r="F391" s="1"/>
  <c r="B390"/>
  <c r="F390" s="1"/>
  <c r="B389"/>
  <c r="F389" s="1"/>
  <c r="B388"/>
  <c r="F388" s="1"/>
  <c r="B387"/>
  <c r="F387" s="1"/>
  <c r="B386"/>
  <c r="F386" s="1"/>
  <c r="B385"/>
  <c r="F385" s="1"/>
  <c r="B384"/>
  <c r="F384" s="1"/>
  <c r="B383"/>
  <c r="F383" s="1"/>
  <c r="B382"/>
  <c r="F382" s="1"/>
  <c r="B381"/>
  <c r="F381" s="1"/>
  <c r="B380"/>
  <c r="F380" s="1"/>
  <c r="B379"/>
  <c r="F379" s="1"/>
  <c r="B378"/>
  <c r="F378" s="1"/>
  <c r="B377"/>
  <c r="F377" s="1"/>
  <c r="B376"/>
  <c r="F376" s="1"/>
  <c r="B375"/>
  <c r="F375" s="1"/>
  <c r="B374"/>
  <c r="F374" s="1"/>
  <c r="B373"/>
  <c r="F373" s="1"/>
  <c r="B372"/>
  <c r="F372" s="1"/>
  <c r="B371"/>
  <c r="F371" s="1"/>
  <c r="B370"/>
  <c r="F370" s="1"/>
  <c r="B369"/>
  <c r="F369" s="1"/>
  <c r="B368"/>
  <c r="F368" s="1"/>
  <c r="B367"/>
  <c r="F367" s="1"/>
  <c r="B366"/>
  <c r="F366" s="1"/>
  <c r="B365"/>
  <c r="F365" s="1"/>
  <c r="B364"/>
  <c r="F364" s="1"/>
  <c r="B363"/>
  <c r="F363" s="1"/>
  <c r="B362"/>
  <c r="F362" s="1"/>
  <c r="B361"/>
  <c r="F361" s="1"/>
  <c r="B360"/>
  <c r="F360" s="1"/>
  <c r="B359"/>
  <c r="F359" s="1"/>
  <c r="B358"/>
  <c r="F358" s="1"/>
  <c r="B357"/>
  <c r="F357" s="1"/>
  <c r="B356"/>
  <c r="F356" s="1"/>
  <c r="B355"/>
  <c r="F355" s="1"/>
  <c r="B354"/>
  <c r="F354" s="1"/>
  <c r="B353"/>
  <c r="F353" s="1"/>
  <c r="B352"/>
  <c r="F352" s="1"/>
  <c r="B351"/>
  <c r="F351" s="1"/>
  <c r="B350"/>
  <c r="F350" s="1"/>
  <c r="B349"/>
  <c r="F349" s="1"/>
  <c r="B348"/>
  <c r="F348" s="1"/>
  <c r="B347"/>
  <c r="F347" s="1"/>
  <c r="B346"/>
  <c r="F346" s="1"/>
  <c r="B345"/>
  <c r="F345" s="1"/>
  <c r="B344"/>
  <c r="F344" s="1"/>
  <c r="B343"/>
  <c r="F343" s="1"/>
  <c r="B342"/>
  <c r="F342" s="1"/>
  <c r="B341"/>
  <c r="F341" s="1"/>
  <c r="B340"/>
  <c r="F340" s="1"/>
  <c r="B339"/>
  <c r="F339" s="1"/>
  <c r="B338"/>
  <c r="F338" s="1"/>
  <c r="B337"/>
  <c r="F337" s="1"/>
  <c r="B336"/>
  <c r="F336" s="1"/>
  <c r="B335"/>
  <c r="F335" s="1"/>
  <c r="B334"/>
  <c r="F334" s="1"/>
  <c r="B333"/>
  <c r="F333" s="1"/>
  <c r="B332"/>
  <c r="F332" s="1"/>
  <c r="B331"/>
  <c r="F331" s="1"/>
  <c r="B330"/>
  <c r="F330" s="1"/>
  <c r="B329"/>
  <c r="F329" s="1"/>
  <c r="B328"/>
  <c r="F328" s="1"/>
  <c r="B327"/>
  <c r="F327" s="1"/>
  <c r="B326"/>
  <c r="F326" s="1"/>
  <c r="B325"/>
  <c r="F325" s="1"/>
  <c r="B324"/>
  <c r="F324" s="1"/>
  <c r="B323"/>
  <c r="F323" s="1"/>
  <c r="B322"/>
  <c r="F322" s="1"/>
  <c r="B321"/>
  <c r="F321" s="1"/>
  <c r="B320"/>
  <c r="F320" s="1"/>
  <c r="B319"/>
  <c r="F319" s="1"/>
  <c r="B318"/>
  <c r="F318" s="1"/>
  <c r="B317"/>
  <c r="F317" s="1"/>
  <c r="B316"/>
  <c r="F316" s="1"/>
  <c r="B315"/>
  <c r="F315" s="1"/>
  <c r="B314"/>
  <c r="F314" s="1"/>
  <c r="B313"/>
  <c r="F313" s="1"/>
  <c r="B312"/>
  <c r="F312" s="1"/>
  <c r="B311"/>
  <c r="F311" s="1"/>
  <c r="B310"/>
  <c r="F310" s="1"/>
  <c r="B309"/>
  <c r="F309" s="1"/>
  <c r="B308"/>
  <c r="F308" s="1"/>
  <c r="B307"/>
  <c r="F307" s="1"/>
  <c r="B306"/>
  <c r="F306" s="1"/>
  <c r="B305"/>
  <c r="F305" s="1"/>
  <c r="B304"/>
  <c r="F304" s="1"/>
  <c r="B303"/>
  <c r="F303" s="1"/>
  <c r="B302"/>
  <c r="F302" s="1"/>
  <c r="B301"/>
  <c r="F301" s="1"/>
  <c r="B300"/>
  <c r="F300" s="1"/>
  <c r="B299"/>
  <c r="F299" s="1"/>
  <c r="B298"/>
  <c r="F298" s="1"/>
  <c r="B297"/>
  <c r="F297" s="1"/>
  <c r="B296"/>
  <c r="F296" s="1"/>
  <c r="B295"/>
  <c r="F295" s="1"/>
  <c r="B294"/>
  <c r="F294" s="1"/>
  <c r="B293"/>
  <c r="F293" s="1"/>
  <c r="B292"/>
  <c r="F292" s="1"/>
  <c r="B291"/>
  <c r="F291" s="1"/>
  <c r="B290"/>
  <c r="F290" s="1"/>
  <c r="B289"/>
  <c r="F289" s="1"/>
  <c r="B288"/>
  <c r="F288" s="1"/>
  <c r="B287"/>
  <c r="F287" s="1"/>
  <c r="B286"/>
  <c r="F286" s="1"/>
  <c r="B285"/>
  <c r="F285" s="1"/>
  <c r="B284"/>
  <c r="F284" s="1"/>
  <c r="B283"/>
  <c r="F283" s="1"/>
  <c r="B282"/>
  <c r="F282" s="1"/>
  <c r="B281"/>
  <c r="F281" s="1"/>
  <c r="B280"/>
  <c r="F280" s="1"/>
  <c r="B279"/>
  <c r="F279" s="1"/>
  <c r="B278"/>
  <c r="F278" s="1"/>
  <c r="B277"/>
  <c r="F277" s="1"/>
  <c r="B276"/>
  <c r="F276" s="1"/>
  <c r="B275"/>
  <c r="F275" s="1"/>
  <c r="B274"/>
  <c r="F274" s="1"/>
  <c r="B273"/>
  <c r="F273" s="1"/>
  <c r="B272"/>
  <c r="F272" s="1"/>
  <c r="B271"/>
  <c r="F271" s="1"/>
  <c r="B270"/>
  <c r="F270" s="1"/>
  <c r="B269"/>
  <c r="F269" s="1"/>
  <c r="B268"/>
  <c r="F268" s="1"/>
  <c r="B267"/>
  <c r="F267" s="1"/>
  <c r="B266"/>
  <c r="F266" s="1"/>
  <c r="B265"/>
  <c r="F265" s="1"/>
  <c r="B264"/>
  <c r="F264" s="1"/>
  <c r="B263"/>
  <c r="F263" s="1"/>
  <c r="B262"/>
  <c r="F262" s="1"/>
  <c r="B261"/>
  <c r="F261" s="1"/>
  <c r="B260"/>
  <c r="F260" s="1"/>
  <c r="B259"/>
  <c r="F259" s="1"/>
  <c r="B258"/>
  <c r="F258" s="1"/>
  <c r="B257"/>
  <c r="F257" s="1"/>
  <c r="B256"/>
  <c r="F256" s="1"/>
  <c r="B255"/>
  <c r="F255" s="1"/>
  <c r="B254"/>
  <c r="F254" s="1"/>
  <c r="B253"/>
  <c r="F253" s="1"/>
  <c r="B252"/>
  <c r="F252" s="1"/>
  <c r="B251"/>
  <c r="F251" s="1"/>
  <c r="B250"/>
  <c r="F250" s="1"/>
  <c r="B249"/>
  <c r="F249" s="1"/>
  <c r="B248"/>
  <c r="F248" s="1"/>
  <c r="B247"/>
  <c r="F247" s="1"/>
  <c r="B246"/>
  <c r="F246" s="1"/>
  <c r="B245"/>
  <c r="F245" s="1"/>
  <c r="B244"/>
  <c r="F244" s="1"/>
  <c r="B243"/>
  <c r="F243" s="1"/>
  <c r="B242"/>
  <c r="F242" s="1"/>
  <c r="B241"/>
  <c r="F241" s="1"/>
  <c r="B240"/>
  <c r="F240" s="1"/>
  <c r="B239"/>
  <c r="F239" s="1"/>
  <c r="B238"/>
  <c r="F238" s="1"/>
  <c r="B237"/>
  <c r="F237" s="1"/>
  <c r="B236"/>
  <c r="F236" s="1"/>
  <c r="B235"/>
  <c r="F235" s="1"/>
  <c r="B234"/>
  <c r="F234" s="1"/>
  <c r="B233"/>
  <c r="F233" s="1"/>
  <c r="B232"/>
  <c r="F232" s="1"/>
  <c r="B231"/>
  <c r="F231" s="1"/>
  <c r="B230"/>
  <c r="F230" s="1"/>
  <c r="B229"/>
  <c r="F229" s="1"/>
  <c r="B228"/>
  <c r="F228" s="1"/>
  <c r="B227"/>
  <c r="F227" s="1"/>
  <c r="B226"/>
  <c r="F226" s="1"/>
  <c r="B225"/>
  <c r="F225" s="1"/>
  <c r="B224"/>
  <c r="F224" s="1"/>
  <c r="B223"/>
  <c r="F223" s="1"/>
  <c r="B222"/>
  <c r="F222" s="1"/>
  <c r="B221"/>
  <c r="F221" s="1"/>
  <c r="B220"/>
  <c r="F220" s="1"/>
  <c r="B219"/>
  <c r="F219" s="1"/>
  <c r="B218"/>
  <c r="F218" s="1"/>
  <c r="B217"/>
  <c r="F217" s="1"/>
  <c r="B216"/>
  <c r="F216" s="1"/>
  <c r="B215"/>
  <c r="F215" s="1"/>
  <c r="B214"/>
  <c r="F214" s="1"/>
  <c r="B213"/>
  <c r="F213" s="1"/>
  <c r="B212"/>
  <c r="F212" s="1"/>
  <c r="B211"/>
  <c r="F211" s="1"/>
  <c r="B210"/>
  <c r="F210" s="1"/>
  <c r="B209"/>
  <c r="F209" s="1"/>
  <c r="B208"/>
  <c r="F208" s="1"/>
  <c r="B207"/>
  <c r="F207" s="1"/>
  <c r="B206"/>
  <c r="F206" s="1"/>
  <c r="B205"/>
  <c r="F205" s="1"/>
  <c r="B204"/>
  <c r="F204" s="1"/>
  <c r="B203"/>
  <c r="F203" s="1"/>
  <c r="B202"/>
  <c r="F202" s="1"/>
  <c r="B201"/>
  <c r="F201" s="1"/>
  <c r="B200"/>
  <c r="F200" s="1"/>
  <c r="B199"/>
  <c r="F199" s="1"/>
  <c r="B198"/>
  <c r="F198" s="1"/>
  <c r="B197"/>
  <c r="F197" s="1"/>
  <c r="B196"/>
  <c r="F196" s="1"/>
  <c r="B195"/>
  <c r="F195" s="1"/>
  <c r="B194"/>
  <c r="F194" s="1"/>
  <c r="B193"/>
  <c r="F193" s="1"/>
  <c r="B192"/>
  <c r="F192" s="1"/>
  <c r="B191"/>
  <c r="F191" s="1"/>
  <c r="B190"/>
  <c r="F190" s="1"/>
  <c r="B189"/>
  <c r="F189" s="1"/>
  <c r="B188"/>
  <c r="F188" s="1"/>
  <c r="B187"/>
  <c r="F187" s="1"/>
  <c r="B186"/>
  <c r="F186" s="1"/>
  <c r="B185"/>
  <c r="F185" s="1"/>
  <c r="B184"/>
  <c r="F184" s="1"/>
  <c r="B183"/>
  <c r="F183" s="1"/>
  <c r="B182"/>
  <c r="F182" s="1"/>
  <c r="B181"/>
  <c r="F181" s="1"/>
  <c r="B180"/>
  <c r="F180" s="1"/>
  <c r="B179"/>
  <c r="F179" s="1"/>
  <c r="B178"/>
  <c r="F178" s="1"/>
  <c r="B177"/>
  <c r="F177" s="1"/>
  <c r="B176"/>
  <c r="F176" s="1"/>
  <c r="B175"/>
  <c r="F175" s="1"/>
  <c r="B174"/>
  <c r="F174" s="1"/>
  <c r="B173"/>
  <c r="F173" s="1"/>
  <c r="B172"/>
  <c r="F172" s="1"/>
  <c r="B171"/>
  <c r="F171" s="1"/>
  <c r="B170"/>
  <c r="F170" s="1"/>
  <c r="B169"/>
  <c r="F169" s="1"/>
  <c r="B168"/>
  <c r="F168" s="1"/>
  <c r="B167"/>
  <c r="F167" s="1"/>
  <c r="B166"/>
  <c r="F166" s="1"/>
  <c r="B165"/>
  <c r="F165" s="1"/>
  <c r="B164"/>
  <c r="F164" s="1"/>
  <c r="B163"/>
  <c r="F163" s="1"/>
  <c r="B162"/>
  <c r="F162" s="1"/>
  <c r="B161"/>
  <c r="F161" s="1"/>
  <c r="B160"/>
  <c r="F160" s="1"/>
  <c r="B159"/>
  <c r="F159" s="1"/>
  <c r="B158"/>
  <c r="F158" s="1"/>
  <c r="B157"/>
  <c r="F157" s="1"/>
  <c r="B156"/>
  <c r="F156" s="1"/>
  <c r="B155"/>
  <c r="F155" s="1"/>
  <c r="B154"/>
  <c r="F154" s="1"/>
  <c r="B153"/>
  <c r="F153" s="1"/>
  <c r="B152"/>
  <c r="F152" s="1"/>
  <c r="B151"/>
  <c r="F151" s="1"/>
  <c r="B150"/>
  <c r="F150" s="1"/>
  <c r="B149"/>
  <c r="F149" s="1"/>
  <c r="B148"/>
  <c r="F148" s="1"/>
  <c r="B147"/>
  <c r="F147" s="1"/>
  <c r="B146"/>
  <c r="F146" s="1"/>
  <c r="B145"/>
  <c r="F145" s="1"/>
  <c r="B144"/>
  <c r="F144" s="1"/>
  <c r="B143"/>
  <c r="F143" s="1"/>
  <c r="B142"/>
  <c r="F142" s="1"/>
  <c r="B141"/>
  <c r="F141" s="1"/>
  <c r="B140"/>
  <c r="F140" s="1"/>
  <c r="B139"/>
  <c r="F139" s="1"/>
  <c r="B138"/>
  <c r="F138" s="1"/>
  <c r="B137"/>
  <c r="F137" s="1"/>
  <c r="B136"/>
  <c r="F136" s="1"/>
  <c r="B135"/>
  <c r="F135" s="1"/>
  <c r="B134"/>
  <c r="F134" s="1"/>
  <c r="B133"/>
  <c r="F133" s="1"/>
  <c r="B132"/>
  <c r="F132" s="1"/>
  <c r="B131"/>
  <c r="F131" s="1"/>
  <c r="B130"/>
  <c r="F130" s="1"/>
  <c r="B129"/>
  <c r="F129" s="1"/>
  <c r="B128"/>
  <c r="F128" s="1"/>
  <c r="B127"/>
  <c r="F127" s="1"/>
  <c r="B126"/>
  <c r="F126" s="1"/>
  <c r="B125"/>
  <c r="F125" s="1"/>
  <c r="B124"/>
  <c r="F124" s="1"/>
  <c r="B123"/>
  <c r="F123" s="1"/>
  <c r="B122"/>
  <c r="F122" s="1"/>
  <c r="B121"/>
  <c r="F121" s="1"/>
  <c r="B120"/>
  <c r="F120" s="1"/>
  <c r="B119"/>
  <c r="F119" s="1"/>
  <c r="B118"/>
  <c r="F118" s="1"/>
  <c r="B117"/>
  <c r="F117" s="1"/>
  <c r="B116"/>
  <c r="F116" s="1"/>
  <c r="B115"/>
  <c r="F115" s="1"/>
  <c r="B114"/>
  <c r="F114" s="1"/>
  <c r="B113"/>
  <c r="F113" s="1"/>
  <c r="B112"/>
  <c r="F112" s="1"/>
  <c r="B111"/>
  <c r="F111" s="1"/>
  <c r="B110"/>
  <c r="F110" s="1"/>
  <c r="B109"/>
  <c r="F109" s="1"/>
  <c r="B108"/>
  <c r="F108" s="1"/>
  <c r="B107"/>
  <c r="F107" s="1"/>
  <c r="B106"/>
  <c r="F106" s="1"/>
  <c r="B105"/>
  <c r="F105" s="1"/>
  <c r="B104"/>
  <c r="F104" s="1"/>
  <c r="B103"/>
  <c r="F103" s="1"/>
  <c r="B102"/>
  <c r="F102" s="1"/>
  <c r="B101"/>
  <c r="F101" s="1"/>
  <c r="B100"/>
  <c r="F100" s="1"/>
  <c r="B99"/>
  <c r="F99" s="1"/>
  <c r="B98"/>
  <c r="F98" s="1"/>
  <c r="B97"/>
  <c r="F97" s="1"/>
  <c r="B96"/>
  <c r="F96" s="1"/>
  <c r="B95"/>
  <c r="F95" s="1"/>
  <c r="B94"/>
  <c r="F94" s="1"/>
  <c r="B93"/>
  <c r="F93" s="1"/>
  <c r="B92"/>
  <c r="F92" s="1"/>
  <c r="B91"/>
  <c r="F91" s="1"/>
  <c r="B90"/>
  <c r="F90" s="1"/>
  <c r="B89"/>
  <c r="F89" s="1"/>
  <c r="B88"/>
  <c r="F88" s="1"/>
  <c r="B87"/>
  <c r="F87" s="1"/>
  <c r="B86"/>
  <c r="F86" s="1"/>
  <c r="B85"/>
  <c r="F85" s="1"/>
  <c r="B84"/>
  <c r="F84" s="1"/>
  <c r="B83"/>
  <c r="F83" s="1"/>
  <c r="B82"/>
  <c r="F82" s="1"/>
  <c r="B81"/>
  <c r="F81" s="1"/>
  <c r="B80"/>
  <c r="F80" s="1"/>
  <c r="B79"/>
  <c r="F79" s="1"/>
  <c r="B78"/>
  <c r="F78" s="1"/>
  <c r="B77"/>
  <c r="F77" s="1"/>
  <c r="B76"/>
  <c r="F76" s="1"/>
  <c r="B75"/>
  <c r="F75" s="1"/>
  <c r="B74"/>
  <c r="F74" s="1"/>
  <c r="B73"/>
  <c r="F73" s="1"/>
  <c r="B72"/>
  <c r="F72" s="1"/>
  <c r="B71"/>
  <c r="F71" s="1"/>
  <c r="B70"/>
  <c r="F70" s="1"/>
  <c r="B69"/>
  <c r="F69" s="1"/>
  <c r="B68"/>
  <c r="F68" s="1"/>
  <c r="B67"/>
  <c r="F67" s="1"/>
  <c r="B66"/>
  <c r="F66" s="1"/>
  <c r="B65"/>
  <c r="F65" s="1"/>
  <c r="B64"/>
  <c r="F64" s="1"/>
  <c r="B63"/>
  <c r="F63" s="1"/>
  <c r="B62"/>
  <c r="F62" s="1"/>
  <c r="B61"/>
  <c r="F61" s="1"/>
  <c r="B60"/>
  <c r="F60" s="1"/>
  <c r="B59"/>
  <c r="F59" s="1"/>
  <c r="B58"/>
  <c r="F58" s="1"/>
  <c r="B57"/>
  <c r="F57" s="1"/>
  <c r="B56"/>
  <c r="F56" s="1"/>
  <c r="B55"/>
  <c r="F55" s="1"/>
  <c r="B54"/>
  <c r="F54" s="1"/>
  <c r="B53"/>
  <c r="F53" s="1"/>
  <c r="B52"/>
  <c r="F52" s="1"/>
  <c r="B51"/>
  <c r="F51" s="1"/>
  <c r="B50"/>
  <c r="F50" s="1"/>
  <c r="B49"/>
  <c r="F49" s="1"/>
  <c r="B48"/>
  <c r="F48" s="1"/>
  <c r="B47"/>
  <c r="F47" s="1"/>
  <c r="B46"/>
  <c r="F46" s="1"/>
  <c r="B45"/>
  <c r="F45" s="1"/>
  <c r="B44"/>
  <c r="F44" s="1"/>
  <c r="B43"/>
  <c r="F43" s="1"/>
  <c r="B42"/>
  <c r="F42" s="1"/>
  <c r="B41"/>
  <c r="F41" s="1"/>
  <c r="B40"/>
  <c r="F40" s="1"/>
  <c r="B39"/>
  <c r="F39" s="1"/>
  <c r="B38"/>
  <c r="F38" s="1"/>
  <c r="B37"/>
  <c r="F37" s="1"/>
  <c r="B36"/>
  <c r="F36" s="1"/>
  <c r="B35"/>
  <c r="F35" s="1"/>
  <c r="B34"/>
  <c r="F34" s="1"/>
  <c r="B33"/>
  <c r="F33" s="1"/>
  <c r="B32"/>
  <c r="F32" s="1"/>
  <c r="B31"/>
  <c r="F31" s="1"/>
  <c r="B30"/>
  <c r="F30" s="1"/>
  <c r="B29"/>
  <c r="F29" s="1"/>
  <c r="B28"/>
  <c r="F28" s="1"/>
  <c r="B27"/>
  <c r="F27" s="1"/>
  <c r="B26"/>
  <c r="F26" s="1"/>
  <c r="B25"/>
  <c r="F25" s="1"/>
  <c r="B24"/>
  <c r="F24" s="1"/>
  <c r="B23"/>
  <c r="F23" s="1"/>
  <c r="B22"/>
  <c r="F22" s="1"/>
  <c r="B21"/>
  <c r="F21" s="1"/>
  <c r="B20"/>
  <c r="B19"/>
  <c r="B18"/>
  <c r="B17"/>
  <c r="B16"/>
  <c r="B15"/>
  <c r="G1001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M12" i="26"/>
  <c r="E12"/>
  <c r="S12"/>
  <c r="P12"/>
  <c r="J20" i="32" l="1"/>
  <c r="T9" i="26"/>
  <c r="AF9" s="1"/>
  <c r="P13"/>
  <c r="M13"/>
  <c r="S13"/>
  <c r="C26" i="50" l="1"/>
  <c r="C25"/>
  <c r="C24"/>
  <c r="C23"/>
  <c r="C22"/>
  <c r="C21"/>
  <c r="C20"/>
  <c r="C19"/>
  <c r="C18"/>
  <c r="C17"/>
  <c r="C16"/>
  <c r="C15"/>
  <c r="B14" i="32" l="1"/>
  <c r="B13"/>
  <c r="B12"/>
  <c r="B11"/>
  <c r="G11"/>
  <c r="G12"/>
  <c r="G13"/>
  <c r="G14"/>
  <c r="G15"/>
  <c r="G10"/>
  <c r="K9" l="1"/>
  <c r="J14" s="1"/>
  <c r="D2"/>
  <c r="J13" l="1"/>
  <c r="F20"/>
  <c r="K20" s="1"/>
  <c r="J10"/>
  <c r="J16"/>
  <c r="J19"/>
  <c r="J15"/>
  <c r="J17"/>
  <c r="J18"/>
  <c r="J12"/>
  <c r="J11"/>
  <c r="F11"/>
  <c r="K11" s="1"/>
  <c r="L11" s="1"/>
  <c r="F10"/>
  <c r="K10" s="1"/>
  <c r="F15"/>
  <c r="K15" s="1"/>
  <c r="L15" s="1"/>
  <c r="F18"/>
  <c r="K18" s="1"/>
  <c r="L18" s="1"/>
  <c r="F16"/>
  <c r="K16" s="1"/>
  <c r="L16" s="1"/>
  <c r="F17"/>
  <c r="K17" s="1"/>
  <c r="L17" s="1"/>
  <c r="F19"/>
  <c r="K19" s="1"/>
  <c r="L19" s="1"/>
  <c r="F14"/>
  <c r="K14" s="1"/>
  <c r="L14" s="1"/>
  <c r="F13"/>
  <c r="K13" s="1"/>
  <c r="F12"/>
  <c r="K12" s="1"/>
  <c r="L12" s="1"/>
  <c r="J1001"/>
  <c r="J21"/>
  <c r="J25"/>
  <c r="J29"/>
  <c r="J33"/>
  <c r="J37"/>
  <c r="J41"/>
  <c r="J45"/>
  <c r="J49"/>
  <c r="J53"/>
  <c r="J57"/>
  <c r="J61"/>
  <c r="J65"/>
  <c r="J69"/>
  <c r="J73"/>
  <c r="J77"/>
  <c r="J81"/>
  <c r="J85"/>
  <c r="J89"/>
  <c r="J93"/>
  <c r="J97"/>
  <c r="J101"/>
  <c r="J105"/>
  <c r="J109"/>
  <c r="J113"/>
  <c r="J117"/>
  <c r="J121"/>
  <c r="J125"/>
  <c r="J129"/>
  <c r="J133"/>
  <c r="J137"/>
  <c r="J141"/>
  <c r="J145"/>
  <c r="J149"/>
  <c r="J153"/>
  <c r="J157"/>
  <c r="J161"/>
  <c r="J165"/>
  <c r="J169"/>
  <c r="J173"/>
  <c r="J177"/>
  <c r="J181"/>
  <c r="J185"/>
  <c r="J189"/>
  <c r="J193"/>
  <c r="J197"/>
  <c r="J201"/>
  <c r="J205"/>
  <c r="J209"/>
  <c r="J213"/>
  <c r="J217"/>
  <c r="J221"/>
  <c r="J225"/>
  <c r="J229"/>
  <c r="J233"/>
  <c r="J237"/>
  <c r="J241"/>
  <c r="J245"/>
  <c r="J249"/>
  <c r="J253"/>
  <c r="J257"/>
  <c r="J261"/>
  <c r="J265"/>
  <c r="J269"/>
  <c r="J273"/>
  <c r="J277"/>
  <c r="J281"/>
  <c r="J285"/>
  <c r="J289"/>
  <c r="J293"/>
  <c r="J297"/>
  <c r="J301"/>
  <c r="J305"/>
  <c r="J309"/>
  <c r="J313"/>
  <c r="J317"/>
  <c r="J321"/>
  <c r="J325"/>
  <c r="J329"/>
  <c r="J333"/>
  <c r="J337"/>
  <c r="J341"/>
  <c r="J345"/>
  <c r="J349"/>
  <c r="J353"/>
  <c r="J357"/>
  <c r="J361"/>
  <c r="J365"/>
  <c r="J369"/>
  <c r="J373"/>
  <c r="J377"/>
  <c r="J381"/>
  <c r="J385"/>
  <c r="J389"/>
  <c r="J393"/>
  <c r="J397"/>
  <c r="J401"/>
  <c r="J405"/>
  <c r="J409"/>
  <c r="J413"/>
  <c r="J417"/>
  <c r="J421"/>
  <c r="J425"/>
  <c r="J429"/>
  <c r="J433"/>
  <c r="J437"/>
  <c r="J441"/>
  <c r="J445"/>
  <c r="J449"/>
  <c r="J453"/>
  <c r="J457"/>
  <c r="J461"/>
  <c r="J465"/>
  <c r="J469"/>
  <c r="J473"/>
  <c r="J477"/>
  <c r="J481"/>
  <c r="J485"/>
  <c r="J489"/>
  <c r="J493"/>
  <c r="J497"/>
  <c r="J501"/>
  <c r="J505"/>
  <c r="J509"/>
  <c r="J513"/>
  <c r="J517"/>
  <c r="J521"/>
  <c r="J525"/>
  <c r="J529"/>
  <c r="J533"/>
  <c r="J537"/>
  <c r="J541"/>
  <c r="J545"/>
  <c r="J549"/>
  <c r="J553"/>
  <c r="J557"/>
  <c r="J561"/>
  <c r="J565"/>
  <c r="J569"/>
  <c r="J573"/>
  <c r="J577"/>
  <c r="J581"/>
  <c r="J585"/>
  <c r="J589"/>
  <c r="J593"/>
  <c r="J597"/>
  <c r="J601"/>
  <c r="J605"/>
  <c r="J609"/>
  <c r="J613"/>
  <c r="J617"/>
  <c r="J621"/>
  <c r="J625"/>
  <c r="J629"/>
  <c r="J633"/>
  <c r="J637"/>
  <c r="J641"/>
  <c r="J645"/>
  <c r="J649"/>
  <c r="J653"/>
  <c r="J657"/>
  <c r="J661"/>
  <c r="J665"/>
  <c r="J669"/>
  <c r="J673"/>
  <c r="J677"/>
  <c r="J681"/>
  <c r="J685"/>
  <c r="J689"/>
  <c r="J693"/>
  <c r="J697"/>
  <c r="J701"/>
  <c r="J705"/>
  <c r="J709"/>
  <c r="J713"/>
  <c r="J717"/>
  <c r="J721"/>
  <c r="J725"/>
  <c r="J729"/>
  <c r="J733"/>
  <c r="J737"/>
  <c r="J741"/>
  <c r="J745"/>
  <c r="J749"/>
  <c r="J753"/>
  <c r="J757"/>
  <c r="J761"/>
  <c r="J765"/>
  <c r="J769"/>
  <c r="J773"/>
  <c r="J777"/>
  <c r="J781"/>
  <c r="J785"/>
  <c r="J789"/>
  <c r="J793"/>
  <c r="J797"/>
  <c r="J801"/>
  <c r="J805"/>
  <c r="J809"/>
  <c r="J813"/>
  <c r="J817"/>
  <c r="J821"/>
  <c r="J825"/>
  <c r="J829"/>
  <c r="J833"/>
  <c r="J837"/>
  <c r="J841"/>
  <c r="J845"/>
  <c r="J849"/>
  <c r="J853"/>
  <c r="J857"/>
  <c r="J861"/>
  <c r="J865"/>
  <c r="J869"/>
  <c r="J873"/>
  <c r="J877"/>
  <c r="J881"/>
  <c r="J885"/>
  <c r="J889"/>
  <c r="J893"/>
  <c r="J897"/>
  <c r="J901"/>
  <c r="J905"/>
  <c r="J909"/>
  <c r="J913"/>
  <c r="J917"/>
  <c r="J921"/>
  <c r="J925"/>
  <c r="J929"/>
  <c r="J933"/>
  <c r="J937"/>
  <c r="J941"/>
  <c r="J945"/>
  <c r="J949"/>
  <c r="J953"/>
  <c r="J957"/>
  <c r="J961"/>
  <c r="J965"/>
  <c r="J969"/>
  <c r="J973"/>
  <c r="J977"/>
  <c r="J981"/>
  <c r="J985"/>
  <c r="J989"/>
  <c r="J993"/>
  <c r="J997"/>
  <c r="J24"/>
  <c r="J28"/>
  <c r="J32"/>
  <c r="J36"/>
  <c r="J40"/>
  <c r="J44"/>
  <c r="J23"/>
  <c r="J31"/>
  <c r="J39"/>
  <c r="J47"/>
  <c r="J52"/>
  <c r="J58"/>
  <c r="J63"/>
  <c r="J68"/>
  <c r="J74"/>
  <c r="J79"/>
  <c r="J84"/>
  <c r="J90"/>
  <c r="J95"/>
  <c r="J100"/>
  <c r="J106"/>
  <c r="J111"/>
  <c r="J116"/>
  <c r="J122"/>
  <c r="J127"/>
  <c r="J132"/>
  <c r="J138"/>
  <c r="J143"/>
  <c r="J148"/>
  <c r="J154"/>
  <c r="J159"/>
  <c r="J164"/>
  <c r="J170"/>
  <c r="J175"/>
  <c r="J180"/>
  <c r="J186"/>
  <c r="J191"/>
  <c r="J196"/>
  <c r="J202"/>
  <c r="J207"/>
  <c r="J212"/>
  <c r="J218"/>
  <c r="J223"/>
  <c r="J228"/>
  <c r="J234"/>
  <c r="J239"/>
  <c r="J244"/>
  <c r="J250"/>
  <c r="J255"/>
  <c r="J260"/>
  <c r="J266"/>
  <c r="J271"/>
  <c r="J276"/>
  <c r="J282"/>
  <c r="J287"/>
  <c r="J292"/>
  <c r="J298"/>
  <c r="J303"/>
  <c r="J308"/>
  <c r="J314"/>
  <c r="J319"/>
  <c r="J324"/>
  <c r="J330"/>
  <c r="J335"/>
  <c r="J340"/>
  <c r="J346"/>
  <c r="J351"/>
  <c r="J356"/>
  <c r="J362"/>
  <c r="J367"/>
  <c r="J372"/>
  <c r="J378"/>
  <c r="J383"/>
  <c r="J388"/>
  <c r="J394"/>
  <c r="J399"/>
  <c r="J404"/>
  <c r="J410"/>
  <c r="J415"/>
  <c r="J420"/>
  <c r="J426"/>
  <c r="J431"/>
  <c r="J436"/>
  <c r="J442"/>
  <c r="J447"/>
  <c r="J452"/>
  <c r="J458"/>
  <c r="J463"/>
  <c r="J468"/>
  <c r="J474"/>
  <c r="J479"/>
  <c r="J484"/>
  <c r="J490"/>
  <c r="J495"/>
  <c r="J500"/>
  <c r="J506"/>
  <c r="J511"/>
  <c r="J516"/>
  <c r="J522"/>
  <c r="J527"/>
  <c r="J532"/>
  <c r="J538"/>
  <c r="J543"/>
  <c r="J548"/>
  <c r="J554"/>
  <c r="J559"/>
  <c r="J564"/>
  <c r="J570"/>
  <c r="J575"/>
  <c r="J580"/>
  <c r="J586"/>
  <c r="J591"/>
  <c r="J596"/>
  <c r="J602"/>
  <c r="J607"/>
  <c r="J612"/>
  <c r="J618"/>
  <c r="J623"/>
  <c r="J628"/>
  <c r="J634"/>
  <c r="J639"/>
  <c r="J644"/>
  <c r="J650"/>
  <c r="J655"/>
  <c r="J660"/>
  <c r="J666"/>
  <c r="J671"/>
  <c r="J676"/>
  <c r="J682"/>
  <c r="J687"/>
  <c r="J692"/>
  <c r="J698"/>
  <c r="J703"/>
  <c r="J708"/>
  <c r="J714"/>
  <c r="J719"/>
  <c r="J724"/>
  <c r="J730"/>
  <c r="J735"/>
  <c r="J740"/>
  <c r="J746"/>
  <c r="J751"/>
  <c r="J756"/>
  <c r="J762"/>
  <c r="J767"/>
  <c r="J772"/>
  <c r="J778"/>
  <c r="J783"/>
  <c r="J788"/>
  <c r="J794"/>
  <c r="J799"/>
  <c r="J804"/>
  <c r="J810"/>
  <c r="J815"/>
  <c r="J820"/>
  <c r="J826"/>
  <c r="J831"/>
  <c r="J836"/>
  <c r="J842"/>
  <c r="J847"/>
  <c r="J852"/>
  <c r="J858"/>
  <c r="J863"/>
  <c r="J868"/>
  <c r="J874"/>
  <c r="J879"/>
  <c r="J884"/>
  <c r="J890"/>
  <c r="J895"/>
  <c r="J900"/>
  <c r="J906"/>
  <c r="J911"/>
  <c r="J916"/>
  <c r="J922"/>
  <c r="J927"/>
  <c r="J932"/>
  <c r="J938"/>
  <c r="J943"/>
  <c r="J948"/>
  <c r="J954"/>
  <c r="J959"/>
  <c r="J964"/>
  <c r="J970"/>
  <c r="J975"/>
  <c r="J980"/>
  <c r="J986"/>
  <c r="J991"/>
  <c r="J996"/>
  <c r="J22"/>
  <c r="J30"/>
  <c r="J38"/>
  <c r="J46"/>
  <c r="J51"/>
  <c r="J56"/>
  <c r="J62"/>
  <c r="J67"/>
  <c r="J72"/>
  <c r="J78"/>
  <c r="J83"/>
  <c r="J88"/>
  <c r="J94"/>
  <c r="J99"/>
  <c r="J104"/>
  <c r="J110"/>
  <c r="J115"/>
  <c r="J120"/>
  <c r="J126"/>
  <c r="J131"/>
  <c r="J136"/>
  <c r="J142"/>
  <c r="J147"/>
  <c r="J152"/>
  <c r="J158"/>
  <c r="J163"/>
  <c r="J168"/>
  <c r="J174"/>
  <c r="J179"/>
  <c r="J184"/>
  <c r="J190"/>
  <c r="J195"/>
  <c r="J200"/>
  <c r="J206"/>
  <c r="J211"/>
  <c r="J216"/>
  <c r="J222"/>
  <c r="J227"/>
  <c r="J232"/>
  <c r="J238"/>
  <c r="J243"/>
  <c r="J248"/>
  <c r="J254"/>
  <c r="J259"/>
  <c r="J264"/>
  <c r="J270"/>
  <c r="J275"/>
  <c r="J280"/>
  <c r="J286"/>
  <c r="J291"/>
  <c r="J296"/>
  <c r="J302"/>
  <c r="J307"/>
  <c r="J312"/>
  <c r="J318"/>
  <c r="J323"/>
  <c r="J328"/>
  <c r="J334"/>
  <c r="J339"/>
  <c r="J344"/>
  <c r="J350"/>
  <c r="J355"/>
  <c r="J360"/>
  <c r="J366"/>
  <c r="J371"/>
  <c r="J376"/>
  <c r="J382"/>
  <c r="J387"/>
  <c r="J392"/>
  <c r="J398"/>
  <c r="J403"/>
  <c r="J408"/>
  <c r="J414"/>
  <c r="J419"/>
  <c r="J424"/>
  <c r="J430"/>
  <c r="J435"/>
  <c r="J440"/>
  <c r="J446"/>
  <c r="J451"/>
  <c r="J456"/>
  <c r="J462"/>
  <c r="J467"/>
  <c r="J472"/>
  <c r="J478"/>
  <c r="J483"/>
  <c r="J488"/>
  <c r="J494"/>
  <c r="J499"/>
  <c r="J504"/>
  <c r="J510"/>
  <c r="J515"/>
  <c r="J520"/>
  <c r="J526"/>
  <c r="J531"/>
  <c r="J536"/>
  <c r="J542"/>
  <c r="J547"/>
  <c r="J552"/>
  <c r="J558"/>
  <c r="J563"/>
  <c r="J568"/>
  <c r="J574"/>
  <c r="J579"/>
  <c r="J584"/>
  <c r="J590"/>
  <c r="J595"/>
  <c r="J600"/>
  <c r="J606"/>
  <c r="J611"/>
  <c r="J616"/>
  <c r="J622"/>
  <c r="J627"/>
  <c r="J632"/>
  <c r="J638"/>
  <c r="J643"/>
  <c r="J648"/>
  <c r="J654"/>
  <c r="J27"/>
  <c r="J35"/>
  <c r="J43"/>
  <c r="J50"/>
  <c r="J55"/>
  <c r="J60"/>
  <c r="J66"/>
  <c r="J71"/>
  <c r="J76"/>
  <c r="J82"/>
  <c r="J87"/>
  <c r="J92"/>
  <c r="J98"/>
  <c r="J103"/>
  <c r="J108"/>
  <c r="J114"/>
  <c r="J119"/>
  <c r="J124"/>
  <c r="J130"/>
  <c r="J135"/>
  <c r="J140"/>
  <c r="J146"/>
  <c r="J151"/>
  <c r="J156"/>
  <c r="J162"/>
  <c r="J167"/>
  <c r="J172"/>
  <c r="J178"/>
  <c r="J183"/>
  <c r="J188"/>
  <c r="J194"/>
  <c r="J199"/>
  <c r="J204"/>
  <c r="J210"/>
  <c r="J215"/>
  <c r="J220"/>
  <c r="J226"/>
  <c r="J231"/>
  <c r="J236"/>
  <c r="J242"/>
  <c r="J247"/>
  <c r="J252"/>
  <c r="J258"/>
  <c r="J263"/>
  <c r="J268"/>
  <c r="J274"/>
  <c r="J279"/>
  <c r="J284"/>
  <c r="J290"/>
  <c r="J295"/>
  <c r="J300"/>
  <c r="J306"/>
  <c r="J311"/>
  <c r="J316"/>
  <c r="J322"/>
  <c r="J327"/>
  <c r="J332"/>
  <c r="J338"/>
  <c r="J343"/>
  <c r="J348"/>
  <c r="J354"/>
  <c r="J359"/>
  <c r="J364"/>
  <c r="J370"/>
  <c r="J375"/>
  <c r="J380"/>
  <c r="J386"/>
  <c r="J391"/>
  <c r="J396"/>
  <c r="J402"/>
  <c r="J407"/>
  <c r="J412"/>
  <c r="J418"/>
  <c r="J423"/>
  <c r="J428"/>
  <c r="J434"/>
  <c r="J439"/>
  <c r="J444"/>
  <c r="J450"/>
  <c r="J455"/>
  <c r="J460"/>
  <c r="J466"/>
  <c r="J471"/>
  <c r="J476"/>
  <c r="J482"/>
  <c r="J487"/>
  <c r="J492"/>
  <c r="J498"/>
  <c r="J503"/>
  <c r="J508"/>
  <c r="J514"/>
  <c r="J519"/>
  <c r="J524"/>
  <c r="J530"/>
  <c r="J535"/>
  <c r="J540"/>
  <c r="J546"/>
  <c r="J551"/>
  <c r="J556"/>
  <c r="J562"/>
  <c r="J567"/>
  <c r="J572"/>
  <c r="J578"/>
  <c r="J583"/>
  <c r="J588"/>
  <c r="J594"/>
  <c r="J599"/>
  <c r="J604"/>
  <c r="J610"/>
  <c r="J615"/>
  <c r="J620"/>
  <c r="J626"/>
  <c r="J631"/>
  <c r="J636"/>
  <c r="J642"/>
  <c r="J647"/>
  <c r="J652"/>
  <c r="J658"/>
  <c r="J663"/>
  <c r="J668"/>
  <c r="J674"/>
  <c r="J679"/>
  <c r="J684"/>
  <c r="J690"/>
  <c r="J695"/>
  <c r="J700"/>
  <c r="J706"/>
  <c r="J711"/>
  <c r="J716"/>
  <c r="J722"/>
  <c r="J727"/>
  <c r="J732"/>
  <c r="J738"/>
  <c r="J743"/>
  <c r="J748"/>
  <c r="J754"/>
  <c r="J759"/>
  <c r="J764"/>
  <c r="J770"/>
  <c r="J775"/>
  <c r="J780"/>
  <c r="J786"/>
  <c r="J791"/>
  <c r="J796"/>
  <c r="J802"/>
  <c r="J807"/>
  <c r="J812"/>
  <c r="J818"/>
  <c r="J823"/>
  <c r="J828"/>
  <c r="J834"/>
  <c r="J839"/>
  <c r="J844"/>
  <c r="J850"/>
  <c r="J855"/>
  <c r="J860"/>
  <c r="J866"/>
  <c r="J871"/>
  <c r="J876"/>
  <c r="J882"/>
  <c r="J887"/>
  <c r="J892"/>
  <c r="J898"/>
  <c r="J903"/>
  <c r="J908"/>
  <c r="J914"/>
  <c r="J919"/>
  <c r="J924"/>
  <c r="J930"/>
  <c r="J935"/>
  <c r="J940"/>
  <c r="J946"/>
  <c r="J951"/>
  <c r="J956"/>
  <c r="J962"/>
  <c r="J967"/>
  <c r="J972"/>
  <c r="J978"/>
  <c r="J983"/>
  <c r="J988"/>
  <c r="J994"/>
  <c r="J999"/>
  <c r="J26"/>
  <c r="J34"/>
  <c r="J42"/>
  <c r="J48"/>
  <c r="J54"/>
  <c r="J59"/>
  <c r="J64"/>
  <c r="J70"/>
  <c r="J75"/>
  <c r="J80"/>
  <c r="J86"/>
  <c r="J91"/>
  <c r="J96"/>
  <c r="J102"/>
  <c r="J107"/>
  <c r="J112"/>
  <c r="J118"/>
  <c r="J123"/>
  <c r="J128"/>
  <c r="J134"/>
  <c r="J139"/>
  <c r="J144"/>
  <c r="J150"/>
  <c r="J155"/>
  <c r="J160"/>
  <c r="J166"/>
  <c r="J171"/>
  <c r="J176"/>
  <c r="J182"/>
  <c r="J187"/>
  <c r="J192"/>
  <c r="J198"/>
  <c r="J203"/>
  <c r="J208"/>
  <c r="J214"/>
  <c r="J219"/>
  <c r="J224"/>
  <c r="J230"/>
  <c r="J235"/>
  <c r="J240"/>
  <c r="J246"/>
  <c r="J251"/>
  <c r="J256"/>
  <c r="J262"/>
  <c r="J267"/>
  <c r="J272"/>
  <c r="J278"/>
  <c r="J283"/>
  <c r="J288"/>
  <c r="J294"/>
  <c r="J299"/>
  <c r="J304"/>
  <c r="J310"/>
  <c r="J315"/>
  <c r="J320"/>
  <c r="J326"/>
  <c r="J331"/>
  <c r="J336"/>
  <c r="J342"/>
  <c r="J347"/>
  <c r="J352"/>
  <c r="J358"/>
  <c r="J363"/>
  <c r="J368"/>
  <c r="J374"/>
  <c r="J379"/>
  <c r="J384"/>
  <c r="J390"/>
  <c r="J395"/>
  <c r="J400"/>
  <c r="J406"/>
  <c r="J422"/>
  <c r="J443"/>
  <c r="J464"/>
  <c r="J486"/>
  <c r="J507"/>
  <c r="J528"/>
  <c r="J550"/>
  <c r="J571"/>
  <c r="J592"/>
  <c r="J614"/>
  <c r="J635"/>
  <c r="J656"/>
  <c r="J667"/>
  <c r="J678"/>
  <c r="J688"/>
  <c r="J699"/>
  <c r="J710"/>
  <c r="J720"/>
  <c r="J731"/>
  <c r="J742"/>
  <c r="J752"/>
  <c r="J763"/>
  <c r="J774"/>
  <c r="J784"/>
  <c r="J795"/>
  <c r="J806"/>
  <c r="J816"/>
  <c r="J827"/>
  <c r="J838"/>
  <c r="J848"/>
  <c r="J859"/>
  <c r="J870"/>
  <c r="J880"/>
  <c r="J891"/>
  <c r="J902"/>
  <c r="J912"/>
  <c r="J923"/>
  <c r="J934"/>
  <c r="J944"/>
  <c r="J955"/>
  <c r="J966"/>
  <c r="J976"/>
  <c r="J987"/>
  <c r="J998"/>
  <c r="J560"/>
  <c r="J624"/>
  <c r="J662"/>
  <c r="J683"/>
  <c r="J704"/>
  <c r="J726"/>
  <c r="J736"/>
  <c r="J747"/>
  <c r="J758"/>
  <c r="J768"/>
  <c r="J779"/>
  <c r="J790"/>
  <c r="J800"/>
  <c r="J886"/>
  <c r="J918"/>
  <c r="J939"/>
  <c r="J960"/>
  <c r="J982"/>
  <c r="J427"/>
  <c r="J470"/>
  <c r="J512"/>
  <c r="J555"/>
  <c r="J576"/>
  <c r="J598"/>
  <c r="J619"/>
  <c r="J640"/>
  <c r="J659"/>
  <c r="J670"/>
  <c r="J680"/>
  <c r="J691"/>
  <c r="J787"/>
  <c r="J819"/>
  <c r="J840"/>
  <c r="J862"/>
  <c r="J883"/>
  <c r="J904"/>
  <c r="J926"/>
  <c r="J947"/>
  <c r="J968"/>
  <c r="J979"/>
  <c r="J990"/>
  <c r="J1000"/>
  <c r="J416"/>
  <c r="J438"/>
  <c r="J459"/>
  <c r="J480"/>
  <c r="J502"/>
  <c r="J523"/>
  <c r="J544"/>
  <c r="J566"/>
  <c r="J587"/>
  <c r="J608"/>
  <c r="J630"/>
  <c r="J651"/>
  <c r="J664"/>
  <c r="J675"/>
  <c r="J686"/>
  <c r="J696"/>
  <c r="J707"/>
  <c r="J718"/>
  <c r="J728"/>
  <c r="J739"/>
  <c r="J750"/>
  <c r="J760"/>
  <c r="J771"/>
  <c r="J782"/>
  <c r="J792"/>
  <c r="J803"/>
  <c r="J814"/>
  <c r="J824"/>
  <c r="J835"/>
  <c r="J846"/>
  <c r="J856"/>
  <c r="J867"/>
  <c r="J878"/>
  <c r="J888"/>
  <c r="J899"/>
  <c r="J910"/>
  <c r="J920"/>
  <c r="J931"/>
  <c r="J942"/>
  <c r="J952"/>
  <c r="J963"/>
  <c r="J974"/>
  <c r="J984"/>
  <c r="J995"/>
  <c r="J411"/>
  <c r="J432"/>
  <c r="J454"/>
  <c r="J475"/>
  <c r="J496"/>
  <c r="J518"/>
  <c r="J539"/>
  <c r="J582"/>
  <c r="J603"/>
  <c r="J646"/>
  <c r="J672"/>
  <c r="J694"/>
  <c r="J715"/>
  <c r="J811"/>
  <c r="J822"/>
  <c r="J832"/>
  <c r="J843"/>
  <c r="J854"/>
  <c r="J864"/>
  <c r="J875"/>
  <c r="J896"/>
  <c r="J907"/>
  <c r="J928"/>
  <c r="J950"/>
  <c r="J971"/>
  <c r="J992"/>
  <c r="J448"/>
  <c r="J491"/>
  <c r="J534"/>
  <c r="J702"/>
  <c r="J712"/>
  <c r="J723"/>
  <c r="J734"/>
  <c r="J744"/>
  <c r="J755"/>
  <c r="J766"/>
  <c r="J776"/>
  <c r="J798"/>
  <c r="J808"/>
  <c r="J830"/>
  <c r="J851"/>
  <c r="J872"/>
  <c r="J894"/>
  <c r="J915"/>
  <c r="J936"/>
  <c r="J958"/>
  <c r="K1001"/>
  <c r="L1001" s="1"/>
  <c r="K25"/>
  <c r="L25" s="1"/>
  <c r="K29"/>
  <c r="L29" s="1"/>
  <c r="K33"/>
  <c r="L33" s="1"/>
  <c r="K37"/>
  <c r="L37" s="1"/>
  <c r="K41"/>
  <c r="L41" s="1"/>
  <c r="K45"/>
  <c r="L45" s="1"/>
  <c r="K49"/>
  <c r="L49" s="1"/>
  <c r="K53"/>
  <c r="L53" s="1"/>
  <c r="K57"/>
  <c r="L57" s="1"/>
  <c r="K61"/>
  <c r="L61" s="1"/>
  <c r="K65"/>
  <c r="L65" s="1"/>
  <c r="K69"/>
  <c r="L69" s="1"/>
  <c r="K73"/>
  <c r="L73" s="1"/>
  <c r="K77"/>
  <c r="L77" s="1"/>
  <c r="K81"/>
  <c r="L81" s="1"/>
  <c r="K85"/>
  <c r="L85" s="1"/>
  <c r="K89"/>
  <c r="L89" s="1"/>
  <c r="K93"/>
  <c r="L93" s="1"/>
  <c r="K97"/>
  <c r="L97" s="1"/>
  <c r="K101"/>
  <c r="L101" s="1"/>
  <c r="K105"/>
  <c r="L105" s="1"/>
  <c r="K109"/>
  <c r="L109" s="1"/>
  <c r="K113"/>
  <c r="L113" s="1"/>
  <c r="K117"/>
  <c r="L117" s="1"/>
  <c r="K121"/>
  <c r="L121" s="1"/>
  <c r="K125"/>
  <c r="L125" s="1"/>
  <c r="K129"/>
  <c r="L129" s="1"/>
  <c r="K133"/>
  <c r="L133" s="1"/>
  <c r="K137"/>
  <c r="L137" s="1"/>
  <c r="K141"/>
  <c r="L141" s="1"/>
  <c r="K145"/>
  <c r="L145" s="1"/>
  <c r="K149"/>
  <c r="L149" s="1"/>
  <c r="K153"/>
  <c r="L153" s="1"/>
  <c r="K157"/>
  <c r="L157" s="1"/>
  <c r="K161"/>
  <c r="L161" s="1"/>
  <c r="K165"/>
  <c r="L165" s="1"/>
  <c r="K169"/>
  <c r="L169" s="1"/>
  <c r="K173"/>
  <c r="L173" s="1"/>
  <c r="K177"/>
  <c r="L177" s="1"/>
  <c r="K181"/>
  <c r="L181" s="1"/>
  <c r="K185"/>
  <c r="L185" s="1"/>
  <c r="K189"/>
  <c r="L189" s="1"/>
  <c r="K193"/>
  <c r="L193" s="1"/>
  <c r="K197"/>
  <c r="L197" s="1"/>
  <c r="K201"/>
  <c r="L201" s="1"/>
  <c r="K205"/>
  <c r="L205" s="1"/>
  <c r="K209"/>
  <c r="L209" s="1"/>
  <c r="K213"/>
  <c r="L213" s="1"/>
  <c r="K217"/>
  <c r="L217" s="1"/>
  <c r="K221"/>
  <c r="L221" s="1"/>
  <c r="K225"/>
  <c r="L225" s="1"/>
  <c r="K229"/>
  <c r="L229" s="1"/>
  <c r="K233"/>
  <c r="L233" s="1"/>
  <c r="K237"/>
  <c r="L237" s="1"/>
  <c r="K241"/>
  <c r="L241" s="1"/>
  <c r="K245"/>
  <c r="L245" s="1"/>
  <c r="K249"/>
  <c r="L249" s="1"/>
  <c r="K253"/>
  <c r="L253" s="1"/>
  <c r="K257"/>
  <c r="L257" s="1"/>
  <c r="K261"/>
  <c r="L261" s="1"/>
  <c r="K265"/>
  <c r="L265" s="1"/>
  <c r="K269"/>
  <c r="L269" s="1"/>
  <c r="K273"/>
  <c r="L273" s="1"/>
  <c r="K277"/>
  <c r="L277" s="1"/>
  <c r="K281"/>
  <c r="L281" s="1"/>
  <c r="K285"/>
  <c r="L285" s="1"/>
  <c r="K289"/>
  <c r="L289" s="1"/>
  <c r="K293"/>
  <c r="L293" s="1"/>
  <c r="K297"/>
  <c r="L297" s="1"/>
  <c r="K301"/>
  <c r="L301" s="1"/>
  <c r="K305"/>
  <c r="L305" s="1"/>
  <c r="K309"/>
  <c r="L309" s="1"/>
  <c r="K313"/>
  <c r="L313" s="1"/>
  <c r="K317"/>
  <c r="L317" s="1"/>
  <c r="K321"/>
  <c r="L321" s="1"/>
  <c r="K325"/>
  <c r="L325" s="1"/>
  <c r="K329"/>
  <c r="L329" s="1"/>
  <c r="K333"/>
  <c r="L333" s="1"/>
  <c r="K337"/>
  <c r="L337" s="1"/>
  <c r="K341"/>
  <c r="L341" s="1"/>
  <c r="K345"/>
  <c r="L345" s="1"/>
  <c r="K349"/>
  <c r="L349" s="1"/>
  <c r="K353"/>
  <c r="L353" s="1"/>
  <c r="K357"/>
  <c r="L357" s="1"/>
  <c r="K361"/>
  <c r="L361" s="1"/>
  <c r="K365"/>
  <c r="L365" s="1"/>
  <c r="K369"/>
  <c r="L369" s="1"/>
  <c r="K373"/>
  <c r="L373" s="1"/>
  <c r="K377"/>
  <c r="L377" s="1"/>
  <c r="K381"/>
  <c r="L381" s="1"/>
  <c r="K385"/>
  <c r="L385" s="1"/>
  <c r="K389"/>
  <c r="L389" s="1"/>
  <c r="K393"/>
  <c r="L393" s="1"/>
  <c r="K397"/>
  <c r="L397" s="1"/>
  <c r="K401"/>
  <c r="L401" s="1"/>
  <c r="K405"/>
  <c r="L405" s="1"/>
  <c r="K409"/>
  <c r="L409" s="1"/>
  <c r="K413"/>
  <c r="L413" s="1"/>
  <c r="K417"/>
  <c r="L417" s="1"/>
  <c r="K421"/>
  <c r="L421" s="1"/>
  <c r="K425"/>
  <c r="L425" s="1"/>
  <c r="K429"/>
  <c r="L429" s="1"/>
  <c r="K433"/>
  <c r="L433" s="1"/>
  <c r="K437"/>
  <c r="L437" s="1"/>
  <c r="K441"/>
  <c r="L441" s="1"/>
  <c r="K445"/>
  <c r="L445" s="1"/>
  <c r="K449"/>
  <c r="L449" s="1"/>
  <c r="K453"/>
  <c r="L453" s="1"/>
  <c r="K457"/>
  <c r="L457" s="1"/>
  <c r="K461"/>
  <c r="L461" s="1"/>
  <c r="K465"/>
  <c r="L465" s="1"/>
  <c r="K469"/>
  <c r="L469" s="1"/>
  <c r="K473"/>
  <c r="L473" s="1"/>
  <c r="K477"/>
  <c r="L477" s="1"/>
  <c r="K481"/>
  <c r="L481" s="1"/>
  <c r="K485"/>
  <c r="L485" s="1"/>
  <c r="K489"/>
  <c r="L489" s="1"/>
  <c r="K493"/>
  <c r="L493" s="1"/>
  <c r="K497"/>
  <c r="L497" s="1"/>
  <c r="K501"/>
  <c r="L501" s="1"/>
  <c r="K505"/>
  <c r="L505" s="1"/>
  <c r="K509"/>
  <c r="L509" s="1"/>
  <c r="K513"/>
  <c r="L513" s="1"/>
  <c r="K517"/>
  <c r="L517" s="1"/>
  <c r="K521"/>
  <c r="L521" s="1"/>
  <c r="K525"/>
  <c r="L525" s="1"/>
  <c r="K529"/>
  <c r="L529" s="1"/>
  <c r="K533"/>
  <c r="L533" s="1"/>
  <c r="K537"/>
  <c r="L537" s="1"/>
  <c r="K541"/>
  <c r="L541" s="1"/>
  <c r="K545"/>
  <c r="L545" s="1"/>
  <c r="K549"/>
  <c r="L549" s="1"/>
  <c r="K553"/>
  <c r="L553" s="1"/>
  <c r="K557"/>
  <c r="L557" s="1"/>
  <c r="K561"/>
  <c r="L561" s="1"/>
  <c r="K565"/>
  <c r="L565" s="1"/>
  <c r="K569"/>
  <c r="L569" s="1"/>
  <c r="K573"/>
  <c r="L573" s="1"/>
  <c r="K577"/>
  <c r="L577" s="1"/>
  <c r="K581"/>
  <c r="L581" s="1"/>
  <c r="K585"/>
  <c r="L585" s="1"/>
  <c r="K589"/>
  <c r="L589" s="1"/>
  <c r="K593"/>
  <c r="L593" s="1"/>
  <c r="K597"/>
  <c r="L597" s="1"/>
  <c r="K601"/>
  <c r="L601" s="1"/>
  <c r="K605"/>
  <c r="L605" s="1"/>
  <c r="K609"/>
  <c r="L609" s="1"/>
  <c r="K613"/>
  <c r="L613" s="1"/>
  <c r="K617"/>
  <c r="L617" s="1"/>
  <c r="K621"/>
  <c r="L621" s="1"/>
  <c r="K625"/>
  <c r="L625" s="1"/>
  <c r="K629"/>
  <c r="L629" s="1"/>
  <c r="K633"/>
  <c r="L633" s="1"/>
  <c r="K637"/>
  <c r="L637" s="1"/>
  <c r="K641"/>
  <c r="L641" s="1"/>
  <c r="K645"/>
  <c r="L645" s="1"/>
  <c r="K649"/>
  <c r="L649" s="1"/>
  <c r="K653"/>
  <c r="L653" s="1"/>
  <c r="K657"/>
  <c r="L657" s="1"/>
  <c r="K661"/>
  <c r="L661" s="1"/>
  <c r="K665"/>
  <c r="L665" s="1"/>
  <c r="K669"/>
  <c r="L669" s="1"/>
  <c r="K673"/>
  <c r="L673" s="1"/>
  <c r="K677"/>
  <c r="L677" s="1"/>
  <c r="K681"/>
  <c r="L681" s="1"/>
  <c r="K685"/>
  <c r="L685" s="1"/>
  <c r="K689"/>
  <c r="L689" s="1"/>
  <c r="K693"/>
  <c r="L693" s="1"/>
  <c r="K697"/>
  <c r="L697" s="1"/>
  <c r="K701"/>
  <c r="L701" s="1"/>
  <c r="K705"/>
  <c r="L705" s="1"/>
  <c r="K709"/>
  <c r="L709" s="1"/>
  <c r="K713"/>
  <c r="L713" s="1"/>
  <c r="K717"/>
  <c r="L717" s="1"/>
  <c r="K721"/>
  <c r="L721" s="1"/>
  <c r="K725"/>
  <c r="L725" s="1"/>
  <c r="K729"/>
  <c r="L729" s="1"/>
  <c r="K733"/>
  <c r="L733" s="1"/>
  <c r="K737"/>
  <c r="L737" s="1"/>
  <c r="K741"/>
  <c r="L741" s="1"/>
  <c r="K745"/>
  <c r="L745" s="1"/>
  <c r="K749"/>
  <c r="L749" s="1"/>
  <c r="K753"/>
  <c r="L753" s="1"/>
  <c r="K757"/>
  <c r="L757" s="1"/>
  <c r="K761"/>
  <c r="L761" s="1"/>
  <c r="K765"/>
  <c r="L765" s="1"/>
  <c r="K769"/>
  <c r="L769" s="1"/>
  <c r="K773"/>
  <c r="L773" s="1"/>
  <c r="K777"/>
  <c r="L777" s="1"/>
  <c r="K781"/>
  <c r="L781" s="1"/>
  <c r="K785"/>
  <c r="L785" s="1"/>
  <c r="K789"/>
  <c r="L789" s="1"/>
  <c r="K793"/>
  <c r="L793" s="1"/>
  <c r="K797"/>
  <c r="L797" s="1"/>
  <c r="K801"/>
  <c r="L801" s="1"/>
  <c r="K805"/>
  <c r="L805" s="1"/>
  <c r="K809"/>
  <c r="L809" s="1"/>
  <c r="K813"/>
  <c r="L813" s="1"/>
  <c r="K817"/>
  <c r="L817" s="1"/>
  <c r="K821"/>
  <c r="L821" s="1"/>
  <c r="K825"/>
  <c r="L825" s="1"/>
  <c r="K829"/>
  <c r="L829" s="1"/>
  <c r="K833"/>
  <c r="L833" s="1"/>
  <c r="K837"/>
  <c r="L837" s="1"/>
  <c r="K841"/>
  <c r="L841" s="1"/>
  <c r="K845"/>
  <c r="L845" s="1"/>
  <c r="K849"/>
  <c r="L849" s="1"/>
  <c r="K853"/>
  <c r="L853" s="1"/>
  <c r="K857"/>
  <c r="L857" s="1"/>
  <c r="K861"/>
  <c r="L861" s="1"/>
  <c r="K865"/>
  <c r="L865" s="1"/>
  <c r="K869"/>
  <c r="L869" s="1"/>
  <c r="K873"/>
  <c r="L873" s="1"/>
  <c r="K877"/>
  <c r="L877" s="1"/>
  <c r="K881"/>
  <c r="L881" s="1"/>
  <c r="K885"/>
  <c r="L885" s="1"/>
  <c r="K889"/>
  <c r="L889" s="1"/>
  <c r="K893"/>
  <c r="L893" s="1"/>
  <c r="K897"/>
  <c r="L897" s="1"/>
  <c r="K901"/>
  <c r="L901" s="1"/>
  <c r="K905"/>
  <c r="L905" s="1"/>
  <c r="K909"/>
  <c r="L909" s="1"/>
  <c r="K913"/>
  <c r="L913" s="1"/>
  <c r="K917"/>
  <c r="L917" s="1"/>
  <c r="K921"/>
  <c r="L921" s="1"/>
  <c r="K925"/>
  <c r="L925" s="1"/>
  <c r="K929"/>
  <c r="L929" s="1"/>
  <c r="K933"/>
  <c r="L933" s="1"/>
  <c r="K937"/>
  <c r="L937" s="1"/>
  <c r="K941"/>
  <c r="L941" s="1"/>
  <c r="K945"/>
  <c r="L945" s="1"/>
  <c r="K949"/>
  <c r="L949" s="1"/>
  <c r="K953"/>
  <c r="L953" s="1"/>
  <c r="K24"/>
  <c r="L24" s="1"/>
  <c r="K28"/>
  <c r="L28" s="1"/>
  <c r="K32"/>
  <c r="L32" s="1"/>
  <c r="K36"/>
  <c r="L36" s="1"/>
  <c r="K40"/>
  <c r="L40" s="1"/>
  <c r="K44"/>
  <c r="L44" s="1"/>
  <c r="K48"/>
  <c r="L48" s="1"/>
  <c r="K52"/>
  <c r="L52" s="1"/>
  <c r="K56"/>
  <c r="L56" s="1"/>
  <c r="K60"/>
  <c r="L60" s="1"/>
  <c r="K64"/>
  <c r="L64" s="1"/>
  <c r="K68"/>
  <c r="L68" s="1"/>
  <c r="K72"/>
  <c r="L72" s="1"/>
  <c r="K76"/>
  <c r="L76" s="1"/>
  <c r="K80"/>
  <c r="L80" s="1"/>
  <c r="K84"/>
  <c r="L84" s="1"/>
  <c r="K88"/>
  <c r="L88" s="1"/>
  <c r="K92"/>
  <c r="L92" s="1"/>
  <c r="K96"/>
  <c r="L96" s="1"/>
  <c r="K100"/>
  <c r="L100" s="1"/>
  <c r="K104"/>
  <c r="L104" s="1"/>
  <c r="K108"/>
  <c r="L108" s="1"/>
  <c r="K112"/>
  <c r="L112" s="1"/>
  <c r="K116"/>
  <c r="L116" s="1"/>
  <c r="K120"/>
  <c r="L120" s="1"/>
  <c r="K124"/>
  <c r="L124" s="1"/>
  <c r="K128"/>
  <c r="L128" s="1"/>
  <c r="K132"/>
  <c r="L132" s="1"/>
  <c r="K136"/>
  <c r="L136" s="1"/>
  <c r="K140"/>
  <c r="L140" s="1"/>
  <c r="K144"/>
  <c r="L144" s="1"/>
  <c r="K148"/>
  <c r="L148" s="1"/>
  <c r="K152"/>
  <c r="L152" s="1"/>
  <c r="K156"/>
  <c r="L156" s="1"/>
  <c r="K160"/>
  <c r="L160" s="1"/>
  <c r="K164"/>
  <c r="L164" s="1"/>
  <c r="K168"/>
  <c r="L168" s="1"/>
  <c r="K172"/>
  <c r="L172" s="1"/>
  <c r="K176"/>
  <c r="L176" s="1"/>
  <c r="K180"/>
  <c r="L180" s="1"/>
  <c r="K184"/>
  <c r="L184" s="1"/>
  <c r="K188"/>
  <c r="L188" s="1"/>
  <c r="K192"/>
  <c r="L192" s="1"/>
  <c r="K196"/>
  <c r="L196" s="1"/>
  <c r="K200"/>
  <c r="L200" s="1"/>
  <c r="K204"/>
  <c r="L204" s="1"/>
  <c r="K208"/>
  <c r="L208" s="1"/>
  <c r="K212"/>
  <c r="L212" s="1"/>
  <c r="K216"/>
  <c r="L216" s="1"/>
  <c r="K220"/>
  <c r="L220" s="1"/>
  <c r="K224"/>
  <c r="L224" s="1"/>
  <c r="K228"/>
  <c r="L228" s="1"/>
  <c r="K232"/>
  <c r="L232" s="1"/>
  <c r="K236"/>
  <c r="L236" s="1"/>
  <c r="K240"/>
  <c r="L240" s="1"/>
  <c r="K244"/>
  <c r="L244" s="1"/>
  <c r="K248"/>
  <c r="L248" s="1"/>
  <c r="K252"/>
  <c r="L252" s="1"/>
  <c r="K256"/>
  <c r="L256" s="1"/>
  <c r="K260"/>
  <c r="L260" s="1"/>
  <c r="K264"/>
  <c r="L264" s="1"/>
  <c r="K268"/>
  <c r="L268" s="1"/>
  <c r="K272"/>
  <c r="L272" s="1"/>
  <c r="K276"/>
  <c r="L276" s="1"/>
  <c r="K280"/>
  <c r="L280" s="1"/>
  <c r="K284"/>
  <c r="L284" s="1"/>
  <c r="K288"/>
  <c r="L288" s="1"/>
  <c r="K292"/>
  <c r="L292" s="1"/>
  <c r="K296"/>
  <c r="L296" s="1"/>
  <c r="K300"/>
  <c r="L300" s="1"/>
  <c r="K304"/>
  <c r="L304" s="1"/>
  <c r="K308"/>
  <c r="L308" s="1"/>
  <c r="K312"/>
  <c r="L312" s="1"/>
  <c r="K316"/>
  <c r="L316" s="1"/>
  <c r="K320"/>
  <c r="L320" s="1"/>
  <c r="K324"/>
  <c r="L324" s="1"/>
  <c r="K328"/>
  <c r="L328" s="1"/>
  <c r="K332"/>
  <c r="L332" s="1"/>
  <c r="K336"/>
  <c r="L336" s="1"/>
  <c r="K340"/>
  <c r="L340" s="1"/>
  <c r="K344"/>
  <c r="L344" s="1"/>
  <c r="K348"/>
  <c r="L348" s="1"/>
  <c r="K352"/>
  <c r="L352" s="1"/>
  <c r="K356"/>
  <c r="L356" s="1"/>
  <c r="K360"/>
  <c r="L360" s="1"/>
  <c r="K364"/>
  <c r="L364" s="1"/>
  <c r="K368"/>
  <c r="L368" s="1"/>
  <c r="K372"/>
  <c r="L372" s="1"/>
  <c r="K376"/>
  <c r="L376" s="1"/>
  <c r="K380"/>
  <c r="L380" s="1"/>
  <c r="K384"/>
  <c r="L384" s="1"/>
  <c r="K388"/>
  <c r="L388" s="1"/>
  <c r="K392"/>
  <c r="L392" s="1"/>
  <c r="K396"/>
  <c r="L396" s="1"/>
  <c r="K400"/>
  <c r="L400" s="1"/>
  <c r="K404"/>
  <c r="L404" s="1"/>
  <c r="K408"/>
  <c r="L408" s="1"/>
  <c r="K412"/>
  <c r="L412" s="1"/>
  <c r="K416"/>
  <c r="L416" s="1"/>
  <c r="K420"/>
  <c r="L420" s="1"/>
  <c r="K424"/>
  <c r="L424" s="1"/>
  <c r="K428"/>
  <c r="L428" s="1"/>
  <c r="K432"/>
  <c r="L432" s="1"/>
  <c r="K436"/>
  <c r="L436" s="1"/>
  <c r="K440"/>
  <c r="L440" s="1"/>
  <c r="K444"/>
  <c r="L444" s="1"/>
  <c r="K448"/>
  <c r="L448" s="1"/>
  <c r="K452"/>
  <c r="L452" s="1"/>
  <c r="K456"/>
  <c r="L456" s="1"/>
  <c r="K460"/>
  <c r="L460" s="1"/>
  <c r="K464"/>
  <c r="L464" s="1"/>
  <c r="K468"/>
  <c r="L468" s="1"/>
  <c r="K472"/>
  <c r="L472" s="1"/>
  <c r="K476"/>
  <c r="L476" s="1"/>
  <c r="K480"/>
  <c r="L480" s="1"/>
  <c r="K484"/>
  <c r="L484" s="1"/>
  <c r="K488"/>
  <c r="L488" s="1"/>
  <c r="K492"/>
  <c r="L492" s="1"/>
  <c r="K496"/>
  <c r="L496" s="1"/>
  <c r="K500"/>
  <c r="L500" s="1"/>
  <c r="K504"/>
  <c r="L504" s="1"/>
  <c r="K508"/>
  <c r="L508" s="1"/>
  <c r="K512"/>
  <c r="L512" s="1"/>
  <c r="K516"/>
  <c r="L516" s="1"/>
  <c r="K520"/>
  <c r="L520" s="1"/>
  <c r="K524"/>
  <c r="L524" s="1"/>
  <c r="K528"/>
  <c r="L528" s="1"/>
  <c r="K532"/>
  <c r="L532" s="1"/>
  <c r="K536"/>
  <c r="L536" s="1"/>
  <c r="K540"/>
  <c r="L540" s="1"/>
  <c r="K544"/>
  <c r="L544" s="1"/>
  <c r="K548"/>
  <c r="L548" s="1"/>
  <c r="K552"/>
  <c r="L552" s="1"/>
  <c r="K556"/>
  <c r="L556" s="1"/>
  <c r="K560"/>
  <c r="L560" s="1"/>
  <c r="K564"/>
  <c r="L564" s="1"/>
  <c r="K568"/>
  <c r="L568" s="1"/>
  <c r="K572"/>
  <c r="L572" s="1"/>
  <c r="K576"/>
  <c r="L576" s="1"/>
  <c r="K580"/>
  <c r="L580" s="1"/>
  <c r="K584"/>
  <c r="L584" s="1"/>
  <c r="K588"/>
  <c r="L588" s="1"/>
  <c r="K592"/>
  <c r="L592" s="1"/>
  <c r="K596"/>
  <c r="L596" s="1"/>
  <c r="K600"/>
  <c r="L600" s="1"/>
  <c r="K604"/>
  <c r="L604" s="1"/>
  <c r="K608"/>
  <c r="L608" s="1"/>
  <c r="K612"/>
  <c r="L612" s="1"/>
  <c r="K616"/>
  <c r="L616" s="1"/>
  <c r="K620"/>
  <c r="L620" s="1"/>
  <c r="K624"/>
  <c r="L624" s="1"/>
  <c r="K628"/>
  <c r="L628" s="1"/>
  <c r="K632"/>
  <c r="L632" s="1"/>
  <c r="K636"/>
  <c r="L636" s="1"/>
  <c r="K640"/>
  <c r="L640" s="1"/>
  <c r="K644"/>
  <c r="L644" s="1"/>
  <c r="K648"/>
  <c r="L648" s="1"/>
  <c r="K652"/>
  <c r="L652" s="1"/>
  <c r="K656"/>
  <c r="L656" s="1"/>
  <c r="K660"/>
  <c r="L660" s="1"/>
  <c r="K664"/>
  <c r="L664" s="1"/>
  <c r="K668"/>
  <c r="L668" s="1"/>
  <c r="K672"/>
  <c r="L672" s="1"/>
  <c r="K676"/>
  <c r="L676" s="1"/>
  <c r="K680"/>
  <c r="L680" s="1"/>
  <c r="K684"/>
  <c r="L684" s="1"/>
  <c r="K688"/>
  <c r="L688" s="1"/>
  <c r="K692"/>
  <c r="L692" s="1"/>
  <c r="K696"/>
  <c r="L696" s="1"/>
  <c r="K700"/>
  <c r="L700" s="1"/>
  <c r="K704"/>
  <c r="L704" s="1"/>
  <c r="K708"/>
  <c r="L708" s="1"/>
  <c r="K712"/>
  <c r="L712" s="1"/>
  <c r="K716"/>
  <c r="L716" s="1"/>
  <c r="K720"/>
  <c r="L720" s="1"/>
  <c r="K724"/>
  <c r="L724" s="1"/>
  <c r="K728"/>
  <c r="L728" s="1"/>
  <c r="K732"/>
  <c r="L732" s="1"/>
  <c r="K736"/>
  <c r="L736" s="1"/>
  <c r="K740"/>
  <c r="L740" s="1"/>
  <c r="K744"/>
  <c r="L744" s="1"/>
  <c r="K748"/>
  <c r="L748" s="1"/>
  <c r="K752"/>
  <c r="L752" s="1"/>
  <c r="K756"/>
  <c r="L756" s="1"/>
  <c r="K760"/>
  <c r="L760" s="1"/>
  <c r="K764"/>
  <c r="L764" s="1"/>
  <c r="K768"/>
  <c r="L768" s="1"/>
  <c r="K772"/>
  <c r="L772" s="1"/>
  <c r="K776"/>
  <c r="L776" s="1"/>
  <c r="K780"/>
  <c r="L780" s="1"/>
  <c r="K784"/>
  <c r="L784" s="1"/>
  <c r="K788"/>
  <c r="L788" s="1"/>
  <c r="K792"/>
  <c r="L792" s="1"/>
  <c r="K796"/>
  <c r="L796" s="1"/>
  <c r="K800"/>
  <c r="L800" s="1"/>
  <c r="K804"/>
  <c r="L804" s="1"/>
  <c r="K808"/>
  <c r="L808" s="1"/>
  <c r="K812"/>
  <c r="L812" s="1"/>
  <c r="K816"/>
  <c r="L816" s="1"/>
  <c r="K820"/>
  <c r="L820" s="1"/>
  <c r="K824"/>
  <c r="L824" s="1"/>
  <c r="K828"/>
  <c r="L828" s="1"/>
  <c r="K832"/>
  <c r="L832" s="1"/>
  <c r="K836"/>
  <c r="L836" s="1"/>
  <c r="K840"/>
  <c r="L840" s="1"/>
  <c r="K844"/>
  <c r="L844" s="1"/>
  <c r="K848"/>
  <c r="L848" s="1"/>
  <c r="K852"/>
  <c r="L852" s="1"/>
  <c r="K856"/>
  <c r="L856" s="1"/>
  <c r="K860"/>
  <c r="L860" s="1"/>
  <c r="K864"/>
  <c r="L864" s="1"/>
  <c r="K868"/>
  <c r="L868" s="1"/>
  <c r="K872"/>
  <c r="L872" s="1"/>
  <c r="K876"/>
  <c r="L876" s="1"/>
  <c r="K880"/>
  <c r="L880" s="1"/>
  <c r="K884"/>
  <c r="L884" s="1"/>
  <c r="K888"/>
  <c r="L888" s="1"/>
  <c r="K892"/>
  <c r="L892" s="1"/>
  <c r="K896"/>
  <c r="L896" s="1"/>
  <c r="K900"/>
  <c r="L900" s="1"/>
  <c r="K904"/>
  <c r="L904" s="1"/>
  <c r="K908"/>
  <c r="L908" s="1"/>
  <c r="K912"/>
  <c r="L912" s="1"/>
  <c r="K916"/>
  <c r="L916" s="1"/>
  <c r="K920"/>
  <c r="L920" s="1"/>
  <c r="K924"/>
  <c r="L924" s="1"/>
  <c r="K928"/>
  <c r="L928" s="1"/>
  <c r="K932"/>
  <c r="L932" s="1"/>
  <c r="K936"/>
  <c r="L936" s="1"/>
  <c r="K940"/>
  <c r="L940" s="1"/>
  <c r="K944"/>
  <c r="L944" s="1"/>
  <c r="K948"/>
  <c r="L948" s="1"/>
  <c r="K952"/>
  <c r="L952" s="1"/>
  <c r="K956"/>
  <c r="L956" s="1"/>
  <c r="K960"/>
  <c r="L960" s="1"/>
  <c r="K964"/>
  <c r="L964" s="1"/>
  <c r="K968"/>
  <c r="L968" s="1"/>
  <c r="K972"/>
  <c r="L972" s="1"/>
  <c r="K976"/>
  <c r="L976" s="1"/>
  <c r="K980"/>
  <c r="L980" s="1"/>
  <c r="K984"/>
  <c r="L984" s="1"/>
  <c r="K988"/>
  <c r="L988" s="1"/>
  <c r="K992"/>
  <c r="L992" s="1"/>
  <c r="K996"/>
  <c r="L996" s="1"/>
  <c r="K1000"/>
  <c r="L1000" s="1"/>
  <c r="K23"/>
  <c r="L23" s="1"/>
  <c r="K27"/>
  <c r="L27" s="1"/>
  <c r="K31"/>
  <c r="L31" s="1"/>
  <c r="K35"/>
  <c r="L35" s="1"/>
  <c r="K39"/>
  <c r="L39" s="1"/>
  <c r="K43"/>
  <c r="L43" s="1"/>
  <c r="K47"/>
  <c r="L47" s="1"/>
  <c r="K51"/>
  <c r="L51" s="1"/>
  <c r="K55"/>
  <c r="L55" s="1"/>
  <c r="K59"/>
  <c r="L59" s="1"/>
  <c r="K63"/>
  <c r="L63" s="1"/>
  <c r="K34"/>
  <c r="L34" s="1"/>
  <c r="K50"/>
  <c r="L50" s="1"/>
  <c r="K66"/>
  <c r="L66" s="1"/>
  <c r="K74"/>
  <c r="L74" s="1"/>
  <c r="K82"/>
  <c r="L82" s="1"/>
  <c r="K90"/>
  <c r="L90" s="1"/>
  <c r="K98"/>
  <c r="L98" s="1"/>
  <c r="K106"/>
  <c r="L106" s="1"/>
  <c r="K114"/>
  <c r="L114" s="1"/>
  <c r="K122"/>
  <c r="L122" s="1"/>
  <c r="K130"/>
  <c r="L130" s="1"/>
  <c r="K138"/>
  <c r="L138" s="1"/>
  <c r="K146"/>
  <c r="L146" s="1"/>
  <c r="K154"/>
  <c r="L154" s="1"/>
  <c r="K162"/>
  <c r="L162" s="1"/>
  <c r="K170"/>
  <c r="L170" s="1"/>
  <c r="K178"/>
  <c r="L178" s="1"/>
  <c r="K186"/>
  <c r="L186" s="1"/>
  <c r="K194"/>
  <c r="L194" s="1"/>
  <c r="K202"/>
  <c r="L202" s="1"/>
  <c r="K210"/>
  <c r="L210" s="1"/>
  <c r="K218"/>
  <c r="L218" s="1"/>
  <c r="K226"/>
  <c r="L226" s="1"/>
  <c r="K234"/>
  <c r="L234" s="1"/>
  <c r="K242"/>
  <c r="L242" s="1"/>
  <c r="K250"/>
  <c r="L250" s="1"/>
  <c r="K258"/>
  <c r="L258" s="1"/>
  <c r="K266"/>
  <c r="L266" s="1"/>
  <c r="K274"/>
  <c r="L274" s="1"/>
  <c r="K282"/>
  <c r="L282" s="1"/>
  <c r="K290"/>
  <c r="L290" s="1"/>
  <c r="K298"/>
  <c r="L298" s="1"/>
  <c r="K306"/>
  <c r="L306" s="1"/>
  <c r="K314"/>
  <c r="L314" s="1"/>
  <c r="K322"/>
  <c r="L322" s="1"/>
  <c r="K330"/>
  <c r="L330" s="1"/>
  <c r="K338"/>
  <c r="L338" s="1"/>
  <c r="K346"/>
  <c r="L346" s="1"/>
  <c r="K354"/>
  <c r="L354" s="1"/>
  <c r="K362"/>
  <c r="L362" s="1"/>
  <c r="K370"/>
  <c r="L370" s="1"/>
  <c r="K378"/>
  <c r="L378" s="1"/>
  <c r="K386"/>
  <c r="L386" s="1"/>
  <c r="K394"/>
  <c r="L394" s="1"/>
  <c r="K402"/>
  <c r="L402" s="1"/>
  <c r="K410"/>
  <c r="L410" s="1"/>
  <c r="K418"/>
  <c r="L418" s="1"/>
  <c r="K426"/>
  <c r="L426" s="1"/>
  <c r="K434"/>
  <c r="L434" s="1"/>
  <c r="K442"/>
  <c r="L442" s="1"/>
  <c r="K450"/>
  <c r="L450" s="1"/>
  <c r="K458"/>
  <c r="L458" s="1"/>
  <c r="K466"/>
  <c r="L466" s="1"/>
  <c r="K474"/>
  <c r="L474" s="1"/>
  <c r="K482"/>
  <c r="L482" s="1"/>
  <c r="K490"/>
  <c r="L490" s="1"/>
  <c r="K498"/>
  <c r="L498" s="1"/>
  <c r="K506"/>
  <c r="L506" s="1"/>
  <c r="K514"/>
  <c r="L514" s="1"/>
  <c r="K522"/>
  <c r="L522" s="1"/>
  <c r="K530"/>
  <c r="L530" s="1"/>
  <c r="K538"/>
  <c r="L538" s="1"/>
  <c r="K546"/>
  <c r="L546" s="1"/>
  <c r="K554"/>
  <c r="L554" s="1"/>
  <c r="K562"/>
  <c r="L562" s="1"/>
  <c r="K570"/>
  <c r="L570" s="1"/>
  <c r="K578"/>
  <c r="L578" s="1"/>
  <c r="K586"/>
  <c r="L586" s="1"/>
  <c r="K594"/>
  <c r="L594" s="1"/>
  <c r="K602"/>
  <c r="L602" s="1"/>
  <c r="K610"/>
  <c r="L610" s="1"/>
  <c r="K618"/>
  <c r="L618" s="1"/>
  <c r="K626"/>
  <c r="L626" s="1"/>
  <c r="K634"/>
  <c r="L634" s="1"/>
  <c r="K642"/>
  <c r="L642" s="1"/>
  <c r="K650"/>
  <c r="L650" s="1"/>
  <c r="K658"/>
  <c r="L658" s="1"/>
  <c r="K666"/>
  <c r="L666" s="1"/>
  <c r="K674"/>
  <c r="L674" s="1"/>
  <c r="K682"/>
  <c r="L682" s="1"/>
  <c r="K690"/>
  <c r="L690" s="1"/>
  <c r="K698"/>
  <c r="L698" s="1"/>
  <c r="K706"/>
  <c r="L706" s="1"/>
  <c r="K714"/>
  <c r="L714" s="1"/>
  <c r="K722"/>
  <c r="L722" s="1"/>
  <c r="K730"/>
  <c r="L730" s="1"/>
  <c r="K738"/>
  <c r="L738" s="1"/>
  <c r="K746"/>
  <c r="L746" s="1"/>
  <c r="K754"/>
  <c r="L754" s="1"/>
  <c r="K762"/>
  <c r="L762" s="1"/>
  <c r="K770"/>
  <c r="L770" s="1"/>
  <c r="K778"/>
  <c r="L778" s="1"/>
  <c r="K786"/>
  <c r="L786" s="1"/>
  <c r="K794"/>
  <c r="L794" s="1"/>
  <c r="K802"/>
  <c r="L802" s="1"/>
  <c r="K810"/>
  <c r="L810" s="1"/>
  <c r="K818"/>
  <c r="L818" s="1"/>
  <c r="K826"/>
  <c r="L826" s="1"/>
  <c r="K834"/>
  <c r="L834" s="1"/>
  <c r="K842"/>
  <c r="L842" s="1"/>
  <c r="K850"/>
  <c r="L850" s="1"/>
  <c r="K858"/>
  <c r="L858" s="1"/>
  <c r="K866"/>
  <c r="L866" s="1"/>
  <c r="K874"/>
  <c r="L874" s="1"/>
  <c r="K882"/>
  <c r="L882" s="1"/>
  <c r="K890"/>
  <c r="L890" s="1"/>
  <c r="K898"/>
  <c r="L898" s="1"/>
  <c r="K906"/>
  <c r="L906" s="1"/>
  <c r="K914"/>
  <c r="L914" s="1"/>
  <c r="K922"/>
  <c r="L922" s="1"/>
  <c r="K930"/>
  <c r="L930" s="1"/>
  <c r="K938"/>
  <c r="L938" s="1"/>
  <c r="K946"/>
  <c r="L946" s="1"/>
  <c r="K954"/>
  <c r="L954" s="1"/>
  <c r="K959"/>
  <c r="L959" s="1"/>
  <c r="K965"/>
  <c r="L965" s="1"/>
  <c r="K970"/>
  <c r="L970" s="1"/>
  <c r="K975"/>
  <c r="L975" s="1"/>
  <c r="K981"/>
  <c r="L981" s="1"/>
  <c r="K986"/>
  <c r="L986" s="1"/>
  <c r="K991"/>
  <c r="L991" s="1"/>
  <c r="K997"/>
  <c r="L997" s="1"/>
  <c r="K414"/>
  <c r="L414" s="1"/>
  <c r="K462"/>
  <c r="L462" s="1"/>
  <c r="K478"/>
  <c r="L478" s="1"/>
  <c r="K494"/>
  <c r="L494" s="1"/>
  <c r="K510"/>
  <c r="L510" s="1"/>
  <c r="K526"/>
  <c r="L526" s="1"/>
  <c r="K542"/>
  <c r="L542" s="1"/>
  <c r="K558"/>
  <c r="L558" s="1"/>
  <c r="K574"/>
  <c r="L574" s="1"/>
  <c r="K582"/>
  <c r="L582" s="1"/>
  <c r="K598"/>
  <c r="L598" s="1"/>
  <c r="K614"/>
  <c r="L614" s="1"/>
  <c r="K630"/>
  <c r="L630" s="1"/>
  <c r="K646"/>
  <c r="L646" s="1"/>
  <c r="K662"/>
  <c r="L662" s="1"/>
  <c r="K678"/>
  <c r="L678" s="1"/>
  <c r="K694"/>
  <c r="L694" s="1"/>
  <c r="K710"/>
  <c r="L710" s="1"/>
  <c r="K726"/>
  <c r="L726" s="1"/>
  <c r="K742"/>
  <c r="L742" s="1"/>
  <c r="K758"/>
  <c r="L758" s="1"/>
  <c r="K774"/>
  <c r="L774" s="1"/>
  <c r="K790"/>
  <c r="L790" s="1"/>
  <c r="K806"/>
  <c r="L806" s="1"/>
  <c r="K814"/>
  <c r="L814" s="1"/>
  <c r="K830"/>
  <c r="L830" s="1"/>
  <c r="K846"/>
  <c r="L846" s="1"/>
  <c r="K870"/>
  <c r="L870" s="1"/>
  <c r="K886"/>
  <c r="L886" s="1"/>
  <c r="K902"/>
  <c r="L902" s="1"/>
  <c r="K918"/>
  <c r="L918" s="1"/>
  <c r="K934"/>
  <c r="L934" s="1"/>
  <c r="K950"/>
  <c r="L950" s="1"/>
  <c r="K962"/>
  <c r="L962" s="1"/>
  <c r="K973"/>
  <c r="L973" s="1"/>
  <c r="K989"/>
  <c r="L989" s="1"/>
  <c r="K999"/>
  <c r="L999" s="1"/>
  <c r="K38"/>
  <c r="L38" s="1"/>
  <c r="K75"/>
  <c r="L75" s="1"/>
  <c r="K99"/>
  <c r="L99" s="1"/>
  <c r="K115"/>
  <c r="L115" s="1"/>
  <c r="K131"/>
  <c r="L131" s="1"/>
  <c r="K147"/>
  <c r="L147" s="1"/>
  <c r="K163"/>
  <c r="L163" s="1"/>
  <c r="K179"/>
  <c r="L179" s="1"/>
  <c r="K195"/>
  <c r="L195" s="1"/>
  <c r="K211"/>
  <c r="L211" s="1"/>
  <c r="K227"/>
  <c r="L227" s="1"/>
  <c r="K243"/>
  <c r="L243" s="1"/>
  <c r="K259"/>
  <c r="L259" s="1"/>
  <c r="K275"/>
  <c r="L275" s="1"/>
  <c r="K291"/>
  <c r="L291" s="1"/>
  <c r="K307"/>
  <c r="L307" s="1"/>
  <c r="K323"/>
  <c r="L323" s="1"/>
  <c r="K339"/>
  <c r="L339" s="1"/>
  <c r="K355"/>
  <c r="L355" s="1"/>
  <c r="K371"/>
  <c r="L371" s="1"/>
  <c r="K387"/>
  <c r="L387" s="1"/>
  <c r="K403"/>
  <c r="L403" s="1"/>
  <c r="K419"/>
  <c r="L419" s="1"/>
  <c r="K435"/>
  <c r="L435" s="1"/>
  <c r="K451"/>
  <c r="L451" s="1"/>
  <c r="K467"/>
  <c r="L467" s="1"/>
  <c r="K483"/>
  <c r="L483" s="1"/>
  <c r="K499"/>
  <c r="L499" s="1"/>
  <c r="K515"/>
  <c r="L515" s="1"/>
  <c r="K531"/>
  <c r="L531" s="1"/>
  <c r="K547"/>
  <c r="L547" s="1"/>
  <c r="K563"/>
  <c r="L563" s="1"/>
  <c r="K579"/>
  <c r="L579" s="1"/>
  <c r="K595"/>
  <c r="L595" s="1"/>
  <c r="K611"/>
  <c r="L611" s="1"/>
  <c r="K627"/>
  <c r="L627" s="1"/>
  <c r="K643"/>
  <c r="L643" s="1"/>
  <c r="K659"/>
  <c r="L659" s="1"/>
  <c r="K675"/>
  <c r="L675" s="1"/>
  <c r="K691"/>
  <c r="L691" s="1"/>
  <c r="K707"/>
  <c r="L707" s="1"/>
  <c r="K723"/>
  <c r="L723" s="1"/>
  <c r="K739"/>
  <c r="L739" s="1"/>
  <c r="K755"/>
  <c r="L755" s="1"/>
  <c r="K771"/>
  <c r="L771" s="1"/>
  <c r="K787"/>
  <c r="L787" s="1"/>
  <c r="K803"/>
  <c r="L803" s="1"/>
  <c r="K819"/>
  <c r="L819" s="1"/>
  <c r="K827"/>
  <c r="L827" s="1"/>
  <c r="K851"/>
  <c r="L851" s="1"/>
  <c r="K867"/>
  <c r="L867" s="1"/>
  <c r="K883"/>
  <c r="L883" s="1"/>
  <c r="K899"/>
  <c r="L899" s="1"/>
  <c r="K915"/>
  <c r="L915" s="1"/>
  <c r="K931"/>
  <c r="L931" s="1"/>
  <c r="K947"/>
  <c r="L947" s="1"/>
  <c r="K961"/>
  <c r="L961" s="1"/>
  <c r="K971"/>
  <c r="L971" s="1"/>
  <c r="K982"/>
  <c r="L982" s="1"/>
  <c r="K993"/>
  <c r="L993" s="1"/>
  <c r="K30"/>
  <c r="L30" s="1"/>
  <c r="K46"/>
  <c r="L46" s="1"/>
  <c r="K62"/>
  <c r="L62" s="1"/>
  <c r="K71"/>
  <c r="L71" s="1"/>
  <c r="K79"/>
  <c r="L79" s="1"/>
  <c r="K87"/>
  <c r="L87" s="1"/>
  <c r="K95"/>
  <c r="L95" s="1"/>
  <c r="K103"/>
  <c r="L103" s="1"/>
  <c r="K111"/>
  <c r="L111" s="1"/>
  <c r="K119"/>
  <c r="L119" s="1"/>
  <c r="K127"/>
  <c r="L127" s="1"/>
  <c r="K135"/>
  <c r="L135" s="1"/>
  <c r="K143"/>
  <c r="L143" s="1"/>
  <c r="K151"/>
  <c r="L151" s="1"/>
  <c r="K159"/>
  <c r="L159" s="1"/>
  <c r="K167"/>
  <c r="L167" s="1"/>
  <c r="K175"/>
  <c r="L175" s="1"/>
  <c r="K183"/>
  <c r="L183" s="1"/>
  <c r="K191"/>
  <c r="L191" s="1"/>
  <c r="K199"/>
  <c r="L199" s="1"/>
  <c r="K207"/>
  <c r="L207" s="1"/>
  <c r="K215"/>
  <c r="L215" s="1"/>
  <c r="K223"/>
  <c r="L223" s="1"/>
  <c r="K231"/>
  <c r="L231" s="1"/>
  <c r="K239"/>
  <c r="L239" s="1"/>
  <c r="K247"/>
  <c r="L247" s="1"/>
  <c r="K255"/>
  <c r="L255" s="1"/>
  <c r="K263"/>
  <c r="L263" s="1"/>
  <c r="K271"/>
  <c r="L271" s="1"/>
  <c r="K279"/>
  <c r="L279" s="1"/>
  <c r="K287"/>
  <c r="L287" s="1"/>
  <c r="K295"/>
  <c r="L295" s="1"/>
  <c r="K303"/>
  <c r="L303" s="1"/>
  <c r="K311"/>
  <c r="L311" s="1"/>
  <c r="K319"/>
  <c r="L319" s="1"/>
  <c r="K327"/>
  <c r="L327" s="1"/>
  <c r="K335"/>
  <c r="L335" s="1"/>
  <c r="K343"/>
  <c r="L343" s="1"/>
  <c r="K351"/>
  <c r="L351" s="1"/>
  <c r="K359"/>
  <c r="L359" s="1"/>
  <c r="K367"/>
  <c r="L367" s="1"/>
  <c r="K375"/>
  <c r="L375" s="1"/>
  <c r="K383"/>
  <c r="L383" s="1"/>
  <c r="K391"/>
  <c r="L391" s="1"/>
  <c r="K399"/>
  <c r="L399" s="1"/>
  <c r="K407"/>
  <c r="L407" s="1"/>
  <c r="K415"/>
  <c r="L415" s="1"/>
  <c r="K423"/>
  <c r="L423" s="1"/>
  <c r="K431"/>
  <c r="L431" s="1"/>
  <c r="K439"/>
  <c r="L439" s="1"/>
  <c r="K447"/>
  <c r="L447" s="1"/>
  <c r="K455"/>
  <c r="L455" s="1"/>
  <c r="K463"/>
  <c r="L463" s="1"/>
  <c r="K471"/>
  <c r="L471" s="1"/>
  <c r="K479"/>
  <c r="L479" s="1"/>
  <c r="K487"/>
  <c r="L487" s="1"/>
  <c r="K495"/>
  <c r="L495" s="1"/>
  <c r="K503"/>
  <c r="L503" s="1"/>
  <c r="K511"/>
  <c r="L511" s="1"/>
  <c r="K519"/>
  <c r="L519" s="1"/>
  <c r="K527"/>
  <c r="L527" s="1"/>
  <c r="K535"/>
  <c r="L535" s="1"/>
  <c r="K543"/>
  <c r="L543" s="1"/>
  <c r="K551"/>
  <c r="L551" s="1"/>
  <c r="K559"/>
  <c r="L559" s="1"/>
  <c r="K567"/>
  <c r="L567" s="1"/>
  <c r="K575"/>
  <c r="L575" s="1"/>
  <c r="K583"/>
  <c r="L583" s="1"/>
  <c r="K591"/>
  <c r="L591" s="1"/>
  <c r="K599"/>
  <c r="L599" s="1"/>
  <c r="K607"/>
  <c r="L607" s="1"/>
  <c r="K615"/>
  <c r="L615" s="1"/>
  <c r="K623"/>
  <c r="L623" s="1"/>
  <c r="K631"/>
  <c r="L631" s="1"/>
  <c r="K639"/>
  <c r="L639" s="1"/>
  <c r="K647"/>
  <c r="L647" s="1"/>
  <c r="K655"/>
  <c r="L655" s="1"/>
  <c r="K663"/>
  <c r="L663" s="1"/>
  <c r="K671"/>
  <c r="L671" s="1"/>
  <c r="K679"/>
  <c r="L679" s="1"/>
  <c r="K687"/>
  <c r="L687" s="1"/>
  <c r="K695"/>
  <c r="L695" s="1"/>
  <c r="K703"/>
  <c r="L703" s="1"/>
  <c r="K711"/>
  <c r="L711" s="1"/>
  <c r="K719"/>
  <c r="L719" s="1"/>
  <c r="K727"/>
  <c r="L727" s="1"/>
  <c r="K735"/>
  <c r="L735" s="1"/>
  <c r="K743"/>
  <c r="L743" s="1"/>
  <c r="K751"/>
  <c r="L751" s="1"/>
  <c r="K759"/>
  <c r="L759" s="1"/>
  <c r="K767"/>
  <c r="L767" s="1"/>
  <c r="K775"/>
  <c r="L775" s="1"/>
  <c r="K783"/>
  <c r="L783" s="1"/>
  <c r="K791"/>
  <c r="L791" s="1"/>
  <c r="K799"/>
  <c r="L799" s="1"/>
  <c r="K807"/>
  <c r="L807" s="1"/>
  <c r="K815"/>
  <c r="L815" s="1"/>
  <c r="K823"/>
  <c r="L823" s="1"/>
  <c r="K831"/>
  <c r="L831" s="1"/>
  <c r="K839"/>
  <c r="L839" s="1"/>
  <c r="K847"/>
  <c r="L847" s="1"/>
  <c r="K855"/>
  <c r="L855" s="1"/>
  <c r="K863"/>
  <c r="L863" s="1"/>
  <c r="K871"/>
  <c r="L871" s="1"/>
  <c r="K879"/>
  <c r="L879" s="1"/>
  <c r="K887"/>
  <c r="L887" s="1"/>
  <c r="K895"/>
  <c r="L895" s="1"/>
  <c r="K903"/>
  <c r="L903" s="1"/>
  <c r="K911"/>
  <c r="L911" s="1"/>
  <c r="K919"/>
  <c r="L919" s="1"/>
  <c r="K927"/>
  <c r="L927" s="1"/>
  <c r="K935"/>
  <c r="L935" s="1"/>
  <c r="K943"/>
  <c r="L943" s="1"/>
  <c r="K951"/>
  <c r="L951" s="1"/>
  <c r="K958"/>
  <c r="L958" s="1"/>
  <c r="K963"/>
  <c r="L963" s="1"/>
  <c r="K969"/>
  <c r="L969" s="1"/>
  <c r="K974"/>
  <c r="L974" s="1"/>
  <c r="K979"/>
  <c r="L979" s="1"/>
  <c r="K985"/>
  <c r="L985" s="1"/>
  <c r="K990"/>
  <c r="L990" s="1"/>
  <c r="K995"/>
  <c r="L995" s="1"/>
  <c r="K26"/>
  <c r="L26" s="1"/>
  <c r="K42"/>
  <c r="L42" s="1"/>
  <c r="K58"/>
  <c r="L58" s="1"/>
  <c r="K70"/>
  <c r="L70" s="1"/>
  <c r="K78"/>
  <c r="L78" s="1"/>
  <c r="K86"/>
  <c r="L86" s="1"/>
  <c r="K94"/>
  <c r="L94" s="1"/>
  <c r="K102"/>
  <c r="L102" s="1"/>
  <c r="K110"/>
  <c r="L110" s="1"/>
  <c r="K118"/>
  <c r="L118" s="1"/>
  <c r="K126"/>
  <c r="L126" s="1"/>
  <c r="K134"/>
  <c r="L134" s="1"/>
  <c r="K142"/>
  <c r="L142" s="1"/>
  <c r="K150"/>
  <c r="L150" s="1"/>
  <c r="K158"/>
  <c r="L158" s="1"/>
  <c r="K166"/>
  <c r="L166" s="1"/>
  <c r="K174"/>
  <c r="L174" s="1"/>
  <c r="K182"/>
  <c r="L182" s="1"/>
  <c r="K190"/>
  <c r="L190" s="1"/>
  <c r="K198"/>
  <c r="L198" s="1"/>
  <c r="K206"/>
  <c r="L206" s="1"/>
  <c r="K214"/>
  <c r="L214" s="1"/>
  <c r="K222"/>
  <c r="L222" s="1"/>
  <c r="K230"/>
  <c r="L230" s="1"/>
  <c r="K238"/>
  <c r="L238" s="1"/>
  <c r="K246"/>
  <c r="L246" s="1"/>
  <c r="K254"/>
  <c r="L254" s="1"/>
  <c r="K262"/>
  <c r="L262" s="1"/>
  <c r="K270"/>
  <c r="L270" s="1"/>
  <c r="K278"/>
  <c r="L278" s="1"/>
  <c r="K286"/>
  <c r="L286" s="1"/>
  <c r="K294"/>
  <c r="L294" s="1"/>
  <c r="K302"/>
  <c r="L302" s="1"/>
  <c r="K310"/>
  <c r="L310" s="1"/>
  <c r="K318"/>
  <c r="L318" s="1"/>
  <c r="K326"/>
  <c r="L326" s="1"/>
  <c r="K334"/>
  <c r="L334" s="1"/>
  <c r="K342"/>
  <c r="L342" s="1"/>
  <c r="K350"/>
  <c r="L350" s="1"/>
  <c r="K358"/>
  <c r="L358" s="1"/>
  <c r="K366"/>
  <c r="L366" s="1"/>
  <c r="K374"/>
  <c r="L374" s="1"/>
  <c r="K382"/>
  <c r="L382" s="1"/>
  <c r="K390"/>
  <c r="L390" s="1"/>
  <c r="K398"/>
  <c r="L398" s="1"/>
  <c r="K406"/>
  <c r="L406" s="1"/>
  <c r="K422"/>
  <c r="L422" s="1"/>
  <c r="K430"/>
  <c r="L430" s="1"/>
  <c r="K438"/>
  <c r="L438" s="1"/>
  <c r="K446"/>
  <c r="L446" s="1"/>
  <c r="K454"/>
  <c r="L454" s="1"/>
  <c r="K470"/>
  <c r="L470" s="1"/>
  <c r="K486"/>
  <c r="L486" s="1"/>
  <c r="K502"/>
  <c r="L502" s="1"/>
  <c r="K518"/>
  <c r="L518" s="1"/>
  <c r="K534"/>
  <c r="L534" s="1"/>
  <c r="K550"/>
  <c r="L550" s="1"/>
  <c r="K566"/>
  <c r="L566" s="1"/>
  <c r="K590"/>
  <c r="L590" s="1"/>
  <c r="K606"/>
  <c r="L606" s="1"/>
  <c r="K622"/>
  <c r="L622" s="1"/>
  <c r="K638"/>
  <c r="L638" s="1"/>
  <c r="K654"/>
  <c r="L654" s="1"/>
  <c r="K670"/>
  <c r="L670" s="1"/>
  <c r="K686"/>
  <c r="L686" s="1"/>
  <c r="K702"/>
  <c r="L702" s="1"/>
  <c r="K718"/>
  <c r="L718" s="1"/>
  <c r="K734"/>
  <c r="L734" s="1"/>
  <c r="K750"/>
  <c r="L750" s="1"/>
  <c r="K766"/>
  <c r="L766" s="1"/>
  <c r="K782"/>
  <c r="L782" s="1"/>
  <c r="K798"/>
  <c r="L798" s="1"/>
  <c r="K822"/>
  <c r="L822" s="1"/>
  <c r="K838"/>
  <c r="L838" s="1"/>
  <c r="K854"/>
  <c r="L854" s="1"/>
  <c r="K862"/>
  <c r="L862" s="1"/>
  <c r="K878"/>
  <c r="L878" s="1"/>
  <c r="K894"/>
  <c r="L894" s="1"/>
  <c r="K910"/>
  <c r="L910" s="1"/>
  <c r="K926"/>
  <c r="L926" s="1"/>
  <c r="K942"/>
  <c r="L942" s="1"/>
  <c r="K957"/>
  <c r="L957" s="1"/>
  <c r="K967"/>
  <c r="L967" s="1"/>
  <c r="K978"/>
  <c r="L978" s="1"/>
  <c r="K983"/>
  <c r="L983" s="1"/>
  <c r="K994"/>
  <c r="L994" s="1"/>
  <c r="K22"/>
  <c r="L22" s="1"/>
  <c r="K54"/>
  <c r="L54" s="1"/>
  <c r="K67"/>
  <c r="L67" s="1"/>
  <c r="K83"/>
  <c r="L83" s="1"/>
  <c r="K91"/>
  <c r="L91" s="1"/>
  <c r="K107"/>
  <c r="L107" s="1"/>
  <c r="K123"/>
  <c r="L123" s="1"/>
  <c r="K139"/>
  <c r="L139" s="1"/>
  <c r="K155"/>
  <c r="L155" s="1"/>
  <c r="K171"/>
  <c r="L171" s="1"/>
  <c r="K187"/>
  <c r="L187" s="1"/>
  <c r="K203"/>
  <c r="L203" s="1"/>
  <c r="K219"/>
  <c r="L219" s="1"/>
  <c r="K235"/>
  <c r="L235" s="1"/>
  <c r="K251"/>
  <c r="L251" s="1"/>
  <c r="K267"/>
  <c r="L267" s="1"/>
  <c r="K283"/>
  <c r="L283" s="1"/>
  <c r="K299"/>
  <c r="L299" s="1"/>
  <c r="K315"/>
  <c r="L315" s="1"/>
  <c r="K331"/>
  <c r="L331" s="1"/>
  <c r="K347"/>
  <c r="L347" s="1"/>
  <c r="K363"/>
  <c r="L363" s="1"/>
  <c r="K379"/>
  <c r="L379" s="1"/>
  <c r="K395"/>
  <c r="L395" s="1"/>
  <c r="K411"/>
  <c r="L411" s="1"/>
  <c r="K427"/>
  <c r="L427" s="1"/>
  <c r="K443"/>
  <c r="L443" s="1"/>
  <c r="K459"/>
  <c r="L459" s="1"/>
  <c r="K475"/>
  <c r="L475" s="1"/>
  <c r="K491"/>
  <c r="L491" s="1"/>
  <c r="K507"/>
  <c r="L507" s="1"/>
  <c r="K523"/>
  <c r="L523" s="1"/>
  <c r="K539"/>
  <c r="L539" s="1"/>
  <c r="K555"/>
  <c r="L555" s="1"/>
  <c r="K571"/>
  <c r="L571" s="1"/>
  <c r="K587"/>
  <c r="L587" s="1"/>
  <c r="K603"/>
  <c r="L603" s="1"/>
  <c r="K619"/>
  <c r="L619" s="1"/>
  <c r="K635"/>
  <c r="L635" s="1"/>
  <c r="K651"/>
  <c r="L651" s="1"/>
  <c r="K667"/>
  <c r="L667" s="1"/>
  <c r="K683"/>
  <c r="L683" s="1"/>
  <c r="K699"/>
  <c r="L699" s="1"/>
  <c r="K715"/>
  <c r="L715" s="1"/>
  <c r="K731"/>
  <c r="L731" s="1"/>
  <c r="K747"/>
  <c r="L747" s="1"/>
  <c r="K763"/>
  <c r="L763" s="1"/>
  <c r="K779"/>
  <c r="L779" s="1"/>
  <c r="K795"/>
  <c r="L795" s="1"/>
  <c r="K811"/>
  <c r="L811" s="1"/>
  <c r="K835"/>
  <c r="L835" s="1"/>
  <c r="K843"/>
  <c r="L843" s="1"/>
  <c r="K859"/>
  <c r="L859" s="1"/>
  <c r="K875"/>
  <c r="L875" s="1"/>
  <c r="K891"/>
  <c r="L891" s="1"/>
  <c r="K907"/>
  <c r="L907" s="1"/>
  <c r="K923"/>
  <c r="L923" s="1"/>
  <c r="K939"/>
  <c r="L939" s="1"/>
  <c r="K955"/>
  <c r="L955" s="1"/>
  <c r="K966"/>
  <c r="L966" s="1"/>
  <c r="K977"/>
  <c r="L977" s="1"/>
  <c r="K987"/>
  <c r="L987" s="1"/>
  <c r="K998"/>
  <c r="L998" s="1"/>
  <c r="K21"/>
  <c r="L21" s="1"/>
  <c r="J4"/>
  <c r="I4"/>
  <c r="H87" i="54"/>
  <c r="G15" i="50"/>
  <c r="H66" i="54"/>
  <c r="H42"/>
  <c r="H82"/>
  <c r="H40"/>
  <c r="H17"/>
  <c r="G19" i="50"/>
  <c r="H78" i="54"/>
  <c r="H47"/>
  <c r="H83"/>
  <c r="H69"/>
  <c r="H38"/>
  <c r="G22" i="50"/>
  <c r="H56" i="54"/>
  <c r="H67"/>
  <c r="H29"/>
  <c r="G25" i="50"/>
  <c r="H105" i="54"/>
  <c r="H10"/>
  <c r="H25"/>
  <c r="H12"/>
  <c r="H59"/>
  <c r="H85"/>
  <c r="H98"/>
  <c r="H41"/>
  <c r="H33"/>
  <c r="G28" i="50"/>
  <c r="H32" i="54"/>
  <c r="H76"/>
  <c r="H14"/>
  <c r="H21"/>
  <c r="H57"/>
  <c r="H37"/>
  <c r="H36"/>
  <c r="H8"/>
  <c r="H52"/>
  <c r="H70"/>
  <c r="H95"/>
  <c r="H73"/>
  <c r="H79"/>
  <c r="H13"/>
  <c r="G26" i="50"/>
  <c r="H30" i="54"/>
  <c r="H44"/>
  <c r="H96"/>
  <c r="H34"/>
  <c r="H18"/>
  <c r="G16" i="50"/>
  <c r="H39" i="54"/>
  <c r="H22"/>
  <c r="H100"/>
  <c r="H102"/>
  <c r="H91"/>
  <c r="H11"/>
  <c r="G17" i="50"/>
  <c r="H101" i="54"/>
  <c r="H6"/>
  <c r="H35"/>
  <c r="H74"/>
  <c r="H93"/>
  <c r="H92"/>
  <c r="H68"/>
  <c r="H24"/>
  <c r="H15"/>
  <c r="H23"/>
  <c r="H75"/>
  <c r="H7"/>
  <c r="H53"/>
  <c r="H84"/>
  <c r="G21" i="50"/>
  <c r="H62" i="54"/>
  <c r="H48"/>
  <c r="G18" i="50"/>
  <c r="H104" i="54"/>
  <c r="H97"/>
  <c r="H61"/>
  <c r="H45"/>
  <c r="H58"/>
  <c r="H89"/>
  <c r="H81"/>
  <c r="G27" i="50"/>
  <c r="H31" i="54"/>
  <c r="H63"/>
  <c r="H88"/>
  <c r="H43"/>
  <c r="H51"/>
  <c r="H54"/>
  <c r="H94"/>
  <c r="H28"/>
  <c r="H50"/>
  <c r="H80"/>
  <c r="H72"/>
  <c r="H16"/>
  <c r="H60"/>
  <c r="H49"/>
  <c r="H99"/>
  <c r="H27"/>
  <c r="H20"/>
  <c r="H46"/>
  <c r="H26"/>
  <c r="H86"/>
  <c r="H19"/>
  <c r="H77"/>
  <c r="H103"/>
  <c r="H64"/>
  <c r="H65"/>
  <c r="H9"/>
  <c r="H90"/>
  <c r="H71"/>
  <c r="H55"/>
  <c r="G20" i="50"/>
  <c r="L13" i="32" l="1"/>
  <c r="L20"/>
  <c r="L10"/>
  <c r="R11" i="54"/>
  <c r="R14"/>
  <c r="R9"/>
  <c r="R8"/>
  <c r="R12"/>
  <c r="R15"/>
  <c r="R10"/>
  <c r="R13"/>
  <c r="E9" i="26" l="1"/>
  <c r="E3"/>
  <c r="U12"/>
  <c r="I12"/>
  <c r="R12"/>
  <c r="G12"/>
  <c r="Q12"/>
  <c r="T12"/>
  <c r="V12"/>
  <c r="X12"/>
  <c r="AC12"/>
  <c r="AE12"/>
  <c r="K12"/>
  <c r="Y12"/>
  <c r="AA12"/>
  <c r="W12"/>
  <c r="J12"/>
  <c r="H12"/>
  <c r="O12"/>
  <c r="E13"/>
  <c r="F12"/>
  <c r="Z12"/>
  <c r="AD12"/>
  <c r="L12"/>
  <c r="AB12"/>
  <c r="N12"/>
  <c r="AF12" l="1"/>
  <c r="G35" i="50"/>
  <c r="B38" s="1"/>
  <c r="AC13" i="26"/>
  <c r="G13"/>
  <c r="AA13"/>
  <c r="W13"/>
  <c r="Z13"/>
  <c r="AD13"/>
  <c r="AF13"/>
  <c r="N13"/>
  <c r="O13"/>
  <c r="L13"/>
  <c r="V13"/>
  <c r="K13"/>
  <c r="J13"/>
  <c r="U13"/>
  <c r="AE13"/>
  <c r="H13"/>
  <c r="I13"/>
  <c r="AB13"/>
  <c r="Y13"/>
  <c r="R13"/>
  <c r="T13"/>
  <c r="F13"/>
  <c r="Q13"/>
  <c r="X13"/>
  <c r="R7" i="54" l="1"/>
</calcChain>
</file>

<file path=xl/sharedStrings.xml><?xml version="1.0" encoding="utf-8"?>
<sst xmlns="http://schemas.openxmlformats.org/spreadsheetml/2006/main" count="1222" uniqueCount="1083">
  <si>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</si>
  <si>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</si>
  <si>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</si>
  <si>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</si>
  <si>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</si>
  <si>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</si>
  <si>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</si>
  <si>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</si>
  <si>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</si>
  <si>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</si>
  <si>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Fourgon MASTER, BOXER</t>
  </si>
  <si>
    <t>Fourgonnette DOKKER, PARTNER</t>
  </si>
  <si>
    <t>PICKUP</t>
  </si>
  <si>
    <t>Logan à bande</t>
  </si>
  <si>
    <t>C3 à bande</t>
  </si>
  <si>
    <t>308 Access, C4 attraction, Mégane authentique</t>
  </si>
  <si>
    <t xml:space="preserve">508 allure BVA, C5 exclusive BVA </t>
  </si>
  <si>
    <t>BMW 120</t>
  </si>
  <si>
    <t>BMW 320</t>
  </si>
  <si>
    <t>AUDI A6</t>
  </si>
  <si>
    <t>AUDI A8</t>
  </si>
  <si>
    <t>Minibus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</si>
  <si>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</si>
  <si>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</si>
  <si>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</si>
  <si>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</si>
  <si>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</si>
  <si>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</si>
  <si>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</si>
  <si>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</si>
  <si>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</si>
  <si>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</si>
  <si>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</si>
  <si>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</si>
  <si>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</si>
  <si>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</si>
  <si>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</si>
  <si>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207, C3, C Elysée, 301, Clio</t>
  </si>
  <si>
    <t>VL-16</t>
  </si>
  <si>
    <t>VL-17</t>
  </si>
  <si>
    <t xml:space="preserve">C4 </t>
  </si>
  <si>
    <t xml:space="preserve">P208 </t>
  </si>
  <si>
    <t>Bungalow vide</t>
  </si>
  <si>
    <t>Kit de jonction agence</t>
  </si>
  <si>
    <t>Bungalow Sanitaire compagnons</t>
  </si>
  <si>
    <t>Bungalow sanitaire bureaux</t>
  </si>
  <si>
    <t>Sanitaire Solo</t>
  </si>
  <si>
    <t>Kiosque à plan</t>
  </si>
  <si>
    <t>Guérite gardien</t>
  </si>
  <si>
    <t>Container 20"</t>
  </si>
  <si>
    <t>Container 40"</t>
  </si>
  <si>
    <t>Armoire vestiaire double</t>
  </si>
  <si>
    <t>Banc</t>
  </si>
  <si>
    <t>Table de réfectoire</t>
  </si>
  <si>
    <t>Lit superposé (sans matelas)</t>
  </si>
  <si>
    <t>Table forme vague série ULIS droite</t>
  </si>
  <si>
    <t>Table forme vague série ULIS gauche</t>
  </si>
  <si>
    <t>Table de retour</t>
  </si>
  <si>
    <t>Caisson roulant métallique</t>
  </si>
  <si>
    <t>Armoire basse</t>
  </si>
  <si>
    <t>Armoire haute</t>
  </si>
  <si>
    <t>Fauteuil</t>
  </si>
  <si>
    <t>Table 120 x 80</t>
  </si>
  <si>
    <t>Table de réunion 20 personnes</t>
  </si>
  <si>
    <t xml:space="preserve">Table ronde </t>
  </si>
  <si>
    <t>Chaise normale</t>
  </si>
  <si>
    <t>Porte manteau</t>
  </si>
  <si>
    <t>Climatiseur 9000 BTU yc support</t>
  </si>
  <si>
    <t>Climatiseur 12000 BTU yc support</t>
  </si>
  <si>
    <t>Escalier R+1</t>
  </si>
  <si>
    <t>Meuble cuisine (hors réfrigérateur et plaques)</t>
  </si>
  <si>
    <t>Etagère magasin 20"</t>
  </si>
  <si>
    <t>Etagère magasin 40"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</si>
  <si>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</si>
  <si>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</si>
  <si>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</si>
  <si>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</si>
  <si>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</si>
  <si>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</si>
  <si>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</si>
  <si>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</si>
  <si>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</si>
  <si>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</si>
  <si>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</si>
  <si>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</si>
  <si>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</si>
  <si>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</si>
  <si>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</si>
  <si>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</si>
  <si>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</si>
  <si>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</si>
  <si>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</si>
  <si>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</si>
  <si>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</si>
  <si>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Support de panneau BYMARO</t>
  </si>
  <si>
    <t>Panneaux de clôture grillagé</t>
  </si>
  <si>
    <t>Plot de clôture</t>
  </si>
  <si>
    <t>Bride de clôture</t>
  </si>
  <si>
    <t>EQUI-1</t>
  </si>
  <si>
    <t>EQUI-2</t>
  </si>
  <si>
    <t>EQUI-3</t>
  </si>
  <si>
    <t>EQUI-4</t>
  </si>
  <si>
    <t>EQUI-5</t>
  </si>
  <si>
    <t>EQUI-6</t>
  </si>
  <si>
    <t xml:space="preserve">Cabine HT/BT  </t>
  </si>
  <si>
    <t>Armoires Générale BT  (AGTB) 4 Départs</t>
  </si>
  <si>
    <t>Armoires  TGBT 5 départs (4 départs non compris)</t>
  </si>
  <si>
    <t>Armoire AP172</t>
  </si>
  <si>
    <t>Armoire  Pied de colonne</t>
  </si>
  <si>
    <t>Armoire cantonnement</t>
  </si>
  <si>
    <t>Armoire de dérivation 4 départs</t>
  </si>
  <si>
    <t>Armoire de dérivation 3 départs</t>
  </si>
  <si>
    <t>Armoire I40</t>
  </si>
  <si>
    <t>Armoire éclairage avec cellule crépusculaire</t>
  </si>
  <si>
    <t>Armoire éclairage avec horloge</t>
  </si>
  <si>
    <t>Coffret gaine</t>
  </si>
  <si>
    <t>Posta à souder autonome</t>
  </si>
  <si>
    <t>Poste à souder</t>
  </si>
  <si>
    <t>Départ optionnel 100A  160A  250A</t>
  </si>
  <si>
    <t>Mâts d'éclairage  6m</t>
  </si>
  <si>
    <t>Projecteur 400w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</si>
  <si>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</si>
  <si>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</si>
  <si>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</si>
  <si>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</si>
  <si>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</si>
  <si>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</si>
  <si>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</si>
  <si>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</si>
  <si>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</si>
  <si>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</si>
  <si>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</si>
  <si>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</si>
  <si>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</si>
  <si>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</si>
  <si>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</si>
  <si>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</si>
  <si>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</si>
  <si>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</si>
  <si>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</si>
  <si>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</si>
  <si>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</si>
  <si>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</si>
  <si>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</si>
  <si>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</si>
  <si>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</si>
  <si>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</si>
  <si>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Grue automotrice 60 tonnes TEREX avec chauffeur</t>
  </si>
  <si>
    <t>Panneau BYMARO rétro-éclairé</t>
  </si>
  <si>
    <t xml:space="preserve">interférences grues </t>
  </si>
  <si>
    <t>Treuil électrique</t>
  </si>
  <si>
    <t>Voie de grue ml</t>
  </si>
  <si>
    <t>Balisage nocturne</t>
  </si>
  <si>
    <t>Transpalette</t>
  </si>
  <si>
    <t>Panneaux d'identification G1  G2  G3</t>
  </si>
  <si>
    <t xml:space="preserve">Grue à tour GTMR 380     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</si>
  <si>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</si>
  <si>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</si>
  <si>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</si>
  <si>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</si>
  <si>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</si>
  <si>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</si>
  <si>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</si>
  <si>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</si>
  <si>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</si>
  <si>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</si>
  <si>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</si>
  <si>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</si>
  <si>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</si>
  <si>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</si>
  <si>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</si>
  <si>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</si>
  <si>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</si>
  <si>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</si>
  <si>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</si>
  <si>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</si>
  <si>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</si>
  <si>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</si>
  <si>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</si>
  <si>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</si>
  <si>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>Pompe à projeter</t>
  </si>
  <si>
    <t>Benne autovide 1000L</t>
  </si>
  <si>
    <t>Benne autovide 1500L</t>
  </si>
  <si>
    <t>Fourche à palette</t>
  </si>
  <si>
    <t>Bac à mortier</t>
  </si>
  <si>
    <t>Trémie agitatrice</t>
  </si>
  <si>
    <t>Convertisseur 2 pc</t>
  </si>
  <si>
    <t>Règle vibrante</t>
  </si>
  <si>
    <t>Vibreur mobile</t>
  </si>
  <si>
    <t>Truelle mécanique</t>
  </si>
  <si>
    <t>Goulotte à gravats / Trémie</t>
  </si>
  <si>
    <t>Goulotte à gravats / Support</t>
  </si>
  <si>
    <t>Scie à sol</t>
  </si>
  <si>
    <t>Carotteuse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</si>
  <si>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</si>
  <si>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</si>
  <si>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</si>
  <si>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</si>
  <si>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</si>
  <si>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</si>
  <si>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</si>
  <si>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</si>
  <si>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</si>
  <si>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</si>
  <si>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</si>
  <si>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</si>
  <si>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</si>
  <si>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</si>
  <si>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</si>
  <si>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</si>
  <si>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</si>
  <si>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</si>
  <si>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</si>
  <si>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</si>
  <si>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</si>
  <si>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Pièces d'usure CAB/m3  12dh/m3</t>
  </si>
  <si>
    <t>Centrale à béton  55m3/h</t>
  </si>
  <si>
    <t>Chariot élévateur avec fourche et godet 17m et 18m</t>
  </si>
  <si>
    <t>Chariot élévateur avec fourche et godet 13m</t>
  </si>
  <si>
    <t xml:space="preserve">Chariot élévateur avec fourche et godet 9m </t>
  </si>
  <si>
    <t>Projecteur grue 2000w yc support</t>
  </si>
  <si>
    <t>Tuyau pompe à projeter 25ml</t>
  </si>
  <si>
    <t>Goulotte à gravats / Goulotte 1m</t>
  </si>
  <si>
    <t>Pilonneuse</t>
  </si>
  <si>
    <t>Plaque vibrante</t>
  </si>
  <si>
    <t xml:space="preserve">Mini pelle </t>
  </si>
  <si>
    <t>Tractopelle</t>
  </si>
  <si>
    <t>Compresseurs sans flexible</t>
  </si>
  <si>
    <t>Extincteur</t>
  </si>
  <si>
    <t>Bac de rétention</t>
  </si>
  <si>
    <t>Bac palette de rétention</t>
  </si>
  <si>
    <t>Pompe à eau Grindex Minette (50 m3/h) (+25ml Tuyau)</t>
  </si>
  <si>
    <t>Appareil de niveau TOPCON ATB4 complet</t>
  </si>
  <si>
    <t>Laser</t>
  </si>
  <si>
    <t>Théodolite</t>
  </si>
  <si>
    <t>Mire</t>
  </si>
  <si>
    <t>Trépied</t>
  </si>
  <si>
    <t>Pelle  45T</t>
  </si>
  <si>
    <t>Compacteur  75cm  2 billes</t>
  </si>
  <si>
    <t>Chargeur sur pneu 4300L</t>
  </si>
  <si>
    <t>Dumper 1000L</t>
  </si>
  <si>
    <t>Citerne à gasoil mobile 1000L</t>
  </si>
  <si>
    <t>Citerne à gasoil fixe 2000L</t>
  </si>
  <si>
    <t>Citerne à eau fixe 3000L</t>
  </si>
  <si>
    <t>Citerne à eau fixe 5000L</t>
  </si>
  <si>
    <t>Surpresseur 80L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</si>
  <si>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</si>
  <si>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</si>
  <si>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</si>
  <si>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</si>
  <si>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</si>
  <si>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</si>
  <si>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</si>
  <si>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</si>
  <si>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</si>
  <si>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</si>
  <si>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</si>
  <si>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</si>
  <si>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</si>
  <si>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</si>
  <si>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</si>
  <si>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</si>
  <si>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CIT-10</t>
  </si>
  <si>
    <t>Rallonge de ferme</t>
  </si>
  <si>
    <t>attaches volantes dalle</t>
  </si>
  <si>
    <t>attaches volantes voile</t>
  </si>
  <si>
    <t>Porteur sous extensible</t>
  </si>
  <si>
    <t>Palonnier déport</t>
  </si>
  <si>
    <t>Protection ascenseur 400</t>
  </si>
  <si>
    <t>Protection ascenseur 700</t>
  </si>
  <si>
    <t>Coulisseaux de poutrelle</t>
  </si>
  <si>
    <t>Potelets garde corps à pince</t>
  </si>
  <si>
    <t>Potelets garde corps à  fiche</t>
  </si>
  <si>
    <t>Pinces réversibles D25  (dalle et acrotère)</t>
  </si>
  <si>
    <t>TPS 300</t>
  </si>
  <si>
    <t>TPS 350</t>
  </si>
  <si>
    <t>TPS 450</t>
  </si>
  <si>
    <t>TPS 530</t>
  </si>
  <si>
    <t>TPS 600</t>
  </si>
  <si>
    <t>TPS 700</t>
  </si>
  <si>
    <t xml:space="preserve">Chappe </t>
  </si>
  <si>
    <t>Manille de levage</t>
  </si>
  <si>
    <t>Suspente de vérin</t>
  </si>
  <si>
    <t>Poteau de départ 1m</t>
  </si>
  <si>
    <t>Goupille de sécurité</t>
  </si>
  <si>
    <t>Boulon 12 x 60 + écrou frein</t>
  </si>
  <si>
    <t>Poteau 100 grutable + manchons</t>
  </si>
  <si>
    <t>Poteau 200 grutable + manchons</t>
  </si>
  <si>
    <t>Moise 200</t>
  </si>
  <si>
    <t>Moise renforcée 200</t>
  </si>
  <si>
    <t>Moise 300</t>
  </si>
  <si>
    <t>Diagonale 200 x 200 L 2755</t>
  </si>
  <si>
    <t>Diagonale 300 x 200 L 3505</t>
  </si>
  <si>
    <t>Plinthe 200</t>
  </si>
  <si>
    <t>Volée alu 90 x 300 ht 100</t>
  </si>
  <si>
    <t>Volée alu 90 x 300 ht 200</t>
  </si>
  <si>
    <t>Garde corps volée 300 Haut 100 + GP</t>
  </si>
  <si>
    <t>Garde corps volée 300 Haut 200 + GP</t>
  </si>
  <si>
    <t>Garde corps Palier 300 x 100</t>
  </si>
  <si>
    <t>Garde corps Palier 300 x 200 + GP haut</t>
  </si>
  <si>
    <t>Garde corps Palier 300 x 200 + GP bas</t>
  </si>
  <si>
    <t>Podium ascenseur PCA</t>
  </si>
  <si>
    <t>CLAP 5t</t>
  </si>
  <si>
    <t>Nacelle à blessé</t>
  </si>
  <si>
    <t>Consoles pignon 2F 1900</t>
  </si>
  <si>
    <t>Consoles pignon 2F 3700</t>
  </si>
  <si>
    <t>Consoles pignon Angle</t>
  </si>
  <si>
    <t>Fermeture articulée 1,76m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</si>
  <si>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</si>
  <si>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</si>
  <si>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</si>
  <si>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</si>
  <si>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</si>
  <si>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</si>
  <si>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</si>
  <si>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</si>
  <si>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</si>
  <si>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</si>
  <si>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</si>
  <si>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</si>
  <si>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</si>
  <si>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</si>
  <si>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</si>
  <si>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</si>
  <si>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</si>
  <si>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</si>
  <si>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</si>
  <si>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</si>
  <si>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</si>
  <si>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</si>
  <si>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</si>
  <si>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</si>
  <si>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</si>
  <si>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</si>
  <si>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</si>
  <si>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</si>
  <si>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</si>
  <si>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</si>
  <si>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</si>
  <si>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</si>
  <si>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</si>
  <si>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</si>
  <si>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</si>
  <si>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</si>
  <si>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</si>
  <si>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</si>
  <si>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</si>
  <si>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</si>
  <si>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</si>
  <si>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</si>
  <si>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</si>
  <si>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</si>
  <si>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</si>
  <si>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</si>
  <si>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</si>
  <si>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Banchette 0,35 x 2,00</t>
  </si>
  <si>
    <t>Banchette 0,35 x 1,50</t>
  </si>
  <si>
    <t xml:space="preserve">Banchette 0,35 x 1,00 </t>
  </si>
  <si>
    <t xml:space="preserve">Banchette 0,35 x 0,50 </t>
  </si>
  <si>
    <t>Pince de serrage</t>
  </si>
  <si>
    <t>Panneau Frami 0,90X1,50 m</t>
  </si>
  <si>
    <t>Panneau Frami 0,60X1,50 m</t>
  </si>
  <si>
    <t>Panneau Frami 0,30X1,50 m</t>
  </si>
  <si>
    <t>Angle intérieur frami</t>
  </si>
  <si>
    <t>Angle extérieur frami</t>
  </si>
  <si>
    <t>Pince de serrage rapide frami</t>
  </si>
  <si>
    <t>Panneau PERI 0,90 x 1,20 m</t>
  </si>
  <si>
    <t>Panneau Alquisur 3,00 m x 1,00 m</t>
  </si>
  <si>
    <t>Panneau Alquisur 1,50 m x 1,00 m</t>
  </si>
  <si>
    <t>Panneau Alquisur 3,00 m x 0,70 m</t>
  </si>
  <si>
    <t>Panneau Alquisur 3,00 m x 0,60 m</t>
  </si>
  <si>
    <t>Axe moyen</t>
  </si>
  <si>
    <t>Fixation</t>
  </si>
  <si>
    <t>Crochet de levage</t>
  </si>
  <si>
    <t>Banche 280 x 240</t>
  </si>
  <si>
    <t>Banche 280 x 120</t>
  </si>
  <si>
    <t>Banche 280 x 60</t>
  </si>
  <si>
    <t>Banche 280 x 30</t>
  </si>
  <si>
    <t>Banche 280 x 10</t>
  </si>
  <si>
    <t xml:space="preserve">Angle int 280 </t>
  </si>
  <si>
    <t xml:space="preserve">Angle ext 280 </t>
  </si>
  <si>
    <t>Sous Hausse 150 x 240</t>
  </si>
  <si>
    <t>Sous Hausse 150 x 120</t>
  </si>
  <si>
    <t>Sous Hausse 150 x 60</t>
  </si>
  <si>
    <t>Sous Hausse 150 x 30</t>
  </si>
  <si>
    <t>Sous Hausse 150 x 10</t>
  </si>
  <si>
    <t>Angle int 150</t>
  </si>
  <si>
    <t>Angle ext 150</t>
  </si>
  <si>
    <t>Sous Hausse 100 x 240</t>
  </si>
  <si>
    <t>Sous Hausse 100 x 120</t>
  </si>
  <si>
    <t>Sous Hausse 100 x 60</t>
  </si>
  <si>
    <t>Sous Hausse 100 x 30</t>
  </si>
  <si>
    <t>Sous Hausse 100 x 10</t>
  </si>
  <si>
    <t>Angle int 100</t>
  </si>
  <si>
    <t>Angle ext 100</t>
  </si>
  <si>
    <t>Rehausse 20 x 240</t>
  </si>
  <si>
    <t>Rehausse 20 x 120</t>
  </si>
  <si>
    <t>Rehausse 20 x 60</t>
  </si>
  <si>
    <t>Rehausse 20 x 30</t>
  </si>
  <si>
    <t>Rehausse 20 x 10</t>
  </si>
  <si>
    <t>Angle ext 20</t>
  </si>
  <si>
    <t>Rehausse 50 x 240</t>
  </si>
  <si>
    <t>Rehausse 50 x 120</t>
  </si>
  <si>
    <t>Rehausse 50 x 60</t>
  </si>
  <si>
    <t>Rehausse 50 x 30</t>
  </si>
  <si>
    <t>Rehausse 50 x 10</t>
  </si>
  <si>
    <t>Angle ext 50</t>
  </si>
  <si>
    <t>Compas</t>
  </si>
  <si>
    <t xml:space="preserve">Angle int 50 </t>
  </si>
  <si>
    <t>Angle int 20</t>
  </si>
  <si>
    <t>Banche 285 x 240</t>
  </si>
  <si>
    <t>Banche 285 x 120</t>
  </si>
  <si>
    <t>Banche 285 x 60</t>
  </si>
  <si>
    <t>Banche 285 x 28</t>
  </si>
  <si>
    <t>Banche 285 x 15</t>
  </si>
  <si>
    <t>Angle int 285</t>
  </si>
  <si>
    <t>Angle ext 285</t>
  </si>
  <si>
    <t>Sous Hausse 100 x 28</t>
  </si>
  <si>
    <t>Sous Hausse 100 x 15</t>
  </si>
  <si>
    <t>Rehausse 50 x 28</t>
  </si>
  <si>
    <t>Rehausse 50 x 15</t>
  </si>
  <si>
    <t>Règle de compensation  2 x 100</t>
  </si>
  <si>
    <t>Règle de compensation  3 x 100</t>
  </si>
  <si>
    <t>Règle de compensation  4 x 100</t>
  </si>
  <si>
    <t>Règle de compensation  5 x 100</t>
  </si>
  <si>
    <t>Règle de compensation  2 x 285</t>
  </si>
  <si>
    <t>Règle de compensation  3 x 285</t>
  </si>
  <si>
    <t>Règle de compensation  4 x 285</t>
  </si>
  <si>
    <t>Règle de compensation  5 x 285</t>
  </si>
  <si>
    <t>Règle de compensation  2 x 335</t>
  </si>
  <si>
    <t>Règle de compensation  3 x 335</t>
  </si>
  <si>
    <t>Règle de compensation  4 x 335</t>
  </si>
  <si>
    <t>Règle de compensation  5 x 335</t>
  </si>
  <si>
    <t>Barrette d'about</t>
  </si>
  <si>
    <t>Aimant galva</t>
  </si>
  <si>
    <t>Panneau Topec 1,80X1,80 m</t>
  </si>
  <si>
    <t>Tête à 4 Sup</t>
  </si>
  <si>
    <t>Tête à 3 Sup</t>
  </si>
  <si>
    <t xml:space="preserve">Broche A Ressort </t>
  </si>
  <si>
    <t xml:space="preserve">Barre de Montage </t>
  </si>
  <si>
    <t>Panneau 150 X 100</t>
  </si>
  <si>
    <t>Panneau 150 x 50</t>
  </si>
  <si>
    <t>Serrure de coffrage</t>
  </si>
  <si>
    <t>Serrure réglable</t>
  </si>
  <si>
    <t xml:space="preserve">Tête </t>
  </si>
  <si>
    <t>Poutrelle Support 4m</t>
  </si>
  <si>
    <t>Poutrelle Support 3m</t>
  </si>
  <si>
    <t>Poutrelle  mixte 4m</t>
  </si>
  <si>
    <t>Poutrelle mixte 3m</t>
  </si>
  <si>
    <t>Poutrelle Guide 4m</t>
  </si>
  <si>
    <t>Support poutrelle guide</t>
  </si>
  <si>
    <t>Tables préfa 15 m² avec mains de levage</t>
  </si>
  <si>
    <t>Tables préfa 30 m²  avec mains de levage</t>
  </si>
  <si>
    <t>Moules nervurés</t>
  </si>
  <si>
    <t>Coffrage escalier</t>
  </si>
  <si>
    <t>Générateur d'air chaud</t>
  </si>
  <si>
    <t>Bâche préfa</t>
  </si>
  <si>
    <t>Palonnier de poutre</t>
  </si>
  <si>
    <t>Moules de poutres 10m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</si>
  <si>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</si>
  <si>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</si>
  <si>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</si>
  <si>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</si>
  <si>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</si>
  <si>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</si>
  <si>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</si>
  <si>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</si>
  <si>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</si>
  <si>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</si>
  <si>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</si>
  <si>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</si>
  <si>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</si>
  <si>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</si>
  <si>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</si>
  <si>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</si>
  <si>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</si>
  <si>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</si>
  <si>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</si>
  <si>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</si>
  <si>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</si>
  <si>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</si>
  <si>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</si>
  <si>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</si>
  <si>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</si>
  <si>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</si>
  <si>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</si>
  <si>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</si>
  <si>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</si>
  <si>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</si>
  <si>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</si>
  <si>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</si>
  <si>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</si>
  <si>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</si>
  <si>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</si>
  <si>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</si>
  <si>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</si>
  <si>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</si>
  <si>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</si>
  <si>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</si>
  <si>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</si>
  <si>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</si>
  <si>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</si>
  <si>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</si>
  <si>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</si>
  <si>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</si>
  <si>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</si>
  <si>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</si>
  <si>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</si>
  <si>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</si>
  <si>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</si>
  <si>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</si>
  <si>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</si>
  <si>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</si>
  <si>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</si>
  <si>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</si>
  <si>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</si>
  <si>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</si>
  <si>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</si>
  <si>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</si>
  <si>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</si>
  <si>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</si>
  <si>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</si>
  <si>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</si>
  <si>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</si>
  <si>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</si>
  <si>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</si>
  <si>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</si>
  <si>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</si>
  <si>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</si>
  <si>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</si>
  <si>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</si>
  <si>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</si>
  <si>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</si>
  <si>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</si>
  <si>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</si>
  <si>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</si>
  <si>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</si>
  <si>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</si>
  <si>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</si>
  <si>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</si>
  <si>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</si>
  <si>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</si>
  <si>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</si>
  <si>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</si>
  <si>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</si>
  <si>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</si>
  <si>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</si>
  <si>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</si>
  <si>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</si>
  <si>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</si>
  <si>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</si>
  <si>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</si>
  <si>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</si>
  <si>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</si>
  <si>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</si>
  <si>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</si>
  <si>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</si>
  <si>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</si>
  <si>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</si>
  <si>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</si>
  <si>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</si>
  <si>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</si>
  <si>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</si>
  <si>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Rehausse 0,5m 4 faces</t>
  </si>
  <si>
    <t>Plaque de base</t>
  </si>
  <si>
    <t>Goupille à bascule</t>
  </si>
  <si>
    <t>Vérin de pied</t>
  </si>
  <si>
    <t>Diagonale horizontale</t>
  </si>
  <si>
    <t>Cadre acier 150</t>
  </si>
  <si>
    <t>Cadre acier 92,5</t>
  </si>
  <si>
    <t>Diagonale KV</t>
  </si>
  <si>
    <t>Diagonale croisillon 150</t>
  </si>
  <si>
    <t>Diagonale croisillon 92,5</t>
  </si>
  <si>
    <t>Garde corps à connecteur</t>
  </si>
  <si>
    <t>Planchon acier</t>
  </si>
  <si>
    <t>Planchon à trappe</t>
  </si>
  <si>
    <t>Echelle 215</t>
  </si>
  <si>
    <t>Lisse à clavette</t>
  </si>
  <si>
    <t>Vérin fourche</t>
  </si>
  <si>
    <t>Chariot de ripage</t>
  </si>
  <si>
    <t>Panier 110 x 180 GV</t>
  </si>
  <si>
    <t>Panier pour cadre 92,5 GV</t>
  </si>
  <si>
    <t>Panier pour cadre 150 GV</t>
  </si>
  <si>
    <t>Panier 2 cotés grillagés</t>
  </si>
  <si>
    <t xml:space="preserve">Traverse base 160 </t>
  </si>
  <si>
    <t xml:space="preserve">Traverse base 100 </t>
  </si>
  <si>
    <t>Vérin pied</t>
  </si>
  <si>
    <t>Diagonale horizontale 160 x 160</t>
  </si>
  <si>
    <t>Diagonale horizontale 100 x 100</t>
  </si>
  <si>
    <t>Broche cadre coulissant</t>
  </si>
  <si>
    <t>Broche méplat</t>
  </si>
  <si>
    <t>Vérin de tête</t>
  </si>
  <si>
    <t>Poteau coulissant</t>
  </si>
  <si>
    <t>Cadre coulissant 160</t>
  </si>
  <si>
    <t>Cadre coulissant 100</t>
  </si>
  <si>
    <t>Cadre courant 160</t>
  </si>
  <si>
    <t>Cadre courant 100</t>
  </si>
  <si>
    <t xml:space="preserve">Planchon 1,60 </t>
  </si>
  <si>
    <t xml:space="preserve">Planchon 1,00 </t>
  </si>
  <si>
    <t xml:space="preserve">Conteneur cadres </t>
  </si>
  <si>
    <t>Conteneur poteaux</t>
  </si>
  <si>
    <t>Conteneur accessoires</t>
  </si>
  <si>
    <t xml:space="preserve">Pied vérin </t>
  </si>
  <si>
    <t xml:space="preserve">Fourche vérin </t>
  </si>
  <si>
    <t>Diagonale 200 x 150</t>
  </si>
  <si>
    <t>diagonale horizontale 100 x 150</t>
  </si>
  <si>
    <t>Montant 200 cm</t>
  </si>
  <si>
    <t>Montant 150 cm</t>
  </si>
  <si>
    <t>Montant 100 cm</t>
  </si>
  <si>
    <t>Montant 24 cm</t>
  </si>
  <si>
    <t>Moise 150 cm</t>
  </si>
  <si>
    <t>Moise 75 cm</t>
  </si>
  <si>
    <t>Connecteurs</t>
  </si>
  <si>
    <t>Bride d'assemblage pour levage</t>
  </si>
  <si>
    <t>Planchon 150 x 61</t>
  </si>
  <si>
    <t>Echelle</t>
  </si>
  <si>
    <t>Paniers</t>
  </si>
  <si>
    <t>Etais 1,60 à 2,50 D25</t>
  </si>
  <si>
    <t>Etais 1,80 à 2,50 D35</t>
  </si>
  <si>
    <t>Etais 2,00 à 3,50 D35</t>
  </si>
  <si>
    <t>Etais 2,10 à 3,50 E35</t>
  </si>
  <si>
    <t>Etais 2,20 à 3,50 E35</t>
  </si>
  <si>
    <t>Etais 2,60 à 4,50 D45</t>
  </si>
  <si>
    <t>Etais 3,10 à 5,50 E55</t>
  </si>
  <si>
    <t>Panier de stockage</t>
  </si>
  <si>
    <t>Trépieds</t>
  </si>
  <si>
    <t>Ecarteurs</t>
  </si>
  <si>
    <t>Fourche</t>
  </si>
  <si>
    <t>Poutrelle alu H20  2,40m</t>
  </si>
  <si>
    <t>Poutrelle alu H20 3,00m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</si>
  <si>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</si>
  <si>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</si>
  <si>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</si>
  <si>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</si>
  <si>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</si>
  <si>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</si>
  <si>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</si>
  <si>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</si>
  <si>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</si>
  <si>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</si>
  <si>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</si>
  <si>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</si>
  <si>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</si>
  <si>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</si>
  <si>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</si>
  <si>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</si>
  <si>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</si>
  <si>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</si>
  <si>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</si>
  <si>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</si>
  <si>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</si>
  <si>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</si>
  <si>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</si>
  <si>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</si>
  <si>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</si>
  <si>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</si>
  <si>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</si>
  <si>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</si>
  <si>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</si>
  <si>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</si>
  <si>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</si>
  <si>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</si>
  <si>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</si>
  <si>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</si>
  <si>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</si>
  <si>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</si>
  <si>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</si>
  <si>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</si>
  <si>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</si>
  <si>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</si>
  <si>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</si>
  <si>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</si>
  <si>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</si>
  <si>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</si>
  <si>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</si>
  <si>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</si>
  <si>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</si>
  <si>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</si>
  <si>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</si>
  <si>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</si>
  <si>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</si>
  <si>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</si>
  <si>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</si>
  <si>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</si>
  <si>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</si>
  <si>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</si>
  <si>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</si>
  <si>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</si>
  <si>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</si>
  <si>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</si>
  <si>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</si>
  <si>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</si>
  <si>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ETAI-64</t>
  </si>
  <si>
    <t>ETAI-65</t>
  </si>
  <si>
    <t>ETAI-66</t>
  </si>
  <si>
    <t>ETAI-67</t>
  </si>
  <si>
    <t>ETAI-68</t>
  </si>
  <si>
    <t>ETAI-69</t>
  </si>
  <si>
    <t>Socle réglable à pas carré</t>
  </si>
  <si>
    <t>Socle  fixe</t>
  </si>
  <si>
    <t>Diagonale 2,19m</t>
  </si>
  <si>
    <t>Panatrap échelle 0,6 x 3 m</t>
  </si>
  <si>
    <t>Panatrap échelle 0,6 x 2 m</t>
  </si>
  <si>
    <t>Palier d'escalier 1,5m</t>
  </si>
  <si>
    <t>Volée d'escalier</t>
  </si>
  <si>
    <t>Roues  pivotante sous vérin D200</t>
  </si>
  <si>
    <t>Poulie</t>
  </si>
  <si>
    <t>Collier Orthogonal fixe</t>
  </si>
  <si>
    <t>Collier Orthogonal orientable</t>
  </si>
  <si>
    <t>Elément 2m x 0,70 m</t>
  </si>
  <si>
    <t>Elément 1m x 0,70 m</t>
  </si>
  <si>
    <t>Moise 3,00m</t>
  </si>
  <si>
    <t>Console 0,95 x 0,53</t>
  </si>
  <si>
    <t>Terminal de barre 0,7</t>
  </si>
  <si>
    <t>Bout d'échafaudage 0,7</t>
  </si>
  <si>
    <t>Planchon 0,3x 2,00 m</t>
  </si>
  <si>
    <t>Planchon 0,3x 2,50 m</t>
  </si>
  <si>
    <t>Planchon 0,3x 3,00 m</t>
  </si>
  <si>
    <t>308 active+, C4 dynamique, Mégane sport</t>
  </si>
  <si>
    <t>508 active, C5 dynamique, DS4</t>
  </si>
  <si>
    <t>Benne tri déchet 2000L basculante</t>
  </si>
  <si>
    <t>Groupe électrogène 13,5kva</t>
  </si>
  <si>
    <t>Groupe électrogène 88kva</t>
  </si>
  <si>
    <t>Groupe électrogène 110kva</t>
  </si>
  <si>
    <t>Groupe électrogène 160kva</t>
  </si>
  <si>
    <t>Groupe électrogène 200kva</t>
  </si>
  <si>
    <t>Groupe électrogène 250kva</t>
  </si>
  <si>
    <t>Transfo 250kva</t>
  </si>
  <si>
    <t>Transfo 630kva</t>
  </si>
  <si>
    <t>Benne à béton couchée 1000L à tuyau D250</t>
  </si>
  <si>
    <t>Benne à béton couchée 1500L à tuyau D250</t>
  </si>
  <si>
    <t>Vérin 80cm</t>
  </si>
  <si>
    <t>Coffrage poteau aile de moulin 2,50m</t>
  </si>
  <si>
    <t>Coffrage poteau rond 2,50m</t>
  </si>
  <si>
    <t>Panneaux Frami 0,45X1,50 m</t>
  </si>
  <si>
    <t>Panneau Topec 1,80X0,90 m</t>
  </si>
  <si>
    <t>Panneau Topec 1,80X0,60 m</t>
  </si>
  <si>
    <t>Panneau Topec 1,80X50 m</t>
  </si>
  <si>
    <t>Panneau Topec 1,80X0,30 m</t>
  </si>
  <si>
    <t>Panneau Topec 90X90 cm</t>
  </si>
  <si>
    <t>Panneau Topec 90X60 cm</t>
  </si>
  <si>
    <t>PanneauTopec  90X30 cm</t>
  </si>
  <si>
    <t>Panneau Topec Télescopique 180/50X90 cm</t>
  </si>
  <si>
    <t>Panneau Topec Télescopique 180X30X60 cm</t>
  </si>
  <si>
    <t>Panneau Topec Télescopique  90/60X90 cm</t>
  </si>
  <si>
    <t>Panneau Topec Télescopique 90X30X60 cm</t>
  </si>
  <si>
    <t>Echelle 2,4m</t>
  </si>
  <si>
    <t>Poutrelle alu H20 3,60m</t>
  </si>
  <si>
    <t>Montant 3m</t>
  </si>
  <si>
    <t>Montant 2m</t>
  </si>
  <si>
    <t>Montant 1m</t>
  </si>
  <si>
    <t>Montant 0,52m</t>
  </si>
  <si>
    <t>Montant 0,25m</t>
  </si>
  <si>
    <t>Moise 3m</t>
  </si>
  <si>
    <t>Moise 2,5m</t>
  </si>
  <si>
    <t>Moise 2m</t>
  </si>
  <si>
    <t>Moise 1,5m</t>
  </si>
  <si>
    <t>Moise 1m</t>
  </si>
  <si>
    <t>Moise 0,5m</t>
  </si>
  <si>
    <t>Diagonale 3,52m</t>
  </si>
  <si>
    <t>Diagonale 3,12m</t>
  </si>
  <si>
    <t>Diagonale 2,83m</t>
  </si>
  <si>
    <t>Diagonale 2,5m</t>
  </si>
  <si>
    <t>Diagonale 2,24m</t>
  </si>
  <si>
    <t>Palier d'escalier 3m</t>
  </si>
  <si>
    <t>Palier d'escalier 2,5m</t>
  </si>
  <si>
    <t>Palier d'escalier 2m</t>
  </si>
  <si>
    <t>Palier d'escalier 1m</t>
  </si>
  <si>
    <t>Palier d'escalier 0,75m</t>
  </si>
  <si>
    <t>Plinthe 3m</t>
  </si>
  <si>
    <t>Plinthe 2,5m</t>
  </si>
  <si>
    <t>Plinthe 2m</t>
  </si>
  <si>
    <t>Plinthe 1,5m</t>
  </si>
  <si>
    <t>Plinthe 1m</t>
  </si>
  <si>
    <t>Plinthe 0,75m</t>
  </si>
  <si>
    <t>Console 0,75m</t>
  </si>
  <si>
    <t>Socle réglables 0,60m</t>
  </si>
  <si>
    <t>Socle réglables 0,80m</t>
  </si>
  <si>
    <t>Embase de début 0,70m</t>
  </si>
  <si>
    <t>Planchon à trappe 2,50m</t>
  </si>
  <si>
    <t>Moise 2,50m</t>
  </si>
  <si>
    <t>Moise 2,00m</t>
  </si>
  <si>
    <t>Diagonale 2,00 x 2,00 (2,80m)</t>
  </si>
  <si>
    <t>Diagonale 2,50 x 2,00 (3,20m)</t>
  </si>
  <si>
    <t>Diagonale 3,00 x 2,00 (3,60m)</t>
  </si>
  <si>
    <t>Plinthe 0,70m</t>
  </si>
  <si>
    <t>Plinthe 2,00m</t>
  </si>
  <si>
    <t>Plinthe 2,50m</t>
  </si>
  <si>
    <t>Plinthe 3,00m</t>
  </si>
  <si>
    <t>Protecteur latéral 0,70m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</si>
  <si>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</si>
  <si>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</si>
  <si>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</si>
  <si>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</si>
  <si>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</si>
  <si>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</si>
  <si>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</si>
  <si>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</si>
  <si>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VL -TRANSPORT</t>
  </si>
  <si>
    <t>CANTONNEMENT</t>
  </si>
  <si>
    <t>EQUIPEMENT CHANTIER</t>
  </si>
  <si>
    <t>ELECTRECITE</t>
  </si>
  <si>
    <t>LEVAGE</t>
  </si>
  <si>
    <t>OUTILLAGE DE PRODUCTION</t>
  </si>
  <si>
    <t>TERRASSEMENT</t>
  </si>
  <si>
    <t>CITERNE &amp; BAC</t>
  </si>
  <si>
    <t>SECURITE</t>
  </si>
  <si>
    <t>COFFRAGE VERTICAL</t>
  </si>
  <si>
    <t>ETAIEMENT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</si>
  <si>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</si>
  <si>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</si>
  <si>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</si>
  <si>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</si>
  <si>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</si>
  <si>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</si>
  <si>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</si>
  <si>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</si>
  <si>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</si>
  <si>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</si>
  <si>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</si>
  <si>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</si>
  <si>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</si>
  <si>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</si>
  <si>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</si>
  <si>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</si>
  <si>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</si>
  <si>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</si>
  <si>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</si>
  <si>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</si>
  <si>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</si>
  <si>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</si>
  <si>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</si>
  <si>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</si>
  <si>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</si>
  <si>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</si>
  <si>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</si>
  <si>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</si>
  <si>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</si>
  <si>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</si>
  <si>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</si>
  <si>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</si>
  <si>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</si>
  <si>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</si>
  <si>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</si>
  <si>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</si>
  <si>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</si>
  <si>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</si>
  <si>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</si>
  <si>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</si>
  <si>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</si>
  <si>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</si>
  <si>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</si>
  <si>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</si>
  <si>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</si>
  <si>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</si>
  <si>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</si>
  <si>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</si>
  <si>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</si>
  <si>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</si>
  <si>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</si>
  <si>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</si>
  <si>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</si>
  <si>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</si>
  <si>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</si>
  <si>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</si>
  <si>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</si>
  <si>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</si>
  <si>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</si>
  <si>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</si>
  <si>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</si>
  <si>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</si>
  <si>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</si>
  <si>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</si>
  <si>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 xml:space="preserve">ECHAFAUDAGE 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</si>
  <si>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</si>
  <si>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</si>
  <si>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</si>
  <si>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</si>
  <si>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</si>
  <si>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</si>
  <si>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</si>
  <si>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</si>
  <si>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</si>
  <si>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</si>
  <si>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</si>
  <si>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</si>
  <si>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</si>
  <si>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</si>
  <si>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</si>
  <si>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</si>
  <si>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</si>
  <si>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</si>
  <si>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</si>
  <si>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</si>
  <si>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FCB345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</si>
  <si>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</si>
  <si>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</si>
  <si>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</si>
  <si>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</si>
  <si>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</si>
  <si>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</si>
  <si>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</si>
  <si>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</si>
  <si>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</si>
  <si>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MESSI675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</si>
  <si>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</si>
  <si>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</si>
  <si>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</si>
  <si>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</si>
  <si>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</si>
  <si>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</si>
  <si>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</si>
  <si>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</si>
  <si>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</si>
  <si>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</si>
  <si>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QTE</t>
  </si>
  <si>
    <t>NB/JOURS</t>
  </si>
  <si>
    <t>Location Matériel</t>
  </si>
  <si>
    <t>AVOIR M-1</t>
  </si>
  <si>
    <t>DATE D'ARRET</t>
  </si>
  <si>
    <t>AVOIR M</t>
  </si>
  <si>
    <t>CLUB HOUSE BOUSKOURA</t>
  </si>
  <si>
    <t>Février-2015</t>
  </si>
  <si>
    <t>P.U/MOIS</t>
  </si>
  <si>
    <t>Climatiseur 18000 BTU yc support</t>
  </si>
  <si>
    <t xml:space="preserve">Extincteur à poudre classe 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</si>
  <si>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</si>
  <si>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</si>
  <si>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</si>
  <si>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</si>
  <si>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</si>
  <si>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</si>
  <si>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</si>
  <si>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</si>
  <si>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</si>
  <si>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</si>
  <si>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</si>
  <si>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</si>
  <si>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Panneau BYMARO 2,20 x 1,20 (Vente)</t>
  </si>
  <si>
    <t xml:space="preserve">Rallonges 5G6 HO7RNF Hypra 25ml (Vente) </t>
  </si>
  <si>
    <t>Grue à tour MDT 170   Jusqu'à 27 m</t>
  </si>
  <si>
    <t>Grue à tour MDT 170   Jusqu'à 37 m</t>
  </si>
  <si>
    <t>Grue à tour MDT 170   Plus de 37 m</t>
  </si>
  <si>
    <t>Grue à tour MDT 178   Jusqu'à 27 m</t>
  </si>
  <si>
    <t>Grue à tour MDT 178   Jusqu'à 37 m</t>
  </si>
  <si>
    <t>Grue à tour MDT 178   Plus de 37 m</t>
  </si>
  <si>
    <t>Grue à tour MDT 192   Jusqu'à 35 m</t>
  </si>
  <si>
    <t>Grue à tour MDT 192   Jusqu'à 45 m</t>
  </si>
  <si>
    <t>Grue à tour MDT 192   Plus de 45 m</t>
  </si>
  <si>
    <t>Grue à tour MDT 222   Jusqu'à 35 m</t>
  </si>
  <si>
    <t>Grue à tour MDT 222   Jusqu'à 45 m</t>
  </si>
  <si>
    <t>Grue à tour MDT 222   Plus de 45 m</t>
  </si>
  <si>
    <t>Grue à tour MDT 235   Jusqu'à 35 m</t>
  </si>
  <si>
    <t>Grue à tour MDT 235   Jusqu'à 45 m</t>
  </si>
  <si>
    <t>Grue à tour MDT 235   Plus de 45 m</t>
  </si>
  <si>
    <t>Grue à tour MDT 265   Jusqu'à 35 m</t>
  </si>
  <si>
    <t>Grue à tour MDT 265   Jusqu'à 45 m</t>
  </si>
  <si>
    <t>Grue à tour MDT 265   Plus de 45 m</t>
  </si>
  <si>
    <t>Grue à tour MDT 310   Jusqu'à 35 m</t>
  </si>
  <si>
    <t>Grue à tour MDT 310  Jusqu'à 45 m</t>
  </si>
  <si>
    <t>Grue à tour MDT 310   Plus de 45 m</t>
  </si>
  <si>
    <t>Grue à tour MDT 345   Jusqu'à 35 m</t>
  </si>
  <si>
    <t>Grue à tour MDT 345  Jusqu'à 45 m</t>
  </si>
  <si>
    <t>Grue à tour MDT 345   Plus de 45 m</t>
  </si>
  <si>
    <t>JASO J360  Jusqu'à 45 m</t>
  </si>
  <si>
    <t>JASO J360   Plus de 45 m</t>
  </si>
  <si>
    <t>JASO J360  Jusqu'à 35 m</t>
  </si>
  <si>
    <t>Panneau Pub sur grue (Vente)</t>
  </si>
  <si>
    <t>Extincteur (Vente)</t>
  </si>
  <si>
    <t>LEV-25</t>
  </si>
  <si>
    <t>LEV-26</t>
  </si>
  <si>
    <t>LEV-27</t>
  </si>
  <si>
    <t>LEV-28</t>
  </si>
  <si>
    <t>LEV-29</t>
  </si>
  <si>
    <t>LEV-30</t>
  </si>
  <si>
    <t>LEV-31</t>
  </si>
  <si>
    <t>LEV-32</t>
  </si>
  <si>
    <t>LEV-33</t>
  </si>
  <si>
    <t>LEV-34</t>
  </si>
  <si>
    <t>LEV-35</t>
  </si>
  <si>
    <t>LEV-36</t>
  </si>
  <si>
    <t>LEV-37</t>
  </si>
  <si>
    <t>LEV-38</t>
  </si>
  <si>
    <t>LEV-39</t>
  </si>
  <si>
    <t>LEV-40</t>
  </si>
  <si>
    <t>LEV-41</t>
  </si>
  <si>
    <t>LEV-42</t>
  </si>
  <si>
    <t>Camion pompe à béton</t>
  </si>
  <si>
    <t>Pompe à chape</t>
  </si>
  <si>
    <t>Tuyau pompe à chape / 25 ml</t>
  </si>
  <si>
    <t>Pompe à béton</t>
  </si>
  <si>
    <t xml:space="preserve">Tuyau pompe à béton </t>
  </si>
  <si>
    <t>Coude</t>
  </si>
  <si>
    <t>Raccords &amp; joints</t>
  </si>
  <si>
    <t xml:space="preserve">Epandeur </t>
  </si>
  <si>
    <t>Bétonnière Electrique</t>
  </si>
  <si>
    <t>Bétonnière Thermique</t>
  </si>
  <si>
    <t xml:space="preserve">Disque de scie à sol (Vente) </t>
  </si>
  <si>
    <t>PROD-22</t>
  </si>
  <si>
    <t>PROD-23</t>
  </si>
  <si>
    <t>PROD-24</t>
  </si>
  <si>
    <t>PROD-25</t>
  </si>
  <si>
    <t>PROD-26</t>
  </si>
  <si>
    <t>PROD-27</t>
  </si>
  <si>
    <t>PROD-28</t>
  </si>
  <si>
    <t>PROD-29</t>
  </si>
  <si>
    <t>PROD-30</t>
  </si>
  <si>
    <t>PROD-31</t>
  </si>
  <si>
    <t>TER-9</t>
  </si>
  <si>
    <t>TOPOGRAPHIE</t>
  </si>
  <si>
    <t>TOPO-1</t>
  </si>
  <si>
    <t>TOPO-2</t>
  </si>
  <si>
    <t>TOPO-3</t>
  </si>
  <si>
    <t>TOPO-4</t>
  </si>
  <si>
    <t>TOPO-5</t>
  </si>
  <si>
    <t>TOPO-6</t>
  </si>
  <si>
    <t>Station TOTAL complète 2</t>
  </si>
  <si>
    <t>Station TOTAL complète 1</t>
  </si>
  <si>
    <t>TOPO-7</t>
  </si>
  <si>
    <t>CP extension (Vente CP + Montage)</t>
  </si>
  <si>
    <t>Rallonge de protection ascenseur (paire)</t>
  </si>
  <si>
    <t>Echafaudage roulant SPEEDY</t>
  </si>
  <si>
    <t>Poteau de départ 0,4m</t>
  </si>
  <si>
    <t>SEC-48</t>
  </si>
  <si>
    <t>SEC-49</t>
  </si>
  <si>
    <t>Coffrage poteau circulaire 4,5 m</t>
  </si>
  <si>
    <t>Panneau Frami 0,90X1,20m</t>
  </si>
  <si>
    <t>Panneau Frami 0,60X1,20 m</t>
  </si>
  <si>
    <t>Palonnier de prédalle 1</t>
  </si>
  <si>
    <t>Palonnier de prédalle 2</t>
  </si>
  <si>
    <t>PREFABRICATION</t>
  </si>
  <si>
    <t>Poteau courant</t>
  </si>
  <si>
    <t>Diagonale de base</t>
  </si>
  <si>
    <t>Barre de début</t>
  </si>
  <si>
    <t>Triangle 0,75</t>
  </si>
  <si>
    <t>Triangle 0,84</t>
  </si>
  <si>
    <t>Triangle 1,00</t>
  </si>
  <si>
    <t>Moise 0,75m</t>
  </si>
  <si>
    <t>ECHAF-64</t>
  </si>
  <si>
    <t>ETAI-70</t>
  </si>
  <si>
    <t>ETAI-71</t>
  </si>
  <si>
    <t>ETAI-72</t>
  </si>
  <si>
    <t>ETAI-73</t>
  </si>
  <si>
    <t>ETAI-74</t>
  </si>
  <si>
    <t>ETAI-75</t>
  </si>
  <si>
    <t>PREFA-1</t>
  </si>
  <si>
    <t>PREFA-2</t>
  </si>
  <si>
    <t>PREFA-3</t>
  </si>
  <si>
    <t>PREFA-4</t>
  </si>
  <si>
    <t>PREFA-5</t>
  </si>
  <si>
    <t>PREFA-6</t>
  </si>
  <si>
    <t>PREFA-7</t>
  </si>
  <si>
    <t>PREFA-8</t>
  </si>
  <si>
    <t>PREFA-9</t>
  </si>
  <si>
    <t>PREFA-10</t>
  </si>
  <si>
    <t>SEC-50</t>
  </si>
  <si>
    <t>OT</t>
  </si>
  <si>
    <t>OT-1</t>
  </si>
  <si>
    <t>OT-2</t>
  </si>
  <si>
    <t>OT-3</t>
  </si>
  <si>
    <t>OT-4</t>
  </si>
  <si>
    <t>OT-5</t>
  </si>
  <si>
    <t>OT-6</t>
  </si>
  <si>
    <t>OT-7</t>
  </si>
  <si>
    <t>OT-8</t>
  </si>
  <si>
    <t>OT-9</t>
  </si>
  <si>
    <t>OT-10</t>
  </si>
  <si>
    <t>OT-11</t>
  </si>
  <si>
    <t>OT-12</t>
  </si>
  <si>
    <t>OT-13</t>
  </si>
  <si>
    <t>OT-14</t>
  </si>
  <si>
    <t>OT-15</t>
  </si>
  <si>
    <t>OT-16</t>
  </si>
  <si>
    <t>OT-17</t>
  </si>
  <si>
    <t>OT-18</t>
  </si>
  <si>
    <t>OT-19</t>
  </si>
  <si>
    <t>OT-20</t>
  </si>
  <si>
    <t>OT-21</t>
  </si>
  <si>
    <t>OT-22</t>
  </si>
  <si>
    <t>OT-23</t>
  </si>
  <si>
    <t>OT-24</t>
  </si>
  <si>
    <t>FCB355</t>
  </si>
  <si>
    <t>MESSI685</t>
  </si>
</sst>
</file>

<file path=xl/styles.xml><?xml version="1.0" encoding="utf-8"?>
<styleSheet xmlns="http://schemas.openxmlformats.org/spreadsheetml/2006/main">
  <numFmts count="6">
    <numFmt numFmtId="164" formatCode="#,##0.00&quot; MAD&quot;"/>
    <numFmt numFmtId="165" formatCode="#,##0.00&quot; HT&quot;"/>
    <numFmt numFmtId="166" formatCode="#,##0.00;[Red]#,##0.00"/>
    <numFmt numFmtId="167" formatCode="0.00_ ;[Red]\-0.00\ "/>
    <numFmt numFmtId="168" formatCode="[$-40C]mmm\-yy;@"/>
    <numFmt numFmtId="169" formatCode="General_)"/>
  </numFmts>
  <fonts count="4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12"/>
      <name val="Helv"/>
    </font>
    <font>
      <sz val="11"/>
      <name val="Calibri"/>
      <family val="2"/>
      <scheme val="minor"/>
    </font>
    <font>
      <b/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mediumGray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5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8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33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4" borderId="0" applyNumberFormat="0" applyBorder="0" applyAlignment="0" applyProtection="0"/>
    <xf numFmtId="0" fontId="33" fillId="15" borderId="0" applyNumberFormat="0" applyBorder="0" applyAlignment="0" applyProtection="0"/>
    <xf numFmtId="0" fontId="33" fillId="19" borderId="0" applyNumberFormat="0" applyBorder="0" applyAlignment="0" applyProtection="0"/>
    <xf numFmtId="0" fontId="33" fillId="23" borderId="0" applyNumberFormat="0" applyBorder="0" applyAlignment="0" applyProtection="0"/>
    <xf numFmtId="0" fontId="33" fillId="27" borderId="0" applyNumberFormat="0" applyBorder="0" applyAlignment="0" applyProtection="0"/>
    <xf numFmtId="0" fontId="33" fillId="31" borderId="0" applyNumberFormat="0" applyBorder="0" applyAlignment="0" applyProtection="0"/>
    <xf numFmtId="0" fontId="33" fillId="35" borderId="0" applyNumberFormat="0" applyBorder="0" applyAlignment="0" applyProtection="0"/>
    <xf numFmtId="0" fontId="33" fillId="12" borderId="0" applyNumberFormat="0" applyBorder="0" applyAlignment="0" applyProtection="0"/>
    <xf numFmtId="0" fontId="33" fillId="16" borderId="0" applyNumberFormat="0" applyBorder="0" applyAlignment="0" applyProtection="0"/>
    <xf numFmtId="0" fontId="33" fillId="20" borderId="0" applyNumberFormat="0" applyBorder="0" applyAlignment="0" applyProtection="0"/>
    <xf numFmtId="0" fontId="33" fillId="24" borderId="0" applyNumberFormat="0" applyBorder="0" applyAlignment="0" applyProtection="0"/>
    <xf numFmtId="0" fontId="33" fillId="28" borderId="0" applyNumberFormat="0" applyBorder="0" applyAlignment="0" applyProtection="0"/>
    <xf numFmtId="0" fontId="33" fillId="32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9" borderId="41" applyNumberFormat="0" applyAlignment="0" applyProtection="0"/>
    <xf numFmtId="0" fontId="29" fillId="0" borderId="43" applyNumberFormat="0" applyFill="0" applyAlignment="0" applyProtection="0"/>
    <xf numFmtId="0" fontId="19" fillId="11" borderId="45" applyNumberFormat="0" applyFont="0" applyAlignment="0" applyProtection="0"/>
    <xf numFmtId="0" fontId="26" fillId="8" borderId="41" applyNumberFormat="0" applyAlignment="0" applyProtection="0"/>
    <xf numFmtId="0" fontId="24" fillId="6" borderId="0" applyNumberFormat="0" applyBorder="0" applyAlignment="0" applyProtection="0"/>
    <xf numFmtId="0" fontId="25" fillId="7" borderId="0" applyNumberFormat="0" applyBorder="0" applyAlignment="0" applyProtection="0"/>
    <xf numFmtId="0" fontId="23" fillId="5" borderId="0" applyNumberFormat="0" applyBorder="0" applyAlignment="0" applyProtection="0"/>
    <xf numFmtId="0" fontId="27" fillId="9" borderId="42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8" applyNumberFormat="0" applyFill="0" applyAlignment="0" applyProtection="0"/>
    <xf numFmtId="0" fontId="22" fillId="0" borderId="39" applyNumberFormat="0" applyFill="0" applyAlignment="0" applyProtection="0"/>
    <xf numFmtId="0" fontId="8" fillId="0" borderId="40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6" applyNumberFormat="0" applyFill="0" applyAlignment="0" applyProtection="0"/>
    <xf numFmtId="0" fontId="30" fillId="10" borderId="44" applyNumberFormat="0" applyAlignment="0" applyProtection="0"/>
    <xf numFmtId="0" fontId="37" fillId="0" borderId="0" applyNumberFormat="0" applyFill="0" applyBorder="0" applyAlignment="0" applyProtection="0"/>
    <xf numFmtId="168" fontId="42" fillId="0" borderId="0"/>
  </cellStyleXfs>
  <cellXfs count="146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164" fontId="13" fillId="3" borderId="29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9" fillId="0" borderId="35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4" fontId="17" fillId="0" borderId="35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34" fillId="0" borderId="0" xfId="24"/>
    <xf numFmtId="4" fontId="34" fillId="0" borderId="0" xfId="24" applyNumberFormat="1"/>
    <xf numFmtId="0" fontId="34" fillId="0" borderId="0" xfId="24" applyFill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5" fillId="3" borderId="10" xfId="1" applyNumberFormat="1" applyFont="1" applyFill="1" applyBorder="1" applyAlignment="1">
      <alignment horizontal="center" vertical="center"/>
    </xf>
    <xf numFmtId="166" fontId="35" fillId="0" borderId="50" xfId="1" applyNumberFormat="1" applyFont="1" applyFill="1" applyBorder="1" applyAlignment="1">
      <alignment vertical="center"/>
    </xf>
    <xf numFmtId="0" fontId="37" fillId="0" borderId="0" xfId="66"/>
    <xf numFmtId="16" fontId="35" fillId="0" borderId="5" xfId="22" applyNumberFormat="1" applyFont="1" applyFill="1" applyBorder="1" applyAlignment="1">
      <alignment horizontal="center" vertical="center"/>
    </xf>
    <xf numFmtId="2" fontId="35" fillId="0" borderId="14" xfId="1" applyNumberFormat="1" applyFont="1" applyBorder="1" applyAlignment="1">
      <alignment horizontal="center" vertical="center"/>
    </xf>
    <xf numFmtId="3" fontId="35" fillId="0" borderId="14" xfId="1" applyNumberFormat="1" applyFont="1" applyBorder="1" applyAlignment="1">
      <alignment horizontal="center" vertical="center"/>
    </xf>
    <xf numFmtId="14" fontId="35" fillId="0" borderId="6" xfId="1" applyNumberFormat="1" applyFont="1" applyBorder="1" applyAlignment="1">
      <alignment horizontal="center" vertical="center"/>
    </xf>
    <xf numFmtId="4" fontId="35" fillId="0" borderId="19" xfId="1" applyNumberFormat="1" applyFont="1" applyBorder="1" applyAlignment="1">
      <alignment horizontal="center" vertical="center"/>
    </xf>
    <xf numFmtId="4" fontId="35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5" fillId="0" borderId="26" xfId="22" applyNumberFormat="1" applyFont="1" applyFill="1" applyBorder="1" applyAlignment="1">
      <alignment horizontal="center" vertical="center"/>
    </xf>
    <xf numFmtId="2" fontId="35" fillId="0" borderId="15" xfId="1" applyNumberFormat="1" applyFont="1" applyBorder="1" applyAlignment="1">
      <alignment horizontal="center" vertical="center"/>
    </xf>
    <xf numFmtId="3" fontId="35" fillId="0" borderId="15" xfId="1" applyNumberFormat="1" applyFont="1" applyBorder="1" applyAlignment="1">
      <alignment horizontal="center" vertical="center"/>
    </xf>
    <xf numFmtId="14" fontId="35" fillId="0" borderId="8" xfId="1" applyNumberFormat="1" applyFont="1" applyBorder="1" applyAlignment="1">
      <alignment horizontal="center" vertical="center"/>
    </xf>
    <xf numFmtId="3" fontId="35" fillId="0" borderId="8" xfId="1" applyNumberFormat="1" applyFont="1" applyBorder="1" applyAlignment="1">
      <alignment horizontal="center" vertical="center"/>
    </xf>
    <xf numFmtId="4" fontId="35" fillId="0" borderId="30" xfId="1" applyNumberFormat="1" applyFont="1" applyBorder="1" applyAlignment="1">
      <alignment horizontal="center" vertical="center"/>
    </xf>
    <xf numFmtId="4" fontId="35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5" fillId="0" borderId="51" xfId="22" applyNumberFormat="1" applyFont="1" applyFill="1" applyBorder="1" applyAlignment="1">
      <alignment horizontal="center" vertical="center"/>
    </xf>
    <xf numFmtId="2" fontId="35" fillId="0" borderId="52" xfId="1" applyNumberFormat="1" applyFont="1" applyBorder="1" applyAlignment="1">
      <alignment horizontal="center" vertical="center"/>
    </xf>
    <xf numFmtId="3" fontId="35" fillId="0" borderId="52" xfId="1" applyNumberFormat="1" applyFont="1" applyBorder="1" applyAlignment="1">
      <alignment horizontal="center" vertical="center"/>
    </xf>
    <xf numFmtId="14" fontId="35" fillId="0" borderId="53" xfId="1" applyNumberFormat="1" applyFont="1" applyBorder="1" applyAlignment="1">
      <alignment horizontal="center" vertical="center"/>
    </xf>
    <xf numFmtId="3" fontId="35" fillId="0" borderId="53" xfId="1" applyNumberFormat="1" applyFont="1" applyBorder="1" applyAlignment="1">
      <alignment horizontal="center" vertical="center"/>
    </xf>
    <xf numFmtId="4" fontId="35" fillId="0" borderId="54" xfId="1" applyNumberFormat="1" applyFont="1" applyBorder="1" applyAlignment="1">
      <alignment horizontal="center" vertical="center"/>
    </xf>
    <xf numFmtId="4" fontId="35" fillId="0" borderId="55" xfId="1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7" fillId="38" borderId="3" xfId="0" applyFont="1" applyFill="1" applyBorder="1" applyAlignment="1" applyProtection="1">
      <alignment horizontal="center" vertical="center"/>
      <protection locked="0"/>
    </xf>
    <xf numFmtId="0" fontId="39" fillId="0" borderId="31" xfId="24" applyFont="1" applyBorder="1" applyAlignment="1">
      <alignment horizontal="center" vertical="center" wrapText="1"/>
    </xf>
    <xf numFmtId="0" fontId="39" fillId="0" borderId="31" xfId="24" applyFont="1" applyBorder="1" applyAlignment="1">
      <alignment horizontal="center"/>
    </xf>
    <xf numFmtId="0" fontId="39" fillId="0" borderId="34" xfId="24" applyFont="1" applyBorder="1" applyAlignment="1">
      <alignment horizontal="center"/>
    </xf>
    <xf numFmtId="0" fontId="39" fillId="0" borderId="34" xfId="24" applyFont="1" applyBorder="1"/>
    <xf numFmtId="0" fontId="39" fillId="0" borderId="31" xfId="24" applyFont="1" applyBorder="1"/>
    <xf numFmtId="0" fontId="39" fillId="37" borderId="49" xfId="1" applyFont="1" applyFill="1" applyBorder="1"/>
    <xf numFmtId="0" fontId="39" fillId="36" borderId="0" xfId="24" applyFont="1" applyFill="1"/>
    <xf numFmtId="0" fontId="40" fillId="39" borderId="48" xfId="0" applyFont="1" applyFill="1" applyBorder="1"/>
    <xf numFmtId="0" fontId="39" fillId="36" borderId="49" xfId="0" applyFont="1" applyFill="1" applyBorder="1"/>
    <xf numFmtId="0" fontId="40" fillId="39" borderId="48" xfId="1" applyFont="1" applyFill="1" applyBorder="1" applyAlignment="1">
      <alignment horizontal="right"/>
    </xf>
    <xf numFmtId="0" fontId="40" fillId="39" borderId="49" xfId="0" applyFont="1" applyFill="1" applyBorder="1"/>
    <xf numFmtId="0" fontId="41" fillId="40" borderId="49" xfId="1" applyNumberFormat="1" applyFont="1" applyFill="1" applyBorder="1" applyAlignment="1"/>
    <xf numFmtId="0" fontId="39" fillId="37" borderId="49" xfId="1" applyFont="1" applyFill="1" applyBorder="1" applyAlignment="1">
      <alignment horizontal="right"/>
    </xf>
    <xf numFmtId="0" fontId="39" fillId="37" borderId="49" xfId="1" applyFont="1" applyFill="1" applyBorder="1" applyAlignment="1">
      <alignment horizontal="center" vertical="center"/>
    </xf>
    <xf numFmtId="0" fontId="39" fillId="37" borderId="49" xfId="1" applyFont="1" applyFill="1" applyBorder="1" applyAlignment="1"/>
    <xf numFmtId="167" fontId="41" fillId="40" borderId="49" xfId="1" applyNumberFormat="1" applyFont="1" applyFill="1" applyBorder="1" applyAlignment="1">
      <alignment horizontal="right"/>
    </xf>
    <xf numFmtId="0" fontId="17" fillId="3" borderId="31" xfId="22" applyNumberFormat="1" applyFont="1" applyFill="1" applyBorder="1" applyAlignment="1">
      <alignment horizontal="center" vertical="center"/>
    </xf>
    <xf numFmtId="165" fontId="17" fillId="3" borderId="31" xfId="67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35" fillId="41" borderId="17" xfId="1" applyFont="1" applyFill="1" applyBorder="1" applyAlignment="1">
      <alignment horizontal="center" vertical="center"/>
    </xf>
    <xf numFmtId="0" fontId="35" fillId="41" borderId="56" xfId="1" applyFont="1" applyFill="1" applyBorder="1" applyAlignment="1">
      <alignment horizontal="center" vertical="center"/>
    </xf>
    <xf numFmtId="0" fontId="35" fillId="41" borderId="56" xfId="1" applyFont="1" applyFill="1" applyBorder="1" applyAlignment="1">
      <alignment horizontal="center" vertical="center" wrapText="1"/>
    </xf>
    <xf numFmtId="0" fontId="35" fillId="41" borderId="57" xfId="1" applyFont="1" applyFill="1" applyBorder="1" applyAlignment="1">
      <alignment horizontal="center" vertical="center"/>
    </xf>
    <xf numFmtId="17" fontId="35" fillId="41" borderId="57" xfId="1" applyNumberFormat="1" applyFont="1" applyFill="1" applyBorder="1" applyAlignment="1">
      <alignment horizontal="center" vertical="center"/>
    </xf>
    <xf numFmtId="0" fontId="35" fillId="41" borderId="16" xfId="1" applyFont="1" applyFill="1" applyBorder="1" applyAlignment="1">
      <alignment horizontal="center" vertical="center"/>
    </xf>
    <xf numFmtId="0" fontId="43" fillId="0" borderId="0" xfId="0" applyFont="1"/>
    <xf numFmtId="0" fontId="44" fillId="0" borderId="0" xfId="22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12" fillId="0" borderId="0" xfId="2" applyFont="1" applyAlignment="1">
      <alignment vertical="center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36" fillId="0" borderId="33" xfId="24" applyFont="1" applyBorder="1" applyAlignment="1">
      <alignment horizontal="center" vertical="center"/>
    </xf>
    <xf numFmtId="0" fontId="36" fillId="0" borderId="34" xfId="24" applyFont="1" applyBorder="1" applyAlignment="1">
      <alignment horizontal="center" vertical="center"/>
    </xf>
    <xf numFmtId="0" fontId="36" fillId="0" borderId="47" xfId="24" applyFont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34" xfId="0" applyFont="1" applyFill="1" applyBorder="1" applyAlignment="1">
      <alignment horizontal="center" vertical="center"/>
    </xf>
    <xf numFmtId="0" fontId="7" fillId="3" borderId="47" xfId="0" applyFont="1" applyFill="1" applyBorder="1" applyAlignment="1">
      <alignment horizontal="center" vertical="center"/>
    </xf>
    <xf numFmtId="17" fontId="7" fillId="0" borderId="36" xfId="0" applyNumberFormat="1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69" fontId="17" fillId="3" borderId="31" xfId="67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</cellXfs>
  <cellStyles count="68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Agence-facture" xfId="67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7FD3ED"/>
      <color rgb="FF5DBAE9"/>
      <color rgb="FF00CCFF"/>
      <color rgb="FF99CCFF"/>
      <color rgb="FF00FFFF"/>
      <color rgb="FF0099FF"/>
      <color rgb="FFB9DFE9"/>
      <color rgb="FFE2ADF1"/>
      <color rgb="FFFFFFAB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0</xdr:row>
      <xdr:rowOff>57150</xdr:rowOff>
    </xdr:from>
    <xdr:to>
      <xdr:col>17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15</xdr:col>
      <xdr:colOff>28575</xdr:colOff>
      <xdr:row>1</xdr:row>
      <xdr:rowOff>200025</xdr:rowOff>
    </xdr:from>
    <xdr:to>
      <xdr:col>17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AF15"/>
  <sheetViews>
    <sheetView showGridLines="0" workbookViewId="0">
      <selection activeCell="F15" sqref="F15"/>
    </sheetView>
  </sheetViews>
  <sheetFormatPr baseColWidth="10" defaultRowHeight="15"/>
  <cols>
    <col min="3" max="3" width="4.140625" customWidth="1"/>
    <col min="4" max="4" width="23" customWidth="1"/>
    <col min="5" max="5" width="16.7109375" bestFit="1" customWidth="1"/>
    <col min="6" max="9" width="18.7109375" customWidth="1"/>
    <col min="10" max="17" width="18.7109375" style="14" customWidth="1"/>
    <col min="18" max="18" width="18.7109375" customWidth="1"/>
    <col min="19" max="19" width="18.7109375" style="14" customWidth="1"/>
    <col min="20" max="22" width="18.7109375" customWidth="1"/>
    <col min="23" max="28" width="18.7109375" style="14" customWidth="1"/>
    <col min="29" max="31" width="18.7109375" customWidth="1"/>
    <col min="32" max="32" width="20.85546875" customWidth="1"/>
  </cols>
  <sheetData>
    <row r="3" spans="1:32" ht="31.5" customHeight="1">
      <c r="E3" s="109" t="str">
        <f>Données!$E$1</f>
        <v>CLUB HOUSE BOUSKOURA</v>
      </c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109"/>
      <c r="AD3" s="109"/>
      <c r="AE3" s="109"/>
      <c r="AF3" s="109"/>
    </row>
    <row r="7" spans="1:32" s="14" customFormat="1"/>
    <row r="8" spans="1:32" s="14" customFormat="1" ht="15.75" thickBot="1"/>
    <row r="9" spans="1:32" ht="27" customHeight="1">
      <c r="D9" s="114" t="s">
        <v>0</v>
      </c>
      <c r="E9" s="117" t="str">
        <f>Données!$E$8</f>
        <v>DESIGNATION</v>
      </c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9"/>
      <c r="T9" s="117" t="str">
        <f>'Facture Matériel'!$G$13</f>
        <v>MONTANT</v>
      </c>
      <c r="U9" s="118"/>
      <c r="V9" s="118"/>
      <c r="W9" s="118"/>
      <c r="X9" s="118"/>
      <c r="Y9" s="118"/>
      <c r="Z9" s="118"/>
      <c r="AA9" s="118"/>
      <c r="AB9" s="118"/>
      <c r="AC9" s="118"/>
      <c r="AD9" s="118"/>
      <c r="AE9" s="119"/>
      <c r="AF9" s="110" t="str">
        <f>CONCATENATE($T$9," TOTAL")</f>
        <v>MONTANT TOTAL</v>
      </c>
    </row>
    <row r="10" spans="1:32" ht="27" customHeight="1">
      <c r="D10" s="115"/>
      <c r="E10" s="120"/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21"/>
      <c r="R10" s="121"/>
      <c r="S10" s="122"/>
      <c r="T10" s="120"/>
      <c r="U10" s="121"/>
      <c r="V10" s="121"/>
      <c r="W10" s="121"/>
      <c r="X10" s="121"/>
      <c r="Y10" s="121"/>
      <c r="Z10" s="121"/>
      <c r="AA10" s="121"/>
      <c r="AB10" s="121"/>
      <c r="AC10" s="121"/>
      <c r="AD10" s="121"/>
      <c r="AE10" s="122"/>
      <c r="AF10" s="111"/>
    </row>
    <row r="11" spans="1:32" ht="30" customHeight="1">
      <c r="D11" s="116"/>
      <c r="E11" s="15" t="str">
        <f>MID(Données!$E$9,1,2)</f>
        <v>VL</v>
      </c>
      <c r="F11" s="15" t="str">
        <f>MID(Données!$E$27,1,4)</f>
        <v>CANT</v>
      </c>
      <c r="G11" s="41" t="str">
        <f>MID(Données!$E$61,1,4)</f>
        <v>EQUI</v>
      </c>
      <c r="H11" s="15" t="str">
        <f>MID(Données!$E$68,1,4)</f>
        <v>ELEC</v>
      </c>
      <c r="I11" s="15" t="str">
        <f>MID(Données!$E$95,1,3)</f>
        <v>LEV</v>
      </c>
      <c r="J11" s="41" t="str">
        <f>LEFT(RIGHT(Données!$E$138,LEN(Données!$E$138)-13),LEN(RIGHT(Données!$E$138,LEN(Données!$E$138)-13))-6)</f>
        <v>PROD</v>
      </c>
      <c r="K11" s="15" t="str">
        <f>MID(Données!$E$170,1,3)</f>
        <v>TER</v>
      </c>
      <c r="L11" s="15" t="str">
        <f>MID(Données!$E$180,1,3)</f>
        <v>CIT</v>
      </c>
      <c r="M11" s="15" t="str">
        <f>MID(Données!$E$190,1,4)</f>
        <v>TOPO</v>
      </c>
      <c r="N11" s="15" t="str">
        <f>MID(Données!$E$198,1,3)</f>
        <v>SEC</v>
      </c>
      <c r="O11" s="41" t="str">
        <f>MID(Données!$E$249,1,3)</f>
        <v>COF</v>
      </c>
      <c r="P11" s="41" t="str">
        <f>MID(Données!$E$370,1,5)</f>
        <v>PREFA</v>
      </c>
      <c r="Q11" s="15" t="str">
        <f>MID(Données!$E$381,1,4)</f>
        <v>ETAI</v>
      </c>
      <c r="R11" s="15" t="str">
        <f>MID(Données!$E$456,1,5)</f>
        <v>ECHAF</v>
      </c>
      <c r="S11" s="15" t="str">
        <f>MID(Données!$E$521,1,2)</f>
        <v>OT</v>
      </c>
      <c r="T11" s="15" t="str">
        <f t="shared" ref="T11:AA11" si="0">E$11</f>
        <v>VL</v>
      </c>
      <c r="U11" s="15" t="str">
        <f t="shared" si="0"/>
        <v>CANT</v>
      </c>
      <c r="V11" s="15" t="str">
        <f t="shared" si="0"/>
        <v>EQUI</v>
      </c>
      <c r="W11" s="15" t="str">
        <f t="shared" si="0"/>
        <v>ELEC</v>
      </c>
      <c r="X11" s="15" t="str">
        <f t="shared" si="0"/>
        <v>LEV</v>
      </c>
      <c r="Y11" s="15" t="str">
        <f t="shared" si="0"/>
        <v>PROD</v>
      </c>
      <c r="Z11" s="15" t="str">
        <f t="shared" si="0"/>
        <v>TER</v>
      </c>
      <c r="AA11" s="15" t="str">
        <f t="shared" si="0"/>
        <v>CIT</v>
      </c>
      <c r="AB11" s="15" t="str">
        <f>N$11</f>
        <v>SEC</v>
      </c>
      <c r="AC11" s="15" t="str">
        <f>O$11</f>
        <v>COF</v>
      </c>
      <c r="AD11" s="15" t="str">
        <f t="shared" ref="AD11:AE11" si="1">Q$11</f>
        <v>ETAI</v>
      </c>
      <c r="AE11" s="15" t="str">
        <f t="shared" si="1"/>
        <v>ECHAF</v>
      </c>
      <c r="AF11" s="112"/>
    </row>
    <row r="12" spans="1:32" ht="27" customHeight="1">
      <c r="D12" s="16" t="str">
        <f t="shared" ref="D12" ca="1" si="2">IFERROR(MID(INDEX(nomfeuilles,ROW()-7),SEARCH("]",INDEX(nomfeuilles,ROW()-7))+1,30),"")</f>
        <v>Février-2015</v>
      </c>
      <c r="E12" s="17">
        <f ca="1">IFERROR(SUMIFS(INDIRECT("'"&amp;$D12&amp;"'!"&amp;"C9:C1000"),INDIRECT("'"&amp;$D12&amp;"'!"&amp;"A9:A1000"),"VL*"),"")</f>
        <v>11</v>
      </c>
      <c r="F12" s="18">
        <f t="shared" ref="F12" ca="1" si="3">IFERROR(SUMIFS(INDIRECT("'"&amp;$D12&amp;"'!"&amp;"C9:C1000"),INDIRECT("'"&amp;$D12&amp;"'!"&amp;"A9:A1000"),"CANT*"),"")</f>
        <v>2</v>
      </c>
      <c r="G12" s="18">
        <f t="shared" ref="G12" ca="1" si="4">IFERROR(SUMIFS(INDIRECT("'"&amp;$D12&amp;"'!"&amp;"C9:C1000"),INDIRECT("'"&amp;$D12&amp;"'!"&amp;"A9:A1000"),"EQUI*"),"")</f>
        <v>0</v>
      </c>
      <c r="H12" s="18">
        <f t="shared" ref="H12" ca="1" si="5">IFERROR(SUMIFS(INDIRECT("'"&amp;$D12&amp;"'!"&amp;"C9:C1000"),INDIRECT("'"&amp;$D12&amp;"'!"&amp;"A9:A1000"),"ELEC*"),"")</f>
        <v>3</v>
      </c>
      <c r="I12" s="18">
        <f t="shared" ref="I12" ca="1" si="6">IFERROR(SUMIFS(INDIRECT("'"&amp;$D12&amp;"'!"&amp;"C9:C1000"),INDIRECT("'"&amp;$D12&amp;"'!"&amp;"A9:A1000"),"LEV*"),"")</f>
        <v>1</v>
      </c>
      <c r="J12" s="18">
        <f t="shared" ref="J12" ca="1" si="7">IFERROR(SUMIFS(INDIRECT("'"&amp;$D12&amp;"'!"&amp;"C9:C1000"),INDIRECT("'"&amp;$D12&amp;"'!"&amp;"A9:A1000"),"PROD*"),"")</f>
        <v>0</v>
      </c>
      <c r="K12" s="18">
        <f t="shared" ref="K12" ca="1" si="8">IFERROR(SUMIFS(INDIRECT("'"&amp;$D12&amp;"'!"&amp;"C9:C1000"),INDIRECT("'"&amp;$D12&amp;"'!"&amp;"A9:A1000"),"TER*"),"")</f>
        <v>2</v>
      </c>
      <c r="L12" s="18">
        <f t="shared" ref="L12" ca="1" si="9">IFERROR(SUMIFS(INDIRECT("'"&amp;$D12&amp;"'!"&amp;"C9:C1000"),INDIRECT("'"&amp;$D12&amp;"'!"&amp;"A9:A1000"),"CIT*"),"")</f>
        <v>4</v>
      </c>
      <c r="M12" s="18">
        <f ca="1">IFERROR(SUMIFS(INDIRECT("'"&amp;$D12&amp;"'!"&amp;"C9:C1000"),INDIRECT("'"&amp;$D12&amp;"'!"&amp;"A9:A1000"),"TOP*"),"")</f>
        <v>0</v>
      </c>
      <c r="N12" s="18">
        <f t="shared" ref="N12" ca="1" si="10">IFERROR(SUMIFS(INDIRECT("'"&amp;$D12&amp;"'!"&amp;"C9:C1000"),INDIRECT("'"&amp;$D12&amp;"'!"&amp;"A9:A1000"),"SEC*"),"")</f>
        <v>0</v>
      </c>
      <c r="O12" s="18">
        <f t="shared" ref="O12" ca="1" si="11">IFERROR(SUMIFS(INDIRECT("'"&amp;$D12&amp;"'!"&amp;"C9:C1000"),INDIRECT("'"&amp;$D12&amp;"'!"&amp;"A9:A1000"),"COF*"),"")</f>
        <v>0</v>
      </c>
      <c r="P12" s="18">
        <f ca="1">IFERROR(SUMIFS(INDIRECT("'"&amp;$D12&amp;"'!"&amp;"C9:C1000"),INDIRECT("'"&amp;$D12&amp;"'!"&amp;"A9:A1000"),"PREFA*"),"")</f>
        <v>0</v>
      </c>
      <c r="Q12" s="18">
        <f t="shared" ref="Q12" ca="1" si="12">IFERROR(SUMIFS(INDIRECT("'"&amp;$D12&amp;"'!"&amp;"C9:C1000"),INDIRECT("'"&amp;$D12&amp;"'!"&amp;"A9:A1000"),"ETAI*"),"")</f>
        <v>3</v>
      </c>
      <c r="R12" s="18">
        <f t="shared" ref="R12" ca="1" si="13">IFERROR(SUMIFS(INDIRECT("'"&amp;$D12&amp;"'!"&amp;"C9:C1000"),INDIRECT("'"&amp;$D12&amp;"'!"&amp;"A9:A1000"),"ECHAF*"),"")</f>
        <v>6</v>
      </c>
      <c r="S12" s="18">
        <f ca="1">IFERROR(SUMIFS(INDIRECT("'"&amp;$D12&amp;"'!"&amp;"C9:C1000"),INDIRECT("'"&amp;$D12&amp;"'!"&amp;"A9:A1000"),"OT*"),"")</f>
        <v>1</v>
      </c>
      <c r="T12" s="18">
        <f t="shared" ref="T12" ca="1" si="14">IFERROR(SUMIFS(INDIRECT("'"&amp;$D12&amp;"'!"&amp;"I9:I1000"),INDIRECT("'"&amp;$D12&amp;"'!"&amp;"A9:A1000"),"VL*"),"")</f>
        <v>0</v>
      </c>
      <c r="U12" s="18">
        <f t="shared" ref="U12" ca="1" si="15">IFERROR(SUMIFS(INDIRECT("'"&amp;$D12&amp;"'!"&amp;"I9:I1000"),INDIRECT("'"&amp;$D12&amp;"'!"&amp;"A9:A1000"),"CANT*"),"")</f>
        <v>0</v>
      </c>
      <c r="V12" s="18">
        <f t="shared" ref="V12" ca="1" si="16">IFERROR(SUMIFS(INDIRECT("'"&amp;$D12&amp;"'!"&amp;"I9:I1000"),INDIRECT("'"&amp;$D12&amp;"'!"&amp;"A9:A1000"),"EQUI*"),"")</f>
        <v>0</v>
      </c>
      <c r="W12" s="18">
        <f t="shared" ref="W12" ca="1" si="17">IFERROR(SUMIFS(INDIRECT("'"&amp;$D12&amp;"'!"&amp;"I9:I1000"),INDIRECT("'"&amp;$D12&amp;"'!"&amp;"A9:A1000"),"ELEC*"),"")</f>
        <v>0</v>
      </c>
      <c r="X12" s="18">
        <f t="shared" ref="X12" ca="1" si="18">IFERROR(SUMIFS(INDIRECT("'"&amp;$D12&amp;"'!"&amp;"I9:I1000"),INDIRECT("'"&amp;$D12&amp;"'!"&amp;"A9:A1000"),"LEV*"),"")</f>
        <v>0</v>
      </c>
      <c r="Y12" s="18">
        <f t="shared" ref="Y12" ca="1" si="19">IFERROR(SUMIFS(INDIRECT("'"&amp;$D12&amp;"'!"&amp;"I9:I1000"),INDIRECT("'"&amp;$D12&amp;"'!"&amp;"A9:A1000"),"PROD*"),"")</f>
        <v>0</v>
      </c>
      <c r="Z12" s="18">
        <f t="shared" ref="Z12" ca="1" si="20">IFERROR(SUMIFS(INDIRECT("'"&amp;$D12&amp;"'!"&amp;"I9:I1000"),INDIRECT("'"&amp;$D12&amp;"'!"&amp;"A9:A1000"),"TER*"),"")</f>
        <v>0</v>
      </c>
      <c r="AA12" s="18">
        <f t="shared" ref="AA12" ca="1" si="21">IFERROR(SUMIFS(INDIRECT("'"&amp;$D12&amp;"'!"&amp;"I9:I1000"),INDIRECT("'"&amp;$D12&amp;"'!"&amp;"A9:A1000"),"CIT*"),"")</f>
        <v>0</v>
      </c>
      <c r="AB12" s="18">
        <f t="shared" ref="AB12" ca="1" si="22">IFERROR(SUMIFS(INDIRECT("'"&amp;$D12&amp;"'!"&amp;"I9:I1000"),INDIRECT("'"&amp;$D12&amp;"'!"&amp;"A9:A1000"),"SEC*"),"")</f>
        <v>0</v>
      </c>
      <c r="AC12" s="18">
        <f t="shared" ref="AC12" ca="1" si="23">IFERROR(SUMIFS(INDIRECT("'"&amp;$D12&amp;"'!"&amp;"I9:I1000"),INDIRECT("'"&amp;$D12&amp;"'!"&amp;"A9:A1000"),"COF*"),"")</f>
        <v>0</v>
      </c>
      <c r="AD12" s="18">
        <f t="shared" ref="AD12" ca="1" si="24">IFERROR(SUMIFS(INDIRECT("'"&amp;$D12&amp;"'!"&amp;"I9:I1000"),INDIRECT("'"&amp;$D12&amp;"'!"&amp;"A9:A1000"),"ETAI*"),"")</f>
        <v>0</v>
      </c>
      <c r="AE12" s="18">
        <f t="shared" ref="AE12" ca="1" si="25">IFERROR(SUMIFS(INDIRECT("'"&amp;$D12&amp;"'!"&amp;"I9:I1000"),INDIRECT("'"&amp;$D12&amp;"'!"&amp;"A9:A1000"),"ECHAF*"),"")</f>
        <v>0</v>
      </c>
      <c r="AF12" s="19">
        <f t="shared" ref="AF12" ca="1" si="26">SUM($T12:$AE12)</f>
        <v>0</v>
      </c>
    </row>
    <row r="13" spans="1:32" ht="27" customHeight="1" thickBot="1">
      <c r="A13" s="113"/>
      <c r="B13" s="113"/>
      <c r="C13" s="5"/>
      <c r="D13" s="25" t="s">
        <v>2</v>
      </c>
      <c r="E13" s="26">
        <f ca="1">SUM(INDIRECT("E12:"&amp;ADDRESS(ROW()-1,COLUMN(),4)))</f>
        <v>11</v>
      </c>
      <c r="F13" s="26">
        <f ca="1">SUM(INDIRECT("F12:"&amp;ADDRESS(ROW()-1,COLUMN(),4)))</f>
        <v>2</v>
      </c>
      <c r="G13" s="26">
        <f ca="1">SUM(INDIRECT("G12:"&amp;ADDRESS(ROW()-1,COLUMN(),4)))</f>
        <v>0</v>
      </c>
      <c r="H13" s="26">
        <f ca="1">SUM(INDIRECT("H12:"&amp;ADDRESS(ROW()-1,COLUMN(),4)))</f>
        <v>3</v>
      </c>
      <c r="I13" s="26">
        <f ca="1">SUM(INDIRECT("I12:"&amp;ADDRESS(ROW()-1,COLUMN(),4)))</f>
        <v>1</v>
      </c>
      <c r="J13" s="26">
        <f ca="1">SUM(INDIRECT("J12:"&amp;ADDRESS(ROW()-1,COLUMN(),4)))</f>
        <v>0</v>
      </c>
      <c r="K13" s="26">
        <f ca="1">SUM(INDIRECT("K12:"&amp;ADDRESS(ROW()-1,COLUMN(),4)))</f>
        <v>2</v>
      </c>
      <c r="L13" s="26">
        <f ca="1">SUM(INDIRECT("L12:"&amp;ADDRESS(ROW()-1,COLUMN(),4)))</f>
        <v>4</v>
      </c>
      <c r="M13" s="26">
        <f ca="1">SUM(INDIRECT("M12:"&amp;ADDRESS(ROW()-1,COLUMN(),4)))</f>
        <v>0</v>
      </c>
      <c r="N13" s="26">
        <f ca="1">SUM(INDIRECT("N12:"&amp;ADDRESS(ROW()-1,COLUMN(),4)))</f>
        <v>0</v>
      </c>
      <c r="O13" s="26">
        <f ca="1">SUM(INDIRECT("O12:"&amp;ADDRESS(ROW()-1,COLUMN(),4)))</f>
        <v>0</v>
      </c>
      <c r="P13" s="26">
        <f ca="1">SUM(INDIRECT("P12:"&amp;ADDRESS(ROW()-1,COLUMN(),4)))</f>
        <v>0</v>
      </c>
      <c r="Q13" s="26">
        <f ca="1">SUM(INDIRECT("Q12:"&amp;ADDRESS(ROW()-1,COLUMN(),4)))</f>
        <v>3</v>
      </c>
      <c r="R13" s="26">
        <f ca="1">SUM(INDIRECT("R12:"&amp;ADDRESS(ROW()-1,COLUMN(),4)))</f>
        <v>6</v>
      </c>
      <c r="S13" s="26">
        <f ca="1">SUM(INDIRECT("S12:"&amp;ADDRESS(ROW()-1,COLUMN(),4)))</f>
        <v>1</v>
      </c>
      <c r="T13" s="26">
        <f ca="1">SUM(INDIRECT("T12:"&amp;ADDRESS(ROW()-1,COLUMN(),4)))</f>
        <v>0</v>
      </c>
      <c r="U13" s="26">
        <f ca="1">SUM(INDIRECT("U12:"&amp;ADDRESS(ROW()-1,COLUMN(),4)))</f>
        <v>0</v>
      </c>
      <c r="V13" s="26">
        <f ca="1">SUM(INDIRECT("V12:"&amp;ADDRESS(ROW()-1,COLUMN(),4)))</f>
        <v>0</v>
      </c>
      <c r="W13" s="26">
        <f ca="1">SUM(INDIRECT("W12:"&amp;ADDRESS(ROW()-1,COLUMN(),4)))</f>
        <v>0</v>
      </c>
      <c r="X13" s="26">
        <f ca="1">SUM(INDIRECT("X12:"&amp;ADDRESS(ROW()-1,COLUMN(),4)))</f>
        <v>0</v>
      </c>
      <c r="Y13" s="26">
        <f ca="1">SUM(INDIRECT("Y12:"&amp;ADDRESS(ROW()-1,COLUMN(),4)))</f>
        <v>0</v>
      </c>
      <c r="Z13" s="26">
        <f ca="1">SUM(INDIRECT("Z12:"&amp;ADDRESS(ROW()-1,COLUMN(),4)))</f>
        <v>0</v>
      </c>
      <c r="AA13" s="26">
        <f ca="1">SUM(INDIRECT("AA12:"&amp;ADDRESS(ROW()-1,COLUMN(),4)))</f>
        <v>0</v>
      </c>
      <c r="AB13" s="26">
        <f ca="1">SUM(INDIRECT("AB12:"&amp;ADDRESS(ROW()-1,COLUMN(),4)))</f>
        <v>0</v>
      </c>
      <c r="AC13" s="26">
        <f ca="1">SUM(INDIRECT("AC12:"&amp;ADDRESS(ROW()-1,COLUMN(),4)))</f>
        <v>0</v>
      </c>
      <c r="AD13" s="26">
        <f ca="1">SUM(INDIRECT("AD12:"&amp;ADDRESS(ROW()-1,COLUMN(),4)))</f>
        <v>0</v>
      </c>
      <c r="AE13" s="26">
        <f ca="1">SUM(INDIRECT("AE12:"&amp;ADDRESS(ROW()-1,COLUMN(),4)))</f>
        <v>0</v>
      </c>
      <c r="AF13" s="27">
        <f ca="1">SUM(INDIRECT("AF12:"&amp;ADDRESS(ROW()-1,COLUMN(),4)))</f>
        <v>0</v>
      </c>
    </row>
    <row r="15" spans="1:32">
      <c r="E15" s="14"/>
    </row>
  </sheetData>
  <mergeCells count="6">
    <mergeCell ref="E3:AF3"/>
    <mergeCell ref="AF9:AF11"/>
    <mergeCell ref="A13:B13"/>
    <mergeCell ref="D9:D11"/>
    <mergeCell ref="T9:AE10"/>
    <mergeCell ref="E9:S10"/>
  </mergeCells>
  <pageMargins left="0.7" right="0.7" top="0.75" bottom="0.75" header="0.3" footer="0.3"/>
  <pageSetup paperSize="9" orientation="portrait" r:id="rId1"/>
  <legacyDrawing r:id="rId2"/>
  <controls>
    <control shapeId="1036" r:id="rId3" name="CommandButton2"/>
    <control shapeId="103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R105"/>
  <sheetViews>
    <sheetView showGridLines="0" workbookViewId="0">
      <selection activeCell="B1" sqref="B1"/>
    </sheetView>
  </sheetViews>
  <sheetFormatPr baseColWidth="10" defaultRowHeight="15"/>
  <cols>
    <col min="1" max="1" width="4.140625" style="42" customWidth="1"/>
    <col min="2" max="2" width="13.5703125" style="42" customWidth="1"/>
    <col min="3" max="3" width="2.42578125" style="42" customWidth="1"/>
    <col min="4" max="4" width="22.28515625" style="42" customWidth="1"/>
    <col min="5" max="6" width="1.7109375" style="42" customWidth="1"/>
    <col min="7" max="7" width="10" style="42" bestFit="1" customWidth="1"/>
    <col min="8" max="8" width="15.7109375" style="43" customWidth="1"/>
    <col min="9" max="9" width="7.140625" style="42" customWidth="1"/>
    <col min="10" max="10" width="10.85546875" style="42" customWidth="1"/>
    <col min="11" max="11" width="2.7109375" style="42" customWidth="1"/>
    <col min="12" max="12" width="22.28515625" style="42" customWidth="1"/>
    <col min="13" max="14" width="2.42578125" style="42" customWidth="1"/>
    <col min="15" max="15" width="9" style="42" customWidth="1"/>
    <col min="16" max="16" width="6" style="42" customWidth="1"/>
    <col min="17" max="17" width="3" style="42" customWidth="1"/>
    <col min="18" max="18" width="33.42578125" style="42" customWidth="1"/>
    <col min="19" max="256" width="11.42578125" style="42"/>
    <col min="257" max="257" width="4.140625" style="42" customWidth="1"/>
    <col min="258" max="258" width="13.5703125" style="42" customWidth="1"/>
    <col min="259" max="259" width="2.42578125" style="42" customWidth="1"/>
    <col min="260" max="260" width="19.85546875" style="42" customWidth="1"/>
    <col min="261" max="262" width="1.7109375" style="42" customWidth="1"/>
    <col min="263" max="263" width="10" style="42" bestFit="1" customWidth="1"/>
    <col min="264" max="264" width="12.28515625" style="42" bestFit="1" customWidth="1"/>
    <col min="265" max="265" width="7.140625" style="42" customWidth="1"/>
    <col min="266" max="267" width="10.85546875" style="42" customWidth="1"/>
    <col min="268" max="268" width="18.140625" style="42" customWidth="1"/>
    <col min="269" max="270" width="2.42578125" style="42" customWidth="1"/>
    <col min="271" max="271" width="9.5703125" style="42" bestFit="1" customWidth="1"/>
    <col min="272" max="272" width="5.7109375" style="42" customWidth="1"/>
    <col min="273" max="273" width="3" style="42" customWidth="1"/>
    <col min="274" max="274" width="22.28515625" style="42" customWidth="1"/>
    <col min="275" max="512" width="11.42578125" style="42"/>
    <col min="513" max="513" width="4.140625" style="42" customWidth="1"/>
    <col min="514" max="514" width="13.5703125" style="42" customWidth="1"/>
    <col min="515" max="515" width="2.42578125" style="42" customWidth="1"/>
    <col min="516" max="516" width="19.85546875" style="42" customWidth="1"/>
    <col min="517" max="518" width="1.7109375" style="42" customWidth="1"/>
    <col min="519" max="519" width="10" style="42" bestFit="1" customWidth="1"/>
    <col min="520" max="520" width="12.28515625" style="42" bestFit="1" customWidth="1"/>
    <col min="521" max="521" width="7.140625" style="42" customWidth="1"/>
    <col min="522" max="523" width="10.85546875" style="42" customWidth="1"/>
    <col min="524" max="524" width="18.140625" style="42" customWidth="1"/>
    <col min="525" max="526" width="2.42578125" style="42" customWidth="1"/>
    <col min="527" max="527" width="9.5703125" style="42" bestFit="1" customWidth="1"/>
    <col min="528" max="528" width="5.7109375" style="42" customWidth="1"/>
    <col min="529" max="529" width="3" style="42" customWidth="1"/>
    <col min="530" max="530" width="22.28515625" style="42" customWidth="1"/>
    <col min="531" max="768" width="11.42578125" style="42"/>
    <col min="769" max="769" width="4.140625" style="42" customWidth="1"/>
    <col min="770" max="770" width="13.5703125" style="42" customWidth="1"/>
    <col min="771" max="771" width="2.42578125" style="42" customWidth="1"/>
    <col min="772" max="772" width="19.85546875" style="42" customWidth="1"/>
    <col min="773" max="774" width="1.7109375" style="42" customWidth="1"/>
    <col min="775" max="775" width="10" style="42" bestFit="1" customWidth="1"/>
    <col min="776" max="776" width="12.28515625" style="42" bestFit="1" customWidth="1"/>
    <col min="777" max="777" width="7.140625" style="42" customWidth="1"/>
    <col min="778" max="779" width="10.85546875" style="42" customWidth="1"/>
    <col min="780" max="780" width="18.140625" style="42" customWidth="1"/>
    <col min="781" max="782" width="2.42578125" style="42" customWidth="1"/>
    <col min="783" max="783" width="9.5703125" style="42" bestFit="1" customWidth="1"/>
    <col min="784" max="784" width="5.7109375" style="42" customWidth="1"/>
    <col min="785" max="785" width="3" style="42" customWidth="1"/>
    <col min="786" max="786" width="22.28515625" style="42" customWidth="1"/>
    <col min="787" max="1024" width="11.42578125" style="42"/>
    <col min="1025" max="1025" width="4.140625" style="42" customWidth="1"/>
    <col min="1026" max="1026" width="13.5703125" style="42" customWidth="1"/>
    <col min="1027" max="1027" width="2.42578125" style="42" customWidth="1"/>
    <col min="1028" max="1028" width="19.85546875" style="42" customWidth="1"/>
    <col min="1029" max="1030" width="1.7109375" style="42" customWidth="1"/>
    <col min="1031" max="1031" width="10" style="42" bestFit="1" customWidth="1"/>
    <col min="1032" max="1032" width="12.28515625" style="42" bestFit="1" customWidth="1"/>
    <col min="1033" max="1033" width="7.140625" style="42" customWidth="1"/>
    <col min="1034" max="1035" width="10.85546875" style="42" customWidth="1"/>
    <col min="1036" max="1036" width="18.140625" style="42" customWidth="1"/>
    <col min="1037" max="1038" width="2.42578125" style="42" customWidth="1"/>
    <col min="1039" max="1039" width="9.5703125" style="42" bestFit="1" customWidth="1"/>
    <col min="1040" max="1040" width="5.7109375" style="42" customWidth="1"/>
    <col min="1041" max="1041" width="3" style="42" customWidth="1"/>
    <col min="1042" max="1042" width="22.28515625" style="42" customWidth="1"/>
    <col min="1043" max="1280" width="11.42578125" style="42"/>
    <col min="1281" max="1281" width="4.140625" style="42" customWidth="1"/>
    <col min="1282" max="1282" width="13.5703125" style="42" customWidth="1"/>
    <col min="1283" max="1283" width="2.42578125" style="42" customWidth="1"/>
    <col min="1284" max="1284" width="19.85546875" style="42" customWidth="1"/>
    <col min="1285" max="1286" width="1.7109375" style="42" customWidth="1"/>
    <col min="1287" max="1287" width="10" style="42" bestFit="1" customWidth="1"/>
    <col min="1288" max="1288" width="12.28515625" style="42" bestFit="1" customWidth="1"/>
    <col min="1289" max="1289" width="7.140625" style="42" customWidth="1"/>
    <col min="1290" max="1291" width="10.85546875" style="42" customWidth="1"/>
    <col min="1292" max="1292" width="18.140625" style="42" customWidth="1"/>
    <col min="1293" max="1294" width="2.42578125" style="42" customWidth="1"/>
    <col min="1295" max="1295" width="9.5703125" style="42" bestFit="1" customWidth="1"/>
    <col min="1296" max="1296" width="5.7109375" style="42" customWidth="1"/>
    <col min="1297" max="1297" width="3" style="42" customWidth="1"/>
    <col min="1298" max="1298" width="22.28515625" style="42" customWidth="1"/>
    <col min="1299" max="1536" width="11.42578125" style="42"/>
    <col min="1537" max="1537" width="4.140625" style="42" customWidth="1"/>
    <col min="1538" max="1538" width="13.5703125" style="42" customWidth="1"/>
    <col min="1539" max="1539" width="2.42578125" style="42" customWidth="1"/>
    <col min="1540" max="1540" width="19.85546875" style="42" customWidth="1"/>
    <col min="1541" max="1542" width="1.7109375" style="42" customWidth="1"/>
    <col min="1543" max="1543" width="10" style="42" bestFit="1" customWidth="1"/>
    <col min="1544" max="1544" width="12.28515625" style="42" bestFit="1" customWidth="1"/>
    <col min="1545" max="1545" width="7.140625" style="42" customWidth="1"/>
    <col min="1546" max="1547" width="10.85546875" style="42" customWidth="1"/>
    <col min="1548" max="1548" width="18.140625" style="42" customWidth="1"/>
    <col min="1549" max="1550" width="2.42578125" style="42" customWidth="1"/>
    <col min="1551" max="1551" width="9.5703125" style="42" bestFit="1" customWidth="1"/>
    <col min="1552" max="1552" width="5.7109375" style="42" customWidth="1"/>
    <col min="1553" max="1553" width="3" style="42" customWidth="1"/>
    <col min="1554" max="1554" width="22.28515625" style="42" customWidth="1"/>
    <col min="1555" max="1792" width="11.42578125" style="42"/>
    <col min="1793" max="1793" width="4.140625" style="42" customWidth="1"/>
    <col min="1794" max="1794" width="13.5703125" style="42" customWidth="1"/>
    <col min="1795" max="1795" width="2.42578125" style="42" customWidth="1"/>
    <col min="1796" max="1796" width="19.85546875" style="42" customWidth="1"/>
    <col min="1797" max="1798" width="1.7109375" style="42" customWidth="1"/>
    <col min="1799" max="1799" width="10" style="42" bestFit="1" customWidth="1"/>
    <col min="1800" max="1800" width="12.28515625" style="42" bestFit="1" customWidth="1"/>
    <col min="1801" max="1801" width="7.140625" style="42" customWidth="1"/>
    <col min="1802" max="1803" width="10.85546875" style="42" customWidth="1"/>
    <col min="1804" max="1804" width="18.140625" style="42" customWidth="1"/>
    <col min="1805" max="1806" width="2.42578125" style="42" customWidth="1"/>
    <col min="1807" max="1807" width="9.5703125" style="42" bestFit="1" customWidth="1"/>
    <col min="1808" max="1808" width="5.7109375" style="42" customWidth="1"/>
    <col min="1809" max="1809" width="3" style="42" customWidth="1"/>
    <col min="1810" max="1810" width="22.28515625" style="42" customWidth="1"/>
    <col min="1811" max="2048" width="11.42578125" style="42"/>
    <col min="2049" max="2049" width="4.140625" style="42" customWidth="1"/>
    <col min="2050" max="2050" width="13.5703125" style="42" customWidth="1"/>
    <col min="2051" max="2051" width="2.42578125" style="42" customWidth="1"/>
    <col min="2052" max="2052" width="19.85546875" style="42" customWidth="1"/>
    <col min="2053" max="2054" width="1.7109375" style="42" customWidth="1"/>
    <col min="2055" max="2055" width="10" style="42" bestFit="1" customWidth="1"/>
    <col min="2056" max="2056" width="12.28515625" style="42" bestFit="1" customWidth="1"/>
    <col min="2057" max="2057" width="7.140625" style="42" customWidth="1"/>
    <col min="2058" max="2059" width="10.85546875" style="42" customWidth="1"/>
    <col min="2060" max="2060" width="18.140625" style="42" customWidth="1"/>
    <col min="2061" max="2062" width="2.42578125" style="42" customWidth="1"/>
    <col min="2063" max="2063" width="9.5703125" style="42" bestFit="1" customWidth="1"/>
    <col min="2064" max="2064" width="5.7109375" style="42" customWidth="1"/>
    <col min="2065" max="2065" width="3" style="42" customWidth="1"/>
    <col min="2066" max="2066" width="22.28515625" style="42" customWidth="1"/>
    <col min="2067" max="2304" width="11.42578125" style="42"/>
    <col min="2305" max="2305" width="4.140625" style="42" customWidth="1"/>
    <col min="2306" max="2306" width="13.5703125" style="42" customWidth="1"/>
    <col min="2307" max="2307" width="2.42578125" style="42" customWidth="1"/>
    <col min="2308" max="2308" width="19.85546875" style="42" customWidth="1"/>
    <col min="2309" max="2310" width="1.7109375" style="42" customWidth="1"/>
    <col min="2311" max="2311" width="10" style="42" bestFit="1" customWidth="1"/>
    <col min="2312" max="2312" width="12.28515625" style="42" bestFit="1" customWidth="1"/>
    <col min="2313" max="2313" width="7.140625" style="42" customWidth="1"/>
    <col min="2314" max="2315" width="10.85546875" style="42" customWidth="1"/>
    <col min="2316" max="2316" width="18.140625" style="42" customWidth="1"/>
    <col min="2317" max="2318" width="2.42578125" style="42" customWidth="1"/>
    <col min="2319" max="2319" width="9.5703125" style="42" bestFit="1" customWidth="1"/>
    <col min="2320" max="2320" width="5.7109375" style="42" customWidth="1"/>
    <col min="2321" max="2321" width="3" style="42" customWidth="1"/>
    <col min="2322" max="2322" width="22.28515625" style="42" customWidth="1"/>
    <col min="2323" max="2560" width="11.42578125" style="42"/>
    <col min="2561" max="2561" width="4.140625" style="42" customWidth="1"/>
    <col min="2562" max="2562" width="13.5703125" style="42" customWidth="1"/>
    <col min="2563" max="2563" width="2.42578125" style="42" customWidth="1"/>
    <col min="2564" max="2564" width="19.85546875" style="42" customWidth="1"/>
    <col min="2565" max="2566" width="1.7109375" style="42" customWidth="1"/>
    <col min="2567" max="2567" width="10" style="42" bestFit="1" customWidth="1"/>
    <col min="2568" max="2568" width="12.28515625" style="42" bestFit="1" customWidth="1"/>
    <col min="2569" max="2569" width="7.140625" style="42" customWidth="1"/>
    <col min="2570" max="2571" width="10.85546875" style="42" customWidth="1"/>
    <col min="2572" max="2572" width="18.140625" style="42" customWidth="1"/>
    <col min="2573" max="2574" width="2.42578125" style="42" customWidth="1"/>
    <col min="2575" max="2575" width="9.5703125" style="42" bestFit="1" customWidth="1"/>
    <col min="2576" max="2576" width="5.7109375" style="42" customWidth="1"/>
    <col min="2577" max="2577" width="3" style="42" customWidth="1"/>
    <col min="2578" max="2578" width="22.28515625" style="42" customWidth="1"/>
    <col min="2579" max="2816" width="11.42578125" style="42"/>
    <col min="2817" max="2817" width="4.140625" style="42" customWidth="1"/>
    <col min="2818" max="2818" width="13.5703125" style="42" customWidth="1"/>
    <col min="2819" max="2819" width="2.42578125" style="42" customWidth="1"/>
    <col min="2820" max="2820" width="19.85546875" style="42" customWidth="1"/>
    <col min="2821" max="2822" width="1.7109375" style="42" customWidth="1"/>
    <col min="2823" max="2823" width="10" style="42" bestFit="1" customWidth="1"/>
    <col min="2824" max="2824" width="12.28515625" style="42" bestFit="1" customWidth="1"/>
    <col min="2825" max="2825" width="7.140625" style="42" customWidth="1"/>
    <col min="2826" max="2827" width="10.85546875" style="42" customWidth="1"/>
    <col min="2828" max="2828" width="18.140625" style="42" customWidth="1"/>
    <col min="2829" max="2830" width="2.42578125" style="42" customWidth="1"/>
    <col min="2831" max="2831" width="9.5703125" style="42" bestFit="1" customWidth="1"/>
    <col min="2832" max="2832" width="5.7109375" style="42" customWidth="1"/>
    <col min="2833" max="2833" width="3" style="42" customWidth="1"/>
    <col min="2834" max="2834" width="22.28515625" style="42" customWidth="1"/>
    <col min="2835" max="3072" width="11.42578125" style="42"/>
    <col min="3073" max="3073" width="4.140625" style="42" customWidth="1"/>
    <col min="3074" max="3074" width="13.5703125" style="42" customWidth="1"/>
    <col min="3075" max="3075" width="2.42578125" style="42" customWidth="1"/>
    <col min="3076" max="3076" width="19.85546875" style="42" customWidth="1"/>
    <col min="3077" max="3078" width="1.7109375" style="42" customWidth="1"/>
    <col min="3079" max="3079" width="10" style="42" bestFit="1" customWidth="1"/>
    <col min="3080" max="3080" width="12.28515625" style="42" bestFit="1" customWidth="1"/>
    <col min="3081" max="3081" width="7.140625" style="42" customWidth="1"/>
    <col min="3082" max="3083" width="10.85546875" style="42" customWidth="1"/>
    <col min="3084" max="3084" width="18.140625" style="42" customWidth="1"/>
    <col min="3085" max="3086" width="2.42578125" style="42" customWidth="1"/>
    <col min="3087" max="3087" width="9.5703125" style="42" bestFit="1" customWidth="1"/>
    <col min="3088" max="3088" width="5.7109375" style="42" customWidth="1"/>
    <col min="3089" max="3089" width="3" style="42" customWidth="1"/>
    <col min="3090" max="3090" width="22.28515625" style="42" customWidth="1"/>
    <col min="3091" max="3328" width="11.42578125" style="42"/>
    <col min="3329" max="3329" width="4.140625" style="42" customWidth="1"/>
    <col min="3330" max="3330" width="13.5703125" style="42" customWidth="1"/>
    <col min="3331" max="3331" width="2.42578125" style="42" customWidth="1"/>
    <col min="3332" max="3332" width="19.85546875" style="42" customWidth="1"/>
    <col min="3333" max="3334" width="1.7109375" style="42" customWidth="1"/>
    <col min="3335" max="3335" width="10" style="42" bestFit="1" customWidth="1"/>
    <col min="3336" max="3336" width="12.28515625" style="42" bestFit="1" customWidth="1"/>
    <col min="3337" max="3337" width="7.140625" style="42" customWidth="1"/>
    <col min="3338" max="3339" width="10.85546875" style="42" customWidth="1"/>
    <col min="3340" max="3340" width="18.140625" style="42" customWidth="1"/>
    <col min="3341" max="3342" width="2.42578125" style="42" customWidth="1"/>
    <col min="3343" max="3343" width="9.5703125" style="42" bestFit="1" customWidth="1"/>
    <col min="3344" max="3344" width="5.7109375" style="42" customWidth="1"/>
    <col min="3345" max="3345" width="3" style="42" customWidth="1"/>
    <col min="3346" max="3346" width="22.28515625" style="42" customWidth="1"/>
    <col min="3347" max="3584" width="11.42578125" style="42"/>
    <col min="3585" max="3585" width="4.140625" style="42" customWidth="1"/>
    <col min="3586" max="3586" width="13.5703125" style="42" customWidth="1"/>
    <col min="3587" max="3587" width="2.42578125" style="42" customWidth="1"/>
    <col min="3588" max="3588" width="19.85546875" style="42" customWidth="1"/>
    <col min="3589" max="3590" width="1.7109375" style="42" customWidth="1"/>
    <col min="3591" max="3591" width="10" style="42" bestFit="1" customWidth="1"/>
    <col min="3592" max="3592" width="12.28515625" style="42" bestFit="1" customWidth="1"/>
    <col min="3593" max="3593" width="7.140625" style="42" customWidth="1"/>
    <col min="3594" max="3595" width="10.85546875" style="42" customWidth="1"/>
    <col min="3596" max="3596" width="18.140625" style="42" customWidth="1"/>
    <col min="3597" max="3598" width="2.42578125" style="42" customWidth="1"/>
    <col min="3599" max="3599" width="9.5703125" style="42" bestFit="1" customWidth="1"/>
    <col min="3600" max="3600" width="5.7109375" style="42" customWidth="1"/>
    <col min="3601" max="3601" width="3" style="42" customWidth="1"/>
    <col min="3602" max="3602" width="22.28515625" style="42" customWidth="1"/>
    <col min="3603" max="3840" width="11.42578125" style="42"/>
    <col min="3841" max="3841" width="4.140625" style="42" customWidth="1"/>
    <col min="3842" max="3842" width="13.5703125" style="42" customWidth="1"/>
    <col min="3843" max="3843" width="2.42578125" style="42" customWidth="1"/>
    <col min="3844" max="3844" width="19.85546875" style="42" customWidth="1"/>
    <col min="3845" max="3846" width="1.7109375" style="42" customWidth="1"/>
    <col min="3847" max="3847" width="10" style="42" bestFit="1" customWidth="1"/>
    <col min="3848" max="3848" width="12.28515625" style="42" bestFit="1" customWidth="1"/>
    <col min="3849" max="3849" width="7.140625" style="42" customWidth="1"/>
    <col min="3850" max="3851" width="10.85546875" style="42" customWidth="1"/>
    <col min="3852" max="3852" width="18.140625" style="42" customWidth="1"/>
    <col min="3853" max="3854" width="2.42578125" style="42" customWidth="1"/>
    <col min="3855" max="3855" width="9.5703125" style="42" bestFit="1" customWidth="1"/>
    <col min="3856" max="3856" width="5.7109375" style="42" customWidth="1"/>
    <col min="3857" max="3857" width="3" style="42" customWidth="1"/>
    <col min="3858" max="3858" width="22.28515625" style="42" customWidth="1"/>
    <col min="3859" max="4096" width="11.42578125" style="42"/>
    <col min="4097" max="4097" width="4.140625" style="42" customWidth="1"/>
    <col min="4098" max="4098" width="13.5703125" style="42" customWidth="1"/>
    <col min="4099" max="4099" width="2.42578125" style="42" customWidth="1"/>
    <col min="4100" max="4100" width="19.85546875" style="42" customWidth="1"/>
    <col min="4101" max="4102" width="1.7109375" style="42" customWidth="1"/>
    <col min="4103" max="4103" width="10" style="42" bestFit="1" customWidth="1"/>
    <col min="4104" max="4104" width="12.28515625" style="42" bestFit="1" customWidth="1"/>
    <col min="4105" max="4105" width="7.140625" style="42" customWidth="1"/>
    <col min="4106" max="4107" width="10.85546875" style="42" customWidth="1"/>
    <col min="4108" max="4108" width="18.140625" style="42" customWidth="1"/>
    <col min="4109" max="4110" width="2.42578125" style="42" customWidth="1"/>
    <col min="4111" max="4111" width="9.5703125" style="42" bestFit="1" customWidth="1"/>
    <col min="4112" max="4112" width="5.7109375" style="42" customWidth="1"/>
    <col min="4113" max="4113" width="3" style="42" customWidth="1"/>
    <col min="4114" max="4114" width="22.28515625" style="42" customWidth="1"/>
    <col min="4115" max="4352" width="11.42578125" style="42"/>
    <col min="4353" max="4353" width="4.140625" style="42" customWidth="1"/>
    <col min="4354" max="4354" width="13.5703125" style="42" customWidth="1"/>
    <col min="4355" max="4355" width="2.42578125" style="42" customWidth="1"/>
    <col min="4356" max="4356" width="19.85546875" style="42" customWidth="1"/>
    <col min="4357" max="4358" width="1.7109375" style="42" customWidth="1"/>
    <col min="4359" max="4359" width="10" style="42" bestFit="1" customWidth="1"/>
    <col min="4360" max="4360" width="12.28515625" style="42" bestFit="1" customWidth="1"/>
    <col min="4361" max="4361" width="7.140625" style="42" customWidth="1"/>
    <col min="4362" max="4363" width="10.85546875" style="42" customWidth="1"/>
    <col min="4364" max="4364" width="18.140625" style="42" customWidth="1"/>
    <col min="4365" max="4366" width="2.42578125" style="42" customWidth="1"/>
    <col min="4367" max="4367" width="9.5703125" style="42" bestFit="1" customWidth="1"/>
    <col min="4368" max="4368" width="5.7109375" style="42" customWidth="1"/>
    <col min="4369" max="4369" width="3" style="42" customWidth="1"/>
    <col min="4370" max="4370" width="22.28515625" style="42" customWidth="1"/>
    <col min="4371" max="4608" width="11.42578125" style="42"/>
    <col min="4609" max="4609" width="4.140625" style="42" customWidth="1"/>
    <col min="4610" max="4610" width="13.5703125" style="42" customWidth="1"/>
    <col min="4611" max="4611" width="2.42578125" style="42" customWidth="1"/>
    <col min="4612" max="4612" width="19.85546875" style="42" customWidth="1"/>
    <col min="4613" max="4614" width="1.7109375" style="42" customWidth="1"/>
    <col min="4615" max="4615" width="10" style="42" bestFit="1" customWidth="1"/>
    <col min="4616" max="4616" width="12.28515625" style="42" bestFit="1" customWidth="1"/>
    <col min="4617" max="4617" width="7.140625" style="42" customWidth="1"/>
    <col min="4618" max="4619" width="10.85546875" style="42" customWidth="1"/>
    <col min="4620" max="4620" width="18.140625" style="42" customWidth="1"/>
    <col min="4621" max="4622" width="2.42578125" style="42" customWidth="1"/>
    <col min="4623" max="4623" width="9.5703125" style="42" bestFit="1" customWidth="1"/>
    <col min="4624" max="4624" width="5.7109375" style="42" customWidth="1"/>
    <col min="4625" max="4625" width="3" style="42" customWidth="1"/>
    <col min="4626" max="4626" width="22.28515625" style="42" customWidth="1"/>
    <col min="4627" max="4864" width="11.42578125" style="42"/>
    <col min="4865" max="4865" width="4.140625" style="42" customWidth="1"/>
    <col min="4866" max="4866" width="13.5703125" style="42" customWidth="1"/>
    <col min="4867" max="4867" width="2.42578125" style="42" customWidth="1"/>
    <col min="4868" max="4868" width="19.85546875" style="42" customWidth="1"/>
    <col min="4869" max="4870" width="1.7109375" style="42" customWidth="1"/>
    <col min="4871" max="4871" width="10" style="42" bestFit="1" customWidth="1"/>
    <col min="4872" max="4872" width="12.28515625" style="42" bestFit="1" customWidth="1"/>
    <col min="4873" max="4873" width="7.140625" style="42" customWidth="1"/>
    <col min="4874" max="4875" width="10.85546875" style="42" customWidth="1"/>
    <col min="4876" max="4876" width="18.140625" style="42" customWidth="1"/>
    <col min="4877" max="4878" width="2.42578125" style="42" customWidth="1"/>
    <col min="4879" max="4879" width="9.5703125" style="42" bestFit="1" customWidth="1"/>
    <col min="4880" max="4880" width="5.7109375" style="42" customWidth="1"/>
    <col min="4881" max="4881" width="3" style="42" customWidth="1"/>
    <col min="4882" max="4882" width="22.28515625" style="42" customWidth="1"/>
    <col min="4883" max="5120" width="11.42578125" style="42"/>
    <col min="5121" max="5121" width="4.140625" style="42" customWidth="1"/>
    <col min="5122" max="5122" width="13.5703125" style="42" customWidth="1"/>
    <col min="5123" max="5123" width="2.42578125" style="42" customWidth="1"/>
    <col min="5124" max="5124" width="19.85546875" style="42" customWidth="1"/>
    <col min="5125" max="5126" width="1.7109375" style="42" customWidth="1"/>
    <col min="5127" max="5127" width="10" style="42" bestFit="1" customWidth="1"/>
    <col min="5128" max="5128" width="12.28515625" style="42" bestFit="1" customWidth="1"/>
    <col min="5129" max="5129" width="7.140625" style="42" customWidth="1"/>
    <col min="5130" max="5131" width="10.85546875" style="42" customWidth="1"/>
    <col min="5132" max="5132" width="18.140625" style="42" customWidth="1"/>
    <col min="5133" max="5134" width="2.42578125" style="42" customWidth="1"/>
    <col min="5135" max="5135" width="9.5703125" style="42" bestFit="1" customWidth="1"/>
    <col min="5136" max="5136" width="5.7109375" style="42" customWidth="1"/>
    <col min="5137" max="5137" width="3" style="42" customWidth="1"/>
    <col min="5138" max="5138" width="22.28515625" style="42" customWidth="1"/>
    <col min="5139" max="5376" width="11.42578125" style="42"/>
    <col min="5377" max="5377" width="4.140625" style="42" customWidth="1"/>
    <col min="5378" max="5378" width="13.5703125" style="42" customWidth="1"/>
    <col min="5379" max="5379" width="2.42578125" style="42" customWidth="1"/>
    <col min="5380" max="5380" width="19.85546875" style="42" customWidth="1"/>
    <col min="5381" max="5382" width="1.7109375" style="42" customWidth="1"/>
    <col min="5383" max="5383" width="10" style="42" bestFit="1" customWidth="1"/>
    <col min="5384" max="5384" width="12.28515625" style="42" bestFit="1" customWidth="1"/>
    <col min="5385" max="5385" width="7.140625" style="42" customWidth="1"/>
    <col min="5386" max="5387" width="10.85546875" style="42" customWidth="1"/>
    <col min="5388" max="5388" width="18.140625" style="42" customWidth="1"/>
    <col min="5389" max="5390" width="2.42578125" style="42" customWidth="1"/>
    <col min="5391" max="5391" width="9.5703125" style="42" bestFit="1" customWidth="1"/>
    <col min="5392" max="5392" width="5.7109375" style="42" customWidth="1"/>
    <col min="5393" max="5393" width="3" style="42" customWidth="1"/>
    <col min="5394" max="5394" width="22.28515625" style="42" customWidth="1"/>
    <col min="5395" max="5632" width="11.42578125" style="42"/>
    <col min="5633" max="5633" width="4.140625" style="42" customWidth="1"/>
    <col min="5634" max="5634" width="13.5703125" style="42" customWidth="1"/>
    <col min="5635" max="5635" width="2.42578125" style="42" customWidth="1"/>
    <col min="5636" max="5636" width="19.85546875" style="42" customWidth="1"/>
    <col min="5637" max="5638" width="1.7109375" style="42" customWidth="1"/>
    <col min="5639" max="5639" width="10" style="42" bestFit="1" customWidth="1"/>
    <col min="5640" max="5640" width="12.28515625" style="42" bestFit="1" customWidth="1"/>
    <col min="5641" max="5641" width="7.140625" style="42" customWidth="1"/>
    <col min="5642" max="5643" width="10.85546875" style="42" customWidth="1"/>
    <col min="5644" max="5644" width="18.140625" style="42" customWidth="1"/>
    <col min="5645" max="5646" width="2.42578125" style="42" customWidth="1"/>
    <col min="5647" max="5647" width="9.5703125" style="42" bestFit="1" customWidth="1"/>
    <col min="5648" max="5648" width="5.7109375" style="42" customWidth="1"/>
    <col min="5649" max="5649" width="3" style="42" customWidth="1"/>
    <col min="5650" max="5650" width="22.28515625" style="42" customWidth="1"/>
    <col min="5651" max="5888" width="11.42578125" style="42"/>
    <col min="5889" max="5889" width="4.140625" style="42" customWidth="1"/>
    <col min="5890" max="5890" width="13.5703125" style="42" customWidth="1"/>
    <col min="5891" max="5891" width="2.42578125" style="42" customWidth="1"/>
    <col min="5892" max="5892" width="19.85546875" style="42" customWidth="1"/>
    <col min="5893" max="5894" width="1.7109375" style="42" customWidth="1"/>
    <col min="5895" max="5895" width="10" style="42" bestFit="1" customWidth="1"/>
    <col min="5896" max="5896" width="12.28515625" style="42" bestFit="1" customWidth="1"/>
    <col min="5897" max="5897" width="7.140625" style="42" customWidth="1"/>
    <col min="5898" max="5899" width="10.85546875" style="42" customWidth="1"/>
    <col min="5900" max="5900" width="18.140625" style="42" customWidth="1"/>
    <col min="5901" max="5902" width="2.42578125" style="42" customWidth="1"/>
    <col min="5903" max="5903" width="9.5703125" style="42" bestFit="1" customWidth="1"/>
    <col min="5904" max="5904" width="5.7109375" style="42" customWidth="1"/>
    <col min="5905" max="5905" width="3" style="42" customWidth="1"/>
    <col min="5906" max="5906" width="22.28515625" style="42" customWidth="1"/>
    <col min="5907" max="6144" width="11.42578125" style="42"/>
    <col min="6145" max="6145" width="4.140625" style="42" customWidth="1"/>
    <col min="6146" max="6146" width="13.5703125" style="42" customWidth="1"/>
    <col min="6147" max="6147" width="2.42578125" style="42" customWidth="1"/>
    <col min="6148" max="6148" width="19.85546875" style="42" customWidth="1"/>
    <col min="6149" max="6150" width="1.7109375" style="42" customWidth="1"/>
    <col min="6151" max="6151" width="10" style="42" bestFit="1" customWidth="1"/>
    <col min="6152" max="6152" width="12.28515625" style="42" bestFit="1" customWidth="1"/>
    <col min="6153" max="6153" width="7.140625" style="42" customWidth="1"/>
    <col min="6154" max="6155" width="10.85546875" style="42" customWidth="1"/>
    <col min="6156" max="6156" width="18.140625" style="42" customWidth="1"/>
    <col min="6157" max="6158" width="2.42578125" style="42" customWidth="1"/>
    <col min="6159" max="6159" width="9.5703125" style="42" bestFit="1" customWidth="1"/>
    <col min="6160" max="6160" width="5.7109375" style="42" customWidth="1"/>
    <col min="6161" max="6161" width="3" style="42" customWidth="1"/>
    <col min="6162" max="6162" width="22.28515625" style="42" customWidth="1"/>
    <col min="6163" max="6400" width="11.42578125" style="42"/>
    <col min="6401" max="6401" width="4.140625" style="42" customWidth="1"/>
    <col min="6402" max="6402" width="13.5703125" style="42" customWidth="1"/>
    <col min="6403" max="6403" width="2.42578125" style="42" customWidth="1"/>
    <col min="6404" max="6404" width="19.85546875" style="42" customWidth="1"/>
    <col min="6405" max="6406" width="1.7109375" style="42" customWidth="1"/>
    <col min="6407" max="6407" width="10" style="42" bestFit="1" customWidth="1"/>
    <col min="6408" max="6408" width="12.28515625" style="42" bestFit="1" customWidth="1"/>
    <col min="6409" max="6409" width="7.140625" style="42" customWidth="1"/>
    <col min="6410" max="6411" width="10.85546875" style="42" customWidth="1"/>
    <col min="6412" max="6412" width="18.140625" style="42" customWidth="1"/>
    <col min="6413" max="6414" width="2.42578125" style="42" customWidth="1"/>
    <col min="6415" max="6415" width="9.5703125" style="42" bestFit="1" customWidth="1"/>
    <col min="6416" max="6416" width="5.7109375" style="42" customWidth="1"/>
    <col min="6417" max="6417" width="3" style="42" customWidth="1"/>
    <col min="6418" max="6418" width="22.28515625" style="42" customWidth="1"/>
    <col min="6419" max="6656" width="11.42578125" style="42"/>
    <col min="6657" max="6657" width="4.140625" style="42" customWidth="1"/>
    <col min="6658" max="6658" width="13.5703125" style="42" customWidth="1"/>
    <col min="6659" max="6659" width="2.42578125" style="42" customWidth="1"/>
    <col min="6660" max="6660" width="19.85546875" style="42" customWidth="1"/>
    <col min="6661" max="6662" width="1.7109375" style="42" customWidth="1"/>
    <col min="6663" max="6663" width="10" style="42" bestFit="1" customWidth="1"/>
    <col min="6664" max="6664" width="12.28515625" style="42" bestFit="1" customWidth="1"/>
    <col min="6665" max="6665" width="7.140625" style="42" customWidth="1"/>
    <col min="6666" max="6667" width="10.85546875" style="42" customWidth="1"/>
    <col min="6668" max="6668" width="18.140625" style="42" customWidth="1"/>
    <col min="6669" max="6670" width="2.42578125" style="42" customWidth="1"/>
    <col min="6671" max="6671" width="9.5703125" style="42" bestFit="1" customWidth="1"/>
    <col min="6672" max="6672" width="5.7109375" style="42" customWidth="1"/>
    <col min="6673" max="6673" width="3" style="42" customWidth="1"/>
    <col min="6674" max="6674" width="22.28515625" style="42" customWidth="1"/>
    <col min="6675" max="6912" width="11.42578125" style="42"/>
    <col min="6913" max="6913" width="4.140625" style="42" customWidth="1"/>
    <col min="6914" max="6914" width="13.5703125" style="42" customWidth="1"/>
    <col min="6915" max="6915" width="2.42578125" style="42" customWidth="1"/>
    <col min="6916" max="6916" width="19.85546875" style="42" customWidth="1"/>
    <col min="6917" max="6918" width="1.7109375" style="42" customWidth="1"/>
    <col min="6919" max="6919" width="10" style="42" bestFit="1" customWidth="1"/>
    <col min="6920" max="6920" width="12.28515625" style="42" bestFit="1" customWidth="1"/>
    <col min="6921" max="6921" width="7.140625" style="42" customWidth="1"/>
    <col min="6922" max="6923" width="10.85546875" style="42" customWidth="1"/>
    <col min="6924" max="6924" width="18.140625" style="42" customWidth="1"/>
    <col min="6925" max="6926" width="2.42578125" style="42" customWidth="1"/>
    <col min="6927" max="6927" width="9.5703125" style="42" bestFit="1" customWidth="1"/>
    <col min="6928" max="6928" width="5.7109375" style="42" customWidth="1"/>
    <col min="6929" max="6929" width="3" style="42" customWidth="1"/>
    <col min="6930" max="6930" width="22.28515625" style="42" customWidth="1"/>
    <col min="6931" max="7168" width="11.42578125" style="42"/>
    <col min="7169" max="7169" width="4.140625" style="42" customWidth="1"/>
    <col min="7170" max="7170" width="13.5703125" style="42" customWidth="1"/>
    <col min="7171" max="7171" width="2.42578125" style="42" customWidth="1"/>
    <col min="7172" max="7172" width="19.85546875" style="42" customWidth="1"/>
    <col min="7173" max="7174" width="1.7109375" style="42" customWidth="1"/>
    <col min="7175" max="7175" width="10" style="42" bestFit="1" customWidth="1"/>
    <col min="7176" max="7176" width="12.28515625" style="42" bestFit="1" customWidth="1"/>
    <col min="7177" max="7177" width="7.140625" style="42" customWidth="1"/>
    <col min="7178" max="7179" width="10.85546875" style="42" customWidth="1"/>
    <col min="7180" max="7180" width="18.140625" style="42" customWidth="1"/>
    <col min="7181" max="7182" width="2.42578125" style="42" customWidth="1"/>
    <col min="7183" max="7183" width="9.5703125" style="42" bestFit="1" customWidth="1"/>
    <col min="7184" max="7184" width="5.7109375" style="42" customWidth="1"/>
    <col min="7185" max="7185" width="3" style="42" customWidth="1"/>
    <col min="7186" max="7186" width="22.28515625" style="42" customWidth="1"/>
    <col min="7187" max="7424" width="11.42578125" style="42"/>
    <col min="7425" max="7425" width="4.140625" style="42" customWidth="1"/>
    <col min="7426" max="7426" width="13.5703125" style="42" customWidth="1"/>
    <col min="7427" max="7427" width="2.42578125" style="42" customWidth="1"/>
    <col min="7428" max="7428" width="19.85546875" style="42" customWidth="1"/>
    <col min="7429" max="7430" width="1.7109375" style="42" customWidth="1"/>
    <col min="7431" max="7431" width="10" style="42" bestFit="1" customWidth="1"/>
    <col min="7432" max="7432" width="12.28515625" style="42" bestFit="1" customWidth="1"/>
    <col min="7433" max="7433" width="7.140625" style="42" customWidth="1"/>
    <col min="7434" max="7435" width="10.85546875" style="42" customWidth="1"/>
    <col min="7436" max="7436" width="18.140625" style="42" customWidth="1"/>
    <col min="7437" max="7438" width="2.42578125" style="42" customWidth="1"/>
    <col min="7439" max="7439" width="9.5703125" style="42" bestFit="1" customWidth="1"/>
    <col min="7440" max="7440" width="5.7109375" style="42" customWidth="1"/>
    <col min="7441" max="7441" width="3" style="42" customWidth="1"/>
    <col min="7442" max="7442" width="22.28515625" style="42" customWidth="1"/>
    <col min="7443" max="7680" width="11.42578125" style="42"/>
    <col min="7681" max="7681" width="4.140625" style="42" customWidth="1"/>
    <col min="7682" max="7682" width="13.5703125" style="42" customWidth="1"/>
    <col min="7683" max="7683" width="2.42578125" style="42" customWidth="1"/>
    <col min="7684" max="7684" width="19.85546875" style="42" customWidth="1"/>
    <col min="7685" max="7686" width="1.7109375" style="42" customWidth="1"/>
    <col min="7687" max="7687" width="10" style="42" bestFit="1" customWidth="1"/>
    <col min="7688" max="7688" width="12.28515625" style="42" bestFit="1" customWidth="1"/>
    <col min="7689" max="7689" width="7.140625" style="42" customWidth="1"/>
    <col min="7690" max="7691" width="10.85546875" style="42" customWidth="1"/>
    <col min="7692" max="7692" width="18.140625" style="42" customWidth="1"/>
    <col min="7693" max="7694" width="2.42578125" style="42" customWidth="1"/>
    <col min="7695" max="7695" width="9.5703125" style="42" bestFit="1" customWidth="1"/>
    <col min="7696" max="7696" width="5.7109375" style="42" customWidth="1"/>
    <col min="7697" max="7697" width="3" style="42" customWidth="1"/>
    <col min="7698" max="7698" width="22.28515625" style="42" customWidth="1"/>
    <col min="7699" max="7936" width="11.42578125" style="42"/>
    <col min="7937" max="7937" width="4.140625" style="42" customWidth="1"/>
    <col min="7938" max="7938" width="13.5703125" style="42" customWidth="1"/>
    <col min="7939" max="7939" width="2.42578125" style="42" customWidth="1"/>
    <col min="7940" max="7940" width="19.85546875" style="42" customWidth="1"/>
    <col min="7941" max="7942" width="1.7109375" style="42" customWidth="1"/>
    <col min="7943" max="7943" width="10" style="42" bestFit="1" customWidth="1"/>
    <col min="7944" max="7944" width="12.28515625" style="42" bestFit="1" customWidth="1"/>
    <col min="7945" max="7945" width="7.140625" style="42" customWidth="1"/>
    <col min="7946" max="7947" width="10.85546875" style="42" customWidth="1"/>
    <col min="7948" max="7948" width="18.140625" style="42" customWidth="1"/>
    <col min="7949" max="7950" width="2.42578125" style="42" customWidth="1"/>
    <col min="7951" max="7951" width="9.5703125" style="42" bestFit="1" customWidth="1"/>
    <col min="7952" max="7952" width="5.7109375" style="42" customWidth="1"/>
    <col min="7953" max="7953" width="3" style="42" customWidth="1"/>
    <col min="7954" max="7954" width="22.28515625" style="42" customWidth="1"/>
    <col min="7955" max="8192" width="11.42578125" style="42"/>
    <col min="8193" max="8193" width="4.140625" style="42" customWidth="1"/>
    <col min="8194" max="8194" width="13.5703125" style="42" customWidth="1"/>
    <col min="8195" max="8195" width="2.42578125" style="42" customWidth="1"/>
    <col min="8196" max="8196" width="19.85546875" style="42" customWidth="1"/>
    <col min="8197" max="8198" width="1.7109375" style="42" customWidth="1"/>
    <col min="8199" max="8199" width="10" style="42" bestFit="1" customWidth="1"/>
    <col min="8200" max="8200" width="12.28515625" style="42" bestFit="1" customWidth="1"/>
    <col min="8201" max="8201" width="7.140625" style="42" customWidth="1"/>
    <col min="8202" max="8203" width="10.85546875" style="42" customWidth="1"/>
    <col min="8204" max="8204" width="18.140625" style="42" customWidth="1"/>
    <col min="8205" max="8206" width="2.42578125" style="42" customWidth="1"/>
    <col min="8207" max="8207" width="9.5703125" style="42" bestFit="1" customWidth="1"/>
    <col min="8208" max="8208" width="5.7109375" style="42" customWidth="1"/>
    <col min="8209" max="8209" width="3" style="42" customWidth="1"/>
    <col min="8210" max="8210" width="22.28515625" style="42" customWidth="1"/>
    <col min="8211" max="8448" width="11.42578125" style="42"/>
    <col min="8449" max="8449" width="4.140625" style="42" customWidth="1"/>
    <col min="8450" max="8450" width="13.5703125" style="42" customWidth="1"/>
    <col min="8451" max="8451" width="2.42578125" style="42" customWidth="1"/>
    <col min="8452" max="8452" width="19.85546875" style="42" customWidth="1"/>
    <col min="8453" max="8454" width="1.7109375" style="42" customWidth="1"/>
    <col min="8455" max="8455" width="10" style="42" bestFit="1" customWidth="1"/>
    <col min="8456" max="8456" width="12.28515625" style="42" bestFit="1" customWidth="1"/>
    <col min="8457" max="8457" width="7.140625" style="42" customWidth="1"/>
    <col min="8458" max="8459" width="10.85546875" style="42" customWidth="1"/>
    <col min="8460" max="8460" width="18.140625" style="42" customWidth="1"/>
    <col min="8461" max="8462" width="2.42578125" style="42" customWidth="1"/>
    <col min="8463" max="8463" width="9.5703125" style="42" bestFit="1" customWidth="1"/>
    <col min="8464" max="8464" width="5.7109375" style="42" customWidth="1"/>
    <col min="8465" max="8465" width="3" style="42" customWidth="1"/>
    <col min="8466" max="8466" width="22.28515625" style="42" customWidth="1"/>
    <col min="8467" max="8704" width="11.42578125" style="42"/>
    <col min="8705" max="8705" width="4.140625" style="42" customWidth="1"/>
    <col min="8706" max="8706" width="13.5703125" style="42" customWidth="1"/>
    <col min="8707" max="8707" width="2.42578125" style="42" customWidth="1"/>
    <col min="8708" max="8708" width="19.85546875" style="42" customWidth="1"/>
    <col min="8709" max="8710" width="1.7109375" style="42" customWidth="1"/>
    <col min="8711" max="8711" width="10" style="42" bestFit="1" customWidth="1"/>
    <col min="8712" max="8712" width="12.28515625" style="42" bestFit="1" customWidth="1"/>
    <col min="8713" max="8713" width="7.140625" style="42" customWidth="1"/>
    <col min="8714" max="8715" width="10.85546875" style="42" customWidth="1"/>
    <col min="8716" max="8716" width="18.140625" style="42" customWidth="1"/>
    <col min="8717" max="8718" width="2.42578125" style="42" customWidth="1"/>
    <col min="8719" max="8719" width="9.5703125" style="42" bestFit="1" customWidth="1"/>
    <col min="8720" max="8720" width="5.7109375" style="42" customWidth="1"/>
    <col min="8721" max="8721" width="3" style="42" customWidth="1"/>
    <col min="8722" max="8722" width="22.28515625" style="42" customWidth="1"/>
    <col min="8723" max="8960" width="11.42578125" style="42"/>
    <col min="8961" max="8961" width="4.140625" style="42" customWidth="1"/>
    <col min="8962" max="8962" width="13.5703125" style="42" customWidth="1"/>
    <col min="8963" max="8963" width="2.42578125" style="42" customWidth="1"/>
    <col min="8964" max="8964" width="19.85546875" style="42" customWidth="1"/>
    <col min="8965" max="8966" width="1.7109375" style="42" customWidth="1"/>
    <col min="8967" max="8967" width="10" style="42" bestFit="1" customWidth="1"/>
    <col min="8968" max="8968" width="12.28515625" style="42" bestFit="1" customWidth="1"/>
    <col min="8969" max="8969" width="7.140625" style="42" customWidth="1"/>
    <col min="8970" max="8971" width="10.85546875" style="42" customWidth="1"/>
    <col min="8972" max="8972" width="18.140625" style="42" customWidth="1"/>
    <col min="8973" max="8974" width="2.42578125" style="42" customWidth="1"/>
    <col min="8975" max="8975" width="9.5703125" style="42" bestFit="1" customWidth="1"/>
    <col min="8976" max="8976" width="5.7109375" style="42" customWidth="1"/>
    <col min="8977" max="8977" width="3" style="42" customWidth="1"/>
    <col min="8978" max="8978" width="22.28515625" style="42" customWidth="1"/>
    <col min="8979" max="9216" width="11.42578125" style="42"/>
    <col min="9217" max="9217" width="4.140625" style="42" customWidth="1"/>
    <col min="9218" max="9218" width="13.5703125" style="42" customWidth="1"/>
    <col min="9219" max="9219" width="2.42578125" style="42" customWidth="1"/>
    <col min="9220" max="9220" width="19.85546875" style="42" customWidth="1"/>
    <col min="9221" max="9222" width="1.7109375" style="42" customWidth="1"/>
    <col min="9223" max="9223" width="10" style="42" bestFit="1" customWidth="1"/>
    <col min="9224" max="9224" width="12.28515625" style="42" bestFit="1" customWidth="1"/>
    <col min="9225" max="9225" width="7.140625" style="42" customWidth="1"/>
    <col min="9226" max="9227" width="10.85546875" style="42" customWidth="1"/>
    <col min="9228" max="9228" width="18.140625" style="42" customWidth="1"/>
    <col min="9229" max="9230" width="2.42578125" style="42" customWidth="1"/>
    <col min="9231" max="9231" width="9.5703125" style="42" bestFit="1" customWidth="1"/>
    <col min="9232" max="9232" width="5.7109375" style="42" customWidth="1"/>
    <col min="9233" max="9233" width="3" style="42" customWidth="1"/>
    <col min="9234" max="9234" width="22.28515625" style="42" customWidth="1"/>
    <col min="9235" max="9472" width="11.42578125" style="42"/>
    <col min="9473" max="9473" width="4.140625" style="42" customWidth="1"/>
    <col min="9474" max="9474" width="13.5703125" style="42" customWidth="1"/>
    <col min="9475" max="9475" width="2.42578125" style="42" customWidth="1"/>
    <col min="9476" max="9476" width="19.85546875" style="42" customWidth="1"/>
    <col min="9477" max="9478" width="1.7109375" style="42" customWidth="1"/>
    <col min="9479" max="9479" width="10" style="42" bestFit="1" customWidth="1"/>
    <col min="9480" max="9480" width="12.28515625" style="42" bestFit="1" customWidth="1"/>
    <col min="9481" max="9481" width="7.140625" style="42" customWidth="1"/>
    <col min="9482" max="9483" width="10.85546875" style="42" customWidth="1"/>
    <col min="9484" max="9484" width="18.140625" style="42" customWidth="1"/>
    <col min="9485" max="9486" width="2.42578125" style="42" customWidth="1"/>
    <col min="9487" max="9487" width="9.5703125" style="42" bestFit="1" customWidth="1"/>
    <col min="9488" max="9488" width="5.7109375" style="42" customWidth="1"/>
    <col min="9489" max="9489" width="3" style="42" customWidth="1"/>
    <col min="9490" max="9490" width="22.28515625" style="42" customWidth="1"/>
    <col min="9491" max="9728" width="11.42578125" style="42"/>
    <col min="9729" max="9729" width="4.140625" style="42" customWidth="1"/>
    <col min="9730" max="9730" width="13.5703125" style="42" customWidth="1"/>
    <col min="9731" max="9731" width="2.42578125" style="42" customWidth="1"/>
    <col min="9732" max="9732" width="19.85546875" style="42" customWidth="1"/>
    <col min="9733" max="9734" width="1.7109375" style="42" customWidth="1"/>
    <col min="9735" max="9735" width="10" style="42" bestFit="1" customWidth="1"/>
    <col min="9736" max="9736" width="12.28515625" style="42" bestFit="1" customWidth="1"/>
    <col min="9737" max="9737" width="7.140625" style="42" customWidth="1"/>
    <col min="9738" max="9739" width="10.85546875" style="42" customWidth="1"/>
    <col min="9740" max="9740" width="18.140625" style="42" customWidth="1"/>
    <col min="9741" max="9742" width="2.42578125" style="42" customWidth="1"/>
    <col min="9743" max="9743" width="9.5703125" style="42" bestFit="1" customWidth="1"/>
    <col min="9744" max="9744" width="5.7109375" style="42" customWidth="1"/>
    <col min="9745" max="9745" width="3" style="42" customWidth="1"/>
    <col min="9746" max="9746" width="22.28515625" style="42" customWidth="1"/>
    <col min="9747" max="9984" width="11.42578125" style="42"/>
    <col min="9985" max="9985" width="4.140625" style="42" customWidth="1"/>
    <col min="9986" max="9986" width="13.5703125" style="42" customWidth="1"/>
    <col min="9987" max="9987" width="2.42578125" style="42" customWidth="1"/>
    <col min="9988" max="9988" width="19.85546875" style="42" customWidth="1"/>
    <col min="9989" max="9990" width="1.7109375" style="42" customWidth="1"/>
    <col min="9991" max="9991" width="10" style="42" bestFit="1" customWidth="1"/>
    <col min="9992" max="9992" width="12.28515625" style="42" bestFit="1" customWidth="1"/>
    <col min="9993" max="9993" width="7.140625" style="42" customWidth="1"/>
    <col min="9994" max="9995" width="10.85546875" style="42" customWidth="1"/>
    <col min="9996" max="9996" width="18.140625" style="42" customWidth="1"/>
    <col min="9997" max="9998" width="2.42578125" style="42" customWidth="1"/>
    <col min="9999" max="9999" width="9.5703125" style="42" bestFit="1" customWidth="1"/>
    <col min="10000" max="10000" width="5.7109375" style="42" customWidth="1"/>
    <col min="10001" max="10001" width="3" style="42" customWidth="1"/>
    <col min="10002" max="10002" width="22.28515625" style="42" customWidth="1"/>
    <col min="10003" max="10240" width="11.42578125" style="42"/>
    <col min="10241" max="10241" width="4.140625" style="42" customWidth="1"/>
    <col min="10242" max="10242" width="13.5703125" style="42" customWidth="1"/>
    <col min="10243" max="10243" width="2.42578125" style="42" customWidth="1"/>
    <col min="10244" max="10244" width="19.85546875" style="42" customWidth="1"/>
    <col min="10245" max="10246" width="1.7109375" style="42" customWidth="1"/>
    <col min="10247" max="10247" width="10" style="42" bestFit="1" customWidth="1"/>
    <col min="10248" max="10248" width="12.28515625" style="42" bestFit="1" customWidth="1"/>
    <col min="10249" max="10249" width="7.140625" style="42" customWidth="1"/>
    <col min="10250" max="10251" width="10.85546875" style="42" customWidth="1"/>
    <col min="10252" max="10252" width="18.140625" style="42" customWidth="1"/>
    <col min="10253" max="10254" width="2.42578125" style="42" customWidth="1"/>
    <col min="10255" max="10255" width="9.5703125" style="42" bestFit="1" customWidth="1"/>
    <col min="10256" max="10256" width="5.7109375" style="42" customWidth="1"/>
    <col min="10257" max="10257" width="3" style="42" customWidth="1"/>
    <col min="10258" max="10258" width="22.28515625" style="42" customWidth="1"/>
    <col min="10259" max="10496" width="11.42578125" style="42"/>
    <col min="10497" max="10497" width="4.140625" style="42" customWidth="1"/>
    <col min="10498" max="10498" width="13.5703125" style="42" customWidth="1"/>
    <col min="10499" max="10499" width="2.42578125" style="42" customWidth="1"/>
    <col min="10500" max="10500" width="19.85546875" style="42" customWidth="1"/>
    <col min="10501" max="10502" width="1.7109375" style="42" customWidth="1"/>
    <col min="10503" max="10503" width="10" style="42" bestFit="1" customWidth="1"/>
    <col min="10504" max="10504" width="12.28515625" style="42" bestFit="1" customWidth="1"/>
    <col min="10505" max="10505" width="7.140625" style="42" customWidth="1"/>
    <col min="10506" max="10507" width="10.85546875" style="42" customWidth="1"/>
    <col min="10508" max="10508" width="18.140625" style="42" customWidth="1"/>
    <col min="10509" max="10510" width="2.42578125" style="42" customWidth="1"/>
    <col min="10511" max="10511" width="9.5703125" style="42" bestFit="1" customWidth="1"/>
    <col min="10512" max="10512" width="5.7109375" style="42" customWidth="1"/>
    <col min="10513" max="10513" width="3" style="42" customWidth="1"/>
    <col min="10514" max="10514" width="22.28515625" style="42" customWidth="1"/>
    <col min="10515" max="10752" width="11.42578125" style="42"/>
    <col min="10753" max="10753" width="4.140625" style="42" customWidth="1"/>
    <col min="10754" max="10754" width="13.5703125" style="42" customWidth="1"/>
    <col min="10755" max="10755" width="2.42578125" style="42" customWidth="1"/>
    <col min="10756" max="10756" width="19.85546875" style="42" customWidth="1"/>
    <col min="10757" max="10758" width="1.7109375" style="42" customWidth="1"/>
    <col min="10759" max="10759" width="10" style="42" bestFit="1" customWidth="1"/>
    <col min="10760" max="10760" width="12.28515625" style="42" bestFit="1" customWidth="1"/>
    <col min="10761" max="10761" width="7.140625" style="42" customWidth="1"/>
    <col min="10762" max="10763" width="10.85546875" style="42" customWidth="1"/>
    <col min="10764" max="10764" width="18.140625" style="42" customWidth="1"/>
    <col min="10765" max="10766" width="2.42578125" style="42" customWidth="1"/>
    <col min="10767" max="10767" width="9.5703125" style="42" bestFit="1" customWidth="1"/>
    <col min="10768" max="10768" width="5.7109375" style="42" customWidth="1"/>
    <col min="10769" max="10769" width="3" style="42" customWidth="1"/>
    <col min="10770" max="10770" width="22.28515625" style="42" customWidth="1"/>
    <col min="10771" max="11008" width="11.42578125" style="42"/>
    <col min="11009" max="11009" width="4.140625" style="42" customWidth="1"/>
    <col min="11010" max="11010" width="13.5703125" style="42" customWidth="1"/>
    <col min="11011" max="11011" width="2.42578125" style="42" customWidth="1"/>
    <col min="11012" max="11012" width="19.85546875" style="42" customWidth="1"/>
    <col min="11013" max="11014" width="1.7109375" style="42" customWidth="1"/>
    <col min="11015" max="11015" width="10" style="42" bestFit="1" customWidth="1"/>
    <col min="11016" max="11016" width="12.28515625" style="42" bestFit="1" customWidth="1"/>
    <col min="11017" max="11017" width="7.140625" style="42" customWidth="1"/>
    <col min="11018" max="11019" width="10.85546875" style="42" customWidth="1"/>
    <col min="11020" max="11020" width="18.140625" style="42" customWidth="1"/>
    <col min="11021" max="11022" width="2.42578125" style="42" customWidth="1"/>
    <col min="11023" max="11023" width="9.5703125" style="42" bestFit="1" customWidth="1"/>
    <col min="11024" max="11024" width="5.7109375" style="42" customWidth="1"/>
    <col min="11025" max="11025" width="3" style="42" customWidth="1"/>
    <col min="11026" max="11026" width="22.28515625" style="42" customWidth="1"/>
    <col min="11027" max="11264" width="11.42578125" style="42"/>
    <col min="11265" max="11265" width="4.140625" style="42" customWidth="1"/>
    <col min="11266" max="11266" width="13.5703125" style="42" customWidth="1"/>
    <col min="11267" max="11267" width="2.42578125" style="42" customWidth="1"/>
    <col min="11268" max="11268" width="19.85546875" style="42" customWidth="1"/>
    <col min="11269" max="11270" width="1.7109375" style="42" customWidth="1"/>
    <col min="11271" max="11271" width="10" style="42" bestFit="1" customWidth="1"/>
    <col min="11272" max="11272" width="12.28515625" style="42" bestFit="1" customWidth="1"/>
    <col min="11273" max="11273" width="7.140625" style="42" customWidth="1"/>
    <col min="11274" max="11275" width="10.85546875" style="42" customWidth="1"/>
    <col min="11276" max="11276" width="18.140625" style="42" customWidth="1"/>
    <col min="11277" max="11278" width="2.42578125" style="42" customWidth="1"/>
    <col min="11279" max="11279" width="9.5703125" style="42" bestFit="1" customWidth="1"/>
    <col min="11280" max="11280" width="5.7109375" style="42" customWidth="1"/>
    <col min="11281" max="11281" width="3" style="42" customWidth="1"/>
    <col min="11282" max="11282" width="22.28515625" style="42" customWidth="1"/>
    <col min="11283" max="11520" width="11.42578125" style="42"/>
    <col min="11521" max="11521" width="4.140625" style="42" customWidth="1"/>
    <col min="11522" max="11522" width="13.5703125" style="42" customWidth="1"/>
    <col min="11523" max="11523" width="2.42578125" style="42" customWidth="1"/>
    <col min="11524" max="11524" width="19.85546875" style="42" customWidth="1"/>
    <col min="11525" max="11526" width="1.7109375" style="42" customWidth="1"/>
    <col min="11527" max="11527" width="10" style="42" bestFit="1" customWidth="1"/>
    <col min="11528" max="11528" width="12.28515625" style="42" bestFit="1" customWidth="1"/>
    <col min="11529" max="11529" width="7.140625" style="42" customWidth="1"/>
    <col min="11530" max="11531" width="10.85546875" style="42" customWidth="1"/>
    <col min="11532" max="11532" width="18.140625" style="42" customWidth="1"/>
    <col min="11533" max="11534" width="2.42578125" style="42" customWidth="1"/>
    <col min="11535" max="11535" width="9.5703125" style="42" bestFit="1" customWidth="1"/>
    <col min="11536" max="11536" width="5.7109375" style="42" customWidth="1"/>
    <col min="11537" max="11537" width="3" style="42" customWidth="1"/>
    <col min="11538" max="11538" width="22.28515625" style="42" customWidth="1"/>
    <col min="11539" max="11776" width="11.42578125" style="42"/>
    <col min="11777" max="11777" width="4.140625" style="42" customWidth="1"/>
    <col min="11778" max="11778" width="13.5703125" style="42" customWidth="1"/>
    <col min="11779" max="11779" width="2.42578125" style="42" customWidth="1"/>
    <col min="11780" max="11780" width="19.85546875" style="42" customWidth="1"/>
    <col min="11781" max="11782" width="1.7109375" style="42" customWidth="1"/>
    <col min="11783" max="11783" width="10" style="42" bestFit="1" customWidth="1"/>
    <col min="11784" max="11784" width="12.28515625" style="42" bestFit="1" customWidth="1"/>
    <col min="11785" max="11785" width="7.140625" style="42" customWidth="1"/>
    <col min="11786" max="11787" width="10.85546875" style="42" customWidth="1"/>
    <col min="11788" max="11788" width="18.140625" style="42" customWidth="1"/>
    <col min="11789" max="11790" width="2.42578125" style="42" customWidth="1"/>
    <col min="11791" max="11791" width="9.5703125" style="42" bestFit="1" customWidth="1"/>
    <col min="11792" max="11792" width="5.7109375" style="42" customWidth="1"/>
    <col min="11793" max="11793" width="3" style="42" customWidth="1"/>
    <col min="11794" max="11794" width="22.28515625" style="42" customWidth="1"/>
    <col min="11795" max="12032" width="11.42578125" style="42"/>
    <col min="12033" max="12033" width="4.140625" style="42" customWidth="1"/>
    <col min="12034" max="12034" width="13.5703125" style="42" customWidth="1"/>
    <col min="12035" max="12035" width="2.42578125" style="42" customWidth="1"/>
    <col min="12036" max="12036" width="19.85546875" style="42" customWidth="1"/>
    <col min="12037" max="12038" width="1.7109375" style="42" customWidth="1"/>
    <col min="12039" max="12039" width="10" style="42" bestFit="1" customWidth="1"/>
    <col min="12040" max="12040" width="12.28515625" style="42" bestFit="1" customWidth="1"/>
    <col min="12041" max="12041" width="7.140625" style="42" customWidth="1"/>
    <col min="12042" max="12043" width="10.85546875" style="42" customWidth="1"/>
    <col min="12044" max="12044" width="18.140625" style="42" customWidth="1"/>
    <col min="12045" max="12046" width="2.42578125" style="42" customWidth="1"/>
    <col min="12047" max="12047" width="9.5703125" style="42" bestFit="1" customWidth="1"/>
    <col min="12048" max="12048" width="5.7109375" style="42" customWidth="1"/>
    <col min="12049" max="12049" width="3" style="42" customWidth="1"/>
    <col min="12050" max="12050" width="22.28515625" style="42" customWidth="1"/>
    <col min="12051" max="12288" width="11.42578125" style="42"/>
    <col min="12289" max="12289" width="4.140625" style="42" customWidth="1"/>
    <col min="12290" max="12290" width="13.5703125" style="42" customWidth="1"/>
    <col min="12291" max="12291" width="2.42578125" style="42" customWidth="1"/>
    <col min="12292" max="12292" width="19.85546875" style="42" customWidth="1"/>
    <col min="12293" max="12294" width="1.7109375" style="42" customWidth="1"/>
    <col min="12295" max="12295" width="10" style="42" bestFit="1" customWidth="1"/>
    <col min="12296" max="12296" width="12.28515625" style="42" bestFit="1" customWidth="1"/>
    <col min="12297" max="12297" width="7.140625" style="42" customWidth="1"/>
    <col min="12298" max="12299" width="10.85546875" style="42" customWidth="1"/>
    <col min="12300" max="12300" width="18.140625" style="42" customWidth="1"/>
    <col min="12301" max="12302" width="2.42578125" style="42" customWidth="1"/>
    <col min="12303" max="12303" width="9.5703125" style="42" bestFit="1" customWidth="1"/>
    <col min="12304" max="12304" width="5.7109375" style="42" customWidth="1"/>
    <col min="12305" max="12305" width="3" style="42" customWidth="1"/>
    <col min="12306" max="12306" width="22.28515625" style="42" customWidth="1"/>
    <col min="12307" max="12544" width="11.42578125" style="42"/>
    <col min="12545" max="12545" width="4.140625" style="42" customWidth="1"/>
    <col min="12546" max="12546" width="13.5703125" style="42" customWidth="1"/>
    <col min="12547" max="12547" width="2.42578125" style="42" customWidth="1"/>
    <col min="12548" max="12548" width="19.85546875" style="42" customWidth="1"/>
    <col min="12549" max="12550" width="1.7109375" style="42" customWidth="1"/>
    <col min="12551" max="12551" width="10" style="42" bestFit="1" customWidth="1"/>
    <col min="12552" max="12552" width="12.28515625" style="42" bestFit="1" customWidth="1"/>
    <col min="12553" max="12553" width="7.140625" style="42" customWidth="1"/>
    <col min="12554" max="12555" width="10.85546875" style="42" customWidth="1"/>
    <col min="12556" max="12556" width="18.140625" style="42" customWidth="1"/>
    <col min="12557" max="12558" width="2.42578125" style="42" customWidth="1"/>
    <col min="12559" max="12559" width="9.5703125" style="42" bestFit="1" customWidth="1"/>
    <col min="12560" max="12560" width="5.7109375" style="42" customWidth="1"/>
    <col min="12561" max="12561" width="3" style="42" customWidth="1"/>
    <col min="12562" max="12562" width="22.28515625" style="42" customWidth="1"/>
    <col min="12563" max="12800" width="11.42578125" style="42"/>
    <col min="12801" max="12801" width="4.140625" style="42" customWidth="1"/>
    <col min="12802" max="12802" width="13.5703125" style="42" customWidth="1"/>
    <col min="12803" max="12803" width="2.42578125" style="42" customWidth="1"/>
    <col min="12804" max="12804" width="19.85546875" style="42" customWidth="1"/>
    <col min="12805" max="12806" width="1.7109375" style="42" customWidth="1"/>
    <col min="12807" max="12807" width="10" style="42" bestFit="1" customWidth="1"/>
    <col min="12808" max="12808" width="12.28515625" style="42" bestFit="1" customWidth="1"/>
    <col min="12809" max="12809" width="7.140625" style="42" customWidth="1"/>
    <col min="12810" max="12811" width="10.85546875" style="42" customWidth="1"/>
    <col min="12812" max="12812" width="18.140625" style="42" customWidth="1"/>
    <col min="12813" max="12814" width="2.42578125" style="42" customWidth="1"/>
    <col min="12815" max="12815" width="9.5703125" style="42" bestFit="1" customWidth="1"/>
    <col min="12816" max="12816" width="5.7109375" style="42" customWidth="1"/>
    <col min="12817" max="12817" width="3" style="42" customWidth="1"/>
    <col min="12818" max="12818" width="22.28515625" style="42" customWidth="1"/>
    <col min="12819" max="13056" width="11.42578125" style="42"/>
    <col min="13057" max="13057" width="4.140625" style="42" customWidth="1"/>
    <col min="13058" max="13058" width="13.5703125" style="42" customWidth="1"/>
    <col min="13059" max="13059" width="2.42578125" style="42" customWidth="1"/>
    <col min="13060" max="13060" width="19.85546875" style="42" customWidth="1"/>
    <col min="13061" max="13062" width="1.7109375" style="42" customWidth="1"/>
    <col min="13063" max="13063" width="10" style="42" bestFit="1" customWidth="1"/>
    <col min="13064" max="13064" width="12.28515625" style="42" bestFit="1" customWidth="1"/>
    <col min="13065" max="13065" width="7.140625" style="42" customWidth="1"/>
    <col min="13066" max="13067" width="10.85546875" style="42" customWidth="1"/>
    <col min="13068" max="13068" width="18.140625" style="42" customWidth="1"/>
    <col min="13069" max="13070" width="2.42578125" style="42" customWidth="1"/>
    <col min="13071" max="13071" width="9.5703125" style="42" bestFit="1" customWidth="1"/>
    <col min="13072" max="13072" width="5.7109375" style="42" customWidth="1"/>
    <col min="13073" max="13073" width="3" style="42" customWidth="1"/>
    <col min="13074" max="13074" width="22.28515625" style="42" customWidth="1"/>
    <col min="13075" max="13312" width="11.42578125" style="42"/>
    <col min="13313" max="13313" width="4.140625" style="42" customWidth="1"/>
    <col min="13314" max="13314" width="13.5703125" style="42" customWidth="1"/>
    <col min="13315" max="13315" width="2.42578125" style="42" customWidth="1"/>
    <col min="13316" max="13316" width="19.85546875" style="42" customWidth="1"/>
    <col min="13317" max="13318" width="1.7109375" style="42" customWidth="1"/>
    <col min="13319" max="13319" width="10" style="42" bestFit="1" customWidth="1"/>
    <col min="13320" max="13320" width="12.28515625" style="42" bestFit="1" customWidth="1"/>
    <col min="13321" max="13321" width="7.140625" style="42" customWidth="1"/>
    <col min="13322" max="13323" width="10.85546875" style="42" customWidth="1"/>
    <col min="13324" max="13324" width="18.140625" style="42" customWidth="1"/>
    <col min="13325" max="13326" width="2.42578125" style="42" customWidth="1"/>
    <col min="13327" max="13327" width="9.5703125" style="42" bestFit="1" customWidth="1"/>
    <col min="13328" max="13328" width="5.7109375" style="42" customWidth="1"/>
    <col min="13329" max="13329" width="3" style="42" customWidth="1"/>
    <col min="13330" max="13330" width="22.28515625" style="42" customWidth="1"/>
    <col min="13331" max="13568" width="11.42578125" style="42"/>
    <col min="13569" max="13569" width="4.140625" style="42" customWidth="1"/>
    <col min="13570" max="13570" width="13.5703125" style="42" customWidth="1"/>
    <col min="13571" max="13571" width="2.42578125" style="42" customWidth="1"/>
    <col min="13572" max="13572" width="19.85546875" style="42" customWidth="1"/>
    <col min="13573" max="13574" width="1.7109375" style="42" customWidth="1"/>
    <col min="13575" max="13575" width="10" style="42" bestFit="1" customWidth="1"/>
    <col min="13576" max="13576" width="12.28515625" style="42" bestFit="1" customWidth="1"/>
    <col min="13577" max="13577" width="7.140625" style="42" customWidth="1"/>
    <col min="13578" max="13579" width="10.85546875" style="42" customWidth="1"/>
    <col min="13580" max="13580" width="18.140625" style="42" customWidth="1"/>
    <col min="13581" max="13582" width="2.42578125" style="42" customWidth="1"/>
    <col min="13583" max="13583" width="9.5703125" style="42" bestFit="1" customWidth="1"/>
    <col min="13584" max="13584" width="5.7109375" style="42" customWidth="1"/>
    <col min="13585" max="13585" width="3" style="42" customWidth="1"/>
    <col min="13586" max="13586" width="22.28515625" style="42" customWidth="1"/>
    <col min="13587" max="13824" width="11.42578125" style="42"/>
    <col min="13825" max="13825" width="4.140625" style="42" customWidth="1"/>
    <col min="13826" max="13826" width="13.5703125" style="42" customWidth="1"/>
    <col min="13827" max="13827" width="2.42578125" style="42" customWidth="1"/>
    <col min="13828" max="13828" width="19.85546875" style="42" customWidth="1"/>
    <col min="13829" max="13830" width="1.7109375" style="42" customWidth="1"/>
    <col min="13831" max="13831" width="10" style="42" bestFit="1" customWidth="1"/>
    <col min="13832" max="13832" width="12.28515625" style="42" bestFit="1" customWidth="1"/>
    <col min="13833" max="13833" width="7.140625" style="42" customWidth="1"/>
    <col min="13834" max="13835" width="10.85546875" style="42" customWidth="1"/>
    <col min="13836" max="13836" width="18.140625" style="42" customWidth="1"/>
    <col min="13837" max="13838" width="2.42578125" style="42" customWidth="1"/>
    <col min="13839" max="13839" width="9.5703125" style="42" bestFit="1" customWidth="1"/>
    <col min="13840" max="13840" width="5.7109375" style="42" customWidth="1"/>
    <col min="13841" max="13841" width="3" style="42" customWidth="1"/>
    <col min="13842" max="13842" width="22.28515625" style="42" customWidth="1"/>
    <col min="13843" max="14080" width="11.42578125" style="42"/>
    <col min="14081" max="14081" width="4.140625" style="42" customWidth="1"/>
    <col min="14082" max="14082" width="13.5703125" style="42" customWidth="1"/>
    <col min="14083" max="14083" width="2.42578125" style="42" customWidth="1"/>
    <col min="14084" max="14084" width="19.85546875" style="42" customWidth="1"/>
    <col min="14085" max="14086" width="1.7109375" style="42" customWidth="1"/>
    <col min="14087" max="14087" width="10" style="42" bestFit="1" customWidth="1"/>
    <col min="14088" max="14088" width="12.28515625" style="42" bestFit="1" customWidth="1"/>
    <col min="14089" max="14089" width="7.140625" style="42" customWidth="1"/>
    <col min="14090" max="14091" width="10.85546875" style="42" customWidth="1"/>
    <col min="14092" max="14092" width="18.140625" style="42" customWidth="1"/>
    <col min="14093" max="14094" width="2.42578125" style="42" customWidth="1"/>
    <col min="14095" max="14095" width="9.5703125" style="42" bestFit="1" customWidth="1"/>
    <col min="14096" max="14096" width="5.7109375" style="42" customWidth="1"/>
    <col min="14097" max="14097" width="3" style="42" customWidth="1"/>
    <col min="14098" max="14098" width="22.28515625" style="42" customWidth="1"/>
    <col min="14099" max="14336" width="11.42578125" style="42"/>
    <col min="14337" max="14337" width="4.140625" style="42" customWidth="1"/>
    <col min="14338" max="14338" width="13.5703125" style="42" customWidth="1"/>
    <col min="14339" max="14339" width="2.42578125" style="42" customWidth="1"/>
    <col min="14340" max="14340" width="19.85546875" style="42" customWidth="1"/>
    <col min="14341" max="14342" width="1.7109375" style="42" customWidth="1"/>
    <col min="14343" max="14343" width="10" style="42" bestFit="1" customWidth="1"/>
    <col min="14344" max="14344" width="12.28515625" style="42" bestFit="1" customWidth="1"/>
    <col min="14345" max="14345" width="7.140625" style="42" customWidth="1"/>
    <col min="14346" max="14347" width="10.85546875" style="42" customWidth="1"/>
    <col min="14348" max="14348" width="18.140625" style="42" customWidth="1"/>
    <col min="14349" max="14350" width="2.42578125" style="42" customWidth="1"/>
    <col min="14351" max="14351" width="9.5703125" style="42" bestFit="1" customWidth="1"/>
    <col min="14352" max="14352" width="5.7109375" style="42" customWidth="1"/>
    <col min="14353" max="14353" width="3" style="42" customWidth="1"/>
    <col min="14354" max="14354" width="22.28515625" style="42" customWidth="1"/>
    <col min="14355" max="14592" width="11.42578125" style="42"/>
    <col min="14593" max="14593" width="4.140625" style="42" customWidth="1"/>
    <col min="14594" max="14594" width="13.5703125" style="42" customWidth="1"/>
    <col min="14595" max="14595" width="2.42578125" style="42" customWidth="1"/>
    <col min="14596" max="14596" width="19.85546875" style="42" customWidth="1"/>
    <col min="14597" max="14598" width="1.7109375" style="42" customWidth="1"/>
    <col min="14599" max="14599" width="10" style="42" bestFit="1" customWidth="1"/>
    <col min="14600" max="14600" width="12.28515625" style="42" bestFit="1" customWidth="1"/>
    <col min="14601" max="14601" width="7.140625" style="42" customWidth="1"/>
    <col min="14602" max="14603" width="10.85546875" style="42" customWidth="1"/>
    <col min="14604" max="14604" width="18.140625" style="42" customWidth="1"/>
    <col min="14605" max="14606" width="2.42578125" style="42" customWidth="1"/>
    <col min="14607" max="14607" width="9.5703125" style="42" bestFit="1" customWidth="1"/>
    <col min="14608" max="14608" width="5.7109375" style="42" customWidth="1"/>
    <col min="14609" max="14609" width="3" style="42" customWidth="1"/>
    <col min="14610" max="14610" width="22.28515625" style="42" customWidth="1"/>
    <col min="14611" max="14848" width="11.42578125" style="42"/>
    <col min="14849" max="14849" width="4.140625" style="42" customWidth="1"/>
    <col min="14850" max="14850" width="13.5703125" style="42" customWidth="1"/>
    <col min="14851" max="14851" width="2.42578125" style="42" customWidth="1"/>
    <col min="14852" max="14852" width="19.85546875" style="42" customWidth="1"/>
    <col min="14853" max="14854" width="1.7109375" style="42" customWidth="1"/>
    <col min="14855" max="14855" width="10" style="42" bestFit="1" customWidth="1"/>
    <col min="14856" max="14856" width="12.28515625" style="42" bestFit="1" customWidth="1"/>
    <col min="14857" max="14857" width="7.140625" style="42" customWidth="1"/>
    <col min="14858" max="14859" width="10.85546875" style="42" customWidth="1"/>
    <col min="14860" max="14860" width="18.140625" style="42" customWidth="1"/>
    <col min="14861" max="14862" width="2.42578125" style="42" customWidth="1"/>
    <col min="14863" max="14863" width="9.5703125" style="42" bestFit="1" customWidth="1"/>
    <col min="14864" max="14864" width="5.7109375" style="42" customWidth="1"/>
    <col min="14865" max="14865" width="3" style="42" customWidth="1"/>
    <col min="14866" max="14866" width="22.28515625" style="42" customWidth="1"/>
    <col min="14867" max="15104" width="11.42578125" style="42"/>
    <col min="15105" max="15105" width="4.140625" style="42" customWidth="1"/>
    <col min="15106" max="15106" width="13.5703125" style="42" customWidth="1"/>
    <col min="15107" max="15107" width="2.42578125" style="42" customWidth="1"/>
    <col min="15108" max="15108" width="19.85546875" style="42" customWidth="1"/>
    <col min="15109" max="15110" width="1.7109375" style="42" customWidth="1"/>
    <col min="15111" max="15111" width="10" style="42" bestFit="1" customWidth="1"/>
    <col min="15112" max="15112" width="12.28515625" style="42" bestFit="1" customWidth="1"/>
    <col min="15113" max="15113" width="7.140625" style="42" customWidth="1"/>
    <col min="15114" max="15115" width="10.85546875" style="42" customWidth="1"/>
    <col min="15116" max="15116" width="18.140625" style="42" customWidth="1"/>
    <col min="15117" max="15118" width="2.42578125" style="42" customWidth="1"/>
    <col min="15119" max="15119" width="9.5703125" style="42" bestFit="1" customWidth="1"/>
    <col min="15120" max="15120" width="5.7109375" style="42" customWidth="1"/>
    <col min="15121" max="15121" width="3" style="42" customWidth="1"/>
    <col min="15122" max="15122" width="22.28515625" style="42" customWidth="1"/>
    <col min="15123" max="15360" width="11.42578125" style="42"/>
    <col min="15361" max="15361" width="4.140625" style="42" customWidth="1"/>
    <col min="15362" max="15362" width="13.5703125" style="42" customWidth="1"/>
    <col min="15363" max="15363" width="2.42578125" style="42" customWidth="1"/>
    <col min="15364" max="15364" width="19.85546875" style="42" customWidth="1"/>
    <col min="15365" max="15366" width="1.7109375" style="42" customWidth="1"/>
    <col min="15367" max="15367" width="10" style="42" bestFit="1" customWidth="1"/>
    <col min="15368" max="15368" width="12.28515625" style="42" bestFit="1" customWidth="1"/>
    <col min="15369" max="15369" width="7.140625" style="42" customWidth="1"/>
    <col min="15370" max="15371" width="10.85546875" style="42" customWidth="1"/>
    <col min="15372" max="15372" width="18.140625" style="42" customWidth="1"/>
    <col min="15373" max="15374" width="2.42578125" style="42" customWidth="1"/>
    <col min="15375" max="15375" width="9.5703125" style="42" bestFit="1" customWidth="1"/>
    <col min="15376" max="15376" width="5.7109375" style="42" customWidth="1"/>
    <col min="15377" max="15377" width="3" style="42" customWidth="1"/>
    <col min="15378" max="15378" width="22.28515625" style="42" customWidth="1"/>
    <col min="15379" max="15616" width="11.42578125" style="42"/>
    <col min="15617" max="15617" width="4.140625" style="42" customWidth="1"/>
    <col min="15618" max="15618" width="13.5703125" style="42" customWidth="1"/>
    <col min="15619" max="15619" width="2.42578125" style="42" customWidth="1"/>
    <col min="15620" max="15620" width="19.85546875" style="42" customWidth="1"/>
    <col min="15621" max="15622" width="1.7109375" style="42" customWidth="1"/>
    <col min="15623" max="15623" width="10" style="42" bestFit="1" customWidth="1"/>
    <col min="15624" max="15624" width="12.28515625" style="42" bestFit="1" customWidth="1"/>
    <col min="15625" max="15625" width="7.140625" style="42" customWidth="1"/>
    <col min="15626" max="15627" width="10.85546875" style="42" customWidth="1"/>
    <col min="15628" max="15628" width="18.140625" style="42" customWidth="1"/>
    <col min="15629" max="15630" width="2.42578125" style="42" customWidth="1"/>
    <col min="15631" max="15631" width="9.5703125" style="42" bestFit="1" customWidth="1"/>
    <col min="15632" max="15632" width="5.7109375" style="42" customWidth="1"/>
    <col min="15633" max="15633" width="3" style="42" customWidth="1"/>
    <col min="15634" max="15634" width="22.28515625" style="42" customWidth="1"/>
    <col min="15635" max="15872" width="11.42578125" style="42"/>
    <col min="15873" max="15873" width="4.140625" style="42" customWidth="1"/>
    <col min="15874" max="15874" width="13.5703125" style="42" customWidth="1"/>
    <col min="15875" max="15875" width="2.42578125" style="42" customWidth="1"/>
    <col min="15876" max="15876" width="19.85546875" style="42" customWidth="1"/>
    <col min="15877" max="15878" width="1.7109375" style="42" customWidth="1"/>
    <col min="15879" max="15879" width="10" style="42" bestFit="1" customWidth="1"/>
    <col min="15880" max="15880" width="12.28515625" style="42" bestFit="1" customWidth="1"/>
    <col min="15881" max="15881" width="7.140625" style="42" customWidth="1"/>
    <col min="15882" max="15883" width="10.85546875" style="42" customWidth="1"/>
    <col min="15884" max="15884" width="18.140625" style="42" customWidth="1"/>
    <col min="15885" max="15886" width="2.42578125" style="42" customWidth="1"/>
    <col min="15887" max="15887" width="9.5703125" style="42" bestFit="1" customWidth="1"/>
    <col min="15888" max="15888" width="5.7109375" style="42" customWidth="1"/>
    <col min="15889" max="15889" width="3" style="42" customWidth="1"/>
    <col min="15890" max="15890" width="22.28515625" style="42" customWidth="1"/>
    <col min="15891" max="16128" width="11.42578125" style="42"/>
    <col min="16129" max="16129" width="4.140625" style="42" customWidth="1"/>
    <col min="16130" max="16130" width="13.5703125" style="42" customWidth="1"/>
    <col min="16131" max="16131" width="2.42578125" style="42" customWidth="1"/>
    <col min="16132" max="16132" width="19.85546875" style="42" customWidth="1"/>
    <col min="16133" max="16134" width="1.7109375" style="42" customWidth="1"/>
    <col min="16135" max="16135" width="10" style="42" bestFit="1" customWidth="1"/>
    <col min="16136" max="16136" width="12.28515625" style="42" bestFit="1" customWidth="1"/>
    <col min="16137" max="16137" width="7.140625" style="42" customWidth="1"/>
    <col min="16138" max="16139" width="10.85546875" style="42" customWidth="1"/>
    <col min="16140" max="16140" width="18.140625" style="42" customWidth="1"/>
    <col min="16141" max="16142" width="2.42578125" style="42" customWidth="1"/>
    <col min="16143" max="16143" width="9.5703125" style="42" bestFit="1" customWidth="1"/>
    <col min="16144" max="16144" width="5.7109375" style="42" customWidth="1"/>
    <col min="16145" max="16145" width="3" style="42" customWidth="1"/>
    <col min="16146" max="16146" width="22.28515625" style="42" customWidth="1"/>
    <col min="16147" max="16384" width="11.42578125" style="42"/>
  </cols>
  <sheetData>
    <row r="1" spans="1:18" ht="26.1" customHeight="1" thickBot="1">
      <c r="B1" s="47" t="s">
        <v>922</v>
      </c>
      <c r="G1" s="123" t="str">
        <f>CONCATENATE("REFACTURATION MATERIEL ",UPPER($B$1))</f>
        <v>REFACTURATION MATERIEL FÉVRIER-2015</v>
      </c>
      <c r="H1" s="124"/>
      <c r="I1" s="124"/>
      <c r="J1" s="124"/>
      <c r="K1" s="124"/>
      <c r="L1" s="125"/>
    </row>
    <row r="2" spans="1:18">
      <c r="B2" s="48"/>
    </row>
    <row r="3" spans="1:18" ht="15.75" thickBot="1">
      <c r="D3" s="45"/>
      <c r="H3" s="46"/>
      <c r="L3" s="45"/>
    </row>
    <row r="4" spans="1:18" ht="39" thickBot="1">
      <c r="B4" s="79" t="s">
        <v>876</v>
      </c>
      <c r="C4" s="79"/>
      <c r="D4" s="79" t="s">
        <v>877</v>
      </c>
      <c r="E4" s="79"/>
      <c r="F4" s="79"/>
      <c r="G4" s="79" t="s">
        <v>878</v>
      </c>
      <c r="H4" s="79" t="s">
        <v>879</v>
      </c>
      <c r="I4" s="79" t="s">
        <v>880</v>
      </c>
      <c r="J4" s="79" t="s">
        <v>881</v>
      </c>
      <c r="K4" s="79"/>
      <c r="L4" s="79" t="s">
        <v>882</v>
      </c>
      <c r="M4" s="79"/>
      <c r="N4" s="79"/>
      <c r="O4" s="79" t="s">
        <v>883</v>
      </c>
      <c r="P4" s="79" t="s">
        <v>884</v>
      </c>
      <c r="Q4" s="79"/>
      <c r="R4" s="79" t="s">
        <v>885</v>
      </c>
    </row>
    <row r="5" spans="1:18" ht="15.75" thickBot="1">
      <c r="B5" s="80" t="s">
        <v>886</v>
      </c>
      <c r="C5" s="80"/>
      <c r="D5" s="80"/>
      <c r="E5" s="80"/>
      <c r="F5" s="80"/>
      <c r="G5" s="80" t="s">
        <v>887</v>
      </c>
      <c r="H5" s="80" t="s">
        <v>888</v>
      </c>
      <c r="I5" s="80" t="s">
        <v>889</v>
      </c>
      <c r="J5" s="81"/>
      <c r="K5" s="81"/>
      <c r="L5" s="80" t="s">
        <v>890</v>
      </c>
      <c r="M5" s="80"/>
      <c r="N5" s="80"/>
      <c r="O5" s="80" t="s">
        <v>891</v>
      </c>
      <c r="P5" s="80" t="s">
        <v>892</v>
      </c>
      <c r="Q5" s="82"/>
      <c r="R5" s="83"/>
    </row>
    <row r="6" spans="1:18" s="44" customFormat="1" ht="15.75" thickBot="1">
      <c r="A6" s="85">
        <v>1</v>
      </c>
      <c r="B6" s="86"/>
      <c r="C6" s="87"/>
      <c r="D6" s="90" t="str">
        <f t="shared" ref="D6:D70" ca="1" si="0">IF(INDIRECT("'" &amp; $B$1 &amp; "'!M" &amp; ROW()+4)="","",INDIRECT("'" &amp; $B$1 &amp; "'!M" &amp; ROW()+4))</f>
        <v>FCB345</v>
      </c>
      <c r="E6" s="87"/>
      <c r="F6" s="87"/>
      <c r="G6" s="88">
        <v>920143</v>
      </c>
      <c r="H6" s="94">
        <f t="shared" ref="H6:H69" ca="1" si="1">IF(AND(INDIRECT("'" &amp; $B$1 &amp; "'!K" &amp; ROW()+4)="",INDIRECT("'" &amp; $B$1 &amp; "'!I" &amp; ROW()+4)=""),"",IF(INDIRECT("'" &amp; $B$1 &amp; "'!K" &amp; ROW()+4)="",INDIRECT("'" &amp; $B$1 &amp; "'!I" &amp; ROW()+4),INDIRECT("'" &amp; $B$1 &amp; "'!k" &amp; ROW()+4)))</f>
        <v>23.571428571428569</v>
      </c>
      <c r="I6" s="89" t="s">
        <v>893</v>
      </c>
      <c r="J6" s="89"/>
      <c r="K6" s="87"/>
      <c r="L6" s="90" t="str">
        <f ca="1">IF(INDIRECT("'" &amp; $B$1&amp; "'!N" &amp; ROW()+4)="","",INDIRECT("'" &amp; $B$1&amp; "'!N" &amp; ROW()+4))</f>
        <v>MESSI675</v>
      </c>
      <c r="M6" s="87"/>
      <c r="N6" s="87"/>
      <c r="O6" s="91">
        <v>0</v>
      </c>
      <c r="P6" s="92"/>
      <c r="Q6" s="87"/>
      <c r="R6" s="93" t="str">
        <f ca="1">IF(OR($D6="",$L6=""),"",CONCATENATE("Refacturation Matériel ",TEXT($B$1,"mm-aa")))</f>
        <v>Refacturation Matériel 02-15</v>
      </c>
    </row>
    <row r="7" spans="1:18" s="44" customFormat="1" ht="15.75" thickBot="1">
      <c r="A7" s="85">
        <v>2</v>
      </c>
      <c r="B7" s="86"/>
      <c r="C7" s="87"/>
      <c r="D7" s="90" t="str">
        <f t="shared" ca="1" si="0"/>
        <v>FCB346</v>
      </c>
      <c r="E7" s="87"/>
      <c r="F7" s="87"/>
      <c r="G7" s="88">
        <v>920143</v>
      </c>
      <c r="H7" s="94">
        <f t="shared" ca="1" si="1"/>
        <v>964.28571428571433</v>
      </c>
      <c r="I7" s="89" t="s">
        <v>893</v>
      </c>
      <c r="J7" s="89"/>
      <c r="K7" s="87"/>
      <c r="L7" s="90" t="str">
        <f t="shared" ref="L7:L70" ca="1" si="2">IF(INDIRECT("'" &amp; $B$1&amp; "'!N" &amp; ROW()+4)="","",INDIRECT("'" &amp; $B$1&amp; "'!N" &amp; ROW()+4))</f>
        <v>MESSI676</v>
      </c>
      <c r="M7" s="87"/>
      <c r="N7" s="87"/>
      <c r="O7" s="91">
        <v>0</v>
      </c>
      <c r="P7" s="92"/>
      <c r="Q7" s="87"/>
      <c r="R7" s="84" t="str">
        <f t="shared" ref="R7:R70" ca="1" si="3">IF(OR($D7="",$L7=""),"",CONCATENATE("Refacturation Matériel ",TEXT($B$1,"mm-aa")))</f>
        <v>Refacturation Matériel 02-15</v>
      </c>
    </row>
    <row r="8" spans="1:18" s="44" customFormat="1" ht="15.75" thickBot="1">
      <c r="A8" s="85">
        <v>3</v>
      </c>
      <c r="B8" s="86"/>
      <c r="C8" s="87"/>
      <c r="D8" s="90" t="str">
        <f t="shared" ca="1" si="0"/>
        <v>FCB347</v>
      </c>
      <c r="E8" s="87"/>
      <c r="F8" s="87"/>
      <c r="G8" s="88">
        <v>920143</v>
      </c>
      <c r="H8" s="94">
        <f t="shared" ca="1" si="1"/>
        <v>13000</v>
      </c>
      <c r="I8" s="89" t="s">
        <v>893</v>
      </c>
      <c r="J8" s="89"/>
      <c r="K8" s="87"/>
      <c r="L8" s="90" t="str">
        <f t="shared" ca="1" si="2"/>
        <v>MESSI677</v>
      </c>
      <c r="M8" s="87"/>
      <c r="N8" s="87"/>
      <c r="O8" s="91">
        <v>0</v>
      </c>
      <c r="P8" s="92"/>
      <c r="Q8" s="87"/>
      <c r="R8" s="84" t="str">
        <f t="shared" ca="1" si="3"/>
        <v>Refacturation Matériel 02-15</v>
      </c>
    </row>
    <row r="9" spans="1:18" s="44" customFormat="1" ht="15.75" thickBot="1">
      <c r="A9" s="85">
        <v>4</v>
      </c>
      <c r="B9" s="86"/>
      <c r="C9" s="87"/>
      <c r="D9" s="90" t="str">
        <f t="shared" ca="1" si="0"/>
        <v>FCB348</v>
      </c>
      <c r="E9" s="87"/>
      <c r="F9" s="87"/>
      <c r="G9" s="88">
        <v>920143</v>
      </c>
      <c r="H9" s="94">
        <f t="shared" ca="1" si="1"/>
        <v>21000</v>
      </c>
      <c r="I9" s="89" t="s">
        <v>893</v>
      </c>
      <c r="J9" s="89"/>
      <c r="K9" s="87"/>
      <c r="L9" s="90" t="str">
        <f t="shared" ca="1" si="2"/>
        <v>MESSI678</v>
      </c>
      <c r="M9" s="87"/>
      <c r="N9" s="87"/>
      <c r="O9" s="91">
        <v>0</v>
      </c>
      <c r="P9" s="92"/>
      <c r="Q9" s="87"/>
      <c r="R9" s="84" t="str">
        <f t="shared" ca="1" si="3"/>
        <v>Refacturation Matériel 02-15</v>
      </c>
    </row>
    <row r="10" spans="1:18" s="44" customFormat="1" ht="15.75" thickBot="1">
      <c r="A10" s="85">
        <v>5</v>
      </c>
      <c r="B10" s="86"/>
      <c r="C10" s="87"/>
      <c r="D10" s="90" t="str">
        <f t="shared" ca="1" si="0"/>
        <v>FCB349</v>
      </c>
      <c r="E10" s="87"/>
      <c r="F10" s="87"/>
      <c r="G10" s="88">
        <v>920143</v>
      </c>
      <c r="H10" s="94">
        <f t="shared" ca="1" si="1"/>
        <v>57.142857142857146</v>
      </c>
      <c r="I10" s="89" t="s">
        <v>893</v>
      </c>
      <c r="J10" s="89"/>
      <c r="K10" s="87"/>
      <c r="L10" s="90" t="str">
        <f t="shared" ca="1" si="2"/>
        <v>MESSI679</v>
      </c>
      <c r="M10" s="87"/>
      <c r="N10" s="87"/>
      <c r="O10" s="91">
        <v>0</v>
      </c>
      <c r="P10" s="92"/>
      <c r="Q10" s="87"/>
      <c r="R10" s="84" t="str">
        <f t="shared" ca="1" si="3"/>
        <v>Refacturation Matériel 02-15</v>
      </c>
    </row>
    <row r="11" spans="1:18" s="44" customFormat="1" ht="15.75" thickBot="1">
      <c r="A11" s="85">
        <v>6</v>
      </c>
      <c r="B11" s="86"/>
      <c r="C11" s="87"/>
      <c r="D11" s="90" t="str">
        <f t="shared" ca="1" si="0"/>
        <v>FCB350</v>
      </c>
      <c r="E11" s="87"/>
      <c r="F11" s="87"/>
      <c r="G11" s="88">
        <v>920143</v>
      </c>
      <c r="H11" s="94">
        <f t="shared" ca="1" si="1"/>
        <v>4.9285714285714288</v>
      </c>
      <c r="I11" s="89" t="s">
        <v>893</v>
      </c>
      <c r="J11" s="89"/>
      <c r="K11" s="87"/>
      <c r="L11" s="90" t="str">
        <f t="shared" ca="1" si="2"/>
        <v>MESSI680</v>
      </c>
      <c r="M11" s="87"/>
      <c r="N11" s="87"/>
      <c r="O11" s="91">
        <v>0</v>
      </c>
      <c r="P11" s="92"/>
      <c r="Q11" s="87"/>
      <c r="R11" s="84" t="str">
        <f t="shared" ca="1" si="3"/>
        <v>Refacturation Matériel 02-15</v>
      </c>
    </row>
    <row r="12" spans="1:18" s="44" customFormat="1" ht="15.75" thickBot="1">
      <c r="A12" s="85">
        <v>7</v>
      </c>
      <c r="B12" s="86"/>
      <c r="C12" s="87"/>
      <c r="D12" s="90" t="str">
        <f t="shared" ca="1" si="0"/>
        <v>FCB351</v>
      </c>
      <c r="E12" s="87"/>
      <c r="F12" s="87"/>
      <c r="G12" s="88">
        <v>920143</v>
      </c>
      <c r="H12" s="94">
        <f t="shared" ca="1" si="1"/>
        <v>1150</v>
      </c>
      <c r="I12" s="89" t="s">
        <v>893</v>
      </c>
      <c r="J12" s="89"/>
      <c r="K12" s="87"/>
      <c r="L12" s="90" t="str">
        <f t="shared" ca="1" si="2"/>
        <v>MESSI681</v>
      </c>
      <c r="M12" s="87"/>
      <c r="N12" s="87"/>
      <c r="O12" s="91">
        <v>0</v>
      </c>
      <c r="P12" s="92"/>
      <c r="Q12" s="87"/>
      <c r="R12" s="84" t="str">
        <f t="shared" ca="1" si="3"/>
        <v>Refacturation Matériel 02-15</v>
      </c>
    </row>
    <row r="13" spans="1:18" s="44" customFormat="1" ht="15.75" thickBot="1">
      <c r="A13" s="85">
        <v>8</v>
      </c>
      <c r="B13" s="86"/>
      <c r="C13" s="87"/>
      <c r="D13" s="90" t="str">
        <f t="shared" ca="1" si="0"/>
        <v>FCB352</v>
      </c>
      <c r="E13" s="87"/>
      <c r="F13" s="87"/>
      <c r="G13" s="88">
        <v>920143</v>
      </c>
      <c r="H13" s="94">
        <f t="shared" ca="1" si="1"/>
        <v>4000</v>
      </c>
      <c r="I13" s="89" t="s">
        <v>893</v>
      </c>
      <c r="J13" s="89"/>
      <c r="K13" s="87"/>
      <c r="L13" s="90" t="str">
        <f t="shared" ca="1" si="2"/>
        <v>MESSI682</v>
      </c>
      <c r="M13" s="87"/>
      <c r="N13" s="87"/>
      <c r="O13" s="91">
        <v>0</v>
      </c>
      <c r="P13" s="92"/>
      <c r="Q13" s="87"/>
      <c r="R13" s="84" t="str">
        <f t="shared" ca="1" si="3"/>
        <v>Refacturation Matériel 02-15</v>
      </c>
    </row>
    <row r="14" spans="1:18" s="44" customFormat="1" ht="15.75" thickBot="1">
      <c r="A14" s="85">
        <v>9</v>
      </c>
      <c r="B14" s="86"/>
      <c r="C14" s="87"/>
      <c r="D14" s="90" t="str">
        <f t="shared" ca="1" si="0"/>
        <v>FCB353</v>
      </c>
      <c r="E14" s="87"/>
      <c r="F14" s="87"/>
      <c r="G14" s="88">
        <v>920143</v>
      </c>
      <c r="H14" s="94">
        <f t="shared" ca="1" si="1"/>
        <v>48214.285714285717</v>
      </c>
      <c r="I14" s="89" t="s">
        <v>893</v>
      </c>
      <c r="J14" s="89"/>
      <c r="K14" s="87"/>
      <c r="L14" s="90" t="str">
        <f t="shared" ca="1" si="2"/>
        <v>MESSI683</v>
      </c>
      <c r="M14" s="87"/>
      <c r="N14" s="87"/>
      <c r="O14" s="91">
        <v>0</v>
      </c>
      <c r="P14" s="92"/>
      <c r="Q14" s="87"/>
      <c r="R14" s="84" t="str">
        <f t="shared" ca="1" si="3"/>
        <v>Refacturation Matériel 02-15</v>
      </c>
    </row>
    <row r="15" spans="1:18" s="44" customFormat="1" ht="15.75" thickBot="1">
      <c r="A15" s="85">
        <v>10</v>
      </c>
      <c r="B15" s="86"/>
      <c r="C15" s="87"/>
      <c r="D15" s="90" t="str">
        <f t="shared" ca="1" si="0"/>
        <v>FCB354</v>
      </c>
      <c r="E15" s="87"/>
      <c r="F15" s="87"/>
      <c r="G15" s="88">
        <v>920143</v>
      </c>
      <c r="H15" s="94">
        <f t="shared" ca="1" si="1"/>
        <v>5000</v>
      </c>
      <c r="I15" s="89" t="s">
        <v>893</v>
      </c>
      <c r="J15" s="89"/>
      <c r="K15" s="87"/>
      <c r="L15" s="90" t="str">
        <f t="shared" ca="1" si="2"/>
        <v>MESSI684</v>
      </c>
      <c r="M15" s="87"/>
      <c r="N15" s="87"/>
      <c r="O15" s="91">
        <v>0</v>
      </c>
      <c r="P15" s="92"/>
      <c r="Q15" s="87"/>
      <c r="R15" s="84" t="str">
        <f t="shared" ca="1" si="3"/>
        <v>Refacturation Matériel 02-15</v>
      </c>
    </row>
    <row r="16" spans="1:18" s="44" customFormat="1" ht="15.75" thickBot="1">
      <c r="A16" s="85">
        <v>11</v>
      </c>
      <c r="B16" s="86"/>
      <c r="C16" s="87"/>
      <c r="D16" s="90" t="str">
        <f t="shared" ca="1" si="0"/>
        <v>FCB355</v>
      </c>
      <c r="E16" s="87"/>
      <c r="F16" s="87"/>
      <c r="G16" s="88">
        <v>920143</v>
      </c>
      <c r="H16" s="94">
        <f t="shared" ca="1" si="1"/>
        <v>964.28571428571433</v>
      </c>
      <c r="I16" s="89" t="s">
        <v>893</v>
      </c>
      <c r="J16" s="89"/>
      <c r="K16" s="87"/>
      <c r="L16" s="90" t="str">
        <f t="shared" ca="1" si="2"/>
        <v>MESSI685</v>
      </c>
      <c r="M16" s="87"/>
      <c r="N16" s="87"/>
      <c r="O16" s="91">
        <v>0</v>
      </c>
      <c r="P16" s="92"/>
      <c r="Q16" s="87"/>
      <c r="R16" s="84" t="str">
        <f t="shared" ca="1" si="3"/>
        <v>Refacturation Matériel 02-15</v>
      </c>
    </row>
    <row r="17" spans="1:18" s="44" customFormat="1" ht="15.75" thickBot="1">
      <c r="A17" s="85">
        <v>12</v>
      </c>
      <c r="B17" s="86"/>
      <c r="C17" s="87"/>
      <c r="D17" s="90" t="str">
        <f t="shared" ca="1" si="0"/>
        <v/>
      </c>
      <c r="E17" s="87"/>
      <c r="F17" s="87"/>
      <c r="G17" s="88">
        <v>920143</v>
      </c>
      <c r="H17" s="94" t="str">
        <f t="shared" ca="1" si="1"/>
        <v/>
      </c>
      <c r="I17" s="89" t="s">
        <v>893</v>
      </c>
      <c r="J17" s="89"/>
      <c r="K17" s="87"/>
      <c r="L17" s="90" t="str">
        <f t="shared" ca="1" si="2"/>
        <v/>
      </c>
      <c r="M17" s="87"/>
      <c r="N17" s="87"/>
      <c r="O17" s="91">
        <v>0</v>
      </c>
      <c r="P17" s="92"/>
      <c r="Q17" s="87"/>
      <c r="R17" s="84" t="str">
        <f t="shared" ca="1" si="3"/>
        <v/>
      </c>
    </row>
    <row r="18" spans="1:18" s="44" customFormat="1" ht="15.75" thickBot="1">
      <c r="A18" s="85">
        <v>13</v>
      </c>
      <c r="B18" s="86"/>
      <c r="C18" s="87"/>
      <c r="D18" s="90" t="str">
        <f t="shared" ca="1" si="0"/>
        <v/>
      </c>
      <c r="E18" s="87"/>
      <c r="F18" s="87"/>
      <c r="G18" s="88">
        <v>920143</v>
      </c>
      <c r="H18" s="94" t="str">
        <f t="shared" ca="1" si="1"/>
        <v/>
      </c>
      <c r="I18" s="89" t="s">
        <v>893</v>
      </c>
      <c r="J18" s="89"/>
      <c r="K18" s="87"/>
      <c r="L18" s="90" t="str">
        <f t="shared" ca="1" si="2"/>
        <v/>
      </c>
      <c r="M18" s="87"/>
      <c r="N18" s="87"/>
      <c r="O18" s="91">
        <v>0</v>
      </c>
      <c r="P18" s="92"/>
      <c r="Q18" s="87"/>
      <c r="R18" s="84" t="str">
        <f t="shared" ca="1" si="3"/>
        <v/>
      </c>
    </row>
    <row r="19" spans="1:18" s="44" customFormat="1" ht="15.75" thickBot="1">
      <c r="A19" s="85">
        <v>14</v>
      </c>
      <c r="B19" s="86"/>
      <c r="C19" s="87"/>
      <c r="D19" s="90" t="str">
        <f t="shared" ca="1" si="0"/>
        <v/>
      </c>
      <c r="E19" s="87"/>
      <c r="F19" s="87"/>
      <c r="G19" s="88">
        <v>920143</v>
      </c>
      <c r="H19" s="94" t="str">
        <f t="shared" ca="1" si="1"/>
        <v/>
      </c>
      <c r="I19" s="89" t="s">
        <v>893</v>
      </c>
      <c r="J19" s="89"/>
      <c r="K19" s="87"/>
      <c r="L19" s="90" t="str">
        <f t="shared" ca="1" si="2"/>
        <v/>
      </c>
      <c r="M19" s="87"/>
      <c r="N19" s="87"/>
      <c r="O19" s="91">
        <v>0</v>
      </c>
      <c r="P19" s="92"/>
      <c r="Q19" s="87"/>
      <c r="R19" s="84" t="str">
        <f t="shared" ca="1" si="3"/>
        <v/>
      </c>
    </row>
    <row r="20" spans="1:18" s="44" customFormat="1" ht="15.75" thickBot="1">
      <c r="A20" s="85">
        <v>15</v>
      </c>
      <c r="B20" s="86"/>
      <c r="C20" s="87"/>
      <c r="D20" s="90" t="str">
        <f t="shared" ca="1" si="0"/>
        <v/>
      </c>
      <c r="E20" s="87"/>
      <c r="F20" s="87"/>
      <c r="G20" s="88">
        <v>920143</v>
      </c>
      <c r="H20" s="94" t="str">
        <f t="shared" ca="1" si="1"/>
        <v/>
      </c>
      <c r="I20" s="89" t="s">
        <v>893</v>
      </c>
      <c r="J20" s="89"/>
      <c r="K20" s="87"/>
      <c r="L20" s="90" t="str">
        <f t="shared" ca="1" si="2"/>
        <v/>
      </c>
      <c r="M20" s="87"/>
      <c r="N20" s="87"/>
      <c r="O20" s="91">
        <v>0</v>
      </c>
      <c r="P20" s="92"/>
      <c r="Q20" s="87"/>
      <c r="R20" s="84" t="str">
        <f t="shared" ca="1" si="3"/>
        <v/>
      </c>
    </row>
    <row r="21" spans="1:18" s="44" customFormat="1" ht="15.75" thickBot="1">
      <c r="A21" s="85">
        <v>16</v>
      </c>
      <c r="B21" s="86"/>
      <c r="C21" s="87"/>
      <c r="D21" s="90" t="str">
        <f t="shared" ca="1" si="0"/>
        <v/>
      </c>
      <c r="E21" s="87"/>
      <c r="F21" s="87"/>
      <c r="G21" s="88">
        <v>920143</v>
      </c>
      <c r="H21" s="94" t="str">
        <f t="shared" ca="1" si="1"/>
        <v/>
      </c>
      <c r="I21" s="89" t="s">
        <v>893</v>
      </c>
      <c r="J21" s="89"/>
      <c r="K21" s="87"/>
      <c r="L21" s="90" t="str">
        <f t="shared" ca="1" si="2"/>
        <v/>
      </c>
      <c r="M21" s="87"/>
      <c r="N21" s="87"/>
      <c r="O21" s="91">
        <v>0</v>
      </c>
      <c r="P21" s="92"/>
      <c r="Q21" s="87"/>
      <c r="R21" s="84" t="str">
        <f t="shared" ca="1" si="3"/>
        <v/>
      </c>
    </row>
    <row r="22" spans="1:18" s="44" customFormat="1" ht="15.75" thickBot="1">
      <c r="A22" s="85">
        <v>17</v>
      </c>
      <c r="B22" s="86"/>
      <c r="C22" s="87"/>
      <c r="D22" s="90" t="str">
        <f t="shared" ca="1" si="0"/>
        <v/>
      </c>
      <c r="E22" s="87"/>
      <c r="F22" s="87"/>
      <c r="G22" s="88">
        <v>920143</v>
      </c>
      <c r="H22" s="94" t="str">
        <f t="shared" ca="1" si="1"/>
        <v/>
      </c>
      <c r="I22" s="89" t="s">
        <v>893</v>
      </c>
      <c r="J22" s="89"/>
      <c r="K22" s="87"/>
      <c r="L22" s="90" t="str">
        <f t="shared" ca="1" si="2"/>
        <v/>
      </c>
      <c r="M22" s="87"/>
      <c r="N22" s="87"/>
      <c r="O22" s="91">
        <v>0</v>
      </c>
      <c r="P22" s="92"/>
      <c r="Q22" s="87"/>
      <c r="R22" s="84" t="str">
        <f t="shared" ca="1" si="3"/>
        <v/>
      </c>
    </row>
    <row r="23" spans="1:18" s="44" customFormat="1" ht="15.75" thickBot="1">
      <c r="A23" s="85">
        <v>18</v>
      </c>
      <c r="B23" s="86"/>
      <c r="C23" s="87"/>
      <c r="D23" s="90" t="str">
        <f t="shared" ca="1" si="0"/>
        <v/>
      </c>
      <c r="E23" s="87"/>
      <c r="F23" s="87"/>
      <c r="G23" s="88">
        <v>920143</v>
      </c>
      <c r="H23" s="94" t="str">
        <f t="shared" ca="1" si="1"/>
        <v/>
      </c>
      <c r="I23" s="89" t="s">
        <v>893</v>
      </c>
      <c r="J23" s="89"/>
      <c r="K23" s="87"/>
      <c r="L23" s="90" t="str">
        <f t="shared" ca="1" si="2"/>
        <v/>
      </c>
      <c r="M23" s="87"/>
      <c r="N23" s="87"/>
      <c r="O23" s="91">
        <v>0</v>
      </c>
      <c r="P23" s="92"/>
      <c r="Q23" s="87"/>
      <c r="R23" s="84" t="str">
        <f t="shared" ca="1" si="3"/>
        <v/>
      </c>
    </row>
    <row r="24" spans="1:18" s="44" customFormat="1" ht="15.75" thickBot="1">
      <c r="A24" s="85">
        <v>19</v>
      </c>
      <c r="B24" s="86"/>
      <c r="C24" s="87"/>
      <c r="D24" s="90" t="str">
        <f t="shared" ca="1" si="0"/>
        <v/>
      </c>
      <c r="E24" s="87"/>
      <c r="F24" s="87"/>
      <c r="G24" s="88">
        <v>920143</v>
      </c>
      <c r="H24" s="94" t="str">
        <f t="shared" ca="1" si="1"/>
        <v/>
      </c>
      <c r="I24" s="89" t="s">
        <v>893</v>
      </c>
      <c r="J24" s="89"/>
      <c r="K24" s="87"/>
      <c r="L24" s="90" t="str">
        <f t="shared" ca="1" si="2"/>
        <v/>
      </c>
      <c r="M24" s="87"/>
      <c r="N24" s="87"/>
      <c r="O24" s="91">
        <v>0</v>
      </c>
      <c r="P24" s="92"/>
      <c r="Q24" s="87"/>
      <c r="R24" s="84" t="str">
        <f t="shared" ca="1" si="3"/>
        <v/>
      </c>
    </row>
    <row r="25" spans="1:18" s="44" customFormat="1" ht="15.75" thickBot="1">
      <c r="A25" s="85">
        <v>20</v>
      </c>
      <c r="B25" s="86"/>
      <c r="C25" s="87"/>
      <c r="D25" s="90" t="str">
        <f t="shared" ca="1" si="0"/>
        <v/>
      </c>
      <c r="E25" s="87"/>
      <c r="F25" s="87"/>
      <c r="G25" s="88">
        <v>920143</v>
      </c>
      <c r="H25" s="94" t="str">
        <f t="shared" ca="1" si="1"/>
        <v/>
      </c>
      <c r="I25" s="89" t="s">
        <v>893</v>
      </c>
      <c r="J25" s="89"/>
      <c r="K25" s="87"/>
      <c r="L25" s="90" t="str">
        <f t="shared" ca="1" si="2"/>
        <v/>
      </c>
      <c r="M25" s="87"/>
      <c r="N25" s="87"/>
      <c r="O25" s="91">
        <v>0</v>
      </c>
      <c r="P25" s="92"/>
      <c r="Q25" s="87"/>
      <c r="R25" s="84" t="str">
        <f t="shared" ca="1" si="3"/>
        <v/>
      </c>
    </row>
    <row r="26" spans="1:18" s="44" customFormat="1" ht="15.75" thickBot="1">
      <c r="A26" s="85">
        <v>21</v>
      </c>
      <c r="B26" s="86"/>
      <c r="C26" s="87"/>
      <c r="D26" s="90" t="str">
        <f t="shared" ca="1" si="0"/>
        <v/>
      </c>
      <c r="E26" s="87"/>
      <c r="F26" s="87"/>
      <c r="G26" s="88">
        <v>920143</v>
      </c>
      <c r="H26" s="94" t="str">
        <f t="shared" ca="1" si="1"/>
        <v/>
      </c>
      <c r="I26" s="89" t="s">
        <v>893</v>
      </c>
      <c r="J26" s="89"/>
      <c r="K26" s="87"/>
      <c r="L26" s="90" t="str">
        <f t="shared" ca="1" si="2"/>
        <v/>
      </c>
      <c r="M26" s="87"/>
      <c r="N26" s="87"/>
      <c r="O26" s="91">
        <v>0</v>
      </c>
      <c r="P26" s="92"/>
      <c r="Q26" s="87"/>
      <c r="R26" s="84" t="str">
        <f t="shared" ca="1" si="3"/>
        <v/>
      </c>
    </row>
    <row r="27" spans="1:18" s="44" customFormat="1" ht="15.75" thickBot="1">
      <c r="A27" s="85">
        <v>22</v>
      </c>
      <c r="B27" s="86"/>
      <c r="C27" s="87"/>
      <c r="D27" s="90" t="str">
        <f t="shared" ca="1" si="0"/>
        <v/>
      </c>
      <c r="E27" s="87"/>
      <c r="F27" s="87"/>
      <c r="G27" s="88">
        <v>920143</v>
      </c>
      <c r="H27" s="94" t="str">
        <f t="shared" ca="1" si="1"/>
        <v/>
      </c>
      <c r="I27" s="89" t="s">
        <v>893</v>
      </c>
      <c r="J27" s="89"/>
      <c r="K27" s="87"/>
      <c r="L27" s="90" t="str">
        <f t="shared" ca="1" si="2"/>
        <v/>
      </c>
      <c r="M27" s="87"/>
      <c r="N27" s="87"/>
      <c r="O27" s="91">
        <v>0</v>
      </c>
      <c r="P27" s="92"/>
      <c r="Q27" s="87"/>
      <c r="R27" s="84" t="str">
        <f t="shared" ca="1" si="3"/>
        <v/>
      </c>
    </row>
    <row r="28" spans="1:18" s="44" customFormat="1" ht="15.75" thickBot="1">
      <c r="A28" s="85">
        <v>23</v>
      </c>
      <c r="B28" s="86"/>
      <c r="C28" s="87"/>
      <c r="D28" s="90" t="str">
        <f t="shared" ca="1" si="0"/>
        <v/>
      </c>
      <c r="E28" s="87"/>
      <c r="F28" s="87"/>
      <c r="G28" s="88">
        <v>920143</v>
      </c>
      <c r="H28" s="94" t="str">
        <f t="shared" ca="1" si="1"/>
        <v/>
      </c>
      <c r="I28" s="89" t="s">
        <v>893</v>
      </c>
      <c r="J28" s="89"/>
      <c r="K28" s="87"/>
      <c r="L28" s="90" t="str">
        <f t="shared" ca="1" si="2"/>
        <v/>
      </c>
      <c r="M28" s="87"/>
      <c r="N28" s="87"/>
      <c r="O28" s="91">
        <v>0</v>
      </c>
      <c r="P28" s="92"/>
      <c r="Q28" s="87"/>
      <c r="R28" s="84" t="str">
        <f t="shared" ca="1" si="3"/>
        <v/>
      </c>
    </row>
    <row r="29" spans="1:18" s="44" customFormat="1" ht="15.75" thickBot="1">
      <c r="A29" s="85">
        <v>24</v>
      </c>
      <c r="B29" s="86"/>
      <c r="C29" s="87"/>
      <c r="D29" s="90" t="str">
        <f t="shared" ca="1" si="0"/>
        <v/>
      </c>
      <c r="E29" s="87"/>
      <c r="F29" s="87"/>
      <c r="G29" s="88">
        <v>920143</v>
      </c>
      <c r="H29" s="94" t="str">
        <f t="shared" ca="1" si="1"/>
        <v/>
      </c>
      <c r="I29" s="89" t="s">
        <v>893</v>
      </c>
      <c r="J29" s="89"/>
      <c r="K29" s="87"/>
      <c r="L29" s="90" t="str">
        <f t="shared" ca="1" si="2"/>
        <v/>
      </c>
      <c r="M29" s="87"/>
      <c r="N29" s="87"/>
      <c r="O29" s="91">
        <v>0</v>
      </c>
      <c r="P29" s="92"/>
      <c r="Q29" s="87"/>
      <c r="R29" s="84" t="str">
        <f t="shared" ca="1" si="3"/>
        <v/>
      </c>
    </row>
    <row r="30" spans="1:18" s="44" customFormat="1" ht="15.75" thickBot="1">
      <c r="A30" s="85">
        <v>25</v>
      </c>
      <c r="B30" s="86"/>
      <c r="C30" s="87"/>
      <c r="D30" s="90" t="str">
        <f t="shared" ca="1" si="0"/>
        <v/>
      </c>
      <c r="E30" s="87"/>
      <c r="F30" s="87"/>
      <c r="G30" s="88">
        <v>920143</v>
      </c>
      <c r="H30" s="94" t="str">
        <f t="shared" ca="1" si="1"/>
        <v/>
      </c>
      <c r="I30" s="89" t="s">
        <v>893</v>
      </c>
      <c r="J30" s="89"/>
      <c r="K30" s="87"/>
      <c r="L30" s="90" t="str">
        <f t="shared" ca="1" si="2"/>
        <v/>
      </c>
      <c r="M30" s="87"/>
      <c r="N30" s="87"/>
      <c r="O30" s="91">
        <v>0</v>
      </c>
      <c r="P30" s="92"/>
      <c r="Q30" s="87"/>
      <c r="R30" s="84" t="str">
        <f t="shared" ca="1" si="3"/>
        <v/>
      </c>
    </row>
    <row r="31" spans="1:18" s="44" customFormat="1" ht="15.75" thickBot="1">
      <c r="A31" s="85">
        <v>26</v>
      </c>
      <c r="B31" s="86"/>
      <c r="C31" s="87"/>
      <c r="D31" s="90" t="str">
        <f t="shared" ca="1" si="0"/>
        <v/>
      </c>
      <c r="E31" s="87"/>
      <c r="F31" s="87"/>
      <c r="G31" s="88">
        <v>920143</v>
      </c>
      <c r="H31" s="94" t="str">
        <f t="shared" ca="1" si="1"/>
        <v/>
      </c>
      <c r="I31" s="89" t="s">
        <v>893</v>
      </c>
      <c r="J31" s="89"/>
      <c r="K31" s="87"/>
      <c r="L31" s="90" t="str">
        <f t="shared" ca="1" si="2"/>
        <v/>
      </c>
      <c r="M31" s="87"/>
      <c r="N31" s="87"/>
      <c r="O31" s="91">
        <v>0</v>
      </c>
      <c r="P31" s="92"/>
      <c r="Q31" s="87"/>
      <c r="R31" s="84" t="str">
        <f t="shared" ca="1" si="3"/>
        <v/>
      </c>
    </row>
    <row r="32" spans="1:18" s="44" customFormat="1" ht="15.75" thickBot="1">
      <c r="A32" s="85">
        <v>27</v>
      </c>
      <c r="B32" s="86"/>
      <c r="C32" s="87"/>
      <c r="D32" s="90" t="str">
        <f t="shared" ca="1" si="0"/>
        <v/>
      </c>
      <c r="E32" s="87"/>
      <c r="F32" s="87"/>
      <c r="G32" s="88">
        <v>920143</v>
      </c>
      <c r="H32" s="94" t="str">
        <f t="shared" ca="1" si="1"/>
        <v/>
      </c>
      <c r="I32" s="89" t="s">
        <v>893</v>
      </c>
      <c r="J32" s="89"/>
      <c r="K32" s="87"/>
      <c r="L32" s="90" t="str">
        <f t="shared" ca="1" si="2"/>
        <v/>
      </c>
      <c r="M32" s="87"/>
      <c r="N32" s="87"/>
      <c r="O32" s="91">
        <v>0</v>
      </c>
      <c r="P32" s="92"/>
      <c r="Q32" s="87"/>
      <c r="R32" s="84" t="str">
        <f t="shared" ca="1" si="3"/>
        <v/>
      </c>
    </row>
    <row r="33" spans="1:18" s="44" customFormat="1" ht="15.75" thickBot="1">
      <c r="A33" s="85">
        <v>28</v>
      </c>
      <c r="B33" s="86"/>
      <c r="C33" s="87"/>
      <c r="D33" s="90" t="str">
        <f t="shared" ca="1" si="0"/>
        <v/>
      </c>
      <c r="E33" s="87"/>
      <c r="F33" s="87"/>
      <c r="G33" s="88">
        <v>920143</v>
      </c>
      <c r="H33" s="94" t="str">
        <f t="shared" ca="1" si="1"/>
        <v/>
      </c>
      <c r="I33" s="89" t="s">
        <v>893</v>
      </c>
      <c r="J33" s="89"/>
      <c r="K33" s="87"/>
      <c r="L33" s="90" t="str">
        <f t="shared" ca="1" si="2"/>
        <v/>
      </c>
      <c r="M33" s="87"/>
      <c r="N33" s="87"/>
      <c r="O33" s="91">
        <v>0</v>
      </c>
      <c r="P33" s="92"/>
      <c r="Q33" s="87"/>
      <c r="R33" s="84" t="str">
        <f t="shared" ca="1" si="3"/>
        <v/>
      </c>
    </row>
    <row r="34" spans="1:18" s="44" customFormat="1" ht="15.75" thickBot="1">
      <c r="A34" s="85">
        <v>29</v>
      </c>
      <c r="B34" s="86"/>
      <c r="C34" s="87"/>
      <c r="D34" s="90" t="str">
        <f t="shared" ca="1" si="0"/>
        <v/>
      </c>
      <c r="E34" s="87"/>
      <c r="F34" s="87"/>
      <c r="G34" s="88">
        <v>920143</v>
      </c>
      <c r="H34" s="94" t="str">
        <f t="shared" ca="1" si="1"/>
        <v/>
      </c>
      <c r="I34" s="89" t="s">
        <v>893</v>
      </c>
      <c r="J34" s="89"/>
      <c r="K34" s="87"/>
      <c r="L34" s="90" t="str">
        <f t="shared" ca="1" si="2"/>
        <v/>
      </c>
      <c r="M34" s="87"/>
      <c r="N34" s="87"/>
      <c r="O34" s="91">
        <v>0</v>
      </c>
      <c r="P34" s="92"/>
      <c r="Q34" s="87"/>
      <c r="R34" s="84" t="str">
        <f t="shared" ca="1" si="3"/>
        <v/>
      </c>
    </row>
    <row r="35" spans="1:18" s="44" customFormat="1" ht="15.75" thickBot="1">
      <c r="A35" s="85">
        <v>30</v>
      </c>
      <c r="B35" s="86"/>
      <c r="C35" s="87"/>
      <c r="D35" s="90" t="str">
        <f t="shared" ca="1" si="0"/>
        <v/>
      </c>
      <c r="E35" s="87"/>
      <c r="F35" s="87"/>
      <c r="G35" s="88">
        <v>920143</v>
      </c>
      <c r="H35" s="94" t="str">
        <f t="shared" ca="1" si="1"/>
        <v/>
      </c>
      <c r="I35" s="89" t="s">
        <v>893</v>
      </c>
      <c r="J35" s="89"/>
      <c r="K35" s="87"/>
      <c r="L35" s="90" t="str">
        <f t="shared" ca="1" si="2"/>
        <v/>
      </c>
      <c r="M35" s="87"/>
      <c r="N35" s="87"/>
      <c r="O35" s="91">
        <v>0</v>
      </c>
      <c r="P35" s="92"/>
      <c r="Q35" s="87"/>
      <c r="R35" s="84" t="str">
        <f t="shared" ca="1" si="3"/>
        <v/>
      </c>
    </row>
    <row r="36" spans="1:18" s="44" customFormat="1" ht="15.75" thickBot="1">
      <c r="A36" s="85">
        <v>31</v>
      </c>
      <c r="B36" s="86"/>
      <c r="C36" s="87"/>
      <c r="D36" s="90" t="str">
        <f t="shared" ca="1" si="0"/>
        <v/>
      </c>
      <c r="E36" s="87"/>
      <c r="F36" s="87"/>
      <c r="G36" s="88">
        <v>920143</v>
      </c>
      <c r="H36" s="94" t="str">
        <f t="shared" ca="1" si="1"/>
        <v/>
      </c>
      <c r="I36" s="89" t="s">
        <v>893</v>
      </c>
      <c r="J36" s="89"/>
      <c r="K36" s="87"/>
      <c r="L36" s="90" t="str">
        <f t="shared" ca="1" si="2"/>
        <v/>
      </c>
      <c r="M36" s="87"/>
      <c r="N36" s="87"/>
      <c r="O36" s="91">
        <v>0</v>
      </c>
      <c r="P36" s="92"/>
      <c r="Q36" s="87"/>
      <c r="R36" s="84" t="str">
        <f t="shared" ca="1" si="3"/>
        <v/>
      </c>
    </row>
    <row r="37" spans="1:18" s="44" customFormat="1" ht="15.75" thickBot="1">
      <c r="A37" s="85">
        <v>32</v>
      </c>
      <c r="B37" s="86"/>
      <c r="C37" s="87"/>
      <c r="D37" s="90" t="str">
        <f t="shared" ca="1" si="0"/>
        <v/>
      </c>
      <c r="E37" s="87"/>
      <c r="F37" s="87"/>
      <c r="G37" s="88">
        <v>920143</v>
      </c>
      <c r="H37" s="94" t="str">
        <f t="shared" ca="1" si="1"/>
        <v/>
      </c>
      <c r="I37" s="89" t="s">
        <v>893</v>
      </c>
      <c r="J37" s="89"/>
      <c r="K37" s="87"/>
      <c r="L37" s="90" t="str">
        <f t="shared" ca="1" si="2"/>
        <v/>
      </c>
      <c r="M37" s="87"/>
      <c r="N37" s="87"/>
      <c r="O37" s="91">
        <v>0</v>
      </c>
      <c r="P37" s="92"/>
      <c r="Q37" s="87"/>
      <c r="R37" s="84" t="str">
        <f t="shared" ca="1" si="3"/>
        <v/>
      </c>
    </row>
    <row r="38" spans="1:18" s="44" customFormat="1" ht="15.75" thickBot="1">
      <c r="A38" s="85">
        <v>33</v>
      </c>
      <c r="B38" s="86"/>
      <c r="C38" s="87"/>
      <c r="D38" s="90" t="str">
        <f t="shared" ca="1" si="0"/>
        <v/>
      </c>
      <c r="E38" s="87"/>
      <c r="F38" s="87"/>
      <c r="G38" s="88">
        <v>920143</v>
      </c>
      <c r="H38" s="94" t="str">
        <f t="shared" ca="1" si="1"/>
        <v/>
      </c>
      <c r="I38" s="89" t="s">
        <v>893</v>
      </c>
      <c r="J38" s="89"/>
      <c r="K38" s="87"/>
      <c r="L38" s="90" t="str">
        <f t="shared" ca="1" si="2"/>
        <v/>
      </c>
      <c r="M38" s="87"/>
      <c r="N38" s="87"/>
      <c r="O38" s="91">
        <v>0</v>
      </c>
      <c r="P38" s="92"/>
      <c r="Q38" s="87"/>
      <c r="R38" s="84" t="str">
        <f t="shared" ca="1" si="3"/>
        <v/>
      </c>
    </row>
    <row r="39" spans="1:18" s="44" customFormat="1" ht="15.75" thickBot="1">
      <c r="A39" s="85">
        <v>34</v>
      </c>
      <c r="B39" s="86"/>
      <c r="C39" s="87"/>
      <c r="D39" s="90" t="str">
        <f t="shared" ca="1" si="0"/>
        <v/>
      </c>
      <c r="E39" s="87"/>
      <c r="F39" s="87"/>
      <c r="G39" s="88">
        <v>920143</v>
      </c>
      <c r="H39" s="94" t="str">
        <f t="shared" ca="1" si="1"/>
        <v/>
      </c>
      <c r="I39" s="89" t="s">
        <v>893</v>
      </c>
      <c r="J39" s="89"/>
      <c r="K39" s="87"/>
      <c r="L39" s="90" t="str">
        <f t="shared" ca="1" si="2"/>
        <v/>
      </c>
      <c r="M39" s="87"/>
      <c r="N39" s="87"/>
      <c r="O39" s="91">
        <v>0</v>
      </c>
      <c r="P39" s="92"/>
      <c r="Q39" s="87"/>
      <c r="R39" s="84" t="str">
        <f t="shared" ca="1" si="3"/>
        <v/>
      </c>
    </row>
    <row r="40" spans="1:18" s="44" customFormat="1" ht="15.75" thickBot="1">
      <c r="A40" s="85">
        <v>35</v>
      </c>
      <c r="B40" s="86"/>
      <c r="C40" s="87"/>
      <c r="D40" s="90" t="str">
        <f t="shared" ca="1" si="0"/>
        <v/>
      </c>
      <c r="E40" s="87"/>
      <c r="F40" s="87"/>
      <c r="G40" s="88">
        <v>920143</v>
      </c>
      <c r="H40" s="94" t="str">
        <f t="shared" ca="1" si="1"/>
        <v/>
      </c>
      <c r="I40" s="89" t="s">
        <v>893</v>
      </c>
      <c r="J40" s="89"/>
      <c r="K40" s="87"/>
      <c r="L40" s="90" t="str">
        <f t="shared" ca="1" si="2"/>
        <v/>
      </c>
      <c r="M40" s="87"/>
      <c r="N40" s="87"/>
      <c r="O40" s="91">
        <v>0</v>
      </c>
      <c r="P40" s="92"/>
      <c r="Q40" s="87"/>
      <c r="R40" s="84" t="str">
        <f t="shared" ca="1" si="3"/>
        <v/>
      </c>
    </row>
    <row r="41" spans="1:18" s="44" customFormat="1" ht="15.75" thickBot="1">
      <c r="A41" s="85">
        <v>36</v>
      </c>
      <c r="B41" s="86"/>
      <c r="C41" s="87"/>
      <c r="D41" s="90" t="str">
        <f t="shared" ca="1" si="0"/>
        <v/>
      </c>
      <c r="E41" s="87"/>
      <c r="F41" s="87"/>
      <c r="G41" s="88">
        <v>920143</v>
      </c>
      <c r="H41" s="94" t="str">
        <f t="shared" ca="1" si="1"/>
        <v/>
      </c>
      <c r="I41" s="89" t="s">
        <v>893</v>
      </c>
      <c r="J41" s="89"/>
      <c r="K41" s="87"/>
      <c r="L41" s="90" t="str">
        <f t="shared" ca="1" si="2"/>
        <v/>
      </c>
      <c r="M41" s="87"/>
      <c r="N41" s="87"/>
      <c r="O41" s="91">
        <v>0</v>
      </c>
      <c r="P41" s="92"/>
      <c r="Q41" s="87"/>
      <c r="R41" s="84" t="str">
        <f t="shared" ca="1" si="3"/>
        <v/>
      </c>
    </row>
    <row r="42" spans="1:18" s="44" customFormat="1" ht="15.75" thickBot="1">
      <c r="A42" s="85">
        <v>37</v>
      </c>
      <c r="B42" s="86"/>
      <c r="C42" s="87"/>
      <c r="D42" s="90" t="str">
        <f t="shared" ca="1" si="0"/>
        <v/>
      </c>
      <c r="E42" s="87"/>
      <c r="F42" s="87"/>
      <c r="G42" s="88">
        <v>920143</v>
      </c>
      <c r="H42" s="94" t="str">
        <f t="shared" ca="1" si="1"/>
        <v/>
      </c>
      <c r="I42" s="89" t="s">
        <v>893</v>
      </c>
      <c r="J42" s="89"/>
      <c r="K42" s="87"/>
      <c r="L42" s="90" t="str">
        <f t="shared" ca="1" si="2"/>
        <v/>
      </c>
      <c r="M42" s="87"/>
      <c r="N42" s="87"/>
      <c r="O42" s="91">
        <v>0</v>
      </c>
      <c r="P42" s="92"/>
      <c r="Q42" s="87"/>
      <c r="R42" s="84" t="str">
        <f t="shared" ca="1" si="3"/>
        <v/>
      </c>
    </row>
    <row r="43" spans="1:18" s="44" customFormat="1" ht="15.75" thickBot="1">
      <c r="A43" s="85">
        <v>38</v>
      </c>
      <c r="B43" s="86"/>
      <c r="C43" s="87"/>
      <c r="D43" s="90" t="str">
        <f t="shared" ca="1" si="0"/>
        <v/>
      </c>
      <c r="E43" s="87"/>
      <c r="F43" s="87"/>
      <c r="G43" s="88">
        <v>920143</v>
      </c>
      <c r="H43" s="94" t="str">
        <f t="shared" ca="1" si="1"/>
        <v/>
      </c>
      <c r="I43" s="89" t="s">
        <v>893</v>
      </c>
      <c r="J43" s="89"/>
      <c r="K43" s="87"/>
      <c r="L43" s="90" t="str">
        <f t="shared" ca="1" si="2"/>
        <v/>
      </c>
      <c r="M43" s="87"/>
      <c r="N43" s="87"/>
      <c r="O43" s="91">
        <v>0</v>
      </c>
      <c r="P43" s="92"/>
      <c r="Q43" s="87"/>
      <c r="R43" s="84" t="str">
        <f t="shared" ca="1" si="3"/>
        <v/>
      </c>
    </row>
    <row r="44" spans="1:18" s="44" customFormat="1" ht="15.75" thickBot="1">
      <c r="A44" s="85">
        <v>39</v>
      </c>
      <c r="B44" s="86"/>
      <c r="C44" s="87"/>
      <c r="D44" s="90" t="str">
        <f t="shared" ca="1" si="0"/>
        <v/>
      </c>
      <c r="E44" s="87"/>
      <c r="F44" s="87"/>
      <c r="G44" s="88">
        <v>920143</v>
      </c>
      <c r="H44" s="94" t="str">
        <f t="shared" ca="1" si="1"/>
        <v/>
      </c>
      <c r="I44" s="89" t="s">
        <v>893</v>
      </c>
      <c r="J44" s="89"/>
      <c r="K44" s="87"/>
      <c r="L44" s="90" t="str">
        <f t="shared" ca="1" si="2"/>
        <v/>
      </c>
      <c r="M44" s="87"/>
      <c r="N44" s="87"/>
      <c r="O44" s="91">
        <v>0</v>
      </c>
      <c r="P44" s="92"/>
      <c r="Q44" s="87"/>
      <c r="R44" s="84" t="str">
        <f t="shared" ca="1" si="3"/>
        <v/>
      </c>
    </row>
    <row r="45" spans="1:18" s="44" customFormat="1" ht="15.75" thickBot="1">
      <c r="A45" s="85">
        <v>40</v>
      </c>
      <c r="B45" s="86"/>
      <c r="C45" s="87"/>
      <c r="D45" s="90" t="str">
        <f t="shared" ca="1" si="0"/>
        <v/>
      </c>
      <c r="E45" s="87"/>
      <c r="F45" s="87"/>
      <c r="G45" s="88">
        <v>920143</v>
      </c>
      <c r="H45" s="94" t="str">
        <f t="shared" ca="1" si="1"/>
        <v/>
      </c>
      <c r="I45" s="89" t="s">
        <v>893</v>
      </c>
      <c r="J45" s="89"/>
      <c r="K45" s="87"/>
      <c r="L45" s="90" t="str">
        <f t="shared" ca="1" si="2"/>
        <v/>
      </c>
      <c r="M45" s="87"/>
      <c r="N45" s="87"/>
      <c r="O45" s="91">
        <v>0</v>
      </c>
      <c r="P45" s="92"/>
      <c r="Q45" s="87"/>
      <c r="R45" s="84" t="str">
        <f t="shared" ca="1" si="3"/>
        <v/>
      </c>
    </row>
    <row r="46" spans="1:18" s="44" customFormat="1" ht="15.75" thickBot="1">
      <c r="A46" s="85">
        <v>41</v>
      </c>
      <c r="B46" s="86"/>
      <c r="C46" s="87"/>
      <c r="D46" s="90" t="str">
        <f t="shared" ca="1" si="0"/>
        <v/>
      </c>
      <c r="E46" s="87"/>
      <c r="F46" s="87"/>
      <c r="G46" s="88">
        <v>920143</v>
      </c>
      <c r="H46" s="94" t="str">
        <f t="shared" ca="1" si="1"/>
        <v/>
      </c>
      <c r="I46" s="89" t="s">
        <v>893</v>
      </c>
      <c r="J46" s="89"/>
      <c r="K46" s="87"/>
      <c r="L46" s="90" t="str">
        <f t="shared" ca="1" si="2"/>
        <v/>
      </c>
      <c r="M46" s="87"/>
      <c r="N46" s="87"/>
      <c r="O46" s="91">
        <v>0</v>
      </c>
      <c r="P46" s="92"/>
      <c r="Q46" s="87"/>
      <c r="R46" s="84" t="str">
        <f t="shared" ca="1" si="3"/>
        <v/>
      </c>
    </row>
    <row r="47" spans="1:18" ht="15" customHeight="1" thickBot="1">
      <c r="A47" s="85">
        <v>42</v>
      </c>
      <c r="B47" s="86"/>
      <c r="C47" s="87"/>
      <c r="D47" s="90" t="str">
        <f t="shared" ca="1" si="0"/>
        <v/>
      </c>
      <c r="E47" s="87"/>
      <c r="F47" s="87"/>
      <c r="G47" s="88">
        <v>920143</v>
      </c>
      <c r="H47" s="94" t="str">
        <f t="shared" ca="1" si="1"/>
        <v/>
      </c>
      <c r="I47" s="89" t="s">
        <v>893</v>
      </c>
      <c r="J47" s="89"/>
      <c r="K47" s="87"/>
      <c r="L47" s="90" t="str">
        <f t="shared" ca="1" si="2"/>
        <v/>
      </c>
      <c r="M47" s="87"/>
      <c r="N47" s="87"/>
      <c r="O47" s="91">
        <v>0</v>
      </c>
      <c r="P47" s="92"/>
      <c r="Q47" s="87"/>
      <c r="R47" s="84" t="str">
        <f t="shared" ca="1" si="3"/>
        <v/>
      </c>
    </row>
    <row r="48" spans="1:18" ht="15" customHeight="1" thickBot="1">
      <c r="A48" s="85">
        <v>43</v>
      </c>
      <c r="B48" s="86"/>
      <c r="C48" s="87"/>
      <c r="D48" s="90" t="str">
        <f t="shared" ca="1" si="0"/>
        <v/>
      </c>
      <c r="E48" s="87"/>
      <c r="F48" s="87"/>
      <c r="G48" s="88">
        <v>920143</v>
      </c>
      <c r="H48" s="94" t="str">
        <f t="shared" ca="1" si="1"/>
        <v/>
      </c>
      <c r="I48" s="89" t="s">
        <v>893</v>
      </c>
      <c r="J48" s="89"/>
      <c r="K48" s="87"/>
      <c r="L48" s="90" t="str">
        <f t="shared" ca="1" si="2"/>
        <v/>
      </c>
      <c r="M48" s="87"/>
      <c r="N48" s="87"/>
      <c r="O48" s="91">
        <v>0</v>
      </c>
      <c r="P48" s="92"/>
      <c r="Q48" s="87"/>
      <c r="R48" s="84" t="str">
        <f t="shared" ca="1" si="3"/>
        <v/>
      </c>
    </row>
    <row r="49" spans="1:18" ht="15.75" thickBot="1">
      <c r="A49" s="85">
        <v>44</v>
      </c>
      <c r="B49" s="86"/>
      <c r="C49" s="87"/>
      <c r="D49" s="90" t="str">
        <f t="shared" ca="1" si="0"/>
        <v/>
      </c>
      <c r="E49" s="87"/>
      <c r="F49" s="87"/>
      <c r="G49" s="88">
        <v>920143</v>
      </c>
      <c r="H49" s="94" t="str">
        <f t="shared" ca="1" si="1"/>
        <v/>
      </c>
      <c r="I49" s="89" t="s">
        <v>893</v>
      </c>
      <c r="J49" s="89"/>
      <c r="K49" s="87"/>
      <c r="L49" s="90" t="str">
        <f t="shared" ca="1" si="2"/>
        <v/>
      </c>
      <c r="M49" s="87"/>
      <c r="N49" s="87"/>
      <c r="O49" s="91">
        <v>0</v>
      </c>
      <c r="P49" s="92"/>
      <c r="Q49" s="87"/>
      <c r="R49" s="84" t="str">
        <f t="shared" ca="1" si="3"/>
        <v/>
      </c>
    </row>
    <row r="50" spans="1:18" ht="15.75" thickBot="1">
      <c r="A50" s="85">
        <v>45</v>
      </c>
      <c r="B50" s="86"/>
      <c r="C50" s="87"/>
      <c r="D50" s="90" t="str">
        <f t="shared" ca="1" si="0"/>
        <v/>
      </c>
      <c r="E50" s="87"/>
      <c r="F50" s="87"/>
      <c r="G50" s="88">
        <v>920143</v>
      </c>
      <c r="H50" s="94" t="str">
        <f t="shared" ca="1" si="1"/>
        <v/>
      </c>
      <c r="I50" s="89" t="s">
        <v>893</v>
      </c>
      <c r="J50" s="89"/>
      <c r="K50" s="87"/>
      <c r="L50" s="90" t="str">
        <f t="shared" ca="1" si="2"/>
        <v/>
      </c>
      <c r="M50" s="87"/>
      <c r="N50" s="87"/>
      <c r="O50" s="91">
        <v>0</v>
      </c>
      <c r="P50" s="92"/>
      <c r="Q50" s="87"/>
      <c r="R50" s="84" t="str">
        <f t="shared" ca="1" si="3"/>
        <v/>
      </c>
    </row>
    <row r="51" spans="1:18" ht="15.75" thickBot="1">
      <c r="A51" s="85">
        <v>46</v>
      </c>
      <c r="B51" s="86"/>
      <c r="C51" s="87"/>
      <c r="D51" s="90" t="str">
        <f t="shared" ca="1" si="0"/>
        <v/>
      </c>
      <c r="E51" s="87"/>
      <c r="F51" s="87"/>
      <c r="G51" s="88">
        <v>920143</v>
      </c>
      <c r="H51" s="94" t="str">
        <f t="shared" ca="1" si="1"/>
        <v/>
      </c>
      <c r="I51" s="89" t="s">
        <v>893</v>
      </c>
      <c r="J51" s="89"/>
      <c r="K51" s="87"/>
      <c r="L51" s="90" t="str">
        <f t="shared" ca="1" si="2"/>
        <v/>
      </c>
      <c r="M51" s="87"/>
      <c r="N51" s="87"/>
      <c r="O51" s="91">
        <v>0</v>
      </c>
      <c r="P51" s="92"/>
      <c r="Q51" s="87"/>
      <c r="R51" s="84" t="str">
        <f t="shared" ca="1" si="3"/>
        <v/>
      </c>
    </row>
    <row r="52" spans="1:18" ht="15.75" thickBot="1">
      <c r="A52" s="85">
        <v>47</v>
      </c>
      <c r="B52" s="86"/>
      <c r="C52" s="87"/>
      <c r="D52" s="90" t="str">
        <f t="shared" ca="1" si="0"/>
        <v/>
      </c>
      <c r="E52" s="87"/>
      <c r="F52" s="87"/>
      <c r="G52" s="88">
        <v>920143</v>
      </c>
      <c r="H52" s="94" t="str">
        <f t="shared" ca="1" si="1"/>
        <v/>
      </c>
      <c r="I52" s="89" t="s">
        <v>893</v>
      </c>
      <c r="J52" s="89"/>
      <c r="K52" s="87"/>
      <c r="L52" s="90" t="str">
        <f t="shared" ca="1" si="2"/>
        <v/>
      </c>
      <c r="M52" s="87"/>
      <c r="N52" s="87"/>
      <c r="O52" s="91">
        <v>0</v>
      </c>
      <c r="P52" s="92"/>
      <c r="Q52" s="87"/>
      <c r="R52" s="84" t="str">
        <f t="shared" ca="1" si="3"/>
        <v/>
      </c>
    </row>
    <row r="53" spans="1:18" ht="15.75" thickBot="1">
      <c r="A53" s="85">
        <v>48</v>
      </c>
      <c r="B53" s="86"/>
      <c r="C53" s="87"/>
      <c r="D53" s="90" t="str">
        <f t="shared" ca="1" si="0"/>
        <v/>
      </c>
      <c r="E53" s="87"/>
      <c r="F53" s="87"/>
      <c r="G53" s="88">
        <v>920143</v>
      </c>
      <c r="H53" s="94" t="str">
        <f t="shared" ca="1" si="1"/>
        <v/>
      </c>
      <c r="I53" s="89" t="s">
        <v>893</v>
      </c>
      <c r="J53" s="89"/>
      <c r="K53" s="87"/>
      <c r="L53" s="90" t="str">
        <f t="shared" ca="1" si="2"/>
        <v/>
      </c>
      <c r="M53" s="87"/>
      <c r="N53" s="87"/>
      <c r="O53" s="91">
        <v>0</v>
      </c>
      <c r="P53" s="92"/>
      <c r="Q53" s="87"/>
      <c r="R53" s="84" t="str">
        <f t="shared" ca="1" si="3"/>
        <v/>
      </c>
    </row>
    <row r="54" spans="1:18" ht="15.75" thickBot="1">
      <c r="A54" s="85">
        <v>49</v>
      </c>
      <c r="B54" s="86"/>
      <c r="C54" s="87"/>
      <c r="D54" s="90" t="str">
        <f t="shared" ca="1" si="0"/>
        <v/>
      </c>
      <c r="E54" s="87"/>
      <c r="F54" s="87"/>
      <c r="G54" s="88">
        <v>920143</v>
      </c>
      <c r="H54" s="94" t="str">
        <f t="shared" ca="1" si="1"/>
        <v/>
      </c>
      <c r="I54" s="89" t="s">
        <v>893</v>
      </c>
      <c r="J54" s="89"/>
      <c r="K54" s="87"/>
      <c r="L54" s="90" t="str">
        <f t="shared" ca="1" si="2"/>
        <v/>
      </c>
      <c r="M54" s="87"/>
      <c r="N54" s="87"/>
      <c r="O54" s="91">
        <v>0</v>
      </c>
      <c r="P54" s="92"/>
      <c r="Q54" s="87"/>
      <c r="R54" s="84" t="str">
        <f t="shared" ca="1" si="3"/>
        <v/>
      </c>
    </row>
    <row r="55" spans="1:18" ht="15.75" thickBot="1">
      <c r="A55" s="85">
        <v>50</v>
      </c>
      <c r="B55" s="86"/>
      <c r="C55" s="87"/>
      <c r="D55" s="90" t="str">
        <f t="shared" ca="1" si="0"/>
        <v/>
      </c>
      <c r="E55" s="87"/>
      <c r="F55" s="87"/>
      <c r="G55" s="88">
        <v>920143</v>
      </c>
      <c r="H55" s="94" t="str">
        <f t="shared" ca="1" si="1"/>
        <v/>
      </c>
      <c r="I55" s="89" t="s">
        <v>893</v>
      </c>
      <c r="J55" s="89"/>
      <c r="K55" s="87"/>
      <c r="L55" s="90" t="str">
        <f t="shared" ca="1" si="2"/>
        <v/>
      </c>
      <c r="M55" s="87"/>
      <c r="N55" s="87"/>
      <c r="O55" s="91">
        <v>0</v>
      </c>
      <c r="P55" s="92"/>
      <c r="Q55" s="87"/>
      <c r="R55" s="84" t="str">
        <f t="shared" ca="1" si="3"/>
        <v/>
      </c>
    </row>
    <row r="56" spans="1:18" ht="15.75" thickBot="1">
      <c r="A56" s="85">
        <v>51</v>
      </c>
      <c r="B56" s="86"/>
      <c r="C56" s="87"/>
      <c r="D56" s="90" t="str">
        <f t="shared" ca="1" si="0"/>
        <v/>
      </c>
      <c r="E56" s="87"/>
      <c r="F56" s="87"/>
      <c r="G56" s="88">
        <v>920143</v>
      </c>
      <c r="H56" s="94" t="str">
        <f t="shared" ca="1" si="1"/>
        <v/>
      </c>
      <c r="I56" s="89" t="s">
        <v>893</v>
      </c>
      <c r="J56" s="89"/>
      <c r="K56" s="87"/>
      <c r="L56" s="90" t="str">
        <f t="shared" ca="1" si="2"/>
        <v/>
      </c>
      <c r="M56" s="87"/>
      <c r="N56" s="87"/>
      <c r="O56" s="91">
        <v>0</v>
      </c>
      <c r="P56" s="92"/>
      <c r="Q56" s="87"/>
      <c r="R56" s="84" t="str">
        <f t="shared" ca="1" si="3"/>
        <v/>
      </c>
    </row>
    <row r="57" spans="1:18" ht="15.75" thickBot="1">
      <c r="A57" s="85">
        <v>52</v>
      </c>
      <c r="B57" s="86"/>
      <c r="C57" s="87"/>
      <c r="D57" s="90" t="str">
        <f t="shared" ca="1" si="0"/>
        <v/>
      </c>
      <c r="E57" s="87"/>
      <c r="F57" s="87"/>
      <c r="G57" s="88">
        <v>920143</v>
      </c>
      <c r="H57" s="94" t="str">
        <f t="shared" ca="1" si="1"/>
        <v/>
      </c>
      <c r="I57" s="89" t="s">
        <v>893</v>
      </c>
      <c r="J57" s="89"/>
      <c r="K57" s="87"/>
      <c r="L57" s="90" t="str">
        <f t="shared" ca="1" si="2"/>
        <v/>
      </c>
      <c r="M57" s="87"/>
      <c r="N57" s="87"/>
      <c r="O57" s="91">
        <v>0</v>
      </c>
      <c r="P57" s="92"/>
      <c r="Q57" s="87"/>
      <c r="R57" s="84" t="str">
        <f t="shared" ca="1" si="3"/>
        <v/>
      </c>
    </row>
    <row r="58" spans="1:18" ht="15.75" thickBot="1">
      <c r="A58" s="85">
        <v>53</v>
      </c>
      <c r="B58" s="86"/>
      <c r="C58" s="87"/>
      <c r="D58" s="90" t="str">
        <f t="shared" ca="1" si="0"/>
        <v/>
      </c>
      <c r="E58" s="87"/>
      <c r="F58" s="87"/>
      <c r="G58" s="88">
        <v>920143</v>
      </c>
      <c r="H58" s="94" t="str">
        <f t="shared" ca="1" si="1"/>
        <v/>
      </c>
      <c r="I58" s="89" t="s">
        <v>893</v>
      </c>
      <c r="J58" s="89"/>
      <c r="K58" s="87"/>
      <c r="L58" s="90" t="str">
        <f t="shared" ca="1" si="2"/>
        <v/>
      </c>
      <c r="M58" s="87"/>
      <c r="N58" s="87"/>
      <c r="O58" s="91">
        <v>0</v>
      </c>
      <c r="P58" s="92"/>
      <c r="Q58" s="87"/>
      <c r="R58" s="84" t="str">
        <f t="shared" ca="1" si="3"/>
        <v/>
      </c>
    </row>
    <row r="59" spans="1:18" ht="15.75" thickBot="1">
      <c r="A59" s="85">
        <v>54</v>
      </c>
      <c r="B59" s="86"/>
      <c r="C59" s="87"/>
      <c r="D59" s="90" t="str">
        <f t="shared" ca="1" si="0"/>
        <v/>
      </c>
      <c r="E59" s="87"/>
      <c r="F59" s="87"/>
      <c r="G59" s="88">
        <v>920143</v>
      </c>
      <c r="H59" s="94" t="str">
        <f t="shared" ca="1" si="1"/>
        <v/>
      </c>
      <c r="I59" s="89" t="s">
        <v>893</v>
      </c>
      <c r="J59" s="89"/>
      <c r="K59" s="87"/>
      <c r="L59" s="90" t="str">
        <f t="shared" ca="1" si="2"/>
        <v/>
      </c>
      <c r="M59" s="87"/>
      <c r="N59" s="87"/>
      <c r="O59" s="91">
        <v>0</v>
      </c>
      <c r="P59" s="92"/>
      <c r="Q59" s="87"/>
      <c r="R59" s="84" t="str">
        <f t="shared" ca="1" si="3"/>
        <v/>
      </c>
    </row>
    <row r="60" spans="1:18" ht="15.75" thickBot="1">
      <c r="A60" s="85">
        <v>55</v>
      </c>
      <c r="B60" s="86"/>
      <c r="C60" s="87"/>
      <c r="D60" s="90" t="str">
        <f t="shared" ca="1" si="0"/>
        <v/>
      </c>
      <c r="E60" s="87"/>
      <c r="F60" s="87"/>
      <c r="G60" s="88">
        <v>920143</v>
      </c>
      <c r="H60" s="94" t="str">
        <f t="shared" ca="1" si="1"/>
        <v/>
      </c>
      <c r="I60" s="89" t="s">
        <v>893</v>
      </c>
      <c r="J60" s="89"/>
      <c r="K60" s="87"/>
      <c r="L60" s="90" t="str">
        <f t="shared" ca="1" si="2"/>
        <v/>
      </c>
      <c r="M60" s="87"/>
      <c r="N60" s="87"/>
      <c r="O60" s="91">
        <v>0</v>
      </c>
      <c r="P60" s="92"/>
      <c r="Q60" s="87"/>
      <c r="R60" s="84" t="str">
        <f t="shared" ca="1" si="3"/>
        <v/>
      </c>
    </row>
    <row r="61" spans="1:18" ht="15.75" thickBot="1">
      <c r="A61" s="85">
        <v>56</v>
      </c>
      <c r="B61" s="86"/>
      <c r="C61" s="87"/>
      <c r="D61" s="90" t="str">
        <f t="shared" ca="1" si="0"/>
        <v/>
      </c>
      <c r="E61" s="87"/>
      <c r="F61" s="87"/>
      <c r="G61" s="88">
        <v>920143</v>
      </c>
      <c r="H61" s="94" t="str">
        <f t="shared" ca="1" si="1"/>
        <v/>
      </c>
      <c r="I61" s="89" t="s">
        <v>893</v>
      </c>
      <c r="J61" s="89"/>
      <c r="K61" s="87"/>
      <c r="L61" s="90" t="str">
        <f t="shared" ca="1" si="2"/>
        <v/>
      </c>
      <c r="M61" s="87"/>
      <c r="N61" s="87"/>
      <c r="O61" s="91">
        <v>0</v>
      </c>
      <c r="P61" s="92"/>
      <c r="Q61" s="87"/>
      <c r="R61" s="84" t="str">
        <f t="shared" ca="1" si="3"/>
        <v/>
      </c>
    </row>
    <row r="62" spans="1:18" ht="15.75" thickBot="1">
      <c r="A62" s="85">
        <v>57</v>
      </c>
      <c r="B62" s="86"/>
      <c r="C62" s="87"/>
      <c r="D62" s="90" t="str">
        <f t="shared" ca="1" si="0"/>
        <v/>
      </c>
      <c r="E62" s="87"/>
      <c r="F62" s="87"/>
      <c r="G62" s="88">
        <v>920143</v>
      </c>
      <c r="H62" s="94" t="str">
        <f t="shared" ca="1" si="1"/>
        <v/>
      </c>
      <c r="I62" s="89" t="s">
        <v>893</v>
      </c>
      <c r="J62" s="89"/>
      <c r="K62" s="87"/>
      <c r="L62" s="90" t="str">
        <f t="shared" ca="1" si="2"/>
        <v/>
      </c>
      <c r="M62" s="87"/>
      <c r="N62" s="87"/>
      <c r="O62" s="91">
        <v>0</v>
      </c>
      <c r="P62" s="92"/>
      <c r="Q62" s="87"/>
      <c r="R62" s="84" t="str">
        <f t="shared" ca="1" si="3"/>
        <v/>
      </c>
    </row>
    <row r="63" spans="1:18" ht="15.75" thickBot="1">
      <c r="A63" s="85">
        <v>58</v>
      </c>
      <c r="B63" s="86"/>
      <c r="C63" s="87"/>
      <c r="D63" s="90" t="str">
        <f t="shared" ca="1" si="0"/>
        <v/>
      </c>
      <c r="E63" s="87"/>
      <c r="F63" s="87"/>
      <c r="G63" s="88">
        <v>920143</v>
      </c>
      <c r="H63" s="94" t="str">
        <f t="shared" ca="1" si="1"/>
        <v/>
      </c>
      <c r="I63" s="89" t="s">
        <v>893</v>
      </c>
      <c r="J63" s="89"/>
      <c r="K63" s="87"/>
      <c r="L63" s="90" t="str">
        <f t="shared" ca="1" si="2"/>
        <v/>
      </c>
      <c r="M63" s="87"/>
      <c r="N63" s="87"/>
      <c r="O63" s="91">
        <v>0</v>
      </c>
      <c r="P63" s="92"/>
      <c r="Q63" s="87"/>
      <c r="R63" s="84" t="str">
        <f t="shared" ca="1" si="3"/>
        <v/>
      </c>
    </row>
    <row r="64" spans="1:18" ht="15.75" thickBot="1">
      <c r="A64" s="85">
        <v>59</v>
      </c>
      <c r="B64" s="86"/>
      <c r="C64" s="87"/>
      <c r="D64" s="90" t="str">
        <f t="shared" ca="1" si="0"/>
        <v/>
      </c>
      <c r="E64" s="87"/>
      <c r="F64" s="87"/>
      <c r="G64" s="88">
        <v>920143</v>
      </c>
      <c r="H64" s="94" t="str">
        <f t="shared" ca="1" si="1"/>
        <v/>
      </c>
      <c r="I64" s="89" t="s">
        <v>893</v>
      </c>
      <c r="J64" s="89"/>
      <c r="K64" s="87"/>
      <c r="L64" s="90" t="str">
        <f t="shared" ca="1" si="2"/>
        <v/>
      </c>
      <c r="M64" s="87"/>
      <c r="N64" s="87"/>
      <c r="O64" s="91">
        <v>0</v>
      </c>
      <c r="P64" s="92"/>
      <c r="Q64" s="87"/>
      <c r="R64" s="84" t="str">
        <f t="shared" ca="1" si="3"/>
        <v/>
      </c>
    </row>
    <row r="65" spans="1:18" ht="15.75" thickBot="1">
      <c r="A65" s="85">
        <v>60</v>
      </c>
      <c r="B65" s="86"/>
      <c r="C65" s="87"/>
      <c r="D65" s="90" t="str">
        <f t="shared" ca="1" si="0"/>
        <v/>
      </c>
      <c r="E65" s="87"/>
      <c r="F65" s="87"/>
      <c r="G65" s="88">
        <v>920143</v>
      </c>
      <c r="H65" s="94" t="str">
        <f t="shared" ca="1" si="1"/>
        <v/>
      </c>
      <c r="I65" s="89" t="s">
        <v>893</v>
      </c>
      <c r="J65" s="89"/>
      <c r="K65" s="87"/>
      <c r="L65" s="90" t="str">
        <f t="shared" ca="1" si="2"/>
        <v/>
      </c>
      <c r="M65" s="87"/>
      <c r="N65" s="87"/>
      <c r="O65" s="91">
        <v>0</v>
      </c>
      <c r="P65" s="92"/>
      <c r="Q65" s="87"/>
      <c r="R65" s="84" t="str">
        <f t="shared" ca="1" si="3"/>
        <v/>
      </c>
    </row>
    <row r="66" spans="1:18" ht="15.75" thickBot="1">
      <c r="A66" s="85">
        <v>61</v>
      </c>
      <c r="B66" s="86"/>
      <c r="C66" s="87"/>
      <c r="D66" s="90" t="str">
        <f t="shared" ca="1" si="0"/>
        <v/>
      </c>
      <c r="E66" s="87"/>
      <c r="F66" s="87"/>
      <c r="G66" s="88">
        <v>920143</v>
      </c>
      <c r="H66" s="94" t="str">
        <f t="shared" ca="1" si="1"/>
        <v/>
      </c>
      <c r="I66" s="89" t="s">
        <v>893</v>
      </c>
      <c r="J66" s="89"/>
      <c r="K66" s="87"/>
      <c r="L66" s="90" t="str">
        <f t="shared" ca="1" si="2"/>
        <v/>
      </c>
      <c r="M66" s="87"/>
      <c r="N66" s="87"/>
      <c r="O66" s="91">
        <v>0</v>
      </c>
      <c r="P66" s="92"/>
      <c r="Q66" s="87"/>
      <c r="R66" s="84" t="str">
        <f t="shared" ca="1" si="3"/>
        <v/>
      </c>
    </row>
    <row r="67" spans="1:18" ht="15.75" thickBot="1">
      <c r="A67" s="85">
        <v>62</v>
      </c>
      <c r="B67" s="86"/>
      <c r="C67" s="87"/>
      <c r="D67" s="90" t="str">
        <f t="shared" ca="1" si="0"/>
        <v/>
      </c>
      <c r="E67" s="87"/>
      <c r="F67" s="87"/>
      <c r="G67" s="88">
        <v>920143</v>
      </c>
      <c r="H67" s="94" t="str">
        <f t="shared" ca="1" si="1"/>
        <v/>
      </c>
      <c r="I67" s="89" t="s">
        <v>893</v>
      </c>
      <c r="J67" s="89"/>
      <c r="K67" s="87"/>
      <c r="L67" s="90" t="str">
        <f t="shared" ca="1" si="2"/>
        <v/>
      </c>
      <c r="M67" s="87"/>
      <c r="N67" s="87"/>
      <c r="O67" s="91">
        <v>0</v>
      </c>
      <c r="P67" s="92"/>
      <c r="Q67" s="87"/>
      <c r="R67" s="84" t="str">
        <f t="shared" ca="1" si="3"/>
        <v/>
      </c>
    </row>
    <row r="68" spans="1:18" ht="15.75" thickBot="1">
      <c r="A68" s="85">
        <v>63</v>
      </c>
      <c r="B68" s="86"/>
      <c r="C68" s="87"/>
      <c r="D68" s="90" t="str">
        <f t="shared" ca="1" si="0"/>
        <v/>
      </c>
      <c r="E68" s="87"/>
      <c r="F68" s="87"/>
      <c r="G68" s="88">
        <v>920143</v>
      </c>
      <c r="H68" s="94" t="str">
        <f t="shared" ca="1" si="1"/>
        <v/>
      </c>
      <c r="I68" s="89" t="s">
        <v>893</v>
      </c>
      <c r="J68" s="89"/>
      <c r="K68" s="87"/>
      <c r="L68" s="90" t="str">
        <f t="shared" ca="1" si="2"/>
        <v/>
      </c>
      <c r="M68" s="87"/>
      <c r="N68" s="87"/>
      <c r="O68" s="91">
        <v>0</v>
      </c>
      <c r="P68" s="92"/>
      <c r="Q68" s="87"/>
      <c r="R68" s="84" t="str">
        <f t="shared" ca="1" si="3"/>
        <v/>
      </c>
    </row>
    <row r="69" spans="1:18" ht="15.75" thickBot="1">
      <c r="A69" s="85">
        <v>64</v>
      </c>
      <c r="B69" s="86"/>
      <c r="C69" s="87"/>
      <c r="D69" s="90" t="str">
        <f t="shared" ca="1" si="0"/>
        <v/>
      </c>
      <c r="E69" s="87"/>
      <c r="F69" s="87"/>
      <c r="G69" s="88">
        <v>920143</v>
      </c>
      <c r="H69" s="94" t="str">
        <f t="shared" ca="1" si="1"/>
        <v/>
      </c>
      <c r="I69" s="89" t="s">
        <v>893</v>
      </c>
      <c r="J69" s="89"/>
      <c r="K69" s="87"/>
      <c r="L69" s="90" t="str">
        <f t="shared" ca="1" si="2"/>
        <v/>
      </c>
      <c r="M69" s="87"/>
      <c r="N69" s="87"/>
      <c r="O69" s="91">
        <v>0</v>
      </c>
      <c r="P69" s="92"/>
      <c r="Q69" s="87"/>
      <c r="R69" s="84" t="str">
        <f t="shared" ca="1" si="3"/>
        <v/>
      </c>
    </row>
    <row r="70" spans="1:18" ht="15.75" thickBot="1">
      <c r="A70" s="85">
        <v>65</v>
      </c>
      <c r="B70" s="86"/>
      <c r="C70" s="87"/>
      <c r="D70" s="90" t="str">
        <f t="shared" ca="1" si="0"/>
        <v/>
      </c>
      <c r="E70" s="87"/>
      <c r="F70" s="87"/>
      <c r="G70" s="88">
        <v>920143</v>
      </c>
      <c r="H70" s="94" t="str">
        <f t="shared" ref="H70:H105" ca="1" si="4">IF(AND(INDIRECT("'" &amp; $B$1 &amp; "'!K" &amp; ROW()+4)="",INDIRECT("'" &amp; $B$1 &amp; "'!I" &amp; ROW()+4)=""),"",IF(INDIRECT("'" &amp; $B$1 &amp; "'!K" &amp; ROW()+4)="",INDIRECT("'" &amp; $B$1 &amp; "'!I" &amp; ROW()+4),INDIRECT("'" &amp; $B$1 &amp; "'!k" &amp; ROW()+4)))</f>
        <v/>
      </c>
      <c r="I70" s="89" t="s">
        <v>893</v>
      </c>
      <c r="J70" s="89"/>
      <c r="K70" s="87"/>
      <c r="L70" s="90" t="str">
        <f t="shared" ca="1" si="2"/>
        <v/>
      </c>
      <c r="M70" s="87"/>
      <c r="N70" s="87"/>
      <c r="O70" s="91">
        <v>0</v>
      </c>
      <c r="P70" s="92"/>
      <c r="Q70" s="87"/>
      <c r="R70" s="84" t="str">
        <f t="shared" ca="1" si="3"/>
        <v/>
      </c>
    </row>
    <row r="71" spans="1:18" ht="15.75" thickBot="1">
      <c r="A71" s="85">
        <v>66</v>
      </c>
      <c r="B71" s="86"/>
      <c r="C71" s="87"/>
      <c r="D71" s="90" t="str">
        <f t="shared" ref="D71:D105" ca="1" si="5">IF(INDIRECT("'" &amp; $B$1 &amp; "'!M" &amp; ROW()+4)="","",INDIRECT("'" &amp; $B$1 &amp; "'!M" &amp; ROW()+4))</f>
        <v/>
      </c>
      <c r="E71" s="87"/>
      <c r="F71" s="87"/>
      <c r="G71" s="88">
        <v>920143</v>
      </c>
      <c r="H71" s="94" t="str">
        <f t="shared" ca="1" si="4"/>
        <v/>
      </c>
      <c r="I71" s="89" t="s">
        <v>893</v>
      </c>
      <c r="J71" s="89"/>
      <c r="K71" s="87"/>
      <c r="L71" s="90" t="str">
        <f t="shared" ref="L71:L105" ca="1" si="6">IF(INDIRECT("'" &amp; $B$1&amp; "'!N" &amp; ROW()+4)="","",INDIRECT("'" &amp; $B$1&amp; "'!N" &amp; ROW()+4))</f>
        <v/>
      </c>
      <c r="M71" s="87"/>
      <c r="N71" s="87"/>
      <c r="O71" s="91">
        <v>0</v>
      </c>
      <c r="P71" s="92"/>
      <c r="Q71" s="87"/>
      <c r="R71" s="84" t="str">
        <f t="shared" ref="R71:R105" ca="1" si="7">IF(OR($D71="",$L71=""),"",CONCATENATE("Refacturation Matériel ",TEXT($B$1,"mm-aa")))</f>
        <v/>
      </c>
    </row>
    <row r="72" spans="1:18" ht="15.75" thickBot="1">
      <c r="A72" s="85">
        <v>67</v>
      </c>
      <c r="B72" s="86"/>
      <c r="C72" s="87"/>
      <c r="D72" s="90" t="str">
        <f t="shared" ca="1" si="5"/>
        <v/>
      </c>
      <c r="E72" s="87"/>
      <c r="F72" s="87"/>
      <c r="G72" s="88">
        <v>920143</v>
      </c>
      <c r="H72" s="94" t="str">
        <f t="shared" ca="1" si="4"/>
        <v/>
      </c>
      <c r="I72" s="89" t="s">
        <v>893</v>
      </c>
      <c r="J72" s="89"/>
      <c r="K72" s="87"/>
      <c r="L72" s="90" t="str">
        <f t="shared" ca="1" si="6"/>
        <v/>
      </c>
      <c r="M72" s="87"/>
      <c r="N72" s="87"/>
      <c r="O72" s="91">
        <v>0</v>
      </c>
      <c r="P72" s="92"/>
      <c r="Q72" s="87"/>
      <c r="R72" s="84" t="str">
        <f t="shared" ca="1" si="7"/>
        <v/>
      </c>
    </row>
    <row r="73" spans="1:18" ht="15.75" thickBot="1">
      <c r="A73" s="85">
        <v>68</v>
      </c>
      <c r="B73" s="86"/>
      <c r="C73" s="87"/>
      <c r="D73" s="90" t="str">
        <f t="shared" ca="1" si="5"/>
        <v/>
      </c>
      <c r="E73" s="87"/>
      <c r="F73" s="87"/>
      <c r="G73" s="88">
        <v>920143</v>
      </c>
      <c r="H73" s="94" t="str">
        <f t="shared" ca="1" si="4"/>
        <v/>
      </c>
      <c r="I73" s="89" t="s">
        <v>893</v>
      </c>
      <c r="J73" s="89"/>
      <c r="K73" s="87"/>
      <c r="L73" s="90" t="str">
        <f t="shared" ca="1" si="6"/>
        <v/>
      </c>
      <c r="M73" s="87"/>
      <c r="N73" s="87"/>
      <c r="O73" s="91">
        <v>0</v>
      </c>
      <c r="P73" s="92"/>
      <c r="Q73" s="87"/>
      <c r="R73" s="84" t="str">
        <f t="shared" ca="1" si="7"/>
        <v/>
      </c>
    </row>
    <row r="74" spans="1:18" ht="15.75" thickBot="1">
      <c r="A74" s="85">
        <v>69</v>
      </c>
      <c r="B74" s="86"/>
      <c r="C74" s="87"/>
      <c r="D74" s="90" t="str">
        <f t="shared" ca="1" si="5"/>
        <v/>
      </c>
      <c r="E74" s="87"/>
      <c r="F74" s="87"/>
      <c r="G74" s="88">
        <v>920143</v>
      </c>
      <c r="H74" s="94" t="str">
        <f t="shared" ca="1" si="4"/>
        <v/>
      </c>
      <c r="I74" s="89" t="s">
        <v>893</v>
      </c>
      <c r="J74" s="89"/>
      <c r="K74" s="87"/>
      <c r="L74" s="90" t="str">
        <f t="shared" ca="1" si="6"/>
        <v/>
      </c>
      <c r="M74" s="87"/>
      <c r="N74" s="87"/>
      <c r="O74" s="91">
        <v>0</v>
      </c>
      <c r="P74" s="92"/>
      <c r="Q74" s="87"/>
      <c r="R74" s="84" t="str">
        <f t="shared" ca="1" si="7"/>
        <v/>
      </c>
    </row>
    <row r="75" spans="1:18" ht="15.75" thickBot="1">
      <c r="A75" s="85">
        <v>70</v>
      </c>
      <c r="B75" s="86"/>
      <c r="C75" s="87"/>
      <c r="D75" s="90" t="str">
        <f t="shared" ca="1" si="5"/>
        <v/>
      </c>
      <c r="E75" s="87"/>
      <c r="F75" s="87"/>
      <c r="G75" s="88">
        <v>920143</v>
      </c>
      <c r="H75" s="94" t="str">
        <f t="shared" ca="1" si="4"/>
        <v/>
      </c>
      <c r="I75" s="89" t="s">
        <v>893</v>
      </c>
      <c r="J75" s="89"/>
      <c r="K75" s="87"/>
      <c r="L75" s="90" t="str">
        <f t="shared" ca="1" si="6"/>
        <v/>
      </c>
      <c r="M75" s="87"/>
      <c r="N75" s="87"/>
      <c r="O75" s="91">
        <v>0</v>
      </c>
      <c r="P75" s="92"/>
      <c r="Q75" s="87"/>
      <c r="R75" s="84" t="str">
        <f t="shared" ca="1" si="7"/>
        <v/>
      </c>
    </row>
    <row r="76" spans="1:18" ht="15.75" thickBot="1">
      <c r="A76" s="85">
        <v>71</v>
      </c>
      <c r="B76" s="86"/>
      <c r="C76" s="87"/>
      <c r="D76" s="90" t="str">
        <f t="shared" ca="1" si="5"/>
        <v/>
      </c>
      <c r="E76" s="87"/>
      <c r="F76" s="87"/>
      <c r="G76" s="88">
        <v>920143</v>
      </c>
      <c r="H76" s="94" t="str">
        <f t="shared" ca="1" si="4"/>
        <v/>
      </c>
      <c r="I76" s="89" t="s">
        <v>893</v>
      </c>
      <c r="J76" s="89"/>
      <c r="K76" s="87"/>
      <c r="L76" s="90" t="str">
        <f t="shared" ca="1" si="6"/>
        <v/>
      </c>
      <c r="M76" s="87"/>
      <c r="N76" s="87"/>
      <c r="O76" s="91">
        <v>0</v>
      </c>
      <c r="P76" s="92"/>
      <c r="Q76" s="87"/>
      <c r="R76" s="84" t="str">
        <f t="shared" ca="1" si="7"/>
        <v/>
      </c>
    </row>
    <row r="77" spans="1:18" ht="15.75" thickBot="1">
      <c r="A77" s="85">
        <v>72</v>
      </c>
      <c r="B77" s="86"/>
      <c r="C77" s="87"/>
      <c r="D77" s="90" t="str">
        <f t="shared" ca="1" si="5"/>
        <v/>
      </c>
      <c r="E77" s="87"/>
      <c r="F77" s="87"/>
      <c r="G77" s="88">
        <v>920143</v>
      </c>
      <c r="H77" s="94" t="str">
        <f t="shared" ca="1" si="4"/>
        <v/>
      </c>
      <c r="I77" s="89" t="s">
        <v>893</v>
      </c>
      <c r="J77" s="89"/>
      <c r="K77" s="87"/>
      <c r="L77" s="90" t="str">
        <f t="shared" ca="1" si="6"/>
        <v/>
      </c>
      <c r="M77" s="87"/>
      <c r="N77" s="87"/>
      <c r="O77" s="91">
        <v>0</v>
      </c>
      <c r="P77" s="92"/>
      <c r="Q77" s="87"/>
      <c r="R77" s="84" t="str">
        <f t="shared" ca="1" si="7"/>
        <v/>
      </c>
    </row>
    <row r="78" spans="1:18" ht="15.75" thickBot="1">
      <c r="A78" s="85">
        <v>73</v>
      </c>
      <c r="B78" s="86"/>
      <c r="C78" s="87"/>
      <c r="D78" s="90" t="str">
        <f t="shared" ca="1" si="5"/>
        <v/>
      </c>
      <c r="E78" s="87"/>
      <c r="F78" s="87"/>
      <c r="G78" s="88">
        <v>920143</v>
      </c>
      <c r="H78" s="94" t="str">
        <f t="shared" ca="1" si="4"/>
        <v/>
      </c>
      <c r="I78" s="89" t="s">
        <v>893</v>
      </c>
      <c r="J78" s="89"/>
      <c r="K78" s="87"/>
      <c r="L78" s="90" t="str">
        <f t="shared" ca="1" si="6"/>
        <v/>
      </c>
      <c r="M78" s="87"/>
      <c r="N78" s="87"/>
      <c r="O78" s="91">
        <v>0</v>
      </c>
      <c r="P78" s="92"/>
      <c r="Q78" s="87"/>
      <c r="R78" s="84" t="str">
        <f t="shared" ca="1" si="7"/>
        <v/>
      </c>
    </row>
    <row r="79" spans="1:18" ht="15.75" thickBot="1">
      <c r="A79" s="85">
        <v>74</v>
      </c>
      <c r="B79" s="86"/>
      <c r="C79" s="87"/>
      <c r="D79" s="90" t="str">
        <f t="shared" ca="1" si="5"/>
        <v/>
      </c>
      <c r="E79" s="87"/>
      <c r="F79" s="87"/>
      <c r="G79" s="88">
        <v>920143</v>
      </c>
      <c r="H79" s="94" t="str">
        <f t="shared" ca="1" si="4"/>
        <v/>
      </c>
      <c r="I79" s="89" t="s">
        <v>893</v>
      </c>
      <c r="J79" s="89"/>
      <c r="K79" s="87"/>
      <c r="L79" s="90" t="str">
        <f t="shared" ca="1" si="6"/>
        <v/>
      </c>
      <c r="M79" s="87"/>
      <c r="N79" s="87"/>
      <c r="O79" s="91">
        <v>0</v>
      </c>
      <c r="P79" s="92"/>
      <c r="Q79" s="87"/>
      <c r="R79" s="84" t="str">
        <f t="shared" ca="1" si="7"/>
        <v/>
      </c>
    </row>
    <row r="80" spans="1:18" ht="15.75" thickBot="1">
      <c r="A80" s="85">
        <v>75</v>
      </c>
      <c r="B80" s="86"/>
      <c r="C80" s="87"/>
      <c r="D80" s="90" t="str">
        <f t="shared" ca="1" si="5"/>
        <v/>
      </c>
      <c r="E80" s="87"/>
      <c r="F80" s="87"/>
      <c r="G80" s="88">
        <v>920143</v>
      </c>
      <c r="H80" s="94" t="str">
        <f t="shared" ca="1" si="4"/>
        <v/>
      </c>
      <c r="I80" s="89" t="s">
        <v>893</v>
      </c>
      <c r="J80" s="89"/>
      <c r="K80" s="87"/>
      <c r="L80" s="90" t="str">
        <f t="shared" ca="1" si="6"/>
        <v/>
      </c>
      <c r="M80" s="87"/>
      <c r="N80" s="87"/>
      <c r="O80" s="91">
        <v>0</v>
      </c>
      <c r="P80" s="92"/>
      <c r="Q80" s="87"/>
      <c r="R80" s="84" t="str">
        <f t="shared" ca="1" si="7"/>
        <v/>
      </c>
    </row>
    <row r="81" spans="1:18" ht="15.75" thickBot="1">
      <c r="A81" s="85">
        <v>76</v>
      </c>
      <c r="B81" s="86"/>
      <c r="C81" s="87"/>
      <c r="D81" s="90" t="str">
        <f t="shared" ca="1" si="5"/>
        <v/>
      </c>
      <c r="E81" s="87"/>
      <c r="F81" s="87"/>
      <c r="G81" s="88">
        <v>920143</v>
      </c>
      <c r="H81" s="94" t="str">
        <f t="shared" ca="1" si="4"/>
        <v/>
      </c>
      <c r="I81" s="89" t="s">
        <v>893</v>
      </c>
      <c r="J81" s="89"/>
      <c r="K81" s="87"/>
      <c r="L81" s="90" t="str">
        <f t="shared" ca="1" si="6"/>
        <v/>
      </c>
      <c r="M81" s="87"/>
      <c r="N81" s="87"/>
      <c r="O81" s="91">
        <v>0</v>
      </c>
      <c r="P81" s="92"/>
      <c r="Q81" s="87"/>
      <c r="R81" s="84" t="str">
        <f t="shared" ca="1" si="7"/>
        <v/>
      </c>
    </row>
    <row r="82" spans="1:18" ht="15.75" thickBot="1">
      <c r="A82" s="85">
        <v>77</v>
      </c>
      <c r="B82" s="86"/>
      <c r="C82" s="87"/>
      <c r="D82" s="90" t="str">
        <f t="shared" ca="1" si="5"/>
        <v/>
      </c>
      <c r="E82" s="87"/>
      <c r="F82" s="87"/>
      <c r="G82" s="88">
        <v>920143</v>
      </c>
      <c r="H82" s="94" t="str">
        <f t="shared" ca="1" si="4"/>
        <v/>
      </c>
      <c r="I82" s="89" t="s">
        <v>893</v>
      </c>
      <c r="J82" s="89"/>
      <c r="K82" s="87"/>
      <c r="L82" s="90" t="str">
        <f t="shared" ca="1" si="6"/>
        <v/>
      </c>
      <c r="M82" s="87"/>
      <c r="N82" s="87"/>
      <c r="O82" s="91">
        <v>0</v>
      </c>
      <c r="P82" s="92"/>
      <c r="Q82" s="87"/>
      <c r="R82" s="84" t="str">
        <f t="shared" ca="1" si="7"/>
        <v/>
      </c>
    </row>
    <row r="83" spans="1:18" ht="15.75" thickBot="1">
      <c r="A83" s="85">
        <v>78</v>
      </c>
      <c r="B83" s="86"/>
      <c r="C83" s="87"/>
      <c r="D83" s="90" t="str">
        <f t="shared" ca="1" si="5"/>
        <v/>
      </c>
      <c r="E83" s="87"/>
      <c r="F83" s="87"/>
      <c r="G83" s="88">
        <v>920143</v>
      </c>
      <c r="H83" s="94" t="str">
        <f t="shared" ca="1" si="4"/>
        <v/>
      </c>
      <c r="I83" s="89" t="s">
        <v>893</v>
      </c>
      <c r="J83" s="89"/>
      <c r="K83" s="87"/>
      <c r="L83" s="90" t="str">
        <f t="shared" ca="1" si="6"/>
        <v/>
      </c>
      <c r="M83" s="87"/>
      <c r="N83" s="87"/>
      <c r="O83" s="91">
        <v>0</v>
      </c>
      <c r="P83" s="92"/>
      <c r="Q83" s="87"/>
      <c r="R83" s="84" t="str">
        <f t="shared" ca="1" si="7"/>
        <v/>
      </c>
    </row>
    <row r="84" spans="1:18" ht="15.75" thickBot="1">
      <c r="A84" s="85">
        <v>79</v>
      </c>
      <c r="B84" s="86"/>
      <c r="C84" s="87"/>
      <c r="D84" s="90" t="str">
        <f t="shared" ca="1" si="5"/>
        <v/>
      </c>
      <c r="E84" s="87"/>
      <c r="F84" s="87"/>
      <c r="G84" s="88">
        <v>920143</v>
      </c>
      <c r="H84" s="94" t="str">
        <f t="shared" ca="1" si="4"/>
        <v/>
      </c>
      <c r="I84" s="89" t="s">
        <v>893</v>
      </c>
      <c r="J84" s="89"/>
      <c r="K84" s="87"/>
      <c r="L84" s="90" t="str">
        <f t="shared" ca="1" si="6"/>
        <v/>
      </c>
      <c r="M84" s="87"/>
      <c r="N84" s="87"/>
      <c r="O84" s="91">
        <v>0</v>
      </c>
      <c r="P84" s="92"/>
      <c r="Q84" s="87"/>
      <c r="R84" s="84" t="str">
        <f t="shared" ca="1" si="7"/>
        <v/>
      </c>
    </row>
    <row r="85" spans="1:18" ht="15.75" thickBot="1">
      <c r="A85" s="85">
        <v>80</v>
      </c>
      <c r="B85" s="86"/>
      <c r="C85" s="87"/>
      <c r="D85" s="90" t="str">
        <f t="shared" ca="1" si="5"/>
        <v/>
      </c>
      <c r="E85" s="87"/>
      <c r="F85" s="87"/>
      <c r="G85" s="88">
        <v>920143</v>
      </c>
      <c r="H85" s="94" t="str">
        <f t="shared" ca="1" si="4"/>
        <v/>
      </c>
      <c r="I85" s="89" t="s">
        <v>893</v>
      </c>
      <c r="J85" s="89"/>
      <c r="K85" s="87"/>
      <c r="L85" s="90" t="str">
        <f t="shared" ca="1" si="6"/>
        <v/>
      </c>
      <c r="M85" s="87"/>
      <c r="N85" s="87"/>
      <c r="O85" s="91">
        <v>0</v>
      </c>
      <c r="P85" s="92"/>
      <c r="Q85" s="87"/>
      <c r="R85" s="84" t="str">
        <f t="shared" ca="1" si="7"/>
        <v/>
      </c>
    </row>
    <row r="86" spans="1:18" ht="15.75" thickBot="1">
      <c r="A86" s="85">
        <v>81</v>
      </c>
      <c r="B86" s="86"/>
      <c r="C86" s="87"/>
      <c r="D86" s="90" t="str">
        <f t="shared" ca="1" si="5"/>
        <v/>
      </c>
      <c r="E86" s="87"/>
      <c r="F86" s="87"/>
      <c r="G86" s="88">
        <v>920143</v>
      </c>
      <c r="H86" s="94" t="str">
        <f t="shared" ca="1" si="4"/>
        <v/>
      </c>
      <c r="I86" s="89" t="s">
        <v>893</v>
      </c>
      <c r="J86" s="89"/>
      <c r="K86" s="87"/>
      <c r="L86" s="90" t="str">
        <f t="shared" ca="1" si="6"/>
        <v/>
      </c>
      <c r="M86" s="87"/>
      <c r="N86" s="87"/>
      <c r="O86" s="91">
        <v>0</v>
      </c>
      <c r="P86" s="92"/>
      <c r="Q86" s="87"/>
      <c r="R86" s="84" t="str">
        <f t="shared" ca="1" si="7"/>
        <v/>
      </c>
    </row>
    <row r="87" spans="1:18" ht="15.75" thickBot="1">
      <c r="A87" s="85">
        <v>82</v>
      </c>
      <c r="B87" s="86"/>
      <c r="C87" s="87"/>
      <c r="D87" s="90" t="str">
        <f t="shared" ca="1" si="5"/>
        <v/>
      </c>
      <c r="E87" s="87"/>
      <c r="F87" s="87"/>
      <c r="G87" s="88">
        <v>920143</v>
      </c>
      <c r="H87" s="94" t="str">
        <f t="shared" ca="1" si="4"/>
        <v/>
      </c>
      <c r="I87" s="89" t="s">
        <v>893</v>
      </c>
      <c r="J87" s="89"/>
      <c r="K87" s="87"/>
      <c r="L87" s="90" t="str">
        <f t="shared" ca="1" si="6"/>
        <v/>
      </c>
      <c r="M87" s="87"/>
      <c r="N87" s="87"/>
      <c r="O87" s="91">
        <v>0</v>
      </c>
      <c r="P87" s="92"/>
      <c r="Q87" s="87"/>
      <c r="R87" s="84" t="str">
        <f t="shared" ca="1" si="7"/>
        <v/>
      </c>
    </row>
    <row r="88" spans="1:18" ht="15.75" thickBot="1">
      <c r="A88" s="85">
        <v>83</v>
      </c>
      <c r="B88" s="86"/>
      <c r="C88" s="87"/>
      <c r="D88" s="90" t="str">
        <f t="shared" ca="1" si="5"/>
        <v/>
      </c>
      <c r="E88" s="87"/>
      <c r="F88" s="87"/>
      <c r="G88" s="88">
        <v>920143</v>
      </c>
      <c r="H88" s="94" t="str">
        <f t="shared" ca="1" si="4"/>
        <v/>
      </c>
      <c r="I88" s="89" t="s">
        <v>893</v>
      </c>
      <c r="J88" s="89"/>
      <c r="K88" s="87"/>
      <c r="L88" s="90" t="str">
        <f t="shared" ca="1" si="6"/>
        <v/>
      </c>
      <c r="M88" s="87"/>
      <c r="N88" s="87"/>
      <c r="O88" s="91">
        <v>0</v>
      </c>
      <c r="P88" s="92"/>
      <c r="Q88" s="87"/>
      <c r="R88" s="84" t="str">
        <f t="shared" ca="1" si="7"/>
        <v/>
      </c>
    </row>
    <row r="89" spans="1:18" ht="15.75" thickBot="1">
      <c r="A89" s="85">
        <v>84</v>
      </c>
      <c r="B89" s="86"/>
      <c r="C89" s="87"/>
      <c r="D89" s="90" t="str">
        <f t="shared" ca="1" si="5"/>
        <v/>
      </c>
      <c r="E89" s="87"/>
      <c r="F89" s="87"/>
      <c r="G89" s="88">
        <v>920143</v>
      </c>
      <c r="H89" s="94" t="str">
        <f t="shared" ca="1" si="4"/>
        <v/>
      </c>
      <c r="I89" s="89" t="s">
        <v>893</v>
      </c>
      <c r="J89" s="89"/>
      <c r="K89" s="87"/>
      <c r="L89" s="90" t="str">
        <f t="shared" ca="1" si="6"/>
        <v/>
      </c>
      <c r="M89" s="87"/>
      <c r="N89" s="87"/>
      <c r="O89" s="91">
        <v>0</v>
      </c>
      <c r="P89" s="92"/>
      <c r="Q89" s="87"/>
      <c r="R89" s="84" t="str">
        <f t="shared" ca="1" si="7"/>
        <v/>
      </c>
    </row>
    <row r="90" spans="1:18" ht="15.75" thickBot="1">
      <c r="A90" s="85">
        <v>85</v>
      </c>
      <c r="B90" s="86"/>
      <c r="C90" s="87"/>
      <c r="D90" s="90" t="str">
        <f t="shared" ca="1" si="5"/>
        <v/>
      </c>
      <c r="E90" s="87"/>
      <c r="F90" s="87"/>
      <c r="G90" s="88">
        <v>920143</v>
      </c>
      <c r="H90" s="94" t="str">
        <f t="shared" ca="1" si="4"/>
        <v/>
      </c>
      <c r="I90" s="89" t="s">
        <v>893</v>
      </c>
      <c r="J90" s="89"/>
      <c r="K90" s="87"/>
      <c r="L90" s="90" t="str">
        <f t="shared" ca="1" si="6"/>
        <v/>
      </c>
      <c r="M90" s="87"/>
      <c r="N90" s="87"/>
      <c r="O90" s="91">
        <v>0</v>
      </c>
      <c r="P90" s="92"/>
      <c r="Q90" s="87"/>
      <c r="R90" s="84" t="str">
        <f t="shared" ca="1" si="7"/>
        <v/>
      </c>
    </row>
    <row r="91" spans="1:18" ht="15.75" thickBot="1">
      <c r="A91" s="85">
        <v>86</v>
      </c>
      <c r="B91" s="86"/>
      <c r="C91" s="87"/>
      <c r="D91" s="90" t="str">
        <f t="shared" ca="1" si="5"/>
        <v/>
      </c>
      <c r="E91" s="87"/>
      <c r="F91" s="87"/>
      <c r="G91" s="88">
        <v>920143</v>
      </c>
      <c r="H91" s="94" t="str">
        <f t="shared" ca="1" si="4"/>
        <v/>
      </c>
      <c r="I91" s="89" t="s">
        <v>893</v>
      </c>
      <c r="J91" s="89"/>
      <c r="K91" s="87"/>
      <c r="L91" s="90" t="str">
        <f t="shared" ca="1" si="6"/>
        <v/>
      </c>
      <c r="M91" s="87"/>
      <c r="N91" s="87"/>
      <c r="O91" s="91">
        <v>0</v>
      </c>
      <c r="P91" s="92"/>
      <c r="Q91" s="87"/>
      <c r="R91" s="84" t="str">
        <f t="shared" ca="1" si="7"/>
        <v/>
      </c>
    </row>
    <row r="92" spans="1:18" ht="15.75" thickBot="1">
      <c r="A92" s="85">
        <v>87</v>
      </c>
      <c r="B92" s="86"/>
      <c r="C92" s="87"/>
      <c r="D92" s="90" t="str">
        <f t="shared" ca="1" si="5"/>
        <v/>
      </c>
      <c r="E92" s="87"/>
      <c r="F92" s="87"/>
      <c r="G92" s="88">
        <v>920143</v>
      </c>
      <c r="H92" s="94" t="str">
        <f t="shared" ca="1" si="4"/>
        <v/>
      </c>
      <c r="I92" s="89" t="s">
        <v>893</v>
      </c>
      <c r="J92" s="89"/>
      <c r="K92" s="87"/>
      <c r="L92" s="90" t="str">
        <f t="shared" ca="1" si="6"/>
        <v/>
      </c>
      <c r="M92" s="87"/>
      <c r="N92" s="87"/>
      <c r="O92" s="91">
        <v>0</v>
      </c>
      <c r="P92" s="92"/>
      <c r="Q92" s="87"/>
      <c r="R92" s="84" t="str">
        <f t="shared" ca="1" si="7"/>
        <v/>
      </c>
    </row>
    <row r="93" spans="1:18" ht="15.75" thickBot="1">
      <c r="A93" s="85">
        <v>88</v>
      </c>
      <c r="B93" s="86"/>
      <c r="C93" s="87"/>
      <c r="D93" s="90" t="str">
        <f t="shared" ca="1" si="5"/>
        <v/>
      </c>
      <c r="E93" s="87"/>
      <c r="F93" s="87"/>
      <c r="G93" s="88">
        <v>920143</v>
      </c>
      <c r="H93" s="94" t="str">
        <f t="shared" ca="1" si="4"/>
        <v/>
      </c>
      <c r="I93" s="89" t="s">
        <v>893</v>
      </c>
      <c r="J93" s="89"/>
      <c r="K93" s="87"/>
      <c r="L93" s="90" t="str">
        <f t="shared" ca="1" si="6"/>
        <v/>
      </c>
      <c r="M93" s="87"/>
      <c r="N93" s="87"/>
      <c r="O93" s="91">
        <v>0</v>
      </c>
      <c r="P93" s="92"/>
      <c r="Q93" s="87"/>
      <c r="R93" s="84" t="str">
        <f t="shared" ca="1" si="7"/>
        <v/>
      </c>
    </row>
    <row r="94" spans="1:18" ht="15.75" thickBot="1">
      <c r="A94" s="85">
        <v>89</v>
      </c>
      <c r="B94" s="86"/>
      <c r="C94" s="87"/>
      <c r="D94" s="90" t="str">
        <f t="shared" ca="1" si="5"/>
        <v/>
      </c>
      <c r="E94" s="87"/>
      <c r="F94" s="87"/>
      <c r="G94" s="88">
        <v>920143</v>
      </c>
      <c r="H94" s="94" t="str">
        <f t="shared" ca="1" si="4"/>
        <v/>
      </c>
      <c r="I94" s="89" t="s">
        <v>893</v>
      </c>
      <c r="J94" s="89"/>
      <c r="K94" s="87"/>
      <c r="L94" s="90" t="str">
        <f t="shared" ca="1" si="6"/>
        <v/>
      </c>
      <c r="M94" s="87"/>
      <c r="N94" s="87"/>
      <c r="O94" s="91">
        <v>0</v>
      </c>
      <c r="P94" s="92"/>
      <c r="Q94" s="87"/>
      <c r="R94" s="84" t="str">
        <f t="shared" ca="1" si="7"/>
        <v/>
      </c>
    </row>
    <row r="95" spans="1:18" ht="15.75" thickBot="1">
      <c r="A95" s="85">
        <v>90</v>
      </c>
      <c r="B95" s="86"/>
      <c r="C95" s="87"/>
      <c r="D95" s="90" t="str">
        <f t="shared" ca="1" si="5"/>
        <v/>
      </c>
      <c r="E95" s="87"/>
      <c r="F95" s="87"/>
      <c r="G95" s="88">
        <v>920143</v>
      </c>
      <c r="H95" s="94" t="str">
        <f t="shared" ca="1" si="4"/>
        <v/>
      </c>
      <c r="I95" s="89" t="s">
        <v>893</v>
      </c>
      <c r="J95" s="89"/>
      <c r="K95" s="87"/>
      <c r="L95" s="90" t="str">
        <f t="shared" ca="1" si="6"/>
        <v/>
      </c>
      <c r="M95" s="87"/>
      <c r="N95" s="87"/>
      <c r="O95" s="91">
        <v>0</v>
      </c>
      <c r="P95" s="92"/>
      <c r="Q95" s="87"/>
      <c r="R95" s="84" t="str">
        <f t="shared" ca="1" si="7"/>
        <v/>
      </c>
    </row>
    <row r="96" spans="1:18" ht="15.75" thickBot="1">
      <c r="A96" s="85">
        <v>91</v>
      </c>
      <c r="B96" s="86"/>
      <c r="C96" s="87"/>
      <c r="D96" s="90" t="str">
        <f t="shared" ca="1" si="5"/>
        <v/>
      </c>
      <c r="E96" s="87"/>
      <c r="F96" s="87"/>
      <c r="G96" s="88">
        <v>920143</v>
      </c>
      <c r="H96" s="94" t="str">
        <f t="shared" ca="1" si="4"/>
        <v/>
      </c>
      <c r="I96" s="89" t="s">
        <v>893</v>
      </c>
      <c r="J96" s="89"/>
      <c r="K96" s="87"/>
      <c r="L96" s="90" t="str">
        <f t="shared" ca="1" si="6"/>
        <v/>
      </c>
      <c r="M96" s="87"/>
      <c r="N96" s="87"/>
      <c r="O96" s="91">
        <v>0</v>
      </c>
      <c r="P96" s="92"/>
      <c r="Q96" s="87"/>
      <c r="R96" s="84" t="str">
        <f t="shared" ca="1" si="7"/>
        <v/>
      </c>
    </row>
    <row r="97" spans="1:18" ht="15.75" thickBot="1">
      <c r="A97" s="85">
        <v>92</v>
      </c>
      <c r="B97" s="86"/>
      <c r="C97" s="87"/>
      <c r="D97" s="90" t="str">
        <f t="shared" ca="1" si="5"/>
        <v/>
      </c>
      <c r="E97" s="87"/>
      <c r="F97" s="87"/>
      <c r="G97" s="88">
        <v>920143</v>
      </c>
      <c r="H97" s="94" t="str">
        <f t="shared" ca="1" si="4"/>
        <v/>
      </c>
      <c r="I97" s="89" t="s">
        <v>893</v>
      </c>
      <c r="J97" s="89"/>
      <c r="K97" s="87"/>
      <c r="L97" s="90" t="str">
        <f t="shared" ca="1" si="6"/>
        <v/>
      </c>
      <c r="M97" s="87"/>
      <c r="N97" s="87"/>
      <c r="O97" s="91">
        <v>0</v>
      </c>
      <c r="P97" s="92"/>
      <c r="Q97" s="87"/>
      <c r="R97" s="84" t="str">
        <f t="shared" ca="1" si="7"/>
        <v/>
      </c>
    </row>
    <row r="98" spans="1:18" ht="15.75" thickBot="1">
      <c r="A98" s="85">
        <v>93</v>
      </c>
      <c r="B98" s="86"/>
      <c r="C98" s="87"/>
      <c r="D98" s="90" t="str">
        <f t="shared" ca="1" si="5"/>
        <v/>
      </c>
      <c r="E98" s="87"/>
      <c r="F98" s="87"/>
      <c r="G98" s="88">
        <v>920143</v>
      </c>
      <c r="H98" s="94" t="str">
        <f t="shared" ca="1" si="4"/>
        <v/>
      </c>
      <c r="I98" s="89" t="s">
        <v>893</v>
      </c>
      <c r="J98" s="89"/>
      <c r="K98" s="87"/>
      <c r="L98" s="90" t="str">
        <f t="shared" ca="1" si="6"/>
        <v/>
      </c>
      <c r="M98" s="87"/>
      <c r="N98" s="87"/>
      <c r="O98" s="91">
        <v>0</v>
      </c>
      <c r="P98" s="92"/>
      <c r="Q98" s="87"/>
      <c r="R98" s="84" t="str">
        <f t="shared" ca="1" si="7"/>
        <v/>
      </c>
    </row>
    <row r="99" spans="1:18" ht="15.75" thickBot="1">
      <c r="A99" s="85">
        <v>94</v>
      </c>
      <c r="B99" s="86"/>
      <c r="C99" s="87"/>
      <c r="D99" s="90" t="str">
        <f t="shared" ca="1" si="5"/>
        <v/>
      </c>
      <c r="E99" s="87"/>
      <c r="F99" s="87"/>
      <c r="G99" s="88">
        <v>920143</v>
      </c>
      <c r="H99" s="94" t="str">
        <f t="shared" ca="1" si="4"/>
        <v/>
      </c>
      <c r="I99" s="89" t="s">
        <v>893</v>
      </c>
      <c r="J99" s="89"/>
      <c r="K99" s="87"/>
      <c r="L99" s="90" t="str">
        <f t="shared" ca="1" si="6"/>
        <v/>
      </c>
      <c r="M99" s="87"/>
      <c r="N99" s="87"/>
      <c r="O99" s="91">
        <v>0</v>
      </c>
      <c r="P99" s="92"/>
      <c r="Q99" s="87"/>
      <c r="R99" s="84" t="str">
        <f t="shared" ca="1" si="7"/>
        <v/>
      </c>
    </row>
    <row r="100" spans="1:18" ht="15.75" thickBot="1">
      <c r="A100" s="85">
        <v>95</v>
      </c>
      <c r="B100" s="86"/>
      <c r="C100" s="87"/>
      <c r="D100" s="90" t="str">
        <f t="shared" ca="1" si="5"/>
        <v/>
      </c>
      <c r="E100" s="87"/>
      <c r="F100" s="87"/>
      <c r="G100" s="88">
        <v>920143</v>
      </c>
      <c r="H100" s="94" t="str">
        <f t="shared" ca="1" si="4"/>
        <v/>
      </c>
      <c r="I100" s="89" t="s">
        <v>893</v>
      </c>
      <c r="J100" s="89"/>
      <c r="K100" s="87"/>
      <c r="L100" s="90" t="str">
        <f t="shared" ca="1" si="6"/>
        <v/>
      </c>
      <c r="M100" s="87"/>
      <c r="N100" s="87"/>
      <c r="O100" s="91">
        <v>0</v>
      </c>
      <c r="P100" s="92"/>
      <c r="Q100" s="87"/>
      <c r="R100" s="84" t="str">
        <f t="shared" ca="1" si="7"/>
        <v/>
      </c>
    </row>
    <row r="101" spans="1:18" ht="15.75" thickBot="1">
      <c r="A101" s="85">
        <v>96</v>
      </c>
      <c r="B101" s="86"/>
      <c r="C101" s="87"/>
      <c r="D101" s="90" t="str">
        <f t="shared" ca="1" si="5"/>
        <v/>
      </c>
      <c r="E101" s="87"/>
      <c r="F101" s="87"/>
      <c r="G101" s="88">
        <v>920143</v>
      </c>
      <c r="H101" s="94" t="str">
        <f t="shared" ca="1" si="4"/>
        <v/>
      </c>
      <c r="I101" s="89" t="s">
        <v>893</v>
      </c>
      <c r="J101" s="89"/>
      <c r="K101" s="87"/>
      <c r="L101" s="90" t="str">
        <f t="shared" ca="1" si="6"/>
        <v/>
      </c>
      <c r="M101" s="87"/>
      <c r="N101" s="87"/>
      <c r="O101" s="91">
        <v>0</v>
      </c>
      <c r="P101" s="92"/>
      <c r="Q101" s="87"/>
      <c r="R101" s="84" t="str">
        <f t="shared" ca="1" si="7"/>
        <v/>
      </c>
    </row>
    <row r="102" spans="1:18" ht="15.75" thickBot="1">
      <c r="A102" s="85">
        <v>97</v>
      </c>
      <c r="B102" s="86"/>
      <c r="C102" s="87"/>
      <c r="D102" s="90" t="str">
        <f t="shared" ca="1" si="5"/>
        <v/>
      </c>
      <c r="E102" s="87"/>
      <c r="F102" s="87"/>
      <c r="G102" s="88">
        <v>920143</v>
      </c>
      <c r="H102" s="94" t="str">
        <f t="shared" ca="1" si="4"/>
        <v/>
      </c>
      <c r="I102" s="89" t="s">
        <v>893</v>
      </c>
      <c r="J102" s="89"/>
      <c r="K102" s="87"/>
      <c r="L102" s="90" t="str">
        <f t="shared" ca="1" si="6"/>
        <v/>
      </c>
      <c r="M102" s="87"/>
      <c r="N102" s="87"/>
      <c r="O102" s="91">
        <v>0</v>
      </c>
      <c r="P102" s="92"/>
      <c r="Q102" s="87"/>
      <c r="R102" s="84" t="str">
        <f t="shared" ca="1" si="7"/>
        <v/>
      </c>
    </row>
    <row r="103" spans="1:18" ht="15.75" thickBot="1">
      <c r="A103" s="85">
        <v>98</v>
      </c>
      <c r="B103" s="86"/>
      <c r="C103" s="87"/>
      <c r="D103" s="90" t="str">
        <f t="shared" ca="1" si="5"/>
        <v/>
      </c>
      <c r="E103" s="87"/>
      <c r="F103" s="87"/>
      <c r="G103" s="88">
        <v>920143</v>
      </c>
      <c r="H103" s="94" t="str">
        <f t="shared" ca="1" si="4"/>
        <v/>
      </c>
      <c r="I103" s="89" t="s">
        <v>893</v>
      </c>
      <c r="J103" s="89"/>
      <c r="K103" s="87"/>
      <c r="L103" s="90" t="str">
        <f t="shared" ca="1" si="6"/>
        <v/>
      </c>
      <c r="M103" s="87"/>
      <c r="N103" s="87"/>
      <c r="O103" s="91">
        <v>0</v>
      </c>
      <c r="P103" s="92"/>
      <c r="Q103" s="87"/>
      <c r="R103" s="84" t="str">
        <f t="shared" ca="1" si="7"/>
        <v/>
      </c>
    </row>
    <row r="104" spans="1:18" ht="15.75" thickBot="1">
      <c r="A104" s="85">
        <v>99</v>
      </c>
      <c r="B104" s="86"/>
      <c r="C104" s="87"/>
      <c r="D104" s="90" t="str">
        <f t="shared" ca="1" si="5"/>
        <v/>
      </c>
      <c r="E104" s="87"/>
      <c r="F104" s="87"/>
      <c r="G104" s="88">
        <v>920143</v>
      </c>
      <c r="H104" s="94" t="str">
        <f t="shared" ca="1" si="4"/>
        <v/>
      </c>
      <c r="I104" s="89" t="s">
        <v>893</v>
      </c>
      <c r="J104" s="89"/>
      <c r="K104" s="87"/>
      <c r="L104" s="90" t="str">
        <f t="shared" ca="1" si="6"/>
        <v/>
      </c>
      <c r="M104" s="87"/>
      <c r="N104" s="87"/>
      <c r="O104" s="91">
        <v>0</v>
      </c>
      <c r="P104" s="92"/>
      <c r="Q104" s="87"/>
      <c r="R104" s="84" t="str">
        <f t="shared" ca="1" si="7"/>
        <v/>
      </c>
    </row>
    <row r="105" spans="1:18" ht="15.75" thickBot="1">
      <c r="A105" s="85">
        <v>100</v>
      </c>
      <c r="B105" s="86"/>
      <c r="C105" s="87"/>
      <c r="D105" s="90" t="str">
        <f t="shared" ca="1" si="5"/>
        <v/>
      </c>
      <c r="E105" s="87"/>
      <c r="F105" s="87"/>
      <c r="G105" s="88">
        <v>920143</v>
      </c>
      <c r="H105" s="94" t="str">
        <f t="shared" ca="1" si="4"/>
        <v/>
      </c>
      <c r="I105" s="89" t="s">
        <v>893</v>
      </c>
      <c r="J105" s="89"/>
      <c r="K105" s="87"/>
      <c r="L105" s="90" t="str">
        <f t="shared" ca="1" si="6"/>
        <v/>
      </c>
      <c r="M105" s="87"/>
      <c r="N105" s="87"/>
      <c r="O105" s="91">
        <v>0</v>
      </c>
      <c r="P105" s="92"/>
      <c r="Q105" s="87"/>
      <c r="R105" s="84" t="str">
        <f t="shared" ca="1" si="7"/>
        <v/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2:T917"/>
  <sheetViews>
    <sheetView showGridLines="0" zoomScaleNormal="100" workbookViewId="0">
      <selection activeCell="G6" sqref="G6:G9"/>
    </sheetView>
  </sheetViews>
  <sheetFormatPr baseColWidth="10" defaultRowHeight="1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>
      <c r="B2" s="136" t="str">
        <f>"FACTURE  LOCATION MATERIEL  N° 9002-" &amp;TEXT(EDATE($B$14,0),"mmaaaa")</f>
        <v>FACTURE  LOCATION MATERIEL  N° 9002-022015</v>
      </c>
      <c r="C2" s="136"/>
      <c r="D2" s="136"/>
      <c r="E2" s="136"/>
      <c r="F2" s="136"/>
      <c r="G2" s="136"/>
      <c r="Q2" s="1"/>
      <c r="R2" s="1"/>
      <c r="S2" s="1"/>
      <c r="T2" s="1"/>
    </row>
    <row r="3" spans="1:20" ht="15" customHeight="1">
      <c r="B3" s="136"/>
      <c r="C3" s="136"/>
      <c r="D3" s="136"/>
      <c r="E3" s="136"/>
      <c r="F3" s="136"/>
      <c r="G3" s="136"/>
      <c r="H3" s="6"/>
      <c r="I3" s="6"/>
      <c r="J3" s="6"/>
      <c r="K3" s="6"/>
      <c r="L3" s="6"/>
    </row>
    <row r="4" spans="1:20" s="14" customFormat="1" ht="15" customHeight="1">
      <c r="B4" s="35"/>
      <c r="C4" s="35"/>
      <c r="D4" s="35"/>
      <c r="E4" s="35"/>
      <c r="F4" s="35"/>
      <c r="G4" s="35"/>
      <c r="H4" s="6"/>
      <c r="I4" s="6"/>
      <c r="J4" s="6"/>
      <c r="K4" s="6"/>
      <c r="L4" s="6"/>
    </row>
    <row r="5" spans="1:20" s="14" customFormat="1" ht="15" customHeight="1">
      <c r="B5" s="35"/>
      <c r="C5" s="35"/>
      <c r="D5" s="35"/>
      <c r="E5" s="35"/>
      <c r="F5" s="35"/>
      <c r="G5" s="35"/>
      <c r="H5" s="6"/>
      <c r="I5" s="6"/>
      <c r="J5" s="6"/>
      <c r="K5" s="6"/>
      <c r="L5" s="6"/>
    </row>
    <row r="6" spans="1:20" ht="15" customHeight="1">
      <c r="B6" s="36" t="s">
        <v>792</v>
      </c>
      <c r="C6" s="37"/>
      <c r="F6" s="37" t="s">
        <v>797</v>
      </c>
      <c r="G6" s="38"/>
      <c r="H6" s="6"/>
      <c r="I6" s="6"/>
      <c r="J6" s="6"/>
      <c r="K6" s="13"/>
      <c r="L6" s="13"/>
      <c r="M6" s="2"/>
      <c r="N6" s="4"/>
    </row>
    <row r="7" spans="1:20" s="14" customFormat="1" ht="15" customHeight="1">
      <c r="B7" s="36" t="s">
        <v>794</v>
      </c>
      <c r="C7" s="37"/>
      <c r="F7" s="37" t="s">
        <v>794</v>
      </c>
      <c r="G7" s="38"/>
      <c r="H7" s="6"/>
      <c r="I7" s="6"/>
      <c r="J7" s="6"/>
      <c r="K7" s="13"/>
      <c r="L7" s="13"/>
      <c r="M7" s="2"/>
      <c r="N7" s="4"/>
    </row>
    <row r="8" spans="1:20" s="14" customFormat="1" ht="15" customHeight="1">
      <c r="B8" s="36" t="s">
        <v>793</v>
      </c>
      <c r="C8" s="36"/>
      <c r="F8" s="37" t="s">
        <v>795</v>
      </c>
      <c r="G8" s="38"/>
      <c r="H8" s="6"/>
      <c r="I8" s="6"/>
      <c r="J8" s="6"/>
      <c r="K8" s="13"/>
      <c r="L8" s="13"/>
      <c r="M8" s="2"/>
      <c r="N8" s="4"/>
    </row>
    <row r="9" spans="1:20" s="14" customFormat="1" ht="15" customHeight="1">
      <c r="B9" s="36" t="s">
        <v>796</v>
      </c>
      <c r="C9" s="36"/>
      <c r="F9" s="37" t="s">
        <v>796</v>
      </c>
      <c r="G9" s="38"/>
      <c r="H9" s="6"/>
      <c r="I9" s="6"/>
      <c r="J9" s="6"/>
      <c r="K9" s="13"/>
      <c r="L9" s="13"/>
      <c r="M9" s="2"/>
      <c r="N9" s="4"/>
    </row>
    <row r="10" spans="1:20" s="14" customFormat="1" ht="15" customHeight="1">
      <c r="H10" s="6"/>
      <c r="I10" s="6"/>
      <c r="J10" s="6"/>
      <c r="K10" s="13"/>
      <c r="L10" s="13"/>
      <c r="M10" s="2"/>
      <c r="N10" s="4"/>
    </row>
    <row r="11" spans="1:20" s="14" customFormat="1" ht="15" customHeight="1">
      <c r="G11" s="6"/>
      <c r="H11" s="6"/>
      <c r="I11" s="6"/>
      <c r="J11" s="6"/>
      <c r="K11" s="13"/>
      <c r="L11" s="13"/>
      <c r="M11" s="2"/>
      <c r="N11" s="4"/>
    </row>
    <row r="12" spans="1:20" ht="15.75" thickBot="1">
      <c r="I12" s="105"/>
      <c r="J12" s="105"/>
      <c r="K12" s="105"/>
      <c r="L12" s="105"/>
      <c r="M12" s="105"/>
    </row>
    <row r="13" spans="1:20" s="14" customFormat="1" ht="30" customHeight="1" thickBot="1">
      <c r="A13" s="7"/>
      <c r="B13" s="95" t="s">
        <v>790</v>
      </c>
      <c r="C13" s="130" t="s">
        <v>5</v>
      </c>
      <c r="D13" s="131"/>
      <c r="E13" s="131"/>
      <c r="F13" s="132"/>
      <c r="G13" s="95" t="s">
        <v>791</v>
      </c>
      <c r="H13" s="8"/>
      <c r="I13" s="106"/>
      <c r="J13" s="106"/>
      <c r="K13" s="106"/>
      <c r="L13" s="106"/>
      <c r="M13" s="106"/>
      <c r="N13" s="8"/>
      <c r="O13" s="9"/>
      <c r="P13" s="6"/>
    </row>
    <row r="14" spans="1:20" s="14" customFormat="1" ht="21" customHeight="1">
      <c r="A14" s="7"/>
      <c r="B14" s="133" t="s">
        <v>922</v>
      </c>
      <c r="C14" s="33"/>
      <c r="D14" s="32"/>
      <c r="E14" s="32"/>
      <c r="F14" s="32"/>
      <c r="G14" s="34"/>
      <c r="H14" s="8"/>
      <c r="I14" s="106"/>
      <c r="J14" s="106"/>
      <c r="K14" s="106"/>
      <c r="L14" s="106"/>
      <c r="M14" s="106"/>
      <c r="N14" s="8"/>
      <c r="O14" s="9"/>
      <c r="P14" s="6"/>
    </row>
    <row r="15" spans="1:20" s="14" customFormat="1" ht="21" customHeight="1">
      <c r="A15" s="7"/>
      <c r="B15" s="134"/>
      <c r="C15" s="127" t="str">
        <f>Données!$E$9</f>
        <v>VL -TRANSPORT</v>
      </c>
      <c r="D15" s="128"/>
      <c r="E15" s="128"/>
      <c r="F15" s="129"/>
      <c r="G15" s="39">
        <f ca="1">IFERROR(SUMIFS(INDIRECT("'"&amp;$B$14&amp;"'!"&amp;"K10:K1000"),INDIRECT("'"&amp;$B$14&amp;"'!"&amp;"A10:A1000"),"VL*"),"")</f>
        <v>38000</v>
      </c>
      <c r="H15" s="8"/>
      <c r="I15" s="106"/>
      <c r="J15" s="106"/>
      <c r="K15" s="106"/>
      <c r="L15" s="106"/>
      <c r="M15" s="106"/>
      <c r="N15" s="8"/>
      <c r="O15" s="9"/>
      <c r="P15" s="6"/>
    </row>
    <row r="16" spans="1:20" s="14" customFormat="1" ht="21" customHeight="1">
      <c r="A16" s="7"/>
      <c r="B16" s="134"/>
      <c r="C16" s="127" t="str">
        <f>Données!$E$27</f>
        <v>CANTONNEMENT</v>
      </c>
      <c r="D16" s="128"/>
      <c r="E16" s="128"/>
      <c r="F16" s="129"/>
      <c r="G16" s="39">
        <f ca="1">IFERROR(SUMIFS(INDIRECT("'"&amp;$B$14&amp;"'!"&amp;"K10:K1000"),INDIRECT("'"&amp;$B$14&amp;"'!"&amp;"A10:A1000"),"CANT*"),"")</f>
        <v>57.142857142857146</v>
      </c>
      <c r="H16" s="8"/>
      <c r="I16" s="106"/>
      <c r="J16" s="106"/>
      <c r="K16" s="106"/>
      <c r="L16" s="106"/>
      <c r="M16" s="106"/>
      <c r="N16" s="8"/>
      <c r="O16" s="9"/>
      <c r="P16" s="6"/>
    </row>
    <row r="17" spans="1:16" s="14" customFormat="1" ht="21" customHeight="1">
      <c r="A17" s="7"/>
      <c r="B17" s="134"/>
      <c r="C17" s="127" t="str">
        <f>Données!$E$61</f>
        <v>EQUIPEMENT CHANTIER</v>
      </c>
      <c r="D17" s="128"/>
      <c r="E17" s="128"/>
      <c r="F17" s="129"/>
      <c r="G17" s="39">
        <f ca="1">IFERROR(SUMIFS(INDIRECT("'"&amp;$B$14&amp;"'!"&amp;"K10:K1000"),INDIRECT("'"&amp;$B$14&amp;"'!"&amp;"A10:A1000"),"EQUI*"),"")</f>
        <v>0</v>
      </c>
      <c r="H17" s="8"/>
      <c r="I17" s="106"/>
      <c r="J17" s="106"/>
      <c r="K17" s="106"/>
      <c r="L17" s="106"/>
      <c r="M17" s="106"/>
      <c r="N17" s="8"/>
      <c r="O17" s="9"/>
      <c r="P17" s="6"/>
    </row>
    <row r="18" spans="1:16" s="14" customFormat="1" ht="21" customHeight="1">
      <c r="A18" s="7"/>
      <c r="B18" s="134"/>
      <c r="C18" s="127" t="str">
        <f>Données!$E$68</f>
        <v>ELECTRECITE</v>
      </c>
      <c r="D18" s="128"/>
      <c r="E18" s="128"/>
      <c r="F18" s="129"/>
      <c r="G18" s="39">
        <f ca="1">IFERROR(SUMIFS(INDIRECT("'"&amp;$B$14&amp;"'!"&amp;"K10:K1000"),INDIRECT("'"&amp;$B$14&amp;"'!"&amp;"A10:A1000"),"ELEC*"),"")</f>
        <v>964.28571428571433</v>
      </c>
      <c r="H18" s="8"/>
      <c r="I18" s="106"/>
      <c r="J18" s="106"/>
      <c r="K18" s="106"/>
      <c r="L18" s="106"/>
      <c r="M18" s="106"/>
      <c r="N18" s="8"/>
      <c r="O18" s="9"/>
      <c r="P18" s="6"/>
    </row>
    <row r="19" spans="1:16" s="14" customFormat="1" ht="21" customHeight="1">
      <c r="A19" s="7"/>
      <c r="B19" s="134"/>
      <c r="C19" s="127" t="str">
        <f>Données!$E$95</f>
        <v>LEVAGE</v>
      </c>
      <c r="D19" s="128"/>
      <c r="E19" s="128"/>
      <c r="F19" s="129"/>
      <c r="G19" s="39">
        <f ca="1">IFERROR(SUMIFS(INDIRECT("'"&amp;$B$14&amp;"'!"&amp;"K10:K1000"),INDIRECT("'"&amp;$B$14&amp;"'!"&amp;"A10:A1000"),"LEV*"),"")</f>
        <v>1150</v>
      </c>
      <c r="H19" s="8"/>
      <c r="I19" s="106"/>
      <c r="J19" s="106"/>
      <c r="K19" s="106"/>
      <c r="L19" s="106"/>
      <c r="M19" s="106"/>
      <c r="N19" s="8"/>
      <c r="O19" s="9"/>
      <c r="P19" s="6"/>
    </row>
    <row r="20" spans="1:16" s="14" customFormat="1" ht="21" customHeight="1">
      <c r="A20" s="7"/>
      <c r="B20" s="134"/>
      <c r="C20" s="127" t="str">
        <f>Données!$E$138</f>
        <v>OUTILLAGE DE PRODUCTION</v>
      </c>
      <c r="D20" s="128"/>
      <c r="E20" s="128"/>
      <c r="F20" s="129"/>
      <c r="G20" s="39">
        <f ca="1">IFERROR(SUMIFS(INDIRECT("'"&amp;$B$14&amp;"'!"&amp;"K10:K1000"),INDIRECT("'"&amp;$B$14&amp;"'!"&amp;"A10:A1000"),"PROD*"),"")</f>
        <v>0</v>
      </c>
      <c r="H20" s="8"/>
      <c r="I20" s="106"/>
      <c r="J20" s="106"/>
      <c r="K20" s="106"/>
      <c r="L20" s="106"/>
      <c r="M20" s="106"/>
      <c r="N20" s="8"/>
      <c r="O20" s="9"/>
      <c r="P20" s="6"/>
    </row>
    <row r="21" spans="1:16" s="14" customFormat="1" ht="21" customHeight="1">
      <c r="A21" s="7"/>
      <c r="B21" s="134"/>
      <c r="C21" s="127" t="str">
        <f>Données!$E$170</f>
        <v>TERRASSEMENT</v>
      </c>
      <c r="D21" s="128"/>
      <c r="E21" s="128"/>
      <c r="F21" s="129"/>
      <c r="G21" s="39">
        <f ca="1">IFERROR(SUMIFS(INDIRECT("'"&amp;$B$14&amp;"'!"&amp;"K10:K1000"),INDIRECT("'"&amp;$B$14&amp;"'!"&amp;"A10:A1000"),"TER*"),"")</f>
        <v>48214.285714285717</v>
      </c>
      <c r="H21" s="8"/>
      <c r="I21" s="106"/>
      <c r="J21" s="106"/>
      <c r="K21" s="106"/>
      <c r="L21" s="106"/>
      <c r="M21" s="106"/>
      <c r="N21" s="8"/>
      <c r="O21" s="9"/>
      <c r="P21" s="6"/>
    </row>
    <row r="22" spans="1:16" s="14" customFormat="1" ht="21" customHeight="1">
      <c r="A22" s="7"/>
      <c r="B22" s="134"/>
      <c r="C22" s="127" t="str">
        <f>Données!$E$180</f>
        <v>CITERNE &amp; BAC</v>
      </c>
      <c r="D22" s="128"/>
      <c r="E22" s="128"/>
      <c r="F22" s="129"/>
      <c r="G22" s="39">
        <f ca="1">IFERROR(SUMIFS(INDIRECT("'"&amp;$B$14&amp;"'!"&amp;"K10:K1000"),INDIRECT("'"&amp;$B$14&amp;"'!"&amp;"A10:A1000"),"CIT*"),"")</f>
        <v>5000</v>
      </c>
      <c r="H22" s="8"/>
      <c r="I22" s="106"/>
      <c r="J22" s="106"/>
      <c r="K22" s="106"/>
      <c r="L22" s="106"/>
      <c r="M22" s="106"/>
      <c r="N22" s="8"/>
      <c r="O22" s="9"/>
      <c r="P22" s="6"/>
    </row>
    <row r="23" spans="1:16" s="14" customFormat="1" ht="21" customHeight="1">
      <c r="A23" s="7"/>
      <c r="B23" s="134"/>
      <c r="C23" s="127" t="str">
        <f>Données!$E$198</f>
        <v>SECURITE</v>
      </c>
      <c r="D23" s="128"/>
      <c r="E23" s="128"/>
      <c r="F23" s="129"/>
      <c r="G23" s="39">
        <f ca="1">IFERROR(SUMIFS(INDIRECT("'"&amp;$B$14&amp;"'!"&amp;"K10:K1000"),INDIRECT("'"&amp;$B$14&amp;"'!"&amp;"A10:A1000"),"SEC*"),"")</f>
        <v>0</v>
      </c>
      <c r="H23" s="8"/>
      <c r="I23" s="106"/>
      <c r="J23" s="106"/>
      <c r="K23" s="106"/>
      <c r="L23" s="106"/>
      <c r="M23" s="106"/>
      <c r="N23" s="8"/>
      <c r="O23" s="9"/>
      <c r="P23" s="6"/>
    </row>
    <row r="24" spans="1:16" s="14" customFormat="1" ht="21" customHeight="1">
      <c r="A24" s="7"/>
      <c r="B24" s="134"/>
      <c r="C24" s="127" t="str">
        <f>Données!$E$249</f>
        <v>COFFRAGE VERTICAL</v>
      </c>
      <c r="D24" s="128"/>
      <c r="E24" s="128"/>
      <c r="F24" s="129"/>
      <c r="G24" s="39">
        <f ca="1">IFERROR(SUMIFS(INDIRECT("'"&amp;$B$14&amp;"'!"&amp;"K10:K1000"),INDIRECT("'"&amp;$B$14&amp;"'!"&amp;"A10:A1000"),"COF*"),"")</f>
        <v>0</v>
      </c>
      <c r="H24" s="8"/>
      <c r="I24" s="106"/>
      <c r="J24" s="106"/>
      <c r="K24" s="106"/>
      <c r="L24" s="106"/>
      <c r="M24" s="106"/>
      <c r="N24" s="8"/>
      <c r="O24" s="9"/>
      <c r="P24" s="6"/>
    </row>
    <row r="25" spans="1:16" ht="21" customHeight="1">
      <c r="A25" s="7"/>
      <c r="B25" s="134"/>
      <c r="C25" s="127" t="str">
        <f>Données!$E$381</f>
        <v>ETAIEMENT</v>
      </c>
      <c r="D25" s="128"/>
      <c r="E25" s="128"/>
      <c r="F25" s="129"/>
      <c r="G25" s="39">
        <f ca="1">IFERROR(SUMIFS(INDIRECT("'"&amp;$B$14&amp;"'!"&amp;"K10:K1000"),INDIRECT("'"&amp;$B$14&amp;"'!"&amp;"A10:A1000"),"ETAI*"),"")</f>
        <v>4.9285714285714288</v>
      </c>
      <c r="H25" s="8"/>
      <c r="I25" s="106"/>
      <c r="J25" s="106"/>
      <c r="K25" s="106"/>
      <c r="L25" s="106"/>
      <c r="M25" s="106"/>
      <c r="N25" s="8"/>
      <c r="O25" s="9"/>
      <c r="P25" s="6"/>
    </row>
    <row r="26" spans="1:16" s="14" customFormat="1" ht="21" customHeight="1">
      <c r="A26" s="7"/>
      <c r="B26" s="134"/>
      <c r="C26" s="127" t="str">
        <f>Données!$E$456</f>
        <v xml:space="preserve">ECHAFAUDAGE </v>
      </c>
      <c r="D26" s="128"/>
      <c r="E26" s="128"/>
      <c r="F26" s="129"/>
      <c r="G26" s="39">
        <f ca="1">IFERROR(SUMIFS(INDIRECT("'"&amp;$B$14&amp;"'!"&amp;"K10:K1000"),INDIRECT("'"&amp;$B$14&amp;"'!"&amp;"A10:A1000"),"ECHAF*"),"")</f>
        <v>23.571428571428569</v>
      </c>
      <c r="H26" s="8"/>
      <c r="I26" s="106"/>
      <c r="J26" s="106"/>
      <c r="K26" s="106"/>
      <c r="L26" s="106"/>
      <c r="M26" s="106"/>
      <c r="N26" s="8"/>
      <c r="O26" s="9"/>
      <c r="P26" s="6"/>
    </row>
    <row r="27" spans="1:16" ht="21" customHeight="1">
      <c r="A27" s="7"/>
      <c r="B27" s="134"/>
      <c r="C27" s="127" t="str">
        <f>Données!$E$521</f>
        <v>OT</v>
      </c>
      <c r="D27" s="128"/>
      <c r="E27" s="128"/>
      <c r="F27" s="129"/>
      <c r="G27" s="39">
        <f ca="1">IFERROR(SUMIFS(INDIRECT("'"&amp;$B$14&amp;"'!"&amp;"K10:K1000"),INDIRECT("'"&amp;$B$14&amp;"'!"&amp;"A10:A1000"),"OT*"),"")</f>
        <v>964.28571428571433</v>
      </c>
      <c r="H27" s="8"/>
      <c r="I27" s="106"/>
      <c r="J27" s="8"/>
      <c r="K27" s="8"/>
      <c r="L27" s="8"/>
      <c r="M27" s="8"/>
      <c r="N27" s="8"/>
      <c r="O27" s="9"/>
      <c r="P27" s="6"/>
    </row>
    <row r="28" spans="1:16" ht="21" customHeight="1">
      <c r="A28" s="7"/>
      <c r="B28" s="134"/>
      <c r="C28" s="127"/>
      <c r="D28" s="128"/>
      <c r="E28" s="128"/>
      <c r="F28" s="129"/>
      <c r="G28" s="39" t="str">
        <f ca="1">IFERROR(SUM(INDIRECT("'"&amp;TEXT(EDATE($B$14,-1),"mmmm-aaaa")&amp;"'!$J$10:$J$1000")),"")</f>
        <v/>
      </c>
      <c r="H28" s="8"/>
      <c r="I28" s="106"/>
      <c r="J28" s="8"/>
      <c r="K28" s="8"/>
      <c r="L28" s="8"/>
      <c r="M28" s="8"/>
      <c r="N28" s="8"/>
      <c r="O28" s="9"/>
      <c r="P28" s="6"/>
    </row>
    <row r="29" spans="1:16" s="14" customFormat="1" ht="21" customHeight="1">
      <c r="A29" s="7"/>
      <c r="B29" s="134"/>
      <c r="C29" s="127" t="str">
        <f>CONCATENATE(MID('Février-2015'!$I$9,1,5),UPPER(TEXT($B$14-1," (mmmm-aaaa)")))</f>
        <v>AVOIR (JANVIER-2015)</v>
      </c>
      <c r="D29" s="128"/>
      <c r="E29" s="128"/>
      <c r="F29" s="129"/>
      <c r="G29" s="39"/>
      <c r="H29" s="8"/>
      <c r="I29" s="106"/>
      <c r="J29" s="8"/>
      <c r="K29" s="8"/>
      <c r="L29" s="8"/>
      <c r="M29" s="8"/>
      <c r="N29" s="8"/>
      <c r="O29" s="9"/>
      <c r="P29" s="6"/>
    </row>
    <row r="30" spans="1:16" s="14" customFormat="1" ht="21" customHeight="1">
      <c r="A30" s="7"/>
      <c r="B30" s="134"/>
      <c r="C30" s="127"/>
      <c r="D30" s="128"/>
      <c r="E30" s="128"/>
      <c r="F30" s="129"/>
      <c r="G30" s="39"/>
      <c r="H30" s="8"/>
      <c r="I30" s="106"/>
      <c r="J30" s="8"/>
      <c r="K30" s="8"/>
      <c r="L30" s="8"/>
      <c r="M30" s="8"/>
      <c r="N30" s="8"/>
      <c r="O30" s="9"/>
      <c r="P30" s="6"/>
    </row>
    <row r="31" spans="1:16" s="14" customFormat="1" ht="21" customHeight="1">
      <c r="A31" s="7"/>
      <c r="B31" s="134"/>
      <c r="C31" s="127"/>
      <c r="D31" s="128"/>
      <c r="E31" s="128"/>
      <c r="F31" s="129"/>
      <c r="G31" s="39"/>
      <c r="H31" s="8"/>
      <c r="I31" s="106"/>
      <c r="J31" s="8"/>
      <c r="K31" s="8"/>
      <c r="L31" s="8"/>
      <c r="M31" s="8"/>
      <c r="N31" s="8"/>
      <c r="O31" s="9"/>
      <c r="P31" s="6"/>
    </row>
    <row r="32" spans="1:16" s="14" customFormat="1" ht="21" customHeight="1">
      <c r="A32" s="7"/>
      <c r="B32" s="134"/>
      <c r="C32" s="127"/>
      <c r="D32" s="128"/>
      <c r="E32" s="128"/>
      <c r="F32" s="129"/>
      <c r="G32" s="39"/>
      <c r="H32" s="8"/>
      <c r="I32" s="106"/>
      <c r="J32" s="8"/>
      <c r="K32" s="8"/>
      <c r="L32" s="8"/>
      <c r="M32" s="8"/>
      <c r="N32" s="8"/>
      <c r="O32" s="9"/>
      <c r="P32" s="6"/>
    </row>
    <row r="33" spans="1:16" ht="21" customHeight="1">
      <c r="A33" s="7"/>
      <c r="B33" s="134"/>
      <c r="C33" s="127"/>
      <c r="D33" s="128"/>
      <c r="E33" s="128"/>
      <c r="F33" s="129"/>
      <c r="G33" s="39"/>
      <c r="H33" s="8"/>
      <c r="I33" s="106"/>
      <c r="J33" s="8"/>
      <c r="K33" s="8"/>
      <c r="L33" s="8"/>
      <c r="M33" s="8"/>
      <c r="N33" s="8"/>
      <c r="O33" s="9"/>
      <c r="P33" s="6"/>
    </row>
    <row r="34" spans="1:16" s="14" customFormat="1" ht="21" customHeight="1" thickBot="1">
      <c r="A34" s="7"/>
      <c r="B34" s="134"/>
      <c r="C34" s="127"/>
      <c r="D34" s="128"/>
      <c r="E34" s="128"/>
      <c r="F34" s="129"/>
      <c r="G34" s="34"/>
      <c r="H34" s="8"/>
      <c r="I34" s="106"/>
      <c r="J34" s="8"/>
      <c r="K34" s="8"/>
      <c r="L34" s="8"/>
      <c r="M34" s="8"/>
      <c r="N34" s="8"/>
      <c r="O34" s="9"/>
      <c r="P34" s="6"/>
    </row>
    <row r="35" spans="1:16" ht="30" customHeight="1" thickBot="1">
      <c r="A35" s="7"/>
      <c r="B35" s="135" t="s">
        <v>809</v>
      </c>
      <c r="C35" s="135"/>
      <c r="D35" s="135"/>
      <c r="E35" s="135"/>
      <c r="F35" s="135"/>
      <c r="G35" s="96">
        <f ca="1">SUM($G$15:$G$33)</f>
        <v>94378.5</v>
      </c>
      <c r="H35" s="8"/>
      <c r="I35" s="106"/>
      <c r="J35" s="8"/>
      <c r="K35" s="8"/>
      <c r="L35" s="8"/>
      <c r="M35" s="8"/>
      <c r="N35" s="8"/>
      <c r="O35" s="9"/>
      <c r="P35" s="6"/>
    </row>
    <row r="36" spans="1:16" ht="15" customHeight="1">
      <c r="A36" s="7"/>
      <c r="B36" s="8"/>
      <c r="G36" s="8"/>
      <c r="H36" s="8"/>
      <c r="I36" s="106"/>
      <c r="J36" s="8"/>
      <c r="K36" s="8"/>
      <c r="L36" s="8"/>
      <c r="M36" s="8"/>
      <c r="N36" s="8"/>
      <c r="O36" s="9"/>
      <c r="P36" s="6"/>
    </row>
    <row r="37" spans="1:16" s="14" customFormat="1" ht="15" customHeight="1">
      <c r="A37" s="7"/>
      <c r="B37" s="8"/>
      <c r="G37" s="8"/>
      <c r="H37" s="8"/>
      <c r="I37" s="106"/>
      <c r="J37" s="8"/>
      <c r="K37" s="8"/>
      <c r="L37" s="8"/>
      <c r="M37" s="8"/>
      <c r="N37" s="8"/>
      <c r="O37" s="9"/>
      <c r="P37" s="6"/>
    </row>
    <row r="38" spans="1:16" ht="21.75" customHeight="1">
      <c r="A38" s="7"/>
      <c r="B38" s="126" t="str">
        <f ca="1">"Le Montant Qu'il Faut Régler Au Service Materiel Pour Le "&amp;IF(OR(MONTH(B14)={4,8,10}),"Mois D'","Mois De ")&amp;PROPER(TEXT(EDATE($B$14,0),"mmmm-aaaa"))&amp;" est de "&amp;TEXT($G$35,"# ##0,00\ ")&amp;"Dirhams (HT)."</f>
        <v>Le Montant Qu'il Faut Régler Au Service Materiel Pour Le Mois De Février-2015 est de 94 378,50 Dirhams (HT).</v>
      </c>
      <c r="C38" s="126"/>
      <c r="D38" s="126"/>
      <c r="E38" s="126"/>
      <c r="F38" s="126"/>
      <c r="G38" s="126"/>
      <c r="H38" s="8"/>
      <c r="I38" s="106"/>
      <c r="J38" s="8"/>
      <c r="K38" s="8"/>
      <c r="L38" s="8"/>
      <c r="M38" s="8"/>
      <c r="N38" s="8"/>
      <c r="O38" s="9"/>
      <c r="P38" s="6"/>
    </row>
    <row r="39" spans="1:16" ht="15" customHeight="1">
      <c r="A39" s="7"/>
      <c r="B39" s="8"/>
      <c r="G39" s="8"/>
      <c r="H39" s="8"/>
      <c r="I39" s="106"/>
      <c r="J39" s="8"/>
      <c r="K39" s="8"/>
      <c r="L39" s="8"/>
      <c r="M39" s="8"/>
      <c r="N39" s="8"/>
      <c r="O39" s="9"/>
      <c r="P39" s="6"/>
    </row>
    <row r="40" spans="1:16" ht="15" customHeight="1">
      <c r="A40" s="7"/>
      <c r="B40" s="8"/>
      <c r="G40" s="8"/>
      <c r="H40" s="8"/>
      <c r="I40" s="106"/>
      <c r="J40" s="8"/>
      <c r="K40" s="8"/>
      <c r="L40" s="8"/>
      <c r="M40" s="8"/>
      <c r="N40" s="8"/>
      <c r="O40" s="9"/>
      <c r="P40" s="6"/>
    </row>
    <row r="41" spans="1:16" ht="15" customHeight="1">
      <c r="A41" s="7"/>
      <c r="B41" s="8"/>
      <c r="C41" s="14"/>
      <c r="G41" s="8"/>
      <c r="H41" s="8"/>
      <c r="I41" s="106"/>
      <c r="J41" s="8"/>
      <c r="K41" s="8"/>
      <c r="L41" s="8"/>
      <c r="M41" s="8"/>
      <c r="N41" s="8"/>
      <c r="O41" s="9"/>
      <c r="P41" s="6"/>
    </row>
    <row r="42" spans="1:16" ht="15" customHeight="1">
      <c r="A42" s="7"/>
      <c r="B42" s="8"/>
      <c r="G42" s="8"/>
      <c r="H42" s="8"/>
      <c r="I42" s="106"/>
      <c r="J42" s="8"/>
      <c r="K42" s="8"/>
      <c r="L42" s="8"/>
      <c r="M42" s="8"/>
      <c r="N42" s="8"/>
      <c r="O42" s="9"/>
      <c r="P42" s="6"/>
    </row>
    <row r="43" spans="1:16" ht="15" customHeight="1">
      <c r="A43" s="7"/>
      <c r="B43" s="8"/>
      <c r="G43" s="8"/>
      <c r="H43" s="8"/>
      <c r="I43" s="106"/>
      <c r="J43" s="8"/>
      <c r="K43" s="8"/>
      <c r="L43" s="8"/>
      <c r="M43" s="8"/>
      <c r="N43" s="8"/>
      <c r="O43" s="9"/>
      <c r="P43" s="6"/>
    </row>
    <row r="44" spans="1:16" ht="15" customHeight="1">
      <c r="A44" s="7"/>
      <c r="B44" s="8"/>
      <c r="G44" s="8"/>
      <c r="H44" s="8"/>
      <c r="I44" s="106"/>
      <c r="J44" s="8"/>
      <c r="K44" s="8"/>
      <c r="L44" s="8"/>
      <c r="M44" s="8"/>
      <c r="N44" s="8"/>
      <c r="O44" s="9"/>
      <c r="P44" s="6"/>
    </row>
    <row r="45" spans="1:16" ht="15" customHeight="1">
      <c r="A45" s="7"/>
      <c r="B45" s="8"/>
      <c r="F45" s="14"/>
      <c r="G45" s="8"/>
      <c r="H45" s="8"/>
      <c r="I45" s="106"/>
      <c r="J45" s="8"/>
      <c r="K45" s="8"/>
      <c r="L45" s="8"/>
      <c r="M45" s="8"/>
      <c r="N45" s="8"/>
      <c r="O45" s="9"/>
      <c r="P45" s="6"/>
    </row>
    <row r="46" spans="1:16" ht="15" customHeight="1">
      <c r="A46" s="7"/>
      <c r="B46" s="8"/>
      <c r="G46" s="8"/>
      <c r="H46" s="8"/>
      <c r="I46" s="106"/>
      <c r="J46" s="8"/>
      <c r="K46" s="8"/>
      <c r="L46" s="8"/>
      <c r="M46" s="8"/>
      <c r="N46" s="8"/>
      <c r="O46" s="9"/>
      <c r="P46" s="6"/>
    </row>
    <row r="47" spans="1:16" ht="15" customHeight="1">
      <c r="A47" s="7"/>
      <c r="B47" s="8"/>
      <c r="H47" s="8"/>
      <c r="I47" s="106"/>
      <c r="J47" s="8"/>
      <c r="K47" s="8"/>
      <c r="L47" s="8"/>
      <c r="M47" s="8"/>
      <c r="N47" s="8"/>
      <c r="O47" s="9"/>
      <c r="P47" s="6"/>
    </row>
    <row r="48" spans="1:16" ht="15" customHeight="1">
      <c r="A48" s="7"/>
      <c r="B48" s="8"/>
      <c r="D48" s="24"/>
      <c r="G48" s="8"/>
      <c r="H48" s="8"/>
      <c r="I48" s="106"/>
      <c r="J48" s="8"/>
      <c r="K48" s="8"/>
      <c r="L48" s="8"/>
      <c r="M48" s="8"/>
      <c r="N48" s="8"/>
      <c r="O48" s="9"/>
      <c r="P48" s="6"/>
    </row>
    <row r="49" spans="1:16" ht="15" customHeight="1">
      <c r="A49" s="7"/>
      <c r="B49" s="8"/>
      <c r="G49" s="8"/>
      <c r="H49" s="8"/>
      <c r="I49" s="106"/>
      <c r="J49" s="8"/>
      <c r="K49" s="8"/>
      <c r="L49" s="8"/>
      <c r="M49" s="8"/>
      <c r="N49" s="8"/>
      <c r="O49" s="9"/>
      <c r="P49" s="6"/>
    </row>
    <row r="50" spans="1:16" ht="15" customHeight="1">
      <c r="A50" s="7"/>
      <c r="B50" s="8"/>
      <c r="G50" s="8"/>
      <c r="H50" s="8"/>
      <c r="I50" s="106"/>
      <c r="J50" s="8"/>
      <c r="K50" s="8"/>
      <c r="L50" s="8"/>
      <c r="M50" s="8"/>
      <c r="N50" s="8"/>
      <c r="O50" s="9"/>
      <c r="P50" s="6"/>
    </row>
    <row r="51" spans="1:16" ht="15" customHeight="1">
      <c r="A51" s="7"/>
      <c r="B51" s="8"/>
      <c r="G51" s="8"/>
      <c r="H51" s="8"/>
      <c r="I51" s="106"/>
      <c r="J51" s="8"/>
      <c r="K51" s="8"/>
      <c r="L51" s="8"/>
      <c r="M51" s="8"/>
      <c r="N51" s="8"/>
      <c r="O51" s="9"/>
      <c r="P51" s="6"/>
    </row>
    <row r="52" spans="1:16" ht="15" customHeight="1">
      <c r="A52" s="7"/>
      <c r="B52" s="8"/>
      <c r="G52" s="8"/>
      <c r="H52" s="8"/>
      <c r="I52" s="106"/>
      <c r="J52" s="8"/>
      <c r="K52" s="8"/>
      <c r="L52" s="8"/>
      <c r="M52" s="8"/>
      <c r="N52" s="8"/>
      <c r="O52" s="9"/>
      <c r="P52" s="6"/>
    </row>
    <row r="53" spans="1:16" ht="15" customHeight="1">
      <c r="A53" s="7"/>
      <c r="B53" s="8"/>
      <c r="G53" s="8"/>
      <c r="H53" s="8"/>
      <c r="I53" s="106"/>
      <c r="J53" s="8"/>
      <c r="K53" s="8"/>
      <c r="L53" s="8"/>
      <c r="M53" s="8"/>
      <c r="N53" s="8"/>
      <c r="O53" s="9"/>
      <c r="P53" s="6"/>
    </row>
    <row r="54" spans="1:16" ht="15" customHeight="1">
      <c r="A54" s="7"/>
      <c r="B54" s="8"/>
      <c r="G54" s="8"/>
      <c r="H54" s="8"/>
      <c r="I54" s="106"/>
      <c r="J54" s="8"/>
      <c r="K54" s="8"/>
      <c r="L54" s="8"/>
      <c r="M54" s="8"/>
      <c r="N54" s="8"/>
      <c r="O54" s="9"/>
      <c r="P54" s="6"/>
    </row>
    <row r="55" spans="1:16" ht="15" customHeight="1">
      <c r="A55" s="7"/>
      <c r="B55" s="8"/>
      <c r="G55" s="8"/>
      <c r="H55" s="8"/>
      <c r="I55" s="106"/>
      <c r="J55" s="8"/>
      <c r="K55" s="8"/>
      <c r="L55" s="8"/>
      <c r="M55" s="8"/>
      <c r="N55" s="8"/>
      <c r="O55" s="9"/>
      <c r="P55" s="6"/>
    </row>
    <row r="56" spans="1:16" ht="22.5" customHeight="1">
      <c r="A56" s="10"/>
      <c r="B56" s="11"/>
      <c r="G56" s="9"/>
      <c r="H56" s="9"/>
      <c r="I56" s="106"/>
      <c r="J56" s="9"/>
      <c r="K56" s="9"/>
      <c r="L56" s="9"/>
      <c r="M56" s="9"/>
      <c r="N56" s="9"/>
      <c r="O56" s="12"/>
      <c r="P56" s="6"/>
    </row>
    <row r="57" spans="1:16">
      <c r="I57" s="106"/>
    </row>
    <row r="58" spans="1:16">
      <c r="I58" s="106"/>
    </row>
    <row r="59" spans="1:16">
      <c r="I59" s="106"/>
    </row>
    <row r="60" spans="1:16">
      <c r="I60" s="106"/>
    </row>
    <row r="61" spans="1:16">
      <c r="I61" s="106"/>
    </row>
    <row r="62" spans="1:16">
      <c r="I62" s="106"/>
    </row>
    <row r="63" spans="1:16">
      <c r="I63" s="106"/>
    </row>
    <row r="64" spans="1:16">
      <c r="I64" s="106"/>
    </row>
    <row r="65" spans="9:10">
      <c r="I65" s="106"/>
    </row>
    <row r="66" spans="9:10">
      <c r="I66" s="106"/>
    </row>
    <row r="67" spans="9:10">
      <c r="I67" s="106"/>
    </row>
    <row r="68" spans="9:10">
      <c r="I68" s="106"/>
    </row>
    <row r="69" spans="9:10">
      <c r="I69" s="106"/>
    </row>
    <row r="70" spans="9:10">
      <c r="I70" s="106"/>
    </row>
    <row r="71" spans="9:10">
      <c r="I71" s="106"/>
    </row>
    <row r="72" spans="9:10">
      <c r="I72" s="106"/>
    </row>
    <row r="73" spans="9:10">
      <c r="I73" s="106"/>
      <c r="J73" s="14"/>
    </row>
    <row r="74" spans="9:10">
      <c r="I74" s="106"/>
      <c r="J74" s="14"/>
    </row>
    <row r="75" spans="9:10">
      <c r="I75" s="106"/>
      <c r="J75" s="14"/>
    </row>
    <row r="76" spans="9:10">
      <c r="I76" s="106"/>
      <c r="J76" s="14"/>
    </row>
    <row r="77" spans="9:10">
      <c r="I77" s="106"/>
      <c r="J77" s="14"/>
    </row>
    <row r="78" spans="9:10">
      <c r="I78" s="106"/>
      <c r="J78" s="14"/>
    </row>
    <row r="79" spans="9:10">
      <c r="I79" s="106"/>
      <c r="J79" s="14"/>
    </row>
    <row r="80" spans="9:10">
      <c r="I80" s="106"/>
      <c r="J80" s="14"/>
    </row>
    <row r="81" spans="9:10">
      <c r="I81" s="106"/>
      <c r="J81" s="14"/>
    </row>
    <row r="82" spans="9:10">
      <c r="I82" s="106"/>
      <c r="J82" s="14"/>
    </row>
    <row r="83" spans="9:10">
      <c r="I83" s="106"/>
      <c r="J83" s="14"/>
    </row>
    <row r="84" spans="9:10">
      <c r="I84" s="106"/>
      <c r="J84" s="14"/>
    </row>
    <row r="85" spans="9:10">
      <c r="I85" s="106"/>
      <c r="J85" s="14"/>
    </row>
    <row r="86" spans="9:10">
      <c r="I86" s="106"/>
      <c r="J86" s="14"/>
    </row>
    <row r="87" spans="9:10">
      <c r="I87" s="106"/>
      <c r="J87" s="14"/>
    </row>
    <row r="88" spans="9:10">
      <c r="I88" s="106"/>
      <c r="J88" s="14"/>
    </row>
    <row r="89" spans="9:10">
      <c r="J89" s="14"/>
    </row>
    <row r="90" spans="9:10">
      <c r="J90" s="14"/>
    </row>
    <row r="91" spans="9:10">
      <c r="J91" s="14"/>
    </row>
    <row r="92" spans="9:10">
      <c r="J92" s="14"/>
    </row>
    <row r="93" spans="9:10">
      <c r="J93" s="14"/>
    </row>
    <row r="94" spans="9:10">
      <c r="J94" s="14"/>
    </row>
    <row r="95" spans="9:10">
      <c r="J95" s="14"/>
    </row>
    <row r="96" spans="9:10">
      <c r="J96" s="14"/>
    </row>
    <row r="97" spans="10:10">
      <c r="J97" s="14"/>
    </row>
    <row r="98" spans="10:10">
      <c r="J98" s="14"/>
    </row>
    <row r="99" spans="10:10">
      <c r="J99" s="14"/>
    </row>
    <row r="100" spans="10:10">
      <c r="J100" s="14"/>
    </row>
    <row r="101" spans="10:10">
      <c r="J101" s="14"/>
    </row>
    <row r="102" spans="10:10">
      <c r="J102" s="14"/>
    </row>
    <row r="103" spans="10:10">
      <c r="J103" s="14"/>
    </row>
    <row r="104" spans="10:10">
      <c r="J104" s="14"/>
    </row>
    <row r="105" spans="10:10">
      <c r="J105" s="14"/>
    </row>
    <row r="106" spans="10:10">
      <c r="J106" s="14"/>
    </row>
    <row r="107" spans="10:10">
      <c r="J107" s="14"/>
    </row>
    <row r="108" spans="10:10">
      <c r="J108" s="14"/>
    </row>
    <row r="109" spans="10:10">
      <c r="J109" s="14"/>
    </row>
    <row r="110" spans="10:10">
      <c r="J110" s="14"/>
    </row>
    <row r="111" spans="10:10">
      <c r="J111" s="14"/>
    </row>
    <row r="112" spans="10:10">
      <c r="J112" s="14"/>
    </row>
    <row r="113" spans="10:10">
      <c r="J113" s="14"/>
    </row>
    <row r="114" spans="10:10">
      <c r="J114" s="14"/>
    </row>
    <row r="115" spans="10:10">
      <c r="J115" s="14"/>
    </row>
    <row r="116" spans="10:10">
      <c r="J116" s="14"/>
    </row>
    <row r="117" spans="10:10">
      <c r="J117" s="14"/>
    </row>
    <row r="118" spans="10:10">
      <c r="J118" s="14"/>
    </row>
    <row r="119" spans="10:10">
      <c r="J119" s="14"/>
    </row>
    <row r="120" spans="10:10">
      <c r="J120" s="14"/>
    </row>
    <row r="121" spans="10:10">
      <c r="J121" s="14"/>
    </row>
    <row r="122" spans="10:10">
      <c r="J122" s="14"/>
    </row>
    <row r="123" spans="10:10">
      <c r="J123" s="14"/>
    </row>
    <row r="124" spans="10:10">
      <c r="J124" s="14"/>
    </row>
    <row r="125" spans="10:10">
      <c r="J125" s="14"/>
    </row>
    <row r="126" spans="10:10">
      <c r="J126" s="14"/>
    </row>
    <row r="127" spans="10:10">
      <c r="J127" s="14"/>
    </row>
    <row r="128" spans="10:10">
      <c r="J128" s="14"/>
    </row>
    <row r="129" spans="10:10">
      <c r="J129" s="14"/>
    </row>
    <row r="130" spans="10:10">
      <c r="J130" s="14"/>
    </row>
    <row r="131" spans="10:10">
      <c r="J131" s="14"/>
    </row>
    <row r="132" spans="10:10">
      <c r="J132" s="14"/>
    </row>
    <row r="133" spans="10:10">
      <c r="J133" s="14"/>
    </row>
    <row r="134" spans="10:10">
      <c r="J134" s="14"/>
    </row>
    <row r="135" spans="10:10">
      <c r="J135" s="14"/>
    </row>
    <row r="136" spans="10:10">
      <c r="J136" s="14"/>
    </row>
    <row r="137" spans="10:10">
      <c r="J137" s="14"/>
    </row>
    <row r="138" spans="10:10">
      <c r="J138" s="14"/>
    </row>
    <row r="139" spans="10:10">
      <c r="J139" s="14"/>
    </row>
    <row r="140" spans="10:10">
      <c r="J140" s="14"/>
    </row>
    <row r="141" spans="10:10">
      <c r="J141" s="14"/>
    </row>
    <row r="142" spans="10:10">
      <c r="J142" s="14"/>
    </row>
    <row r="143" spans="10:10">
      <c r="J143" s="14"/>
    </row>
    <row r="144" spans="10:10">
      <c r="J144" s="14"/>
    </row>
    <row r="145" spans="10:10">
      <c r="J145" s="14"/>
    </row>
    <row r="146" spans="10:10">
      <c r="J146" s="14"/>
    </row>
    <row r="147" spans="10:10">
      <c r="J147" s="14"/>
    </row>
    <row r="148" spans="10:10">
      <c r="J148" s="14"/>
    </row>
    <row r="149" spans="10:10">
      <c r="J149" s="14"/>
    </row>
    <row r="150" spans="10:10">
      <c r="J150" s="14"/>
    </row>
    <row r="151" spans="10:10">
      <c r="J151" s="14"/>
    </row>
    <row r="152" spans="10:10">
      <c r="J152" s="14"/>
    </row>
    <row r="153" spans="10:10">
      <c r="J153" s="14"/>
    </row>
    <row r="154" spans="10:10">
      <c r="J154" s="14"/>
    </row>
    <row r="155" spans="10:10">
      <c r="J155" s="14"/>
    </row>
    <row r="156" spans="10:10">
      <c r="J156" s="14"/>
    </row>
    <row r="157" spans="10:10">
      <c r="J157" s="14"/>
    </row>
    <row r="158" spans="10:10">
      <c r="J158" s="14"/>
    </row>
    <row r="159" spans="10:10">
      <c r="J159" s="14"/>
    </row>
    <row r="160" spans="10:10">
      <c r="J160" s="14"/>
    </row>
    <row r="161" spans="10:10">
      <c r="J161" s="14"/>
    </row>
    <row r="162" spans="10:10">
      <c r="J162" s="14"/>
    </row>
    <row r="163" spans="10:10">
      <c r="J163" s="14"/>
    </row>
    <row r="164" spans="10:10">
      <c r="J164" s="14"/>
    </row>
    <row r="165" spans="10:10">
      <c r="J165" s="14"/>
    </row>
    <row r="166" spans="10:10">
      <c r="J166" s="14"/>
    </row>
    <row r="167" spans="10:10">
      <c r="J167" s="14"/>
    </row>
    <row r="168" spans="10:10">
      <c r="J168" s="14"/>
    </row>
    <row r="169" spans="10:10">
      <c r="J169" s="14"/>
    </row>
    <row r="170" spans="10:10">
      <c r="J170" s="14"/>
    </row>
    <row r="171" spans="10:10">
      <c r="J171" s="14"/>
    </row>
    <row r="172" spans="10:10">
      <c r="J172" s="14"/>
    </row>
    <row r="173" spans="10:10">
      <c r="J173" s="14"/>
    </row>
    <row r="174" spans="10:10">
      <c r="J174" s="14"/>
    </row>
    <row r="175" spans="10:10">
      <c r="J175" s="14"/>
    </row>
    <row r="176" spans="10:10">
      <c r="J176" s="14"/>
    </row>
    <row r="177" spans="10:10">
      <c r="J177" s="14"/>
    </row>
    <row r="178" spans="10:10">
      <c r="J178" s="14"/>
    </row>
    <row r="179" spans="10:10">
      <c r="J179" s="14"/>
    </row>
    <row r="180" spans="10:10">
      <c r="J180" s="14"/>
    </row>
    <row r="181" spans="10:10">
      <c r="J181" s="14"/>
    </row>
    <row r="182" spans="10:10">
      <c r="J182" s="14"/>
    </row>
    <row r="183" spans="10:10">
      <c r="J183" s="14"/>
    </row>
    <row r="184" spans="10:10">
      <c r="J184" s="14"/>
    </row>
    <row r="185" spans="10:10">
      <c r="J185" s="14"/>
    </row>
    <row r="186" spans="10:10">
      <c r="J186" s="14"/>
    </row>
    <row r="187" spans="10:10">
      <c r="J187" s="14"/>
    </row>
    <row r="188" spans="10:10">
      <c r="J188" s="14"/>
    </row>
    <row r="189" spans="10:10">
      <c r="J189" s="14"/>
    </row>
    <row r="190" spans="10:10">
      <c r="J190" s="14"/>
    </row>
    <row r="191" spans="10:10">
      <c r="J191" s="14"/>
    </row>
    <row r="192" spans="10:10">
      <c r="J192" s="14"/>
    </row>
    <row r="193" spans="10:10">
      <c r="J193" s="14"/>
    </row>
    <row r="194" spans="10:10">
      <c r="J194" s="14"/>
    </row>
    <row r="195" spans="10:10">
      <c r="J195" s="14"/>
    </row>
    <row r="196" spans="10:10">
      <c r="J196" s="14"/>
    </row>
    <row r="197" spans="10:10">
      <c r="J197" s="14"/>
    </row>
    <row r="198" spans="10:10">
      <c r="J198" s="14"/>
    </row>
    <row r="199" spans="10:10">
      <c r="J199" s="14"/>
    </row>
    <row r="200" spans="10:10">
      <c r="J200" s="14"/>
    </row>
    <row r="201" spans="10:10">
      <c r="J201" s="14"/>
    </row>
    <row r="202" spans="10:10">
      <c r="J202" s="14"/>
    </row>
    <row r="203" spans="10:10">
      <c r="J203" s="14"/>
    </row>
    <row r="204" spans="10:10">
      <c r="J204" s="14"/>
    </row>
    <row r="205" spans="10:10">
      <c r="J205" s="14"/>
    </row>
    <row r="206" spans="10:10">
      <c r="J206" s="14"/>
    </row>
    <row r="207" spans="10:10">
      <c r="J207" s="14"/>
    </row>
    <row r="208" spans="10:10">
      <c r="J208" s="14"/>
    </row>
    <row r="209" spans="10:10">
      <c r="J209" s="14"/>
    </row>
    <row r="210" spans="10:10">
      <c r="J210" s="14"/>
    </row>
    <row r="211" spans="10:10">
      <c r="J211" s="14"/>
    </row>
    <row r="212" spans="10:10">
      <c r="J212" s="14"/>
    </row>
    <row r="213" spans="10:10">
      <c r="J213" s="14"/>
    </row>
    <row r="214" spans="10:10">
      <c r="J214" s="14"/>
    </row>
    <row r="215" spans="10:10">
      <c r="J215" s="14"/>
    </row>
    <row r="216" spans="10:10">
      <c r="J216" s="14"/>
    </row>
    <row r="217" spans="10:10">
      <c r="J217" s="14"/>
    </row>
    <row r="218" spans="10:10">
      <c r="J218" s="14"/>
    </row>
    <row r="219" spans="10:10">
      <c r="J219" s="14"/>
    </row>
    <row r="220" spans="10:10">
      <c r="J220" s="14"/>
    </row>
    <row r="221" spans="10:10">
      <c r="J221" s="14"/>
    </row>
    <row r="222" spans="10:10">
      <c r="J222" s="14"/>
    </row>
    <row r="223" spans="10:10">
      <c r="J223" s="14"/>
    </row>
    <row r="224" spans="10:10">
      <c r="J224" s="14"/>
    </row>
    <row r="225" spans="10:10">
      <c r="J225" s="14"/>
    </row>
    <row r="226" spans="10:10">
      <c r="J226" s="14"/>
    </row>
    <row r="227" spans="10:10">
      <c r="J227" s="14"/>
    </row>
    <row r="228" spans="10:10">
      <c r="J228" s="14"/>
    </row>
    <row r="229" spans="10:10">
      <c r="J229" s="14"/>
    </row>
    <row r="230" spans="10:10">
      <c r="J230" s="14"/>
    </row>
    <row r="231" spans="10:10">
      <c r="J231" s="14"/>
    </row>
    <row r="232" spans="10:10">
      <c r="J232" s="14"/>
    </row>
    <row r="233" spans="10:10">
      <c r="J233" s="14"/>
    </row>
    <row r="234" spans="10:10">
      <c r="J234" s="14"/>
    </row>
    <row r="235" spans="10:10">
      <c r="J235" s="14"/>
    </row>
    <row r="236" spans="10:10">
      <c r="J236" s="14"/>
    </row>
    <row r="237" spans="10:10">
      <c r="J237" s="14"/>
    </row>
    <row r="238" spans="10:10">
      <c r="J238" s="14"/>
    </row>
    <row r="239" spans="10:10">
      <c r="J239" s="14"/>
    </row>
    <row r="240" spans="10:10">
      <c r="J240" s="14"/>
    </row>
    <row r="241" spans="10:10">
      <c r="J241" s="14"/>
    </row>
    <row r="242" spans="10:10">
      <c r="J242" s="14"/>
    </row>
    <row r="243" spans="10:10">
      <c r="J243" s="14"/>
    </row>
    <row r="244" spans="10:10">
      <c r="J244" s="14"/>
    </row>
    <row r="245" spans="10:10">
      <c r="J245" s="14"/>
    </row>
    <row r="246" spans="10:10">
      <c r="J246" s="14"/>
    </row>
    <row r="247" spans="10:10">
      <c r="J247" s="14"/>
    </row>
    <row r="248" spans="10:10">
      <c r="J248" s="14"/>
    </row>
    <row r="249" spans="10:10">
      <c r="J249" s="14"/>
    </row>
    <row r="250" spans="10:10">
      <c r="J250" s="14"/>
    </row>
    <row r="251" spans="10:10">
      <c r="J251" s="14"/>
    </row>
    <row r="252" spans="10:10">
      <c r="J252" s="14"/>
    </row>
    <row r="253" spans="10:10">
      <c r="J253" s="14"/>
    </row>
    <row r="254" spans="10:10">
      <c r="J254" s="14"/>
    </row>
    <row r="255" spans="10:10">
      <c r="J255" s="14"/>
    </row>
    <row r="256" spans="10:10">
      <c r="J256" s="14"/>
    </row>
    <row r="257" spans="10:10">
      <c r="J257" s="14"/>
    </row>
    <row r="258" spans="10:10">
      <c r="J258" s="14"/>
    </row>
    <row r="259" spans="10:10">
      <c r="J259" s="14"/>
    </row>
    <row r="260" spans="10:10">
      <c r="J260" s="14"/>
    </row>
    <row r="261" spans="10:10">
      <c r="J261" s="14"/>
    </row>
    <row r="262" spans="10:10">
      <c r="J262" s="14"/>
    </row>
    <row r="263" spans="10:10">
      <c r="J263" s="14"/>
    </row>
    <row r="264" spans="10:10">
      <c r="J264" s="14"/>
    </row>
    <row r="265" spans="10:10">
      <c r="J265" s="14"/>
    </row>
    <row r="266" spans="10:10">
      <c r="J266" s="14"/>
    </row>
    <row r="267" spans="10:10">
      <c r="J267" s="14"/>
    </row>
    <row r="268" spans="10:10">
      <c r="J268" s="14"/>
    </row>
    <row r="269" spans="10:10">
      <c r="J269" s="14"/>
    </row>
    <row r="270" spans="10:10">
      <c r="J270" s="14"/>
    </row>
    <row r="271" spans="10:10">
      <c r="J271" s="14"/>
    </row>
    <row r="272" spans="10:10">
      <c r="J272" s="14"/>
    </row>
    <row r="273" spans="10:10">
      <c r="J273" s="14"/>
    </row>
    <row r="274" spans="10:10">
      <c r="J274" s="14"/>
    </row>
    <row r="275" spans="10:10">
      <c r="J275" s="14"/>
    </row>
    <row r="276" spans="10:10">
      <c r="J276" s="14"/>
    </row>
    <row r="277" spans="10:10">
      <c r="J277" s="14"/>
    </row>
    <row r="278" spans="10:10">
      <c r="J278" s="14"/>
    </row>
    <row r="279" spans="10:10">
      <c r="J279" s="14"/>
    </row>
    <row r="280" spans="10:10">
      <c r="J280" s="14"/>
    </row>
    <row r="281" spans="10:10">
      <c r="J281" s="14"/>
    </row>
    <row r="282" spans="10:10">
      <c r="J282" s="14"/>
    </row>
    <row r="283" spans="10:10">
      <c r="J283" s="14"/>
    </row>
    <row r="284" spans="10:10">
      <c r="J284" s="14"/>
    </row>
    <row r="285" spans="10:10">
      <c r="J285" s="14"/>
    </row>
    <row r="286" spans="10:10">
      <c r="J286" s="14"/>
    </row>
    <row r="287" spans="10:10">
      <c r="J287" s="14"/>
    </row>
    <row r="288" spans="10:10">
      <c r="J288" s="14"/>
    </row>
    <row r="289" spans="10:10">
      <c r="J289" s="14"/>
    </row>
    <row r="290" spans="10:10">
      <c r="J290" s="14"/>
    </row>
    <row r="291" spans="10:10">
      <c r="J291" s="14"/>
    </row>
    <row r="292" spans="10:10">
      <c r="J292" s="14"/>
    </row>
    <row r="293" spans="10:10">
      <c r="J293" s="14"/>
    </row>
    <row r="294" spans="10:10">
      <c r="J294" s="14"/>
    </row>
    <row r="295" spans="10:10">
      <c r="J295" s="14"/>
    </row>
    <row r="296" spans="10:10">
      <c r="J296" s="14"/>
    </row>
    <row r="297" spans="10:10">
      <c r="J297" s="14"/>
    </row>
    <row r="298" spans="10:10">
      <c r="J298" s="14"/>
    </row>
    <row r="299" spans="10:10">
      <c r="J299" s="14"/>
    </row>
    <row r="300" spans="10:10">
      <c r="J300" s="14"/>
    </row>
    <row r="301" spans="10:10">
      <c r="J301" s="14"/>
    </row>
    <row r="302" spans="10:10">
      <c r="J302" s="14"/>
    </row>
    <row r="303" spans="10:10">
      <c r="J303" s="14"/>
    </row>
    <row r="304" spans="10:10">
      <c r="J304" s="14"/>
    </row>
    <row r="305" spans="10:10">
      <c r="J305" s="14"/>
    </row>
    <row r="306" spans="10:10">
      <c r="J306" s="14"/>
    </row>
    <row r="307" spans="10:10">
      <c r="J307" s="14"/>
    </row>
    <row r="308" spans="10:10">
      <c r="J308" s="14"/>
    </row>
    <row r="309" spans="10:10">
      <c r="J309" s="14"/>
    </row>
    <row r="310" spans="10:10">
      <c r="J310" s="14"/>
    </row>
    <row r="311" spans="10:10">
      <c r="J311" s="14"/>
    </row>
    <row r="312" spans="10:10">
      <c r="J312" s="14"/>
    </row>
    <row r="313" spans="10:10">
      <c r="J313" s="14"/>
    </row>
    <row r="314" spans="10:10">
      <c r="J314" s="14"/>
    </row>
    <row r="315" spans="10:10">
      <c r="J315" s="14"/>
    </row>
    <row r="316" spans="10:10">
      <c r="J316" s="14"/>
    </row>
    <row r="317" spans="10:10">
      <c r="J317" s="14"/>
    </row>
    <row r="318" spans="10:10">
      <c r="J318" s="14"/>
    </row>
    <row r="319" spans="10:10">
      <c r="J319" s="14"/>
    </row>
    <row r="320" spans="10:10">
      <c r="J320" s="14"/>
    </row>
    <row r="321" spans="10:10">
      <c r="J321" s="14"/>
    </row>
    <row r="322" spans="10:10">
      <c r="J322" s="14"/>
    </row>
    <row r="323" spans="10:10">
      <c r="J323" s="14"/>
    </row>
    <row r="324" spans="10:10">
      <c r="J324" s="14"/>
    </row>
    <row r="325" spans="10:10">
      <c r="J325" s="14"/>
    </row>
    <row r="326" spans="10:10">
      <c r="J326" s="14"/>
    </row>
    <row r="327" spans="10:10">
      <c r="J327" s="14"/>
    </row>
    <row r="328" spans="10:10">
      <c r="J328" s="14"/>
    </row>
    <row r="329" spans="10:10">
      <c r="J329" s="14"/>
    </row>
    <row r="330" spans="10:10">
      <c r="J330" s="14"/>
    </row>
    <row r="331" spans="10:10">
      <c r="J331" s="14"/>
    </row>
    <row r="332" spans="10:10">
      <c r="J332" s="14"/>
    </row>
    <row r="333" spans="10:10">
      <c r="J333" s="14"/>
    </row>
    <row r="334" spans="10:10">
      <c r="J334" s="14"/>
    </row>
    <row r="335" spans="10:10">
      <c r="J335" s="14"/>
    </row>
    <row r="336" spans="10:10">
      <c r="J336" s="14"/>
    </row>
    <row r="337" spans="10:10">
      <c r="J337" s="14"/>
    </row>
    <row r="338" spans="10:10">
      <c r="J338" s="14"/>
    </row>
    <row r="339" spans="10:10">
      <c r="J339" s="14"/>
    </row>
    <row r="340" spans="10:10">
      <c r="J340" s="14"/>
    </row>
    <row r="341" spans="10:10">
      <c r="J341" s="14"/>
    </row>
    <row r="342" spans="10:10">
      <c r="J342" s="14"/>
    </row>
    <row r="343" spans="10:10">
      <c r="J343" s="14"/>
    </row>
    <row r="344" spans="10:10">
      <c r="J344" s="14"/>
    </row>
    <row r="345" spans="10:10">
      <c r="J345" s="14"/>
    </row>
    <row r="346" spans="10:10">
      <c r="J346" s="14"/>
    </row>
    <row r="347" spans="10:10">
      <c r="J347" s="14"/>
    </row>
    <row r="348" spans="10:10">
      <c r="J348" s="14"/>
    </row>
    <row r="349" spans="10:10">
      <c r="J349" s="14"/>
    </row>
    <row r="350" spans="10:10">
      <c r="J350" s="14"/>
    </row>
    <row r="351" spans="10:10">
      <c r="J351" s="14"/>
    </row>
    <row r="352" spans="10:10">
      <c r="J352" s="14"/>
    </row>
    <row r="353" spans="10:10">
      <c r="J353" s="14"/>
    </row>
    <row r="354" spans="10:10">
      <c r="J354" s="14"/>
    </row>
    <row r="355" spans="10:10">
      <c r="J355" s="14"/>
    </row>
    <row r="356" spans="10:10">
      <c r="J356" s="14"/>
    </row>
    <row r="357" spans="10:10">
      <c r="J357" s="14"/>
    </row>
    <row r="358" spans="10:10">
      <c r="J358" s="14"/>
    </row>
    <row r="359" spans="10:10">
      <c r="J359" s="14"/>
    </row>
    <row r="360" spans="10:10">
      <c r="J360" s="14"/>
    </row>
    <row r="361" spans="10:10">
      <c r="J361" s="14"/>
    </row>
    <row r="362" spans="10:10">
      <c r="J362" s="14"/>
    </row>
    <row r="363" spans="10:10">
      <c r="J363" s="14"/>
    </row>
    <row r="364" spans="10:10">
      <c r="J364" s="14"/>
    </row>
    <row r="365" spans="10:10">
      <c r="J365" s="14"/>
    </row>
    <row r="366" spans="10:10">
      <c r="J366" s="14"/>
    </row>
    <row r="367" spans="10:10">
      <c r="J367" s="14"/>
    </row>
    <row r="368" spans="10:10">
      <c r="J368" s="14"/>
    </row>
    <row r="369" spans="10:10">
      <c r="J369" s="14"/>
    </row>
    <row r="370" spans="10:10">
      <c r="J370" s="14"/>
    </row>
    <row r="371" spans="10:10">
      <c r="J371" s="14"/>
    </row>
    <row r="372" spans="10:10">
      <c r="J372" s="14"/>
    </row>
    <row r="373" spans="10:10">
      <c r="J373" s="14"/>
    </row>
    <row r="374" spans="10:10">
      <c r="J374" s="14"/>
    </row>
    <row r="375" spans="10:10">
      <c r="J375" s="14"/>
    </row>
    <row r="376" spans="10:10">
      <c r="J376" s="14"/>
    </row>
    <row r="377" spans="10:10">
      <c r="J377" s="14"/>
    </row>
    <row r="378" spans="10:10">
      <c r="J378" s="14"/>
    </row>
    <row r="379" spans="10:10">
      <c r="J379" s="14"/>
    </row>
    <row r="380" spans="10:10">
      <c r="J380" s="14"/>
    </row>
    <row r="381" spans="10:10">
      <c r="J381" s="14"/>
    </row>
    <row r="382" spans="10:10">
      <c r="J382" s="14"/>
    </row>
    <row r="383" spans="10:10">
      <c r="J383" s="14"/>
    </row>
    <row r="384" spans="10:10">
      <c r="J384" s="14"/>
    </row>
    <row r="385" spans="10:10">
      <c r="J385" s="14"/>
    </row>
    <row r="386" spans="10:10">
      <c r="J386" s="14"/>
    </row>
    <row r="387" spans="10:10">
      <c r="J387" s="14"/>
    </row>
    <row r="388" spans="10:10">
      <c r="J388" s="14"/>
    </row>
    <row r="389" spans="10:10">
      <c r="J389" s="14"/>
    </row>
    <row r="390" spans="10:10">
      <c r="J390" s="14"/>
    </row>
    <row r="391" spans="10:10">
      <c r="J391" s="14"/>
    </row>
    <row r="392" spans="10:10">
      <c r="J392" s="14"/>
    </row>
    <row r="393" spans="10:10">
      <c r="J393" s="14"/>
    </row>
    <row r="394" spans="10:10">
      <c r="J394" s="14"/>
    </row>
    <row r="395" spans="10:10">
      <c r="J395" s="14"/>
    </row>
    <row r="396" spans="10:10">
      <c r="J396" s="14"/>
    </row>
    <row r="397" spans="10:10">
      <c r="J397" s="14"/>
    </row>
    <row r="398" spans="10:10">
      <c r="J398" s="14"/>
    </row>
    <row r="399" spans="10:10">
      <c r="J399" s="14"/>
    </row>
    <row r="400" spans="10:10">
      <c r="J400" s="14"/>
    </row>
    <row r="401" spans="10:10">
      <c r="J401" s="14"/>
    </row>
    <row r="402" spans="10:10">
      <c r="J402" s="14"/>
    </row>
    <row r="403" spans="10:10">
      <c r="J403" s="14"/>
    </row>
    <row r="404" spans="10:10">
      <c r="J404" s="14"/>
    </row>
    <row r="405" spans="10:10">
      <c r="J405" s="14"/>
    </row>
    <row r="406" spans="10:10">
      <c r="J406" s="14"/>
    </row>
    <row r="407" spans="10:10">
      <c r="J407" s="14"/>
    </row>
    <row r="408" spans="10:10">
      <c r="J408" s="14"/>
    </row>
    <row r="409" spans="10:10">
      <c r="J409" s="14"/>
    </row>
    <row r="410" spans="10:10">
      <c r="J410" s="14"/>
    </row>
    <row r="411" spans="10:10">
      <c r="J411" s="14"/>
    </row>
    <row r="412" spans="10:10">
      <c r="J412" s="14"/>
    </row>
    <row r="413" spans="10:10">
      <c r="J413" s="14"/>
    </row>
    <row r="414" spans="10:10">
      <c r="J414" s="14"/>
    </row>
    <row r="415" spans="10:10">
      <c r="J415" s="14"/>
    </row>
    <row r="416" spans="10:10">
      <c r="J416" s="14"/>
    </row>
    <row r="417" spans="10:10">
      <c r="J417" s="14"/>
    </row>
    <row r="418" spans="10:10">
      <c r="J418" s="14"/>
    </row>
    <row r="419" spans="10:10">
      <c r="J419" s="14"/>
    </row>
    <row r="420" spans="10:10">
      <c r="J420" s="14"/>
    </row>
    <row r="421" spans="10:10">
      <c r="J421" s="14"/>
    </row>
    <row r="422" spans="10:10">
      <c r="J422" s="14"/>
    </row>
    <row r="423" spans="10:10">
      <c r="J423" s="14"/>
    </row>
    <row r="424" spans="10:10">
      <c r="J424" s="14"/>
    </row>
    <row r="425" spans="10:10">
      <c r="J425" s="14"/>
    </row>
    <row r="426" spans="10:10">
      <c r="J426" s="14"/>
    </row>
    <row r="427" spans="10:10">
      <c r="J427" s="14"/>
    </row>
    <row r="428" spans="10:10">
      <c r="J428" s="14"/>
    </row>
    <row r="429" spans="10:10">
      <c r="J429" s="14"/>
    </row>
    <row r="430" spans="10:10">
      <c r="J430" s="14"/>
    </row>
    <row r="431" spans="10:10">
      <c r="J431" s="14"/>
    </row>
    <row r="432" spans="10:10">
      <c r="J432" s="14"/>
    </row>
    <row r="433" spans="10:10">
      <c r="J433" s="14"/>
    </row>
    <row r="434" spans="10:10">
      <c r="J434" s="14"/>
    </row>
    <row r="435" spans="10:10">
      <c r="J435" s="14"/>
    </row>
    <row r="436" spans="10:10">
      <c r="J436" s="14"/>
    </row>
    <row r="437" spans="10:10">
      <c r="J437" s="14"/>
    </row>
    <row r="438" spans="10:10">
      <c r="J438" s="14"/>
    </row>
    <row r="439" spans="10:10">
      <c r="J439" s="14"/>
    </row>
    <row r="440" spans="10:10">
      <c r="J440" s="14"/>
    </row>
    <row r="441" spans="10:10">
      <c r="J441" s="14"/>
    </row>
    <row r="442" spans="10:10">
      <c r="J442" s="14"/>
    </row>
    <row r="443" spans="10:10">
      <c r="J443" s="14"/>
    </row>
    <row r="444" spans="10:10">
      <c r="J444" s="14"/>
    </row>
    <row r="445" spans="10:10">
      <c r="J445" s="14"/>
    </row>
    <row r="446" spans="10:10">
      <c r="J446" s="14"/>
    </row>
    <row r="447" spans="10:10">
      <c r="J447" s="14"/>
    </row>
    <row r="448" spans="10:10">
      <c r="J448" s="14"/>
    </row>
    <row r="449" spans="10:10">
      <c r="J449" s="14"/>
    </row>
    <row r="450" spans="10:10">
      <c r="J450" s="14"/>
    </row>
    <row r="451" spans="10:10">
      <c r="J451" s="14"/>
    </row>
    <row r="452" spans="10:10">
      <c r="J452" s="14"/>
    </row>
    <row r="453" spans="10:10">
      <c r="J453" s="14"/>
    </row>
    <row r="454" spans="10:10">
      <c r="J454" s="14"/>
    </row>
    <row r="455" spans="10:10">
      <c r="J455" s="14"/>
    </row>
    <row r="456" spans="10:10">
      <c r="J456" s="14"/>
    </row>
    <row r="457" spans="10:10">
      <c r="J457" s="14"/>
    </row>
    <row r="458" spans="10:10">
      <c r="J458" s="14"/>
    </row>
    <row r="459" spans="10:10">
      <c r="J459" s="14"/>
    </row>
    <row r="460" spans="10:10">
      <c r="J460" s="14"/>
    </row>
    <row r="461" spans="10:10">
      <c r="J461" s="14"/>
    </row>
    <row r="462" spans="10:10">
      <c r="J462" s="14"/>
    </row>
    <row r="463" spans="10:10">
      <c r="J463" s="14"/>
    </row>
    <row r="464" spans="10:10">
      <c r="J464" s="14"/>
    </row>
    <row r="465" spans="10:10">
      <c r="J465" s="14"/>
    </row>
    <row r="466" spans="10:10">
      <c r="J466" s="14"/>
    </row>
    <row r="467" spans="10:10">
      <c r="J467" s="14"/>
    </row>
    <row r="468" spans="10:10">
      <c r="J468" s="14"/>
    </row>
    <row r="469" spans="10:10">
      <c r="J469" s="14"/>
    </row>
    <row r="470" spans="10:10">
      <c r="J470" s="14"/>
    </row>
    <row r="471" spans="10:10">
      <c r="J471" s="14"/>
    </row>
    <row r="472" spans="10:10">
      <c r="J472" s="14"/>
    </row>
    <row r="473" spans="10:10">
      <c r="J473" s="14"/>
    </row>
    <row r="474" spans="10:10">
      <c r="J474" s="14"/>
    </row>
    <row r="475" spans="10:10">
      <c r="J475" s="14"/>
    </row>
    <row r="476" spans="10:10">
      <c r="J476" s="14"/>
    </row>
    <row r="477" spans="10:10">
      <c r="J477" s="14"/>
    </row>
    <row r="478" spans="10:10">
      <c r="J478" s="14"/>
    </row>
    <row r="479" spans="10:10">
      <c r="J479" s="14"/>
    </row>
    <row r="480" spans="10:10">
      <c r="J480" s="14"/>
    </row>
    <row r="481" spans="10:10">
      <c r="J481" s="14"/>
    </row>
    <row r="482" spans="10:10">
      <c r="J482" s="14"/>
    </row>
    <row r="483" spans="10:10">
      <c r="J483" s="14"/>
    </row>
    <row r="484" spans="10:10">
      <c r="J484" s="14"/>
    </row>
    <row r="485" spans="10:10">
      <c r="J485" s="14"/>
    </row>
    <row r="486" spans="10:10">
      <c r="J486" s="14"/>
    </row>
    <row r="487" spans="10:10">
      <c r="J487" s="14"/>
    </row>
    <row r="488" spans="10:10">
      <c r="J488" s="14"/>
    </row>
    <row r="489" spans="10:10">
      <c r="J489" s="14"/>
    </row>
    <row r="490" spans="10:10">
      <c r="J490" s="14"/>
    </row>
    <row r="491" spans="10:10">
      <c r="J491" s="14"/>
    </row>
    <row r="492" spans="10:10">
      <c r="J492" s="14"/>
    </row>
    <row r="493" spans="10:10">
      <c r="J493" s="14"/>
    </row>
    <row r="494" spans="10:10">
      <c r="J494" s="14"/>
    </row>
    <row r="495" spans="10:10">
      <c r="J495" s="14"/>
    </row>
    <row r="496" spans="10:10">
      <c r="J496" s="14"/>
    </row>
    <row r="497" spans="10:10">
      <c r="J497" s="14"/>
    </row>
    <row r="498" spans="10:10">
      <c r="J498" s="14"/>
    </row>
    <row r="499" spans="10:10">
      <c r="J499" s="14"/>
    </row>
    <row r="500" spans="10:10">
      <c r="J500" s="14"/>
    </row>
    <row r="501" spans="10:10">
      <c r="J501" s="14"/>
    </row>
    <row r="502" spans="10:10">
      <c r="J502" s="14"/>
    </row>
    <row r="503" spans="10:10">
      <c r="J503" s="14"/>
    </row>
    <row r="504" spans="10:10">
      <c r="J504" s="14"/>
    </row>
    <row r="505" spans="10:10">
      <c r="J505" s="14"/>
    </row>
    <row r="506" spans="10:10">
      <c r="J506" s="14"/>
    </row>
    <row r="507" spans="10:10">
      <c r="J507" s="14"/>
    </row>
    <row r="508" spans="10:10">
      <c r="J508" s="14"/>
    </row>
    <row r="509" spans="10:10">
      <c r="J509" s="14"/>
    </row>
    <row r="510" spans="10:10">
      <c r="J510" s="14"/>
    </row>
    <row r="511" spans="10:10">
      <c r="J511" s="14"/>
    </row>
    <row r="512" spans="10:10">
      <c r="J512" s="14"/>
    </row>
    <row r="513" spans="10:10">
      <c r="J513" s="14"/>
    </row>
    <row r="514" spans="10:10">
      <c r="J514" s="14"/>
    </row>
    <row r="515" spans="10:10">
      <c r="J515" s="14"/>
    </row>
    <row r="516" spans="10:10">
      <c r="J516" s="14"/>
    </row>
    <row r="517" spans="10:10">
      <c r="J517" s="14"/>
    </row>
    <row r="518" spans="10:10">
      <c r="J518" s="14"/>
    </row>
    <row r="519" spans="10:10">
      <c r="J519" s="14"/>
    </row>
    <row r="520" spans="10:10">
      <c r="J520" s="14"/>
    </row>
    <row r="521" spans="10:10">
      <c r="J521" s="14"/>
    </row>
    <row r="522" spans="10:10">
      <c r="J522" s="14"/>
    </row>
    <row r="523" spans="10:10">
      <c r="J523" s="14"/>
    </row>
    <row r="524" spans="10:10">
      <c r="J524" s="14"/>
    </row>
    <row r="525" spans="10:10">
      <c r="J525" s="14"/>
    </row>
    <row r="526" spans="10:10">
      <c r="J526" s="14"/>
    </row>
    <row r="527" spans="10:10">
      <c r="J527" s="14"/>
    </row>
    <row r="528" spans="10:10">
      <c r="J528" s="14"/>
    </row>
    <row r="529" spans="10:10">
      <c r="J529" s="14"/>
    </row>
    <row r="530" spans="10:10">
      <c r="J530" s="14"/>
    </row>
    <row r="531" spans="10:10">
      <c r="J531" s="14"/>
    </row>
    <row r="532" spans="10:10">
      <c r="J532" s="14"/>
    </row>
    <row r="533" spans="10:10">
      <c r="J533" s="14"/>
    </row>
    <row r="534" spans="10:10">
      <c r="J534" s="14"/>
    </row>
    <row r="535" spans="10:10">
      <c r="J535" s="14"/>
    </row>
    <row r="536" spans="10:10">
      <c r="J536" s="14"/>
    </row>
    <row r="537" spans="10:10">
      <c r="J537" s="14"/>
    </row>
    <row r="538" spans="10:10">
      <c r="J538" s="14"/>
    </row>
    <row r="539" spans="10:10">
      <c r="J539" s="14"/>
    </row>
    <row r="540" spans="10:10">
      <c r="J540" s="14"/>
    </row>
    <row r="541" spans="10:10">
      <c r="J541" s="14"/>
    </row>
    <row r="542" spans="10:10">
      <c r="J542" s="14"/>
    </row>
    <row r="543" spans="10:10">
      <c r="J543" s="14"/>
    </row>
    <row r="544" spans="10:10">
      <c r="J544" s="14"/>
    </row>
    <row r="545" spans="10:10">
      <c r="J545" s="14"/>
    </row>
    <row r="546" spans="10:10">
      <c r="J546" s="14"/>
    </row>
    <row r="547" spans="10:10">
      <c r="J547" s="14"/>
    </row>
    <row r="548" spans="10:10">
      <c r="J548" s="14"/>
    </row>
    <row r="549" spans="10:10">
      <c r="J549" s="14"/>
    </row>
    <row r="550" spans="10:10">
      <c r="J550" s="14"/>
    </row>
    <row r="551" spans="10:10">
      <c r="J551" s="14"/>
    </row>
    <row r="552" spans="10:10">
      <c r="J552" s="14"/>
    </row>
    <row r="553" spans="10:10">
      <c r="J553" s="14"/>
    </row>
    <row r="554" spans="10:10">
      <c r="J554" s="14"/>
    </row>
    <row r="555" spans="10:10">
      <c r="J555" s="14"/>
    </row>
    <row r="556" spans="10:10">
      <c r="J556" s="14"/>
    </row>
    <row r="557" spans="10:10">
      <c r="J557" s="14"/>
    </row>
    <row r="558" spans="10:10">
      <c r="J558" s="14"/>
    </row>
    <row r="559" spans="10:10">
      <c r="J559" s="14"/>
    </row>
    <row r="560" spans="10:10">
      <c r="J560" s="14"/>
    </row>
    <row r="561" spans="10:10">
      <c r="J561" s="14"/>
    </row>
    <row r="562" spans="10:10">
      <c r="J562" s="14"/>
    </row>
    <row r="563" spans="10:10">
      <c r="J563" s="14"/>
    </row>
    <row r="564" spans="10:10">
      <c r="J564" s="14"/>
    </row>
    <row r="565" spans="10:10">
      <c r="J565" s="14"/>
    </row>
    <row r="566" spans="10:10">
      <c r="J566" s="14"/>
    </row>
    <row r="567" spans="10:10">
      <c r="J567" s="14"/>
    </row>
    <row r="568" spans="10:10">
      <c r="J568" s="14"/>
    </row>
    <row r="569" spans="10:10">
      <c r="J569" s="14"/>
    </row>
    <row r="570" spans="10:10">
      <c r="J570" s="14"/>
    </row>
    <row r="571" spans="10:10">
      <c r="J571" s="14"/>
    </row>
    <row r="572" spans="10:10">
      <c r="J572" s="14"/>
    </row>
    <row r="573" spans="10:10">
      <c r="J573" s="14"/>
    </row>
    <row r="574" spans="10:10">
      <c r="J574" s="14"/>
    </row>
    <row r="575" spans="10:10">
      <c r="J575" s="14"/>
    </row>
    <row r="576" spans="10:10">
      <c r="J576" s="14"/>
    </row>
    <row r="577" spans="10:10">
      <c r="J577" s="14"/>
    </row>
    <row r="578" spans="10:10">
      <c r="J578" s="14"/>
    </row>
    <row r="579" spans="10:10">
      <c r="J579" s="14"/>
    </row>
    <row r="580" spans="10:10">
      <c r="J580" s="14"/>
    </row>
    <row r="581" spans="10:10">
      <c r="J581" s="14"/>
    </row>
    <row r="582" spans="10:10">
      <c r="J582" s="14"/>
    </row>
    <row r="583" spans="10:10">
      <c r="J583" s="14"/>
    </row>
    <row r="584" spans="10:10">
      <c r="J584" s="14"/>
    </row>
    <row r="585" spans="10:10">
      <c r="J585" s="14"/>
    </row>
    <row r="586" spans="10:10">
      <c r="J586" s="14"/>
    </row>
    <row r="587" spans="10:10">
      <c r="J587" s="14"/>
    </row>
    <row r="588" spans="10:10">
      <c r="J588" s="14"/>
    </row>
    <row r="589" spans="10:10">
      <c r="J589" s="14"/>
    </row>
    <row r="590" spans="10:10">
      <c r="J590" s="14"/>
    </row>
    <row r="591" spans="10:10">
      <c r="J591" s="14"/>
    </row>
    <row r="592" spans="10:10">
      <c r="J592" s="14"/>
    </row>
    <row r="593" spans="10:10">
      <c r="J593" s="14"/>
    </row>
    <row r="594" spans="10:10">
      <c r="J594" s="14"/>
    </row>
    <row r="595" spans="10:10">
      <c r="J595" s="14"/>
    </row>
    <row r="596" spans="10:10">
      <c r="J596" s="14"/>
    </row>
    <row r="597" spans="10:10">
      <c r="J597" s="14"/>
    </row>
    <row r="598" spans="10:10">
      <c r="J598" s="14"/>
    </row>
    <row r="599" spans="10:10">
      <c r="J599" s="14"/>
    </row>
    <row r="600" spans="10:10">
      <c r="J600" s="14"/>
    </row>
    <row r="601" spans="10:10">
      <c r="J601" s="14"/>
    </row>
    <row r="602" spans="10:10">
      <c r="J602" s="14"/>
    </row>
    <row r="603" spans="10:10">
      <c r="J603" s="14"/>
    </row>
    <row r="604" spans="10:10">
      <c r="J604" s="14"/>
    </row>
    <row r="605" spans="10:10">
      <c r="J605" s="14"/>
    </row>
    <row r="606" spans="10:10">
      <c r="J606" s="14"/>
    </row>
    <row r="607" spans="10:10">
      <c r="J607" s="14"/>
    </row>
    <row r="608" spans="10:10">
      <c r="J608" s="14"/>
    </row>
    <row r="609" spans="10:10">
      <c r="J609" s="14"/>
    </row>
    <row r="610" spans="10:10">
      <c r="J610" s="14"/>
    </row>
    <row r="611" spans="10:10">
      <c r="J611" s="14"/>
    </row>
    <row r="612" spans="10:10">
      <c r="J612" s="14"/>
    </row>
    <row r="613" spans="10:10">
      <c r="J613" s="14"/>
    </row>
    <row r="614" spans="10:10">
      <c r="J614" s="14"/>
    </row>
    <row r="615" spans="10:10">
      <c r="J615" s="14"/>
    </row>
    <row r="616" spans="10:10">
      <c r="J616" s="14"/>
    </row>
    <row r="617" spans="10:10">
      <c r="J617" s="14"/>
    </row>
    <row r="618" spans="10:10">
      <c r="J618" s="14"/>
    </row>
    <row r="619" spans="10:10">
      <c r="J619" s="14"/>
    </row>
    <row r="620" spans="10:10">
      <c r="J620" s="14"/>
    </row>
    <row r="621" spans="10:10">
      <c r="J621" s="14"/>
    </row>
    <row r="622" spans="10:10">
      <c r="J622" s="14"/>
    </row>
    <row r="623" spans="10:10">
      <c r="J623" s="14"/>
    </row>
    <row r="624" spans="10:10">
      <c r="J624" s="14"/>
    </row>
    <row r="625" spans="10:10">
      <c r="J625" s="14"/>
    </row>
    <row r="626" spans="10:10">
      <c r="J626" s="14"/>
    </row>
    <row r="627" spans="10:10">
      <c r="J627" s="14"/>
    </row>
    <row r="628" spans="10:10">
      <c r="J628" s="14"/>
    </row>
    <row r="629" spans="10:10">
      <c r="J629" s="14"/>
    </row>
    <row r="630" spans="10:10">
      <c r="J630" s="14"/>
    </row>
    <row r="631" spans="10:10">
      <c r="J631" s="14"/>
    </row>
    <row r="632" spans="10:10">
      <c r="J632" s="14"/>
    </row>
    <row r="633" spans="10:10">
      <c r="J633" s="14"/>
    </row>
    <row r="634" spans="10:10">
      <c r="J634" s="14"/>
    </row>
    <row r="635" spans="10:10">
      <c r="J635" s="14"/>
    </row>
    <row r="636" spans="10:10">
      <c r="J636" s="14"/>
    </row>
    <row r="637" spans="10:10">
      <c r="J637" s="14"/>
    </row>
    <row r="638" spans="10:10">
      <c r="J638" s="14"/>
    </row>
    <row r="639" spans="10:10">
      <c r="J639" s="14"/>
    </row>
    <row r="640" spans="10:10">
      <c r="J640" s="14"/>
    </row>
    <row r="641" spans="10:10">
      <c r="J641" s="14"/>
    </row>
    <row r="642" spans="10:10">
      <c r="J642" s="14"/>
    </row>
    <row r="643" spans="10:10">
      <c r="J643" s="14"/>
    </row>
    <row r="644" spans="10:10">
      <c r="J644" s="14"/>
    </row>
    <row r="645" spans="10:10">
      <c r="J645" s="14"/>
    </row>
    <row r="646" spans="10:10">
      <c r="J646" s="14"/>
    </row>
    <row r="647" spans="10:10">
      <c r="J647" s="14"/>
    </row>
    <row r="648" spans="10:10">
      <c r="J648" s="14"/>
    </row>
    <row r="649" spans="10:10">
      <c r="J649" s="14"/>
    </row>
    <row r="650" spans="10:10">
      <c r="J650" s="14"/>
    </row>
    <row r="651" spans="10:10">
      <c r="J651" s="14"/>
    </row>
    <row r="652" spans="10:10">
      <c r="J652" s="14"/>
    </row>
    <row r="653" spans="10:10">
      <c r="J653" s="14"/>
    </row>
    <row r="654" spans="10:10">
      <c r="J654" s="14"/>
    </row>
    <row r="655" spans="10:10">
      <c r="J655" s="14"/>
    </row>
    <row r="656" spans="10:10">
      <c r="J656" s="14"/>
    </row>
    <row r="657" spans="10:10">
      <c r="J657" s="14"/>
    </row>
    <row r="658" spans="10:10">
      <c r="J658" s="14"/>
    </row>
    <row r="659" spans="10:10">
      <c r="J659" s="14"/>
    </row>
    <row r="660" spans="10:10">
      <c r="J660" s="14"/>
    </row>
    <row r="661" spans="10:10">
      <c r="J661" s="14"/>
    </row>
    <row r="662" spans="10:10">
      <c r="J662" s="14"/>
    </row>
    <row r="663" spans="10:10">
      <c r="J663" s="14"/>
    </row>
    <row r="664" spans="10:10">
      <c r="J664" s="14"/>
    </row>
    <row r="665" spans="10:10">
      <c r="J665" s="14"/>
    </row>
    <row r="666" spans="10:10">
      <c r="J666" s="14"/>
    </row>
    <row r="667" spans="10:10">
      <c r="J667" s="14"/>
    </row>
    <row r="668" spans="10:10">
      <c r="J668" s="14"/>
    </row>
    <row r="669" spans="10:10">
      <c r="J669" s="14"/>
    </row>
    <row r="670" spans="10:10">
      <c r="J670" s="14"/>
    </row>
    <row r="671" spans="10:10">
      <c r="J671" s="14"/>
    </row>
    <row r="672" spans="10:10">
      <c r="J672" s="14"/>
    </row>
    <row r="673" spans="10:10">
      <c r="J673" s="14"/>
    </row>
    <row r="674" spans="10:10">
      <c r="J674" s="14"/>
    </row>
    <row r="675" spans="10:10">
      <c r="J675" s="14"/>
    </row>
    <row r="676" spans="10:10">
      <c r="J676" s="14"/>
    </row>
    <row r="677" spans="10:10">
      <c r="J677" s="14"/>
    </row>
    <row r="678" spans="10:10">
      <c r="J678" s="14"/>
    </row>
    <row r="679" spans="10:10">
      <c r="J679" s="14"/>
    </row>
    <row r="680" spans="10:10">
      <c r="J680" s="14"/>
    </row>
    <row r="681" spans="10:10">
      <c r="J681" s="14"/>
    </row>
    <row r="682" spans="10:10">
      <c r="J682" s="14"/>
    </row>
    <row r="683" spans="10:10">
      <c r="J683" s="14"/>
    </row>
    <row r="684" spans="10:10">
      <c r="J684" s="14"/>
    </row>
    <row r="685" spans="10:10">
      <c r="J685" s="14"/>
    </row>
    <row r="686" spans="10:10">
      <c r="J686" s="14"/>
    </row>
    <row r="687" spans="10:10">
      <c r="J687" s="14"/>
    </row>
    <row r="688" spans="10:10">
      <c r="J688" s="14"/>
    </row>
    <row r="689" spans="10:10">
      <c r="J689" s="14"/>
    </row>
    <row r="690" spans="10:10">
      <c r="J690" s="14"/>
    </row>
    <row r="691" spans="10:10">
      <c r="J691" s="14"/>
    </row>
    <row r="692" spans="10:10">
      <c r="J692" s="14"/>
    </row>
    <row r="693" spans="10:10">
      <c r="J693" s="14"/>
    </row>
    <row r="694" spans="10:10">
      <c r="J694" s="14"/>
    </row>
    <row r="695" spans="10:10">
      <c r="J695" s="14"/>
    </row>
    <row r="696" spans="10:10">
      <c r="J696" s="14"/>
    </row>
    <row r="697" spans="10:10">
      <c r="J697" s="14"/>
    </row>
    <row r="698" spans="10:10">
      <c r="J698" s="14"/>
    </row>
    <row r="699" spans="10:10">
      <c r="J699" s="14"/>
    </row>
    <row r="700" spans="10:10">
      <c r="J700" s="14"/>
    </row>
    <row r="701" spans="10:10">
      <c r="J701" s="14"/>
    </row>
    <row r="702" spans="10:10">
      <c r="J702" s="14"/>
    </row>
    <row r="703" spans="10:10">
      <c r="J703" s="14"/>
    </row>
    <row r="704" spans="10:10">
      <c r="J704" s="14"/>
    </row>
    <row r="705" spans="10:10">
      <c r="J705" s="14"/>
    </row>
    <row r="706" spans="10:10">
      <c r="J706" s="14"/>
    </row>
    <row r="707" spans="10:10">
      <c r="J707" s="14"/>
    </row>
    <row r="708" spans="10:10">
      <c r="J708" s="14"/>
    </row>
    <row r="709" spans="10:10">
      <c r="J709" s="14"/>
    </row>
    <row r="710" spans="10:10">
      <c r="J710" s="14"/>
    </row>
    <row r="711" spans="10:10">
      <c r="J711" s="14"/>
    </row>
    <row r="712" spans="10:10">
      <c r="J712" s="14"/>
    </row>
    <row r="713" spans="10:10">
      <c r="J713" s="14"/>
    </row>
    <row r="714" spans="10:10">
      <c r="J714" s="14"/>
    </row>
    <row r="715" spans="10:10">
      <c r="J715" s="14"/>
    </row>
    <row r="716" spans="10:10">
      <c r="J716" s="14"/>
    </row>
    <row r="717" spans="10:10">
      <c r="J717" s="14"/>
    </row>
    <row r="718" spans="10:10">
      <c r="J718" s="14"/>
    </row>
    <row r="719" spans="10:10">
      <c r="J719" s="14"/>
    </row>
    <row r="720" spans="10:10">
      <c r="J720" s="14"/>
    </row>
    <row r="721" spans="10:10">
      <c r="J721" s="14"/>
    </row>
    <row r="722" spans="10:10">
      <c r="J722" s="14"/>
    </row>
    <row r="723" spans="10:10">
      <c r="J723" s="14"/>
    </row>
    <row r="724" spans="10:10">
      <c r="J724" s="14"/>
    </row>
    <row r="725" spans="10:10">
      <c r="J725" s="14"/>
    </row>
    <row r="726" spans="10:10">
      <c r="J726" s="14"/>
    </row>
    <row r="727" spans="10:10">
      <c r="J727" s="14"/>
    </row>
    <row r="728" spans="10:10">
      <c r="J728" s="14"/>
    </row>
    <row r="729" spans="10:10">
      <c r="J729" s="14"/>
    </row>
    <row r="730" spans="10:10">
      <c r="J730" s="14"/>
    </row>
    <row r="731" spans="10:10">
      <c r="J731" s="14"/>
    </row>
    <row r="732" spans="10:10">
      <c r="J732" s="14"/>
    </row>
    <row r="733" spans="10:10">
      <c r="J733" s="14"/>
    </row>
    <row r="734" spans="10:10">
      <c r="J734" s="14"/>
    </row>
    <row r="735" spans="10:10">
      <c r="J735" s="14"/>
    </row>
    <row r="736" spans="10:10">
      <c r="J736" s="14"/>
    </row>
    <row r="737" spans="10:10">
      <c r="J737" s="14"/>
    </row>
    <row r="738" spans="10:10">
      <c r="J738" s="14"/>
    </row>
    <row r="739" spans="10:10">
      <c r="J739" s="14"/>
    </row>
    <row r="740" spans="10:10">
      <c r="J740" s="14"/>
    </row>
    <row r="741" spans="10:10">
      <c r="J741" s="14"/>
    </row>
    <row r="742" spans="10:10">
      <c r="J742" s="14"/>
    </row>
    <row r="743" spans="10:10">
      <c r="J743" s="14"/>
    </row>
    <row r="744" spans="10:10">
      <c r="J744" s="14"/>
    </row>
    <row r="745" spans="10:10">
      <c r="J745" s="14"/>
    </row>
    <row r="746" spans="10:10">
      <c r="J746" s="14"/>
    </row>
    <row r="747" spans="10:10">
      <c r="J747" s="14"/>
    </row>
    <row r="748" spans="10:10">
      <c r="J748" s="14"/>
    </row>
    <row r="749" spans="10:10">
      <c r="J749" s="14"/>
    </row>
    <row r="750" spans="10:10">
      <c r="J750" s="14"/>
    </row>
    <row r="751" spans="10:10">
      <c r="J751" s="14"/>
    </row>
    <row r="752" spans="10:10">
      <c r="J752" s="14"/>
    </row>
    <row r="753" spans="10:10">
      <c r="J753" s="14"/>
    </row>
    <row r="754" spans="10:10">
      <c r="J754" s="14"/>
    </row>
    <row r="755" spans="10:10">
      <c r="J755" s="14"/>
    </row>
    <row r="756" spans="10:10">
      <c r="J756" s="14"/>
    </row>
    <row r="757" spans="10:10">
      <c r="J757" s="14"/>
    </row>
    <row r="758" spans="10:10">
      <c r="J758" s="14"/>
    </row>
    <row r="759" spans="10:10">
      <c r="J759" s="14"/>
    </row>
    <row r="760" spans="10:10">
      <c r="J760" s="14"/>
    </row>
    <row r="761" spans="10:10">
      <c r="J761" s="14"/>
    </row>
    <row r="762" spans="10:10">
      <c r="J762" s="14"/>
    </row>
    <row r="763" spans="10:10">
      <c r="J763" s="14"/>
    </row>
    <row r="764" spans="10:10">
      <c r="J764" s="14"/>
    </row>
    <row r="765" spans="10:10">
      <c r="J765" s="14"/>
    </row>
    <row r="766" spans="10:10">
      <c r="J766" s="14"/>
    </row>
    <row r="767" spans="10:10">
      <c r="J767" s="14"/>
    </row>
    <row r="768" spans="10:10">
      <c r="J768" s="14"/>
    </row>
    <row r="769" spans="10:10">
      <c r="J769" s="14"/>
    </row>
    <row r="770" spans="10:10">
      <c r="J770" s="14"/>
    </row>
    <row r="771" spans="10:10">
      <c r="J771" s="14"/>
    </row>
    <row r="772" spans="10:10">
      <c r="J772" s="14"/>
    </row>
    <row r="773" spans="10:10">
      <c r="J773" s="14"/>
    </row>
    <row r="774" spans="10:10">
      <c r="J774" s="14"/>
    </row>
    <row r="775" spans="10:10">
      <c r="J775" s="14"/>
    </row>
    <row r="776" spans="10:10">
      <c r="J776" s="14"/>
    </row>
    <row r="777" spans="10:10">
      <c r="J777" s="14"/>
    </row>
    <row r="778" spans="10:10">
      <c r="J778" s="14"/>
    </row>
    <row r="779" spans="10:10">
      <c r="J779" s="14"/>
    </row>
    <row r="780" spans="10:10">
      <c r="J780" s="14"/>
    </row>
    <row r="781" spans="10:10">
      <c r="J781" s="14"/>
    </row>
    <row r="782" spans="10:10">
      <c r="J782" s="14"/>
    </row>
    <row r="783" spans="10:10">
      <c r="J783" s="14"/>
    </row>
    <row r="784" spans="10:10">
      <c r="J784" s="14"/>
    </row>
    <row r="785" spans="10:10">
      <c r="J785" s="14"/>
    </row>
    <row r="786" spans="10:10">
      <c r="J786" s="14"/>
    </row>
    <row r="787" spans="10:10">
      <c r="J787" s="14"/>
    </row>
    <row r="788" spans="10:10">
      <c r="J788" s="14"/>
    </row>
    <row r="789" spans="10:10">
      <c r="J789" s="14"/>
    </row>
    <row r="790" spans="10:10">
      <c r="J790" s="14"/>
    </row>
    <row r="791" spans="10:10">
      <c r="J791" s="14"/>
    </row>
    <row r="792" spans="10:10">
      <c r="J792" s="14"/>
    </row>
    <row r="793" spans="10:10">
      <c r="J793" s="14"/>
    </row>
    <row r="794" spans="10:10">
      <c r="J794" s="14"/>
    </row>
    <row r="795" spans="10:10">
      <c r="J795" s="14"/>
    </row>
    <row r="796" spans="10:10">
      <c r="J796" s="14"/>
    </row>
    <row r="797" spans="10:10">
      <c r="J797" s="14"/>
    </row>
    <row r="798" spans="10:10">
      <c r="J798" s="14"/>
    </row>
    <row r="799" spans="10:10">
      <c r="J799" s="14"/>
    </row>
    <row r="800" spans="10:10">
      <c r="J800" s="14"/>
    </row>
    <row r="801" spans="10:10">
      <c r="J801" s="14"/>
    </row>
    <row r="802" spans="10:10">
      <c r="J802" s="14"/>
    </row>
    <row r="803" spans="10:10">
      <c r="J803" s="14"/>
    </row>
    <row r="804" spans="10:10">
      <c r="J804" s="14"/>
    </row>
    <row r="805" spans="10:10">
      <c r="J805" s="14"/>
    </row>
    <row r="806" spans="10:10">
      <c r="J806" s="14"/>
    </row>
    <row r="807" spans="10:10">
      <c r="J807" s="14"/>
    </row>
    <row r="808" spans="10:10">
      <c r="J808" s="14"/>
    </row>
    <row r="809" spans="10:10">
      <c r="J809" s="14"/>
    </row>
    <row r="810" spans="10:10">
      <c r="J810" s="14"/>
    </row>
    <row r="811" spans="10:10">
      <c r="J811" s="14"/>
    </row>
    <row r="812" spans="10:10">
      <c r="J812" s="14"/>
    </row>
    <row r="813" spans="10:10">
      <c r="J813" s="14"/>
    </row>
    <row r="814" spans="10:10">
      <c r="J814" s="14"/>
    </row>
    <row r="815" spans="10:10">
      <c r="J815" s="14"/>
    </row>
    <row r="816" spans="10:10">
      <c r="J816" s="14"/>
    </row>
    <row r="817" spans="10:10">
      <c r="J817" s="14"/>
    </row>
    <row r="818" spans="10:10">
      <c r="J818" s="14"/>
    </row>
    <row r="819" spans="10:10">
      <c r="J819" s="14"/>
    </row>
    <row r="820" spans="10:10">
      <c r="J820" s="14"/>
    </row>
    <row r="821" spans="10:10">
      <c r="J821" s="14"/>
    </row>
    <row r="822" spans="10:10">
      <c r="J822" s="14"/>
    </row>
    <row r="823" spans="10:10">
      <c r="J823" s="14"/>
    </row>
    <row r="824" spans="10:10">
      <c r="J824" s="14"/>
    </row>
    <row r="825" spans="10:10">
      <c r="J825" s="14"/>
    </row>
    <row r="826" spans="10:10">
      <c r="J826" s="14"/>
    </row>
    <row r="827" spans="10:10">
      <c r="J827" s="14"/>
    </row>
    <row r="828" spans="10:10">
      <c r="J828" s="14"/>
    </row>
    <row r="829" spans="10:10">
      <c r="J829" s="14"/>
    </row>
    <row r="830" spans="10:10">
      <c r="J830" s="14"/>
    </row>
    <row r="831" spans="10:10">
      <c r="J831" s="14"/>
    </row>
    <row r="832" spans="10:10">
      <c r="J832" s="14"/>
    </row>
    <row r="833" spans="10:10">
      <c r="J833" s="14"/>
    </row>
    <row r="834" spans="10:10">
      <c r="J834" s="14"/>
    </row>
    <row r="835" spans="10:10">
      <c r="J835" s="14"/>
    </row>
    <row r="836" spans="10:10">
      <c r="J836" s="14"/>
    </row>
    <row r="837" spans="10:10">
      <c r="J837" s="14"/>
    </row>
    <row r="838" spans="10:10">
      <c r="J838" s="14"/>
    </row>
    <row r="839" spans="10:10">
      <c r="J839" s="14"/>
    </row>
    <row r="840" spans="10:10">
      <c r="J840" s="14"/>
    </row>
    <row r="841" spans="10:10">
      <c r="J841" s="14"/>
    </row>
    <row r="842" spans="10:10">
      <c r="J842" s="14"/>
    </row>
    <row r="843" spans="10:10">
      <c r="J843" s="14"/>
    </row>
    <row r="844" spans="10:10">
      <c r="J844" s="14"/>
    </row>
    <row r="845" spans="10:10">
      <c r="J845" s="14"/>
    </row>
    <row r="846" spans="10:10">
      <c r="J846" s="14"/>
    </row>
    <row r="847" spans="10:10">
      <c r="J847" s="14"/>
    </row>
    <row r="848" spans="10:10">
      <c r="J848" s="14"/>
    </row>
    <row r="849" spans="10:10">
      <c r="J849" s="14"/>
    </row>
    <row r="850" spans="10:10">
      <c r="J850" s="14"/>
    </row>
    <row r="851" spans="10:10">
      <c r="J851" s="14"/>
    </row>
    <row r="852" spans="10:10">
      <c r="J852" s="14"/>
    </row>
    <row r="853" spans="10:10">
      <c r="J853" s="14"/>
    </row>
    <row r="854" spans="10:10">
      <c r="J854" s="14"/>
    </row>
    <row r="855" spans="10:10">
      <c r="J855" s="14"/>
    </row>
    <row r="856" spans="10:10">
      <c r="J856" s="14"/>
    </row>
    <row r="857" spans="10:10">
      <c r="J857" s="14"/>
    </row>
    <row r="858" spans="10:10">
      <c r="J858" s="14"/>
    </row>
    <row r="859" spans="10:10">
      <c r="J859" s="14"/>
    </row>
    <row r="860" spans="10:10">
      <c r="J860" s="14"/>
    </row>
    <row r="861" spans="10:10">
      <c r="J861" s="14"/>
    </row>
    <row r="862" spans="10:10">
      <c r="J862" s="14"/>
    </row>
    <row r="863" spans="10:10">
      <c r="J863" s="14"/>
    </row>
    <row r="864" spans="10:10">
      <c r="J864" s="14"/>
    </row>
    <row r="865" spans="10:10">
      <c r="J865" s="14"/>
    </row>
    <row r="866" spans="10:10">
      <c r="J866" s="14"/>
    </row>
    <row r="867" spans="10:10">
      <c r="J867" s="14"/>
    </row>
    <row r="868" spans="10:10">
      <c r="J868" s="14"/>
    </row>
    <row r="869" spans="10:10">
      <c r="J869" s="14"/>
    </row>
    <row r="870" spans="10:10">
      <c r="J870" s="14"/>
    </row>
    <row r="871" spans="10:10">
      <c r="J871" s="14"/>
    </row>
    <row r="872" spans="10:10">
      <c r="J872" s="14"/>
    </row>
    <row r="873" spans="10:10">
      <c r="J873" s="14"/>
    </row>
    <row r="874" spans="10:10">
      <c r="J874" s="14"/>
    </row>
    <row r="875" spans="10:10">
      <c r="J875" s="14"/>
    </row>
    <row r="876" spans="10:10">
      <c r="J876" s="14"/>
    </row>
    <row r="877" spans="10:10">
      <c r="J877" s="14"/>
    </row>
    <row r="878" spans="10:10">
      <c r="J878" s="14"/>
    </row>
    <row r="879" spans="10:10">
      <c r="J879" s="14"/>
    </row>
    <row r="880" spans="10:10">
      <c r="J880" s="14"/>
    </row>
    <row r="881" spans="10:10">
      <c r="J881" s="14"/>
    </row>
    <row r="882" spans="10:10">
      <c r="J882" s="14"/>
    </row>
    <row r="883" spans="10:10">
      <c r="J883" s="14"/>
    </row>
    <row r="884" spans="10:10">
      <c r="J884" s="14"/>
    </row>
    <row r="885" spans="10:10">
      <c r="J885" s="14"/>
    </row>
    <row r="886" spans="10:10">
      <c r="J886" s="14"/>
    </row>
    <row r="887" spans="10:10">
      <c r="J887" s="14"/>
    </row>
    <row r="888" spans="10:10">
      <c r="J888" s="14"/>
    </row>
    <row r="889" spans="10:10">
      <c r="J889" s="14"/>
    </row>
    <row r="890" spans="10:10">
      <c r="J890" s="14"/>
    </row>
    <row r="891" spans="10:10">
      <c r="J891" s="14"/>
    </row>
    <row r="892" spans="10:10">
      <c r="J892" s="14"/>
    </row>
    <row r="893" spans="10:10">
      <c r="J893" s="14"/>
    </row>
    <row r="894" spans="10:10">
      <c r="J894" s="14"/>
    </row>
    <row r="895" spans="10:10">
      <c r="J895" s="14"/>
    </row>
    <row r="896" spans="10:10">
      <c r="J896" s="14"/>
    </row>
    <row r="897" spans="10:10">
      <c r="J897" s="14"/>
    </row>
    <row r="898" spans="10:10">
      <c r="J898" s="14"/>
    </row>
    <row r="899" spans="10:10">
      <c r="J899" s="14"/>
    </row>
    <row r="900" spans="10:10">
      <c r="J900" s="14"/>
    </row>
    <row r="901" spans="10:10">
      <c r="J901" s="14"/>
    </row>
    <row r="902" spans="10:10">
      <c r="J902" s="14"/>
    </row>
    <row r="903" spans="10:10">
      <c r="J903" s="14"/>
    </row>
    <row r="904" spans="10:10">
      <c r="J904" s="14"/>
    </row>
    <row r="905" spans="10:10">
      <c r="J905" s="14"/>
    </row>
    <row r="906" spans="10:10">
      <c r="J906" s="14"/>
    </row>
    <row r="907" spans="10:10">
      <c r="J907" s="14"/>
    </row>
    <row r="908" spans="10:10">
      <c r="J908" s="14"/>
    </row>
    <row r="909" spans="10:10">
      <c r="J909" s="14"/>
    </row>
    <row r="910" spans="10:10">
      <c r="J910" s="14"/>
    </row>
    <row r="911" spans="10:10">
      <c r="J911" s="14"/>
    </row>
    <row r="912" spans="10:10">
      <c r="J912" s="14"/>
    </row>
    <row r="913" spans="10:10">
      <c r="J913" s="14"/>
    </row>
    <row r="914" spans="10:10">
      <c r="J914" s="14"/>
    </row>
    <row r="915" spans="10:10">
      <c r="J915" s="14"/>
    </row>
    <row r="916" spans="10:10">
      <c r="J916" s="14"/>
    </row>
    <row r="917" spans="10:10">
      <c r="J917" s="14"/>
    </row>
  </sheetData>
  <mergeCells count="25">
    <mergeCell ref="C31:F31"/>
    <mergeCell ref="C32:F32"/>
    <mergeCell ref="C33:F33"/>
    <mergeCell ref="C34:F34"/>
    <mergeCell ref="B2:G3"/>
    <mergeCell ref="C25:F25"/>
    <mergeCell ref="C26:F26"/>
    <mergeCell ref="C27:F27"/>
    <mergeCell ref="C28:F28"/>
    <mergeCell ref="B38:G38"/>
    <mergeCell ref="C24:F24"/>
    <mergeCell ref="C13:F13"/>
    <mergeCell ref="B14:B34"/>
    <mergeCell ref="B35:F35"/>
    <mergeCell ref="C15:F15"/>
    <mergeCell ref="C16:F16"/>
    <mergeCell ref="C17:F17"/>
    <mergeCell ref="C18:F18"/>
    <mergeCell ref="C19:F19"/>
    <mergeCell ref="C20:F20"/>
    <mergeCell ref="C21:F21"/>
    <mergeCell ref="C29:F29"/>
    <mergeCell ref="C22:F22"/>
    <mergeCell ref="C30:F30"/>
    <mergeCell ref="C23:F23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8" filterMode="1">
    <tabColor theme="9" tint="-0.249977111117893"/>
  </sheetPr>
  <dimension ref="A1:F545"/>
  <sheetViews>
    <sheetView showGridLines="0" workbookViewId="0">
      <selection activeCell="E523" sqref="E523"/>
    </sheetView>
  </sheetViews>
  <sheetFormatPr baseColWidth="10" defaultRowHeight="16.5"/>
  <cols>
    <col min="1" max="1" width="20.7109375" style="20" customWidth="1"/>
    <col min="2" max="3" width="6.7109375" style="3" customWidth="1"/>
    <col min="4" max="4" width="40.7109375" style="3" customWidth="1"/>
    <col min="5" max="5" width="56.7109375" style="3" bestFit="1" customWidth="1"/>
    <col min="6" max="6" width="40.7109375" style="3" customWidth="1"/>
    <col min="7" max="16384" width="11.42578125" style="3"/>
  </cols>
  <sheetData>
    <row r="1" spans="1:6" ht="19.5" customHeight="1">
      <c r="A1" s="21" t="s">
        <v>1</v>
      </c>
      <c r="D1" s="137" t="s">
        <v>914</v>
      </c>
      <c r="E1" s="139" t="s">
        <v>921</v>
      </c>
    </row>
    <row r="2" spans="1:6" ht="15">
      <c r="A2" s="22" t="str">
        <f t="shared" ref="A2:A31" ca="1" si="0">IFERROR(MID(INDEX(nomfeuilles,ROW()+3),SEARCH("]",INDEX(nomfeuilles,ROW()+3))+1,30),"")</f>
        <v>Février-2015</v>
      </c>
      <c r="D2" s="138"/>
      <c r="E2" s="140"/>
    </row>
    <row r="3" spans="1:6" ht="15">
      <c r="A3" s="22" t="str">
        <f t="shared" ca="1" si="0"/>
        <v/>
      </c>
    </row>
    <row r="4" spans="1:6" ht="15">
      <c r="A4" s="22" t="str">
        <f t="shared" ca="1" si="0"/>
        <v/>
      </c>
    </row>
    <row r="5" spans="1:6" ht="15">
      <c r="A5" s="22" t="str">
        <f t="shared" ca="1" si="0"/>
        <v/>
      </c>
    </row>
    <row r="6" spans="1:6" ht="15">
      <c r="A6" s="22" t="str">
        <f t="shared" ca="1" si="0"/>
        <v/>
      </c>
    </row>
    <row r="7" spans="1:6" ht="15">
      <c r="A7" s="22" t="str">
        <f t="shared" ca="1" si="0"/>
        <v/>
      </c>
    </row>
    <row r="8" spans="1:6" ht="15" customHeight="1">
      <c r="A8" s="22" t="str">
        <f t="shared" ca="1" si="0"/>
        <v/>
      </c>
      <c r="D8" s="40" t="s">
        <v>4</v>
      </c>
      <c r="E8" s="40" t="s">
        <v>5</v>
      </c>
      <c r="F8" s="40" t="s">
        <v>3</v>
      </c>
    </row>
    <row r="9" spans="1:6" ht="15" customHeight="1">
      <c r="A9" s="22" t="str">
        <f t="shared" ca="1" si="0"/>
        <v/>
      </c>
      <c r="D9" s="78"/>
      <c r="E9" s="97" t="s">
        <v>798</v>
      </c>
      <c r="F9" s="78"/>
    </row>
    <row r="10" spans="1:6" ht="15">
      <c r="A10" s="22" t="str">
        <f t="shared" ca="1" si="0"/>
        <v/>
      </c>
      <c r="D10" s="28" t="s">
        <v>22</v>
      </c>
      <c r="E10" s="28" t="s">
        <v>10</v>
      </c>
      <c r="F10" s="28">
        <v>10000</v>
      </c>
    </row>
    <row r="11" spans="1:6" ht="15">
      <c r="A11" s="22" t="str">
        <f t="shared" ca="1" si="0"/>
        <v/>
      </c>
      <c r="D11" s="28" t="s">
        <v>23</v>
      </c>
      <c r="E11" s="28" t="s">
        <v>11</v>
      </c>
      <c r="F11" s="28">
        <v>7000</v>
      </c>
    </row>
    <row r="12" spans="1:6" ht="15">
      <c r="A12" s="22" t="str">
        <f t="shared" ca="1" si="0"/>
        <v/>
      </c>
      <c r="D12" s="28" t="s">
        <v>24</v>
      </c>
      <c r="E12" s="28" t="s">
        <v>12</v>
      </c>
      <c r="F12" s="28"/>
    </row>
    <row r="13" spans="1:6" ht="15">
      <c r="A13" s="22" t="str">
        <f t="shared" ca="1" si="0"/>
        <v/>
      </c>
      <c r="D13" s="28" t="s">
        <v>25</v>
      </c>
      <c r="E13" s="29" t="s">
        <v>13</v>
      </c>
      <c r="F13" s="28">
        <v>7000</v>
      </c>
    </row>
    <row r="14" spans="1:6" ht="15">
      <c r="A14" s="22" t="str">
        <f t="shared" ca="1" si="0"/>
        <v/>
      </c>
      <c r="D14" s="28" t="s">
        <v>26</v>
      </c>
      <c r="E14" s="29" t="s">
        <v>14</v>
      </c>
      <c r="F14" s="28">
        <v>7000</v>
      </c>
    </row>
    <row r="15" spans="1:6" ht="15">
      <c r="A15" s="22" t="str">
        <f t="shared" ca="1" si="0"/>
        <v/>
      </c>
      <c r="D15" s="28" t="s">
        <v>27</v>
      </c>
      <c r="E15" s="29" t="s">
        <v>41</v>
      </c>
      <c r="F15" s="28">
        <v>7000</v>
      </c>
    </row>
    <row r="16" spans="1:6" ht="15">
      <c r="A16" s="22" t="str">
        <f t="shared" ca="1" si="0"/>
        <v/>
      </c>
      <c r="D16" s="28" t="s">
        <v>28</v>
      </c>
      <c r="E16" s="29" t="s">
        <v>37</v>
      </c>
      <c r="F16" s="28"/>
    </row>
    <row r="17" spans="1:6" ht="15">
      <c r="A17" s="22" t="str">
        <f t="shared" ca="1" si="0"/>
        <v/>
      </c>
      <c r="D17" s="28" t="s">
        <v>29</v>
      </c>
      <c r="E17" s="29" t="s">
        <v>15</v>
      </c>
      <c r="F17" s="28"/>
    </row>
    <row r="18" spans="1:6" ht="15">
      <c r="A18" s="22" t="str">
        <f t="shared" ca="1" si="0"/>
        <v/>
      </c>
      <c r="D18" s="28" t="s">
        <v>30</v>
      </c>
      <c r="E18" s="29" t="s">
        <v>40</v>
      </c>
      <c r="F18" s="28">
        <v>10000</v>
      </c>
    </row>
    <row r="19" spans="1:6" ht="15">
      <c r="A19" s="22" t="str">
        <f t="shared" ca="1" si="0"/>
        <v/>
      </c>
      <c r="D19" s="28" t="s">
        <v>31</v>
      </c>
      <c r="E19" s="29" t="s">
        <v>718</v>
      </c>
      <c r="F19" s="28"/>
    </row>
    <row r="20" spans="1:6" ht="15">
      <c r="A20" s="22" t="str">
        <f t="shared" ca="1" si="0"/>
        <v/>
      </c>
      <c r="D20" s="28" t="s">
        <v>32</v>
      </c>
      <c r="E20" s="29" t="s">
        <v>719</v>
      </c>
      <c r="F20" s="28"/>
    </row>
    <row r="21" spans="1:6" ht="15">
      <c r="A21" s="22" t="str">
        <f t="shared" ca="1" si="0"/>
        <v/>
      </c>
      <c r="D21" s="28" t="s">
        <v>33</v>
      </c>
      <c r="E21" s="29" t="s">
        <v>16</v>
      </c>
      <c r="F21" s="28"/>
    </row>
    <row r="22" spans="1:6" ht="15">
      <c r="A22" s="22" t="str">
        <f t="shared" ca="1" si="0"/>
        <v/>
      </c>
      <c r="D22" s="28" t="s">
        <v>34</v>
      </c>
      <c r="E22" s="29" t="s">
        <v>17</v>
      </c>
      <c r="F22" s="28"/>
    </row>
    <row r="23" spans="1:6" ht="15">
      <c r="A23" s="22" t="str">
        <f t="shared" ca="1" si="0"/>
        <v/>
      </c>
      <c r="D23" s="28" t="s">
        <v>35</v>
      </c>
      <c r="E23" s="29" t="s">
        <v>18</v>
      </c>
      <c r="F23" s="28"/>
    </row>
    <row r="24" spans="1:6" ht="15">
      <c r="A24" s="22" t="str">
        <f t="shared" ca="1" si="0"/>
        <v/>
      </c>
      <c r="D24" s="28" t="s">
        <v>36</v>
      </c>
      <c r="E24" s="29" t="s">
        <v>19</v>
      </c>
      <c r="F24" s="28"/>
    </row>
    <row r="25" spans="1:6" ht="15">
      <c r="A25" s="22" t="str">
        <f t="shared" ca="1" si="0"/>
        <v/>
      </c>
      <c r="D25" s="28" t="s">
        <v>38</v>
      </c>
      <c r="E25" s="29" t="s">
        <v>20</v>
      </c>
      <c r="F25" s="28"/>
    </row>
    <row r="26" spans="1:6" ht="15">
      <c r="A26" s="22" t="str">
        <f t="shared" ca="1" si="0"/>
        <v/>
      </c>
      <c r="D26" s="28" t="s">
        <v>39</v>
      </c>
      <c r="E26" s="29" t="s">
        <v>21</v>
      </c>
      <c r="F26" s="28"/>
    </row>
    <row r="27" spans="1:6" ht="15">
      <c r="A27" s="22" t="str">
        <f t="shared" ca="1" si="0"/>
        <v/>
      </c>
      <c r="D27" s="78"/>
      <c r="E27" s="98" t="s">
        <v>799</v>
      </c>
      <c r="F27" s="78"/>
    </row>
    <row r="28" spans="1:6" ht="15" customHeight="1">
      <c r="A28" s="22" t="str">
        <f t="shared" ca="1" si="0"/>
        <v/>
      </c>
      <c r="D28" s="28" t="s">
        <v>73</v>
      </c>
      <c r="E28" s="29" t="s">
        <v>42</v>
      </c>
      <c r="F28" s="28">
        <v>1400</v>
      </c>
    </row>
    <row r="29" spans="1:6" ht="15" customHeight="1">
      <c r="A29" s="22" t="str">
        <f t="shared" ca="1" si="0"/>
        <v/>
      </c>
      <c r="D29" s="31" t="s">
        <v>74</v>
      </c>
      <c r="E29" s="28" t="s">
        <v>43</v>
      </c>
      <c r="F29" s="28">
        <v>55</v>
      </c>
    </row>
    <row r="30" spans="1:6" ht="15" customHeight="1">
      <c r="A30" s="22" t="str">
        <f t="shared" ca="1" si="0"/>
        <v/>
      </c>
      <c r="D30" s="31" t="s">
        <v>75</v>
      </c>
      <c r="E30" s="28" t="s">
        <v>44</v>
      </c>
      <c r="F30" s="28">
        <v>2100</v>
      </c>
    </row>
    <row r="31" spans="1:6" ht="15" customHeight="1">
      <c r="A31" s="22" t="str">
        <f t="shared" ca="1" si="0"/>
        <v/>
      </c>
      <c r="D31" s="31" t="s">
        <v>76</v>
      </c>
      <c r="E31" s="28" t="s">
        <v>45</v>
      </c>
      <c r="F31" s="28">
        <v>2100</v>
      </c>
    </row>
    <row r="32" spans="1:6" ht="15" customHeight="1">
      <c r="A32" s="22" t="str">
        <f t="shared" ref="A32:A64" ca="1" si="1">IFERROR(MID(INDEX(nomfeuilles,ROW()+3),SEARCH("]",INDEX(nomfeuilles,ROW()+3))+1,30),"")</f>
        <v/>
      </c>
      <c r="D32" s="31" t="s">
        <v>77</v>
      </c>
      <c r="E32" s="28" t="s">
        <v>46</v>
      </c>
      <c r="F32" s="28">
        <v>850</v>
      </c>
    </row>
    <row r="33" spans="1:6" ht="15" customHeight="1">
      <c r="A33" s="22" t="str">
        <f t="shared" ca="1" si="1"/>
        <v/>
      </c>
      <c r="D33" s="31" t="s">
        <v>78</v>
      </c>
      <c r="E33" s="28" t="s">
        <v>47</v>
      </c>
      <c r="F33" s="28">
        <v>400</v>
      </c>
    </row>
    <row r="34" spans="1:6" ht="15" customHeight="1">
      <c r="A34" s="22" t="str">
        <f t="shared" ca="1" si="1"/>
        <v/>
      </c>
      <c r="D34" s="31" t="s">
        <v>79</v>
      </c>
      <c r="E34" s="28" t="s">
        <v>48</v>
      </c>
      <c r="F34" s="28">
        <v>250</v>
      </c>
    </row>
    <row r="35" spans="1:6" ht="15" customHeight="1">
      <c r="A35" s="22" t="str">
        <f t="shared" ca="1" si="1"/>
        <v/>
      </c>
      <c r="D35" s="31" t="s">
        <v>80</v>
      </c>
      <c r="E35" s="28" t="s">
        <v>49</v>
      </c>
      <c r="F35" s="28">
        <v>1300</v>
      </c>
    </row>
    <row r="36" spans="1:6" ht="15" customHeight="1">
      <c r="A36" s="22" t="str">
        <f t="shared" ca="1" si="1"/>
        <v/>
      </c>
      <c r="D36" s="31" t="s">
        <v>81</v>
      </c>
      <c r="E36" s="28" t="s">
        <v>50</v>
      </c>
      <c r="F36" s="28">
        <v>1300</v>
      </c>
    </row>
    <row r="37" spans="1:6" ht="15" customHeight="1">
      <c r="A37" s="22" t="str">
        <f t="shared" ca="1" si="1"/>
        <v/>
      </c>
      <c r="D37" s="31" t="s">
        <v>82</v>
      </c>
      <c r="E37" s="28" t="s">
        <v>51</v>
      </c>
      <c r="F37" s="28">
        <v>50</v>
      </c>
    </row>
    <row r="38" spans="1:6" ht="15" customHeight="1">
      <c r="A38" s="22" t="str">
        <f t="shared" ca="1" si="1"/>
        <v/>
      </c>
      <c r="D38" s="31" t="s">
        <v>83</v>
      </c>
      <c r="E38" s="28" t="s">
        <v>53</v>
      </c>
      <c r="F38" s="28">
        <v>37</v>
      </c>
    </row>
    <row r="39" spans="1:6" ht="15" customHeight="1">
      <c r="A39" s="22" t="str">
        <f t="shared" ca="1" si="1"/>
        <v/>
      </c>
      <c r="D39" s="31" t="s">
        <v>84</v>
      </c>
      <c r="E39" s="28" t="s">
        <v>52</v>
      </c>
      <c r="F39" s="28">
        <v>52</v>
      </c>
    </row>
    <row r="40" spans="1:6" ht="15" customHeight="1">
      <c r="A40" s="22" t="str">
        <f t="shared" ca="1" si="1"/>
        <v/>
      </c>
      <c r="D40" s="31" t="s">
        <v>85</v>
      </c>
      <c r="E40" s="28" t="s">
        <v>54</v>
      </c>
      <c r="F40" s="28">
        <v>37</v>
      </c>
    </row>
    <row r="41" spans="1:6" ht="15" customHeight="1">
      <c r="A41" s="22" t="str">
        <f t="shared" ca="1" si="1"/>
        <v/>
      </c>
      <c r="D41" s="31" t="s">
        <v>86</v>
      </c>
      <c r="E41" s="28" t="s">
        <v>55</v>
      </c>
      <c r="F41" s="28">
        <v>39</v>
      </c>
    </row>
    <row r="42" spans="1:6" ht="15">
      <c r="A42" s="22" t="str">
        <f t="shared" ca="1" si="1"/>
        <v/>
      </c>
      <c r="D42" s="31" t="s">
        <v>87</v>
      </c>
      <c r="E42" s="28" t="s">
        <v>56</v>
      </c>
      <c r="F42" s="28">
        <v>39</v>
      </c>
    </row>
    <row r="43" spans="1:6" ht="15">
      <c r="A43" s="22" t="str">
        <f t="shared" ca="1" si="1"/>
        <v/>
      </c>
      <c r="D43" s="31" t="s">
        <v>88</v>
      </c>
      <c r="E43" s="28" t="s">
        <v>57</v>
      </c>
      <c r="F43" s="28">
        <v>24</v>
      </c>
    </row>
    <row r="44" spans="1:6" ht="15">
      <c r="A44" s="22" t="str">
        <f t="shared" ca="1" si="1"/>
        <v/>
      </c>
      <c r="D44" s="31" t="s">
        <v>89</v>
      </c>
      <c r="E44" s="28" t="s">
        <v>58</v>
      </c>
      <c r="F44" s="28">
        <v>33</v>
      </c>
    </row>
    <row r="45" spans="1:6" ht="15">
      <c r="A45" s="22" t="str">
        <f t="shared" ca="1" si="1"/>
        <v/>
      </c>
      <c r="D45" s="31" t="s">
        <v>90</v>
      </c>
      <c r="E45" s="28" t="s">
        <v>59</v>
      </c>
      <c r="F45" s="28">
        <v>38</v>
      </c>
    </row>
    <row r="46" spans="1:6" ht="15">
      <c r="A46" s="22" t="str">
        <f t="shared" ca="1" si="1"/>
        <v/>
      </c>
      <c r="D46" s="31" t="s">
        <v>91</v>
      </c>
      <c r="E46" s="28" t="s">
        <v>60</v>
      </c>
      <c r="F46" s="28">
        <v>54</v>
      </c>
    </row>
    <row r="47" spans="1:6" ht="15">
      <c r="A47" s="22" t="str">
        <f t="shared" ca="1" si="1"/>
        <v/>
      </c>
      <c r="D47" s="31" t="s">
        <v>92</v>
      </c>
      <c r="E47" s="28" t="s">
        <v>61</v>
      </c>
      <c r="F47" s="28">
        <v>33</v>
      </c>
    </row>
    <row r="48" spans="1:6" ht="15">
      <c r="A48" s="22" t="str">
        <f t="shared" ca="1" si="1"/>
        <v/>
      </c>
      <c r="D48" s="31" t="s">
        <v>93</v>
      </c>
      <c r="E48" s="28" t="s">
        <v>62</v>
      </c>
      <c r="F48" s="28">
        <v>19</v>
      </c>
    </row>
    <row r="49" spans="1:6" ht="15">
      <c r="A49" s="22" t="str">
        <f t="shared" ca="1" si="1"/>
        <v/>
      </c>
      <c r="D49" s="31" t="s">
        <v>926</v>
      </c>
      <c r="E49" s="28" t="s">
        <v>63</v>
      </c>
      <c r="F49" s="28">
        <v>19</v>
      </c>
    </row>
    <row r="50" spans="1:6" ht="15">
      <c r="A50" s="22" t="str">
        <f t="shared" ca="1" si="1"/>
        <v/>
      </c>
      <c r="D50" s="31" t="s">
        <v>927</v>
      </c>
      <c r="E50" s="28" t="s">
        <v>64</v>
      </c>
      <c r="F50" s="28">
        <v>45</v>
      </c>
    </row>
    <row r="51" spans="1:6" ht="15">
      <c r="A51" s="22" t="str">
        <f t="shared" ca="1" si="1"/>
        <v/>
      </c>
      <c r="D51" s="31" t="s">
        <v>928</v>
      </c>
      <c r="E51" s="28" t="s">
        <v>65</v>
      </c>
      <c r="F51" s="28">
        <v>19</v>
      </c>
    </row>
    <row r="52" spans="1:6" ht="15">
      <c r="A52" s="22" t="str">
        <f t="shared" ca="1" si="1"/>
        <v/>
      </c>
      <c r="D52" s="31" t="s">
        <v>929</v>
      </c>
      <c r="E52" s="28" t="s">
        <v>67</v>
      </c>
      <c r="F52" s="28">
        <v>110</v>
      </c>
    </row>
    <row r="53" spans="1:6" ht="15">
      <c r="A53" s="22" t="str">
        <f t="shared" ca="1" si="1"/>
        <v/>
      </c>
      <c r="D53" s="31" t="s">
        <v>930</v>
      </c>
      <c r="E53" s="28" t="s">
        <v>68</v>
      </c>
      <c r="F53" s="28">
        <v>130</v>
      </c>
    </row>
    <row r="54" spans="1:6" ht="15">
      <c r="A54" s="22"/>
      <c r="D54" s="31" t="s">
        <v>931</v>
      </c>
      <c r="E54" s="31" t="s">
        <v>924</v>
      </c>
      <c r="F54" s="31"/>
    </row>
    <row r="55" spans="1:6" ht="15">
      <c r="A55" s="22" t="str">
        <f t="shared" ca="1" si="1"/>
        <v/>
      </c>
      <c r="D55" s="31" t="s">
        <v>932</v>
      </c>
      <c r="E55" s="31" t="s">
        <v>925</v>
      </c>
      <c r="F55" s="28">
        <v>19</v>
      </c>
    </row>
    <row r="56" spans="1:6" ht="15">
      <c r="A56" s="22" t="str">
        <f t="shared" ca="1" si="1"/>
        <v/>
      </c>
      <c r="D56" s="31" t="s">
        <v>933</v>
      </c>
      <c r="E56" s="28" t="s">
        <v>69</v>
      </c>
      <c r="F56" s="28">
        <v>500</v>
      </c>
    </row>
    <row r="57" spans="1:6" ht="15">
      <c r="A57" s="22" t="str">
        <f t="shared" ca="1" si="1"/>
        <v/>
      </c>
      <c r="D57" s="31" t="s">
        <v>934</v>
      </c>
      <c r="E57" s="28" t="s">
        <v>70</v>
      </c>
      <c r="F57" s="28">
        <v>350</v>
      </c>
    </row>
    <row r="58" spans="1:6" ht="15">
      <c r="A58" s="22" t="str">
        <f t="shared" ca="1" si="1"/>
        <v/>
      </c>
      <c r="D58" s="31" t="s">
        <v>935</v>
      </c>
      <c r="E58" s="28" t="s">
        <v>71</v>
      </c>
      <c r="F58" s="28">
        <v>50</v>
      </c>
    </row>
    <row r="59" spans="1:6" ht="15">
      <c r="A59" s="22" t="str">
        <f t="shared" ca="1" si="1"/>
        <v/>
      </c>
      <c r="D59" s="31" t="s">
        <v>936</v>
      </c>
      <c r="E59" s="28" t="s">
        <v>72</v>
      </c>
      <c r="F59" s="28">
        <v>110</v>
      </c>
    </row>
    <row r="60" spans="1:6" ht="15">
      <c r="A60" s="22" t="str">
        <f t="shared" ca="1" si="1"/>
        <v/>
      </c>
      <c r="D60" s="31" t="s">
        <v>937</v>
      </c>
      <c r="E60" s="28" t="s">
        <v>66</v>
      </c>
      <c r="F60" s="28"/>
    </row>
    <row r="61" spans="1:6" ht="15">
      <c r="A61" s="22" t="str">
        <f t="shared" ca="1" si="1"/>
        <v/>
      </c>
      <c r="D61" s="78"/>
      <c r="E61" s="98" t="s">
        <v>800</v>
      </c>
      <c r="F61" s="78"/>
    </row>
    <row r="62" spans="1:6" ht="15">
      <c r="A62" s="22" t="str">
        <f t="shared" ca="1" si="1"/>
        <v/>
      </c>
      <c r="D62" s="28" t="s">
        <v>98</v>
      </c>
      <c r="E62" s="28" t="s">
        <v>94</v>
      </c>
      <c r="F62" s="28">
        <v>200</v>
      </c>
    </row>
    <row r="63" spans="1:6" ht="15">
      <c r="A63" s="22" t="str">
        <f t="shared" ca="1" si="1"/>
        <v/>
      </c>
      <c r="D63" s="28" t="s">
        <v>99</v>
      </c>
      <c r="E63" s="31" t="s">
        <v>938</v>
      </c>
      <c r="F63" s="28"/>
    </row>
    <row r="64" spans="1:6" ht="15">
      <c r="A64" s="22" t="str">
        <f t="shared" ca="1" si="1"/>
        <v/>
      </c>
      <c r="D64" s="28" t="s">
        <v>100</v>
      </c>
      <c r="E64" s="28" t="s">
        <v>95</v>
      </c>
      <c r="F64" s="28"/>
    </row>
    <row r="65" spans="1:6" ht="15">
      <c r="A65" s="22" t="str">
        <f t="shared" ref="A65:A96" ca="1" si="2">IFERROR(MID(INDEX(nomfeuilles,ROW()+3),SEARCH("]",INDEX(nomfeuilles,ROW()+3))+1,30),"")</f>
        <v/>
      </c>
      <c r="D65" s="28" t="s">
        <v>101</v>
      </c>
      <c r="E65" s="28" t="s">
        <v>96</v>
      </c>
      <c r="F65" s="28"/>
    </row>
    <row r="66" spans="1:6" ht="15">
      <c r="A66" s="22" t="str">
        <f t="shared" ca="1" si="2"/>
        <v/>
      </c>
      <c r="D66" s="28" t="s">
        <v>102</v>
      </c>
      <c r="E66" s="28" t="s">
        <v>97</v>
      </c>
      <c r="F66" s="28"/>
    </row>
    <row r="67" spans="1:6" ht="15">
      <c r="A67" s="22" t="str">
        <f t="shared" ca="1" si="2"/>
        <v/>
      </c>
      <c r="D67" s="28" t="s">
        <v>103</v>
      </c>
      <c r="E67" s="31" t="s">
        <v>720</v>
      </c>
      <c r="F67" s="28">
        <v>400</v>
      </c>
    </row>
    <row r="68" spans="1:6" ht="15">
      <c r="A68" s="22" t="str">
        <f t="shared" ca="1" si="2"/>
        <v/>
      </c>
      <c r="D68" s="78"/>
      <c r="E68" s="98" t="s">
        <v>801</v>
      </c>
      <c r="F68" s="78"/>
    </row>
    <row r="69" spans="1:6" ht="15">
      <c r="A69" s="22" t="str">
        <f t="shared" ca="1" si="2"/>
        <v/>
      </c>
      <c r="D69" s="28" t="s">
        <v>121</v>
      </c>
      <c r="E69" s="31" t="s">
        <v>721</v>
      </c>
      <c r="F69" s="28">
        <v>4000</v>
      </c>
    </row>
    <row r="70" spans="1:6" ht="15">
      <c r="A70" s="22" t="str">
        <f t="shared" ca="1" si="2"/>
        <v/>
      </c>
      <c r="D70" s="28" t="s">
        <v>122</v>
      </c>
      <c r="E70" s="31" t="s">
        <v>722</v>
      </c>
      <c r="F70" s="28">
        <v>10000</v>
      </c>
    </row>
    <row r="71" spans="1:6" ht="15">
      <c r="A71" s="22" t="str">
        <f t="shared" ca="1" si="2"/>
        <v/>
      </c>
      <c r="D71" s="28" t="s">
        <v>123</v>
      </c>
      <c r="E71" s="31" t="s">
        <v>723</v>
      </c>
      <c r="F71" s="28">
        <v>11300</v>
      </c>
    </row>
    <row r="72" spans="1:6" ht="15">
      <c r="A72" s="22" t="str">
        <f t="shared" ca="1" si="2"/>
        <v/>
      </c>
      <c r="D72" s="28" t="s">
        <v>124</v>
      </c>
      <c r="E72" s="31" t="s">
        <v>724</v>
      </c>
      <c r="F72" s="28">
        <v>15000</v>
      </c>
    </row>
    <row r="73" spans="1:6" ht="15">
      <c r="A73" s="22" t="str">
        <f t="shared" ca="1" si="2"/>
        <v/>
      </c>
      <c r="D73" s="28" t="s">
        <v>125</v>
      </c>
      <c r="E73" s="31" t="s">
        <v>725</v>
      </c>
      <c r="F73" s="28">
        <v>19000</v>
      </c>
    </row>
    <row r="74" spans="1:6" ht="15">
      <c r="A74" s="22" t="str">
        <f t="shared" ca="1" si="2"/>
        <v/>
      </c>
      <c r="D74" s="28" t="s">
        <v>126</v>
      </c>
      <c r="E74" s="31" t="s">
        <v>726</v>
      </c>
      <c r="F74" s="28">
        <v>22500</v>
      </c>
    </row>
    <row r="75" spans="1:6" ht="15">
      <c r="A75" s="22" t="str">
        <f t="shared" ca="1" si="2"/>
        <v/>
      </c>
      <c r="D75" s="28" t="s">
        <v>127</v>
      </c>
      <c r="E75" s="28" t="s">
        <v>104</v>
      </c>
      <c r="F75" s="28">
        <v>9000</v>
      </c>
    </row>
    <row r="76" spans="1:6" ht="15">
      <c r="A76" s="22" t="str">
        <f t="shared" ca="1" si="2"/>
        <v/>
      </c>
      <c r="D76" s="28" t="s">
        <v>128</v>
      </c>
      <c r="E76" s="31" t="s">
        <v>727</v>
      </c>
      <c r="F76" s="28">
        <v>2000</v>
      </c>
    </row>
    <row r="77" spans="1:6" ht="15">
      <c r="A77" s="22" t="str">
        <f t="shared" ca="1" si="2"/>
        <v/>
      </c>
      <c r="D77" s="28" t="s">
        <v>129</v>
      </c>
      <c r="E77" s="31" t="s">
        <v>728</v>
      </c>
      <c r="F77" s="28">
        <v>3000</v>
      </c>
    </row>
    <row r="78" spans="1:6" ht="15">
      <c r="A78" s="22" t="str">
        <f t="shared" ca="1" si="2"/>
        <v/>
      </c>
      <c r="D78" s="28" t="s">
        <v>130</v>
      </c>
      <c r="E78" s="28" t="s">
        <v>105</v>
      </c>
      <c r="F78" s="28">
        <v>2500</v>
      </c>
    </row>
    <row r="79" spans="1:6" ht="15">
      <c r="A79" s="22" t="str">
        <f t="shared" ca="1" si="2"/>
        <v/>
      </c>
      <c r="D79" s="28" t="s">
        <v>131</v>
      </c>
      <c r="E79" s="28" t="s">
        <v>106</v>
      </c>
      <c r="F79" s="28">
        <v>1000</v>
      </c>
    </row>
    <row r="80" spans="1:6" ht="15">
      <c r="A80" s="22" t="str">
        <f t="shared" ca="1" si="2"/>
        <v/>
      </c>
      <c r="D80" s="28" t="s">
        <v>132</v>
      </c>
      <c r="E80" s="28" t="s">
        <v>107</v>
      </c>
      <c r="F80" s="28">
        <v>650</v>
      </c>
    </row>
    <row r="81" spans="1:6" ht="15">
      <c r="A81" s="22" t="str">
        <f t="shared" ca="1" si="2"/>
        <v/>
      </c>
      <c r="D81" s="28" t="s">
        <v>133</v>
      </c>
      <c r="E81" s="28" t="s">
        <v>118</v>
      </c>
      <c r="F81" s="28">
        <v>160</v>
      </c>
    </row>
    <row r="82" spans="1:6" ht="15">
      <c r="A82" s="22" t="str">
        <f t="shared" ca="1" si="2"/>
        <v/>
      </c>
      <c r="D82" s="28" t="s">
        <v>134</v>
      </c>
      <c r="E82" s="28" t="s">
        <v>108</v>
      </c>
      <c r="F82" s="28">
        <v>340</v>
      </c>
    </row>
    <row r="83" spans="1:6" ht="15">
      <c r="A83" s="22" t="str">
        <f t="shared" ca="1" si="2"/>
        <v/>
      </c>
      <c r="D83" s="28" t="s">
        <v>135</v>
      </c>
      <c r="E83" s="28" t="s">
        <v>109</v>
      </c>
      <c r="F83" s="28">
        <v>200</v>
      </c>
    </row>
    <row r="84" spans="1:6" ht="15">
      <c r="A84" s="22" t="str">
        <f t="shared" ca="1" si="2"/>
        <v/>
      </c>
      <c r="D84" s="28" t="s">
        <v>136</v>
      </c>
      <c r="E84" s="28" t="s">
        <v>110</v>
      </c>
      <c r="F84" s="28">
        <v>300</v>
      </c>
    </row>
    <row r="85" spans="1:6" ht="15">
      <c r="A85" s="22" t="str">
        <f t="shared" ca="1" si="2"/>
        <v/>
      </c>
      <c r="D85" s="28" t="s">
        <v>137</v>
      </c>
      <c r="E85" s="28" t="s">
        <v>111</v>
      </c>
      <c r="F85" s="28">
        <v>260</v>
      </c>
    </row>
    <row r="86" spans="1:6" ht="15">
      <c r="A86" s="22" t="str">
        <f t="shared" ca="1" si="2"/>
        <v/>
      </c>
      <c r="D86" s="28" t="s">
        <v>138</v>
      </c>
      <c r="E86" s="28" t="s">
        <v>112</v>
      </c>
      <c r="F86" s="28">
        <v>310</v>
      </c>
    </row>
    <row r="87" spans="1:6" ht="15">
      <c r="A87" s="22" t="str">
        <f t="shared" ca="1" si="2"/>
        <v/>
      </c>
      <c r="D87" s="28" t="s">
        <v>139</v>
      </c>
      <c r="E87" s="28" t="s">
        <v>119</v>
      </c>
      <c r="F87" s="28">
        <v>800</v>
      </c>
    </row>
    <row r="88" spans="1:6" ht="15">
      <c r="A88" s="22" t="str">
        <f t="shared" ca="1" si="2"/>
        <v/>
      </c>
      <c r="D88" s="28" t="s">
        <v>140</v>
      </c>
      <c r="E88" s="28" t="s">
        <v>120</v>
      </c>
      <c r="F88" s="28">
        <v>25</v>
      </c>
    </row>
    <row r="89" spans="1:6" ht="15">
      <c r="A89" s="22" t="str">
        <f t="shared" ca="1" si="2"/>
        <v/>
      </c>
      <c r="D89" s="28" t="s">
        <v>141</v>
      </c>
      <c r="E89" s="28" t="s">
        <v>113</v>
      </c>
      <c r="F89" s="28">
        <v>170</v>
      </c>
    </row>
    <row r="90" spans="1:6" ht="15">
      <c r="A90" s="22" t="str">
        <f t="shared" ca="1" si="2"/>
        <v/>
      </c>
      <c r="D90" s="28" t="s">
        <v>142</v>
      </c>
      <c r="E90" s="28" t="s">
        <v>114</v>
      </c>
      <c r="F90" s="28">
        <v>160</v>
      </c>
    </row>
    <row r="91" spans="1:6" ht="15">
      <c r="A91" s="22" t="str">
        <f t="shared" ca="1" si="2"/>
        <v/>
      </c>
      <c r="D91" s="28" t="s">
        <v>143</v>
      </c>
      <c r="E91" s="28" t="s">
        <v>115</v>
      </c>
      <c r="F91" s="28"/>
    </row>
    <row r="92" spans="1:6" ht="15">
      <c r="A92" s="22" t="str">
        <f t="shared" ca="1" si="2"/>
        <v/>
      </c>
      <c r="D92" s="28" t="s">
        <v>144</v>
      </c>
      <c r="E92" s="31" t="s">
        <v>939</v>
      </c>
      <c r="F92" s="28">
        <v>59.82</v>
      </c>
    </row>
    <row r="93" spans="1:6" ht="15">
      <c r="A93" s="22" t="str">
        <f t="shared" ca="1" si="2"/>
        <v/>
      </c>
      <c r="D93" s="28" t="s">
        <v>145</v>
      </c>
      <c r="E93" s="28" t="s">
        <v>116</v>
      </c>
      <c r="F93" s="28">
        <v>3300</v>
      </c>
    </row>
    <row r="94" spans="1:6" ht="15">
      <c r="A94" s="22" t="str">
        <f t="shared" ca="1" si="2"/>
        <v/>
      </c>
      <c r="D94" s="28" t="s">
        <v>146</v>
      </c>
      <c r="E94" s="28" t="s">
        <v>117</v>
      </c>
      <c r="F94" s="28">
        <v>800</v>
      </c>
    </row>
    <row r="95" spans="1:6" ht="15">
      <c r="A95" s="22" t="str">
        <f t="shared" ca="1" si="2"/>
        <v/>
      </c>
      <c r="D95" s="78"/>
      <c r="E95" s="98" t="s">
        <v>802</v>
      </c>
      <c r="F95" s="78"/>
    </row>
    <row r="96" spans="1:6" ht="15">
      <c r="A96" s="22" t="str">
        <f t="shared" ca="1" si="2"/>
        <v/>
      </c>
      <c r="D96" s="28" t="s">
        <v>156</v>
      </c>
      <c r="E96" s="28" t="s">
        <v>155</v>
      </c>
      <c r="F96" s="28">
        <v>38000</v>
      </c>
    </row>
    <row r="97" spans="1:6" ht="15">
      <c r="A97" s="22" t="str">
        <f t="shared" ref="A97:A108" ca="1" si="3">IFERROR(MID(INDEX(nomfeuilles,ROW()+3),SEARCH("]",INDEX(nomfeuilles,ROW()+3))+1,30),"")</f>
        <v/>
      </c>
      <c r="D97" s="28" t="s">
        <v>157</v>
      </c>
      <c r="E97" s="31" t="s">
        <v>940</v>
      </c>
      <c r="F97" s="28">
        <v>30850</v>
      </c>
    </row>
    <row r="98" spans="1:6" ht="15">
      <c r="A98" s="22" t="str">
        <f t="shared" ca="1" si="3"/>
        <v/>
      </c>
      <c r="D98" s="28" t="s">
        <v>158</v>
      </c>
      <c r="E98" s="31" t="s">
        <v>941</v>
      </c>
      <c r="F98" s="28">
        <v>32200</v>
      </c>
    </row>
    <row r="99" spans="1:6" ht="15">
      <c r="A99" s="22" t="str">
        <f t="shared" ca="1" si="3"/>
        <v/>
      </c>
      <c r="D99" s="28" t="s">
        <v>159</v>
      </c>
      <c r="E99" s="31" t="s">
        <v>942</v>
      </c>
      <c r="F99" s="28">
        <v>34600</v>
      </c>
    </row>
    <row r="100" spans="1:6" ht="15">
      <c r="A100" s="22" t="str">
        <f t="shared" ca="1" si="3"/>
        <v/>
      </c>
      <c r="D100" s="28" t="s">
        <v>160</v>
      </c>
      <c r="E100" s="31" t="s">
        <v>943</v>
      </c>
      <c r="F100" s="28">
        <v>31500</v>
      </c>
    </row>
    <row r="101" spans="1:6" ht="15">
      <c r="A101" s="22" t="str">
        <f t="shared" ca="1" si="3"/>
        <v/>
      </c>
      <c r="D101" s="28" t="s">
        <v>161</v>
      </c>
      <c r="E101" s="31" t="s">
        <v>944</v>
      </c>
      <c r="F101" s="28">
        <v>33900</v>
      </c>
    </row>
    <row r="102" spans="1:6" ht="15">
      <c r="A102" s="22" t="str">
        <f t="shared" ca="1" si="3"/>
        <v/>
      </c>
      <c r="D102" s="28" t="s">
        <v>162</v>
      </c>
      <c r="E102" s="31" t="s">
        <v>945</v>
      </c>
      <c r="F102" s="31">
        <v>38300</v>
      </c>
    </row>
    <row r="103" spans="1:6" ht="15">
      <c r="A103" s="22" t="str">
        <f t="shared" ca="1" si="3"/>
        <v/>
      </c>
      <c r="D103" s="31" t="s">
        <v>163</v>
      </c>
      <c r="E103" s="31" t="s">
        <v>946</v>
      </c>
      <c r="F103" s="31">
        <v>41300</v>
      </c>
    </row>
    <row r="104" spans="1:6" ht="15">
      <c r="A104" s="22" t="str">
        <f t="shared" ca="1" si="3"/>
        <v/>
      </c>
      <c r="D104" s="31" t="s">
        <v>164</v>
      </c>
      <c r="E104" s="31" t="s">
        <v>947</v>
      </c>
      <c r="F104" s="31">
        <v>44000</v>
      </c>
    </row>
    <row r="105" spans="1:6" ht="15">
      <c r="A105" s="22" t="str">
        <f t="shared" ca="1" si="3"/>
        <v/>
      </c>
      <c r="D105" s="28" t="s">
        <v>165</v>
      </c>
      <c r="E105" s="31" t="s">
        <v>948</v>
      </c>
      <c r="F105" s="28">
        <v>48800</v>
      </c>
    </row>
    <row r="106" spans="1:6" ht="15">
      <c r="A106" s="22" t="str">
        <f t="shared" ca="1" si="3"/>
        <v/>
      </c>
      <c r="D106" s="31" t="s">
        <v>166</v>
      </c>
      <c r="E106" s="31" t="s">
        <v>949</v>
      </c>
      <c r="F106" s="31">
        <v>58000</v>
      </c>
    </row>
    <row r="107" spans="1:6" ht="15">
      <c r="A107" s="22" t="str">
        <f t="shared" ca="1" si="3"/>
        <v/>
      </c>
      <c r="D107" s="28" t="s">
        <v>167</v>
      </c>
      <c r="E107" s="31" t="s">
        <v>950</v>
      </c>
      <c r="F107" s="28">
        <v>61000</v>
      </c>
    </row>
    <row r="108" spans="1:6" ht="15">
      <c r="A108" s="23" t="str">
        <f t="shared" ca="1" si="3"/>
        <v/>
      </c>
      <c r="D108" s="28" t="s">
        <v>168</v>
      </c>
      <c r="E108" s="31" t="s">
        <v>951</v>
      </c>
      <c r="F108" s="28">
        <v>65766</v>
      </c>
    </row>
    <row r="109" spans="1:6">
      <c r="D109" s="28" t="s">
        <v>169</v>
      </c>
      <c r="E109" s="31" t="s">
        <v>952</v>
      </c>
      <c r="F109" s="28">
        <v>41300</v>
      </c>
    </row>
    <row r="110" spans="1:6">
      <c r="D110" s="31" t="s">
        <v>170</v>
      </c>
      <c r="E110" s="31" t="s">
        <v>953</v>
      </c>
      <c r="F110" s="28">
        <v>44000</v>
      </c>
    </row>
    <row r="111" spans="1:6">
      <c r="D111" s="31" t="s">
        <v>171</v>
      </c>
      <c r="E111" s="31" t="s">
        <v>954</v>
      </c>
      <c r="F111" s="31">
        <v>48800</v>
      </c>
    </row>
    <row r="112" spans="1:6">
      <c r="D112" s="31" t="s">
        <v>172</v>
      </c>
      <c r="E112" s="31" t="s">
        <v>955</v>
      </c>
      <c r="F112" s="31">
        <v>47800</v>
      </c>
    </row>
    <row r="113" spans="4:6">
      <c r="D113" s="31" t="s">
        <v>173</v>
      </c>
      <c r="E113" s="31" t="s">
        <v>956</v>
      </c>
      <c r="F113" s="31">
        <v>50500</v>
      </c>
    </row>
    <row r="114" spans="4:6">
      <c r="D114" s="31" t="s">
        <v>174</v>
      </c>
      <c r="E114" s="31" t="s">
        <v>957</v>
      </c>
      <c r="F114" s="31">
        <v>55600</v>
      </c>
    </row>
    <row r="115" spans="4:6">
      <c r="D115" s="31" t="s">
        <v>175</v>
      </c>
      <c r="E115" s="31" t="s">
        <v>958</v>
      </c>
      <c r="F115" s="31">
        <v>59000</v>
      </c>
    </row>
    <row r="116" spans="4:6">
      <c r="D116" s="31" t="s">
        <v>176</v>
      </c>
      <c r="E116" s="31" t="s">
        <v>959</v>
      </c>
      <c r="F116" s="31">
        <v>62000</v>
      </c>
    </row>
    <row r="117" spans="4:6">
      <c r="D117" s="31" t="s">
        <v>177</v>
      </c>
      <c r="E117" s="31" t="s">
        <v>960</v>
      </c>
      <c r="F117" s="31">
        <v>68600</v>
      </c>
    </row>
    <row r="118" spans="4:6">
      <c r="D118" s="31" t="s">
        <v>178</v>
      </c>
      <c r="E118" s="31" t="s">
        <v>961</v>
      </c>
      <c r="F118" s="31">
        <v>70200</v>
      </c>
    </row>
    <row r="119" spans="4:6">
      <c r="D119" s="31" t="s">
        <v>179</v>
      </c>
      <c r="E119" s="31" t="s">
        <v>962</v>
      </c>
      <c r="F119" s="31">
        <v>73224</v>
      </c>
    </row>
    <row r="120" spans="4:6">
      <c r="D120" s="31" t="s">
        <v>969</v>
      </c>
      <c r="E120" s="31" t="s">
        <v>963</v>
      </c>
      <c r="F120" s="31">
        <v>81700</v>
      </c>
    </row>
    <row r="121" spans="4:6">
      <c r="D121" s="31" t="s">
        <v>970</v>
      </c>
      <c r="E121" s="31" t="s">
        <v>966</v>
      </c>
      <c r="F121" s="31">
        <v>70200</v>
      </c>
    </row>
    <row r="122" spans="4:6">
      <c r="D122" s="31" t="s">
        <v>971</v>
      </c>
      <c r="E122" s="31" t="s">
        <v>964</v>
      </c>
      <c r="F122" s="31">
        <v>73224</v>
      </c>
    </row>
    <row r="123" spans="4:6">
      <c r="D123" s="31" t="s">
        <v>972</v>
      </c>
      <c r="E123" s="31" t="s">
        <v>965</v>
      </c>
      <c r="F123" s="31">
        <v>81700</v>
      </c>
    </row>
    <row r="124" spans="4:6">
      <c r="D124" s="31" t="s">
        <v>973</v>
      </c>
      <c r="E124" s="31" t="s">
        <v>147</v>
      </c>
      <c r="F124" s="31">
        <v>115000</v>
      </c>
    </row>
    <row r="125" spans="4:6">
      <c r="D125" s="31" t="s">
        <v>974</v>
      </c>
      <c r="E125" s="31" t="s">
        <v>148</v>
      </c>
      <c r="F125" s="31">
        <v>2500</v>
      </c>
    </row>
    <row r="126" spans="4:6">
      <c r="D126" s="31" t="s">
        <v>975</v>
      </c>
      <c r="E126" s="31" t="s">
        <v>967</v>
      </c>
      <c r="F126" s="31"/>
    </row>
    <row r="127" spans="4:6">
      <c r="D127" s="31" t="s">
        <v>976</v>
      </c>
      <c r="E127" s="31" t="s">
        <v>220</v>
      </c>
      <c r="F127" s="31">
        <v>300</v>
      </c>
    </row>
    <row r="128" spans="4:6">
      <c r="D128" s="31" t="s">
        <v>977</v>
      </c>
      <c r="E128" s="31" t="s">
        <v>149</v>
      </c>
      <c r="F128" s="31">
        <v>3000</v>
      </c>
    </row>
    <row r="129" spans="4:6">
      <c r="D129" s="31" t="s">
        <v>978</v>
      </c>
      <c r="E129" s="31" t="s">
        <v>968</v>
      </c>
      <c r="F129" s="28"/>
    </row>
    <row r="130" spans="4:6">
      <c r="D130" s="31" t="s">
        <v>979</v>
      </c>
      <c r="E130" s="28" t="s">
        <v>154</v>
      </c>
      <c r="F130" s="28"/>
    </row>
    <row r="131" spans="4:6">
      <c r="D131" s="31" t="s">
        <v>980</v>
      </c>
      <c r="E131" s="28" t="s">
        <v>150</v>
      </c>
      <c r="F131" s="28">
        <v>1000</v>
      </c>
    </row>
    <row r="132" spans="4:6">
      <c r="D132" s="31" t="s">
        <v>981</v>
      </c>
      <c r="E132" s="28" t="s">
        <v>219</v>
      </c>
      <c r="F132" s="28">
        <v>21000</v>
      </c>
    </row>
    <row r="133" spans="4:6">
      <c r="D133" s="31" t="s">
        <v>982</v>
      </c>
      <c r="E133" s="28" t="s">
        <v>218</v>
      </c>
      <c r="F133" s="28">
        <v>23000</v>
      </c>
    </row>
    <row r="134" spans="4:6">
      <c r="D134" s="31" t="s">
        <v>983</v>
      </c>
      <c r="E134" s="28" t="s">
        <v>217</v>
      </c>
      <c r="F134" s="28">
        <v>28500</v>
      </c>
    </row>
    <row r="135" spans="4:6">
      <c r="D135" s="31" t="s">
        <v>984</v>
      </c>
      <c r="E135" s="28" t="s">
        <v>151</v>
      </c>
      <c r="F135" s="28">
        <v>100</v>
      </c>
    </row>
    <row r="136" spans="4:6">
      <c r="D136" s="31" t="s">
        <v>985</v>
      </c>
      <c r="E136" s="28" t="s">
        <v>152</v>
      </c>
      <c r="F136" s="28">
        <v>1500</v>
      </c>
    </row>
    <row r="137" spans="4:6">
      <c r="D137" s="31" t="s">
        <v>986</v>
      </c>
      <c r="E137" s="28" t="s">
        <v>153</v>
      </c>
      <c r="F137" s="28">
        <v>800</v>
      </c>
    </row>
    <row r="138" spans="4:6">
      <c r="D138" s="78"/>
      <c r="E138" s="98" t="s">
        <v>803</v>
      </c>
      <c r="F138" s="78"/>
    </row>
    <row r="139" spans="4:6">
      <c r="D139" s="30" t="s">
        <v>194</v>
      </c>
      <c r="E139" s="28" t="s">
        <v>216</v>
      </c>
      <c r="F139" s="28">
        <v>60000</v>
      </c>
    </row>
    <row r="140" spans="4:6">
      <c r="D140" s="30" t="s">
        <v>195</v>
      </c>
      <c r="E140" s="28" t="s">
        <v>215</v>
      </c>
      <c r="F140" s="28"/>
    </row>
    <row r="141" spans="4:6">
      <c r="D141" s="30" t="s">
        <v>196</v>
      </c>
      <c r="E141" s="31" t="s">
        <v>987</v>
      </c>
      <c r="F141" s="31"/>
    </row>
    <row r="142" spans="4:6">
      <c r="D142" s="30" t="s">
        <v>197</v>
      </c>
      <c r="E142" s="28" t="s">
        <v>180</v>
      </c>
      <c r="F142" s="28">
        <v>6000</v>
      </c>
    </row>
    <row r="143" spans="4:6">
      <c r="D143" s="30" t="s">
        <v>198</v>
      </c>
      <c r="E143" s="28" t="s">
        <v>221</v>
      </c>
      <c r="F143" s="28"/>
    </row>
    <row r="144" spans="4:6">
      <c r="D144" s="30" t="s">
        <v>199</v>
      </c>
      <c r="E144" s="31" t="s">
        <v>988</v>
      </c>
      <c r="F144" s="31"/>
    </row>
    <row r="145" spans="4:6">
      <c r="D145" s="30" t="s">
        <v>200</v>
      </c>
      <c r="E145" s="31" t="s">
        <v>989</v>
      </c>
      <c r="F145" s="31"/>
    </row>
    <row r="146" spans="4:6">
      <c r="D146" s="30" t="s">
        <v>201</v>
      </c>
      <c r="E146" s="31" t="s">
        <v>990</v>
      </c>
      <c r="F146" s="31">
        <v>86000</v>
      </c>
    </row>
    <row r="147" spans="4:6">
      <c r="D147" s="30" t="s">
        <v>202</v>
      </c>
      <c r="E147" s="31" t="s">
        <v>991</v>
      </c>
      <c r="F147" s="31"/>
    </row>
    <row r="148" spans="4:6">
      <c r="D148" s="30" t="s">
        <v>203</v>
      </c>
      <c r="E148" s="31" t="s">
        <v>992</v>
      </c>
      <c r="F148" s="31"/>
    </row>
    <row r="149" spans="4:6">
      <c r="D149" s="30" t="s">
        <v>204</v>
      </c>
      <c r="E149" s="31" t="s">
        <v>993</v>
      </c>
      <c r="F149" s="31"/>
    </row>
    <row r="150" spans="4:6">
      <c r="D150" s="30" t="s">
        <v>205</v>
      </c>
      <c r="E150" s="31" t="s">
        <v>994</v>
      </c>
      <c r="F150" s="31"/>
    </row>
    <row r="151" spans="4:6">
      <c r="D151" s="30" t="s">
        <v>206</v>
      </c>
      <c r="E151" s="31" t="s">
        <v>995</v>
      </c>
      <c r="F151" s="31"/>
    </row>
    <row r="152" spans="4:6">
      <c r="D152" s="30" t="s">
        <v>207</v>
      </c>
      <c r="E152" s="31" t="s">
        <v>996</v>
      </c>
      <c r="F152" s="31"/>
    </row>
    <row r="153" spans="4:6">
      <c r="D153" s="30" t="s">
        <v>208</v>
      </c>
      <c r="E153" s="31" t="s">
        <v>729</v>
      </c>
      <c r="F153" s="28">
        <v>800</v>
      </c>
    </row>
    <row r="154" spans="4:6">
      <c r="D154" s="30" t="s">
        <v>209</v>
      </c>
      <c r="E154" s="31" t="s">
        <v>730</v>
      </c>
      <c r="F154" s="28">
        <v>700</v>
      </c>
    </row>
    <row r="155" spans="4:6">
      <c r="D155" s="30" t="s">
        <v>210</v>
      </c>
      <c r="E155" s="28" t="s">
        <v>181</v>
      </c>
      <c r="F155" s="28">
        <v>500</v>
      </c>
    </row>
    <row r="156" spans="4:6">
      <c r="D156" s="30" t="s">
        <v>211</v>
      </c>
      <c r="E156" s="28" t="s">
        <v>182</v>
      </c>
      <c r="F156" s="28">
        <v>600</v>
      </c>
    </row>
    <row r="157" spans="4:6">
      <c r="D157" s="30" t="s">
        <v>212</v>
      </c>
      <c r="E157" s="28" t="s">
        <v>183</v>
      </c>
      <c r="F157" s="28">
        <v>800</v>
      </c>
    </row>
    <row r="158" spans="4:6">
      <c r="D158" s="30" t="s">
        <v>213</v>
      </c>
      <c r="E158" s="28" t="s">
        <v>184</v>
      </c>
      <c r="F158" s="28">
        <v>250</v>
      </c>
    </row>
    <row r="159" spans="4:6">
      <c r="D159" s="30" t="s">
        <v>214</v>
      </c>
      <c r="E159" s="28" t="s">
        <v>185</v>
      </c>
      <c r="F159" s="28">
        <v>8000</v>
      </c>
    </row>
    <row r="160" spans="4:6">
      <c r="D160" s="30" t="s">
        <v>998</v>
      </c>
      <c r="E160" s="28" t="s">
        <v>186</v>
      </c>
      <c r="F160" s="28">
        <v>1100</v>
      </c>
    </row>
    <row r="161" spans="4:6">
      <c r="D161" s="30" t="s">
        <v>999</v>
      </c>
      <c r="E161" s="28" t="s">
        <v>187</v>
      </c>
      <c r="F161" s="28">
        <v>1200</v>
      </c>
    </row>
    <row r="162" spans="4:6">
      <c r="D162" s="30" t="s">
        <v>1000</v>
      </c>
      <c r="E162" s="28" t="s">
        <v>188</v>
      </c>
      <c r="F162" s="28">
        <v>400</v>
      </c>
    </row>
    <row r="163" spans="4:6">
      <c r="D163" s="30" t="s">
        <v>1001</v>
      </c>
      <c r="E163" s="28" t="s">
        <v>189</v>
      </c>
      <c r="F163" s="28">
        <v>1200</v>
      </c>
    </row>
    <row r="164" spans="4:6">
      <c r="D164" s="30" t="s">
        <v>1002</v>
      </c>
      <c r="E164" s="28" t="s">
        <v>190</v>
      </c>
      <c r="F164" s="28">
        <v>42</v>
      </c>
    </row>
    <row r="165" spans="4:6">
      <c r="D165" s="30" t="s">
        <v>1003</v>
      </c>
      <c r="E165" s="28" t="s">
        <v>191</v>
      </c>
      <c r="F165" s="28">
        <v>45</v>
      </c>
    </row>
    <row r="166" spans="4:6">
      <c r="D166" s="30" t="s">
        <v>1004</v>
      </c>
      <c r="E166" s="28" t="s">
        <v>222</v>
      </c>
      <c r="F166" s="28">
        <v>40</v>
      </c>
    </row>
    <row r="167" spans="4:6">
      <c r="D167" s="30" t="s">
        <v>1005</v>
      </c>
      <c r="E167" s="28" t="s">
        <v>192</v>
      </c>
      <c r="F167" s="28">
        <v>2000</v>
      </c>
    </row>
    <row r="168" spans="4:6">
      <c r="D168" s="30" t="s">
        <v>1006</v>
      </c>
      <c r="E168" s="31" t="s">
        <v>997</v>
      </c>
      <c r="F168" s="28"/>
    </row>
    <row r="169" spans="4:6">
      <c r="D169" s="30" t="s">
        <v>1007</v>
      </c>
      <c r="E169" s="28" t="s">
        <v>193</v>
      </c>
      <c r="F169" s="28">
        <v>950</v>
      </c>
    </row>
    <row r="170" spans="4:6">
      <c r="D170" s="78"/>
      <c r="E170" s="98" t="s">
        <v>804</v>
      </c>
      <c r="F170" s="78"/>
    </row>
    <row r="171" spans="4:6">
      <c r="D171" s="28" t="s">
        <v>246</v>
      </c>
      <c r="E171" s="28" t="s">
        <v>237</v>
      </c>
      <c r="F171" s="28">
        <v>65000</v>
      </c>
    </row>
    <row r="172" spans="4:6">
      <c r="D172" s="28" t="s">
        <v>247</v>
      </c>
      <c r="E172" s="28" t="s">
        <v>238</v>
      </c>
      <c r="F172" s="28">
        <v>6000</v>
      </c>
    </row>
    <row r="173" spans="4:6">
      <c r="D173" s="28" t="s">
        <v>248</v>
      </c>
      <c r="E173" s="28" t="s">
        <v>223</v>
      </c>
      <c r="F173" s="28">
        <v>2500</v>
      </c>
    </row>
    <row r="174" spans="4:6">
      <c r="D174" s="28" t="s">
        <v>249</v>
      </c>
      <c r="E174" s="28" t="s">
        <v>239</v>
      </c>
      <c r="F174" s="28">
        <v>50000</v>
      </c>
    </row>
    <row r="175" spans="4:6">
      <c r="D175" s="28" t="s">
        <v>250</v>
      </c>
      <c r="E175" s="28" t="s">
        <v>224</v>
      </c>
      <c r="F175" s="28">
        <v>3000</v>
      </c>
    </row>
    <row r="176" spans="4:6">
      <c r="D176" s="28" t="s">
        <v>251</v>
      </c>
      <c r="E176" s="28" t="s">
        <v>225</v>
      </c>
      <c r="F176" s="28">
        <v>25000</v>
      </c>
    </row>
    <row r="177" spans="4:6">
      <c r="D177" s="28" t="s">
        <v>252</v>
      </c>
      <c r="E177" s="28" t="s">
        <v>240</v>
      </c>
      <c r="F177" s="28">
        <v>8000</v>
      </c>
    </row>
    <row r="178" spans="4:6">
      <c r="D178" s="28" t="s">
        <v>253</v>
      </c>
      <c r="E178" s="28" t="s">
        <v>226</v>
      </c>
      <c r="F178" s="28">
        <v>25000</v>
      </c>
    </row>
    <row r="179" spans="4:6">
      <c r="D179" s="31" t="s">
        <v>1008</v>
      </c>
      <c r="E179" s="107" t="s">
        <v>227</v>
      </c>
      <c r="F179" s="31">
        <v>10500</v>
      </c>
    </row>
    <row r="180" spans="4:6">
      <c r="D180" s="78"/>
      <c r="E180" s="98" t="s">
        <v>805</v>
      </c>
      <c r="F180" s="78"/>
    </row>
    <row r="181" spans="4:6">
      <c r="D181" s="28" t="s">
        <v>254</v>
      </c>
      <c r="E181" s="28" t="s">
        <v>241</v>
      </c>
      <c r="F181" s="28">
        <v>600</v>
      </c>
    </row>
    <row r="182" spans="4:6">
      <c r="D182" s="28" t="s">
        <v>255</v>
      </c>
      <c r="E182" s="28" t="s">
        <v>242</v>
      </c>
      <c r="F182" s="28">
        <v>600</v>
      </c>
    </row>
    <row r="183" spans="4:6">
      <c r="D183" s="28" t="s">
        <v>256</v>
      </c>
      <c r="E183" s="28" t="s">
        <v>228</v>
      </c>
      <c r="F183" s="28">
        <v>17.5</v>
      </c>
    </row>
    <row r="184" spans="4:6">
      <c r="D184" s="28" t="s">
        <v>257</v>
      </c>
      <c r="E184" s="28" t="s">
        <v>243</v>
      </c>
      <c r="F184" s="28">
        <v>1000</v>
      </c>
    </row>
    <row r="185" spans="4:6">
      <c r="D185" s="28" t="s">
        <v>258</v>
      </c>
      <c r="E185" s="28" t="s">
        <v>244</v>
      </c>
      <c r="F185" s="28">
        <v>1200</v>
      </c>
    </row>
    <row r="186" spans="4:6">
      <c r="D186" s="28" t="s">
        <v>259</v>
      </c>
      <c r="E186" s="28" t="s">
        <v>245</v>
      </c>
      <c r="F186" s="28">
        <v>800</v>
      </c>
    </row>
    <row r="187" spans="4:6">
      <c r="D187" s="28" t="s">
        <v>260</v>
      </c>
      <c r="E187" s="28" t="s">
        <v>229</v>
      </c>
      <c r="F187" s="28"/>
    </row>
    <row r="188" spans="4:6">
      <c r="D188" s="28" t="s">
        <v>261</v>
      </c>
      <c r="E188" s="28" t="s">
        <v>230</v>
      </c>
      <c r="F188" s="28">
        <v>550</v>
      </c>
    </row>
    <row r="189" spans="4:6">
      <c r="D189" s="28" t="s">
        <v>262</v>
      </c>
      <c r="E189" s="28" t="s">
        <v>231</v>
      </c>
      <c r="F189" s="28">
        <v>1200</v>
      </c>
    </row>
    <row r="190" spans="4:6">
      <c r="D190" s="78"/>
      <c r="E190" s="98" t="s">
        <v>1009</v>
      </c>
      <c r="F190" s="78"/>
    </row>
    <row r="191" spans="4:6">
      <c r="D191" s="31" t="s">
        <v>1010</v>
      </c>
      <c r="E191" s="28" t="s">
        <v>232</v>
      </c>
      <c r="F191" s="28">
        <v>300</v>
      </c>
    </row>
    <row r="192" spans="4:6">
      <c r="D192" s="31" t="s">
        <v>1011</v>
      </c>
      <c r="E192" s="28" t="s">
        <v>233</v>
      </c>
      <c r="F192" s="28">
        <v>800</v>
      </c>
    </row>
    <row r="193" spans="4:6">
      <c r="D193" s="31" t="s">
        <v>1012</v>
      </c>
      <c r="E193" s="28" t="s">
        <v>234</v>
      </c>
      <c r="F193" s="28">
        <v>1700</v>
      </c>
    </row>
    <row r="194" spans="4:6">
      <c r="D194" s="31" t="s">
        <v>1013</v>
      </c>
      <c r="E194" s="28" t="s">
        <v>235</v>
      </c>
      <c r="F194" s="28">
        <v>40</v>
      </c>
    </row>
    <row r="195" spans="4:6">
      <c r="D195" s="31" t="s">
        <v>1014</v>
      </c>
      <c r="E195" s="28" t="s">
        <v>236</v>
      </c>
      <c r="F195" s="28">
        <v>55</v>
      </c>
    </row>
    <row r="196" spans="4:6">
      <c r="D196" s="31" t="s">
        <v>1015</v>
      </c>
      <c r="E196" s="31" t="s">
        <v>1017</v>
      </c>
      <c r="F196" s="28">
        <v>2000</v>
      </c>
    </row>
    <row r="197" spans="4:6">
      <c r="D197" s="31" t="s">
        <v>1018</v>
      </c>
      <c r="E197" s="31" t="s">
        <v>1016</v>
      </c>
      <c r="F197" s="31">
        <v>5500</v>
      </c>
    </row>
    <row r="198" spans="4:6">
      <c r="D198" s="78"/>
      <c r="E198" s="98" t="s">
        <v>806</v>
      </c>
      <c r="F198" s="78"/>
    </row>
    <row r="199" spans="4:6">
      <c r="D199" s="31" t="s">
        <v>308</v>
      </c>
      <c r="E199" s="28" t="s">
        <v>304</v>
      </c>
      <c r="F199" s="28">
        <v>630</v>
      </c>
    </row>
    <row r="200" spans="4:6">
      <c r="D200" s="31" t="s">
        <v>309</v>
      </c>
      <c r="E200" s="28" t="s">
        <v>305</v>
      </c>
      <c r="F200" s="28">
        <v>910</v>
      </c>
    </row>
    <row r="201" spans="4:6">
      <c r="D201" s="31" t="s">
        <v>310</v>
      </c>
      <c r="E201" s="31" t="s">
        <v>1019</v>
      </c>
      <c r="F201" s="28"/>
    </row>
    <row r="202" spans="4:6">
      <c r="D202" s="31" t="s">
        <v>311</v>
      </c>
      <c r="E202" s="28" t="s">
        <v>306</v>
      </c>
      <c r="F202" s="28">
        <v>300</v>
      </c>
    </row>
    <row r="203" spans="4:6">
      <c r="D203" s="31" t="s">
        <v>312</v>
      </c>
      <c r="E203" s="28" t="s">
        <v>263</v>
      </c>
      <c r="F203" s="28">
        <v>40</v>
      </c>
    </row>
    <row r="204" spans="4:6">
      <c r="D204" s="31" t="s">
        <v>313</v>
      </c>
      <c r="E204" s="28" t="s">
        <v>264</v>
      </c>
      <c r="F204" s="28">
        <v>140</v>
      </c>
    </row>
    <row r="205" spans="4:6">
      <c r="D205" s="31" t="s">
        <v>314</v>
      </c>
      <c r="E205" s="28" t="s">
        <v>265</v>
      </c>
      <c r="F205" s="28">
        <v>55</v>
      </c>
    </row>
    <row r="206" spans="4:6">
      <c r="D206" s="31" t="s">
        <v>315</v>
      </c>
      <c r="E206" s="28" t="s">
        <v>307</v>
      </c>
      <c r="F206" s="28">
        <v>36</v>
      </c>
    </row>
    <row r="207" spans="4:6">
      <c r="D207" s="31" t="s">
        <v>316</v>
      </c>
      <c r="E207" s="28" t="s">
        <v>266</v>
      </c>
      <c r="F207" s="28">
        <v>106</v>
      </c>
    </row>
    <row r="208" spans="4:6">
      <c r="D208" s="31" t="s">
        <v>317</v>
      </c>
      <c r="E208" s="28" t="s">
        <v>267</v>
      </c>
      <c r="F208" s="28"/>
    </row>
    <row r="209" spans="4:6">
      <c r="D209" s="31" t="s">
        <v>318</v>
      </c>
      <c r="E209" s="28" t="s">
        <v>268</v>
      </c>
      <c r="F209" s="28">
        <v>42</v>
      </c>
    </row>
    <row r="210" spans="4:6">
      <c r="D210" s="31" t="s">
        <v>319</v>
      </c>
      <c r="E210" s="28" t="s">
        <v>269</v>
      </c>
      <c r="F210" s="28">
        <v>47</v>
      </c>
    </row>
    <row r="211" spans="4:6">
      <c r="D211" s="31" t="s">
        <v>320</v>
      </c>
      <c r="E211" s="31" t="s">
        <v>1020</v>
      </c>
      <c r="F211" s="31"/>
    </row>
    <row r="212" spans="4:6">
      <c r="D212" s="31" t="s">
        <v>321</v>
      </c>
      <c r="E212" s="28" t="s">
        <v>270</v>
      </c>
      <c r="F212" s="28">
        <v>20</v>
      </c>
    </row>
    <row r="213" spans="4:6">
      <c r="D213" s="31" t="s">
        <v>322</v>
      </c>
      <c r="E213" s="28" t="s">
        <v>271</v>
      </c>
      <c r="F213" s="28">
        <v>10</v>
      </c>
    </row>
    <row r="214" spans="4:6">
      <c r="D214" s="31" t="s">
        <v>323</v>
      </c>
      <c r="E214" s="28" t="s">
        <v>272</v>
      </c>
      <c r="F214" s="28">
        <v>6</v>
      </c>
    </row>
    <row r="215" spans="4:6">
      <c r="D215" s="31" t="s">
        <v>324</v>
      </c>
      <c r="E215" s="28" t="s">
        <v>273</v>
      </c>
      <c r="F215" s="28">
        <v>10</v>
      </c>
    </row>
    <row r="216" spans="4:6">
      <c r="D216" s="31" t="s">
        <v>325</v>
      </c>
      <c r="E216" s="31" t="s">
        <v>1021</v>
      </c>
      <c r="F216" s="31">
        <v>40</v>
      </c>
    </row>
    <row r="217" spans="4:6">
      <c r="D217" s="31" t="s">
        <v>326</v>
      </c>
      <c r="E217" s="28" t="s">
        <v>274</v>
      </c>
      <c r="F217" s="28">
        <v>40</v>
      </c>
    </row>
    <row r="218" spans="4:6">
      <c r="D218" s="31" t="s">
        <v>327</v>
      </c>
      <c r="E218" s="28" t="s">
        <v>275</v>
      </c>
      <c r="F218" s="28">
        <v>47</v>
      </c>
    </row>
    <row r="219" spans="4:6">
      <c r="D219" s="31" t="s">
        <v>328</v>
      </c>
      <c r="E219" s="28" t="s">
        <v>276</v>
      </c>
      <c r="F219" s="28">
        <v>56</v>
      </c>
    </row>
    <row r="220" spans="4:6">
      <c r="D220" s="31" t="s">
        <v>329</v>
      </c>
      <c r="E220" s="28" t="s">
        <v>277</v>
      </c>
      <c r="F220" s="28">
        <v>62</v>
      </c>
    </row>
    <row r="221" spans="4:6">
      <c r="D221" s="31" t="s">
        <v>330</v>
      </c>
      <c r="E221" s="28" t="s">
        <v>278</v>
      </c>
      <c r="F221" s="28">
        <v>72</v>
      </c>
    </row>
    <row r="222" spans="4:6">
      <c r="D222" s="31" t="s">
        <v>331</v>
      </c>
      <c r="E222" s="28" t="s">
        <v>279</v>
      </c>
      <c r="F222" s="28">
        <v>72</v>
      </c>
    </row>
    <row r="223" spans="4:6">
      <c r="D223" s="31" t="s">
        <v>332</v>
      </c>
      <c r="E223" s="28" t="s">
        <v>280</v>
      </c>
      <c r="F223" s="28">
        <v>7</v>
      </c>
    </row>
    <row r="224" spans="4:6">
      <c r="D224" s="31" t="s">
        <v>333</v>
      </c>
      <c r="E224" s="31" t="s">
        <v>731</v>
      </c>
      <c r="F224" s="28">
        <v>7</v>
      </c>
    </row>
    <row r="225" spans="4:6">
      <c r="D225" s="31" t="s">
        <v>334</v>
      </c>
      <c r="E225" s="28" t="s">
        <v>281</v>
      </c>
      <c r="F225" s="28">
        <v>10</v>
      </c>
    </row>
    <row r="226" spans="4:6">
      <c r="D226" s="31" t="s">
        <v>335</v>
      </c>
      <c r="E226" s="28" t="s">
        <v>282</v>
      </c>
      <c r="F226" s="28">
        <v>7.5</v>
      </c>
    </row>
    <row r="227" spans="4:6">
      <c r="D227" s="31" t="s">
        <v>336</v>
      </c>
      <c r="E227" s="28" t="s">
        <v>283</v>
      </c>
      <c r="F227" s="28">
        <v>14.5</v>
      </c>
    </row>
    <row r="228" spans="4:6">
      <c r="D228" s="31" t="s">
        <v>337</v>
      </c>
      <c r="E228" s="31" t="s">
        <v>1022</v>
      </c>
      <c r="F228" s="31">
        <v>14.5</v>
      </c>
    </row>
    <row r="229" spans="4:6">
      <c r="D229" s="31" t="s">
        <v>338</v>
      </c>
      <c r="E229" s="28" t="s">
        <v>284</v>
      </c>
      <c r="F229" s="28">
        <v>0.9</v>
      </c>
    </row>
    <row r="230" spans="4:6">
      <c r="D230" s="31" t="s">
        <v>339</v>
      </c>
      <c r="E230" s="28" t="s">
        <v>285</v>
      </c>
      <c r="F230" s="28">
        <v>0.15</v>
      </c>
    </row>
    <row r="231" spans="4:6">
      <c r="D231" s="31" t="s">
        <v>340</v>
      </c>
      <c r="E231" s="28" t="s">
        <v>286</v>
      </c>
      <c r="F231" s="28">
        <v>15</v>
      </c>
    </row>
    <row r="232" spans="4:6">
      <c r="D232" s="31" t="s">
        <v>341</v>
      </c>
      <c r="E232" s="28" t="s">
        <v>287</v>
      </c>
      <c r="F232" s="28">
        <v>22</v>
      </c>
    </row>
    <row r="233" spans="4:6">
      <c r="D233" s="31" t="s">
        <v>342</v>
      </c>
      <c r="E233" s="28" t="s">
        <v>288</v>
      </c>
      <c r="F233" s="28">
        <v>15.5</v>
      </c>
    </row>
    <row r="234" spans="4:6">
      <c r="D234" s="31" t="s">
        <v>343</v>
      </c>
      <c r="E234" s="28" t="s">
        <v>289</v>
      </c>
      <c r="F234" s="28">
        <v>37</v>
      </c>
    </row>
    <row r="235" spans="4:6">
      <c r="D235" s="31" t="s">
        <v>344</v>
      </c>
      <c r="E235" s="28" t="s">
        <v>290</v>
      </c>
      <c r="F235" s="28">
        <v>18.5</v>
      </c>
    </row>
    <row r="236" spans="4:6">
      <c r="D236" s="31" t="s">
        <v>345</v>
      </c>
      <c r="E236" s="31" t="s">
        <v>291</v>
      </c>
      <c r="F236" s="28">
        <v>20</v>
      </c>
    </row>
    <row r="237" spans="4:6">
      <c r="D237" s="31" t="s">
        <v>346</v>
      </c>
      <c r="E237" s="31" t="s">
        <v>292</v>
      </c>
      <c r="F237" s="28">
        <v>22</v>
      </c>
    </row>
    <row r="238" spans="4:6">
      <c r="D238" s="31" t="s">
        <v>347</v>
      </c>
      <c r="E238" s="28" t="s">
        <v>293</v>
      </c>
      <c r="F238" s="28">
        <v>6</v>
      </c>
    </row>
    <row r="239" spans="4:6">
      <c r="D239" s="31" t="s">
        <v>348</v>
      </c>
      <c r="E239" s="28" t="s">
        <v>294</v>
      </c>
      <c r="F239" s="28">
        <v>218.5</v>
      </c>
    </row>
    <row r="240" spans="4:6">
      <c r="D240" s="31" t="s">
        <v>349</v>
      </c>
      <c r="E240" s="28" t="s">
        <v>295</v>
      </c>
      <c r="F240" s="28">
        <v>208.5</v>
      </c>
    </row>
    <row r="241" spans="4:6">
      <c r="D241" s="31" t="s">
        <v>350</v>
      </c>
      <c r="E241" s="28" t="s">
        <v>296</v>
      </c>
      <c r="F241" s="28">
        <v>45</v>
      </c>
    </row>
    <row r="242" spans="4:6">
      <c r="D242" s="31" t="s">
        <v>351</v>
      </c>
      <c r="E242" s="28" t="s">
        <v>297</v>
      </c>
      <c r="F242" s="28">
        <v>63</v>
      </c>
    </row>
    <row r="243" spans="4:6">
      <c r="D243" s="31" t="s">
        <v>352</v>
      </c>
      <c r="E243" s="28" t="s">
        <v>298</v>
      </c>
      <c r="F243" s="28">
        <v>30</v>
      </c>
    </row>
    <row r="244" spans="4:6">
      <c r="D244" s="31" t="s">
        <v>353</v>
      </c>
      <c r="E244" s="28" t="s">
        <v>299</v>
      </c>
      <c r="F244" s="28">
        <v>24.5</v>
      </c>
    </row>
    <row r="245" spans="4:6">
      <c r="D245" s="31" t="s">
        <v>354</v>
      </c>
      <c r="E245" s="28" t="s">
        <v>300</v>
      </c>
      <c r="F245" s="28">
        <v>24.5</v>
      </c>
    </row>
    <row r="246" spans="4:6">
      <c r="D246" s="31" t="s">
        <v>1023</v>
      </c>
      <c r="E246" s="28" t="s">
        <v>301</v>
      </c>
      <c r="F246" s="28">
        <v>1100</v>
      </c>
    </row>
    <row r="247" spans="4:6">
      <c r="D247" s="31" t="s">
        <v>1024</v>
      </c>
      <c r="E247" s="28" t="s">
        <v>302</v>
      </c>
      <c r="F247" s="28">
        <v>45</v>
      </c>
    </row>
    <row r="248" spans="4:6">
      <c r="D248" s="31" t="s">
        <v>1055</v>
      </c>
      <c r="E248" s="28" t="s">
        <v>303</v>
      </c>
      <c r="F248" s="28">
        <v>900</v>
      </c>
    </row>
    <row r="249" spans="4:6">
      <c r="D249" s="78"/>
      <c r="E249" s="98" t="s">
        <v>807</v>
      </c>
      <c r="F249" s="78"/>
    </row>
    <row r="250" spans="4:6">
      <c r="D250" s="28" t="s">
        <v>459</v>
      </c>
      <c r="E250" s="31" t="s">
        <v>732</v>
      </c>
      <c r="F250" s="28">
        <v>1000</v>
      </c>
    </row>
    <row r="251" spans="4:6">
      <c r="D251" s="31" t="s">
        <v>460</v>
      </c>
      <c r="E251" s="28" t="s">
        <v>563</v>
      </c>
      <c r="F251" s="28">
        <v>182</v>
      </c>
    </row>
    <row r="252" spans="4:6">
      <c r="D252" s="31" t="s">
        <v>461</v>
      </c>
      <c r="E252" s="31" t="s">
        <v>733</v>
      </c>
      <c r="F252" s="28">
        <v>900</v>
      </c>
    </row>
    <row r="253" spans="4:6">
      <c r="D253" s="31" t="s">
        <v>462</v>
      </c>
      <c r="E253" s="31" t="s">
        <v>1025</v>
      </c>
      <c r="F253" s="31">
        <v>1200</v>
      </c>
    </row>
    <row r="254" spans="4:6">
      <c r="D254" s="31" t="s">
        <v>463</v>
      </c>
      <c r="E254" s="28" t="s">
        <v>355</v>
      </c>
      <c r="F254" s="28">
        <v>26</v>
      </c>
    </row>
    <row r="255" spans="4:6">
      <c r="D255" s="31" t="s">
        <v>464</v>
      </c>
      <c r="E255" s="28" t="s">
        <v>356</v>
      </c>
      <c r="F255" s="28">
        <v>26</v>
      </c>
    </row>
    <row r="256" spans="4:6">
      <c r="D256" s="31" t="s">
        <v>465</v>
      </c>
      <c r="E256" s="28" t="s">
        <v>357</v>
      </c>
      <c r="F256" s="28">
        <v>26</v>
      </c>
    </row>
    <row r="257" spans="4:6">
      <c r="D257" s="31" t="s">
        <v>466</v>
      </c>
      <c r="E257" s="28" t="s">
        <v>358</v>
      </c>
      <c r="F257" s="28">
        <v>26</v>
      </c>
    </row>
    <row r="258" spans="4:6">
      <c r="D258" s="31" t="s">
        <v>467</v>
      </c>
      <c r="E258" s="28" t="s">
        <v>359</v>
      </c>
      <c r="F258" s="28">
        <v>14</v>
      </c>
    </row>
    <row r="259" spans="4:6">
      <c r="D259" s="31" t="s">
        <v>468</v>
      </c>
      <c r="E259" s="28" t="s">
        <v>360</v>
      </c>
      <c r="F259" s="28">
        <v>100</v>
      </c>
    </row>
    <row r="260" spans="4:6">
      <c r="D260" s="31" t="s">
        <v>469</v>
      </c>
      <c r="E260" s="28" t="s">
        <v>361</v>
      </c>
      <c r="F260" s="28">
        <v>100</v>
      </c>
    </row>
    <row r="261" spans="4:6">
      <c r="D261" s="31" t="s">
        <v>470</v>
      </c>
      <c r="E261" s="31" t="s">
        <v>734</v>
      </c>
      <c r="F261" s="28">
        <v>100</v>
      </c>
    </row>
    <row r="262" spans="4:6">
      <c r="D262" s="31" t="s">
        <v>471</v>
      </c>
      <c r="E262" s="28" t="s">
        <v>362</v>
      </c>
      <c r="F262" s="28">
        <v>100</v>
      </c>
    </row>
    <row r="263" spans="4:6">
      <c r="D263" s="31" t="s">
        <v>472</v>
      </c>
      <c r="E263" s="31" t="s">
        <v>1026</v>
      </c>
      <c r="F263" s="31">
        <v>100</v>
      </c>
    </row>
    <row r="264" spans="4:6">
      <c r="D264" s="31" t="s">
        <v>473</v>
      </c>
      <c r="E264" s="31" t="s">
        <v>1027</v>
      </c>
      <c r="F264" s="31">
        <v>100</v>
      </c>
    </row>
    <row r="265" spans="4:6">
      <c r="D265" s="31" t="s">
        <v>474</v>
      </c>
      <c r="E265" s="28" t="s">
        <v>363</v>
      </c>
      <c r="F265" s="28">
        <v>100</v>
      </c>
    </row>
    <row r="266" spans="4:6">
      <c r="D266" s="31" t="s">
        <v>475</v>
      </c>
      <c r="E266" s="28" t="s">
        <v>364</v>
      </c>
      <c r="F266" s="28">
        <v>100</v>
      </c>
    </row>
    <row r="267" spans="4:6">
      <c r="D267" s="31" t="s">
        <v>476</v>
      </c>
      <c r="E267" s="28" t="s">
        <v>365</v>
      </c>
      <c r="F267" s="28">
        <v>5</v>
      </c>
    </row>
    <row r="268" spans="4:6">
      <c r="D268" s="31" t="s">
        <v>477</v>
      </c>
      <c r="E268" s="28" t="s">
        <v>366</v>
      </c>
      <c r="F268" s="28">
        <v>100</v>
      </c>
    </row>
    <row r="269" spans="4:6">
      <c r="D269" s="31" t="s">
        <v>478</v>
      </c>
      <c r="E269" s="28" t="s">
        <v>367</v>
      </c>
      <c r="F269" s="28">
        <v>100</v>
      </c>
    </row>
    <row r="270" spans="4:6">
      <c r="D270" s="31" t="s">
        <v>479</v>
      </c>
      <c r="E270" s="28" t="s">
        <v>368</v>
      </c>
      <c r="F270" s="28">
        <v>100</v>
      </c>
    </row>
    <row r="271" spans="4:6">
      <c r="D271" s="31" t="s">
        <v>480</v>
      </c>
      <c r="E271" s="28" t="s">
        <v>369</v>
      </c>
      <c r="F271" s="28">
        <v>100</v>
      </c>
    </row>
    <row r="272" spans="4:6">
      <c r="D272" s="31" t="s">
        <v>481</v>
      </c>
      <c r="E272" s="28" t="s">
        <v>370</v>
      </c>
      <c r="F272" s="28">
        <v>100</v>
      </c>
    </row>
    <row r="273" spans="4:6">
      <c r="D273" s="31" t="s">
        <v>482</v>
      </c>
      <c r="E273" s="28" t="s">
        <v>371</v>
      </c>
      <c r="F273" s="28">
        <v>5</v>
      </c>
    </row>
    <row r="274" spans="4:6">
      <c r="D274" s="31" t="s">
        <v>483</v>
      </c>
      <c r="E274" s="28" t="s">
        <v>372</v>
      </c>
      <c r="F274" s="28">
        <v>14</v>
      </c>
    </row>
    <row r="275" spans="4:6">
      <c r="D275" s="31" t="s">
        <v>484</v>
      </c>
      <c r="E275" s="28" t="s">
        <v>373</v>
      </c>
      <c r="F275" s="28">
        <v>26</v>
      </c>
    </row>
    <row r="276" spans="4:6">
      <c r="D276" s="31" t="s">
        <v>485</v>
      </c>
      <c r="E276" s="31" t="s">
        <v>374</v>
      </c>
      <c r="F276" s="28">
        <v>140</v>
      </c>
    </row>
    <row r="277" spans="4:6">
      <c r="D277" s="31" t="s">
        <v>486</v>
      </c>
      <c r="E277" s="28" t="s">
        <v>375</v>
      </c>
      <c r="F277" s="28">
        <v>140</v>
      </c>
    </row>
    <row r="278" spans="4:6">
      <c r="D278" s="31" t="s">
        <v>487</v>
      </c>
      <c r="E278" s="28" t="s">
        <v>376</v>
      </c>
      <c r="F278" s="28">
        <v>140</v>
      </c>
    </row>
    <row r="279" spans="4:6">
      <c r="D279" s="31" t="s">
        <v>488</v>
      </c>
      <c r="E279" s="28" t="s">
        <v>377</v>
      </c>
      <c r="F279" s="28">
        <v>140</v>
      </c>
    </row>
    <row r="280" spans="4:6">
      <c r="D280" s="31" t="s">
        <v>489</v>
      </c>
      <c r="E280" s="28" t="s">
        <v>378</v>
      </c>
      <c r="F280" s="28">
        <v>140</v>
      </c>
    </row>
    <row r="281" spans="4:6">
      <c r="D281" s="31" t="s">
        <v>490</v>
      </c>
      <c r="E281" s="28" t="s">
        <v>379</v>
      </c>
      <c r="F281" s="28">
        <v>140</v>
      </c>
    </row>
    <row r="282" spans="4:6">
      <c r="D282" s="31" t="s">
        <v>491</v>
      </c>
      <c r="E282" s="28" t="s">
        <v>380</v>
      </c>
      <c r="F282" s="28">
        <v>140</v>
      </c>
    </row>
    <row r="283" spans="4:6">
      <c r="D283" s="31" t="s">
        <v>492</v>
      </c>
      <c r="E283" s="28" t="s">
        <v>381</v>
      </c>
      <c r="F283" s="28">
        <v>140</v>
      </c>
    </row>
    <row r="284" spans="4:6">
      <c r="D284" s="31" t="s">
        <v>493</v>
      </c>
      <c r="E284" s="28" t="s">
        <v>382</v>
      </c>
      <c r="F284" s="28">
        <v>140</v>
      </c>
    </row>
    <row r="285" spans="4:6">
      <c r="D285" s="31" t="s">
        <v>494</v>
      </c>
      <c r="E285" s="28" t="s">
        <v>383</v>
      </c>
      <c r="F285" s="28">
        <v>140</v>
      </c>
    </row>
    <row r="286" spans="4:6">
      <c r="D286" s="31" t="s">
        <v>495</v>
      </c>
      <c r="E286" s="28" t="s">
        <v>384</v>
      </c>
      <c r="F286" s="28">
        <v>140</v>
      </c>
    </row>
    <row r="287" spans="4:6">
      <c r="D287" s="31" t="s">
        <v>496</v>
      </c>
      <c r="E287" s="28" t="s">
        <v>385</v>
      </c>
      <c r="F287" s="28">
        <v>140</v>
      </c>
    </row>
    <row r="288" spans="4:6">
      <c r="D288" s="31" t="s">
        <v>497</v>
      </c>
      <c r="E288" s="28" t="s">
        <v>386</v>
      </c>
      <c r="F288" s="28">
        <v>140</v>
      </c>
    </row>
    <row r="289" spans="4:6">
      <c r="D289" s="31" t="s">
        <v>498</v>
      </c>
      <c r="E289" s="28" t="s">
        <v>387</v>
      </c>
      <c r="F289" s="28">
        <v>140</v>
      </c>
    </row>
    <row r="290" spans="4:6">
      <c r="D290" s="31" t="s">
        <v>499</v>
      </c>
      <c r="E290" s="28" t="s">
        <v>388</v>
      </c>
      <c r="F290" s="28">
        <v>140</v>
      </c>
    </row>
    <row r="291" spans="4:6">
      <c r="D291" s="31" t="s">
        <v>500</v>
      </c>
      <c r="E291" s="28" t="s">
        <v>389</v>
      </c>
      <c r="F291" s="28">
        <v>140</v>
      </c>
    </row>
    <row r="292" spans="4:6">
      <c r="D292" s="28" t="s">
        <v>506</v>
      </c>
      <c r="E292" s="28" t="s">
        <v>390</v>
      </c>
      <c r="F292" s="28">
        <v>140</v>
      </c>
    </row>
    <row r="293" spans="4:6">
      <c r="D293" s="28" t="s">
        <v>507</v>
      </c>
      <c r="E293" s="28" t="s">
        <v>391</v>
      </c>
      <c r="F293" s="28">
        <v>140</v>
      </c>
    </row>
    <row r="294" spans="4:6">
      <c r="D294" s="28" t="s">
        <v>508</v>
      </c>
      <c r="E294" s="28" t="s">
        <v>392</v>
      </c>
      <c r="F294" s="28">
        <v>140</v>
      </c>
    </row>
    <row r="295" spans="4:6">
      <c r="D295" s="28" t="s">
        <v>493</v>
      </c>
      <c r="E295" s="28" t="s">
        <v>393</v>
      </c>
      <c r="F295" s="28">
        <v>140</v>
      </c>
    </row>
    <row r="296" spans="4:6">
      <c r="D296" s="28" t="s">
        <v>494</v>
      </c>
      <c r="E296" s="28" t="s">
        <v>394</v>
      </c>
      <c r="F296" s="28">
        <v>140</v>
      </c>
    </row>
    <row r="297" spans="4:6">
      <c r="D297" s="28" t="s">
        <v>509</v>
      </c>
      <c r="E297" s="28" t="s">
        <v>395</v>
      </c>
      <c r="F297" s="28">
        <v>140</v>
      </c>
    </row>
    <row r="298" spans="4:6">
      <c r="D298" s="28" t="s">
        <v>510</v>
      </c>
      <c r="E298" s="28" t="s">
        <v>396</v>
      </c>
      <c r="F298" s="28">
        <v>140</v>
      </c>
    </row>
    <row r="299" spans="4:6">
      <c r="D299" s="28" t="s">
        <v>511</v>
      </c>
      <c r="E299" s="28" t="s">
        <v>397</v>
      </c>
      <c r="F299" s="28">
        <v>140</v>
      </c>
    </row>
    <row r="300" spans="4:6">
      <c r="D300" s="28" t="s">
        <v>512</v>
      </c>
      <c r="E300" s="28" t="s">
        <v>398</v>
      </c>
      <c r="F300" s="28">
        <v>140</v>
      </c>
    </row>
    <row r="301" spans="4:6">
      <c r="D301" s="28" t="s">
        <v>513</v>
      </c>
      <c r="E301" s="28" t="s">
        <v>399</v>
      </c>
      <c r="F301" s="28">
        <v>140</v>
      </c>
    </row>
    <row r="302" spans="4:6">
      <c r="D302" s="28" t="s">
        <v>497</v>
      </c>
      <c r="E302" s="28" t="s">
        <v>409</v>
      </c>
      <c r="F302" s="28">
        <v>140</v>
      </c>
    </row>
    <row r="303" spans="4:6">
      <c r="D303" s="28" t="s">
        <v>498</v>
      </c>
      <c r="E303" s="28" t="s">
        <v>400</v>
      </c>
      <c r="F303" s="28">
        <v>140</v>
      </c>
    </row>
    <row r="304" spans="4:6">
      <c r="D304" s="28" t="s">
        <v>499</v>
      </c>
      <c r="E304" s="28" t="s">
        <v>401</v>
      </c>
      <c r="F304" s="28">
        <v>140</v>
      </c>
    </row>
    <row r="305" spans="4:6">
      <c r="D305" s="28" t="s">
        <v>500</v>
      </c>
      <c r="E305" s="28" t="s">
        <v>402</v>
      </c>
      <c r="F305" s="28">
        <v>140</v>
      </c>
    </row>
    <row r="306" spans="4:6">
      <c r="D306" s="28" t="s">
        <v>501</v>
      </c>
      <c r="E306" s="28" t="s">
        <v>403</v>
      </c>
      <c r="F306" s="28">
        <v>140</v>
      </c>
    </row>
    <row r="307" spans="4:6">
      <c r="D307" s="28" t="s">
        <v>502</v>
      </c>
      <c r="E307" s="28" t="s">
        <v>404</v>
      </c>
      <c r="F307" s="28">
        <v>140</v>
      </c>
    </row>
    <row r="308" spans="4:6">
      <c r="D308" s="28" t="s">
        <v>503</v>
      </c>
      <c r="E308" s="28" t="s">
        <v>405</v>
      </c>
      <c r="F308" s="28">
        <v>140</v>
      </c>
    </row>
    <row r="309" spans="4:6">
      <c r="D309" s="28" t="s">
        <v>504</v>
      </c>
      <c r="E309" s="28" t="s">
        <v>408</v>
      </c>
      <c r="F309" s="28">
        <v>140</v>
      </c>
    </row>
    <row r="310" spans="4:6">
      <c r="D310" s="28" t="s">
        <v>505</v>
      </c>
      <c r="E310" s="28" t="s">
        <v>406</v>
      </c>
      <c r="F310" s="28">
        <v>140</v>
      </c>
    </row>
    <row r="311" spans="4:6">
      <c r="D311" s="28" t="s">
        <v>506</v>
      </c>
      <c r="E311" s="28" t="s">
        <v>407</v>
      </c>
      <c r="F311" s="28"/>
    </row>
    <row r="312" spans="4:6">
      <c r="D312" s="28" t="s">
        <v>507</v>
      </c>
      <c r="E312" s="28" t="s">
        <v>410</v>
      </c>
      <c r="F312" s="28">
        <v>140</v>
      </c>
    </row>
    <row r="313" spans="4:6">
      <c r="D313" s="28" t="s">
        <v>508</v>
      </c>
      <c r="E313" s="28" t="s">
        <v>411</v>
      </c>
      <c r="F313" s="28">
        <v>140</v>
      </c>
    </row>
    <row r="314" spans="4:6">
      <c r="D314" s="28" t="s">
        <v>509</v>
      </c>
      <c r="E314" s="28" t="s">
        <v>412</v>
      </c>
      <c r="F314" s="28">
        <v>140</v>
      </c>
    </row>
    <row r="315" spans="4:6">
      <c r="D315" s="28" t="s">
        <v>510</v>
      </c>
      <c r="E315" s="28" t="s">
        <v>413</v>
      </c>
      <c r="F315" s="28">
        <v>140</v>
      </c>
    </row>
    <row r="316" spans="4:6">
      <c r="D316" s="28" t="s">
        <v>511</v>
      </c>
      <c r="E316" s="28" t="s">
        <v>414</v>
      </c>
      <c r="F316" s="28">
        <v>140</v>
      </c>
    </row>
    <row r="317" spans="4:6">
      <c r="D317" s="31" t="s">
        <v>512</v>
      </c>
      <c r="E317" s="31" t="s">
        <v>415</v>
      </c>
      <c r="F317" s="31">
        <v>140</v>
      </c>
    </row>
    <row r="318" spans="4:6">
      <c r="D318" s="31" t="s">
        <v>513</v>
      </c>
      <c r="E318" s="31" t="s">
        <v>416</v>
      </c>
      <c r="F318" s="31">
        <v>140</v>
      </c>
    </row>
    <row r="319" spans="4:6">
      <c r="D319" s="28" t="s">
        <v>514</v>
      </c>
      <c r="E319" s="28" t="s">
        <v>388</v>
      </c>
      <c r="F319" s="28">
        <v>140</v>
      </c>
    </row>
    <row r="320" spans="4:6">
      <c r="D320" s="28" t="s">
        <v>515</v>
      </c>
      <c r="E320" s="28" t="s">
        <v>389</v>
      </c>
      <c r="F320" s="28">
        <v>140</v>
      </c>
    </row>
    <row r="321" spans="4:6">
      <c r="D321" s="28" t="s">
        <v>516</v>
      </c>
      <c r="E321" s="28" t="s">
        <v>390</v>
      </c>
      <c r="F321" s="28">
        <v>140</v>
      </c>
    </row>
    <row r="322" spans="4:6">
      <c r="D322" s="28" t="s">
        <v>517</v>
      </c>
      <c r="E322" s="28" t="s">
        <v>417</v>
      </c>
      <c r="F322" s="28">
        <v>140</v>
      </c>
    </row>
    <row r="323" spans="4:6">
      <c r="D323" s="28" t="s">
        <v>518</v>
      </c>
      <c r="E323" s="28" t="s">
        <v>418</v>
      </c>
      <c r="F323" s="28">
        <v>140</v>
      </c>
    </row>
    <row r="324" spans="4:6">
      <c r="D324" s="28" t="s">
        <v>519</v>
      </c>
      <c r="E324" s="28" t="s">
        <v>401</v>
      </c>
      <c r="F324" s="28">
        <v>140</v>
      </c>
    </row>
    <row r="325" spans="4:6">
      <c r="D325" s="28" t="s">
        <v>520</v>
      </c>
      <c r="E325" s="28" t="s">
        <v>402</v>
      </c>
      <c r="F325" s="28">
        <v>140</v>
      </c>
    </row>
    <row r="326" spans="4:6">
      <c r="D326" s="28" t="s">
        <v>521</v>
      </c>
      <c r="E326" s="28" t="s">
        <v>403</v>
      </c>
      <c r="F326" s="28">
        <v>140</v>
      </c>
    </row>
    <row r="327" spans="4:6">
      <c r="D327" s="28" t="s">
        <v>522</v>
      </c>
      <c r="E327" s="28" t="s">
        <v>419</v>
      </c>
      <c r="F327" s="28">
        <v>140</v>
      </c>
    </row>
    <row r="328" spans="4:6">
      <c r="D328" s="28" t="s">
        <v>523</v>
      </c>
      <c r="E328" s="28" t="s">
        <v>420</v>
      </c>
      <c r="F328" s="28">
        <v>140</v>
      </c>
    </row>
    <row r="329" spans="4:6">
      <c r="D329" s="28" t="s">
        <v>524</v>
      </c>
      <c r="E329" s="28" t="s">
        <v>421</v>
      </c>
      <c r="F329" s="28">
        <v>4.2</v>
      </c>
    </row>
    <row r="330" spans="4:6">
      <c r="D330" s="28" t="s">
        <v>525</v>
      </c>
      <c r="E330" s="28" t="s">
        <v>422</v>
      </c>
      <c r="F330" s="28">
        <v>5.6</v>
      </c>
    </row>
    <row r="331" spans="4:6">
      <c r="D331" s="28" t="s">
        <v>526</v>
      </c>
      <c r="E331" s="28" t="s">
        <v>423</v>
      </c>
      <c r="F331" s="28">
        <v>7</v>
      </c>
    </row>
    <row r="332" spans="4:6">
      <c r="D332" s="28" t="s">
        <v>527</v>
      </c>
      <c r="E332" s="28" t="s">
        <v>424</v>
      </c>
      <c r="F332" s="28">
        <v>7</v>
      </c>
    </row>
    <row r="333" spans="4:6">
      <c r="D333" s="28" t="s">
        <v>528</v>
      </c>
      <c r="E333" s="28" t="s">
        <v>425</v>
      </c>
      <c r="F333" s="28">
        <v>7.98</v>
      </c>
    </row>
    <row r="334" spans="4:6">
      <c r="D334" s="28" t="s">
        <v>529</v>
      </c>
      <c r="E334" s="28" t="s">
        <v>426</v>
      </c>
      <c r="F334" s="28">
        <v>11.97</v>
      </c>
    </row>
    <row r="335" spans="4:6">
      <c r="D335" s="28" t="s">
        <v>530</v>
      </c>
      <c r="E335" s="28" t="s">
        <v>427</v>
      </c>
      <c r="F335" s="28">
        <v>15.96</v>
      </c>
    </row>
    <row r="336" spans="4:6">
      <c r="D336" s="28" t="s">
        <v>531</v>
      </c>
      <c r="E336" s="28" t="s">
        <v>428</v>
      </c>
      <c r="F336" s="28">
        <v>19.95</v>
      </c>
    </row>
    <row r="337" spans="4:6">
      <c r="D337" s="28" t="s">
        <v>532</v>
      </c>
      <c r="E337" s="28" t="s">
        <v>429</v>
      </c>
      <c r="F337" s="28">
        <v>9.3800000000000008</v>
      </c>
    </row>
    <row r="338" spans="4:6">
      <c r="D338" s="28" t="s">
        <v>533</v>
      </c>
      <c r="E338" s="28" t="s">
        <v>430</v>
      </c>
      <c r="F338" s="28">
        <v>14.07</v>
      </c>
    </row>
    <row r="339" spans="4:6">
      <c r="D339" s="28" t="s">
        <v>534</v>
      </c>
      <c r="E339" s="28" t="s">
        <v>431</v>
      </c>
      <c r="F339" s="28">
        <v>18.760000000000002</v>
      </c>
    </row>
    <row r="340" spans="4:6">
      <c r="D340" s="28" t="s">
        <v>535</v>
      </c>
      <c r="E340" s="28" t="s">
        <v>432</v>
      </c>
      <c r="F340" s="28">
        <v>23.45</v>
      </c>
    </row>
    <row r="341" spans="4:6">
      <c r="D341" s="28" t="s">
        <v>536</v>
      </c>
      <c r="E341" s="28" t="s">
        <v>433</v>
      </c>
      <c r="F341" s="28"/>
    </row>
    <row r="342" spans="4:6">
      <c r="D342" s="28" t="s">
        <v>537</v>
      </c>
      <c r="E342" s="28" t="s">
        <v>434</v>
      </c>
      <c r="F342" s="28"/>
    </row>
    <row r="343" spans="4:6">
      <c r="D343" s="28" t="s">
        <v>538</v>
      </c>
      <c r="E343" s="28" t="s">
        <v>435</v>
      </c>
      <c r="F343" s="28">
        <v>80</v>
      </c>
    </row>
    <row r="344" spans="4:6">
      <c r="D344" s="28" t="s">
        <v>539</v>
      </c>
      <c r="E344" s="31" t="s">
        <v>735</v>
      </c>
      <c r="F344" s="28">
        <v>80</v>
      </c>
    </row>
    <row r="345" spans="4:6">
      <c r="D345" s="28" t="s">
        <v>540</v>
      </c>
      <c r="E345" s="31" t="s">
        <v>736</v>
      </c>
      <c r="F345" s="28">
        <v>80</v>
      </c>
    </row>
    <row r="346" spans="4:6">
      <c r="D346" s="28" t="s">
        <v>541</v>
      </c>
      <c r="E346" s="31" t="s">
        <v>737</v>
      </c>
      <c r="F346" s="28">
        <v>80</v>
      </c>
    </row>
    <row r="347" spans="4:6">
      <c r="D347" s="28" t="s">
        <v>542</v>
      </c>
      <c r="E347" s="31" t="s">
        <v>738</v>
      </c>
      <c r="F347" s="28">
        <v>80</v>
      </c>
    </row>
    <row r="348" spans="4:6">
      <c r="D348" s="28" t="s">
        <v>543</v>
      </c>
      <c r="E348" s="31" t="s">
        <v>739</v>
      </c>
      <c r="F348" s="28">
        <v>80</v>
      </c>
    </row>
    <row r="349" spans="4:6">
      <c r="D349" s="28" t="s">
        <v>544</v>
      </c>
      <c r="E349" s="31" t="s">
        <v>740</v>
      </c>
      <c r="F349" s="28">
        <v>80</v>
      </c>
    </row>
    <row r="350" spans="4:6">
      <c r="D350" s="28" t="s">
        <v>545</v>
      </c>
      <c r="E350" s="31" t="s">
        <v>741</v>
      </c>
      <c r="F350" s="28">
        <v>80</v>
      </c>
    </row>
    <row r="351" spans="4:6">
      <c r="D351" s="28" t="s">
        <v>546</v>
      </c>
      <c r="E351" s="31" t="s">
        <v>742</v>
      </c>
      <c r="F351" s="28">
        <v>80</v>
      </c>
    </row>
    <row r="352" spans="4:6">
      <c r="D352" s="28" t="s">
        <v>547</v>
      </c>
      <c r="E352" s="31" t="s">
        <v>743</v>
      </c>
      <c r="F352" s="28">
        <v>80</v>
      </c>
    </row>
    <row r="353" spans="4:6">
      <c r="D353" s="28" t="s">
        <v>548</v>
      </c>
      <c r="E353" s="31" t="s">
        <v>744</v>
      </c>
      <c r="F353" s="28">
        <v>80</v>
      </c>
    </row>
    <row r="354" spans="4:6">
      <c r="D354" s="28" t="s">
        <v>547</v>
      </c>
      <c r="E354" s="31" t="s">
        <v>745</v>
      </c>
      <c r="F354" s="28">
        <v>80</v>
      </c>
    </row>
    <row r="355" spans="4:6">
      <c r="D355" s="28" t="s">
        <v>548</v>
      </c>
      <c r="E355" s="28" t="s">
        <v>436</v>
      </c>
      <c r="F355" s="28">
        <v>8</v>
      </c>
    </row>
    <row r="356" spans="4:6">
      <c r="D356" s="28" t="s">
        <v>549</v>
      </c>
      <c r="E356" s="28" t="s">
        <v>437</v>
      </c>
      <c r="F356" s="28">
        <v>8</v>
      </c>
    </row>
    <row r="357" spans="4:6">
      <c r="D357" s="28" t="s">
        <v>550</v>
      </c>
      <c r="E357" s="28" t="s">
        <v>438</v>
      </c>
      <c r="F357" s="28">
        <v>1</v>
      </c>
    </row>
    <row r="358" spans="4:6">
      <c r="D358" s="28" t="s">
        <v>551</v>
      </c>
      <c r="E358" s="28" t="s">
        <v>439</v>
      </c>
      <c r="F358" s="28">
        <v>40</v>
      </c>
    </row>
    <row r="359" spans="4:6">
      <c r="D359" s="28" t="s">
        <v>552</v>
      </c>
      <c r="E359" s="28" t="s">
        <v>440</v>
      </c>
      <c r="F359" s="28">
        <v>80</v>
      </c>
    </row>
    <row r="360" spans="4:6">
      <c r="D360" s="28" t="s">
        <v>553</v>
      </c>
      <c r="E360" s="28" t="s">
        <v>441</v>
      </c>
      <c r="F360" s="28">
        <v>80</v>
      </c>
    </row>
    <row r="361" spans="4:6">
      <c r="D361" s="28" t="s">
        <v>554</v>
      </c>
      <c r="E361" s="28" t="s">
        <v>442</v>
      </c>
      <c r="F361" s="28">
        <v>5</v>
      </c>
    </row>
    <row r="362" spans="4:6">
      <c r="D362" s="28" t="s">
        <v>555</v>
      </c>
      <c r="E362" s="28" t="s">
        <v>443</v>
      </c>
      <c r="F362" s="28">
        <v>17</v>
      </c>
    </row>
    <row r="363" spans="4:6">
      <c r="D363" s="28" t="s">
        <v>556</v>
      </c>
      <c r="E363" s="28" t="s">
        <v>444</v>
      </c>
      <c r="F363" s="28">
        <v>8</v>
      </c>
    </row>
    <row r="364" spans="4:6">
      <c r="D364" s="28" t="s">
        <v>557</v>
      </c>
      <c r="E364" s="28" t="s">
        <v>445</v>
      </c>
      <c r="F364" s="28">
        <v>23</v>
      </c>
    </row>
    <row r="365" spans="4:6">
      <c r="D365" s="28" t="s">
        <v>558</v>
      </c>
      <c r="E365" s="28" t="s">
        <v>446</v>
      </c>
      <c r="F365" s="28">
        <v>19</v>
      </c>
    </row>
    <row r="366" spans="4:6">
      <c r="D366" s="28" t="s">
        <v>559</v>
      </c>
      <c r="E366" s="28" t="s">
        <v>447</v>
      </c>
      <c r="F366" s="28">
        <v>32</v>
      </c>
    </row>
    <row r="367" spans="4:6">
      <c r="D367" s="28" t="s">
        <v>560</v>
      </c>
      <c r="E367" s="28" t="s">
        <v>448</v>
      </c>
      <c r="F367" s="28">
        <v>25</v>
      </c>
    </row>
    <row r="368" spans="4:6">
      <c r="D368" s="28" t="s">
        <v>561</v>
      </c>
      <c r="E368" s="28" t="s">
        <v>449</v>
      </c>
      <c r="F368" s="28">
        <v>53</v>
      </c>
    </row>
    <row r="369" spans="4:6">
      <c r="D369" s="28" t="s">
        <v>562</v>
      </c>
      <c r="E369" s="28" t="s">
        <v>450</v>
      </c>
      <c r="F369" s="28">
        <v>5.5</v>
      </c>
    </row>
    <row r="370" spans="4:6">
      <c r="D370" s="78"/>
      <c r="E370" s="98" t="s">
        <v>1030</v>
      </c>
      <c r="F370" s="78"/>
    </row>
    <row r="371" spans="4:6">
      <c r="D371" s="31" t="s">
        <v>1045</v>
      </c>
      <c r="E371" s="28" t="s">
        <v>451</v>
      </c>
      <c r="F371" s="28">
        <v>1000</v>
      </c>
    </row>
    <row r="372" spans="4:6">
      <c r="D372" s="31" t="s">
        <v>1046</v>
      </c>
      <c r="E372" s="28" t="s">
        <v>452</v>
      </c>
      <c r="F372" s="28">
        <v>2000</v>
      </c>
    </row>
    <row r="373" spans="4:6">
      <c r="D373" s="31" t="s">
        <v>1047</v>
      </c>
      <c r="E373" s="28" t="s">
        <v>458</v>
      </c>
      <c r="F373" s="28"/>
    </row>
    <row r="374" spans="4:6">
      <c r="D374" s="31" t="s">
        <v>1048</v>
      </c>
      <c r="E374" s="28" t="s">
        <v>453</v>
      </c>
      <c r="F374" s="28">
        <v>2000</v>
      </c>
    </row>
    <row r="375" spans="4:6">
      <c r="D375" s="31" t="s">
        <v>1049</v>
      </c>
      <c r="E375" s="28" t="s">
        <v>454</v>
      </c>
      <c r="F375" s="28">
        <v>1500</v>
      </c>
    </row>
    <row r="376" spans="4:6">
      <c r="D376" s="31" t="s">
        <v>1050</v>
      </c>
      <c r="E376" s="28" t="s">
        <v>455</v>
      </c>
      <c r="F376" s="28">
        <v>800</v>
      </c>
    </row>
    <row r="377" spans="4:6">
      <c r="D377" s="31" t="s">
        <v>1051</v>
      </c>
      <c r="E377" s="28" t="s">
        <v>456</v>
      </c>
      <c r="F377" s="28"/>
    </row>
    <row r="378" spans="4:6">
      <c r="D378" s="31" t="s">
        <v>1052</v>
      </c>
      <c r="E378" s="31" t="s">
        <v>1028</v>
      </c>
      <c r="F378" s="28">
        <v>2800</v>
      </c>
    </row>
    <row r="379" spans="4:6">
      <c r="D379" s="31" t="s">
        <v>1053</v>
      </c>
      <c r="E379" s="31" t="s">
        <v>1029</v>
      </c>
      <c r="F379" s="28">
        <v>1000</v>
      </c>
    </row>
    <row r="380" spans="4:6">
      <c r="D380" s="31" t="s">
        <v>1054</v>
      </c>
      <c r="E380" s="28" t="s">
        <v>457</v>
      </c>
      <c r="F380" s="28"/>
    </row>
    <row r="381" spans="4:6">
      <c r="D381" s="78"/>
      <c r="E381" s="98" t="s">
        <v>808</v>
      </c>
      <c r="F381" s="78"/>
    </row>
    <row r="382" spans="4:6">
      <c r="D382" s="28" t="s">
        <v>630</v>
      </c>
      <c r="E382" s="28" t="s">
        <v>564</v>
      </c>
      <c r="F382" s="28">
        <v>3</v>
      </c>
    </row>
    <row r="383" spans="4:6">
      <c r="D383" s="28" t="s">
        <v>631</v>
      </c>
      <c r="E383" s="28" t="s">
        <v>565</v>
      </c>
      <c r="F383" s="28">
        <v>2</v>
      </c>
    </row>
    <row r="384" spans="4:6">
      <c r="D384" s="28" t="s">
        <v>632</v>
      </c>
      <c r="E384" s="28" t="s">
        <v>566</v>
      </c>
      <c r="F384" s="28">
        <v>16</v>
      </c>
    </row>
    <row r="385" spans="4:6">
      <c r="D385" s="28" t="s">
        <v>633</v>
      </c>
      <c r="E385" s="28" t="s">
        <v>567</v>
      </c>
      <c r="F385" s="28">
        <v>5</v>
      </c>
    </row>
    <row r="386" spans="4:6">
      <c r="D386" s="28" t="s">
        <v>634</v>
      </c>
      <c r="E386" s="28" t="s">
        <v>568</v>
      </c>
      <c r="F386" s="28">
        <v>30</v>
      </c>
    </row>
    <row r="387" spans="4:6">
      <c r="D387" s="28" t="s">
        <v>635</v>
      </c>
      <c r="E387" s="28" t="s">
        <v>569</v>
      </c>
      <c r="F387" s="28">
        <v>23</v>
      </c>
    </row>
    <row r="388" spans="4:6">
      <c r="D388" s="28" t="s">
        <v>636</v>
      </c>
      <c r="E388" s="28" t="s">
        <v>570</v>
      </c>
      <c r="F388" s="28">
        <v>11</v>
      </c>
    </row>
    <row r="389" spans="4:6">
      <c r="D389" s="28" t="s">
        <v>637</v>
      </c>
      <c r="E389" s="28" t="s">
        <v>571</v>
      </c>
      <c r="F389" s="28">
        <v>9</v>
      </c>
    </row>
    <row r="390" spans="4:6">
      <c r="D390" s="28" t="s">
        <v>638</v>
      </c>
      <c r="E390" s="28" t="s">
        <v>572</v>
      </c>
      <c r="F390" s="28">
        <v>8</v>
      </c>
    </row>
    <row r="391" spans="4:6">
      <c r="D391" s="28" t="s">
        <v>639</v>
      </c>
      <c r="E391" s="28" t="s">
        <v>573</v>
      </c>
      <c r="F391" s="28">
        <v>35</v>
      </c>
    </row>
    <row r="392" spans="4:6">
      <c r="D392" s="28" t="s">
        <v>640</v>
      </c>
      <c r="E392" s="28" t="s">
        <v>574</v>
      </c>
      <c r="F392" s="28">
        <v>22</v>
      </c>
    </row>
    <row r="393" spans="4:6">
      <c r="D393" s="28" t="s">
        <v>641</v>
      </c>
      <c r="E393" s="28" t="s">
        <v>575</v>
      </c>
      <c r="F393" s="28">
        <v>53</v>
      </c>
    </row>
    <row r="394" spans="4:6">
      <c r="D394" s="28" t="s">
        <v>642</v>
      </c>
      <c r="E394" s="28" t="s">
        <v>576</v>
      </c>
      <c r="F394" s="28">
        <v>21</v>
      </c>
    </row>
    <row r="395" spans="4:6">
      <c r="D395" s="28" t="s">
        <v>643</v>
      </c>
      <c r="E395" s="28" t="s">
        <v>577</v>
      </c>
      <c r="F395" s="28">
        <v>8</v>
      </c>
    </row>
    <row r="396" spans="4:6">
      <c r="D396" s="28" t="s">
        <v>644</v>
      </c>
      <c r="E396" s="28" t="s">
        <v>578</v>
      </c>
      <c r="F396" s="28">
        <v>16</v>
      </c>
    </row>
    <row r="397" spans="4:6">
      <c r="D397" s="28" t="s">
        <v>645</v>
      </c>
      <c r="E397" s="28" t="s">
        <v>579</v>
      </c>
      <c r="F397" s="28">
        <v>112</v>
      </c>
    </row>
    <row r="398" spans="4:6">
      <c r="D398" s="28" t="s">
        <v>646</v>
      </c>
      <c r="E398" s="28" t="s">
        <v>580</v>
      </c>
      <c r="F398" s="28">
        <v>82</v>
      </c>
    </row>
    <row r="399" spans="4:6">
      <c r="D399" s="28" t="s">
        <v>647</v>
      </c>
      <c r="E399" s="28" t="s">
        <v>581</v>
      </c>
      <c r="F399" s="28">
        <v>105</v>
      </c>
    </row>
    <row r="400" spans="4:6">
      <c r="D400" s="28" t="s">
        <v>648</v>
      </c>
      <c r="E400" s="28" t="s">
        <v>582</v>
      </c>
      <c r="F400" s="28">
        <v>144</v>
      </c>
    </row>
    <row r="401" spans="4:6">
      <c r="D401" s="28" t="s">
        <v>649</v>
      </c>
      <c r="E401" s="28" t="s">
        <v>583</v>
      </c>
      <c r="F401" s="28">
        <v>196</v>
      </c>
    </row>
    <row r="402" spans="4:6">
      <c r="D402" s="28" t="s">
        <v>650</v>
      </c>
      <c r="E402" s="28" t="s">
        <v>584</v>
      </c>
      <c r="F402" s="28">
        <v>8</v>
      </c>
    </row>
    <row r="403" spans="4:6">
      <c r="D403" s="28" t="s">
        <v>651</v>
      </c>
      <c r="E403" s="28" t="s">
        <v>585</v>
      </c>
      <c r="F403" s="28">
        <v>5</v>
      </c>
    </row>
    <row r="404" spans="4:6">
      <c r="D404" s="28" t="s">
        <v>652</v>
      </c>
      <c r="E404" s="28" t="s">
        <v>586</v>
      </c>
      <c r="F404" s="28">
        <v>11</v>
      </c>
    </row>
    <row r="405" spans="4:6">
      <c r="D405" s="28" t="s">
        <v>653</v>
      </c>
      <c r="E405" s="28" t="s">
        <v>587</v>
      </c>
      <c r="F405" s="28">
        <v>12</v>
      </c>
    </row>
    <row r="406" spans="4:6">
      <c r="D406" s="28" t="s">
        <v>654</v>
      </c>
      <c r="E406" s="28" t="s">
        <v>588</v>
      </c>
      <c r="F406" s="28">
        <v>8</v>
      </c>
    </row>
    <row r="407" spans="4:6">
      <c r="D407" s="28" t="s">
        <v>655</v>
      </c>
      <c r="E407" s="28" t="s">
        <v>589</v>
      </c>
      <c r="F407" s="28">
        <v>0.2</v>
      </c>
    </row>
    <row r="408" spans="4:6">
      <c r="D408" s="28" t="s">
        <v>656</v>
      </c>
      <c r="E408" s="28" t="s">
        <v>590</v>
      </c>
      <c r="F408" s="28"/>
    </row>
    <row r="409" spans="4:6">
      <c r="D409" s="28" t="s">
        <v>657</v>
      </c>
      <c r="E409" s="28" t="s">
        <v>591</v>
      </c>
      <c r="F409" s="28">
        <v>13</v>
      </c>
    </row>
    <row r="410" spans="4:6">
      <c r="D410" s="28" t="s">
        <v>658</v>
      </c>
      <c r="E410" s="28" t="s">
        <v>592</v>
      </c>
      <c r="F410" s="28">
        <v>16</v>
      </c>
    </row>
    <row r="411" spans="4:6">
      <c r="D411" s="31" t="s">
        <v>659</v>
      </c>
      <c r="E411" s="31" t="s">
        <v>1031</v>
      </c>
      <c r="F411" s="31">
        <v>16</v>
      </c>
    </row>
    <row r="412" spans="4:6">
      <c r="D412" s="31" t="s">
        <v>660</v>
      </c>
      <c r="E412" s="28" t="s">
        <v>593</v>
      </c>
      <c r="F412" s="28">
        <v>18</v>
      </c>
    </row>
    <row r="413" spans="4:6">
      <c r="D413" s="31" t="s">
        <v>661</v>
      </c>
      <c r="E413" s="28" t="s">
        <v>594</v>
      </c>
      <c r="F413" s="28">
        <v>16</v>
      </c>
    </row>
    <row r="414" spans="4:6">
      <c r="D414" s="31" t="s">
        <v>662</v>
      </c>
      <c r="E414" s="28" t="s">
        <v>595</v>
      </c>
      <c r="F414" s="28">
        <v>16</v>
      </c>
    </row>
    <row r="415" spans="4:6">
      <c r="D415" s="31" t="s">
        <v>663</v>
      </c>
      <c r="E415" s="28" t="s">
        <v>596</v>
      </c>
      <c r="F415" s="28">
        <v>14</v>
      </c>
    </row>
    <row r="416" spans="4:6">
      <c r="D416" s="31" t="s">
        <v>664</v>
      </c>
      <c r="E416" s="31" t="s">
        <v>746</v>
      </c>
      <c r="F416" s="28">
        <v>18</v>
      </c>
    </row>
    <row r="417" spans="4:6">
      <c r="D417" s="31" t="s">
        <v>665</v>
      </c>
      <c r="E417" s="28" t="s">
        <v>597</v>
      </c>
      <c r="F417" s="28">
        <v>22</v>
      </c>
    </row>
    <row r="418" spans="4:6">
      <c r="D418" s="31" t="s">
        <v>666</v>
      </c>
      <c r="E418" s="28" t="s">
        <v>598</v>
      </c>
      <c r="F418" s="28">
        <v>14</v>
      </c>
    </row>
    <row r="419" spans="4:6">
      <c r="D419" s="31" t="s">
        <v>667</v>
      </c>
      <c r="E419" s="28" t="s">
        <v>599</v>
      </c>
      <c r="F419" s="28">
        <v>150</v>
      </c>
    </row>
    <row r="420" spans="4:6">
      <c r="D420" s="31" t="s">
        <v>668</v>
      </c>
      <c r="E420" s="28" t="s">
        <v>600</v>
      </c>
      <c r="F420" s="28">
        <v>150</v>
      </c>
    </row>
    <row r="421" spans="4:6">
      <c r="D421" s="31" t="s">
        <v>669</v>
      </c>
      <c r="E421" s="28" t="s">
        <v>601</v>
      </c>
      <c r="F421" s="28">
        <v>150</v>
      </c>
    </row>
    <row r="422" spans="4:6">
      <c r="D422" s="31" t="s">
        <v>670</v>
      </c>
      <c r="E422" s="28" t="s">
        <v>602</v>
      </c>
      <c r="F422" s="28">
        <v>4</v>
      </c>
    </row>
    <row r="423" spans="4:6">
      <c r="D423" s="31" t="s">
        <v>671</v>
      </c>
      <c r="E423" s="28" t="s">
        <v>603</v>
      </c>
      <c r="F423" s="28">
        <v>4</v>
      </c>
    </row>
    <row r="424" spans="4:6">
      <c r="D424" s="31" t="s">
        <v>672</v>
      </c>
      <c r="E424" s="28" t="s">
        <v>604</v>
      </c>
      <c r="F424" s="28"/>
    </row>
    <row r="425" spans="4:6">
      <c r="D425" s="31" t="s">
        <v>673</v>
      </c>
      <c r="E425" s="28" t="s">
        <v>605</v>
      </c>
      <c r="F425" s="28"/>
    </row>
    <row r="426" spans="4:6">
      <c r="D426" s="31" t="s">
        <v>674</v>
      </c>
      <c r="E426" s="28" t="s">
        <v>606</v>
      </c>
      <c r="F426" s="28"/>
    </row>
    <row r="427" spans="4:6">
      <c r="D427" s="31" t="s">
        <v>675</v>
      </c>
      <c r="E427" s="28" t="s">
        <v>607</v>
      </c>
      <c r="F427" s="28"/>
    </row>
    <row r="428" spans="4:6">
      <c r="D428" s="31" t="s">
        <v>676</v>
      </c>
      <c r="E428" s="28" t="s">
        <v>608</v>
      </c>
      <c r="F428" s="28"/>
    </row>
    <row r="429" spans="4:6">
      <c r="D429" s="31" t="s">
        <v>677</v>
      </c>
      <c r="E429" s="28" t="s">
        <v>609</v>
      </c>
      <c r="F429" s="28"/>
    </row>
    <row r="430" spans="4:6">
      <c r="D430" s="31" t="s">
        <v>678</v>
      </c>
      <c r="E430" s="28" t="s">
        <v>610</v>
      </c>
      <c r="F430" s="28"/>
    </row>
    <row r="431" spans="4:6">
      <c r="D431" s="31" t="s">
        <v>679</v>
      </c>
      <c r="E431" s="28" t="s">
        <v>611</v>
      </c>
      <c r="F431" s="28"/>
    </row>
    <row r="432" spans="4:6">
      <c r="D432" s="31" t="s">
        <v>680</v>
      </c>
      <c r="E432" s="28" t="s">
        <v>612</v>
      </c>
      <c r="F432" s="28"/>
    </row>
    <row r="433" spans="4:6">
      <c r="D433" s="31" t="s">
        <v>681</v>
      </c>
      <c r="E433" s="28" t="s">
        <v>613</v>
      </c>
      <c r="F433" s="28"/>
    </row>
    <row r="434" spans="4:6">
      <c r="D434" s="31" t="s">
        <v>682</v>
      </c>
      <c r="E434" s="28" t="s">
        <v>614</v>
      </c>
      <c r="F434" s="28"/>
    </row>
    <row r="435" spans="4:6">
      <c r="D435" s="31" t="s">
        <v>683</v>
      </c>
      <c r="E435" s="28" t="s">
        <v>615</v>
      </c>
      <c r="F435" s="28"/>
    </row>
    <row r="436" spans="4:6">
      <c r="D436" s="31" t="s">
        <v>684</v>
      </c>
      <c r="E436" s="28" t="s">
        <v>616</v>
      </c>
      <c r="F436" s="28"/>
    </row>
    <row r="437" spans="4:6">
      <c r="D437" s="31" t="s">
        <v>685</v>
      </c>
      <c r="E437" s="31" t="s">
        <v>1032</v>
      </c>
      <c r="F437" s="31">
        <v>5</v>
      </c>
    </row>
    <row r="438" spans="4:6">
      <c r="D438" s="31" t="s">
        <v>686</v>
      </c>
      <c r="E438" s="31" t="s">
        <v>1033</v>
      </c>
      <c r="F438" s="31">
        <v>3</v>
      </c>
    </row>
    <row r="439" spans="4:6">
      <c r="D439" s="31" t="s">
        <v>687</v>
      </c>
      <c r="E439" s="31" t="s">
        <v>1034</v>
      </c>
      <c r="F439" s="31">
        <v>10</v>
      </c>
    </row>
    <row r="440" spans="4:6">
      <c r="D440" s="31" t="s">
        <v>688</v>
      </c>
      <c r="E440" s="31" t="s">
        <v>1035</v>
      </c>
      <c r="F440" s="31">
        <v>10</v>
      </c>
    </row>
    <row r="441" spans="4:6">
      <c r="D441" s="31" t="s">
        <v>689</v>
      </c>
      <c r="E441" s="31" t="s">
        <v>1036</v>
      </c>
      <c r="F441" s="31">
        <v>10</v>
      </c>
    </row>
    <row r="442" spans="4:6">
      <c r="D442" s="31" t="s">
        <v>690</v>
      </c>
      <c r="E442" s="28" t="s">
        <v>617</v>
      </c>
      <c r="F442" s="28">
        <v>12</v>
      </c>
    </row>
    <row r="443" spans="4:6">
      <c r="D443" s="31" t="s">
        <v>691</v>
      </c>
      <c r="E443" s="28" t="s">
        <v>618</v>
      </c>
      <c r="F443" s="28">
        <v>12</v>
      </c>
    </row>
    <row r="444" spans="4:6">
      <c r="D444" s="31" t="s">
        <v>692</v>
      </c>
      <c r="E444" s="28" t="s">
        <v>619</v>
      </c>
      <c r="F444" s="28">
        <v>16</v>
      </c>
    </row>
    <row r="445" spans="4:6">
      <c r="D445" s="31" t="s">
        <v>693</v>
      </c>
      <c r="E445" s="28" t="s">
        <v>620</v>
      </c>
      <c r="F445" s="28">
        <v>19</v>
      </c>
    </row>
    <row r="446" spans="4:6">
      <c r="D446" s="31" t="s">
        <v>694</v>
      </c>
      <c r="E446" s="28" t="s">
        <v>621</v>
      </c>
      <c r="F446" s="28">
        <v>19</v>
      </c>
    </row>
    <row r="447" spans="4:6">
      <c r="D447" s="31" t="s">
        <v>695</v>
      </c>
      <c r="E447" s="28" t="s">
        <v>622</v>
      </c>
      <c r="F447" s="28">
        <v>30</v>
      </c>
    </row>
    <row r="448" spans="4:6">
      <c r="D448" s="31" t="s">
        <v>696</v>
      </c>
      <c r="E448" s="28" t="s">
        <v>623</v>
      </c>
      <c r="F448" s="28">
        <v>40</v>
      </c>
    </row>
    <row r="449" spans="4:6">
      <c r="D449" s="31" t="s">
        <v>697</v>
      </c>
      <c r="E449" s="28" t="s">
        <v>624</v>
      </c>
      <c r="F449" s="28">
        <v>100</v>
      </c>
    </row>
    <row r="450" spans="4:6">
      <c r="D450" s="31" t="s">
        <v>1039</v>
      </c>
      <c r="E450" s="28" t="s">
        <v>625</v>
      </c>
      <c r="F450" s="28">
        <v>15</v>
      </c>
    </row>
    <row r="451" spans="4:6">
      <c r="D451" s="31" t="s">
        <v>1040</v>
      </c>
      <c r="E451" s="28" t="s">
        <v>626</v>
      </c>
      <c r="F451" s="28"/>
    </row>
    <row r="452" spans="4:6">
      <c r="D452" s="31" t="s">
        <v>1041</v>
      </c>
      <c r="E452" s="28" t="s">
        <v>627</v>
      </c>
      <c r="F452" s="28"/>
    </row>
    <row r="453" spans="4:6">
      <c r="D453" s="31" t="s">
        <v>1042</v>
      </c>
      <c r="E453" s="28" t="s">
        <v>628</v>
      </c>
      <c r="F453" s="28">
        <v>25</v>
      </c>
    </row>
    <row r="454" spans="4:6">
      <c r="D454" s="31" t="s">
        <v>1043</v>
      </c>
      <c r="E454" s="28" t="s">
        <v>629</v>
      </c>
      <c r="F454" s="28">
        <v>30</v>
      </c>
    </row>
    <row r="455" spans="4:6">
      <c r="D455" s="31" t="s">
        <v>1044</v>
      </c>
      <c r="E455" s="31" t="s">
        <v>747</v>
      </c>
      <c r="F455" s="28">
        <v>32</v>
      </c>
    </row>
    <row r="456" spans="4:6">
      <c r="D456" s="78"/>
      <c r="E456" s="98" t="s">
        <v>873</v>
      </c>
      <c r="F456" s="78"/>
    </row>
    <row r="457" spans="4:6">
      <c r="D457" s="31" t="s">
        <v>810</v>
      </c>
      <c r="E457" s="28" t="s">
        <v>698</v>
      </c>
      <c r="F457" s="28">
        <v>4</v>
      </c>
    </row>
    <row r="458" spans="4:6">
      <c r="D458" s="31" t="s">
        <v>811</v>
      </c>
      <c r="E458" s="28" t="s">
        <v>699</v>
      </c>
      <c r="F458" s="28">
        <v>1.7</v>
      </c>
    </row>
    <row r="459" spans="4:6">
      <c r="D459" s="31" t="s">
        <v>812</v>
      </c>
      <c r="E459" s="31" t="s">
        <v>748</v>
      </c>
      <c r="F459" s="28">
        <v>16.3</v>
      </c>
    </row>
    <row r="460" spans="4:6">
      <c r="D460" s="31" t="s">
        <v>813</v>
      </c>
      <c r="E460" s="31" t="s">
        <v>749</v>
      </c>
      <c r="F460" s="28">
        <v>11.6</v>
      </c>
    </row>
    <row r="461" spans="4:6">
      <c r="D461" s="31" t="s">
        <v>814</v>
      </c>
      <c r="E461" s="31" t="s">
        <v>750</v>
      </c>
      <c r="F461" s="28">
        <v>6.6</v>
      </c>
    </row>
    <row r="462" spans="4:6">
      <c r="D462" s="31" t="s">
        <v>815</v>
      </c>
      <c r="E462" s="31" t="s">
        <v>751</v>
      </c>
      <c r="F462" s="28">
        <v>3.4</v>
      </c>
    </row>
    <row r="463" spans="4:6">
      <c r="D463" s="31" t="s">
        <v>816</v>
      </c>
      <c r="E463" s="31" t="s">
        <v>752</v>
      </c>
      <c r="F463" s="28">
        <v>2.8</v>
      </c>
    </row>
    <row r="464" spans="4:6">
      <c r="D464" s="31" t="s">
        <v>817</v>
      </c>
      <c r="E464" s="31" t="s">
        <v>753</v>
      </c>
      <c r="F464" s="28">
        <v>7.2</v>
      </c>
    </row>
    <row r="465" spans="4:6">
      <c r="D465" s="31" t="s">
        <v>818</v>
      </c>
      <c r="E465" s="31" t="s">
        <v>754</v>
      </c>
      <c r="F465" s="28">
        <v>6.3</v>
      </c>
    </row>
    <row r="466" spans="4:6">
      <c r="D466" s="31" t="s">
        <v>819</v>
      </c>
      <c r="E466" s="31" t="s">
        <v>755</v>
      </c>
      <c r="F466" s="28">
        <v>5.9</v>
      </c>
    </row>
    <row r="467" spans="4:6">
      <c r="D467" s="31" t="s">
        <v>820</v>
      </c>
      <c r="E467" s="31" t="s">
        <v>756</v>
      </c>
      <c r="F467" s="28">
        <v>5.3</v>
      </c>
    </row>
    <row r="468" spans="4:6">
      <c r="D468" s="31" t="s">
        <v>821</v>
      </c>
      <c r="E468" s="31" t="s">
        <v>757</v>
      </c>
      <c r="F468" s="28">
        <v>4.7</v>
      </c>
    </row>
    <row r="469" spans="4:6">
      <c r="D469" s="31" t="s">
        <v>822</v>
      </c>
      <c r="E469" s="31" t="s">
        <v>1037</v>
      </c>
      <c r="F469" s="31">
        <v>4.3</v>
      </c>
    </row>
    <row r="470" spans="4:6">
      <c r="D470" s="31" t="s">
        <v>823</v>
      </c>
      <c r="E470" s="31" t="s">
        <v>758</v>
      </c>
      <c r="F470" s="28">
        <v>4</v>
      </c>
    </row>
    <row r="471" spans="4:6">
      <c r="D471" s="31" t="s">
        <v>824</v>
      </c>
      <c r="E471" s="31" t="s">
        <v>759</v>
      </c>
      <c r="F471" s="28">
        <v>8.8000000000000007</v>
      </c>
    </row>
    <row r="472" spans="4:6">
      <c r="D472" s="31" t="s">
        <v>825</v>
      </c>
      <c r="E472" s="31" t="s">
        <v>760</v>
      </c>
      <c r="F472" s="28">
        <v>8.6999999999999993</v>
      </c>
    </row>
    <row r="473" spans="4:6">
      <c r="D473" s="31" t="s">
        <v>826</v>
      </c>
      <c r="E473" s="31" t="s">
        <v>761</v>
      </c>
      <c r="F473" s="28">
        <v>8.3000000000000007</v>
      </c>
    </row>
    <row r="474" spans="4:6">
      <c r="D474" s="31" t="s">
        <v>827</v>
      </c>
      <c r="E474" s="31" t="s">
        <v>762</v>
      </c>
      <c r="F474" s="28">
        <v>7.7</v>
      </c>
    </row>
    <row r="475" spans="4:6">
      <c r="D475" s="31" t="s">
        <v>828</v>
      </c>
      <c r="E475" s="31" t="s">
        <v>763</v>
      </c>
      <c r="F475" s="28">
        <v>7.4</v>
      </c>
    </row>
    <row r="476" spans="4:6">
      <c r="D476" s="31" t="s">
        <v>829</v>
      </c>
      <c r="E476" s="28" t="s">
        <v>700</v>
      </c>
      <c r="F476" s="28">
        <v>7.4</v>
      </c>
    </row>
    <row r="477" spans="4:6">
      <c r="D477" s="31" t="s">
        <v>830</v>
      </c>
      <c r="E477" s="28" t="s">
        <v>701</v>
      </c>
      <c r="F477" s="28">
        <v>140</v>
      </c>
    </row>
    <row r="478" spans="4:6">
      <c r="D478" s="31" t="s">
        <v>831</v>
      </c>
      <c r="E478" s="28" t="s">
        <v>702</v>
      </c>
      <c r="F478" s="28">
        <v>120</v>
      </c>
    </row>
    <row r="479" spans="4:6">
      <c r="D479" s="31" t="s">
        <v>832</v>
      </c>
      <c r="E479" s="31" t="s">
        <v>764</v>
      </c>
      <c r="F479" s="28">
        <v>21</v>
      </c>
    </row>
    <row r="480" spans="4:6">
      <c r="D480" s="31" t="s">
        <v>833</v>
      </c>
      <c r="E480" s="31" t="s">
        <v>765</v>
      </c>
      <c r="F480" s="28">
        <v>19.100000000000001</v>
      </c>
    </row>
    <row r="481" spans="4:6">
      <c r="D481" s="31" t="s">
        <v>834</v>
      </c>
      <c r="E481" s="31" t="s">
        <v>766</v>
      </c>
      <c r="F481" s="28">
        <v>15.8</v>
      </c>
    </row>
    <row r="482" spans="4:6">
      <c r="D482" s="31" t="s">
        <v>835</v>
      </c>
      <c r="E482" s="28" t="s">
        <v>703</v>
      </c>
      <c r="F482" s="28">
        <v>13.7</v>
      </c>
    </row>
    <row r="483" spans="4:6">
      <c r="D483" s="31" t="s">
        <v>836</v>
      </c>
      <c r="E483" s="31" t="s">
        <v>767</v>
      </c>
      <c r="F483" s="28">
        <v>13.6</v>
      </c>
    </row>
    <row r="484" spans="4:6">
      <c r="D484" s="31" t="s">
        <v>837</v>
      </c>
      <c r="E484" s="31" t="s">
        <v>768</v>
      </c>
      <c r="F484" s="28">
        <v>9.5</v>
      </c>
    </row>
    <row r="485" spans="4:6">
      <c r="D485" s="31" t="s">
        <v>838</v>
      </c>
      <c r="E485" s="31" t="s">
        <v>769</v>
      </c>
      <c r="F485" s="28">
        <v>4</v>
      </c>
    </row>
    <row r="486" spans="4:6">
      <c r="D486" s="31" t="s">
        <v>839</v>
      </c>
      <c r="E486" s="31" t="s">
        <v>770</v>
      </c>
      <c r="F486" s="28">
        <v>3.6</v>
      </c>
    </row>
    <row r="487" spans="4:6">
      <c r="D487" s="31" t="s">
        <v>840</v>
      </c>
      <c r="E487" s="31" t="s">
        <v>771</v>
      </c>
      <c r="F487" s="28">
        <v>3</v>
      </c>
    </row>
    <row r="488" spans="4:6">
      <c r="D488" s="31" t="s">
        <v>841</v>
      </c>
      <c r="E488" s="31" t="s">
        <v>772</v>
      </c>
      <c r="F488" s="28">
        <v>2.9</v>
      </c>
    </row>
    <row r="489" spans="4:6">
      <c r="D489" s="31" t="s">
        <v>842</v>
      </c>
      <c r="E489" s="31" t="s">
        <v>773</v>
      </c>
      <c r="F489" s="28">
        <v>2</v>
      </c>
    </row>
    <row r="490" spans="4:6">
      <c r="D490" s="31" t="s">
        <v>843</v>
      </c>
      <c r="E490" s="31" t="s">
        <v>774</v>
      </c>
      <c r="F490" s="28">
        <v>2.6</v>
      </c>
    </row>
    <row r="491" spans="4:6">
      <c r="D491" s="31" t="s">
        <v>844</v>
      </c>
      <c r="E491" s="31" t="s">
        <v>775</v>
      </c>
      <c r="F491" s="28">
        <v>10.7</v>
      </c>
    </row>
    <row r="492" spans="4:6">
      <c r="D492" s="31" t="s">
        <v>845</v>
      </c>
      <c r="E492" s="28" t="s">
        <v>704</v>
      </c>
      <c r="F492" s="28">
        <v>50</v>
      </c>
    </row>
    <row r="493" spans="4:6">
      <c r="D493" s="31" t="s">
        <v>846</v>
      </c>
      <c r="E493" s="28" t="s">
        <v>705</v>
      </c>
      <c r="F493" s="28">
        <v>11</v>
      </c>
    </row>
    <row r="494" spans="4:6">
      <c r="D494" s="31" t="s">
        <v>847</v>
      </c>
      <c r="E494" s="28" t="s">
        <v>706</v>
      </c>
      <c r="F494" s="28">
        <v>11</v>
      </c>
    </row>
    <row r="495" spans="4:6">
      <c r="D495" s="31" t="s">
        <v>848</v>
      </c>
      <c r="E495" s="28" t="s">
        <v>707</v>
      </c>
      <c r="F495" s="28">
        <v>2</v>
      </c>
    </row>
    <row r="496" spans="4:6">
      <c r="D496" s="31" t="s">
        <v>849</v>
      </c>
      <c r="E496" s="28" t="s">
        <v>708</v>
      </c>
      <c r="F496" s="28">
        <v>5.7</v>
      </c>
    </row>
    <row r="497" spans="4:6">
      <c r="D497" s="31" t="s">
        <v>850</v>
      </c>
      <c r="E497" s="31" t="s">
        <v>776</v>
      </c>
      <c r="F497" s="28">
        <v>4</v>
      </c>
    </row>
    <row r="498" spans="4:6">
      <c r="D498" s="31" t="s">
        <v>851</v>
      </c>
      <c r="E498" s="31" t="s">
        <v>777</v>
      </c>
      <c r="F498" s="28">
        <v>4</v>
      </c>
    </row>
    <row r="499" spans="4:6">
      <c r="D499" s="31" t="s">
        <v>852</v>
      </c>
      <c r="E499" s="31" t="s">
        <v>778</v>
      </c>
      <c r="F499" s="28">
        <v>3</v>
      </c>
    </row>
    <row r="500" spans="4:6">
      <c r="D500" s="31" t="s">
        <v>853</v>
      </c>
      <c r="E500" s="31" t="s">
        <v>709</v>
      </c>
      <c r="F500" s="28">
        <v>12</v>
      </c>
    </row>
    <row r="501" spans="4:6">
      <c r="D501" s="31" t="s">
        <v>854</v>
      </c>
      <c r="E501" s="31" t="s">
        <v>710</v>
      </c>
      <c r="F501" s="28">
        <v>9</v>
      </c>
    </row>
    <row r="502" spans="4:6">
      <c r="D502" s="31" t="s">
        <v>855</v>
      </c>
      <c r="E502" s="31" t="s">
        <v>779</v>
      </c>
      <c r="F502" s="28">
        <v>40</v>
      </c>
    </row>
    <row r="503" spans="4:6">
      <c r="D503" s="31" t="s">
        <v>856</v>
      </c>
      <c r="E503" s="28" t="s">
        <v>715</v>
      </c>
      <c r="F503" s="28">
        <v>11</v>
      </c>
    </row>
    <row r="504" spans="4:6">
      <c r="D504" s="31" t="s">
        <v>857</v>
      </c>
      <c r="E504" s="28" t="s">
        <v>716</v>
      </c>
      <c r="F504" s="28">
        <v>11</v>
      </c>
    </row>
    <row r="505" spans="4:6">
      <c r="D505" s="31" t="s">
        <v>858</v>
      </c>
      <c r="E505" s="28" t="s">
        <v>717</v>
      </c>
      <c r="F505" s="28">
        <v>11</v>
      </c>
    </row>
    <row r="506" spans="4:6">
      <c r="D506" s="31" t="s">
        <v>859</v>
      </c>
      <c r="E506" s="31" t="s">
        <v>781</v>
      </c>
      <c r="F506" s="28">
        <v>3</v>
      </c>
    </row>
    <row r="507" spans="4:6">
      <c r="D507" s="31" t="s">
        <v>860</v>
      </c>
      <c r="E507" s="31" t="s">
        <v>780</v>
      </c>
      <c r="F507" s="28">
        <v>3</v>
      </c>
    </row>
    <row r="508" spans="4:6">
      <c r="D508" s="31" t="s">
        <v>861</v>
      </c>
      <c r="E508" s="31" t="s">
        <v>711</v>
      </c>
      <c r="F508" s="28">
        <v>3</v>
      </c>
    </row>
    <row r="509" spans="4:6">
      <c r="D509" s="31" t="s">
        <v>862</v>
      </c>
      <c r="E509" s="31" t="s">
        <v>782</v>
      </c>
      <c r="F509" s="28">
        <v>8</v>
      </c>
    </row>
    <row r="510" spans="4:6">
      <c r="D510" s="31" t="s">
        <v>863</v>
      </c>
      <c r="E510" s="31" t="s">
        <v>783</v>
      </c>
      <c r="F510" s="28">
        <v>8</v>
      </c>
    </row>
    <row r="511" spans="4:6">
      <c r="D511" s="31" t="s">
        <v>864</v>
      </c>
      <c r="E511" s="31" t="s">
        <v>784</v>
      </c>
      <c r="F511" s="28">
        <v>8</v>
      </c>
    </row>
    <row r="512" spans="4:6">
      <c r="D512" s="31" t="s">
        <v>865</v>
      </c>
      <c r="E512" s="31" t="s">
        <v>785</v>
      </c>
      <c r="F512" s="28">
        <v>3</v>
      </c>
    </row>
    <row r="513" spans="4:6">
      <c r="D513" s="31" t="s">
        <v>866</v>
      </c>
      <c r="E513" s="31" t="s">
        <v>786</v>
      </c>
      <c r="F513" s="28">
        <v>4</v>
      </c>
    </row>
    <row r="514" spans="4:6">
      <c r="D514" s="31" t="s">
        <v>867</v>
      </c>
      <c r="E514" s="31" t="s">
        <v>787</v>
      </c>
      <c r="F514" s="28">
        <v>4</v>
      </c>
    </row>
    <row r="515" spans="4:6">
      <c r="D515" s="31" t="s">
        <v>868</v>
      </c>
      <c r="E515" s="31" t="s">
        <v>788</v>
      </c>
      <c r="F515" s="28">
        <v>4</v>
      </c>
    </row>
    <row r="516" spans="4:6">
      <c r="D516" s="31" t="s">
        <v>869</v>
      </c>
      <c r="E516" s="31" t="s">
        <v>789</v>
      </c>
      <c r="F516" s="28">
        <v>3</v>
      </c>
    </row>
    <row r="517" spans="4:6">
      <c r="D517" s="31" t="s">
        <v>870</v>
      </c>
      <c r="E517" s="28" t="s">
        <v>712</v>
      </c>
      <c r="F517" s="28"/>
    </row>
    <row r="518" spans="4:6">
      <c r="D518" s="31" t="s">
        <v>871</v>
      </c>
      <c r="E518" s="28" t="s">
        <v>615</v>
      </c>
      <c r="F518" s="28"/>
    </row>
    <row r="519" spans="4:6">
      <c r="D519" s="31" t="s">
        <v>872</v>
      </c>
      <c r="E519" s="28" t="s">
        <v>713</v>
      </c>
      <c r="F519" s="28">
        <v>6</v>
      </c>
    </row>
    <row r="520" spans="4:6">
      <c r="D520" s="31" t="s">
        <v>1038</v>
      </c>
      <c r="E520" s="28" t="s">
        <v>714</v>
      </c>
      <c r="F520" s="28">
        <v>9</v>
      </c>
    </row>
    <row r="521" spans="4:6">
      <c r="D521" s="78"/>
      <c r="E521" s="98" t="s">
        <v>1056</v>
      </c>
      <c r="F521" s="78"/>
    </row>
    <row r="522" spans="4:6">
      <c r="D522" s="31" t="s">
        <v>1057</v>
      </c>
      <c r="E522" s="31" t="str">
        <f ca="1">"OT ("&amp;IF(ROWS($1:5)&lt;=COUNTA(Onglets),INDEX(Onglets,ROWS($1:5))&amp;")","")</f>
        <v>OT (Février-2015)</v>
      </c>
      <c r="F522" s="31">
        <v>1000</v>
      </c>
    </row>
    <row r="523" spans="4:6">
      <c r="D523" s="31" t="s">
        <v>1058</v>
      </c>
      <c r="E523" s="31" t="str">
        <f ca="1">"OT ("&amp;IF(ROWS($1:6)&lt;=COUNTA(Onglets),INDEX(Onglets,ROWS($1:6))&amp;")","")</f>
        <v>OT (</v>
      </c>
      <c r="F523" s="31"/>
    </row>
    <row r="524" spans="4:6">
      <c r="D524" s="31" t="s">
        <v>1059</v>
      </c>
      <c r="E524" s="31" t="str">
        <f ca="1">"OT ("&amp;IF(ROWS($1:7)&lt;=COUNTA(Onglets),INDEX(Onglets,ROWS($1:7))&amp;")","")</f>
        <v>OT (</v>
      </c>
      <c r="F524" s="31"/>
    </row>
    <row r="525" spans="4:6">
      <c r="D525" s="31" t="s">
        <v>1060</v>
      </c>
      <c r="E525" s="31" t="str">
        <f ca="1">"OT ("&amp;IF(ROWS($1:8)&lt;=COUNTA(Onglets),INDEX(Onglets,ROWS($1:8))&amp;")","")</f>
        <v>OT (</v>
      </c>
      <c r="F525" s="31"/>
    </row>
    <row r="526" spans="4:6">
      <c r="D526" s="31" t="s">
        <v>1061</v>
      </c>
      <c r="E526" s="31" t="str">
        <f ca="1">"OT ("&amp;IF(ROWS($1:9)&lt;=COUNTA(Onglets),INDEX(Onglets,ROWS($1:9))&amp;")","")</f>
        <v>OT (</v>
      </c>
      <c r="F526" s="31"/>
    </row>
    <row r="527" spans="4:6">
      <c r="D527" s="31" t="s">
        <v>1062</v>
      </c>
      <c r="E527" s="31" t="str">
        <f ca="1">"OT ("&amp;IF(ROWS($1:10)&lt;=COUNTA(Onglets),INDEX(Onglets,ROWS($1:10))&amp;")","")</f>
        <v>OT (</v>
      </c>
      <c r="F527" s="31"/>
    </row>
    <row r="528" spans="4:6">
      <c r="D528" s="31" t="s">
        <v>1063</v>
      </c>
      <c r="E528" s="31" t="str">
        <f ca="1">"OT ("&amp;IF(ROWS($1:11)&lt;=COUNTA(Onglets),INDEX(Onglets,ROWS($1:11))&amp;")","")</f>
        <v>OT (</v>
      </c>
      <c r="F528" s="31"/>
    </row>
    <row r="529" spans="4:6">
      <c r="D529" s="31" t="s">
        <v>1064</v>
      </c>
      <c r="E529" s="31" t="str">
        <f ca="1">"OT ("&amp;IF(ROWS($1:12)&lt;=COUNTA(Onglets),INDEX(Onglets,ROWS($1:12))&amp;")","")</f>
        <v>OT (</v>
      </c>
      <c r="F529" s="31"/>
    </row>
    <row r="530" spans="4:6">
      <c r="D530" s="31" t="s">
        <v>1065</v>
      </c>
      <c r="E530" s="31" t="str">
        <f ca="1">"OT ("&amp;IF(ROWS($1:13)&lt;=COUNTA(Onglets),INDEX(Onglets,ROWS($1:13))&amp;")","")</f>
        <v>OT (</v>
      </c>
      <c r="F530" s="31"/>
    </row>
    <row r="531" spans="4:6">
      <c r="D531" s="31" t="s">
        <v>1066</v>
      </c>
      <c r="E531" s="31" t="str">
        <f ca="1">"OT ("&amp;IF(ROWS($1:14)&lt;=COUNTA(Onglets),INDEX(Onglets,ROWS($1:14))&amp;")","")</f>
        <v>OT (</v>
      </c>
      <c r="F531" s="31"/>
    </row>
    <row r="532" spans="4:6">
      <c r="D532" s="31" t="s">
        <v>1067</v>
      </c>
      <c r="E532" s="31" t="str">
        <f ca="1">"OT ("&amp;IF(ROWS($1:15)&lt;=COUNTA(Onglets),INDEX(Onglets,ROWS($1:15))&amp;")","")</f>
        <v>OT (</v>
      </c>
      <c r="F532" s="31"/>
    </row>
    <row r="533" spans="4:6">
      <c r="D533" s="31" t="s">
        <v>1068</v>
      </c>
      <c r="E533" s="31" t="str">
        <f ca="1">"OT ("&amp;IF(ROWS($1:16)&lt;=COUNTA(Onglets),INDEX(Onglets,ROWS($1:16))&amp;")","")</f>
        <v>OT (</v>
      </c>
      <c r="F533" s="31"/>
    </row>
    <row r="534" spans="4:6">
      <c r="D534" s="31" t="s">
        <v>1069</v>
      </c>
      <c r="E534" s="31" t="str">
        <f ca="1">"OT ("&amp;IF(ROWS($1:17)&lt;=COUNTA(Onglets),INDEX(Onglets,ROWS($1:17))&amp;")","")</f>
        <v>OT (</v>
      </c>
      <c r="F534" s="31"/>
    </row>
    <row r="535" spans="4:6">
      <c r="D535" s="31" t="s">
        <v>1070</v>
      </c>
      <c r="E535" s="31" t="str">
        <f ca="1">"OT ("&amp;IF(ROWS($1:18)&lt;=COUNTA(Onglets),INDEX(Onglets,ROWS($1:18))&amp;")","")</f>
        <v>OT (</v>
      </c>
      <c r="F535" s="31"/>
    </row>
    <row r="536" spans="4:6">
      <c r="D536" s="31" t="s">
        <v>1071</v>
      </c>
      <c r="E536" s="31" t="str">
        <f ca="1">"OT ("&amp;IF(ROWS($1:19)&lt;=COUNTA(Onglets),INDEX(Onglets,ROWS($1:19))&amp;")","")</f>
        <v>OT (</v>
      </c>
      <c r="F536" s="31"/>
    </row>
    <row r="537" spans="4:6">
      <c r="D537" s="31" t="s">
        <v>1072</v>
      </c>
      <c r="E537" s="31" t="str">
        <f ca="1">"OT ("&amp;IF(ROWS($1:20)&lt;=COUNTA(Onglets),INDEX(Onglets,ROWS($1:20))&amp;")","")</f>
        <v>OT (</v>
      </c>
      <c r="F537" s="31"/>
    </row>
    <row r="538" spans="4:6">
      <c r="D538" s="31" t="s">
        <v>1073</v>
      </c>
      <c r="E538" s="31" t="str">
        <f ca="1">"OT ("&amp;IF(ROWS($1:21)&lt;=COUNTA(Onglets),INDEX(Onglets,ROWS($1:21))&amp;")","")</f>
        <v>OT (</v>
      </c>
      <c r="F538" s="31"/>
    </row>
    <row r="539" spans="4:6">
      <c r="D539" s="31" t="s">
        <v>1074</v>
      </c>
      <c r="E539" s="31" t="str">
        <f ca="1">"OT ("&amp;IF(ROWS($1:22)&lt;=COUNTA(Onglets),INDEX(Onglets,ROWS($1:22))&amp;")","")</f>
        <v>OT (</v>
      </c>
      <c r="F539" s="31"/>
    </row>
    <row r="540" spans="4:6">
      <c r="D540" s="31" t="s">
        <v>1075</v>
      </c>
      <c r="E540" s="31" t="str">
        <f ca="1">"OT ("&amp;IF(ROWS($1:23)&lt;=COUNTA(Onglets),INDEX(Onglets,ROWS($1:23))&amp;")","")</f>
        <v>OT (</v>
      </c>
      <c r="F540" s="31"/>
    </row>
    <row r="541" spans="4:6">
      <c r="D541" s="31" t="s">
        <v>1076</v>
      </c>
      <c r="E541" s="31" t="str">
        <f ca="1">"OT ("&amp;IF(ROWS($1:24)&lt;=COUNTA(Onglets),INDEX(Onglets,ROWS($1:24))&amp;")","")</f>
        <v>OT (</v>
      </c>
      <c r="F541" s="31"/>
    </row>
    <row r="542" spans="4:6">
      <c r="D542" s="31" t="s">
        <v>1077</v>
      </c>
      <c r="E542" s="31" t="str">
        <f ca="1">"OT ("&amp;IF(ROWS($1:25)&lt;=COUNTA(Onglets),INDEX(Onglets,ROWS($1:25))&amp;")","")</f>
        <v>OT (</v>
      </c>
      <c r="F542" s="31"/>
    </row>
    <row r="543" spans="4:6">
      <c r="D543" s="31" t="s">
        <v>1078</v>
      </c>
      <c r="E543" s="31" t="str">
        <f ca="1">"OT ("&amp;IF(ROWS($1:26)&lt;=COUNTA(Onglets),INDEX(Onglets,ROWS($1:26))&amp;")","")</f>
        <v>OT (</v>
      </c>
      <c r="F543" s="31"/>
    </row>
    <row r="544" spans="4:6">
      <c r="D544" s="31" t="s">
        <v>1079</v>
      </c>
      <c r="E544" s="31" t="str">
        <f ca="1">"OT ("&amp;IF(ROWS($1:27)&lt;=COUNTA(Onglets),INDEX(Onglets,ROWS($1:27))&amp;")","")</f>
        <v>OT (</v>
      </c>
      <c r="F544" s="31"/>
    </row>
    <row r="545" spans="4:6">
      <c r="D545" s="31" t="s">
        <v>1080</v>
      </c>
      <c r="E545" s="31" t="str">
        <f ca="1">"OT ("&amp;IF(ROWS($1:28)&lt;=COUNTA(Onglets),INDEX(Onglets,ROWS($1:28))&amp;")","")</f>
        <v>OT (</v>
      </c>
      <c r="F545" s="31"/>
    </row>
  </sheetData>
  <sheetProtection selectLockedCells="1"/>
  <autoFilter ref="E8:E520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legacyDrawing r:id="rId2"/>
  <controls>
    <control shapeId="3073" r:id="rId3" name="TextBox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1001"/>
  <sheetViews>
    <sheetView showGridLines="0" tabSelected="1" workbookViewId="0">
      <selection activeCell="C23" sqref="C23"/>
    </sheetView>
  </sheetViews>
  <sheetFormatPr baseColWidth="10" defaultRowHeight="15"/>
  <cols>
    <col min="1" max="1" width="11.7109375" customWidth="1"/>
    <col min="2" max="2" width="40.7109375" customWidth="1"/>
    <col min="3" max="3" width="10.7109375" customWidth="1"/>
    <col min="4" max="7" width="15.7109375" customWidth="1"/>
    <col min="8" max="12" width="20.7109375" style="14" customWidth="1"/>
    <col min="13" max="13" width="28.7109375" style="14" customWidth="1"/>
    <col min="14" max="14" width="28.7109375" customWidth="1"/>
  </cols>
  <sheetData>
    <row r="1" spans="1:19">
      <c r="H1" s="49"/>
      <c r="I1" s="49"/>
      <c r="J1" s="49"/>
    </row>
    <row r="2" spans="1:19" ht="30" customHeight="1">
      <c r="D2" s="109" t="str">
        <f>Données!$E$1</f>
        <v>CLUB HOUSE BOUSKOURA</v>
      </c>
      <c r="E2" s="109"/>
      <c r="F2" s="109"/>
      <c r="G2" s="109"/>
      <c r="H2" s="109"/>
      <c r="I2" s="109"/>
      <c r="J2" s="109"/>
      <c r="K2" s="108"/>
      <c r="N2" s="14"/>
      <c r="O2" s="1"/>
      <c r="P2" s="1"/>
      <c r="Q2" s="1"/>
      <c r="R2" s="1"/>
      <c r="S2" s="1"/>
    </row>
    <row r="3" spans="1:19">
      <c r="B3" s="14"/>
      <c r="G3" s="14"/>
      <c r="N3" s="14"/>
    </row>
    <row r="4" spans="1:19" ht="15" customHeight="1">
      <c r="D4" s="141" t="s">
        <v>917</v>
      </c>
      <c r="E4" s="141"/>
      <c r="F4" s="141"/>
      <c r="G4" s="141"/>
      <c r="H4" s="141"/>
      <c r="I4" s="142" t="str">
        <f ca="1">MID($K$9,1,SEARCH("-",$K$9,1)-1)</f>
        <v>Février</v>
      </c>
      <c r="J4" s="144" t="str">
        <f ca="1">MID($K$9,SEARCH("|",SUBSTITUTE($K$9,"-","|",LEN($K$9)-LEN(SUBSTITUTE($K$9,"-",""))))+1,99)</f>
        <v>2015</v>
      </c>
      <c r="N4" s="14"/>
    </row>
    <row r="5" spans="1:19" ht="15" customHeight="1">
      <c r="C5" s="72"/>
      <c r="D5" s="141"/>
      <c r="E5" s="141"/>
      <c r="F5" s="141"/>
      <c r="G5" s="141"/>
      <c r="H5" s="141"/>
      <c r="I5" s="143"/>
      <c r="J5" s="145"/>
      <c r="N5" s="14"/>
    </row>
    <row r="6" spans="1:19" s="14" customFormat="1" ht="15" customHeight="1">
      <c r="C6" s="72"/>
      <c r="D6" s="73"/>
      <c r="E6" s="73"/>
      <c r="F6" s="73"/>
      <c r="G6" s="73"/>
      <c r="H6" s="74"/>
      <c r="I6" s="74"/>
      <c r="J6" s="74"/>
      <c r="K6" s="75"/>
    </row>
    <row r="7" spans="1:19">
      <c r="B7" s="76" t="s">
        <v>919</v>
      </c>
      <c r="G7" s="14"/>
      <c r="N7" s="14"/>
    </row>
    <row r="8" spans="1:19" ht="15.75" thickBot="1">
      <c r="B8" s="77">
        <v>42054</v>
      </c>
      <c r="C8" s="14"/>
      <c r="G8" s="14"/>
      <c r="N8" s="14"/>
    </row>
    <row r="9" spans="1:19" ht="20.25" customHeight="1">
      <c r="A9" s="99" t="s">
        <v>4</v>
      </c>
      <c r="B9" s="100" t="s">
        <v>5</v>
      </c>
      <c r="C9" s="100" t="s">
        <v>915</v>
      </c>
      <c r="D9" s="101" t="s">
        <v>6</v>
      </c>
      <c r="E9" s="100" t="s">
        <v>7</v>
      </c>
      <c r="F9" s="100" t="s">
        <v>916</v>
      </c>
      <c r="G9" s="100" t="s">
        <v>923</v>
      </c>
      <c r="H9" s="102" t="s">
        <v>8</v>
      </c>
      <c r="I9" s="102" t="s">
        <v>918</v>
      </c>
      <c r="J9" s="102" t="s">
        <v>920</v>
      </c>
      <c r="K9" s="103" t="str">
        <f ca="1">MID(CELL("filename",A1),FIND("]",CELL("filename",A1))+1,LEN(CELL("filename",A1))-FIND("]",CELL("filename",A1)))</f>
        <v>Février-2015</v>
      </c>
      <c r="L9" s="102" t="s">
        <v>9</v>
      </c>
      <c r="M9" s="102" t="s">
        <v>874</v>
      </c>
      <c r="N9" s="104" t="s">
        <v>875</v>
      </c>
    </row>
    <row r="10" spans="1:19">
      <c r="A10" s="65" t="s">
        <v>858</v>
      </c>
      <c r="B10" s="66" t="str">
        <f ca="1">IFERROR(IF($A10&lt;&gt;"",VLOOKUP($A10,Matos,2,0),""),"")</f>
        <v>Planchon 0,3x 3,00 m</v>
      </c>
      <c r="C10" s="67">
        <v>6</v>
      </c>
      <c r="D10" s="68">
        <v>42045</v>
      </c>
      <c r="E10" s="68">
        <v>42055</v>
      </c>
      <c r="F10" s="69">
        <f ca="1">IF(OR($A10="",$B10="",$D10=""),"",IF(AND($E10&lt;&gt;"",MONTH($E10)&lt;MONTH($K$9)),"",IF(AND($H10="",$E10=""),DATEDIF($D10,DATE(YEAR($K$9),MONTH($K$9)+1,0),"d"),IF(AND($D10&lt;&gt;"",$E10&lt;&gt;"",$H10=""),DATEDIF($D10,$E10,"d"),IF(AND($D10&lt;&gt;"",$E10&lt;&gt;"",$H10&lt;&gt;""),DAY(DATE(YEAR($E10),MONTH($E10)+1,0))-(DATE(YEAR($E10),MONTH($E10)+1,0)-$E10),DAY(DATE(YEAR($K$9),MONTH($K$9)+1,0)))))))</f>
        <v>10</v>
      </c>
      <c r="G10" s="70">
        <f t="shared" ref="G10:G252" ca="1" si="0">IFERROR(IF($A10&lt;&gt;"",VLOOKUP($A10,Matos,3,0),""),"")</f>
        <v>11</v>
      </c>
      <c r="H10" s="70"/>
      <c r="I10" s="54"/>
      <c r="J10" s="70">
        <f t="shared" ref="J10:J19" ca="1" si="1">IFERROR(IF(MID($B10,1,2)="OT",0,IF(AND($B$8&lt;&gt;"",MONTH($E10)=MONTH($K$9),($E10&gt;$B$8),($E10&gt;$D10)),-SUM($G10/DAY(DATE(YEAR($K$9),MONTH($K$9)+1,0)))*DATEDIF($B$8,$E10,"d")*$C10,"")),"")</f>
        <v>-2.3571428571428572</v>
      </c>
      <c r="K10" s="70">
        <f ca="1">IFERROR(IF($I10="",SUM($G10/DAY(DATE(YEAR($K$9),MONTH($K$9)+1,0)))*$F10*$C10,""),"")</f>
        <v>23.571428571428569</v>
      </c>
      <c r="L10" s="70">
        <f ca="1">IFERROR(IF(SUM($H10+$K10)="","",SUM($H10+$K10)),"")</f>
        <v>23.571428571428569</v>
      </c>
      <c r="M10" s="70" t="s">
        <v>894</v>
      </c>
      <c r="N10" s="71" t="s">
        <v>904</v>
      </c>
    </row>
    <row r="11" spans="1:19">
      <c r="A11" s="50" t="s">
        <v>127</v>
      </c>
      <c r="B11" s="51" t="str">
        <f t="shared" ref="B11:C251" ca="1" si="2">IFERROR(IF($A11&lt;&gt;"",VLOOKUP($A11,Matos,2,0),""),"")</f>
        <v xml:space="preserve">Cabine HT/BT  </v>
      </c>
      <c r="C11" s="52">
        <v>3</v>
      </c>
      <c r="D11" s="53">
        <v>42062</v>
      </c>
      <c r="E11" s="53">
        <v>42063</v>
      </c>
      <c r="F11" s="69">
        <f t="shared" ref="F11:F74" ca="1" si="3">IF(OR($A11="",$B11="",$D11=""),"",IF(AND($E11&lt;&gt;"",MONTH($E11)&lt;MONTH($K$9)),"",IF(AND($H11="",$E11=""),DATEDIF($D11,DATE(YEAR($K$9),MONTH($K$9)+1,0),"d"),IF(AND($D11&lt;&gt;"",$E11&lt;&gt;"",$H11=""),DATEDIF($D11,$E11,"d"),IF(AND($D11&lt;&gt;"",$E11&lt;&gt;"",$H11&lt;&gt;""),DAY(DATE(YEAR($E11),MONTH($E11)+1,0))-(DATE(YEAR($E11),MONTH($E11)+1,0)-$E11),DAY(DATE(YEAR($K$9),MONTH($K$9)+1,0)))))))</f>
        <v>1</v>
      </c>
      <c r="G11" s="54">
        <f t="shared" ca="1" si="0"/>
        <v>9000</v>
      </c>
      <c r="H11" s="54"/>
      <c r="I11" s="54"/>
      <c r="J11" s="70">
        <f t="shared" ca="1" si="1"/>
        <v>-8678.5714285714294</v>
      </c>
      <c r="K11" s="70">
        <f t="shared" ref="K11:K74" ca="1" si="4">IFERROR(IF($I11="",SUM($G11/DAY(DATE(YEAR($K$9),MONTH($K$9)+1,0)))*$F11*$C11,""),"")</f>
        <v>964.28571428571433</v>
      </c>
      <c r="L11" s="70">
        <f t="shared" ref="L11:L74" ca="1" si="5">IFERROR(IF(SUM($H11+$K11)="","",SUM($H11+$K11)),"")</f>
        <v>964.28571428571433</v>
      </c>
      <c r="M11" s="54" t="s">
        <v>895</v>
      </c>
      <c r="N11" s="55" t="s">
        <v>905</v>
      </c>
    </row>
    <row r="12" spans="1:19">
      <c r="A12" s="50" t="s">
        <v>26</v>
      </c>
      <c r="B12" s="51" t="str">
        <f t="shared" ca="1" si="2"/>
        <v>C3 à bande</v>
      </c>
      <c r="C12" s="52">
        <v>4</v>
      </c>
      <c r="D12" s="53">
        <v>42050</v>
      </c>
      <c r="E12" s="53"/>
      <c r="F12" s="69">
        <f t="shared" ca="1" si="3"/>
        <v>13</v>
      </c>
      <c r="G12" s="54">
        <f t="shared" ca="1" si="0"/>
        <v>7000</v>
      </c>
      <c r="H12" s="54"/>
      <c r="I12" s="54"/>
      <c r="J12" s="70" t="str">
        <f t="shared" ca="1" si="1"/>
        <v/>
      </c>
      <c r="K12" s="70">
        <f t="shared" ca="1" si="4"/>
        <v>13000</v>
      </c>
      <c r="L12" s="70">
        <f t="shared" ca="1" si="5"/>
        <v>13000</v>
      </c>
      <c r="M12" s="54" t="s">
        <v>896</v>
      </c>
      <c r="N12" s="55" t="s">
        <v>906</v>
      </c>
    </row>
    <row r="13" spans="1:19">
      <c r="A13" s="50" t="s">
        <v>23</v>
      </c>
      <c r="B13" s="51" t="str">
        <f t="shared" ca="1" si="2"/>
        <v>Fourgonnette DOKKER, PARTNER</v>
      </c>
      <c r="C13" s="52">
        <v>6</v>
      </c>
      <c r="D13" s="53">
        <v>42047</v>
      </c>
      <c r="E13" s="53">
        <v>42061</v>
      </c>
      <c r="F13" s="69">
        <f t="shared" ca="1" si="3"/>
        <v>14</v>
      </c>
      <c r="G13" s="54">
        <f t="shared" ca="1" si="0"/>
        <v>7000</v>
      </c>
      <c r="H13" s="54"/>
      <c r="I13" s="54"/>
      <c r="J13" s="70">
        <f t="shared" ca="1" si="1"/>
        <v>-10500</v>
      </c>
      <c r="K13" s="70">
        <f t="shared" ca="1" si="4"/>
        <v>21000</v>
      </c>
      <c r="L13" s="70">
        <f t="shared" ca="1" si="5"/>
        <v>21000</v>
      </c>
      <c r="M13" s="54" t="s">
        <v>897</v>
      </c>
      <c r="N13" s="55" t="s">
        <v>907</v>
      </c>
    </row>
    <row r="14" spans="1:19">
      <c r="A14" s="50" t="s">
        <v>78</v>
      </c>
      <c r="B14" s="51" t="str">
        <f t="shared" ca="1" si="2"/>
        <v>Kiosque à plan</v>
      </c>
      <c r="C14" s="52">
        <v>2</v>
      </c>
      <c r="D14" s="53">
        <v>42052</v>
      </c>
      <c r="E14" s="53">
        <v>42054</v>
      </c>
      <c r="F14" s="69">
        <f t="shared" ca="1" si="3"/>
        <v>2</v>
      </c>
      <c r="G14" s="54">
        <f t="shared" ca="1" si="0"/>
        <v>400</v>
      </c>
      <c r="H14" s="54"/>
      <c r="I14" s="54"/>
      <c r="J14" s="70" t="str">
        <f t="shared" ca="1" si="1"/>
        <v/>
      </c>
      <c r="K14" s="70">
        <f t="shared" ca="1" si="4"/>
        <v>57.142857142857146</v>
      </c>
      <c r="L14" s="70">
        <f t="shared" ca="1" si="5"/>
        <v>57.142857142857146</v>
      </c>
      <c r="M14" s="54" t="s">
        <v>898</v>
      </c>
      <c r="N14" s="55" t="s">
        <v>908</v>
      </c>
    </row>
    <row r="15" spans="1:19">
      <c r="A15" s="50" t="s">
        <v>631</v>
      </c>
      <c r="B15" s="51" t="str">
        <f t="shared" ca="1" si="2"/>
        <v>Goupille à bascule</v>
      </c>
      <c r="C15" s="52">
        <v>3</v>
      </c>
      <c r="D15" s="53">
        <v>42040</v>
      </c>
      <c r="E15" s="53"/>
      <c r="F15" s="69">
        <f t="shared" ca="1" si="3"/>
        <v>23</v>
      </c>
      <c r="G15" s="54">
        <f t="shared" ca="1" si="0"/>
        <v>2</v>
      </c>
      <c r="H15" s="54"/>
      <c r="I15" s="54"/>
      <c r="J15" s="70" t="str">
        <f t="shared" ca="1" si="1"/>
        <v/>
      </c>
      <c r="K15" s="70">
        <f t="shared" ca="1" si="4"/>
        <v>4.9285714285714288</v>
      </c>
      <c r="L15" s="70">
        <f t="shared" ca="1" si="5"/>
        <v>4.9285714285714288</v>
      </c>
      <c r="M15" s="54" t="s">
        <v>899</v>
      </c>
      <c r="N15" s="55" t="s">
        <v>909</v>
      </c>
    </row>
    <row r="16" spans="1:19" s="14" customFormat="1">
      <c r="A16" s="50" t="s">
        <v>158</v>
      </c>
      <c r="B16" s="51" t="str">
        <f t="shared" ca="1" si="2"/>
        <v>Grue à tour MDT 170   Jusqu'à 37 m</v>
      </c>
      <c r="C16" s="52">
        <v>1</v>
      </c>
      <c r="D16" s="53">
        <v>42062</v>
      </c>
      <c r="E16" s="53"/>
      <c r="F16" s="69">
        <f t="shared" ca="1" si="3"/>
        <v>1</v>
      </c>
      <c r="G16" s="54">
        <f t="shared" ca="1" si="0"/>
        <v>32200</v>
      </c>
      <c r="H16" s="54"/>
      <c r="I16" s="54"/>
      <c r="J16" s="70" t="str">
        <f t="shared" ca="1" si="1"/>
        <v/>
      </c>
      <c r="K16" s="70">
        <f t="shared" ca="1" si="4"/>
        <v>1150</v>
      </c>
      <c r="L16" s="70">
        <f t="shared" ca="1" si="5"/>
        <v>1150</v>
      </c>
      <c r="M16" s="54" t="s">
        <v>900</v>
      </c>
      <c r="N16" s="55" t="s">
        <v>910</v>
      </c>
    </row>
    <row r="17" spans="1:14" s="14" customFormat="1">
      <c r="A17" s="50" t="s">
        <v>23</v>
      </c>
      <c r="B17" s="51" t="str">
        <f t="shared" ca="1" si="2"/>
        <v>Fourgonnette DOKKER, PARTNER</v>
      </c>
      <c r="C17" s="52">
        <v>1</v>
      </c>
      <c r="D17" s="53">
        <v>42047</v>
      </c>
      <c r="E17" s="53"/>
      <c r="F17" s="69">
        <f t="shared" ca="1" si="3"/>
        <v>16</v>
      </c>
      <c r="G17" s="54">
        <f t="shared" ca="1" si="0"/>
        <v>7000</v>
      </c>
      <c r="H17" s="54"/>
      <c r="I17" s="54"/>
      <c r="J17" s="70" t="str">
        <f t="shared" ca="1" si="1"/>
        <v/>
      </c>
      <c r="K17" s="70">
        <f t="shared" ca="1" si="4"/>
        <v>4000</v>
      </c>
      <c r="L17" s="70">
        <f t="shared" ca="1" si="5"/>
        <v>4000</v>
      </c>
      <c r="M17" s="54" t="s">
        <v>901</v>
      </c>
      <c r="N17" s="55" t="s">
        <v>911</v>
      </c>
    </row>
    <row r="18" spans="1:14" s="14" customFormat="1">
      <c r="A18" s="50" t="s">
        <v>251</v>
      </c>
      <c r="B18" s="51" t="str">
        <f t="shared" ca="1" si="2"/>
        <v xml:space="preserve">Mini pelle </v>
      </c>
      <c r="C18" s="52">
        <v>2</v>
      </c>
      <c r="D18" s="53">
        <v>42036</v>
      </c>
      <c r="E18" s="53"/>
      <c r="F18" s="69">
        <f t="shared" ca="1" si="3"/>
        <v>27</v>
      </c>
      <c r="G18" s="54">
        <f t="shared" ca="1" si="0"/>
        <v>25000</v>
      </c>
      <c r="H18" s="54"/>
      <c r="I18" s="54"/>
      <c r="J18" s="70" t="str">
        <f t="shared" ca="1" si="1"/>
        <v/>
      </c>
      <c r="K18" s="70">
        <f t="shared" ca="1" si="4"/>
        <v>48214.285714285717</v>
      </c>
      <c r="L18" s="70">
        <f t="shared" ca="1" si="5"/>
        <v>48214.285714285717</v>
      </c>
      <c r="M18" s="54" t="s">
        <v>902</v>
      </c>
      <c r="N18" s="55" t="s">
        <v>912</v>
      </c>
    </row>
    <row r="19" spans="1:14" s="14" customFormat="1">
      <c r="A19" s="50" t="s">
        <v>257</v>
      </c>
      <c r="B19" s="51" t="str">
        <f t="shared" ca="1" si="2"/>
        <v>Citerne à eau fixe 3000L</v>
      </c>
      <c r="C19" s="52">
        <v>4</v>
      </c>
      <c r="D19" s="53">
        <v>42019</v>
      </c>
      <c r="E19" s="53">
        <v>42054</v>
      </c>
      <c r="F19" s="69">
        <f t="shared" ca="1" si="3"/>
        <v>35</v>
      </c>
      <c r="G19" s="54">
        <f t="shared" ca="1" si="0"/>
        <v>1000</v>
      </c>
      <c r="H19" s="54"/>
      <c r="I19" s="54"/>
      <c r="J19" s="70" t="str">
        <f t="shared" ca="1" si="1"/>
        <v/>
      </c>
      <c r="K19" s="70">
        <f t="shared" ca="1" si="4"/>
        <v>5000</v>
      </c>
      <c r="L19" s="70">
        <f t="shared" ca="1" si="5"/>
        <v>5000</v>
      </c>
      <c r="M19" s="54" t="s">
        <v>903</v>
      </c>
      <c r="N19" s="55" t="s">
        <v>913</v>
      </c>
    </row>
    <row r="20" spans="1:14" s="14" customFormat="1">
      <c r="A20" s="50" t="s">
        <v>1057</v>
      </c>
      <c r="B20" s="51" t="str">
        <f t="shared" ca="1" si="2"/>
        <v>OT (Février-2015)</v>
      </c>
      <c r="C20" s="52">
        <v>1</v>
      </c>
      <c r="D20" s="53">
        <v>42036</v>
      </c>
      <c r="E20" s="53">
        <v>42063</v>
      </c>
      <c r="F20" s="69">
        <f t="shared" ca="1" si="3"/>
        <v>27</v>
      </c>
      <c r="G20" s="54">
        <f t="shared" ca="1" si="0"/>
        <v>1000</v>
      </c>
      <c r="H20" s="54"/>
      <c r="I20" s="54"/>
      <c r="J20" s="70">
        <f ca="1">IFERROR(IF(MID($B20,1,2)="OT",0,IF(AND($B$8&lt;&gt;"",MONTH($E20)=MONTH($K$9),($E20&gt;$B$8),($E20&gt;$D20)),-SUM($G20/DAY(DATE(YEAR($K$9),MONTH($K$9)+1,0)))*DATEDIF($B$8,$E20,"d")*$C20,"")),"")</f>
        <v>0</v>
      </c>
      <c r="K20" s="70">
        <f t="shared" ca="1" si="4"/>
        <v>964.28571428571433</v>
      </c>
      <c r="L20" s="70">
        <f t="shared" ca="1" si="5"/>
        <v>964.28571428571433</v>
      </c>
      <c r="M20" s="54" t="s">
        <v>1081</v>
      </c>
      <c r="N20" s="55" t="s">
        <v>1082</v>
      </c>
    </row>
    <row r="21" spans="1:14" s="14" customFormat="1">
      <c r="A21" s="50"/>
      <c r="B21" s="51" t="str">
        <f t="shared" si="2"/>
        <v/>
      </c>
      <c r="C21" s="52"/>
      <c r="D21" s="53"/>
      <c r="E21" s="53"/>
      <c r="F21" s="69" t="str">
        <f t="shared" si="3"/>
        <v/>
      </c>
      <c r="G21" s="54" t="str">
        <f t="shared" si="0"/>
        <v/>
      </c>
      <c r="H21" s="54"/>
      <c r="I21" s="54"/>
      <c r="J21" s="70" t="str">
        <f t="shared" ref="J21:J74" ca="1" si="6">IFERROR(IF(AND($B$8&lt;&gt;"",MONTH($E21)=MONTH($K$9),($E21&gt;$B$8),($E21&gt;$D21)),-SUM($G21/DAY(DATE(YEAR($K$9),MONTH($K$9)+1,0)))*DATEDIF($B$8,$E21,"d")*$C21,""),"")</f>
        <v/>
      </c>
      <c r="K21" s="70" t="str">
        <f t="shared" ca="1" si="4"/>
        <v/>
      </c>
      <c r="L21" s="70" t="str">
        <f t="shared" ca="1" si="5"/>
        <v/>
      </c>
      <c r="M21" s="54"/>
      <c r="N21" s="55"/>
    </row>
    <row r="22" spans="1:14" s="14" customFormat="1">
      <c r="A22" s="50"/>
      <c r="B22" s="51" t="str">
        <f t="shared" si="2"/>
        <v/>
      </c>
      <c r="C22" s="52"/>
      <c r="D22" s="53"/>
      <c r="E22" s="53"/>
      <c r="F22" s="69" t="str">
        <f t="shared" si="3"/>
        <v/>
      </c>
      <c r="G22" s="54" t="str">
        <f t="shared" si="0"/>
        <v/>
      </c>
      <c r="H22" s="54"/>
      <c r="I22" s="54"/>
      <c r="J22" s="70" t="str">
        <f t="shared" ca="1" si="6"/>
        <v/>
      </c>
      <c r="K22" s="70" t="str">
        <f t="shared" ca="1" si="4"/>
        <v/>
      </c>
      <c r="L22" s="70" t="str">
        <f t="shared" ca="1" si="5"/>
        <v/>
      </c>
      <c r="M22" s="54"/>
      <c r="N22" s="55"/>
    </row>
    <row r="23" spans="1:14" s="14" customFormat="1">
      <c r="A23" s="50"/>
      <c r="B23" s="51" t="str">
        <f t="shared" si="2"/>
        <v/>
      </c>
      <c r="C23" s="51" t="str">
        <f t="shared" si="2"/>
        <v/>
      </c>
      <c r="D23" s="53"/>
      <c r="E23" s="53"/>
      <c r="F23" s="69" t="str">
        <f t="shared" si="3"/>
        <v/>
      </c>
      <c r="G23" s="54" t="str">
        <f t="shared" si="0"/>
        <v/>
      </c>
      <c r="H23" s="54"/>
      <c r="I23" s="54"/>
      <c r="J23" s="70" t="str">
        <f t="shared" ca="1" si="6"/>
        <v/>
      </c>
      <c r="K23" s="70" t="str">
        <f t="shared" ca="1" si="4"/>
        <v/>
      </c>
      <c r="L23" s="70" t="str">
        <f t="shared" ca="1" si="5"/>
        <v/>
      </c>
      <c r="M23" s="54"/>
      <c r="N23" s="55"/>
    </row>
    <row r="24" spans="1:14" s="14" customFormat="1">
      <c r="A24" s="50"/>
      <c r="B24" s="51" t="str">
        <f t="shared" si="2"/>
        <v/>
      </c>
      <c r="C24" s="52"/>
      <c r="D24" s="53"/>
      <c r="E24" s="53"/>
      <c r="F24" s="69" t="str">
        <f t="shared" si="3"/>
        <v/>
      </c>
      <c r="G24" s="54" t="str">
        <f t="shared" si="0"/>
        <v/>
      </c>
      <c r="H24" s="54"/>
      <c r="I24" s="54"/>
      <c r="J24" s="70" t="str">
        <f t="shared" ca="1" si="6"/>
        <v/>
      </c>
      <c r="K24" s="70" t="str">
        <f t="shared" ca="1" si="4"/>
        <v/>
      </c>
      <c r="L24" s="70" t="str">
        <f t="shared" ca="1" si="5"/>
        <v/>
      </c>
      <c r="M24" s="54"/>
      <c r="N24" s="55"/>
    </row>
    <row r="25" spans="1:14" s="14" customFormat="1">
      <c r="A25" s="50"/>
      <c r="B25" s="51" t="str">
        <f t="shared" si="2"/>
        <v/>
      </c>
      <c r="C25" s="52"/>
      <c r="D25" s="53"/>
      <c r="E25" s="53"/>
      <c r="F25" s="69" t="str">
        <f t="shared" si="3"/>
        <v/>
      </c>
      <c r="G25" s="54" t="str">
        <f t="shared" si="0"/>
        <v/>
      </c>
      <c r="H25" s="54"/>
      <c r="I25" s="54"/>
      <c r="J25" s="70" t="str">
        <f t="shared" ca="1" si="6"/>
        <v/>
      </c>
      <c r="K25" s="70" t="str">
        <f t="shared" ca="1" si="4"/>
        <v/>
      </c>
      <c r="L25" s="70" t="str">
        <f t="shared" ca="1" si="5"/>
        <v/>
      </c>
      <c r="M25" s="54"/>
      <c r="N25" s="55"/>
    </row>
    <row r="26" spans="1:14" s="14" customFormat="1">
      <c r="A26" s="50"/>
      <c r="B26" s="51" t="str">
        <f t="shared" si="2"/>
        <v/>
      </c>
      <c r="C26" s="52"/>
      <c r="D26" s="53"/>
      <c r="E26" s="53"/>
      <c r="F26" s="69" t="str">
        <f t="shared" si="3"/>
        <v/>
      </c>
      <c r="G26" s="54" t="str">
        <f t="shared" si="0"/>
        <v/>
      </c>
      <c r="H26" s="54"/>
      <c r="I26" s="54"/>
      <c r="J26" s="70" t="str">
        <f t="shared" ca="1" si="6"/>
        <v/>
      </c>
      <c r="K26" s="70" t="str">
        <f t="shared" ca="1" si="4"/>
        <v/>
      </c>
      <c r="L26" s="70" t="str">
        <f t="shared" ca="1" si="5"/>
        <v/>
      </c>
      <c r="M26" s="54"/>
      <c r="N26" s="55"/>
    </row>
    <row r="27" spans="1:14" s="14" customFormat="1">
      <c r="A27" s="50"/>
      <c r="B27" s="51" t="str">
        <f t="shared" si="2"/>
        <v/>
      </c>
      <c r="C27" s="52"/>
      <c r="D27" s="53"/>
      <c r="E27" s="53"/>
      <c r="F27" s="69" t="str">
        <f t="shared" si="3"/>
        <v/>
      </c>
      <c r="G27" s="54" t="str">
        <f t="shared" si="0"/>
        <v/>
      </c>
      <c r="H27" s="54"/>
      <c r="I27" s="54"/>
      <c r="J27" s="70" t="str">
        <f t="shared" ca="1" si="6"/>
        <v/>
      </c>
      <c r="K27" s="70" t="str">
        <f t="shared" ca="1" si="4"/>
        <v/>
      </c>
      <c r="L27" s="70" t="str">
        <f t="shared" ca="1" si="5"/>
        <v/>
      </c>
      <c r="M27" s="54"/>
      <c r="N27" s="55"/>
    </row>
    <row r="28" spans="1:14" s="14" customFormat="1">
      <c r="A28" s="50"/>
      <c r="B28" s="51" t="str">
        <f t="shared" si="2"/>
        <v/>
      </c>
      <c r="C28" s="52"/>
      <c r="D28" s="53"/>
      <c r="E28" s="53"/>
      <c r="F28" s="69" t="str">
        <f t="shared" si="3"/>
        <v/>
      </c>
      <c r="G28" s="54" t="str">
        <f t="shared" si="0"/>
        <v/>
      </c>
      <c r="H28" s="54"/>
      <c r="I28" s="54"/>
      <c r="J28" s="70" t="str">
        <f t="shared" ca="1" si="6"/>
        <v/>
      </c>
      <c r="K28" s="70" t="str">
        <f t="shared" ca="1" si="4"/>
        <v/>
      </c>
      <c r="L28" s="70" t="str">
        <f t="shared" ca="1" si="5"/>
        <v/>
      </c>
      <c r="M28" s="54"/>
      <c r="N28" s="55"/>
    </row>
    <row r="29" spans="1:14" s="14" customFormat="1">
      <c r="A29" s="50"/>
      <c r="B29" s="51" t="str">
        <f t="shared" si="2"/>
        <v/>
      </c>
      <c r="C29" s="52"/>
      <c r="D29" s="53"/>
      <c r="E29" s="53"/>
      <c r="F29" s="69" t="str">
        <f t="shared" si="3"/>
        <v/>
      </c>
      <c r="G29" s="54" t="str">
        <f t="shared" si="0"/>
        <v/>
      </c>
      <c r="H29" s="54"/>
      <c r="I29" s="54"/>
      <c r="J29" s="70" t="str">
        <f t="shared" ca="1" si="6"/>
        <v/>
      </c>
      <c r="K29" s="70" t="str">
        <f t="shared" ca="1" si="4"/>
        <v/>
      </c>
      <c r="L29" s="70" t="str">
        <f t="shared" ca="1" si="5"/>
        <v/>
      </c>
      <c r="M29" s="54"/>
      <c r="N29" s="55"/>
    </row>
    <row r="30" spans="1:14" s="14" customFormat="1">
      <c r="A30" s="50"/>
      <c r="B30" s="51" t="str">
        <f t="shared" si="2"/>
        <v/>
      </c>
      <c r="C30" s="52"/>
      <c r="D30" s="53"/>
      <c r="E30" s="53"/>
      <c r="F30" s="69" t="str">
        <f t="shared" si="3"/>
        <v/>
      </c>
      <c r="G30" s="54" t="str">
        <f t="shared" si="0"/>
        <v/>
      </c>
      <c r="H30" s="54"/>
      <c r="I30" s="54"/>
      <c r="J30" s="70" t="str">
        <f t="shared" ca="1" si="6"/>
        <v/>
      </c>
      <c r="K30" s="70" t="str">
        <f t="shared" ca="1" si="4"/>
        <v/>
      </c>
      <c r="L30" s="70" t="str">
        <f t="shared" ca="1" si="5"/>
        <v/>
      </c>
      <c r="M30" s="54"/>
      <c r="N30" s="55"/>
    </row>
    <row r="31" spans="1:14" s="14" customFormat="1">
      <c r="A31" s="50"/>
      <c r="B31" s="51" t="str">
        <f t="shared" si="2"/>
        <v/>
      </c>
      <c r="C31" s="52"/>
      <c r="D31" s="53"/>
      <c r="E31" s="53"/>
      <c r="F31" s="69" t="str">
        <f t="shared" si="3"/>
        <v/>
      </c>
      <c r="G31" s="54" t="str">
        <f t="shared" si="0"/>
        <v/>
      </c>
      <c r="H31" s="54"/>
      <c r="I31" s="54"/>
      <c r="J31" s="70" t="str">
        <f t="shared" ca="1" si="6"/>
        <v/>
      </c>
      <c r="K31" s="70" t="str">
        <f t="shared" ca="1" si="4"/>
        <v/>
      </c>
      <c r="L31" s="70" t="str">
        <f t="shared" ca="1" si="5"/>
        <v/>
      </c>
      <c r="M31" s="54"/>
      <c r="N31" s="55"/>
    </row>
    <row r="32" spans="1:14" s="14" customFormat="1">
      <c r="A32" s="50"/>
      <c r="B32" s="51" t="str">
        <f t="shared" si="2"/>
        <v/>
      </c>
      <c r="C32" s="52"/>
      <c r="D32" s="53"/>
      <c r="E32" s="53"/>
      <c r="F32" s="69" t="str">
        <f t="shared" si="3"/>
        <v/>
      </c>
      <c r="G32" s="54" t="str">
        <f t="shared" si="0"/>
        <v/>
      </c>
      <c r="H32" s="54"/>
      <c r="I32" s="54"/>
      <c r="J32" s="70" t="str">
        <f t="shared" ca="1" si="6"/>
        <v/>
      </c>
      <c r="K32" s="70" t="str">
        <f t="shared" ca="1" si="4"/>
        <v/>
      </c>
      <c r="L32" s="70" t="str">
        <f t="shared" ca="1" si="5"/>
        <v/>
      </c>
      <c r="M32" s="54"/>
      <c r="N32" s="55"/>
    </row>
    <row r="33" spans="1:14" s="14" customFormat="1">
      <c r="A33" s="50"/>
      <c r="B33" s="51" t="str">
        <f t="shared" si="2"/>
        <v/>
      </c>
      <c r="C33" s="52"/>
      <c r="D33" s="53"/>
      <c r="E33" s="53"/>
      <c r="F33" s="69" t="str">
        <f t="shared" si="3"/>
        <v/>
      </c>
      <c r="G33" s="54" t="str">
        <f t="shared" si="0"/>
        <v/>
      </c>
      <c r="H33" s="54"/>
      <c r="I33" s="54"/>
      <c r="J33" s="70" t="str">
        <f t="shared" ca="1" si="6"/>
        <v/>
      </c>
      <c r="K33" s="70" t="str">
        <f t="shared" ca="1" si="4"/>
        <v/>
      </c>
      <c r="L33" s="70" t="str">
        <f t="shared" ca="1" si="5"/>
        <v/>
      </c>
      <c r="M33" s="54"/>
      <c r="N33" s="55"/>
    </row>
    <row r="34" spans="1:14" s="14" customFormat="1">
      <c r="A34" s="50"/>
      <c r="B34" s="51" t="str">
        <f t="shared" si="2"/>
        <v/>
      </c>
      <c r="C34" s="52"/>
      <c r="D34" s="53"/>
      <c r="E34" s="53"/>
      <c r="F34" s="69" t="str">
        <f t="shared" si="3"/>
        <v/>
      </c>
      <c r="G34" s="54" t="str">
        <f t="shared" si="0"/>
        <v/>
      </c>
      <c r="H34" s="54"/>
      <c r="I34" s="54"/>
      <c r="J34" s="70" t="str">
        <f t="shared" ca="1" si="6"/>
        <v/>
      </c>
      <c r="K34" s="70" t="str">
        <f t="shared" ca="1" si="4"/>
        <v/>
      </c>
      <c r="L34" s="70" t="str">
        <f t="shared" ca="1" si="5"/>
        <v/>
      </c>
      <c r="M34" s="54"/>
      <c r="N34" s="55"/>
    </row>
    <row r="35" spans="1:14" s="14" customFormat="1">
      <c r="A35" s="50"/>
      <c r="B35" s="51" t="str">
        <f t="shared" si="2"/>
        <v/>
      </c>
      <c r="C35" s="52"/>
      <c r="D35" s="53"/>
      <c r="E35" s="53"/>
      <c r="F35" s="69" t="str">
        <f t="shared" si="3"/>
        <v/>
      </c>
      <c r="G35" s="54" t="str">
        <f t="shared" si="0"/>
        <v/>
      </c>
      <c r="H35" s="54"/>
      <c r="I35" s="54"/>
      <c r="J35" s="70" t="str">
        <f t="shared" ca="1" si="6"/>
        <v/>
      </c>
      <c r="K35" s="70" t="str">
        <f t="shared" ca="1" si="4"/>
        <v/>
      </c>
      <c r="L35" s="70" t="str">
        <f t="shared" ca="1" si="5"/>
        <v/>
      </c>
      <c r="M35" s="54"/>
      <c r="N35" s="55"/>
    </row>
    <row r="36" spans="1:14" s="14" customFormat="1">
      <c r="A36" s="50"/>
      <c r="B36" s="51" t="str">
        <f t="shared" si="2"/>
        <v/>
      </c>
      <c r="C36" s="52"/>
      <c r="D36" s="53"/>
      <c r="E36" s="53"/>
      <c r="F36" s="69" t="str">
        <f t="shared" si="3"/>
        <v/>
      </c>
      <c r="G36" s="54" t="str">
        <f t="shared" si="0"/>
        <v/>
      </c>
      <c r="H36" s="54"/>
      <c r="I36" s="54"/>
      <c r="J36" s="70" t="str">
        <f t="shared" ca="1" si="6"/>
        <v/>
      </c>
      <c r="K36" s="70" t="str">
        <f t="shared" ca="1" si="4"/>
        <v/>
      </c>
      <c r="L36" s="70" t="str">
        <f t="shared" ca="1" si="5"/>
        <v/>
      </c>
      <c r="M36" s="54"/>
      <c r="N36" s="55"/>
    </row>
    <row r="37" spans="1:14" s="14" customFormat="1">
      <c r="A37" s="50"/>
      <c r="B37" s="51" t="str">
        <f t="shared" si="2"/>
        <v/>
      </c>
      <c r="C37" s="52"/>
      <c r="D37" s="53"/>
      <c r="E37" s="53"/>
      <c r="F37" s="69" t="str">
        <f t="shared" si="3"/>
        <v/>
      </c>
      <c r="G37" s="54" t="str">
        <f t="shared" si="0"/>
        <v/>
      </c>
      <c r="H37" s="54"/>
      <c r="I37" s="54"/>
      <c r="J37" s="70" t="str">
        <f t="shared" ca="1" si="6"/>
        <v/>
      </c>
      <c r="K37" s="70" t="str">
        <f t="shared" ca="1" si="4"/>
        <v/>
      </c>
      <c r="L37" s="70" t="str">
        <f t="shared" ca="1" si="5"/>
        <v/>
      </c>
      <c r="M37" s="54"/>
      <c r="N37" s="55"/>
    </row>
    <row r="38" spans="1:14" s="14" customFormat="1">
      <c r="A38" s="50"/>
      <c r="B38" s="51" t="str">
        <f t="shared" si="2"/>
        <v/>
      </c>
      <c r="C38" s="52"/>
      <c r="D38" s="53"/>
      <c r="E38" s="53"/>
      <c r="F38" s="69" t="str">
        <f t="shared" si="3"/>
        <v/>
      </c>
      <c r="G38" s="54" t="str">
        <f t="shared" si="0"/>
        <v/>
      </c>
      <c r="H38" s="54"/>
      <c r="I38" s="54"/>
      <c r="J38" s="70" t="str">
        <f t="shared" ca="1" si="6"/>
        <v/>
      </c>
      <c r="K38" s="70" t="str">
        <f t="shared" ca="1" si="4"/>
        <v/>
      </c>
      <c r="L38" s="70" t="str">
        <f t="shared" ca="1" si="5"/>
        <v/>
      </c>
      <c r="M38" s="54"/>
      <c r="N38" s="55"/>
    </row>
    <row r="39" spans="1:14" s="14" customFormat="1">
      <c r="A39" s="50"/>
      <c r="B39" s="51" t="str">
        <f t="shared" si="2"/>
        <v/>
      </c>
      <c r="C39" s="52"/>
      <c r="D39" s="53"/>
      <c r="E39" s="53"/>
      <c r="F39" s="69" t="str">
        <f t="shared" si="3"/>
        <v/>
      </c>
      <c r="G39" s="54" t="str">
        <f t="shared" si="0"/>
        <v/>
      </c>
      <c r="H39" s="54"/>
      <c r="I39" s="54"/>
      <c r="J39" s="70" t="str">
        <f t="shared" ca="1" si="6"/>
        <v/>
      </c>
      <c r="K39" s="70" t="str">
        <f t="shared" ca="1" si="4"/>
        <v/>
      </c>
      <c r="L39" s="70" t="str">
        <f t="shared" ca="1" si="5"/>
        <v/>
      </c>
      <c r="M39" s="54"/>
      <c r="N39" s="55"/>
    </row>
    <row r="40" spans="1:14" s="14" customFormat="1">
      <c r="A40" s="50"/>
      <c r="B40" s="51" t="str">
        <f t="shared" si="2"/>
        <v/>
      </c>
      <c r="C40" s="52"/>
      <c r="D40" s="53"/>
      <c r="E40" s="53"/>
      <c r="F40" s="69" t="str">
        <f t="shared" si="3"/>
        <v/>
      </c>
      <c r="G40" s="54" t="str">
        <f t="shared" si="0"/>
        <v/>
      </c>
      <c r="H40" s="54"/>
      <c r="I40" s="54"/>
      <c r="J40" s="70" t="str">
        <f t="shared" ca="1" si="6"/>
        <v/>
      </c>
      <c r="K40" s="70" t="str">
        <f t="shared" ca="1" si="4"/>
        <v/>
      </c>
      <c r="L40" s="70" t="str">
        <f t="shared" ca="1" si="5"/>
        <v/>
      </c>
      <c r="M40" s="54"/>
      <c r="N40" s="55"/>
    </row>
    <row r="41" spans="1:14" s="14" customFormat="1">
      <c r="A41" s="50"/>
      <c r="B41" s="51" t="str">
        <f t="shared" si="2"/>
        <v/>
      </c>
      <c r="C41" s="52"/>
      <c r="D41" s="53"/>
      <c r="E41" s="53"/>
      <c r="F41" s="69" t="str">
        <f t="shared" si="3"/>
        <v/>
      </c>
      <c r="G41" s="54" t="str">
        <f t="shared" si="0"/>
        <v/>
      </c>
      <c r="H41" s="54"/>
      <c r="I41" s="54"/>
      <c r="J41" s="70" t="str">
        <f t="shared" ca="1" si="6"/>
        <v/>
      </c>
      <c r="K41" s="70" t="str">
        <f t="shared" ca="1" si="4"/>
        <v/>
      </c>
      <c r="L41" s="70" t="str">
        <f t="shared" ca="1" si="5"/>
        <v/>
      </c>
      <c r="M41" s="54"/>
      <c r="N41" s="55"/>
    </row>
    <row r="42" spans="1:14" s="14" customFormat="1">
      <c r="A42" s="50"/>
      <c r="B42" s="51" t="str">
        <f t="shared" si="2"/>
        <v/>
      </c>
      <c r="C42" s="52"/>
      <c r="D42" s="53"/>
      <c r="E42" s="53"/>
      <c r="F42" s="69" t="str">
        <f t="shared" si="3"/>
        <v/>
      </c>
      <c r="G42" s="54" t="str">
        <f t="shared" si="0"/>
        <v/>
      </c>
      <c r="H42" s="54"/>
      <c r="I42" s="54"/>
      <c r="J42" s="70" t="str">
        <f t="shared" ca="1" si="6"/>
        <v/>
      </c>
      <c r="K42" s="70" t="str">
        <f t="shared" ca="1" si="4"/>
        <v/>
      </c>
      <c r="L42" s="70" t="str">
        <f t="shared" ca="1" si="5"/>
        <v/>
      </c>
      <c r="M42" s="54"/>
      <c r="N42" s="55"/>
    </row>
    <row r="43" spans="1:14" s="14" customFormat="1">
      <c r="A43" s="50"/>
      <c r="B43" s="51" t="str">
        <f t="shared" si="2"/>
        <v/>
      </c>
      <c r="C43" s="52"/>
      <c r="D43" s="53"/>
      <c r="E43" s="53"/>
      <c r="F43" s="69" t="str">
        <f t="shared" si="3"/>
        <v/>
      </c>
      <c r="G43" s="54" t="str">
        <f t="shared" si="0"/>
        <v/>
      </c>
      <c r="H43" s="54"/>
      <c r="I43" s="54"/>
      <c r="J43" s="70" t="str">
        <f t="shared" ca="1" si="6"/>
        <v/>
      </c>
      <c r="K43" s="70" t="str">
        <f t="shared" ca="1" si="4"/>
        <v/>
      </c>
      <c r="L43" s="70" t="str">
        <f t="shared" ca="1" si="5"/>
        <v/>
      </c>
      <c r="M43" s="54"/>
      <c r="N43" s="55"/>
    </row>
    <row r="44" spans="1:14" s="14" customFormat="1">
      <c r="A44" s="50"/>
      <c r="B44" s="51" t="str">
        <f t="shared" si="2"/>
        <v/>
      </c>
      <c r="C44" s="52"/>
      <c r="D44" s="53"/>
      <c r="E44" s="53"/>
      <c r="F44" s="69" t="str">
        <f t="shared" si="3"/>
        <v/>
      </c>
      <c r="G44" s="54" t="str">
        <f t="shared" si="0"/>
        <v/>
      </c>
      <c r="H44" s="54"/>
      <c r="I44" s="54"/>
      <c r="J44" s="70" t="str">
        <f t="shared" ca="1" si="6"/>
        <v/>
      </c>
      <c r="K44" s="70" t="str">
        <f t="shared" ca="1" si="4"/>
        <v/>
      </c>
      <c r="L44" s="70" t="str">
        <f t="shared" ca="1" si="5"/>
        <v/>
      </c>
      <c r="M44" s="54"/>
      <c r="N44" s="55"/>
    </row>
    <row r="45" spans="1:14" s="14" customFormat="1">
      <c r="A45" s="50"/>
      <c r="B45" s="51" t="str">
        <f t="shared" si="2"/>
        <v/>
      </c>
      <c r="C45" s="52"/>
      <c r="D45" s="53"/>
      <c r="E45" s="53"/>
      <c r="F45" s="69" t="str">
        <f t="shared" si="3"/>
        <v/>
      </c>
      <c r="G45" s="54" t="str">
        <f t="shared" si="0"/>
        <v/>
      </c>
      <c r="H45" s="54"/>
      <c r="I45" s="54"/>
      <c r="J45" s="70" t="str">
        <f t="shared" ca="1" si="6"/>
        <v/>
      </c>
      <c r="K45" s="70" t="str">
        <f t="shared" ca="1" si="4"/>
        <v/>
      </c>
      <c r="L45" s="70" t="str">
        <f t="shared" ca="1" si="5"/>
        <v/>
      </c>
      <c r="M45" s="54"/>
      <c r="N45" s="55"/>
    </row>
    <row r="46" spans="1:14" s="14" customFormat="1">
      <c r="A46" s="50"/>
      <c r="B46" s="51" t="str">
        <f t="shared" si="2"/>
        <v/>
      </c>
      <c r="C46" s="52"/>
      <c r="D46" s="53"/>
      <c r="E46" s="53"/>
      <c r="F46" s="69" t="str">
        <f t="shared" si="3"/>
        <v/>
      </c>
      <c r="G46" s="54" t="str">
        <f t="shared" si="0"/>
        <v/>
      </c>
      <c r="H46" s="54"/>
      <c r="I46" s="54"/>
      <c r="J46" s="70" t="str">
        <f t="shared" ca="1" si="6"/>
        <v/>
      </c>
      <c r="K46" s="70" t="str">
        <f t="shared" ca="1" si="4"/>
        <v/>
      </c>
      <c r="L46" s="70" t="str">
        <f t="shared" ca="1" si="5"/>
        <v/>
      </c>
      <c r="M46" s="54"/>
      <c r="N46" s="55"/>
    </row>
    <row r="47" spans="1:14" s="14" customFormat="1">
      <c r="A47" s="50"/>
      <c r="B47" s="51" t="str">
        <f t="shared" si="2"/>
        <v/>
      </c>
      <c r="C47" s="52"/>
      <c r="D47" s="53"/>
      <c r="E47" s="53"/>
      <c r="F47" s="69" t="str">
        <f t="shared" si="3"/>
        <v/>
      </c>
      <c r="G47" s="54" t="str">
        <f t="shared" si="0"/>
        <v/>
      </c>
      <c r="H47" s="54"/>
      <c r="I47" s="54"/>
      <c r="J47" s="70" t="str">
        <f t="shared" ca="1" si="6"/>
        <v/>
      </c>
      <c r="K47" s="70" t="str">
        <f t="shared" ca="1" si="4"/>
        <v/>
      </c>
      <c r="L47" s="70" t="str">
        <f t="shared" ca="1" si="5"/>
        <v/>
      </c>
      <c r="M47" s="54"/>
      <c r="N47" s="55"/>
    </row>
    <row r="48" spans="1:14" s="14" customFormat="1">
      <c r="A48" s="50"/>
      <c r="B48" s="51" t="str">
        <f t="shared" si="2"/>
        <v/>
      </c>
      <c r="C48" s="52"/>
      <c r="D48" s="53"/>
      <c r="E48" s="53"/>
      <c r="F48" s="69" t="str">
        <f t="shared" si="3"/>
        <v/>
      </c>
      <c r="G48" s="54" t="str">
        <f t="shared" si="0"/>
        <v/>
      </c>
      <c r="H48" s="54"/>
      <c r="I48" s="54"/>
      <c r="J48" s="70" t="str">
        <f t="shared" ca="1" si="6"/>
        <v/>
      </c>
      <c r="K48" s="70" t="str">
        <f t="shared" ca="1" si="4"/>
        <v/>
      </c>
      <c r="L48" s="70" t="str">
        <f t="shared" ca="1" si="5"/>
        <v/>
      </c>
      <c r="M48" s="54"/>
      <c r="N48" s="55"/>
    </row>
    <row r="49" spans="1:14" s="14" customFormat="1">
      <c r="A49" s="50"/>
      <c r="B49" s="51" t="str">
        <f t="shared" si="2"/>
        <v/>
      </c>
      <c r="C49" s="52"/>
      <c r="D49" s="53"/>
      <c r="E49" s="53"/>
      <c r="F49" s="69" t="str">
        <f t="shared" si="3"/>
        <v/>
      </c>
      <c r="G49" s="54" t="str">
        <f t="shared" si="0"/>
        <v/>
      </c>
      <c r="H49" s="54"/>
      <c r="I49" s="54"/>
      <c r="J49" s="70" t="str">
        <f t="shared" ca="1" si="6"/>
        <v/>
      </c>
      <c r="K49" s="70" t="str">
        <f t="shared" ca="1" si="4"/>
        <v/>
      </c>
      <c r="L49" s="70" t="str">
        <f t="shared" ca="1" si="5"/>
        <v/>
      </c>
      <c r="M49" s="54"/>
      <c r="N49" s="55"/>
    </row>
    <row r="50" spans="1:14" s="14" customFormat="1">
      <c r="A50" s="50"/>
      <c r="B50" s="51" t="str">
        <f t="shared" si="2"/>
        <v/>
      </c>
      <c r="C50" s="52"/>
      <c r="D50" s="53"/>
      <c r="E50" s="53"/>
      <c r="F50" s="69" t="str">
        <f t="shared" si="3"/>
        <v/>
      </c>
      <c r="G50" s="54" t="str">
        <f t="shared" si="0"/>
        <v/>
      </c>
      <c r="H50" s="54"/>
      <c r="I50" s="54"/>
      <c r="J50" s="70" t="str">
        <f t="shared" ca="1" si="6"/>
        <v/>
      </c>
      <c r="K50" s="70" t="str">
        <f t="shared" ca="1" si="4"/>
        <v/>
      </c>
      <c r="L50" s="70" t="str">
        <f t="shared" ca="1" si="5"/>
        <v/>
      </c>
      <c r="M50" s="54"/>
      <c r="N50" s="55"/>
    </row>
    <row r="51" spans="1:14" s="14" customFormat="1">
      <c r="A51" s="50"/>
      <c r="B51" s="51" t="str">
        <f t="shared" si="2"/>
        <v/>
      </c>
      <c r="C51" s="52"/>
      <c r="D51" s="53"/>
      <c r="E51" s="53"/>
      <c r="F51" s="69" t="str">
        <f t="shared" si="3"/>
        <v/>
      </c>
      <c r="G51" s="54" t="str">
        <f t="shared" si="0"/>
        <v/>
      </c>
      <c r="H51" s="54"/>
      <c r="I51" s="54"/>
      <c r="J51" s="70" t="str">
        <f t="shared" ca="1" si="6"/>
        <v/>
      </c>
      <c r="K51" s="70" t="str">
        <f t="shared" ca="1" si="4"/>
        <v/>
      </c>
      <c r="L51" s="70" t="str">
        <f t="shared" ca="1" si="5"/>
        <v/>
      </c>
      <c r="M51" s="54"/>
      <c r="N51" s="55"/>
    </row>
    <row r="52" spans="1:14" s="14" customFormat="1">
      <c r="A52" s="50"/>
      <c r="B52" s="51" t="str">
        <f t="shared" si="2"/>
        <v/>
      </c>
      <c r="C52" s="52"/>
      <c r="D52" s="53"/>
      <c r="E52" s="53"/>
      <c r="F52" s="69" t="str">
        <f t="shared" si="3"/>
        <v/>
      </c>
      <c r="G52" s="54" t="str">
        <f t="shared" si="0"/>
        <v/>
      </c>
      <c r="H52" s="54"/>
      <c r="I52" s="54"/>
      <c r="J52" s="70" t="str">
        <f t="shared" ca="1" si="6"/>
        <v/>
      </c>
      <c r="K52" s="70" t="str">
        <f t="shared" ca="1" si="4"/>
        <v/>
      </c>
      <c r="L52" s="70" t="str">
        <f t="shared" ca="1" si="5"/>
        <v/>
      </c>
      <c r="M52" s="54"/>
      <c r="N52" s="55"/>
    </row>
    <row r="53" spans="1:14" s="14" customFormat="1">
      <c r="A53" s="50"/>
      <c r="B53" s="51" t="str">
        <f t="shared" si="2"/>
        <v/>
      </c>
      <c r="C53" s="52"/>
      <c r="D53" s="53"/>
      <c r="E53" s="53"/>
      <c r="F53" s="69" t="str">
        <f t="shared" si="3"/>
        <v/>
      </c>
      <c r="G53" s="54" t="str">
        <f t="shared" si="0"/>
        <v/>
      </c>
      <c r="H53" s="54"/>
      <c r="I53" s="54"/>
      <c r="J53" s="70" t="str">
        <f t="shared" ca="1" si="6"/>
        <v/>
      </c>
      <c r="K53" s="70" t="str">
        <f t="shared" ca="1" si="4"/>
        <v/>
      </c>
      <c r="L53" s="70" t="str">
        <f t="shared" ca="1" si="5"/>
        <v/>
      </c>
      <c r="M53" s="54"/>
      <c r="N53" s="55"/>
    </row>
    <row r="54" spans="1:14" s="14" customFormat="1">
      <c r="A54" s="50"/>
      <c r="B54" s="51" t="str">
        <f t="shared" si="2"/>
        <v/>
      </c>
      <c r="C54" s="52"/>
      <c r="D54" s="53"/>
      <c r="E54" s="53"/>
      <c r="F54" s="69" t="str">
        <f t="shared" si="3"/>
        <v/>
      </c>
      <c r="G54" s="54" t="str">
        <f t="shared" si="0"/>
        <v/>
      </c>
      <c r="H54" s="54"/>
      <c r="I54" s="54"/>
      <c r="J54" s="70" t="str">
        <f t="shared" ca="1" si="6"/>
        <v/>
      </c>
      <c r="K54" s="70" t="str">
        <f t="shared" ca="1" si="4"/>
        <v/>
      </c>
      <c r="L54" s="70" t="str">
        <f t="shared" ca="1" si="5"/>
        <v/>
      </c>
      <c r="M54" s="54"/>
      <c r="N54" s="55"/>
    </row>
    <row r="55" spans="1:14" s="14" customFormat="1">
      <c r="A55" s="50"/>
      <c r="B55" s="51" t="str">
        <f t="shared" si="2"/>
        <v/>
      </c>
      <c r="C55" s="52"/>
      <c r="D55" s="53"/>
      <c r="E55" s="53"/>
      <c r="F55" s="69" t="str">
        <f t="shared" si="3"/>
        <v/>
      </c>
      <c r="G55" s="54" t="str">
        <f t="shared" si="0"/>
        <v/>
      </c>
      <c r="H55" s="54"/>
      <c r="I55" s="54"/>
      <c r="J55" s="70" t="str">
        <f t="shared" ca="1" si="6"/>
        <v/>
      </c>
      <c r="K55" s="70" t="str">
        <f t="shared" ca="1" si="4"/>
        <v/>
      </c>
      <c r="L55" s="70" t="str">
        <f t="shared" ca="1" si="5"/>
        <v/>
      </c>
      <c r="M55" s="54"/>
      <c r="N55" s="55"/>
    </row>
    <row r="56" spans="1:14" s="14" customFormat="1">
      <c r="A56" s="50"/>
      <c r="B56" s="51" t="str">
        <f t="shared" si="2"/>
        <v/>
      </c>
      <c r="C56" s="52"/>
      <c r="D56" s="53"/>
      <c r="E56" s="53"/>
      <c r="F56" s="69" t="str">
        <f t="shared" si="3"/>
        <v/>
      </c>
      <c r="G56" s="54" t="str">
        <f t="shared" si="0"/>
        <v/>
      </c>
      <c r="H56" s="54"/>
      <c r="I56" s="54"/>
      <c r="J56" s="70" t="str">
        <f t="shared" ca="1" si="6"/>
        <v/>
      </c>
      <c r="K56" s="70" t="str">
        <f t="shared" ca="1" si="4"/>
        <v/>
      </c>
      <c r="L56" s="70" t="str">
        <f t="shared" ca="1" si="5"/>
        <v/>
      </c>
      <c r="M56" s="54"/>
      <c r="N56" s="55"/>
    </row>
    <row r="57" spans="1:14" s="14" customFormat="1">
      <c r="A57" s="50"/>
      <c r="B57" s="51" t="str">
        <f t="shared" si="2"/>
        <v/>
      </c>
      <c r="C57" s="52"/>
      <c r="D57" s="53"/>
      <c r="E57" s="53"/>
      <c r="F57" s="69" t="str">
        <f t="shared" si="3"/>
        <v/>
      </c>
      <c r="G57" s="54" t="str">
        <f t="shared" si="0"/>
        <v/>
      </c>
      <c r="H57" s="54"/>
      <c r="I57" s="54"/>
      <c r="J57" s="70" t="str">
        <f t="shared" ca="1" si="6"/>
        <v/>
      </c>
      <c r="K57" s="70" t="str">
        <f t="shared" ca="1" si="4"/>
        <v/>
      </c>
      <c r="L57" s="70" t="str">
        <f t="shared" ca="1" si="5"/>
        <v/>
      </c>
      <c r="M57" s="54"/>
      <c r="N57" s="55"/>
    </row>
    <row r="58" spans="1:14" s="14" customFormat="1">
      <c r="A58" s="50"/>
      <c r="B58" s="51" t="str">
        <f t="shared" si="2"/>
        <v/>
      </c>
      <c r="C58" s="52"/>
      <c r="D58" s="53"/>
      <c r="E58" s="53"/>
      <c r="F58" s="69" t="str">
        <f t="shared" si="3"/>
        <v/>
      </c>
      <c r="G58" s="54" t="str">
        <f t="shared" si="0"/>
        <v/>
      </c>
      <c r="H58" s="54"/>
      <c r="I58" s="54"/>
      <c r="J58" s="70" t="str">
        <f t="shared" ca="1" si="6"/>
        <v/>
      </c>
      <c r="K58" s="70" t="str">
        <f t="shared" ca="1" si="4"/>
        <v/>
      </c>
      <c r="L58" s="70" t="str">
        <f t="shared" ca="1" si="5"/>
        <v/>
      </c>
      <c r="M58" s="54"/>
      <c r="N58" s="55"/>
    </row>
    <row r="59" spans="1:14" s="14" customFormat="1">
      <c r="A59" s="50"/>
      <c r="B59" s="51" t="str">
        <f t="shared" si="2"/>
        <v/>
      </c>
      <c r="C59" s="52"/>
      <c r="D59" s="53"/>
      <c r="E59" s="53"/>
      <c r="F59" s="69" t="str">
        <f t="shared" si="3"/>
        <v/>
      </c>
      <c r="G59" s="54" t="str">
        <f t="shared" si="0"/>
        <v/>
      </c>
      <c r="H59" s="54"/>
      <c r="I59" s="54"/>
      <c r="J59" s="70" t="str">
        <f t="shared" ca="1" si="6"/>
        <v/>
      </c>
      <c r="K59" s="70" t="str">
        <f t="shared" ca="1" si="4"/>
        <v/>
      </c>
      <c r="L59" s="70" t="str">
        <f t="shared" ca="1" si="5"/>
        <v/>
      </c>
      <c r="M59" s="54"/>
      <c r="N59" s="55"/>
    </row>
    <row r="60" spans="1:14" s="14" customFormat="1">
      <c r="A60" s="50"/>
      <c r="B60" s="51" t="str">
        <f t="shared" si="2"/>
        <v/>
      </c>
      <c r="C60" s="52"/>
      <c r="D60" s="53"/>
      <c r="E60" s="53"/>
      <c r="F60" s="69" t="str">
        <f t="shared" si="3"/>
        <v/>
      </c>
      <c r="G60" s="54" t="str">
        <f t="shared" si="0"/>
        <v/>
      </c>
      <c r="H60" s="54"/>
      <c r="I60" s="54"/>
      <c r="J60" s="70" t="str">
        <f t="shared" ca="1" si="6"/>
        <v/>
      </c>
      <c r="K60" s="70" t="str">
        <f t="shared" ca="1" si="4"/>
        <v/>
      </c>
      <c r="L60" s="70" t="str">
        <f t="shared" ca="1" si="5"/>
        <v/>
      </c>
      <c r="M60" s="54"/>
      <c r="N60" s="55"/>
    </row>
    <row r="61" spans="1:14" s="14" customFormat="1">
      <c r="A61" s="50"/>
      <c r="B61" s="51" t="str">
        <f t="shared" si="2"/>
        <v/>
      </c>
      <c r="C61" s="52"/>
      <c r="D61" s="53"/>
      <c r="E61" s="53"/>
      <c r="F61" s="69" t="str">
        <f t="shared" si="3"/>
        <v/>
      </c>
      <c r="G61" s="54" t="str">
        <f t="shared" si="0"/>
        <v/>
      </c>
      <c r="H61" s="54"/>
      <c r="I61" s="54"/>
      <c r="J61" s="70" t="str">
        <f t="shared" ca="1" si="6"/>
        <v/>
      </c>
      <c r="K61" s="70" t="str">
        <f t="shared" ca="1" si="4"/>
        <v/>
      </c>
      <c r="L61" s="70" t="str">
        <f t="shared" ca="1" si="5"/>
        <v/>
      </c>
      <c r="M61" s="54"/>
      <c r="N61" s="55"/>
    </row>
    <row r="62" spans="1:14" s="14" customFormat="1">
      <c r="A62" s="50"/>
      <c r="B62" s="51" t="str">
        <f t="shared" si="2"/>
        <v/>
      </c>
      <c r="C62" s="52"/>
      <c r="D62" s="53"/>
      <c r="E62" s="53"/>
      <c r="F62" s="69" t="str">
        <f t="shared" si="3"/>
        <v/>
      </c>
      <c r="G62" s="54" t="str">
        <f t="shared" si="0"/>
        <v/>
      </c>
      <c r="H62" s="54"/>
      <c r="I62" s="54"/>
      <c r="J62" s="70" t="str">
        <f t="shared" ca="1" si="6"/>
        <v/>
      </c>
      <c r="K62" s="70" t="str">
        <f t="shared" ca="1" si="4"/>
        <v/>
      </c>
      <c r="L62" s="70" t="str">
        <f t="shared" ca="1" si="5"/>
        <v/>
      </c>
      <c r="M62" s="54"/>
      <c r="N62" s="55"/>
    </row>
    <row r="63" spans="1:14" s="14" customFormat="1">
      <c r="A63" s="50"/>
      <c r="B63" s="51" t="str">
        <f t="shared" si="2"/>
        <v/>
      </c>
      <c r="C63" s="52"/>
      <c r="D63" s="53"/>
      <c r="E63" s="53"/>
      <c r="F63" s="69" t="str">
        <f t="shared" si="3"/>
        <v/>
      </c>
      <c r="G63" s="54" t="str">
        <f t="shared" si="0"/>
        <v/>
      </c>
      <c r="H63" s="54"/>
      <c r="I63" s="54"/>
      <c r="J63" s="70" t="str">
        <f t="shared" ca="1" si="6"/>
        <v/>
      </c>
      <c r="K63" s="70" t="str">
        <f t="shared" ca="1" si="4"/>
        <v/>
      </c>
      <c r="L63" s="70" t="str">
        <f t="shared" ca="1" si="5"/>
        <v/>
      </c>
      <c r="M63" s="54"/>
      <c r="N63" s="55"/>
    </row>
    <row r="64" spans="1:14" s="14" customFormat="1">
      <c r="A64" s="50"/>
      <c r="B64" s="51" t="str">
        <f t="shared" si="2"/>
        <v/>
      </c>
      <c r="C64" s="52"/>
      <c r="D64" s="53"/>
      <c r="E64" s="53"/>
      <c r="F64" s="69" t="str">
        <f t="shared" si="3"/>
        <v/>
      </c>
      <c r="G64" s="54" t="str">
        <f t="shared" si="0"/>
        <v/>
      </c>
      <c r="H64" s="54"/>
      <c r="I64" s="54"/>
      <c r="J64" s="70" t="str">
        <f t="shared" ca="1" si="6"/>
        <v/>
      </c>
      <c r="K64" s="70" t="str">
        <f t="shared" ca="1" si="4"/>
        <v/>
      </c>
      <c r="L64" s="70" t="str">
        <f t="shared" ca="1" si="5"/>
        <v/>
      </c>
      <c r="M64" s="54"/>
      <c r="N64" s="55"/>
    </row>
    <row r="65" spans="1:14" s="14" customFormat="1">
      <c r="A65" s="50"/>
      <c r="B65" s="51" t="str">
        <f t="shared" si="2"/>
        <v/>
      </c>
      <c r="C65" s="52"/>
      <c r="D65" s="53"/>
      <c r="E65" s="53"/>
      <c r="F65" s="69" t="str">
        <f t="shared" si="3"/>
        <v/>
      </c>
      <c r="G65" s="54" t="str">
        <f t="shared" si="0"/>
        <v/>
      </c>
      <c r="H65" s="54"/>
      <c r="I65" s="54"/>
      <c r="J65" s="70" t="str">
        <f t="shared" ca="1" si="6"/>
        <v/>
      </c>
      <c r="K65" s="70" t="str">
        <f t="shared" ca="1" si="4"/>
        <v/>
      </c>
      <c r="L65" s="70" t="str">
        <f t="shared" ca="1" si="5"/>
        <v/>
      </c>
      <c r="M65" s="54"/>
      <c r="N65" s="55"/>
    </row>
    <row r="66" spans="1:14" s="14" customFormat="1">
      <c r="A66" s="50"/>
      <c r="B66" s="51" t="str">
        <f t="shared" si="2"/>
        <v/>
      </c>
      <c r="C66" s="52"/>
      <c r="D66" s="53"/>
      <c r="E66" s="53"/>
      <c r="F66" s="69" t="str">
        <f t="shared" si="3"/>
        <v/>
      </c>
      <c r="G66" s="54" t="str">
        <f t="shared" si="0"/>
        <v/>
      </c>
      <c r="H66" s="54"/>
      <c r="I66" s="54"/>
      <c r="J66" s="70" t="str">
        <f t="shared" ca="1" si="6"/>
        <v/>
      </c>
      <c r="K66" s="70" t="str">
        <f t="shared" ca="1" si="4"/>
        <v/>
      </c>
      <c r="L66" s="70" t="str">
        <f t="shared" ca="1" si="5"/>
        <v/>
      </c>
      <c r="M66" s="54"/>
      <c r="N66" s="55"/>
    </row>
    <row r="67" spans="1:14" s="14" customFormat="1">
      <c r="A67" s="50"/>
      <c r="B67" s="51" t="str">
        <f t="shared" si="2"/>
        <v/>
      </c>
      <c r="C67" s="52"/>
      <c r="D67" s="53"/>
      <c r="E67" s="53"/>
      <c r="F67" s="69" t="str">
        <f t="shared" si="3"/>
        <v/>
      </c>
      <c r="G67" s="54" t="str">
        <f t="shared" si="0"/>
        <v/>
      </c>
      <c r="H67" s="54"/>
      <c r="I67" s="54"/>
      <c r="J67" s="70" t="str">
        <f t="shared" ca="1" si="6"/>
        <v/>
      </c>
      <c r="K67" s="70" t="str">
        <f t="shared" ca="1" si="4"/>
        <v/>
      </c>
      <c r="L67" s="70" t="str">
        <f t="shared" ca="1" si="5"/>
        <v/>
      </c>
      <c r="M67" s="54"/>
      <c r="N67" s="55"/>
    </row>
    <row r="68" spans="1:14" s="14" customFormat="1">
      <c r="A68" s="50"/>
      <c r="B68" s="51" t="str">
        <f t="shared" si="2"/>
        <v/>
      </c>
      <c r="C68" s="52"/>
      <c r="D68" s="53"/>
      <c r="E68" s="53"/>
      <c r="F68" s="69" t="str">
        <f t="shared" si="3"/>
        <v/>
      </c>
      <c r="G68" s="54" t="str">
        <f t="shared" si="0"/>
        <v/>
      </c>
      <c r="H68" s="54"/>
      <c r="I68" s="54"/>
      <c r="J68" s="70" t="str">
        <f t="shared" ca="1" si="6"/>
        <v/>
      </c>
      <c r="K68" s="70" t="str">
        <f t="shared" ca="1" si="4"/>
        <v/>
      </c>
      <c r="L68" s="70" t="str">
        <f t="shared" ca="1" si="5"/>
        <v/>
      </c>
      <c r="M68" s="54"/>
      <c r="N68" s="55"/>
    </row>
    <row r="69" spans="1:14" s="14" customFormat="1">
      <c r="A69" s="50"/>
      <c r="B69" s="51" t="str">
        <f t="shared" si="2"/>
        <v/>
      </c>
      <c r="C69" s="52"/>
      <c r="D69" s="53"/>
      <c r="E69" s="53"/>
      <c r="F69" s="69" t="str">
        <f t="shared" si="3"/>
        <v/>
      </c>
      <c r="G69" s="54" t="str">
        <f t="shared" si="0"/>
        <v/>
      </c>
      <c r="H69" s="54"/>
      <c r="I69" s="54"/>
      <c r="J69" s="70" t="str">
        <f t="shared" ca="1" si="6"/>
        <v/>
      </c>
      <c r="K69" s="70" t="str">
        <f t="shared" ca="1" si="4"/>
        <v/>
      </c>
      <c r="L69" s="70" t="str">
        <f t="shared" ca="1" si="5"/>
        <v/>
      </c>
      <c r="M69" s="54"/>
      <c r="N69" s="55"/>
    </row>
    <row r="70" spans="1:14" s="14" customFormat="1">
      <c r="A70" s="50"/>
      <c r="B70" s="51" t="str">
        <f t="shared" si="2"/>
        <v/>
      </c>
      <c r="C70" s="52"/>
      <c r="D70" s="53"/>
      <c r="E70" s="53"/>
      <c r="F70" s="69" t="str">
        <f t="shared" si="3"/>
        <v/>
      </c>
      <c r="G70" s="54" t="str">
        <f t="shared" si="0"/>
        <v/>
      </c>
      <c r="H70" s="54"/>
      <c r="I70" s="54"/>
      <c r="J70" s="70" t="str">
        <f t="shared" ca="1" si="6"/>
        <v/>
      </c>
      <c r="K70" s="70" t="str">
        <f t="shared" ca="1" si="4"/>
        <v/>
      </c>
      <c r="L70" s="70" t="str">
        <f t="shared" ca="1" si="5"/>
        <v/>
      </c>
      <c r="M70" s="54"/>
      <c r="N70" s="55"/>
    </row>
    <row r="71" spans="1:14" s="14" customFormat="1">
      <c r="A71" s="50"/>
      <c r="B71" s="51" t="str">
        <f t="shared" si="2"/>
        <v/>
      </c>
      <c r="C71" s="52"/>
      <c r="D71" s="53"/>
      <c r="E71" s="53"/>
      <c r="F71" s="69" t="str">
        <f t="shared" si="3"/>
        <v/>
      </c>
      <c r="G71" s="54" t="str">
        <f t="shared" si="0"/>
        <v/>
      </c>
      <c r="H71" s="54"/>
      <c r="I71" s="54"/>
      <c r="J71" s="70" t="str">
        <f t="shared" ca="1" si="6"/>
        <v/>
      </c>
      <c r="K71" s="70" t="str">
        <f t="shared" ca="1" si="4"/>
        <v/>
      </c>
      <c r="L71" s="70" t="str">
        <f t="shared" ca="1" si="5"/>
        <v/>
      </c>
      <c r="M71" s="54"/>
      <c r="N71" s="55"/>
    </row>
    <row r="72" spans="1:14" s="14" customFormat="1">
      <c r="A72" s="50"/>
      <c r="B72" s="51" t="str">
        <f t="shared" si="2"/>
        <v/>
      </c>
      <c r="C72" s="52"/>
      <c r="D72" s="53"/>
      <c r="E72" s="53"/>
      <c r="F72" s="69" t="str">
        <f t="shared" si="3"/>
        <v/>
      </c>
      <c r="G72" s="54" t="str">
        <f t="shared" si="0"/>
        <v/>
      </c>
      <c r="H72" s="54"/>
      <c r="I72" s="54"/>
      <c r="J72" s="70" t="str">
        <f t="shared" ca="1" si="6"/>
        <v/>
      </c>
      <c r="K72" s="70" t="str">
        <f t="shared" ca="1" si="4"/>
        <v/>
      </c>
      <c r="L72" s="70" t="str">
        <f t="shared" ca="1" si="5"/>
        <v/>
      </c>
      <c r="M72" s="54"/>
      <c r="N72" s="55"/>
    </row>
    <row r="73" spans="1:14" s="14" customFormat="1">
      <c r="A73" s="50"/>
      <c r="B73" s="51" t="str">
        <f t="shared" si="2"/>
        <v/>
      </c>
      <c r="C73" s="52"/>
      <c r="D73" s="53"/>
      <c r="E73" s="53"/>
      <c r="F73" s="69" t="str">
        <f t="shared" si="3"/>
        <v/>
      </c>
      <c r="G73" s="54" t="str">
        <f t="shared" si="0"/>
        <v/>
      </c>
      <c r="H73" s="54"/>
      <c r="I73" s="54"/>
      <c r="J73" s="70" t="str">
        <f t="shared" ca="1" si="6"/>
        <v/>
      </c>
      <c r="K73" s="70" t="str">
        <f t="shared" ca="1" si="4"/>
        <v/>
      </c>
      <c r="L73" s="70" t="str">
        <f t="shared" ca="1" si="5"/>
        <v/>
      </c>
      <c r="M73" s="54"/>
      <c r="N73" s="55"/>
    </row>
    <row r="74" spans="1:14" s="14" customFormat="1">
      <c r="A74" s="50"/>
      <c r="B74" s="51" t="str">
        <f t="shared" si="2"/>
        <v/>
      </c>
      <c r="C74" s="52"/>
      <c r="D74" s="53"/>
      <c r="E74" s="53"/>
      <c r="F74" s="69" t="str">
        <f t="shared" si="3"/>
        <v/>
      </c>
      <c r="G74" s="54" t="str">
        <f t="shared" si="0"/>
        <v/>
      </c>
      <c r="H74" s="54"/>
      <c r="I74" s="54"/>
      <c r="J74" s="70" t="str">
        <f t="shared" ca="1" si="6"/>
        <v/>
      </c>
      <c r="K74" s="70" t="str">
        <f t="shared" ca="1" si="4"/>
        <v/>
      </c>
      <c r="L74" s="70" t="str">
        <f t="shared" ca="1" si="5"/>
        <v/>
      </c>
      <c r="M74" s="54"/>
      <c r="N74" s="55"/>
    </row>
    <row r="75" spans="1:14" s="14" customFormat="1">
      <c r="A75" s="50"/>
      <c r="B75" s="51" t="str">
        <f t="shared" si="2"/>
        <v/>
      </c>
      <c r="C75" s="52"/>
      <c r="D75" s="53"/>
      <c r="E75" s="53"/>
      <c r="F75" s="69" t="str">
        <f t="shared" ref="F75:F138" si="7">IF(OR($A75="",$B75="",$D75=""),"",IF(AND($E75&lt;&gt;"",MONTH($E75)&lt;MONTH($K$9)),"",IF(AND($H75="",$E75=""),DATEDIF($D75,DATE(YEAR($K$9),MONTH($K$9)+1,0),"d"),IF(AND($D75&lt;&gt;"",$E75&lt;&gt;"",$H75=""),DATEDIF($D75,$E75,"d"),IF(AND($D75&lt;&gt;"",$E75&lt;&gt;"",$H75&lt;&gt;""),DAY(DATE(YEAR($E75),MONTH($E75)+1,0))-(DATE(YEAR($E75),MONTH($E75)+1,0)-$E75),DAY(DATE(YEAR($K$9),MONTH($K$9)+1,0)))))))</f>
        <v/>
      </c>
      <c r="G75" s="54" t="str">
        <f t="shared" si="0"/>
        <v/>
      </c>
      <c r="H75" s="54"/>
      <c r="I75" s="54"/>
      <c r="J75" s="70" t="str">
        <f t="shared" ref="J75:J138" ca="1" si="8">IFERROR(IF(AND($B$8&lt;&gt;"",MONTH($E75)=MONTH($K$9),($E75&gt;$B$8),($E75&gt;$D75)),-SUM($G75/DAY(DATE(YEAR($K$9),MONTH($K$9)+1,0)))*DATEDIF($B$8,$E75,"d")*$C75,""),"")</f>
        <v/>
      </c>
      <c r="K75" s="70" t="str">
        <f t="shared" ref="K75:K138" ca="1" si="9">IFERROR(IF($I75="",SUM($G75/DAY(DATE(YEAR($K$9),MONTH($K$9)+1,0)))*$F75*$C75,""),"")</f>
        <v/>
      </c>
      <c r="L75" s="70" t="str">
        <f t="shared" ref="L75:L138" ca="1" si="10">IFERROR(IF(SUM($H75+$K75)="","",SUM($H75+$K75)),"")</f>
        <v/>
      </c>
      <c r="M75" s="54"/>
      <c r="N75" s="55"/>
    </row>
    <row r="76" spans="1:14" s="14" customFormat="1">
      <c r="A76" s="50"/>
      <c r="B76" s="51" t="str">
        <f t="shared" si="2"/>
        <v/>
      </c>
      <c r="C76" s="52"/>
      <c r="D76" s="53"/>
      <c r="E76" s="53"/>
      <c r="F76" s="69" t="str">
        <f t="shared" si="7"/>
        <v/>
      </c>
      <c r="G76" s="54" t="str">
        <f t="shared" si="0"/>
        <v/>
      </c>
      <c r="H76" s="54"/>
      <c r="I76" s="54"/>
      <c r="J76" s="70" t="str">
        <f t="shared" ca="1" si="8"/>
        <v/>
      </c>
      <c r="K76" s="70" t="str">
        <f t="shared" ca="1" si="9"/>
        <v/>
      </c>
      <c r="L76" s="70" t="str">
        <f t="shared" ca="1" si="10"/>
        <v/>
      </c>
      <c r="M76" s="54"/>
      <c r="N76" s="55"/>
    </row>
    <row r="77" spans="1:14" s="14" customFormat="1">
      <c r="A77" s="50"/>
      <c r="B77" s="51" t="str">
        <f t="shared" si="2"/>
        <v/>
      </c>
      <c r="C77" s="52"/>
      <c r="D77" s="53"/>
      <c r="E77" s="53"/>
      <c r="F77" s="69" t="str">
        <f t="shared" si="7"/>
        <v/>
      </c>
      <c r="G77" s="54" t="str">
        <f t="shared" si="0"/>
        <v/>
      </c>
      <c r="H77" s="54"/>
      <c r="I77" s="54"/>
      <c r="J77" s="70" t="str">
        <f t="shared" ca="1" si="8"/>
        <v/>
      </c>
      <c r="K77" s="70" t="str">
        <f t="shared" ca="1" si="9"/>
        <v/>
      </c>
      <c r="L77" s="70" t="str">
        <f t="shared" ca="1" si="10"/>
        <v/>
      </c>
      <c r="M77" s="54"/>
      <c r="N77" s="55"/>
    </row>
    <row r="78" spans="1:14" s="14" customFormat="1">
      <c r="A78" s="50"/>
      <c r="B78" s="51" t="str">
        <f t="shared" si="2"/>
        <v/>
      </c>
      <c r="C78" s="52"/>
      <c r="D78" s="53"/>
      <c r="E78" s="53"/>
      <c r="F78" s="69" t="str">
        <f t="shared" si="7"/>
        <v/>
      </c>
      <c r="G78" s="54" t="str">
        <f t="shared" si="0"/>
        <v/>
      </c>
      <c r="H78" s="54"/>
      <c r="I78" s="54"/>
      <c r="J78" s="70" t="str">
        <f t="shared" ca="1" si="8"/>
        <v/>
      </c>
      <c r="K78" s="70" t="str">
        <f t="shared" ca="1" si="9"/>
        <v/>
      </c>
      <c r="L78" s="70" t="str">
        <f t="shared" ca="1" si="10"/>
        <v/>
      </c>
      <c r="M78" s="54"/>
      <c r="N78" s="55"/>
    </row>
    <row r="79" spans="1:14" s="14" customFormat="1">
      <c r="A79" s="50"/>
      <c r="B79" s="51" t="str">
        <f t="shared" si="2"/>
        <v/>
      </c>
      <c r="C79" s="52"/>
      <c r="D79" s="53"/>
      <c r="E79" s="53"/>
      <c r="F79" s="69" t="str">
        <f t="shared" si="7"/>
        <v/>
      </c>
      <c r="G79" s="54" t="str">
        <f t="shared" si="0"/>
        <v/>
      </c>
      <c r="H79" s="54"/>
      <c r="I79" s="54"/>
      <c r="J79" s="70" t="str">
        <f t="shared" ca="1" si="8"/>
        <v/>
      </c>
      <c r="K79" s="70" t="str">
        <f t="shared" ca="1" si="9"/>
        <v/>
      </c>
      <c r="L79" s="70" t="str">
        <f t="shared" ca="1" si="10"/>
        <v/>
      </c>
      <c r="M79" s="54"/>
      <c r="N79" s="55"/>
    </row>
    <row r="80" spans="1:14" s="14" customFormat="1">
      <c r="A80" s="50"/>
      <c r="B80" s="51" t="str">
        <f t="shared" si="2"/>
        <v/>
      </c>
      <c r="C80" s="52"/>
      <c r="D80" s="53"/>
      <c r="E80" s="53"/>
      <c r="F80" s="69" t="str">
        <f t="shared" si="7"/>
        <v/>
      </c>
      <c r="G80" s="54" t="str">
        <f t="shared" si="0"/>
        <v/>
      </c>
      <c r="H80" s="54"/>
      <c r="I80" s="54"/>
      <c r="J80" s="70" t="str">
        <f t="shared" ca="1" si="8"/>
        <v/>
      </c>
      <c r="K80" s="70" t="str">
        <f t="shared" ca="1" si="9"/>
        <v/>
      </c>
      <c r="L80" s="70" t="str">
        <f t="shared" ca="1" si="10"/>
        <v/>
      </c>
      <c r="M80" s="54"/>
      <c r="N80" s="55"/>
    </row>
    <row r="81" spans="1:14" s="14" customFormat="1">
      <c r="A81" s="50"/>
      <c r="B81" s="51" t="str">
        <f t="shared" si="2"/>
        <v/>
      </c>
      <c r="C81" s="52"/>
      <c r="D81" s="53"/>
      <c r="E81" s="53"/>
      <c r="F81" s="69" t="str">
        <f t="shared" si="7"/>
        <v/>
      </c>
      <c r="G81" s="54" t="str">
        <f t="shared" si="0"/>
        <v/>
      </c>
      <c r="H81" s="54"/>
      <c r="I81" s="54"/>
      <c r="J81" s="70" t="str">
        <f t="shared" ca="1" si="8"/>
        <v/>
      </c>
      <c r="K81" s="70" t="str">
        <f t="shared" ca="1" si="9"/>
        <v/>
      </c>
      <c r="L81" s="70" t="str">
        <f t="shared" ca="1" si="10"/>
        <v/>
      </c>
      <c r="M81" s="54"/>
      <c r="N81" s="55"/>
    </row>
    <row r="82" spans="1:14" s="14" customFormat="1">
      <c r="A82" s="50"/>
      <c r="B82" s="51" t="str">
        <f t="shared" si="2"/>
        <v/>
      </c>
      <c r="C82" s="52"/>
      <c r="D82" s="53"/>
      <c r="E82" s="53"/>
      <c r="F82" s="69" t="str">
        <f t="shared" si="7"/>
        <v/>
      </c>
      <c r="G82" s="54" t="str">
        <f t="shared" si="0"/>
        <v/>
      </c>
      <c r="H82" s="54"/>
      <c r="I82" s="54"/>
      <c r="J82" s="70" t="str">
        <f t="shared" ca="1" si="8"/>
        <v/>
      </c>
      <c r="K82" s="70" t="str">
        <f t="shared" ca="1" si="9"/>
        <v/>
      </c>
      <c r="L82" s="70" t="str">
        <f t="shared" ca="1" si="10"/>
        <v/>
      </c>
      <c r="M82" s="54"/>
      <c r="N82" s="55"/>
    </row>
    <row r="83" spans="1:14" s="14" customFormat="1">
      <c r="A83" s="50"/>
      <c r="B83" s="51" t="str">
        <f t="shared" si="2"/>
        <v/>
      </c>
      <c r="C83" s="52"/>
      <c r="D83" s="53"/>
      <c r="E83" s="53"/>
      <c r="F83" s="69" t="str">
        <f t="shared" si="7"/>
        <v/>
      </c>
      <c r="G83" s="54" t="str">
        <f t="shared" si="0"/>
        <v/>
      </c>
      <c r="H83" s="54"/>
      <c r="I83" s="54"/>
      <c r="J83" s="70" t="str">
        <f t="shared" ca="1" si="8"/>
        <v/>
      </c>
      <c r="K83" s="70" t="str">
        <f t="shared" ca="1" si="9"/>
        <v/>
      </c>
      <c r="L83" s="70" t="str">
        <f t="shared" ca="1" si="10"/>
        <v/>
      </c>
      <c r="M83" s="54"/>
      <c r="N83" s="55"/>
    </row>
    <row r="84" spans="1:14" s="14" customFormat="1">
      <c r="A84" s="50"/>
      <c r="B84" s="51" t="str">
        <f t="shared" si="2"/>
        <v/>
      </c>
      <c r="C84" s="52"/>
      <c r="D84" s="53"/>
      <c r="E84" s="53"/>
      <c r="F84" s="69" t="str">
        <f t="shared" si="7"/>
        <v/>
      </c>
      <c r="G84" s="54" t="str">
        <f t="shared" si="0"/>
        <v/>
      </c>
      <c r="H84" s="54"/>
      <c r="I84" s="54"/>
      <c r="J84" s="70" t="str">
        <f t="shared" ca="1" si="8"/>
        <v/>
      </c>
      <c r="K84" s="70" t="str">
        <f t="shared" ca="1" si="9"/>
        <v/>
      </c>
      <c r="L84" s="70" t="str">
        <f t="shared" ca="1" si="10"/>
        <v/>
      </c>
      <c r="M84" s="54"/>
      <c r="N84" s="55"/>
    </row>
    <row r="85" spans="1:14" s="14" customFormat="1">
      <c r="A85" s="50"/>
      <c r="B85" s="51" t="str">
        <f t="shared" si="2"/>
        <v/>
      </c>
      <c r="C85" s="52"/>
      <c r="D85" s="53"/>
      <c r="E85" s="53"/>
      <c r="F85" s="69" t="str">
        <f t="shared" si="7"/>
        <v/>
      </c>
      <c r="G85" s="54" t="str">
        <f t="shared" si="0"/>
        <v/>
      </c>
      <c r="H85" s="54"/>
      <c r="I85" s="54"/>
      <c r="J85" s="70" t="str">
        <f t="shared" ca="1" si="8"/>
        <v/>
      </c>
      <c r="K85" s="70" t="str">
        <f t="shared" ca="1" si="9"/>
        <v/>
      </c>
      <c r="L85" s="70" t="str">
        <f t="shared" ca="1" si="10"/>
        <v/>
      </c>
      <c r="M85" s="54"/>
      <c r="N85" s="55"/>
    </row>
    <row r="86" spans="1:14" s="14" customFormat="1">
      <c r="A86" s="50"/>
      <c r="B86" s="51" t="str">
        <f t="shared" si="2"/>
        <v/>
      </c>
      <c r="C86" s="52"/>
      <c r="D86" s="53"/>
      <c r="E86" s="53"/>
      <c r="F86" s="69" t="str">
        <f t="shared" si="7"/>
        <v/>
      </c>
      <c r="G86" s="54" t="str">
        <f t="shared" si="0"/>
        <v/>
      </c>
      <c r="H86" s="54"/>
      <c r="I86" s="54"/>
      <c r="J86" s="70" t="str">
        <f t="shared" ca="1" si="8"/>
        <v/>
      </c>
      <c r="K86" s="70" t="str">
        <f t="shared" ca="1" si="9"/>
        <v/>
      </c>
      <c r="L86" s="70" t="str">
        <f t="shared" ca="1" si="10"/>
        <v/>
      </c>
      <c r="M86" s="54"/>
      <c r="N86" s="55"/>
    </row>
    <row r="87" spans="1:14" s="14" customFormat="1">
      <c r="A87" s="50"/>
      <c r="B87" s="51" t="str">
        <f t="shared" si="2"/>
        <v/>
      </c>
      <c r="C87" s="52"/>
      <c r="D87" s="53"/>
      <c r="E87" s="53"/>
      <c r="F87" s="69" t="str">
        <f t="shared" si="7"/>
        <v/>
      </c>
      <c r="G87" s="54" t="str">
        <f t="shared" si="0"/>
        <v/>
      </c>
      <c r="H87" s="54"/>
      <c r="I87" s="54"/>
      <c r="J87" s="70" t="str">
        <f t="shared" ca="1" si="8"/>
        <v/>
      </c>
      <c r="K87" s="70" t="str">
        <f t="shared" ca="1" si="9"/>
        <v/>
      </c>
      <c r="L87" s="70" t="str">
        <f t="shared" ca="1" si="10"/>
        <v/>
      </c>
      <c r="M87" s="54"/>
      <c r="N87" s="55"/>
    </row>
    <row r="88" spans="1:14" s="14" customFormat="1">
      <c r="A88" s="50"/>
      <c r="B88" s="51" t="str">
        <f t="shared" si="2"/>
        <v/>
      </c>
      <c r="C88" s="52"/>
      <c r="D88" s="53"/>
      <c r="E88" s="53"/>
      <c r="F88" s="69" t="str">
        <f t="shared" si="7"/>
        <v/>
      </c>
      <c r="G88" s="54" t="str">
        <f t="shared" si="0"/>
        <v/>
      </c>
      <c r="H88" s="54"/>
      <c r="I88" s="54"/>
      <c r="J88" s="70" t="str">
        <f t="shared" ca="1" si="8"/>
        <v/>
      </c>
      <c r="K88" s="70" t="str">
        <f t="shared" ca="1" si="9"/>
        <v/>
      </c>
      <c r="L88" s="70" t="str">
        <f t="shared" ca="1" si="10"/>
        <v/>
      </c>
      <c r="M88" s="54"/>
      <c r="N88" s="55"/>
    </row>
    <row r="89" spans="1:14" s="14" customFormat="1">
      <c r="A89" s="50"/>
      <c r="B89" s="51" t="str">
        <f t="shared" si="2"/>
        <v/>
      </c>
      <c r="C89" s="52"/>
      <c r="D89" s="53"/>
      <c r="E89" s="53"/>
      <c r="F89" s="69" t="str">
        <f t="shared" si="7"/>
        <v/>
      </c>
      <c r="G89" s="54" t="str">
        <f t="shared" si="0"/>
        <v/>
      </c>
      <c r="H89" s="54"/>
      <c r="I89" s="54"/>
      <c r="J89" s="70" t="str">
        <f t="shared" ca="1" si="8"/>
        <v/>
      </c>
      <c r="K89" s="70" t="str">
        <f t="shared" ca="1" si="9"/>
        <v/>
      </c>
      <c r="L89" s="70" t="str">
        <f t="shared" ca="1" si="10"/>
        <v/>
      </c>
      <c r="M89" s="54"/>
      <c r="N89" s="55"/>
    </row>
    <row r="90" spans="1:14" s="14" customFormat="1">
      <c r="A90" s="50"/>
      <c r="B90" s="51" t="str">
        <f t="shared" si="2"/>
        <v/>
      </c>
      <c r="C90" s="52"/>
      <c r="D90" s="53"/>
      <c r="E90" s="53"/>
      <c r="F90" s="69" t="str">
        <f t="shared" si="7"/>
        <v/>
      </c>
      <c r="G90" s="54" t="str">
        <f t="shared" si="0"/>
        <v/>
      </c>
      <c r="H90" s="54"/>
      <c r="I90" s="54"/>
      <c r="J90" s="70" t="str">
        <f t="shared" ca="1" si="8"/>
        <v/>
      </c>
      <c r="K90" s="70" t="str">
        <f t="shared" ca="1" si="9"/>
        <v/>
      </c>
      <c r="L90" s="70" t="str">
        <f t="shared" ca="1" si="10"/>
        <v/>
      </c>
      <c r="M90" s="54"/>
      <c r="N90" s="55"/>
    </row>
    <row r="91" spans="1:14" s="14" customFormat="1">
      <c r="A91" s="50"/>
      <c r="B91" s="51" t="str">
        <f t="shared" si="2"/>
        <v/>
      </c>
      <c r="C91" s="52"/>
      <c r="D91" s="53"/>
      <c r="E91" s="53"/>
      <c r="F91" s="69" t="str">
        <f t="shared" si="7"/>
        <v/>
      </c>
      <c r="G91" s="54" t="str">
        <f t="shared" si="0"/>
        <v/>
      </c>
      <c r="H91" s="54"/>
      <c r="I91" s="54"/>
      <c r="J91" s="70" t="str">
        <f t="shared" ca="1" si="8"/>
        <v/>
      </c>
      <c r="K91" s="70" t="str">
        <f t="shared" ca="1" si="9"/>
        <v/>
      </c>
      <c r="L91" s="70" t="str">
        <f t="shared" ca="1" si="10"/>
        <v/>
      </c>
      <c r="M91" s="54"/>
      <c r="N91" s="55"/>
    </row>
    <row r="92" spans="1:14" s="14" customFormat="1">
      <c r="A92" s="50"/>
      <c r="B92" s="51" t="str">
        <f t="shared" si="2"/>
        <v/>
      </c>
      <c r="C92" s="52"/>
      <c r="D92" s="53"/>
      <c r="E92" s="53"/>
      <c r="F92" s="69" t="str">
        <f t="shared" si="7"/>
        <v/>
      </c>
      <c r="G92" s="54" t="str">
        <f t="shared" si="0"/>
        <v/>
      </c>
      <c r="H92" s="54"/>
      <c r="I92" s="54"/>
      <c r="J92" s="70" t="str">
        <f t="shared" ca="1" si="8"/>
        <v/>
      </c>
      <c r="K92" s="70" t="str">
        <f t="shared" ca="1" si="9"/>
        <v/>
      </c>
      <c r="L92" s="70" t="str">
        <f t="shared" ca="1" si="10"/>
        <v/>
      </c>
      <c r="M92" s="54"/>
      <c r="N92" s="55"/>
    </row>
    <row r="93" spans="1:14" s="14" customFormat="1">
      <c r="A93" s="50"/>
      <c r="B93" s="51" t="str">
        <f t="shared" si="2"/>
        <v/>
      </c>
      <c r="C93" s="52"/>
      <c r="D93" s="53"/>
      <c r="E93" s="53"/>
      <c r="F93" s="69" t="str">
        <f t="shared" si="7"/>
        <v/>
      </c>
      <c r="G93" s="54" t="str">
        <f t="shared" si="0"/>
        <v/>
      </c>
      <c r="H93" s="54"/>
      <c r="I93" s="54"/>
      <c r="J93" s="70" t="str">
        <f t="shared" ca="1" si="8"/>
        <v/>
      </c>
      <c r="K93" s="70" t="str">
        <f t="shared" ca="1" si="9"/>
        <v/>
      </c>
      <c r="L93" s="70" t="str">
        <f t="shared" ca="1" si="10"/>
        <v/>
      </c>
      <c r="M93" s="54"/>
      <c r="N93" s="55"/>
    </row>
    <row r="94" spans="1:14" s="14" customFormat="1">
      <c r="A94" s="50"/>
      <c r="B94" s="51" t="str">
        <f t="shared" si="2"/>
        <v/>
      </c>
      <c r="C94" s="52"/>
      <c r="D94" s="53"/>
      <c r="E94" s="53"/>
      <c r="F94" s="69" t="str">
        <f t="shared" si="7"/>
        <v/>
      </c>
      <c r="G94" s="54" t="str">
        <f t="shared" si="0"/>
        <v/>
      </c>
      <c r="H94" s="54"/>
      <c r="I94" s="54"/>
      <c r="J94" s="70" t="str">
        <f t="shared" ca="1" si="8"/>
        <v/>
      </c>
      <c r="K94" s="70" t="str">
        <f t="shared" ca="1" si="9"/>
        <v/>
      </c>
      <c r="L94" s="70" t="str">
        <f t="shared" ca="1" si="10"/>
        <v/>
      </c>
      <c r="M94" s="54"/>
      <c r="N94" s="55"/>
    </row>
    <row r="95" spans="1:14" s="14" customFormat="1">
      <c r="A95" s="50"/>
      <c r="B95" s="51" t="str">
        <f t="shared" si="2"/>
        <v/>
      </c>
      <c r="C95" s="52"/>
      <c r="D95" s="53"/>
      <c r="E95" s="53"/>
      <c r="F95" s="69" t="str">
        <f t="shared" si="7"/>
        <v/>
      </c>
      <c r="G95" s="54" t="str">
        <f t="shared" si="0"/>
        <v/>
      </c>
      <c r="H95" s="54"/>
      <c r="I95" s="54"/>
      <c r="J95" s="70" t="str">
        <f t="shared" ca="1" si="8"/>
        <v/>
      </c>
      <c r="K95" s="70" t="str">
        <f t="shared" ca="1" si="9"/>
        <v/>
      </c>
      <c r="L95" s="70" t="str">
        <f t="shared" ca="1" si="10"/>
        <v/>
      </c>
      <c r="M95" s="54"/>
      <c r="N95" s="55"/>
    </row>
    <row r="96" spans="1:14" s="14" customFormat="1">
      <c r="A96" s="50"/>
      <c r="B96" s="51" t="str">
        <f t="shared" si="2"/>
        <v/>
      </c>
      <c r="C96" s="52"/>
      <c r="D96" s="53"/>
      <c r="E96" s="53"/>
      <c r="F96" s="69" t="str">
        <f t="shared" si="7"/>
        <v/>
      </c>
      <c r="G96" s="54" t="str">
        <f t="shared" si="0"/>
        <v/>
      </c>
      <c r="H96" s="54"/>
      <c r="I96" s="54"/>
      <c r="J96" s="70" t="str">
        <f t="shared" ca="1" si="8"/>
        <v/>
      </c>
      <c r="K96" s="70" t="str">
        <f t="shared" ca="1" si="9"/>
        <v/>
      </c>
      <c r="L96" s="70" t="str">
        <f t="shared" ca="1" si="10"/>
        <v/>
      </c>
      <c r="M96" s="54"/>
      <c r="N96" s="55"/>
    </row>
    <row r="97" spans="1:14" s="14" customFormat="1">
      <c r="A97" s="50"/>
      <c r="B97" s="51" t="str">
        <f t="shared" si="2"/>
        <v/>
      </c>
      <c r="C97" s="52"/>
      <c r="D97" s="53"/>
      <c r="E97" s="53"/>
      <c r="F97" s="69" t="str">
        <f t="shared" si="7"/>
        <v/>
      </c>
      <c r="G97" s="54" t="str">
        <f t="shared" si="0"/>
        <v/>
      </c>
      <c r="H97" s="54"/>
      <c r="I97" s="54"/>
      <c r="J97" s="70" t="str">
        <f t="shared" ca="1" si="8"/>
        <v/>
      </c>
      <c r="K97" s="70" t="str">
        <f t="shared" ca="1" si="9"/>
        <v/>
      </c>
      <c r="L97" s="70" t="str">
        <f t="shared" ca="1" si="10"/>
        <v/>
      </c>
      <c r="M97" s="54"/>
      <c r="N97" s="55"/>
    </row>
    <row r="98" spans="1:14" s="14" customFormat="1">
      <c r="A98" s="50"/>
      <c r="B98" s="51" t="str">
        <f t="shared" si="2"/>
        <v/>
      </c>
      <c r="C98" s="52"/>
      <c r="D98" s="53"/>
      <c r="E98" s="53"/>
      <c r="F98" s="69" t="str">
        <f t="shared" si="7"/>
        <v/>
      </c>
      <c r="G98" s="54" t="str">
        <f t="shared" si="0"/>
        <v/>
      </c>
      <c r="H98" s="54"/>
      <c r="I98" s="54"/>
      <c r="J98" s="70" t="str">
        <f t="shared" ca="1" si="8"/>
        <v/>
      </c>
      <c r="K98" s="70" t="str">
        <f t="shared" ca="1" si="9"/>
        <v/>
      </c>
      <c r="L98" s="70" t="str">
        <f t="shared" ca="1" si="10"/>
        <v/>
      </c>
      <c r="M98" s="54"/>
      <c r="N98" s="55"/>
    </row>
    <row r="99" spans="1:14" s="14" customFormat="1">
      <c r="A99" s="50"/>
      <c r="B99" s="51" t="str">
        <f t="shared" si="2"/>
        <v/>
      </c>
      <c r="C99" s="52"/>
      <c r="D99" s="53"/>
      <c r="E99" s="53"/>
      <c r="F99" s="69" t="str">
        <f t="shared" si="7"/>
        <v/>
      </c>
      <c r="G99" s="54" t="str">
        <f t="shared" si="0"/>
        <v/>
      </c>
      <c r="H99" s="54"/>
      <c r="I99" s="54"/>
      <c r="J99" s="70" t="str">
        <f t="shared" ca="1" si="8"/>
        <v/>
      </c>
      <c r="K99" s="70" t="str">
        <f t="shared" ca="1" si="9"/>
        <v/>
      </c>
      <c r="L99" s="70" t="str">
        <f t="shared" ca="1" si="10"/>
        <v/>
      </c>
      <c r="M99" s="54"/>
      <c r="N99" s="55"/>
    </row>
    <row r="100" spans="1:14" s="14" customFormat="1">
      <c r="A100" s="50"/>
      <c r="B100" s="51" t="str">
        <f t="shared" si="2"/>
        <v/>
      </c>
      <c r="C100" s="52"/>
      <c r="D100" s="53"/>
      <c r="E100" s="53"/>
      <c r="F100" s="69" t="str">
        <f t="shared" si="7"/>
        <v/>
      </c>
      <c r="G100" s="54" t="str">
        <f t="shared" si="0"/>
        <v/>
      </c>
      <c r="H100" s="54"/>
      <c r="I100" s="54"/>
      <c r="J100" s="70" t="str">
        <f t="shared" ca="1" si="8"/>
        <v/>
      </c>
      <c r="K100" s="70" t="str">
        <f t="shared" ca="1" si="9"/>
        <v/>
      </c>
      <c r="L100" s="70" t="str">
        <f t="shared" ca="1" si="10"/>
        <v/>
      </c>
      <c r="M100" s="54"/>
      <c r="N100" s="55"/>
    </row>
    <row r="101" spans="1:14" s="14" customFormat="1">
      <c r="A101" s="50"/>
      <c r="B101" s="51" t="str">
        <f t="shared" si="2"/>
        <v/>
      </c>
      <c r="C101" s="52"/>
      <c r="D101" s="53"/>
      <c r="E101" s="53"/>
      <c r="F101" s="69" t="str">
        <f t="shared" si="7"/>
        <v/>
      </c>
      <c r="G101" s="54" t="str">
        <f t="shared" si="0"/>
        <v/>
      </c>
      <c r="H101" s="54"/>
      <c r="I101" s="54"/>
      <c r="J101" s="70" t="str">
        <f t="shared" ca="1" si="8"/>
        <v/>
      </c>
      <c r="K101" s="70" t="str">
        <f t="shared" ca="1" si="9"/>
        <v/>
      </c>
      <c r="L101" s="70" t="str">
        <f t="shared" ca="1" si="10"/>
        <v/>
      </c>
      <c r="M101" s="54"/>
      <c r="N101" s="55"/>
    </row>
    <row r="102" spans="1:14" s="14" customFormat="1">
      <c r="A102" s="50"/>
      <c r="B102" s="51" t="str">
        <f t="shared" si="2"/>
        <v/>
      </c>
      <c r="C102" s="52"/>
      <c r="D102" s="53"/>
      <c r="E102" s="53"/>
      <c r="F102" s="69" t="str">
        <f t="shared" si="7"/>
        <v/>
      </c>
      <c r="G102" s="54" t="str">
        <f t="shared" si="0"/>
        <v/>
      </c>
      <c r="H102" s="54"/>
      <c r="I102" s="54"/>
      <c r="J102" s="70" t="str">
        <f t="shared" ca="1" si="8"/>
        <v/>
      </c>
      <c r="K102" s="70" t="str">
        <f t="shared" ca="1" si="9"/>
        <v/>
      </c>
      <c r="L102" s="70" t="str">
        <f t="shared" ca="1" si="10"/>
        <v/>
      </c>
      <c r="M102" s="54"/>
      <c r="N102" s="55"/>
    </row>
    <row r="103" spans="1:14" s="14" customFormat="1">
      <c r="A103" s="50"/>
      <c r="B103" s="51" t="str">
        <f t="shared" si="2"/>
        <v/>
      </c>
      <c r="C103" s="52"/>
      <c r="D103" s="53"/>
      <c r="E103" s="53"/>
      <c r="F103" s="69" t="str">
        <f t="shared" si="7"/>
        <v/>
      </c>
      <c r="G103" s="54" t="str">
        <f t="shared" si="0"/>
        <v/>
      </c>
      <c r="H103" s="54"/>
      <c r="I103" s="54"/>
      <c r="J103" s="70" t="str">
        <f t="shared" ca="1" si="8"/>
        <v/>
      </c>
      <c r="K103" s="70" t="str">
        <f t="shared" ca="1" si="9"/>
        <v/>
      </c>
      <c r="L103" s="70" t="str">
        <f t="shared" ca="1" si="10"/>
        <v/>
      </c>
      <c r="M103" s="54"/>
      <c r="N103" s="55"/>
    </row>
    <row r="104" spans="1:14" s="14" customFormat="1">
      <c r="A104" s="50"/>
      <c r="B104" s="51" t="str">
        <f t="shared" si="2"/>
        <v/>
      </c>
      <c r="C104" s="52"/>
      <c r="D104" s="53"/>
      <c r="E104" s="53"/>
      <c r="F104" s="69" t="str">
        <f t="shared" si="7"/>
        <v/>
      </c>
      <c r="G104" s="54" t="str">
        <f t="shared" si="0"/>
        <v/>
      </c>
      <c r="H104" s="54"/>
      <c r="I104" s="54"/>
      <c r="J104" s="70" t="str">
        <f t="shared" ca="1" si="8"/>
        <v/>
      </c>
      <c r="K104" s="70" t="str">
        <f t="shared" ca="1" si="9"/>
        <v/>
      </c>
      <c r="L104" s="70" t="str">
        <f t="shared" ca="1" si="10"/>
        <v/>
      </c>
      <c r="M104" s="54"/>
      <c r="N104" s="55"/>
    </row>
    <row r="105" spans="1:14" s="14" customFormat="1">
      <c r="A105" s="50"/>
      <c r="B105" s="51" t="str">
        <f t="shared" si="2"/>
        <v/>
      </c>
      <c r="C105" s="52"/>
      <c r="D105" s="53"/>
      <c r="E105" s="53"/>
      <c r="F105" s="69" t="str">
        <f t="shared" si="7"/>
        <v/>
      </c>
      <c r="G105" s="54" t="str">
        <f t="shared" si="0"/>
        <v/>
      </c>
      <c r="H105" s="54"/>
      <c r="I105" s="54"/>
      <c r="J105" s="70" t="str">
        <f t="shared" ca="1" si="8"/>
        <v/>
      </c>
      <c r="K105" s="70" t="str">
        <f t="shared" ca="1" si="9"/>
        <v/>
      </c>
      <c r="L105" s="70" t="str">
        <f t="shared" ca="1" si="10"/>
        <v/>
      </c>
      <c r="M105" s="54"/>
      <c r="N105" s="55"/>
    </row>
    <row r="106" spans="1:14" s="14" customFormat="1">
      <c r="A106" s="50"/>
      <c r="B106" s="51" t="str">
        <f t="shared" si="2"/>
        <v/>
      </c>
      <c r="C106" s="52"/>
      <c r="D106" s="53"/>
      <c r="E106" s="53"/>
      <c r="F106" s="69" t="str">
        <f t="shared" si="7"/>
        <v/>
      </c>
      <c r="G106" s="54" t="str">
        <f t="shared" si="0"/>
        <v/>
      </c>
      <c r="H106" s="54"/>
      <c r="I106" s="54"/>
      <c r="J106" s="70" t="str">
        <f t="shared" ca="1" si="8"/>
        <v/>
      </c>
      <c r="K106" s="70" t="str">
        <f t="shared" ca="1" si="9"/>
        <v/>
      </c>
      <c r="L106" s="70" t="str">
        <f t="shared" ca="1" si="10"/>
        <v/>
      </c>
      <c r="M106" s="54"/>
      <c r="N106" s="55"/>
    </row>
    <row r="107" spans="1:14" s="14" customFormat="1">
      <c r="A107" s="50"/>
      <c r="B107" s="51" t="str">
        <f t="shared" si="2"/>
        <v/>
      </c>
      <c r="C107" s="52"/>
      <c r="D107" s="53"/>
      <c r="E107" s="53"/>
      <c r="F107" s="69" t="str">
        <f t="shared" si="7"/>
        <v/>
      </c>
      <c r="G107" s="54" t="str">
        <f t="shared" si="0"/>
        <v/>
      </c>
      <c r="H107" s="54"/>
      <c r="I107" s="54"/>
      <c r="J107" s="70" t="str">
        <f t="shared" ca="1" si="8"/>
        <v/>
      </c>
      <c r="K107" s="70" t="str">
        <f t="shared" ca="1" si="9"/>
        <v/>
      </c>
      <c r="L107" s="70" t="str">
        <f t="shared" ca="1" si="10"/>
        <v/>
      </c>
      <c r="M107" s="54"/>
      <c r="N107" s="55"/>
    </row>
    <row r="108" spans="1:14" s="14" customFormat="1">
      <c r="A108" s="50"/>
      <c r="B108" s="51" t="str">
        <f t="shared" si="2"/>
        <v/>
      </c>
      <c r="C108" s="52"/>
      <c r="D108" s="53"/>
      <c r="E108" s="53"/>
      <c r="F108" s="69" t="str">
        <f t="shared" si="7"/>
        <v/>
      </c>
      <c r="G108" s="54" t="str">
        <f t="shared" si="0"/>
        <v/>
      </c>
      <c r="H108" s="54"/>
      <c r="I108" s="54"/>
      <c r="J108" s="70" t="str">
        <f t="shared" ca="1" si="8"/>
        <v/>
      </c>
      <c r="K108" s="70" t="str">
        <f t="shared" ca="1" si="9"/>
        <v/>
      </c>
      <c r="L108" s="70" t="str">
        <f t="shared" ca="1" si="10"/>
        <v/>
      </c>
      <c r="M108" s="54"/>
      <c r="N108" s="55"/>
    </row>
    <row r="109" spans="1:14" s="14" customFormat="1">
      <c r="A109" s="50"/>
      <c r="B109" s="51" t="str">
        <f t="shared" si="2"/>
        <v/>
      </c>
      <c r="C109" s="52"/>
      <c r="D109" s="53"/>
      <c r="E109" s="53"/>
      <c r="F109" s="69" t="str">
        <f t="shared" si="7"/>
        <v/>
      </c>
      <c r="G109" s="54" t="str">
        <f t="shared" si="0"/>
        <v/>
      </c>
      <c r="H109" s="54"/>
      <c r="I109" s="54"/>
      <c r="J109" s="70" t="str">
        <f t="shared" ca="1" si="8"/>
        <v/>
      </c>
      <c r="K109" s="70" t="str">
        <f t="shared" ca="1" si="9"/>
        <v/>
      </c>
      <c r="L109" s="70" t="str">
        <f t="shared" ca="1" si="10"/>
        <v/>
      </c>
      <c r="M109" s="54"/>
      <c r="N109" s="55"/>
    </row>
    <row r="110" spans="1:14" s="14" customFormat="1">
      <c r="A110" s="50"/>
      <c r="B110" s="51" t="str">
        <f t="shared" si="2"/>
        <v/>
      </c>
      <c r="C110" s="52"/>
      <c r="D110" s="53"/>
      <c r="E110" s="53"/>
      <c r="F110" s="69" t="str">
        <f t="shared" si="7"/>
        <v/>
      </c>
      <c r="G110" s="54" t="str">
        <f t="shared" si="0"/>
        <v/>
      </c>
      <c r="H110" s="54"/>
      <c r="I110" s="54"/>
      <c r="J110" s="70" t="str">
        <f t="shared" ca="1" si="8"/>
        <v/>
      </c>
      <c r="K110" s="70" t="str">
        <f t="shared" ca="1" si="9"/>
        <v/>
      </c>
      <c r="L110" s="70" t="str">
        <f t="shared" ca="1" si="10"/>
        <v/>
      </c>
      <c r="M110" s="54"/>
      <c r="N110" s="55"/>
    </row>
    <row r="111" spans="1:14" s="14" customFormat="1">
      <c r="A111" s="50"/>
      <c r="B111" s="51" t="str">
        <f t="shared" si="2"/>
        <v/>
      </c>
      <c r="C111" s="52"/>
      <c r="D111" s="53"/>
      <c r="E111" s="53"/>
      <c r="F111" s="69" t="str">
        <f t="shared" si="7"/>
        <v/>
      </c>
      <c r="G111" s="54" t="str">
        <f t="shared" si="0"/>
        <v/>
      </c>
      <c r="H111" s="54"/>
      <c r="I111" s="54"/>
      <c r="J111" s="70" t="str">
        <f t="shared" ca="1" si="8"/>
        <v/>
      </c>
      <c r="K111" s="70" t="str">
        <f t="shared" ca="1" si="9"/>
        <v/>
      </c>
      <c r="L111" s="70" t="str">
        <f t="shared" ca="1" si="10"/>
        <v/>
      </c>
      <c r="M111" s="54"/>
      <c r="N111" s="55"/>
    </row>
    <row r="112" spans="1:14" s="14" customFormat="1">
      <c r="A112" s="50"/>
      <c r="B112" s="51" t="str">
        <f t="shared" si="2"/>
        <v/>
      </c>
      <c r="C112" s="52"/>
      <c r="D112" s="53"/>
      <c r="E112" s="53"/>
      <c r="F112" s="69" t="str">
        <f t="shared" si="7"/>
        <v/>
      </c>
      <c r="G112" s="54" t="str">
        <f t="shared" si="0"/>
        <v/>
      </c>
      <c r="H112" s="54"/>
      <c r="I112" s="54"/>
      <c r="J112" s="70" t="str">
        <f t="shared" ca="1" si="8"/>
        <v/>
      </c>
      <c r="K112" s="70" t="str">
        <f t="shared" ca="1" si="9"/>
        <v/>
      </c>
      <c r="L112" s="70" t="str">
        <f t="shared" ca="1" si="10"/>
        <v/>
      </c>
      <c r="M112" s="54"/>
      <c r="N112" s="55"/>
    </row>
    <row r="113" spans="1:14" s="14" customFormat="1">
      <c r="A113" s="50"/>
      <c r="B113" s="51" t="str">
        <f t="shared" si="2"/>
        <v/>
      </c>
      <c r="C113" s="52"/>
      <c r="D113" s="53"/>
      <c r="E113" s="53"/>
      <c r="F113" s="69" t="str">
        <f t="shared" si="7"/>
        <v/>
      </c>
      <c r="G113" s="54" t="str">
        <f t="shared" si="0"/>
        <v/>
      </c>
      <c r="H113" s="54"/>
      <c r="I113" s="54"/>
      <c r="J113" s="70" t="str">
        <f t="shared" ca="1" si="8"/>
        <v/>
      </c>
      <c r="K113" s="70" t="str">
        <f t="shared" ca="1" si="9"/>
        <v/>
      </c>
      <c r="L113" s="70" t="str">
        <f t="shared" ca="1" si="10"/>
        <v/>
      </c>
      <c r="M113" s="54"/>
      <c r="N113" s="55"/>
    </row>
    <row r="114" spans="1:14" s="14" customFormat="1">
      <c r="A114" s="50"/>
      <c r="B114" s="51" t="str">
        <f t="shared" si="2"/>
        <v/>
      </c>
      <c r="C114" s="52"/>
      <c r="D114" s="53"/>
      <c r="E114" s="53"/>
      <c r="F114" s="69" t="str">
        <f t="shared" si="7"/>
        <v/>
      </c>
      <c r="G114" s="54" t="str">
        <f t="shared" si="0"/>
        <v/>
      </c>
      <c r="H114" s="54"/>
      <c r="I114" s="54"/>
      <c r="J114" s="70" t="str">
        <f t="shared" ca="1" si="8"/>
        <v/>
      </c>
      <c r="K114" s="70" t="str">
        <f t="shared" ca="1" si="9"/>
        <v/>
      </c>
      <c r="L114" s="70" t="str">
        <f t="shared" ca="1" si="10"/>
        <v/>
      </c>
      <c r="M114" s="54"/>
      <c r="N114" s="55"/>
    </row>
    <row r="115" spans="1:14" s="14" customFormat="1">
      <c r="A115" s="50"/>
      <c r="B115" s="51" t="str">
        <f t="shared" si="2"/>
        <v/>
      </c>
      <c r="C115" s="52"/>
      <c r="D115" s="53"/>
      <c r="E115" s="53"/>
      <c r="F115" s="69" t="str">
        <f t="shared" si="7"/>
        <v/>
      </c>
      <c r="G115" s="54" t="str">
        <f t="shared" si="0"/>
        <v/>
      </c>
      <c r="H115" s="54"/>
      <c r="I115" s="54"/>
      <c r="J115" s="70" t="str">
        <f t="shared" ca="1" si="8"/>
        <v/>
      </c>
      <c r="K115" s="70" t="str">
        <f t="shared" ca="1" si="9"/>
        <v/>
      </c>
      <c r="L115" s="70" t="str">
        <f t="shared" ca="1" si="10"/>
        <v/>
      </c>
      <c r="M115" s="54"/>
      <c r="N115" s="55"/>
    </row>
    <row r="116" spans="1:14" s="14" customFormat="1">
      <c r="A116" s="50"/>
      <c r="B116" s="51" t="str">
        <f t="shared" si="2"/>
        <v/>
      </c>
      <c r="C116" s="52"/>
      <c r="D116" s="53"/>
      <c r="E116" s="53"/>
      <c r="F116" s="69" t="str">
        <f t="shared" si="7"/>
        <v/>
      </c>
      <c r="G116" s="54" t="str">
        <f t="shared" si="0"/>
        <v/>
      </c>
      <c r="H116" s="54"/>
      <c r="I116" s="54"/>
      <c r="J116" s="70" t="str">
        <f t="shared" ca="1" si="8"/>
        <v/>
      </c>
      <c r="K116" s="70" t="str">
        <f t="shared" ca="1" si="9"/>
        <v/>
      </c>
      <c r="L116" s="70" t="str">
        <f t="shared" ca="1" si="10"/>
        <v/>
      </c>
      <c r="M116" s="54"/>
      <c r="N116" s="55"/>
    </row>
    <row r="117" spans="1:14" s="14" customFormat="1">
      <c r="A117" s="50"/>
      <c r="B117" s="51" t="str">
        <f t="shared" si="2"/>
        <v/>
      </c>
      <c r="C117" s="52"/>
      <c r="D117" s="53"/>
      <c r="E117" s="53"/>
      <c r="F117" s="69" t="str">
        <f t="shared" si="7"/>
        <v/>
      </c>
      <c r="G117" s="54" t="str">
        <f t="shared" si="0"/>
        <v/>
      </c>
      <c r="H117" s="54"/>
      <c r="I117" s="54"/>
      <c r="J117" s="70" t="str">
        <f t="shared" ca="1" si="8"/>
        <v/>
      </c>
      <c r="K117" s="70" t="str">
        <f t="shared" ca="1" si="9"/>
        <v/>
      </c>
      <c r="L117" s="70" t="str">
        <f t="shared" ca="1" si="10"/>
        <v/>
      </c>
      <c r="M117" s="54"/>
      <c r="N117" s="55"/>
    </row>
    <row r="118" spans="1:14" s="14" customFormat="1">
      <c r="A118" s="50"/>
      <c r="B118" s="51" t="str">
        <f t="shared" si="2"/>
        <v/>
      </c>
      <c r="C118" s="52"/>
      <c r="D118" s="53"/>
      <c r="E118" s="53"/>
      <c r="F118" s="69" t="str">
        <f t="shared" si="7"/>
        <v/>
      </c>
      <c r="G118" s="54" t="str">
        <f t="shared" si="0"/>
        <v/>
      </c>
      <c r="H118" s="54"/>
      <c r="I118" s="54"/>
      <c r="J118" s="70" t="str">
        <f t="shared" ca="1" si="8"/>
        <v/>
      </c>
      <c r="K118" s="70" t="str">
        <f t="shared" ca="1" si="9"/>
        <v/>
      </c>
      <c r="L118" s="70" t="str">
        <f t="shared" ca="1" si="10"/>
        <v/>
      </c>
      <c r="M118" s="54"/>
      <c r="N118" s="55"/>
    </row>
    <row r="119" spans="1:14" s="14" customFormat="1">
      <c r="A119" s="50"/>
      <c r="B119" s="51" t="str">
        <f t="shared" si="2"/>
        <v/>
      </c>
      <c r="C119" s="52"/>
      <c r="D119" s="53"/>
      <c r="E119" s="53"/>
      <c r="F119" s="69" t="str">
        <f t="shared" si="7"/>
        <v/>
      </c>
      <c r="G119" s="54" t="str">
        <f t="shared" si="0"/>
        <v/>
      </c>
      <c r="H119" s="54"/>
      <c r="I119" s="54"/>
      <c r="J119" s="70" t="str">
        <f t="shared" ca="1" si="8"/>
        <v/>
      </c>
      <c r="K119" s="70" t="str">
        <f t="shared" ca="1" si="9"/>
        <v/>
      </c>
      <c r="L119" s="70" t="str">
        <f t="shared" ca="1" si="10"/>
        <v/>
      </c>
      <c r="M119" s="54"/>
      <c r="N119" s="55"/>
    </row>
    <row r="120" spans="1:14" s="14" customFormat="1">
      <c r="A120" s="50"/>
      <c r="B120" s="51" t="str">
        <f t="shared" si="2"/>
        <v/>
      </c>
      <c r="C120" s="52"/>
      <c r="D120" s="53"/>
      <c r="E120" s="53"/>
      <c r="F120" s="69" t="str">
        <f t="shared" si="7"/>
        <v/>
      </c>
      <c r="G120" s="54" t="str">
        <f t="shared" si="0"/>
        <v/>
      </c>
      <c r="H120" s="54"/>
      <c r="I120" s="54"/>
      <c r="J120" s="70" t="str">
        <f t="shared" ca="1" si="8"/>
        <v/>
      </c>
      <c r="K120" s="70" t="str">
        <f t="shared" ca="1" si="9"/>
        <v/>
      </c>
      <c r="L120" s="70" t="str">
        <f t="shared" ca="1" si="10"/>
        <v/>
      </c>
      <c r="M120" s="54"/>
      <c r="N120" s="55"/>
    </row>
    <row r="121" spans="1:14" s="14" customFormat="1">
      <c r="A121" s="50"/>
      <c r="B121" s="51" t="str">
        <f t="shared" si="2"/>
        <v/>
      </c>
      <c r="C121" s="52"/>
      <c r="D121" s="53"/>
      <c r="E121" s="53"/>
      <c r="F121" s="69" t="str">
        <f t="shared" si="7"/>
        <v/>
      </c>
      <c r="G121" s="54" t="str">
        <f t="shared" si="0"/>
        <v/>
      </c>
      <c r="H121" s="54"/>
      <c r="I121" s="54"/>
      <c r="J121" s="70" t="str">
        <f t="shared" ca="1" si="8"/>
        <v/>
      </c>
      <c r="K121" s="70" t="str">
        <f t="shared" ca="1" si="9"/>
        <v/>
      </c>
      <c r="L121" s="70" t="str">
        <f t="shared" ca="1" si="10"/>
        <v/>
      </c>
      <c r="M121" s="54"/>
      <c r="N121" s="55"/>
    </row>
    <row r="122" spans="1:14" s="14" customFormat="1">
      <c r="A122" s="50"/>
      <c r="B122" s="51" t="str">
        <f t="shared" si="2"/>
        <v/>
      </c>
      <c r="C122" s="52"/>
      <c r="D122" s="53"/>
      <c r="E122" s="53"/>
      <c r="F122" s="69" t="str">
        <f t="shared" si="7"/>
        <v/>
      </c>
      <c r="G122" s="54" t="str">
        <f t="shared" si="0"/>
        <v/>
      </c>
      <c r="H122" s="54"/>
      <c r="I122" s="54"/>
      <c r="J122" s="70" t="str">
        <f t="shared" ca="1" si="8"/>
        <v/>
      </c>
      <c r="K122" s="70" t="str">
        <f t="shared" ca="1" si="9"/>
        <v/>
      </c>
      <c r="L122" s="70" t="str">
        <f t="shared" ca="1" si="10"/>
        <v/>
      </c>
      <c r="M122" s="54"/>
      <c r="N122" s="55"/>
    </row>
    <row r="123" spans="1:14" s="14" customFormat="1">
      <c r="A123" s="50"/>
      <c r="B123" s="51" t="str">
        <f t="shared" si="2"/>
        <v/>
      </c>
      <c r="C123" s="52"/>
      <c r="D123" s="53"/>
      <c r="E123" s="53"/>
      <c r="F123" s="69" t="str">
        <f t="shared" si="7"/>
        <v/>
      </c>
      <c r="G123" s="54" t="str">
        <f t="shared" si="0"/>
        <v/>
      </c>
      <c r="H123" s="54"/>
      <c r="I123" s="54"/>
      <c r="J123" s="70" t="str">
        <f t="shared" ca="1" si="8"/>
        <v/>
      </c>
      <c r="K123" s="70" t="str">
        <f t="shared" ca="1" si="9"/>
        <v/>
      </c>
      <c r="L123" s="70" t="str">
        <f t="shared" ca="1" si="10"/>
        <v/>
      </c>
      <c r="M123" s="54"/>
      <c r="N123" s="55"/>
    </row>
    <row r="124" spans="1:14" s="14" customFormat="1">
      <c r="A124" s="50"/>
      <c r="B124" s="51" t="str">
        <f t="shared" si="2"/>
        <v/>
      </c>
      <c r="C124" s="52"/>
      <c r="D124" s="53"/>
      <c r="E124" s="53"/>
      <c r="F124" s="69" t="str">
        <f t="shared" si="7"/>
        <v/>
      </c>
      <c r="G124" s="54" t="str">
        <f t="shared" si="0"/>
        <v/>
      </c>
      <c r="H124" s="54"/>
      <c r="I124" s="54"/>
      <c r="J124" s="70" t="str">
        <f t="shared" ca="1" si="8"/>
        <v/>
      </c>
      <c r="K124" s="70" t="str">
        <f t="shared" ca="1" si="9"/>
        <v/>
      </c>
      <c r="L124" s="70" t="str">
        <f t="shared" ca="1" si="10"/>
        <v/>
      </c>
      <c r="M124" s="54"/>
      <c r="N124" s="55"/>
    </row>
    <row r="125" spans="1:14" s="14" customFormat="1">
      <c r="A125" s="50"/>
      <c r="B125" s="51" t="str">
        <f t="shared" si="2"/>
        <v/>
      </c>
      <c r="C125" s="52"/>
      <c r="D125" s="53"/>
      <c r="E125" s="53"/>
      <c r="F125" s="69" t="str">
        <f t="shared" si="7"/>
        <v/>
      </c>
      <c r="G125" s="54" t="str">
        <f t="shared" si="0"/>
        <v/>
      </c>
      <c r="H125" s="54"/>
      <c r="I125" s="54"/>
      <c r="J125" s="70" t="str">
        <f t="shared" ca="1" si="8"/>
        <v/>
      </c>
      <c r="K125" s="70" t="str">
        <f t="shared" ca="1" si="9"/>
        <v/>
      </c>
      <c r="L125" s="70" t="str">
        <f t="shared" ca="1" si="10"/>
        <v/>
      </c>
      <c r="M125" s="54"/>
      <c r="N125" s="55"/>
    </row>
    <row r="126" spans="1:14" s="14" customFormat="1">
      <c r="A126" s="50"/>
      <c r="B126" s="51" t="str">
        <f t="shared" si="2"/>
        <v/>
      </c>
      <c r="C126" s="52"/>
      <c r="D126" s="53"/>
      <c r="E126" s="53"/>
      <c r="F126" s="69" t="str">
        <f t="shared" si="7"/>
        <v/>
      </c>
      <c r="G126" s="54" t="str">
        <f t="shared" si="0"/>
        <v/>
      </c>
      <c r="H126" s="54"/>
      <c r="I126" s="54"/>
      <c r="J126" s="70" t="str">
        <f t="shared" ca="1" si="8"/>
        <v/>
      </c>
      <c r="K126" s="70" t="str">
        <f t="shared" ca="1" si="9"/>
        <v/>
      </c>
      <c r="L126" s="70" t="str">
        <f t="shared" ca="1" si="10"/>
        <v/>
      </c>
      <c r="M126" s="54"/>
      <c r="N126" s="55"/>
    </row>
    <row r="127" spans="1:14" s="14" customFormat="1">
      <c r="A127" s="50"/>
      <c r="B127" s="51" t="str">
        <f t="shared" si="2"/>
        <v/>
      </c>
      <c r="C127" s="52"/>
      <c r="D127" s="53"/>
      <c r="E127" s="53"/>
      <c r="F127" s="69" t="str">
        <f t="shared" si="7"/>
        <v/>
      </c>
      <c r="G127" s="54" t="str">
        <f t="shared" si="0"/>
        <v/>
      </c>
      <c r="H127" s="54"/>
      <c r="I127" s="54"/>
      <c r="J127" s="70" t="str">
        <f t="shared" ca="1" si="8"/>
        <v/>
      </c>
      <c r="K127" s="70" t="str">
        <f t="shared" ca="1" si="9"/>
        <v/>
      </c>
      <c r="L127" s="70" t="str">
        <f t="shared" ca="1" si="10"/>
        <v/>
      </c>
      <c r="M127" s="54"/>
      <c r="N127" s="55"/>
    </row>
    <row r="128" spans="1:14" s="14" customFormat="1">
      <c r="A128" s="50"/>
      <c r="B128" s="51" t="str">
        <f t="shared" si="2"/>
        <v/>
      </c>
      <c r="C128" s="52"/>
      <c r="D128" s="53"/>
      <c r="E128" s="53"/>
      <c r="F128" s="69" t="str">
        <f t="shared" si="7"/>
        <v/>
      </c>
      <c r="G128" s="54" t="str">
        <f t="shared" si="0"/>
        <v/>
      </c>
      <c r="H128" s="54"/>
      <c r="I128" s="54"/>
      <c r="J128" s="70" t="str">
        <f t="shared" ca="1" si="8"/>
        <v/>
      </c>
      <c r="K128" s="70" t="str">
        <f t="shared" ca="1" si="9"/>
        <v/>
      </c>
      <c r="L128" s="70" t="str">
        <f t="shared" ca="1" si="10"/>
        <v/>
      </c>
      <c r="M128" s="54"/>
      <c r="N128" s="55"/>
    </row>
    <row r="129" spans="1:14" s="14" customFormat="1">
      <c r="A129" s="50"/>
      <c r="B129" s="51" t="str">
        <f t="shared" si="2"/>
        <v/>
      </c>
      <c r="C129" s="52"/>
      <c r="D129" s="53"/>
      <c r="E129" s="53"/>
      <c r="F129" s="69" t="str">
        <f t="shared" si="7"/>
        <v/>
      </c>
      <c r="G129" s="54" t="str">
        <f t="shared" si="0"/>
        <v/>
      </c>
      <c r="H129" s="54"/>
      <c r="I129" s="54"/>
      <c r="J129" s="70" t="str">
        <f t="shared" ca="1" si="8"/>
        <v/>
      </c>
      <c r="K129" s="70" t="str">
        <f t="shared" ca="1" si="9"/>
        <v/>
      </c>
      <c r="L129" s="70" t="str">
        <f t="shared" ca="1" si="10"/>
        <v/>
      </c>
      <c r="M129" s="54"/>
      <c r="N129" s="55"/>
    </row>
    <row r="130" spans="1:14" s="14" customFormat="1">
      <c r="A130" s="50"/>
      <c r="B130" s="51" t="str">
        <f t="shared" si="2"/>
        <v/>
      </c>
      <c r="C130" s="52"/>
      <c r="D130" s="53"/>
      <c r="E130" s="53"/>
      <c r="F130" s="69" t="str">
        <f t="shared" si="7"/>
        <v/>
      </c>
      <c r="G130" s="54" t="str">
        <f t="shared" si="0"/>
        <v/>
      </c>
      <c r="H130" s="54"/>
      <c r="I130" s="54"/>
      <c r="J130" s="70" t="str">
        <f t="shared" ca="1" si="8"/>
        <v/>
      </c>
      <c r="K130" s="70" t="str">
        <f t="shared" ca="1" si="9"/>
        <v/>
      </c>
      <c r="L130" s="70" t="str">
        <f t="shared" ca="1" si="10"/>
        <v/>
      </c>
      <c r="M130" s="54"/>
      <c r="N130" s="55"/>
    </row>
    <row r="131" spans="1:14" s="14" customFormat="1">
      <c r="A131" s="50"/>
      <c r="B131" s="51" t="str">
        <f t="shared" si="2"/>
        <v/>
      </c>
      <c r="C131" s="52"/>
      <c r="D131" s="53"/>
      <c r="E131" s="53"/>
      <c r="F131" s="69" t="str">
        <f t="shared" si="7"/>
        <v/>
      </c>
      <c r="G131" s="54" t="str">
        <f t="shared" si="0"/>
        <v/>
      </c>
      <c r="H131" s="54"/>
      <c r="I131" s="54"/>
      <c r="J131" s="70" t="str">
        <f t="shared" ca="1" si="8"/>
        <v/>
      </c>
      <c r="K131" s="70" t="str">
        <f t="shared" ca="1" si="9"/>
        <v/>
      </c>
      <c r="L131" s="70" t="str">
        <f t="shared" ca="1" si="10"/>
        <v/>
      </c>
      <c r="M131" s="54"/>
      <c r="N131" s="55"/>
    </row>
    <row r="132" spans="1:14" s="14" customFormat="1">
      <c r="A132" s="50"/>
      <c r="B132" s="51" t="str">
        <f t="shared" si="2"/>
        <v/>
      </c>
      <c r="C132" s="52"/>
      <c r="D132" s="53"/>
      <c r="E132" s="53"/>
      <c r="F132" s="69" t="str">
        <f t="shared" si="7"/>
        <v/>
      </c>
      <c r="G132" s="54" t="str">
        <f t="shared" si="0"/>
        <v/>
      </c>
      <c r="H132" s="54"/>
      <c r="I132" s="54"/>
      <c r="J132" s="70" t="str">
        <f t="shared" ca="1" si="8"/>
        <v/>
      </c>
      <c r="K132" s="70" t="str">
        <f t="shared" ca="1" si="9"/>
        <v/>
      </c>
      <c r="L132" s="70" t="str">
        <f t="shared" ca="1" si="10"/>
        <v/>
      </c>
      <c r="M132" s="54"/>
      <c r="N132" s="55"/>
    </row>
    <row r="133" spans="1:14" s="14" customFormat="1">
      <c r="A133" s="50"/>
      <c r="B133" s="51" t="str">
        <f t="shared" si="2"/>
        <v/>
      </c>
      <c r="C133" s="52"/>
      <c r="D133" s="53"/>
      <c r="E133" s="53"/>
      <c r="F133" s="69" t="str">
        <f t="shared" si="7"/>
        <v/>
      </c>
      <c r="G133" s="54" t="str">
        <f t="shared" si="0"/>
        <v/>
      </c>
      <c r="H133" s="54"/>
      <c r="I133" s="54"/>
      <c r="J133" s="70" t="str">
        <f t="shared" ca="1" si="8"/>
        <v/>
      </c>
      <c r="K133" s="70" t="str">
        <f t="shared" ca="1" si="9"/>
        <v/>
      </c>
      <c r="L133" s="70" t="str">
        <f t="shared" ca="1" si="10"/>
        <v/>
      </c>
      <c r="M133" s="54"/>
      <c r="N133" s="55"/>
    </row>
    <row r="134" spans="1:14" s="14" customFormat="1">
      <c r="A134" s="50"/>
      <c r="B134" s="51" t="str">
        <f t="shared" si="2"/>
        <v/>
      </c>
      <c r="C134" s="52"/>
      <c r="D134" s="53"/>
      <c r="E134" s="53"/>
      <c r="F134" s="69" t="str">
        <f t="shared" si="7"/>
        <v/>
      </c>
      <c r="G134" s="54" t="str">
        <f t="shared" si="0"/>
        <v/>
      </c>
      <c r="H134" s="54"/>
      <c r="I134" s="54"/>
      <c r="J134" s="70" t="str">
        <f t="shared" ca="1" si="8"/>
        <v/>
      </c>
      <c r="K134" s="70" t="str">
        <f t="shared" ca="1" si="9"/>
        <v/>
      </c>
      <c r="L134" s="70" t="str">
        <f t="shared" ca="1" si="10"/>
        <v/>
      </c>
      <c r="M134" s="54"/>
      <c r="N134" s="55"/>
    </row>
    <row r="135" spans="1:14" s="14" customFormat="1">
      <c r="A135" s="50"/>
      <c r="B135" s="51" t="str">
        <f t="shared" si="2"/>
        <v/>
      </c>
      <c r="C135" s="52"/>
      <c r="D135" s="53"/>
      <c r="E135" s="53"/>
      <c r="F135" s="69" t="str">
        <f t="shared" si="7"/>
        <v/>
      </c>
      <c r="G135" s="54" t="str">
        <f t="shared" si="0"/>
        <v/>
      </c>
      <c r="H135" s="54"/>
      <c r="I135" s="54"/>
      <c r="J135" s="70" t="str">
        <f t="shared" ca="1" si="8"/>
        <v/>
      </c>
      <c r="K135" s="70" t="str">
        <f t="shared" ca="1" si="9"/>
        <v/>
      </c>
      <c r="L135" s="70" t="str">
        <f t="shared" ca="1" si="10"/>
        <v/>
      </c>
      <c r="M135" s="54"/>
      <c r="N135" s="55"/>
    </row>
    <row r="136" spans="1:14" s="14" customFormat="1">
      <c r="A136" s="50"/>
      <c r="B136" s="51" t="str">
        <f t="shared" si="2"/>
        <v/>
      </c>
      <c r="C136" s="52"/>
      <c r="D136" s="53"/>
      <c r="E136" s="53"/>
      <c r="F136" s="69" t="str">
        <f t="shared" si="7"/>
        <v/>
      </c>
      <c r="G136" s="54" t="str">
        <f t="shared" si="0"/>
        <v/>
      </c>
      <c r="H136" s="54"/>
      <c r="I136" s="54"/>
      <c r="J136" s="70" t="str">
        <f t="shared" ca="1" si="8"/>
        <v/>
      </c>
      <c r="K136" s="70" t="str">
        <f t="shared" ca="1" si="9"/>
        <v/>
      </c>
      <c r="L136" s="70" t="str">
        <f t="shared" ca="1" si="10"/>
        <v/>
      </c>
      <c r="M136" s="54"/>
      <c r="N136" s="55"/>
    </row>
    <row r="137" spans="1:14" s="14" customFormat="1">
      <c r="A137" s="50"/>
      <c r="B137" s="51" t="str">
        <f t="shared" si="2"/>
        <v/>
      </c>
      <c r="C137" s="52"/>
      <c r="D137" s="53"/>
      <c r="E137" s="53"/>
      <c r="F137" s="69" t="str">
        <f t="shared" si="7"/>
        <v/>
      </c>
      <c r="G137" s="54" t="str">
        <f t="shared" si="0"/>
        <v/>
      </c>
      <c r="H137" s="54"/>
      <c r="I137" s="54"/>
      <c r="J137" s="70" t="str">
        <f t="shared" ca="1" si="8"/>
        <v/>
      </c>
      <c r="K137" s="70" t="str">
        <f t="shared" ca="1" si="9"/>
        <v/>
      </c>
      <c r="L137" s="70" t="str">
        <f t="shared" ca="1" si="10"/>
        <v/>
      </c>
      <c r="M137" s="54"/>
      <c r="N137" s="55"/>
    </row>
    <row r="138" spans="1:14" s="14" customFormat="1">
      <c r="A138" s="50"/>
      <c r="B138" s="51" t="str">
        <f t="shared" si="2"/>
        <v/>
      </c>
      <c r="C138" s="52"/>
      <c r="D138" s="53"/>
      <c r="E138" s="53"/>
      <c r="F138" s="69" t="str">
        <f t="shared" si="7"/>
        <v/>
      </c>
      <c r="G138" s="54" t="str">
        <f t="shared" si="0"/>
        <v/>
      </c>
      <c r="H138" s="54"/>
      <c r="I138" s="54"/>
      <c r="J138" s="70" t="str">
        <f t="shared" ca="1" si="8"/>
        <v/>
      </c>
      <c r="K138" s="70" t="str">
        <f t="shared" ca="1" si="9"/>
        <v/>
      </c>
      <c r="L138" s="70" t="str">
        <f t="shared" ca="1" si="10"/>
        <v/>
      </c>
      <c r="M138" s="54"/>
      <c r="N138" s="55"/>
    </row>
    <row r="139" spans="1:14" s="14" customFormat="1">
      <c r="A139" s="50"/>
      <c r="B139" s="51" t="str">
        <f t="shared" si="2"/>
        <v/>
      </c>
      <c r="C139" s="52"/>
      <c r="D139" s="53"/>
      <c r="E139" s="53"/>
      <c r="F139" s="69" t="str">
        <f t="shared" ref="F139:F202" si="11">IF(OR($A139="",$B139="",$D139=""),"",IF(AND($E139&lt;&gt;"",MONTH($E139)&lt;MONTH($K$9)),"",IF(AND($H139="",$E139=""),DATEDIF($D139,DATE(YEAR($K$9),MONTH($K$9)+1,0),"d"),IF(AND($D139&lt;&gt;"",$E139&lt;&gt;"",$H139=""),DATEDIF($D139,$E139,"d"),IF(AND($D139&lt;&gt;"",$E139&lt;&gt;"",$H139&lt;&gt;""),DAY(DATE(YEAR($E139),MONTH($E139)+1,0))-(DATE(YEAR($E139),MONTH($E139)+1,0)-$E139),DAY(DATE(YEAR($K$9),MONTH($K$9)+1,0)))))))</f>
        <v/>
      </c>
      <c r="G139" s="54" t="str">
        <f t="shared" si="0"/>
        <v/>
      </c>
      <c r="H139" s="54"/>
      <c r="I139" s="54"/>
      <c r="J139" s="70" t="str">
        <f t="shared" ref="J139:J202" ca="1" si="12">IFERROR(IF(AND($B$8&lt;&gt;"",MONTH($E139)=MONTH($K$9),($E139&gt;$B$8),($E139&gt;$D139)),-SUM($G139/DAY(DATE(YEAR($K$9),MONTH($K$9)+1,0)))*DATEDIF($B$8,$E139,"d")*$C139,""),"")</f>
        <v/>
      </c>
      <c r="K139" s="70" t="str">
        <f t="shared" ref="K139:K202" ca="1" si="13">IFERROR(IF($I139="",SUM($G139/DAY(DATE(YEAR($K$9),MONTH($K$9)+1,0)))*$F139*$C139,""),"")</f>
        <v/>
      </c>
      <c r="L139" s="70" t="str">
        <f t="shared" ref="L139:L202" ca="1" si="14">IFERROR(IF(SUM($H139+$K139)="","",SUM($H139+$K139)),"")</f>
        <v/>
      </c>
      <c r="M139" s="54"/>
      <c r="N139" s="55"/>
    </row>
    <row r="140" spans="1:14" s="14" customFormat="1">
      <c r="A140" s="50"/>
      <c r="B140" s="51" t="str">
        <f t="shared" si="2"/>
        <v/>
      </c>
      <c r="C140" s="52"/>
      <c r="D140" s="53"/>
      <c r="E140" s="53"/>
      <c r="F140" s="69" t="str">
        <f t="shared" si="11"/>
        <v/>
      </c>
      <c r="G140" s="54" t="str">
        <f t="shared" si="0"/>
        <v/>
      </c>
      <c r="H140" s="54"/>
      <c r="I140" s="54"/>
      <c r="J140" s="70" t="str">
        <f t="shared" ca="1" si="12"/>
        <v/>
      </c>
      <c r="K140" s="70" t="str">
        <f t="shared" ca="1" si="13"/>
        <v/>
      </c>
      <c r="L140" s="70" t="str">
        <f t="shared" ca="1" si="14"/>
        <v/>
      </c>
      <c r="M140" s="54"/>
      <c r="N140" s="55"/>
    </row>
    <row r="141" spans="1:14" s="14" customFormat="1">
      <c r="A141" s="50"/>
      <c r="B141" s="51" t="str">
        <f t="shared" si="2"/>
        <v/>
      </c>
      <c r="C141" s="52"/>
      <c r="D141" s="53"/>
      <c r="E141" s="53"/>
      <c r="F141" s="69" t="str">
        <f t="shared" si="11"/>
        <v/>
      </c>
      <c r="G141" s="54" t="str">
        <f t="shared" si="0"/>
        <v/>
      </c>
      <c r="H141" s="54"/>
      <c r="I141" s="54"/>
      <c r="J141" s="70" t="str">
        <f t="shared" ca="1" si="12"/>
        <v/>
      </c>
      <c r="K141" s="70" t="str">
        <f t="shared" ca="1" si="13"/>
        <v/>
      </c>
      <c r="L141" s="70" t="str">
        <f t="shared" ca="1" si="14"/>
        <v/>
      </c>
      <c r="M141" s="54"/>
      <c r="N141" s="55"/>
    </row>
    <row r="142" spans="1:14" s="14" customFormat="1">
      <c r="A142" s="50"/>
      <c r="B142" s="51" t="str">
        <f t="shared" si="2"/>
        <v/>
      </c>
      <c r="C142" s="52"/>
      <c r="D142" s="53"/>
      <c r="E142" s="53"/>
      <c r="F142" s="69" t="str">
        <f t="shared" si="11"/>
        <v/>
      </c>
      <c r="G142" s="54" t="str">
        <f t="shared" si="0"/>
        <v/>
      </c>
      <c r="H142" s="54"/>
      <c r="I142" s="54"/>
      <c r="J142" s="70" t="str">
        <f t="shared" ca="1" si="12"/>
        <v/>
      </c>
      <c r="K142" s="70" t="str">
        <f t="shared" ca="1" si="13"/>
        <v/>
      </c>
      <c r="L142" s="70" t="str">
        <f t="shared" ca="1" si="14"/>
        <v/>
      </c>
      <c r="M142" s="54"/>
      <c r="N142" s="55"/>
    </row>
    <row r="143" spans="1:14" s="14" customFormat="1">
      <c r="A143" s="50"/>
      <c r="B143" s="51" t="str">
        <f t="shared" si="2"/>
        <v/>
      </c>
      <c r="C143" s="52"/>
      <c r="D143" s="53"/>
      <c r="E143" s="53"/>
      <c r="F143" s="69" t="str">
        <f t="shared" si="11"/>
        <v/>
      </c>
      <c r="G143" s="54" t="str">
        <f t="shared" si="0"/>
        <v/>
      </c>
      <c r="H143" s="54"/>
      <c r="I143" s="54"/>
      <c r="J143" s="70" t="str">
        <f t="shared" ca="1" si="12"/>
        <v/>
      </c>
      <c r="K143" s="70" t="str">
        <f t="shared" ca="1" si="13"/>
        <v/>
      </c>
      <c r="L143" s="70" t="str">
        <f t="shared" ca="1" si="14"/>
        <v/>
      </c>
      <c r="M143" s="54"/>
      <c r="N143" s="55"/>
    </row>
    <row r="144" spans="1:14" s="14" customFormat="1">
      <c r="A144" s="50"/>
      <c r="B144" s="51" t="str">
        <f t="shared" si="2"/>
        <v/>
      </c>
      <c r="C144" s="52"/>
      <c r="D144" s="53"/>
      <c r="E144" s="53"/>
      <c r="F144" s="69" t="str">
        <f t="shared" si="11"/>
        <v/>
      </c>
      <c r="G144" s="54" t="str">
        <f t="shared" si="0"/>
        <v/>
      </c>
      <c r="H144" s="54"/>
      <c r="I144" s="54"/>
      <c r="J144" s="70" t="str">
        <f t="shared" ca="1" si="12"/>
        <v/>
      </c>
      <c r="K144" s="70" t="str">
        <f t="shared" ca="1" si="13"/>
        <v/>
      </c>
      <c r="L144" s="70" t="str">
        <f t="shared" ca="1" si="14"/>
        <v/>
      </c>
      <c r="M144" s="54"/>
      <c r="N144" s="55"/>
    </row>
    <row r="145" spans="1:14" s="14" customFormat="1">
      <c r="A145" s="50"/>
      <c r="B145" s="51" t="str">
        <f t="shared" si="2"/>
        <v/>
      </c>
      <c r="C145" s="52"/>
      <c r="D145" s="53"/>
      <c r="E145" s="53"/>
      <c r="F145" s="69" t="str">
        <f t="shared" si="11"/>
        <v/>
      </c>
      <c r="G145" s="54" t="str">
        <f t="shared" si="0"/>
        <v/>
      </c>
      <c r="H145" s="54"/>
      <c r="I145" s="54"/>
      <c r="J145" s="70" t="str">
        <f t="shared" ca="1" si="12"/>
        <v/>
      </c>
      <c r="K145" s="70" t="str">
        <f t="shared" ca="1" si="13"/>
        <v/>
      </c>
      <c r="L145" s="70" t="str">
        <f t="shared" ca="1" si="14"/>
        <v/>
      </c>
      <c r="M145" s="54"/>
      <c r="N145" s="55"/>
    </row>
    <row r="146" spans="1:14" s="14" customFormat="1">
      <c r="A146" s="50"/>
      <c r="B146" s="51" t="str">
        <f t="shared" si="2"/>
        <v/>
      </c>
      <c r="C146" s="52"/>
      <c r="D146" s="53"/>
      <c r="E146" s="53"/>
      <c r="F146" s="69" t="str">
        <f t="shared" si="11"/>
        <v/>
      </c>
      <c r="G146" s="54" t="str">
        <f t="shared" si="0"/>
        <v/>
      </c>
      <c r="H146" s="54"/>
      <c r="I146" s="54"/>
      <c r="J146" s="70" t="str">
        <f t="shared" ca="1" si="12"/>
        <v/>
      </c>
      <c r="K146" s="70" t="str">
        <f t="shared" ca="1" si="13"/>
        <v/>
      </c>
      <c r="L146" s="70" t="str">
        <f t="shared" ca="1" si="14"/>
        <v/>
      </c>
      <c r="M146" s="54"/>
      <c r="N146" s="55"/>
    </row>
    <row r="147" spans="1:14" s="14" customFormat="1">
      <c r="A147" s="50"/>
      <c r="B147" s="51" t="str">
        <f t="shared" si="2"/>
        <v/>
      </c>
      <c r="C147" s="52"/>
      <c r="D147" s="53"/>
      <c r="E147" s="53"/>
      <c r="F147" s="69" t="str">
        <f t="shared" si="11"/>
        <v/>
      </c>
      <c r="G147" s="54" t="str">
        <f t="shared" si="0"/>
        <v/>
      </c>
      <c r="H147" s="54"/>
      <c r="I147" s="54"/>
      <c r="J147" s="70" t="str">
        <f t="shared" ca="1" si="12"/>
        <v/>
      </c>
      <c r="K147" s="70" t="str">
        <f t="shared" ca="1" si="13"/>
        <v/>
      </c>
      <c r="L147" s="70" t="str">
        <f t="shared" ca="1" si="14"/>
        <v/>
      </c>
      <c r="M147" s="54"/>
      <c r="N147" s="55"/>
    </row>
    <row r="148" spans="1:14" s="14" customFormat="1">
      <c r="A148" s="50"/>
      <c r="B148" s="51" t="str">
        <f t="shared" si="2"/>
        <v/>
      </c>
      <c r="C148" s="52"/>
      <c r="D148" s="53"/>
      <c r="E148" s="53"/>
      <c r="F148" s="69" t="str">
        <f t="shared" si="11"/>
        <v/>
      </c>
      <c r="G148" s="54" t="str">
        <f t="shared" si="0"/>
        <v/>
      </c>
      <c r="H148" s="54"/>
      <c r="I148" s="54"/>
      <c r="J148" s="70" t="str">
        <f t="shared" ca="1" si="12"/>
        <v/>
      </c>
      <c r="K148" s="70" t="str">
        <f t="shared" ca="1" si="13"/>
        <v/>
      </c>
      <c r="L148" s="70" t="str">
        <f t="shared" ca="1" si="14"/>
        <v/>
      </c>
      <c r="M148" s="54"/>
      <c r="N148" s="55"/>
    </row>
    <row r="149" spans="1:14" s="14" customFormat="1">
      <c r="A149" s="50"/>
      <c r="B149" s="51" t="str">
        <f t="shared" si="2"/>
        <v/>
      </c>
      <c r="C149" s="52"/>
      <c r="D149" s="53"/>
      <c r="E149" s="53"/>
      <c r="F149" s="69" t="str">
        <f t="shared" si="11"/>
        <v/>
      </c>
      <c r="G149" s="54" t="str">
        <f t="shared" si="0"/>
        <v/>
      </c>
      <c r="H149" s="54"/>
      <c r="I149" s="54"/>
      <c r="J149" s="70" t="str">
        <f t="shared" ca="1" si="12"/>
        <v/>
      </c>
      <c r="K149" s="70" t="str">
        <f t="shared" ca="1" si="13"/>
        <v/>
      </c>
      <c r="L149" s="70" t="str">
        <f t="shared" ca="1" si="14"/>
        <v/>
      </c>
      <c r="M149" s="54"/>
      <c r="N149" s="55"/>
    </row>
    <row r="150" spans="1:14" s="14" customFormat="1">
      <c r="A150" s="50"/>
      <c r="B150" s="51" t="str">
        <f t="shared" si="2"/>
        <v/>
      </c>
      <c r="C150" s="52"/>
      <c r="D150" s="53"/>
      <c r="E150" s="53"/>
      <c r="F150" s="69" t="str">
        <f t="shared" si="11"/>
        <v/>
      </c>
      <c r="G150" s="54" t="str">
        <f t="shared" si="0"/>
        <v/>
      </c>
      <c r="H150" s="54"/>
      <c r="I150" s="54"/>
      <c r="J150" s="70" t="str">
        <f t="shared" ca="1" si="12"/>
        <v/>
      </c>
      <c r="K150" s="70" t="str">
        <f t="shared" ca="1" si="13"/>
        <v/>
      </c>
      <c r="L150" s="70" t="str">
        <f t="shared" ca="1" si="14"/>
        <v/>
      </c>
      <c r="M150" s="54"/>
      <c r="N150" s="55"/>
    </row>
    <row r="151" spans="1:14" s="14" customFormat="1">
      <c r="A151" s="50"/>
      <c r="B151" s="51" t="str">
        <f t="shared" si="2"/>
        <v/>
      </c>
      <c r="C151" s="52"/>
      <c r="D151" s="53"/>
      <c r="E151" s="53"/>
      <c r="F151" s="69" t="str">
        <f t="shared" si="11"/>
        <v/>
      </c>
      <c r="G151" s="54" t="str">
        <f t="shared" si="0"/>
        <v/>
      </c>
      <c r="H151" s="54"/>
      <c r="I151" s="54"/>
      <c r="J151" s="70" t="str">
        <f t="shared" ca="1" si="12"/>
        <v/>
      </c>
      <c r="K151" s="70" t="str">
        <f t="shared" ca="1" si="13"/>
        <v/>
      </c>
      <c r="L151" s="70" t="str">
        <f t="shared" ca="1" si="14"/>
        <v/>
      </c>
      <c r="M151" s="54"/>
      <c r="N151" s="55"/>
    </row>
    <row r="152" spans="1:14" s="14" customFormat="1">
      <c r="A152" s="50"/>
      <c r="B152" s="51" t="str">
        <f t="shared" si="2"/>
        <v/>
      </c>
      <c r="C152" s="52"/>
      <c r="D152" s="53"/>
      <c r="E152" s="53"/>
      <c r="F152" s="69" t="str">
        <f t="shared" si="11"/>
        <v/>
      </c>
      <c r="G152" s="54" t="str">
        <f t="shared" si="0"/>
        <v/>
      </c>
      <c r="H152" s="54"/>
      <c r="I152" s="54"/>
      <c r="J152" s="70" t="str">
        <f t="shared" ca="1" si="12"/>
        <v/>
      </c>
      <c r="K152" s="70" t="str">
        <f t="shared" ca="1" si="13"/>
        <v/>
      </c>
      <c r="L152" s="70" t="str">
        <f t="shared" ca="1" si="14"/>
        <v/>
      </c>
      <c r="M152" s="54"/>
      <c r="N152" s="55"/>
    </row>
    <row r="153" spans="1:14" s="14" customFormat="1">
      <c r="A153" s="50"/>
      <c r="B153" s="51" t="str">
        <f t="shared" si="2"/>
        <v/>
      </c>
      <c r="C153" s="52"/>
      <c r="D153" s="53"/>
      <c r="E153" s="53"/>
      <c r="F153" s="69" t="str">
        <f t="shared" si="11"/>
        <v/>
      </c>
      <c r="G153" s="54" t="str">
        <f t="shared" si="0"/>
        <v/>
      </c>
      <c r="H153" s="54"/>
      <c r="I153" s="54"/>
      <c r="J153" s="70" t="str">
        <f t="shared" ca="1" si="12"/>
        <v/>
      </c>
      <c r="K153" s="70" t="str">
        <f t="shared" ca="1" si="13"/>
        <v/>
      </c>
      <c r="L153" s="70" t="str">
        <f t="shared" ca="1" si="14"/>
        <v/>
      </c>
      <c r="M153" s="54"/>
      <c r="N153" s="55"/>
    </row>
    <row r="154" spans="1:14" s="14" customFormat="1">
      <c r="A154" s="50"/>
      <c r="B154" s="51" t="str">
        <f t="shared" si="2"/>
        <v/>
      </c>
      <c r="C154" s="52"/>
      <c r="D154" s="53"/>
      <c r="E154" s="53"/>
      <c r="F154" s="69" t="str">
        <f t="shared" si="11"/>
        <v/>
      </c>
      <c r="G154" s="54" t="str">
        <f t="shared" si="0"/>
        <v/>
      </c>
      <c r="H154" s="54"/>
      <c r="I154" s="54"/>
      <c r="J154" s="70" t="str">
        <f t="shared" ca="1" si="12"/>
        <v/>
      </c>
      <c r="K154" s="70" t="str">
        <f t="shared" ca="1" si="13"/>
        <v/>
      </c>
      <c r="L154" s="70" t="str">
        <f t="shared" ca="1" si="14"/>
        <v/>
      </c>
      <c r="M154" s="54"/>
      <c r="N154" s="55"/>
    </row>
    <row r="155" spans="1:14" s="14" customFormat="1">
      <c r="A155" s="50"/>
      <c r="B155" s="51" t="str">
        <f t="shared" si="2"/>
        <v/>
      </c>
      <c r="C155" s="52"/>
      <c r="D155" s="53"/>
      <c r="E155" s="53"/>
      <c r="F155" s="69" t="str">
        <f t="shared" si="11"/>
        <v/>
      </c>
      <c r="G155" s="54" t="str">
        <f t="shared" si="0"/>
        <v/>
      </c>
      <c r="H155" s="54"/>
      <c r="I155" s="54"/>
      <c r="J155" s="70" t="str">
        <f t="shared" ca="1" si="12"/>
        <v/>
      </c>
      <c r="K155" s="70" t="str">
        <f t="shared" ca="1" si="13"/>
        <v/>
      </c>
      <c r="L155" s="70" t="str">
        <f t="shared" ca="1" si="14"/>
        <v/>
      </c>
      <c r="M155" s="54"/>
      <c r="N155" s="55"/>
    </row>
    <row r="156" spans="1:14" s="14" customFormat="1">
      <c r="A156" s="50"/>
      <c r="B156" s="51" t="str">
        <f t="shared" si="2"/>
        <v/>
      </c>
      <c r="C156" s="52"/>
      <c r="D156" s="53"/>
      <c r="E156" s="53"/>
      <c r="F156" s="69" t="str">
        <f t="shared" si="11"/>
        <v/>
      </c>
      <c r="G156" s="54" t="str">
        <f t="shared" si="0"/>
        <v/>
      </c>
      <c r="H156" s="54"/>
      <c r="I156" s="54"/>
      <c r="J156" s="70" t="str">
        <f t="shared" ca="1" si="12"/>
        <v/>
      </c>
      <c r="K156" s="70" t="str">
        <f t="shared" ca="1" si="13"/>
        <v/>
      </c>
      <c r="L156" s="70" t="str">
        <f t="shared" ca="1" si="14"/>
        <v/>
      </c>
      <c r="M156" s="54"/>
      <c r="N156" s="55"/>
    </row>
    <row r="157" spans="1:14" s="14" customFormat="1">
      <c r="A157" s="50"/>
      <c r="B157" s="51" t="str">
        <f t="shared" si="2"/>
        <v/>
      </c>
      <c r="C157" s="52"/>
      <c r="D157" s="53"/>
      <c r="E157" s="53"/>
      <c r="F157" s="69" t="str">
        <f t="shared" si="11"/>
        <v/>
      </c>
      <c r="G157" s="54" t="str">
        <f t="shared" si="0"/>
        <v/>
      </c>
      <c r="H157" s="54"/>
      <c r="I157" s="54"/>
      <c r="J157" s="70" t="str">
        <f t="shared" ca="1" si="12"/>
        <v/>
      </c>
      <c r="K157" s="70" t="str">
        <f t="shared" ca="1" si="13"/>
        <v/>
      </c>
      <c r="L157" s="70" t="str">
        <f t="shared" ca="1" si="14"/>
        <v/>
      </c>
      <c r="M157" s="54"/>
      <c r="N157" s="55"/>
    </row>
    <row r="158" spans="1:14" s="14" customFormat="1">
      <c r="A158" s="50"/>
      <c r="B158" s="51" t="str">
        <f t="shared" si="2"/>
        <v/>
      </c>
      <c r="C158" s="52"/>
      <c r="D158" s="53"/>
      <c r="E158" s="53"/>
      <c r="F158" s="69" t="str">
        <f t="shared" si="11"/>
        <v/>
      </c>
      <c r="G158" s="54" t="str">
        <f t="shared" si="0"/>
        <v/>
      </c>
      <c r="H158" s="54"/>
      <c r="I158" s="54"/>
      <c r="J158" s="70" t="str">
        <f t="shared" ca="1" si="12"/>
        <v/>
      </c>
      <c r="K158" s="70" t="str">
        <f t="shared" ca="1" si="13"/>
        <v/>
      </c>
      <c r="L158" s="70" t="str">
        <f t="shared" ca="1" si="14"/>
        <v/>
      </c>
      <c r="M158" s="54"/>
      <c r="N158" s="55"/>
    </row>
    <row r="159" spans="1:14" s="14" customFormat="1">
      <c r="A159" s="50"/>
      <c r="B159" s="51" t="str">
        <f t="shared" si="2"/>
        <v/>
      </c>
      <c r="C159" s="52"/>
      <c r="D159" s="53"/>
      <c r="E159" s="53"/>
      <c r="F159" s="69" t="str">
        <f t="shared" si="11"/>
        <v/>
      </c>
      <c r="G159" s="54" t="str">
        <f t="shared" si="0"/>
        <v/>
      </c>
      <c r="H159" s="54"/>
      <c r="I159" s="54"/>
      <c r="J159" s="70" t="str">
        <f t="shared" ca="1" si="12"/>
        <v/>
      </c>
      <c r="K159" s="70" t="str">
        <f t="shared" ca="1" si="13"/>
        <v/>
      </c>
      <c r="L159" s="70" t="str">
        <f t="shared" ca="1" si="14"/>
        <v/>
      </c>
      <c r="M159" s="54"/>
      <c r="N159" s="55"/>
    </row>
    <row r="160" spans="1:14" s="14" customFormat="1">
      <c r="A160" s="50"/>
      <c r="B160" s="51" t="str">
        <f t="shared" si="2"/>
        <v/>
      </c>
      <c r="C160" s="52"/>
      <c r="D160" s="53"/>
      <c r="E160" s="53"/>
      <c r="F160" s="69" t="str">
        <f t="shared" si="11"/>
        <v/>
      </c>
      <c r="G160" s="54" t="str">
        <f t="shared" si="0"/>
        <v/>
      </c>
      <c r="H160" s="54"/>
      <c r="I160" s="54"/>
      <c r="J160" s="70" t="str">
        <f t="shared" ca="1" si="12"/>
        <v/>
      </c>
      <c r="K160" s="70" t="str">
        <f t="shared" ca="1" si="13"/>
        <v/>
      </c>
      <c r="L160" s="70" t="str">
        <f t="shared" ca="1" si="14"/>
        <v/>
      </c>
      <c r="M160" s="54"/>
      <c r="N160" s="55"/>
    </row>
    <row r="161" spans="1:14" s="14" customFormat="1">
      <c r="A161" s="50"/>
      <c r="B161" s="51" t="str">
        <f t="shared" si="2"/>
        <v/>
      </c>
      <c r="C161" s="52"/>
      <c r="D161" s="53"/>
      <c r="E161" s="53"/>
      <c r="F161" s="69" t="str">
        <f t="shared" si="11"/>
        <v/>
      </c>
      <c r="G161" s="54" t="str">
        <f t="shared" si="0"/>
        <v/>
      </c>
      <c r="H161" s="54"/>
      <c r="I161" s="54"/>
      <c r="J161" s="70" t="str">
        <f t="shared" ca="1" si="12"/>
        <v/>
      </c>
      <c r="K161" s="70" t="str">
        <f t="shared" ca="1" si="13"/>
        <v/>
      </c>
      <c r="L161" s="70" t="str">
        <f t="shared" ca="1" si="14"/>
        <v/>
      </c>
      <c r="M161" s="54"/>
      <c r="N161" s="55"/>
    </row>
    <row r="162" spans="1:14" s="14" customFormat="1">
      <c r="A162" s="50"/>
      <c r="B162" s="51" t="str">
        <f t="shared" si="2"/>
        <v/>
      </c>
      <c r="C162" s="52"/>
      <c r="D162" s="53"/>
      <c r="E162" s="53"/>
      <c r="F162" s="69" t="str">
        <f t="shared" si="11"/>
        <v/>
      </c>
      <c r="G162" s="54" t="str">
        <f t="shared" si="0"/>
        <v/>
      </c>
      <c r="H162" s="54"/>
      <c r="I162" s="54"/>
      <c r="J162" s="70" t="str">
        <f t="shared" ca="1" si="12"/>
        <v/>
      </c>
      <c r="K162" s="70" t="str">
        <f t="shared" ca="1" si="13"/>
        <v/>
      </c>
      <c r="L162" s="70" t="str">
        <f t="shared" ca="1" si="14"/>
        <v/>
      </c>
      <c r="M162" s="54"/>
      <c r="N162" s="55"/>
    </row>
    <row r="163" spans="1:14" s="14" customFormat="1">
      <c r="A163" s="50"/>
      <c r="B163" s="51" t="str">
        <f t="shared" si="2"/>
        <v/>
      </c>
      <c r="C163" s="52"/>
      <c r="D163" s="53"/>
      <c r="E163" s="53"/>
      <c r="F163" s="69" t="str">
        <f t="shared" si="11"/>
        <v/>
      </c>
      <c r="G163" s="54" t="str">
        <f t="shared" si="0"/>
        <v/>
      </c>
      <c r="H163" s="54"/>
      <c r="I163" s="54"/>
      <c r="J163" s="70" t="str">
        <f t="shared" ca="1" si="12"/>
        <v/>
      </c>
      <c r="K163" s="70" t="str">
        <f t="shared" ca="1" si="13"/>
        <v/>
      </c>
      <c r="L163" s="70" t="str">
        <f t="shared" ca="1" si="14"/>
        <v/>
      </c>
      <c r="M163" s="54"/>
      <c r="N163" s="55"/>
    </row>
    <row r="164" spans="1:14" s="14" customFormat="1">
      <c r="A164" s="50"/>
      <c r="B164" s="51" t="str">
        <f t="shared" si="2"/>
        <v/>
      </c>
      <c r="C164" s="52"/>
      <c r="D164" s="53"/>
      <c r="E164" s="53"/>
      <c r="F164" s="69" t="str">
        <f t="shared" si="11"/>
        <v/>
      </c>
      <c r="G164" s="54" t="str">
        <f t="shared" si="0"/>
        <v/>
      </c>
      <c r="H164" s="54"/>
      <c r="I164" s="54"/>
      <c r="J164" s="70" t="str">
        <f t="shared" ca="1" si="12"/>
        <v/>
      </c>
      <c r="K164" s="70" t="str">
        <f t="shared" ca="1" si="13"/>
        <v/>
      </c>
      <c r="L164" s="70" t="str">
        <f t="shared" ca="1" si="14"/>
        <v/>
      </c>
      <c r="M164" s="54"/>
      <c r="N164" s="55"/>
    </row>
    <row r="165" spans="1:14" s="14" customFormat="1">
      <c r="A165" s="50"/>
      <c r="B165" s="51" t="str">
        <f t="shared" si="2"/>
        <v/>
      </c>
      <c r="C165" s="52"/>
      <c r="D165" s="53"/>
      <c r="E165" s="53"/>
      <c r="F165" s="69" t="str">
        <f t="shared" si="11"/>
        <v/>
      </c>
      <c r="G165" s="54" t="str">
        <f t="shared" si="0"/>
        <v/>
      </c>
      <c r="H165" s="54"/>
      <c r="I165" s="54"/>
      <c r="J165" s="70" t="str">
        <f t="shared" ca="1" si="12"/>
        <v/>
      </c>
      <c r="K165" s="70" t="str">
        <f t="shared" ca="1" si="13"/>
        <v/>
      </c>
      <c r="L165" s="70" t="str">
        <f t="shared" ca="1" si="14"/>
        <v/>
      </c>
      <c r="M165" s="54"/>
      <c r="N165" s="55"/>
    </row>
    <row r="166" spans="1:14" s="14" customFormat="1">
      <c r="A166" s="50"/>
      <c r="B166" s="51" t="str">
        <f t="shared" si="2"/>
        <v/>
      </c>
      <c r="C166" s="52"/>
      <c r="D166" s="53"/>
      <c r="E166" s="53"/>
      <c r="F166" s="69" t="str">
        <f t="shared" si="11"/>
        <v/>
      </c>
      <c r="G166" s="54" t="str">
        <f t="shared" si="0"/>
        <v/>
      </c>
      <c r="H166" s="54"/>
      <c r="I166" s="54"/>
      <c r="J166" s="70" t="str">
        <f t="shared" ca="1" si="12"/>
        <v/>
      </c>
      <c r="K166" s="70" t="str">
        <f t="shared" ca="1" si="13"/>
        <v/>
      </c>
      <c r="L166" s="70" t="str">
        <f t="shared" ca="1" si="14"/>
        <v/>
      </c>
      <c r="M166" s="54"/>
      <c r="N166" s="55"/>
    </row>
    <row r="167" spans="1:14" s="14" customFormat="1">
      <c r="A167" s="50"/>
      <c r="B167" s="51" t="str">
        <f t="shared" si="2"/>
        <v/>
      </c>
      <c r="C167" s="52"/>
      <c r="D167" s="53"/>
      <c r="E167" s="53"/>
      <c r="F167" s="69" t="str">
        <f t="shared" si="11"/>
        <v/>
      </c>
      <c r="G167" s="54" t="str">
        <f t="shared" si="0"/>
        <v/>
      </c>
      <c r="H167" s="54"/>
      <c r="I167" s="54"/>
      <c r="J167" s="70" t="str">
        <f t="shared" ca="1" si="12"/>
        <v/>
      </c>
      <c r="K167" s="70" t="str">
        <f t="shared" ca="1" si="13"/>
        <v/>
      </c>
      <c r="L167" s="70" t="str">
        <f t="shared" ca="1" si="14"/>
        <v/>
      </c>
      <c r="M167" s="54"/>
      <c r="N167" s="55"/>
    </row>
    <row r="168" spans="1:14" s="14" customFormat="1">
      <c r="A168" s="50"/>
      <c r="B168" s="51" t="str">
        <f t="shared" si="2"/>
        <v/>
      </c>
      <c r="C168" s="52"/>
      <c r="D168" s="53"/>
      <c r="E168" s="53"/>
      <c r="F168" s="69" t="str">
        <f t="shared" si="11"/>
        <v/>
      </c>
      <c r="G168" s="54" t="str">
        <f t="shared" si="0"/>
        <v/>
      </c>
      <c r="H168" s="54"/>
      <c r="I168" s="54"/>
      <c r="J168" s="70" t="str">
        <f t="shared" ca="1" si="12"/>
        <v/>
      </c>
      <c r="K168" s="70" t="str">
        <f t="shared" ca="1" si="13"/>
        <v/>
      </c>
      <c r="L168" s="70" t="str">
        <f t="shared" ca="1" si="14"/>
        <v/>
      </c>
      <c r="M168" s="54"/>
      <c r="N168" s="55"/>
    </row>
    <row r="169" spans="1:14" s="14" customFormat="1">
      <c r="A169" s="50"/>
      <c r="B169" s="51" t="str">
        <f t="shared" si="2"/>
        <v/>
      </c>
      <c r="C169" s="52"/>
      <c r="D169" s="53"/>
      <c r="E169" s="53"/>
      <c r="F169" s="69" t="str">
        <f t="shared" si="11"/>
        <v/>
      </c>
      <c r="G169" s="54" t="str">
        <f t="shared" si="0"/>
        <v/>
      </c>
      <c r="H169" s="54"/>
      <c r="I169" s="54"/>
      <c r="J169" s="70" t="str">
        <f t="shared" ca="1" si="12"/>
        <v/>
      </c>
      <c r="K169" s="70" t="str">
        <f t="shared" ca="1" si="13"/>
        <v/>
      </c>
      <c r="L169" s="70" t="str">
        <f t="shared" ca="1" si="14"/>
        <v/>
      </c>
      <c r="M169" s="54"/>
      <c r="N169" s="55"/>
    </row>
    <row r="170" spans="1:14" s="14" customFormat="1">
      <c r="A170" s="50"/>
      <c r="B170" s="51" t="str">
        <f t="shared" si="2"/>
        <v/>
      </c>
      <c r="C170" s="52"/>
      <c r="D170" s="53"/>
      <c r="E170" s="53"/>
      <c r="F170" s="69" t="str">
        <f t="shared" si="11"/>
        <v/>
      </c>
      <c r="G170" s="54" t="str">
        <f t="shared" si="0"/>
        <v/>
      </c>
      <c r="H170" s="54"/>
      <c r="I170" s="54"/>
      <c r="J170" s="70" t="str">
        <f t="shared" ca="1" si="12"/>
        <v/>
      </c>
      <c r="K170" s="70" t="str">
        <f t="shared" ca="1" si="13"/>
        <v/>
      </c>
      <c r="L170" s="70" t="str">
        <f t="shared" ca="1" si="14"/>
        <v/>
      </c>
      <c r="M170" s="54"/>
      <c r="N170" s="55"/>
    </row>
    <row r="171" spans="1:14" s="14" customFormat="1">
      <c r="A171" s="50"/>
      <c r="B171" s="51" t="str">
        <f t="shared" si="2"/>
        <v/>
      </c>
      <c r="C171" s="52"/>
      <c r="D171" s="53"/>
      <c r="E171" s="53"/>
      <c r="F171" s="69" t="str">
        <f t="shared" si="11"/>
        <v/>
      </c>
      <c r="G171" s="54" t="str">
        <f t="shared" si="0"/>
        <v/>
      </c>
      <c r="H171" s="54"/>
      <c r="I171" s="54"/>
      <c r="J171" s="70" t="str">
        <f t="shared" ca="1" si="12"/>
        <v/>
      </c>
      <c r="K171" s="70" t="str">
        <f t="shared" ca="1" si="13"/>
        <v/>
      </c>
      <c r="L171" s="70" t="str">
        <f t="shared" ca="1" si="14"/>
        <v/>
      </c>
      <c r="M171" s="54"/>
      <c r="N171" s="55"/>
    </row>
    <row r="172" spans="1:14" s="14" customFormat="1">
      <c r="A172" s="50"/>
      <c r="B172" s="51" t="str">
        <f t="shared" si="2"/>
        <v/>
      </c>
      <c r="C172" s="52"/>
      <c r="D172" s="53"/>
      <c r="E172" s="53"/>
      <c r="F172" s="69" t="str">
        <f t="shared" si="11"/>
        <v/>
      </c>
      <c r="G172" s="54" t="str">
        <f t="shared" si="0"/>
        <v/>
      </c>
      <c r="H172" s="54"/>
      <c r="I172" s="54"/>
      <c r="J172" s="70" t="str">
        <f t="shared" ca="1" si="12"/>
        <v/>
      </c>
      <c r="K172" s="70" t="str">
        <f t="shared" ca="1" si="13"/>
        <v/>
      </c>
      <c r="L172" s="70" t="str">
        <f t="shared" ca="1" si="14"/>
        <v/>
      </c>
      <c r="M172" s="54"/>
      <c r="N172" s="55"/>
    </row>
    <row r="173" spans="1:14" s="14" customFormat="1">
      <c r="A173" s="50"/>
      <c r="B173" s="51" t="str">
        <f t="shared" si="2"/>
        <v/>
      </c>
      <c r="C173" s="52"/>
      <c r="D173" s="53"/>
      <c r="E173" s="53"/>
      <c r="F173" s="69" t="str">
        <f t="shared" si="11"/>
        <v/>
      </c>
      <c r="G173" s="54" t="str">
        <f t="shared" si="0"/>
        <v/>
      </c>
      <c r="H173" s="54"/>
      <c r="I173" s="54"/>
      <c r="J173" s="70" t="str">
        <f t="shared" ca="1" si="12"/>
        <v/>
      </c>
      <c r="K173" s="70" t="str">
        <f t="shared" ca="1" si="13"/>
        <v/>
      </c>
      <c r="L173" s="70" t="str">
        <f t="shared" ca="1" si="14"/>
        <v/>
      </c>
      <c r="M173" s="54"/>
      <c r="N173" s="55"/>
    </row>
    <row r="174" spans="1:14" s="14" customFormat="1">
      <c r="A174" s="50"/>
      <c r="B174" s="51" t="str">
        <f t="shared" si="2"/>
        <v/>
      </c>
      <c r="C174" s="52"/>
      <c r="D174" s="53"/>
      <c r="E174" s="53"/>
      <c r="F174" s="69" t="str">
        <f t="shared" si="11"/>
        <v/>
      </c>
      <c r="G174" s="54" t="str">
        <f t="shared" si="0"/>
        <v/>
      </c>
      <c r="H174" s="54"/>
      <c r="I174" s="54"/>
      <c r="J174" s="70" t="str">
        <f t="shared" ca="1" si="12"/>
        <v/>
      </c>
      <c r="K174" s="70" t="str">
        <f t="shared" ca="1" si="13"/>
        <v/>
      </c>
      <c r="L174" s="70" t="str">
        <f t="shared" ca="1" si="14"/>
        <v/>
      </c>
      <c r="M174" s="54"/>
      <c r="N174" s="55"/>
    </row>
    <row r="175" spans="1:14" s="14" customFormat="1">
      <c r="A175" s="50"/>
      <c r="B175" s="51" t="str">
        <f t="shared" si="2"/>
        <v/>
      </c>
      <c r="C175" s="52"/>
      <c r="D175" s="53"/>
      <c r="E175" s="53"/>
      <c r="F175" s="69" t="str">
        <f t="shared" si="11"/>
        <v/>
      </c>
      <c r="G175" s="54" t="str">
        <f t="shared" si="0"/>
        <v/>
      </c>
      <c r="H175" s="54"/>
      <c r="I175" s="54"/>
      <c r="J175" s="70" t="str">
        <f t="shared" ca="1" si="12"/>
        <v/>
      </c>
      <c r="K175" s="70" t="str">
        <f t="shared" ca="1" si="13"/>
        <v/>
      </c>
      <c r="L175" s="70" t="str">
        <f t="shared" ca="1" si="14"/>
        <v/>
      </c>
      <c r="M175" s="54"/>
      <c r="N175" s="55"/>
    </row>
    <row r="176" spans="1:14" s="14" customFormat="1">
      <c r="A176" s="50"/>
      <c r="B176" s="51" t="str">
        <f t="shared" si="2"/>
        <v/>
      </c>
      <c r="C176" s="52"/>
      <c r="D176" s="53"/>
      <c r="E176" s="53"/>
      <c r="F176" s="69" t="str">
        <f t="shared" si="11"/>
        <v/>
      </c>
      <c r="G176" s="54" t="str">
        <f t="shared" si="0"/>
        <v/>
      </c>
      <c r="H176" s="54"/>
      <c r="I176" s="54"/>
      <c r="J176" s="70" t="str">
        <f t="shared" ca="1" si="12"/>
        <v/>
      </c>
      <c r="K176" s="70" t="str">
        <f t="shared" ca="1" si="13"/>
        <v/>
      </c>
      <c r="L176" s="70" t="str">
        <f t="shared" ca="1" si="14"/>
        <v/>
      </c>
      <c r="M176" s="54"/>
      <c r="N176" s="55"/>
    </row>
    <row r="177" spans="1:14" s="14" customFormat="1">
      <c r="A177" s="50"/>
      <c r="B177" s="51" t="str">
        <f t="shared" si="2"/>
        <v/>
      </c>
      <c r="C177" s="52"/>
      <c r="D177" s="53"/>
      <c r="E177" s="53"/>
      <c r="F177" s="69" t="str">
        <f t="shared" si="11"/>
        <v/>
      </c>
      <c r="G177" s="54" t="str">
        <f t="shared" si="0"/>
        <v/>
      </c>
      <c r="H177" s="54"/>
      <c r="I177" s="54"/>
      <c r="J177" s="70" t="str">
        <f t="shared" ca="1" si="12"/>
        <v/>
      </c>
      <c r="K177" s="70" t="str">
        <f t="shared" ca="1" si="13"/>
        <v/>
      </c>
      <c r="L177" s="70" t="str">
        <f t="shared" ca="1" si="14"/>
        <v/>
      </c>
      <c r="M177" s="54"/>
      <c r="N177" s="55"/>
    </row>
    <row r="178" spans="1:14" s="14" customFormat="1">
      <c r="A178" s="50"/>
      <c r="B178" s="51" t="str">
        <f t="shared" si="2"/>
        <v/>
      </c>
      <c r="C178" s="52"/>
      <c r="D178" s="53"/>
      <c r="E178" s="53"/>
      <c r="F178" s="69" t="str">
        <f t="shared" si="11"/>
        <v/>
      </c>
      <c r="G178" s="54" t="str">
        <f t="shared" si="0"/>
        <v/>
      </c>
      <c r="H178" s="54"/>
      <c r="I178" s="54"/>
      <c r="J178" s="70" t="str">
        <f t="shared" ca="1" si="12"/>
        <v/>
      </c>
      <c r="K178" s="70" t="str">
        <f t="shared" ca="1" si="13"/>
        <v/>
      </c>
      <c r="L178" s="70" t="str">
        <f t="shared" ca="1" si="14"/>
        <v/>
      </c>
      <c r="M178" s="54"/>
      <c r="N178" s="55"/>
    </row>
    <row r="179" spans="1:14" s="14" customFormat="1">
      <c r="A179" s="50"/>
      <c r="B179" s="51" t="str">
        <f t="shared" si="2"/>
        <v/>
      </c>
      <c r="C179" s="52"/>
      <c r="D179" s="53"/>
      <c r="E179" s="53"/>
      <c r="F179" s="69" t="str">
        <f t="shared" si="11"/>
        <v/>
      </c>
      <c r="G179" s="54" t="str">
        <f t="shared" si="0"/>
        <v/>
      </c>
      <c r="H179" s="54"/>
      <c r="I179" s="54"/>
      <c r="J179" s="70" t="str">
        <f t="shared" ca="1" si="12"/>
        <v/>
      </c>
      <c r="K179" s="70" t="str">
        <f t="shared" ca="1" si="13"/>
        <v/>
      </c>
      <c r="L179" s="70" t="str">
        <f t="shared" ca="1" si="14"/>
        <v/>
      </c>
      <c r="M179" s="54"/>
      <c r="N179" s="55"/>
    </row>
    <row r="180" spans="1:14" s="14" customFormat="1">
      <c r="A180" s="50"/>
      <c r="B180" s="51" t="str">
        <f t="shared" si="2"/>
        <v/>
      </c>
      <c r="C180" s="52"/>
      <c r="D180" s="53"/>
      <c r="E180" s="53"/>
      <c r="F180" s="69" t="str">
        <f t="shared" si="11"/>
        <v/>
      </c>
      <c r="G180" s="54" t="str">
        <f t="shared" si="0"/>
        <v/>
      </c>
      <c r="H180" s="54"/>
      <c r="I180" s="54"/>
      <c r="J180" s="70" t="str">
        <f t="shared" ca="1" si="12"/>
        <v/>
      </c>
      <c r="K180" s="70" t="str">
        <f t="shared" ca="1" si="13"/>
        <v/>
      </c>
      <c r="L180" s="70" t="str">
        <f t="shared" ca="1" si="14"/>
        <v/>
      </c>
      <c r="M180" s="54"/>
      <c r="N180" s="55"/>
    </row>
    <row r="181" spans="1:14" s="14" customFormat="1">
      <c r="A181" s="50"/>
      <c r="B181" s="51" t="str">
        <f t="shared" si="2"/>
        <v/>
      </c>
      <c r="C181" s="52"/>
      <c r="D181" s="53"/>
      <c r="E181" s="53"/>
      <c r="F181" s="69" t="str">
        <f t="shared" si="11"/>
        <v/>
      </c>
      <c r="G181" s="54" t="str">
        <f t="shared" si="0"/>
        <v/>
      </c>
      <c r="H181" s="54"/>
      <c r="I181" s="54"/>
      <c r="J181" s="70" t="str">
        <f t="shared" ca="1" si="12"/>
        <v/>
      </c>
      <c r="K181" s="70" t="str">
        <f t="shared" ca="1" si="13"/>
        <v/>
      </c>
      <c r="L181" s="70" t="str">
        <f t="shared" ca="1" si="14"/>
        <v/>
      </c>
      <c r="M181" s="54"/>
      <c r="N181" s="55"/>
    </row>
    <row r="182" spans="1:14" s="14" customFormat="1">
      <c r="A182" s="50"/>
      <c r="B182" s="51" t="str">
        <f t="shared" si="2"/>
        <v/>
      </c>
      <c r="C182" s="52"/>
      <c r="D182" s="53"/>
      <c r="E182" s="53"/>
      <c r="F182" s="69" t="str">
        <f t="shared" si="11"/>
        <v/>
      </c>
      <c r="G182" s="54" t="str">
        <f t="shared" si="0"/>
        <v/>
      </c>
      <c r="H182" s="54"/>
      <c r="I182" s="54"/>
      <c r="J182" s="70" t="str">
        <f t="shared" ca="1" si="12"/>
        <v/>
      </c>
      <c r="K182" s="70" t="str">
        <f t="shared" ca="1" si="13"/>
        <v/>
      </c>
      <c r="L182" s="70" t="str">
        <f t="shared" ca="1" si="14"/>
        <v/>
      </c>
      <c r="M182" s="54"/>
      <c r="N182" s="55"/>
    </row>
    <row r="183" spans="1:14" s="14" customFormat="1">
      <c r="A183" s="50"/>
      <c r="B183" s="51" t="str">
        <f t="shared" si="2"/>
        <v/>
      </c>
      <c r="C183" s="52"/>
      <c r="D183" s="53"/>
      <c r="E183" s="53"/>
      <c r="F183" s="69" t="str">
        <f t="shared" si="11"/>
        <v/>
      </c>
      <c r="G183" s="54" t="str">
        <f t="shared" si="0"/>
        <v/>
      </c>
      <c r="H183" s="54"/>
      <c r="I183" s="54"/>
      <c r="J183" s="70" t="str">
        <f t="shared" ca="1" si="12"/>
        <v/>
      </c>
      <c r="K183" s="70" t="str">
        <f t="shared" ca="1" si="13"/>
        <v/>
      </c>
      <c r="L183" s="70" t="str">
        <f t="shared" ca="1" si="14"/>
        <v/>
      </c>
      <c r="M183" s="54"/>
      <c r="N183" s="55"/>
    </row>
    <row r="184" spans="1:14" s="14" customFormat="1">
      <c r="A184" s="50"/>
      <c r="B184" s="51" t="str">
        <f t="shared" si="2"/>
        <v/>
      </c>
      <c r="C184" s="52"/>
      <c r="D184" s="53"/>
      <c r="E184" s="53"/>
      <c r="F184" s="69" t="str">
        <f t="shared" si="11"/>
        <v/>
      </c>
      <c r="G184" s="54" t="str">
        <f t="shared" si="0"/>
        <v/>
      </c>
      <c r="H184" s="54"/>
      <c r="I184" s="54"/>
      <c r="J184" s="70" t="str">
        <f t="shared" ca="1" si="12"/>
        <v/>
      </c>
      <c r="K184" s="70" t="str">
        <f t="shared" ca="1" si="13"/>
        <v/>
      </c>
      <c r="L184" s="70" t="str">
        <f t="shared" ca="1" si="14"/>
        <v/>
      </c>
      <c r="M184" s="54"/>
      <c r="N184" s="55"/>
    </row>
    <row r="185" spans="1:14" s="14" customFormat="1">
      <c r="A185" s="50"/>
      <c r="B185" s="51" t="str">
        <f t="shared" si="2"/>
        <v/>
      </c>
      <c r="C185" s="52"/>
      <c r="D185" s="53"/>
      <c r="E185" s="53"/>
      <c r="F185" s="69" t="str">
        <f t="shared" si="11"/>
        <v/>
      </c>
      <c r="G185" s="54" t="str">
        <f t="shared" si="0"/>
        <v/>
      </c>
      <c r="H185" s="54"/>
      <c r="I185" s="54"/>
      <c r="J185" s="70" t="str">
        <f t="shared" ca="1" si="12"/>
        <v/>
      </c>
      <c r="K185" s="70" t="str">
        <f t="shared" ca="1" si="13"/>
        <v/>
      </c>
      <c r="L185" s="70" t="str">
        <f t="shared" ca="1" si="14"/>
        <v/>
      </c>
      <c r="M185" s="54"/>
      <c r="N185" s="55"/>
    </row>
    <row r="186" spans="1:14" s="14" customFormat="1">
      <c r="A186" s="50"/>
      <c r="B186" s="51" t="str">
        <f t="shared" si="2"/>
        <v/>
      </c>
      <c r="C186" s="52"/>
      <c r="D186" s="53"/>
      <c r="E186" s="53"/>
      <c r="F186" s="69" t="str">
        <f t="shared" si="11"/>
        <v/>
      </c>
      <c r="G186" s="54" t="str">
        <f t="shared" si="0"/>
        <v/>
      </c>
      <c r="H186" s="54"/>
      <c r="I186" s="54"/>
      <c r="J186" s="70" t="str">
        <f t="shared" ca="1" si="12"/>
        <v/>
      </c>
      <c r="K186" s="70" t="str">
        <f t="shared" ca="1" si="13"/>
        <v/>
      </c>
      <c r="L186" s="70" t="str">
        <f t="shared" ca="1" si="14"/>
        <v/>
      </c>
      <c r="M186" s="54"/>
      <c r="N186" s="55"/>
    </row>
    <row r="187" spans="1:14" s="14" customFormat="1">
      <c r="A187" s="50"/>
      <c r="B187" s="51" t="str">
        <f t="shared" si="2"/>
        <v/>
      </c>
      <c r="C187" s="52"/>
      <c r="D187" s="53"/>
      <c r="E187" s="53"/>
      <c r="F187" s="69" t="str">
        <f t="shared" si="11"/>
        <v/>
      </c>
      <c r="G187" s="54" t="str">
        <f t="shared" si="0"/>
        <v/>
      </c>
      <c r="H187" s="54"/>
      <c r="I187" s="54"/>
      <c r="J187" s="70" t="str">
        <f t="shared" ca="1" si="12"/>
        <v/>
      </c>
      <c r="K187" s="70" t="str">
        <f t="shared" ca="1" si="13"/>
        <v/>
      </c>
      <c r="L187" s="70" t="str">
        <f t="shared" ca="1" si="14"/>
        <v/>
      </c>
      <c r="M187" s="54"/>
      <c r="N187" s="55"/>
    </row>
    <row r="188" spans="1:14" s="14" customFormat="1">
      <c r="A188" s="50"/>
      <c r="B188" s="51" t="str">
        <f t="shared" si="2"/>
        <v/>
      </c>
      <c r="C188" s="52"/>
      <c r="D188" s="53"/>
      <c r="E188" s="53"/>
      <c r="F188" s="69" t="str">
        <f t="shared" si="11"/>
        <v/>
      </c>
      <c r="G188" s="54" t="str">
        <f t="shared" si="0"/>
        <v/>
      </c>
      <c r="H188" s="54"/>
      <c r="I188" s="54"/>
      <c r="J188" s="70" t="str">
        <f t="shared" ca="1" si="12"/>
        <v/>
      </c>
      <c r="K188" s="70" t="str">
        <f t="shared" ca="1" si="13"/>
        <v/>
      </c>
      <c r="L188" s="70" t="str">
        <f t="shared" ca="1" si="14"/>
        <v/>
      </c>
      <c r="M188" s="54"/>
      <c r="N188" s="55"/>
    </row>
    <row r="189" spans="1:14" s="14" customFormat="1">
      <c r="A189" s="50"/>
      <c r="B189" s="51" t="str">
        <f t="shared" si="2"/>
        <v/>
      </c>
      <c r="C189" s="52"/>
      <c r="D189" s="53"/>
      <c r="E189" s="53"/>
      <c r="F189" s="69" t="str">
        <f t="shared" si="11"/>
        <v/>
      </c>
      <c r="G189" s="54" t="str">
        <f t="shared" si="0"/>
        <v/>
      </c>
      <c r="H189" s="54"/>
      <c r="I189" s="54"/>
      <c r="J189" s="70" t="str">
        <f t="shared" ca="1" si="12"/>
        <v/>
      </c>
      <c r="K189" s="70" t="str">
        <f t="shared" ca="1" si="13"/>
        <v/>
      </c>
      <c r="L189" s="70" t="str">
        <f t="shared" ca="1" si="14"/>
        <v/>
      </c>
      <c r="M189" s="54"/>
      <c r="N189" s="55"/>
    </row>
    <row r="190" spans="1:14" s="14" customFormat="1">
      <c r="A190" s="50"/>
      <c r="B190" s="51" t="str">
        <f t="shared" si="2"/>
        <v/>
      </c>
      <c r="C190" s="52"/>
      <c r="D190" s="53"/>
      <c r="E190" s="53"/>
      <c r="F190" s="69" t="str">
        <f t="shared" si="11"/>
        <v/>
      </c>
      <c r="G190" s="54" t="str">
        <f t="shared" si="0"/>
        <v/>
      </c>
      <c r="H190" s="54"/>
      <c r="I190" s="54"/>
      <c r="J190" s="70" t="str">
        <f t="shared" ca="1" si="12"/>
        <v/>
      </c>
      <c r="K190" s="70" t="str">
        <f t="shared" ca="1" si="13"/>
        <v/>
      </c>
      <c r="L190" s="70" t="str">
        <f t="shared" ca="1" si="14"/>
        <v/>
      </c>
      <c r="M190" s="54"/>
      <c r="N190" s="55"/>
    </row>
    <row r="191" spans="1:14" s="14" customFormat="1">
      <c r="A191" s="50"/>
      <c r="B191" s="51" t="str">
        <f t="shared" si="2"/>
        <v/>
      </c>
      <c r="C191" s="52"/>
      <c r="D191" s="53"/>
      <c r="E191" s="53"/>
      <c r="F191" s="69" t="str">
        <f t="shared" si="11"/>
        <v/>
      </c>
      <c r="G191" s="54" t="str">
        <f t="shared" si="0"/>
        <v/>
      </c>
      <c r="H191" s="54"/>
      <c r="I191" s="54"/>
      <c r="J191" s="70" t="str">
        <f t="shared" ca="1" si="12"/>
        <v/>
      </c>
      <c r="K191" s="70" t="str">
        <f t="shared" ca="1" si="13"/>
        <v/>
      </c>
      <c r="L191" s="70" t="str">
        <f t="shared" ca="1" si="14"/>
        <v/>
      </c>
      <c r="M191" s="54"/>
      <c r="N191" s="55"/>
    </row>
    <row r="192" spans="1:14" s="14" customFormat="1">
      <c r="A192" s="50"/>
      <c r="B192" s="51" t="str">
        <f t="shared" si="2"/>
        <v/>
      </c>
      <c r="C192" s="52"/>
      <c r="D192" s="53"/>
      <c r="E192" s="53"/>
      <c r="F192" s="69" t="str">
        <f t="shared" si="11"/>
        <v/>
      </c>
      <c r="G192" s="54" t="str">
        <f t="shared" si="0"/>
        <v/>
      </c>
      <c r="H192" s="54"/>
      <c r="I192" s="54"/>
      <c r="J192" s="70" t="str">
        <f t="shared" ca="1" si="12"/>
        <v/>
      </c>
      <c r="K192" s="70" t="str">
        <f t="shared" ca="1" si="13"/>
        <v/>
      </c>
      <c r="L192" s="70" t="str">
        <f t="shared" ca="1" si="14"/>
        <v/>
      </c>
      <c r="M192" s="54"/>
      <c r="N192" s="55"/>
    </row>
    <row r="193" spans="1:14" s="14" customFormat="1">
      <c r="A193" s="50"/>
      <c r="B193" s="51" t="str">
        <f t="shared" si="2"/>
        <v/>
      </c>
      <c r="C193" s="52"/>
      <c r="D193" s="53"/>
      <c r="E193" s="53"/>
      <c r="F193" s="69" t="str">
        <f t="shared" si="11"/>
        <v/>
      </c>
      <c r="G193" s="54" t="str">
        <f t="shared" si="0"/>
        <v/>
      </c>
      <c r="H193" s="54"/>
      <c r="I193" s="54"/>
      <c r="J193" s="70" t="str">
        <f t="shared" ca="1" si="12"/>
        <v/>
      </c>
      <c r="K193" s="70" t="str">
        <f t="shared" ca="1" si="13"/>
        <v/>
      </c>
      <c r="L193" s="70" t="str">
        <f t="shared" ca="1" si="14"/>
        <v/>
      </c>
      <c r="M193" s="54"/>
      <c r="N193" s="55"/>
    </row>
    <row r="194" spans="1:14" s="14" customFormat="1">
      <c r="A194" s="50"/>
      <c r="B194" s="51" t="str">
        <f t="shared" si="2"/>
        <v/>
      </c>
      <c r="C194" s="52"/>
      <c r="D194" s="53"/>
      <c r="E194" s="53"/>
      <c r="F194" s="69" t="str">
        <f t="shared" si="11"/>
        <v/>
      </c>
      <c r="G194" s="54" t="str">
        <f t="shared" si="0"/>
        <v/>
      </c>
      <c r="H194" s="54"/>
      <c r="I194" s="54"/>
      <c r="J194" s="70" t="str">
        <f t="shared" ca="1" si="12"/>
        <v/>
      </c>
      <c r="K194" s="70" t="str">
        <f t="shared" ca="1" si="13"/>
        <v/>
      </c>
      <c r="L194" s="70" t="str">
        <f t="shared" ca="1" si="14"/>
        <v/>
      </c>
      <c r="M194" s="54"/>
      <c r="N194" s="55"/>
    </row>
    <row r="195" spans="1:14" s="14" customFormat="1">
      <c r="A195" s="50"/>
      <c r="B195" s="51" t="str">
        <f t="shared" si="2"/>
        <v/>
      </c>
      <c r="C195" s="52"/>
      <c r="D195" s="53"/>
      <c r="E195" s="53"/>
      <c r="F195" s="69" t="str">
        <f t="shared" si="11"/>
        <v/>
      </c>
      <c r="G195" s="54" t="str">
        <f t="shared" si="0"/>
        <v/>
      </c>
      <c r="H195" s="54"/>
      <c r="I195" s="54"/>
      <c r="J195" s="70" t="str">
        <f t="shared" ca="1" si="12"/>
        <v/>
      </c>
      <c r="K195" s="70" t="str">
        <f t="shared" ca="1" si="13"/>
        <v/>
      </c>
      <c r="L195" s="70" t="str">
        <f t="shared" ca="1" si="14"/>
        <v/>
      </c>
      <c r="M195" s="54"/>
      <c r="N195" s="55"/>
    </row>
    <row r="196" spans="1:14" s="14" customFormat="1">
      <c r="A196" s="50"/>
      <c r="B196" s="51" t="str">
        <f t="shared" si="2"/>
        <v/>
      </c>
      <c r="C196" s="52"/>
      <c r="D196" s="53"/>
      <c r="E196" s="53"/>
      <c r="F196" s="69" t="str">
        <f t="shared" si="11"/>
        <v/>
      </c>
      <c r="G196" s="54" t="str">
        <f t="shared" si="0"/>
        <v/>
      </c>
      <c r="H196" s="54"/>
      <c r="I196" s="54"/>
      <c r="J196" s="70" t="str">
        <f t="shared" ca="1" si="12"/>
        <v/>
      </c>
      <c r="K196" s="70" t="str">
        <f t="shared" ca="1" si="13"/>
        <v/>
      </c>
      <c r="L196" s="70" t="str">
        <f t="shared" ca="1" si="14"/>
        <v/>
      </c>
      <c r="M196" s="54"/>
      <c r="N196" s="55"/>
    </row>
    <row r="197" spans="1:14" s="14" customFormat="1">
      <c r="A197" s="50"/>
      <c r="B197" s="51" t="str">
        <f t="shared" si="2"/>
        <v/>
      </c>
      <c r="C197" s="52"/>
      <c r="D197" s="53"/>
      <c r="E197" s="53"/>
      <c r="F197" s="69" t="str">
        <f t="shared" si="11"/>
        <v/>
      </c>
      <c r="G197" s="54" t="str">
        <f t="shared" si="0"/>
        <v/>
      </c>
      <c r="H197" s="54"/>
      <c r="I197" s="54"/>
      <c r="J197" s="70" t="str">
        <f t="shared" ca="1" si="12"/>
        <v/>
      </c>
      <c r="K197" s="70" t="str">
        <f t="shared" ca="1" si="13"/>
        <v/>
      </c>
      <c r="L197" s="70" t="str">
        <f t="shared" ca="1" si="14"/>
        <v/>
      </c>
      <c r="M197" s="54"/>
      <c r="N197" s="55"/>
    </row>
    <row r="198" spans="1:14" s="14" customFormat="1">
      <c r="A198" s="50"/>
      <c r="B198" s="51" t="str">
        <f t="shared" si="2"/>
        <v/>
      </c>
      <c r="C198" s="52"/>
      <c r="D198" s="53"/>
      <c r="E198" s="53"/>
      <c r="F198" s="69" t="str">
        <f t="shared" si="11"/>
        <v/>
      </c>
      <c r="G198" s="54" t="str">
        <f t="shared" si="0"/>
        <v/>
      </c>
      <c r="H198" s="54"/>
      <c r="I198" s="54"/>
      <c r="J198" s="70" t="str">
        <f t="shared" ca="1" si="12"/>
        <v/>
      </c>
      <c r="K198" s="70" t="str">
        <f t="shared" ca="1" si="13"/>
        <v/>
      </c>
      <c r="L198" s="70" t="str">
        <f t="shared" ca="1" si="14"/>
        <v/>
      </c>
      <c r="M198" s="54"/>
      <c r="N198" s="55"/>
    </row>
    <row r="199" spans="1:14" s="14" customFormat="1">
      <c r="A199" s="50"/>
      <c r="B199" s="51" t="str">
        <f t="shared" si="2"/>
        <v/>
      </c>
      <c r="C199" s="52"/>
      <c r="D199" s="53"/>
      <c r="E199" s="53"/>
      <c r="F199" s="69" t="str">
        <f t="shared" si="11"/>
        <v/>
      </c>
      <c r="G199" s="54" t="str">
        <f t="shared" si="0"/>
        <v/>
      </c>
      <c r="H199" s="54"/>
      <c r="I199" s="54"/>
      <c r="J199" s="70" t="str">
        <f t="shared" ca="1" si="12"/>
        <v/>
      </c>
      <c r="K199" s="70" t="str">
        <f t="shared" ca="1" si="13"/>
        <v/>
      </c>
      <c r="L199" s="70" t="str">
        <f t="shared" ca="1" si="14"/>
        <v/>
      </c>
      <c r="M199" s="54"/>
      <c r="N199" s="55"/>
    </row>
    <row r="200" spans="1:14" s="14" customFormat="1">
      <c r="A200" s="50"/>
      <c r="B200" s="51" t="str">
        <f t="shared" si="2"/>
        <v/>
      </c>
      <c r="C200" s="52"/>
      <c r="D200" s="53"/>
      <c r="E200" s="53"/>
      <c r="F200" s="69" t="str">
        <f t="shared" si="11"/>
        <v/>
      </c>
      <c r="G200" s="54" t="str">
        <f t="shared" si="0"/>
        <v/>
      </c>
      <c r="H200" s="54"/>
      <c r="I200" s="54"/>
      <c r="J200" s="70" t="str">
        <f t="shared" ca="1" si="12"/>
        <v/>
      </c>
      <c r="K200" s="70" t="str">
        <f t="shared" ca="1" si="13"/>
        <v/>
      </c>
      <c r="L200" s="70" t="str">
        <f t="shared" ca="1" si="14"/>
        <v/>
      </c>
      <c r="M200" s="54"/>
      <c r="N200" s="55"/>
    </row>
    <row r="201" spans="1:14" s="14" customFormat="1">
      <c r="A201" s="50"/>
      <c r="B201" s="51" t="str">
        <f t="shared" si="2"/>
        <v/>
      </c>
      <c r="C201" s="52"/>
      <c r="D201" s="53"/>
      <c r="E201" s="53"/>
      <c r="F201" s="69" t="str">
        <f t="shared" si="11"/>
        <v/>
      </c>
      <c r="G201" s="54" t="str">
        <f t="shared" si="0"/>
        <v/>
      </c>
      <c r="H201" s="54"/>
      <c r="I201" s="54"/>
      <c r="J201" s="70" t="str">
        <f t="shared" ca="1" si="12"/>
        <v/>
      </c>
      <c r="K201" s="70" t="str">
        <f t="shared" ca="1" si="13"/>
        <v/>
      </c>
      <c r="L201" s="70" t="str">
        <f t="shared" ca="1" si="14"/>
        <v/>
      </c>
      <c r="M201" s="54"/>
      <c r="N201" s="55"/>
    </row>
    <row r="202" spans="1:14" s="14" customFormat="1">
      <c r="A202" s="50"/>
      <c r="B202" s="51" t="str">
        <f t="shared" si="2"/>
        <v/>
      </c>
      <c r="C202" s="52"/>
      <c r="D202" s="53"/>
      <c r="E202" s="53"/>
      <c r="F202" s="69" t="str">
        <f t="shared" si="11"/>
        <v/>
      </c>
      <c r="G202" s="54" t="str">
        <f t="shared" si="0"/>
        <v/>
      </c>
      <c r="H202" s="54"/>
      <c r="I202" s="54"/>
      <c r="J202" s="70" t="str">
        <f t="shared" ca="1" si="12"/>
        <v/>
      </c>
      <c r="K202" s="70" t="str">
        <f t="shared" ca="1" si="13"/>
        <v/>
      </c>
      <c r="L202" s="70" t="str">
        <f t="shared" ca="1" si="14"/>
        <v/>
      </c>
      <c r="M202" s="54"/>
      <c r="N202" s="55"/>
    </row>
    <row r="203" spans="1:14" s="14" customFormat="1">
      <c r="A203" s="50"/>
      <c r="B203" s="51" t="str">
        <f t="shared" si="2"/>
        <v/>
      </c>
      <c r="C203" s="52"/>
      <c r="D203" s="53"/>
      <c r="E203" s="53"/>
      <c r="F203" s="69" t="str">
        <f t="shared" ref="F203:F266" si="15">IF(OR($A203="",$B203="",$D203=""),"",IF(AND($E203&lt;&gt;"",MONTH($E203)&lt;MONTH($K$9)),"",IF(AND($H203="",$E203=""),DATEDIF($D203,DATE(YEAR($K$9),MONTH($K$9)+1,0),"d"),IF(AND($D203&lt;&gt;"",$E203&lt;&gt;"",$H203=""),DATEDIF($D203,$E203,"d"),IF(AND($D203&lt;&gt;"",$E203&lt;&gt;"",$H203&lt;&gt;""),DAY(DATE(YEAR($E203),MONTH($E203)+1,0))-(DATE(YEAR($E203),MONTH($E203)+1,0)-$E203),DAY(DATE(YEAR($K$9),MONTH($K$9)+1,0)))))))</f>
        <v/>
      </c>
      <c r="G203" s="54" t="str">
        <f t="shared" si="0"/>
        <v/>
      </c>
      <c r="H203" s="54"/>
      <c r="I203" s="54"/>
      <c r="J203" s="70" t="str">
        <f t="shared" ref="J203:J266" ca="1" si="16">IFERROR(IF(AND($B$8&lt;&gt;"",MONTH($E203)=MONTH($K$9),($E203&gt;$B$8),($E203&gt;$D203)),-SUM($G203/DAY(DATE(YEAR($K$9),MONTH($K$9)+1,0)))*DATEDIF($B$8,$E203,"d")*$C203,""),"")</f>
        <v/>
      </c>
      <c r="K203" s="70" t="str">
        <f t="shared" ref="K203:K266" ca="1" si="17">IFERROR(IF($I203="",SUM($G203/DAY(DATE(YEAR($K$9),MONTH($K$9)+1,0)))*$F203*$C203,""),"")</f>
        <v/>
      </c>
      <c r="L203" s="70" t="str">
        <f t="shared" ref="L203:L266" ca="1" si="18">IFERROR(IF(SUM($H203+$K203)="","",SUM($H203+$K203)),"")</f>
        <v/>
      </c>
      <c r="M203" s="54"/>
      <c r="N203" s="55"/>
    </row>
    <row r="204" spans="1:14" s="14" customFormat="1">
      <c r="A204" s="50"/>
      <c r="B204" s="51" t="str">
        <f t="shared" si="2"/>
        <v/>
      </c>
      <c r="C204" s="52"/>
      <c r="D204" s="53"/>
      <c r="E204" s="53"/>
      <c r="F204" s="69" t="str">
        <f t="shared" si="15"/>
        <v/>
      </c>
      <c r="G204" s="54" t="str">
        <f t="shared" si="0"/>
        <v/>
      </c>
      <c r="H204" s="54"/>
      <c r="I204" s="54"/>
      <c r="J204" s="70" t="str">
        <f t="shared" ca="1" si="16"/>
        <v/>
      </c>
      <c r="K204" s="70" t="str">
        <f t="shared" ca="1" si="17"/>
        <v/>
      </c>
      <c r="L204" s="70" t="str">
        <f t="shared" ca="1" si="18"/>
        <v/>
      </c>
      <c r="M204" s="54"/>
      <c r="N204" s="55"/>
    </row>
    <row r="205" spans="1:14" s="14" customFormat="1">
      <c r="A205" s="50"/>
      <c r="B205" s="51" t="str">
        <f t="shared" si="2"/>
        <v/>
      </c>
      <c r="C205" s="52"/>
      <c r="D205" s="53"/>
      <c r="E205" s="53"/>
      <c r="F205" s="69" t="str">
        <f t="shared" si="15"/>
        <v/>
      </c>
      <c r="G205" s="54" t="str">
        <f t="shared" si="0"/>
        <v/>
      </c>
      <c r="H205" s="54"/>
      <c r="I205" s="54"/>
      <c r="J205" s="70" t="str">
        <f t="shared" ca="1" si="16"/>
        <v/>
      </c>
      <c r="K205" s="70" t="str">
        <f t="shared" ca="1" si="17"/>
        <v/>
      </c>
      <c r="L205" s="70" t="str">
        <f t="shared" ca="1" si="18"/>
        <v/>
      </c>
      <c r="M205" s="54"/>
      <c r="N205" s="55"/>
    </row>
    <row r="206" spans="1:14" s="14" customFormat="1">
      <c r="A206" s="50"/>
      <c r="B206" s="51" t="str">
        <f t="shared" si="2"/>
        <v/>
      </c>
      <c r="C206" s="52"/>
      <c r="D206" s="53"/>
      <c r="E206" s="53"/>
      <c r="F206" s="69" t="str">
        <f t="shared" si="15"/>
        <v/>
      </c>
      <c r="G206" s="54" t="str">
        <f t="shared" si="0"/>
        <v/>
      </c>
      <c r="H206" s="54"/>
      <c r="I206" s="54"/>
      <c r="J206" s="70" t="str">
        <f t="shared" ca="1" si="16"/>
        <v/>
      </c>
      <c r="K206" s="70" t="str">
        <f t="shared" ca="1" si="17"/>
        <v/>
      </c>
      <c r="L206" s="70" t="str">
        <f t="shared" ca="1" si="18"/>
        <v/>
      </c>
      <c r="M206" s="54"/>
      <c r="N206" s="55"/>
    </row>
    <row r="207" spans="1:14" s="14" customFormat="1">
      <c r="A207" s="50"/>
      <c r="B207" s="51" t="str">
        <f t="shared" si="2"/>
        <v/>
      </c>
      <c r="C207" s="52"/>
      <c r="D207" s="53"/>
      <c r="E207" s="53"/>
      <c r="F207" s="69" t="str">
        <f t="shared" si="15"/>
        <v/>
      </c>
      <c r="G207" s="54" t="str">
        <f t="shared" si="0"/>
        <v/>
      </c>
      <c r="H207" s="54"/>
      <c r="I207" s="54"/>
      <c r="J207" s="70" t="str">
        <f t="shared" ca="1" si="16"/>
        <v/>
      </c>
      <c r="K207" s="70" t="str">
        <f t="shared" ca="1" si="17"/>
        <v/>
      </c>
      <c r="L207" s="70" t="str">
        <f t="shared" ca="1" si="18"/>
        <v/>
      </c>
      <c r="M207" s="54"/>
      <c r="N207" s="55"/>
    </row>
    <row r="208" spans="1:14" s="14" customFormat="1">
      <c r="A208" s="50"/>
      <c r="B208" s="51" t="str">
        <f t="shared" si="2"/>
        <v/>
      </c>
      <c r="C208" s="52"/>
      <c r="D208" s="53"/>
      <c r="E208" s="53"/>
      <c r="F208" s="69" t="str">
        <f t="shared" si="15"/>
        <v/>
      </c>
      <c r="G208" s="54" t="str">
        <f t="shared" si="0"/>
        <v/>
      </c>
      <c r="H208" s="54"/>
      <c r="I208" s="54"/>
      <c r="J208" s="70" t="str">
        <f t="shared" ca="1" si="16"/>
        <v/>
      </c>
      <c r="K208" s="70" t="str">
        <f t="shared" ca="1" si="17"/>
        <v/>
      </c>
      <c r="L208" s="70" t="str">
        <f t="shared" ca="1" si="18"/>
        <v/>
      </c>
      <c r="M208" s="54"/>
      <c r="N208" s="55"/>
    </row>
    <row r="209" spans="1:14" s="14" customFormat="1">
      <c r="A209" s="50"/>
      <c r="B209" s="51" t="str">
        <f t="shared" si="2"/>
        <v/>
      </c>
      <c r="C209" s="52"/>
      <c r="D209" s="53"/>
      <c r="E209" s="53"/>
      <c r="F209" s="69" t="str">
        <f t="shared" si="15"/>
        <v/>
      </c>
      <c r="G209" s="54" t="str">
        <f t="shared" si="0"/>
        <v/>
      </c>
      <c r="H209" s="54"/>
      <c r="I209" s="54"/>
      <c r="J209" s="70" t="str">
        <f t="shared" ca="1" si="16"/>
        <v/>
      </c>
      <c r="K209" s="70" t="str">
        <f t="shared" ca="1" si="17"/>
        <v/>
      </c>
      <c r="L209" s="70" t="str">
        <f t="shared" ca="1" si="18"/>
        <v/>
      </c>
      <c r="M209" s="54"/>
      <c r="N209" s="55"/>
    </row>
    <row r="210" spans="1:14" s="14" customFormat="1">
      <c r="A210" s="50"/>
      <c r="B210" s="51" t="str">
        <f t="shared" si="2"/>
        <v/>
      </c>
      <c r="C210" s="52"/>
      <c r="D210" s="53"/>
      <c r="E210" s="53"/>
      <c r="F210" s="69" t="str">
        <f t="shared" si="15"/>
        <v/>
      </c>
      <c r="G210" s="54" t="str">
        <f t="shared" si="0"/>
        <v/>
      </c>
      <c r="H210" s="54"/>
      <c r="I210" s="54"/>
      <c r="J210" s="70" t="str">
        <f t="shared" ca="1" si="16"/>
        <v/>
      </c>
      <c r="K210" s="70" t="str">
        <f t="shared" ca="1" si="17"/>
        <v/>
      </c>
      <c r="L210" s="70" t="str">
        <f t="shared" ca="1" si="18"/>
        <v/>
      </c>
      <c r="M210" s="54"/>
      <c r="N210" s="55"/>
    </row>
    <row r="211" spans="1:14" s="14" customFormat="1">
      <c r="A211" s="50"/>
      <c r="B211" s="51" t="str">
        <f t="shared" si="2"/>
        <v/>
      </c>
      <c r="C211" s="52"/>
      <c r="D211" s="53"/>
      <c r="E211" s="53"/>
      <c r="F211" s="69" t="str">
        <f t="shared" si="15"/>
        <v/>
      </c>
      <c r="G211" s="54" t="str">
        <f t="shared" si="0"/>
        <v/>
      </c>
      <c r="H211" s="54"/>
      <c r="I211" s="54"/>
      <c r="J211" s="70" t="str">
        <f t="shared" ca="1" si="16"/>
        <v/>
      </c>
      <c r="K211" s="70" t="str">
        <f t="shared" ca="1" si="17"/>
        <v/>
      </c>
      <c r="L211" s="70" t="str">
        <f t="shared" ca="1" si="18"/>
        <v/>
      </c>
      <c r="M211" s="54"/>
      <c r="N211" s="55"/>
    </row>
    <row r="212" spans="1:14" s="14" customFormat="1">
      <c r="A212" s="50"/>
      <c r="B212" s="51" t="str">
        <f t="shared" si="2"/>
        <v/>
      </c>
      <c r="C212" s="52"/>
      <c r="D212" s="53"/>
      <c r="E212" s="53"/>
      <c r="F212" s="69" t="str">
        <f t="shared" si="15"/>
        <v/>
      </c>
      <c r="G212" s="54" t="str">
        <f t="shared" si="0"/>
        <v/>
      </c>
      <c r="H212" s="54"/>
      <c r="I212" s="54"/>
      <c r="J212" s="70" t="str">
        <f t="shared" ca="1" si="16"/>
        <v/>
      </c>
      <c r="K212" s="70" t="str">
        <f t="shared" ca="1" si="17"/>
        <v/>
      </c>
      <c r="L212" s="70" t="str">
        <f t="shared" ca="1" si="18"/>
        <v/>
      </c>
      <c r="M212" s="54"/>
      <c r="N212" s="55"/>
    </row>
    <row r="213" spans="1:14" s="14" customFormat="1">
      <c r="A213" s="50"/>
      <c r="B213" s="51" t="str">
        <f t="shared" si="2"/>
        <v/>
      </c>
      <c r="C213" s="52"/>
      <c r="D213" s="53"/>
      <c r="E213" s="53"/>
      <c r="F213" s="69" t="str">
        <f t="shared" si="15"/>
        <v/>
      </c>
      <c r="G213" s="54" t="str">
        <f t="shared" si="0"/>
        <v/>
      </c>
      <c r="H213" s="54"/>
      <c r="I213" s="54"/>
      <c r="J213" s="70" t="str">
        <f t="shared" ca="1" si="16"/>
        <v/>
      </c>
      <c r="K213" s="70" t="str">
        <f t="shared" ca="1" si="17"/>
        <v/>
      </c>
      <c r="L213" s="70" t="str">
        <f t="shared" ca="1" si="18"/>
        <v/>
      </c>
      <c r="M213" s="54"/>
      <c r="N213" s="55"/>
    </row>
    <row r="214" spans="1:14" s="14" customFormat="1">
      <c r="A214" s="50"/>
      <c r="B214" s="51" t="str">
        <f t="shared" si="2"/>
        <v/>
      </c>
      <c r="C214" s="52"/>
      <c r="D214" s="53"/>
      <c r="E214" s="53"/>
      <c r="F214" s="69" t="str">
        <f t="shared" si="15"/>
        <v/>
      </c>
      <c r="G214" s="54" t="str">
        <f t="shared" si="0"/>
        <v/>
      </c>
      <c r="H214" s="54"/>
      <c r="I214" s="54"/>
      <c r="J214" s="70" t="str">
        <f t="shared" ca="1" si="16"/>
        <v/>
      </c>
      <c r="K214" s="70" t="str">
        <f t="shared" ca="1" si="17"/>
        <v/>
      </c>
      <c r="L214" s="70" t="str">
        <f t="shared" ca="1" si="18"/>
        <v/>
      </c>
      <c r="M214" s="54"/>
      <c r="N214" s="55"/>
    </row>
    <row r="215" spans="1:14" s="14" customFormat="1">
      <c r="A215" s="50"/>
      <c r="B215" s="51" t="str">
        <f t="shared" si="2"/>
        <v/>
      </c>
      <c r="C215" s="52"/>
      <c r="D215" s="53"/>
      <c r="E215" s="53"/>
      <c r="F215" s="69" t="str">
        <f t="shared" si="15"/>
        <v/>
      </c>
      <c r="G215" s="54" t="str">
        <f t="shared" si="0"/>
        <v/>
      </c>
      <c r="H215" s="54"/>
      <c r="I215" s="54"/>
      <c r="J215" s="70" t="str">
        <f t="shared" ca="1" si="16"/>
        <v/>
      </c>
      <c r="K215" s="70" t="str">
        <f t="shared" ca="1" si="17"/>
        <v/>
      </c>
      <c r="L215" s="70" t="str">
        <f t="shared" ca="1" si="18"/>
        <v/>
      </c>
      <c r="M215" s="54"/>
      <c r="N215" s="55"/>
    </row>
    <row r="216" spans="1:14" s="14" customFormat="1">
      <c r="A216" s="50"/>
      <c r="B216" s="51" t="str">
        <f t="shared" si="2"/>
        <v/>
      </c>
      <c r="C216" s="52"/>
      <c r="D216" s="53"/>
      <c r="E216" s="53"/>
      <c r="F216" s="69" t="str">
        <f t="shared" si="15"/>
        <v/>
      </c>
      <c r="G216" s="54" t="str">
        <f t="shared" si="0"/>
        <v/>
      </c>
      <c r="H216" s="54"/>
      <c r="I216" s="54"/>
      <c r="J216" s="70" t="str">
        <f t="shared" ca="1" si="16"/>
        <v/>
      </c>
      <c r="K216" s="70" t="str">
        <f t="shared" ca="1" si="17"/>
        <v/>
      </c>
      <c r="L216" s="70" t="str">
        <f t="shared" ca="1" si="18"/>
        <v/>
      </c>
      <c r="M216" s="54"/>
      <c r="N216" s="55"/>
    </row>
    <row r="217" spans="1:14" s="14" customFormat="1">
      <c r="A217" s="50"/>
      <c r="B217" s="51" t="str">
        <f t="shared" si="2"/>
        <v/>
      </c>
      <c r="C217" s="52"/>
      <c r="D217" s="53"/>
      <c r="E217" s="53"/>
      <c r="F217" s="69" t="str">
        <f t="shared" si="15"/>
        <v/>
      </c>
      <c r="G217" s="54" t="str">
        <f t="shared" si="0"/>
        <v/>
      </c>
      <c r="H217" s="54"/>
      <c r="I217" s="54"/>
      <c r="J217" s="70" t="str">
        <f t="shared" ca="1" si="16"/>
        <v/>
      </c>
      <c r="K217" s="70" t="str">
        <f t="shared" ca="1" si="17"/>
        <v/>
      </c>
      <c r="L217" s="70" t="str">
        <f t="shared" ca="1" si="18"/>
        <v/>
      </c>
      <c r="M217" s="54"/>
      <c r="N217" s="55"/>
    </row>
    <row r="218" spans="1:14" s="14" customFormat="1">
      <c r="A218" s="50"/>
      <c r="B218" s="51" t="str">
        <f t="shared" si="2"/>
        <v/>
      </c>
      <c r="C218" s="52"/>
      <c r="D218" s="53"/>
      <c r="E218" s="53"/>
      <c r="F218" s="69" t="str">
        <f t="shared" si="15"/>
        <v/>
      </c>
      <c r="G218" s="54" t="str">
        <f t="shared" si="0"/>
        <v/>
      </c>
      <c r="H218" s="54"/>
      <c r="I218" s="54"/>
      <c r="J218" s="70" t="str">
        <f t="shared" ca="1" si="16"/>
        <v/>
      </c>
      <c r="K218" s="70" t="str">
        <f t="shared" ca="1" si="17"/>
        <v/>
      </c>
      <c r="L218" s="70" t="str">
        <f t="shared" ca="1" si="18"/>
        <v/>
      </c>
      <c r="M218" s="54"/>
      <c r="N218" s="55"/>
    </row>
    <row r="219" spans="1:14" s="14" customFormat="1">
      <c r="A219" s="50"/>
      <c r="B219" s="51" t="str">
        <f t="shared" si="2"/>
        <v/>
      </c>
      <c r="C219" s="52"/>
      <c r="D219" s="53"/>
      <c r="E219" s="53"/>
      <c r="F219" s="69" t="str">
        <f t="shared" si="15"/>
        <v/>
      </c>
      <c r="G219" s="54" t="str">
        <f t="shared" si="0"/>
        <v/>
      </c>
      <c r="H219" s="54"/>
      <c r="I219" s="54"/>
      <c r="J219" s="70" t="str">
        <f t="shared" ca="1" si="16"/>
        <v/>
      </c>
      <c r="K219" s="70" t="str">
        <f t="shared" ca="1" si="17"/>
        <v/>
      </c>
      <c r="L219" s="70" t="str">
        <f t="shared" ca="1" si="18"/>
        <v/>
      </c>
      <c r="M219" s="54"/>
      <c r="N219" s="55"/>
    </row>
    <row r="220" spans="1:14" s="14" customFormat="1">
      <c r="A220" s="50"/>
      <c r="B220" s="51" t="str">
        <f t="shared" si="2"/>
        <v/>
      </c>
      <c r="C220" s="52"/>
      <c r="D220" s="53"/>
      <c r="E220" s="53"/>
      <c r="F220" s="69" t="str">
        <f t="shared" si="15"/>
        <v/>
      </c>
      <c r="G220" s="54" t="str">
        <f t="shared" si="0"/>
        <v/>
      </c>
      <c r="H220" s="54"/>
      <c r="I220" s="54"/>
      <c r="J220" s="70" t="str">
        <f t="shared" ca="1" si="16"/>
        <v/>
      </c>
      <c r="K220" s="70" t="str">
        <f t="shared" ca="1" si="17"/>
        <v/>
      </c>
      <c r="L220" s="70" t="str">
        <f t="shared" ca="1" si="18"/>
        <v/>
      </c>
      <c r="M220" s="54"/>
      <c r="N220" s="55"/>
    </row>
    <row r="221" spans="1:14" s="14" customFormat="1">
      <c r="A221" s="50"/>
      <c r="B221" s="51" t="str">
        <f t="shared" si="2"/>
        <v/>
      </c>
      <c r="C221" s="52"/>
      <c r="D221" s="53"/>
      <c r="E221" s="53"/>
      <c r="F221" s="69" t="str">
        <f t="shared" si="15"/>
        <v/>
      </c>
      <c r="G221" s="54" t="str">
        <f t="shared" si="0"/>
        <v/>
      </c>
      <c r="H221" s="54"/>
      <c r="I221" s="54"/>
      <c r="J221" s="70" t="str">
        <f t="shared" ca="1" si="16"/>
        <v/>
      </c>
      <c r="K221" s="70" t="str">
        <f t="shared" ca="1" si="17"/>
        <v/>
      </c>
      <c r="L221" s="70" t="str">
        <f t="shared" ca="1" si="18"/>
        <v/>
      </c>
      <c r="M221" s="54"/>
      <c r="N221" s="55"/>
    </row>
    <row r="222" spans="1:14" s="14" customFormat="1">
      <c r="A222" s="50"/>
      <c r="B222" s="51" t="str">
        <f t="shared" si="2"/>
        <v/>
      </c>
      <c r="C222" s="52"/>
      <c r="D222" s="53"/>
      <c r="E222" s="53"/>
      <c r="F222" s="69" t="str">
        <f t="shared" si="15"/>
        <v/>
      </c>
      <c r="G222" s="54" t="str">
        <f t="shared" si="0"/>
        <v/>
      </c>
      <c r="H222" s="54"/>
      <c r="I222" s="54"/>
      <c r="J222" s="70" t="str">
        <f t="shared" ca="1" si="16"/>
        <v/>
      </c>
      <c r="K222" s="70" t="str">
        <f t="shared" ca="1" si="17"/>
        <v/>
      </c>
      <c r="L222" s="70" t="str">
        <f t="shared" ca="1" si="18"/>
        <v/>
      </c>
      <c r="M222" s="54"/>
      <c r="N222" s="55"/>
    </row>
    <row r="223" spans="1:14" s="14" customFormat="1">
      <c r="A223" s="50"/>
      <c r="B223" s="51" t="str">
        <f t="shared" si="2"/>
        <v/>
      </c>
      <c r="C223" s="52"/>
      <c r="D223" s="53"/>
      <c r="E223" s="53"/>
      <c r="F223" s="69" t="str">
        <f t="shared" si="15"/>
        <v/>
      </c>
      <c r="G223" s="54" t="str">
        <f t="shared" si="0"/>
        <v/>
      </c>
      <c r="H223" s="54"/>
      <c r="I223" s="54"/>
      <c r="J223" s="70" t="str">
        <f t="shared" ca="1" si="16"/>
        <v/>
      </c>
      <c r="K223" s="70" t="str">
        <f t="shared" ca="1" si="17"/>
        <v/>
      </c>
      <c r="L223" s="70" t="str">
        <f t="shared" ca="1" si="18"/>
        <v/>
      </c>
      <c r="M223" s="54"/>
      <c r="N223" s="55"/>
    </row>
    <row r="224" spans="1:14" s="14" customFormat="1">
      <c r="A224" s="50"/>
      <c r="B224" s="51" t="str">
        <f t="shared" si="2"/>
        <v/>
      </c>
      <c r="C224" s="52"/>
      <c r="D224" s="53"/>
      <c r="E224" s="53"/>
      <c r="F224" s="69" t="str">
        <f t="shared" si="15"/>
        <v/>
      </c>
      <c r="G224" s="54" t="str">
        <f t="shared" si="0"/>
        <v/>
      </c>
      <c r="H224" s="54"/>
      <c r="I224" s="54"/>
      <c r="J224" s="70" t="str">
        <f t="shared" ca="1" si="16"/>
        <v/>
      </c>
      <c r="K224" s="70" t="str">
        <f t="shared" ca="1" si="17"/>
        <v/>
      </c>
      <c r="L224" s="70" t="str">
        <f t="shared" ca="1" si="18"/>
        <v/>
      </c>
      <c r="M224" s="54"/>
      <c r="N224" s="55"/>
    </row>
    <row r="225" spans="1:14" s="14" customFormat="1">
      <c r="A225" s="50"/>
      <c r="B225" s="51" t="str">
        <f t="shared" si="2"/>
        <v/>
      </c>
      <c r="C225" s="52"/>
      <c r="D225" s="53"/>
      <c r="E225" s="53"/>
      <c r="F225" s="69" t="str">
        <f t="shared" si="15"/>
        <v/>
      </c>
      <c r="G225" s="54" t="str">
        <f t="shared" si="0"/>
        <v/>
      </c>
      <c r="H225" s="54"/>
      <c r="I225" s="54"/>
      <c r="J225" s="70" t="str">
        <f t="shared" ca="1" si="16"/>
        <v/>
      </c>
      <c r="K225" s="70" t="str">
        <f t="shared" ca="1" si="17"/>
        <v/>
      </c>
      <c r="L225" s="70" t="str">
        <f t="shared" ca="1" si="18"/>
        <v/>
      </c>
      <c r="M225" s="54"/>
      <c r="N225" s="55"/>
    </row>
    <row r="226" spans="1:14" s="14" customFormat="1">
      <c r="A226" s="50"/>
      <c r="B226" s="51" t="str">
        <f t="shared" si="2"/>
        <v/>
      </c>
      <c r="C226" s="52"/>
      <c r="D226" s="53"/>
      <c r="E226" s="53"/>
      <c r="F226" s="69" t="str">
        <f t="shared" si="15"/>
        <v/>
      </c>
      <c r="G226" s="54" t="str">
        <f t="shared" si="0"/>
        <v/>
      </c>
      <c r="H226" s="54"/>
      <c r="I226" s="54"/>
      <c r="J226" s="70" t="str">
        <f t="shared" ca="1" si="16"/>
        <v/>
      </c>
      <c r="K226" s="70" t="str">
        <f t="shared" ca="1" si="17"/>
        <v/>
      </c>
      <c r="L226" s="70" t="str">
        <f t="shared" ca="1" si="18"/>
        <v/>
      </c>
      <c r="M226" s="54"/>
      <c r="N226" s="55"/>
    </row>
    <row r="227" spans="1:14" s="14" customFormat="1">
      <c r="A227" s="50"/>
      <c r="B227" s="51" t="str">
        <f t="shared" si="2"/>
        <v/>
      </c>
      <c r="C227" s="52"/>
      <c r="D227" s="53"/>
      <c r="E227" s="53"/>
      <c r="F227" s="69" t="str">
        <f t="shared" si="15"/>
        <v/>
      </c>
      <c r="G227" s="54" t="str">
        <f t="shared" si="0"/>
        <v/>
      </c>
      <c r="H227" s="54"/>
      <c r="I227" s="54"/>
      <c r="J227" s="70" t="str">
        <f t="shared" ca="1" si="16"/>
        <v/>
      </c>
      <c r="K227" s="70" t="str">
        <f t="shared" ca="1" si="17"/>
        <v/>
      </c>
      <c r="L227" s="70" t="str">
        <f t="shared" ca="1" si="18"/>
        <v/>
      </c>
      <c r="M227" s="54"/>
      <c r="N227" s="55"/>
    </row>
    <row r="228" spans="1:14" s="14" customFormat="1">
      <c r="A228" s="50"/>
      <c r="B228" s="51" t="str">
        <f t="shared" si="2"/>
        <v/>
      </c>
      <c r="C228" s="52"/>
      <c r="D228" s="53"/>
      <c r="E228" s="53"/>
      <c r="F228" s="69" t="str">
        <f t="shared" si="15"/>
        <v/>
      </c>
      <c r="G228" s="54" t="str">
        <f t="shared" si="0"/>
        <v/>
      </c>
      <c r="H228" s="54"/>
      <c r="I228" s="54"/>
      <c r="J228" s="70" t="str">
        <f t="shared" ca="1" si="16"/>
        <v/>
      </c>
      <c r="K228" s="70" t="str">
        <f t="shared" ca="1" si="17"/>
        <v/>
      </c>
      <c r="L228" s="70" t="str">
        <f t="shared" ca="1" si="18"/>
        <v/>
      </c>
      <c r="M228" s="54"/>
      <c r="N228" s="55"/>
    </row>
    <row r="229" spans="1:14" s="14" customFormat="1">
      <c r="A229" s="50"/>
      <c r="B229" s="51" t="str">
        <f t="shared" si="2"/>
        <v/>
      </c>
      <c r="C229" s="52"/>
      <c r="D229" s="53"/>
      <c r="E229" s="53"/>
      <c r="F229" s="69" t="str">
        <f t="shared" si="15"/>
        <v/>
      </c>
      <c r="G229" s="54" t="str">
        <f t="shared" si="0"/>
        <v/>
      </c>
      <c r="H229" s="54"/>
      <c r="I229" s="54"/>
      <c r="J229" s="70" t="str">
        <f t="shared" ca="1" si="16"/>
        <v/>
      </c>
      <c r="K229" s="70" t="str">
        <f t="shared" ca="1" si="17"/>
        <v/>
      </c>
      <c r="L229" s="70" t="str">
        <f t="shared" ca="1" si="18"/>
        <v/>
      </c>
      <c r="M229" s="54"/>
      <c r="N229" s="55"/>
    </row>
    <row r="230" spans="1:14" s="14" customFormat="1">
      <c r="A230" s="50"/>
      <c r="B230" s="51" t="str">
        <f t="shared" si="2"/>
        <v/>
      </c>
      <c r="C230" s="52"/>
      <c r="D230" s="53"/>
      <c r="E230" s="53"/>
      <c r="F230" s="69" t="str">
        <f t="shared" si="15"/>
        <v/>
      </c>
      <c r="G230" s="54" t="str">
        <f t="shared" si="0"/>
        <v/>
      </c>
      <c r="H230" s="54"/>
      <c r="I230" s="54"/>
      <c r="J230" s="70" t="str">
        <f t="shared" ca="1" si="16"/>
        <v/>
      </c>
      <c r="K230" s="70" t="str">
        <f t="shared" ca="1" si="17"/>
        <v/>
      </c>
      <c r="L230" s="70" t="str">
        <f t="shared" ca="1" si="18"/>
        <v/>
      </c>
      <c r="M230" s="54"/>
      <c r="N230" s="55"/>
    </row>
    <row r="231" spans="1:14" s="14" customFormat="1">
      <c r="A231" s="50"/>
      <c r="B231" s="51" t="str">
        <f t="shared" si="2"/>
        <v/>
      </c>
      <c r="C231" s="52"/>
      <c r="D231" s="53"/>
      <c r="E231" s="53"/>
      <c r="F231" s="69" t="str">
        <f t="shared" si="15"/>
        <v/>
      </c>
      <c r="G231" s="54" t="str">
        <f t="shared" si="0"/>
        <v/>
      </c>
      <c r="H231" s="54"/>
      <c r="I231" s="54"/>
      <c r="J231" s="70" t="str">
        <f t="shared" ca="1" si="16"/>
        <v/>
      </c>
      <c r="K231" s="70" t="str">
        <f t="shared" ca="1" si="17"/>
        <v/>
      </c>
      <c r="L231" s="70" t="str">
        <f t="shared" ca="1" si="18"/>
        <v/>
      </c>
      <c r="M231" s="54"/>
      <c r="N231" s="55"/>
    </row>
    <row r="232" spans="1:14" s="14" customFormat="1">
      <c r="A232" s="50"/>
      <c r="B232" s="51" t="str">
        <f t="shared" si="2"/>
        <v/>
      </c>
      <c r="C232" s="52"/>
      <c r="D232" s="53"/>
      <c r="E232" s="53"/>
      <c r="F232" s="69" t="str">
        <f t="shared" si="15"/>
        <v/>
      </c>
      <c r="G232" s="54" t="str">
        <f t="shared" si="0"/>
        <v/>
      </c>
      <c r="H232" s="54"/>
      <c r="I232" s="54"/>
      <c r="J232" s="70" t="str">
        <f t="shared" ca="1" si="16"/>
        <v/>
      </c>
      <c r="K232" s="70" t="str">
        <f t="shared" ca="1" si="17"/>
        <v/>
      </c>
      <c r="L232" s="70" t="str">
        <f t="shared" ca="1" si="18"/>
        <v/>
      </c>
      <c r="M232" s="54"/>
      <c r="N232" s="55"/>
    </row>
    <row r="233" spans="1:14" s="14" customFormat="1">
      <c r="A233" s="50"/>
      <c r="B233" s="51" t="str">
        <f t="shared" si="2"/>
        <v/>
      </c>
      <c r="C233" s="52"/>
      <c r="D233" s="53"/>
      <c r="E233" s="53"/>
      <c r="F233" s="69" t="str">
        <f t="shared" si="15"/>
        <v/>
      </c>
      <c r="G233" s="54" t="str">
        <f t="shared" si="0"/>
        <v/>
      </c>
      <c r="H233" s="54"/>
      <c r="I233" s="54"/>
      <c r="J233" s="70" t="str">
        <f t="shared" ca="1" si="16"/>
        <v/>
      </c>
      <c r="K233" s="70" t="str">
        <f t="shared" ca="1" si="17"/>
        <v/>
      </c>
      <c r="L233" s="70" t="str">
        <f t="shared" ca="1" si="18"/>
        <v/>
      </c>
      <c r="M233" s="54"/>
      <c r="N233" s="55"/>
    </row>
    <row r="234" spans="1:14" s="14" customFormat="1">
      <c r="A234" s="50"/>
      <c r="B234" s="51" t="str">
        <f t="shared" si="2"/>
        <v/>
      </c>
      <c r="C234" s="52"/>
      <c r="D234" s="53"/>
      <c r="E234" s="53"/>
      <c r="F234" s="69" t="str">
        <f t="shared" si="15"/>
        <v/>
      </c>
      <c r="G234" s="54" t="str">
        <f t="shared" si="0"/>
        <v/>
      </c>
      <c r="H234" s="54"/>
      <c r="I234" s="54"/>
      <c r="J234" s="70" t="str">
        <f t="shared" ca="1" si="16"/>
        <v/>
      </c>
      <c r="K234" s="70" t="str">
        <f t="shared" ca="1" si="17"/>
        <v/>
      </c>
      <c r="L234" s="70" t="str">
        <f t="shared" ca="1" si="18"/>
        <v/>
      </c>
      <c r="M234" s="54"/>
      <c r="N234" s="55"/>
    </row>
    <row r="235" spans="1:14" s="14" customFormat="1">
      <c r="A235" s="50"/>
      <c r="B235" s="51" t="str">
        <f t="shared" si="2"/>
        <v/>
      </c>
      <c r="C235" s="52"/>
      <c r="D235" s="53"/>
      <c r="E235" s="53"/>
      <c r="F235" s="69" t="str">
        <f t="shared" si="15"/>
        <v/>
      </c>
      <c r="G235" s="54" t="str">
        <f t="shared" si="0"/>
        <v/>
      </c>
      <c r="H235" s="54"/>
      <c r="I235" s="54"/>
      <c r="J235" s="70" t="str">
        <f t="shared" ca="1" si="16"/>
        <v/>
      </c>
      <c r="K235" s="70" t="str">
        <f t="shared" ca="1" si="17"/>
        <v/>
      </c>
      <c r="L235" s="70" t="str">
        <f t="shared" ca="1" si="18"/>
        <v/>
      </c>
      <c r="M235" s="54"/>
      <c r="N235" s="55"/>
    </row>
    <row r="236" spans="1:14" s="14" customFormat="1">
      <c r="A236" s="50"/>
      <c r="B236" s="51" t="str">
        <f t="shared" si="2"/>
        <v/>
      </c>
      <c r="C236" s="52"/>
      <c r="D236" s="53"/>
      <c r="E236" s="53"/>
      <c r="F236" s="69" t="str">
        <f t="shared" si="15"/>
        <v/>
      </c>
      <c r="G236" s="54" t="str">
        <f t="shared" si="0"/>
        <v/>
      </c>
      <c r="H236" s="54"/>
      <c r="I236" s="54"/>
      <c r="J236" s="70" t="str">
        <f t="shared" ca="1" si="16"/>
        <v/>
      </c>
      <c r="K236" s="70" t="str">
        <f t="shared" ca="1" si="17"/>
        <v/>
      </c>
      <c r="L236" s="70" t="str">
        <f t="shared" ca="1" si="18"/>
        <v/>
      </c>
      <c r="M236" s="54"/>
      <c r="N236" s="55"/>
    </row>
    <row r="237" spans="1:14" s="14" customFormat="1">
      <c r="A237" s="50"/>
      <c r="B237" s="51" t="str">
        <f t="shared" si="2"/>
        <v/>
      </c>
      <c r="C237" s="52"/>
      <c r="D237" s="53"/>
      <c r="E237" s="53"/>
      <c r="F237" s="69" t="str">
        <f t="shared" si="15"/>
        <v/>
      </c>
      <c r="G237" s="54" t="str">
        <f t="shared" si="0"/>
        <v/>
      </c>
      <c r="H237" s="54"/>
      <c r="I237" s="54"/>
      <c r="J237" s="70" t="str">
        <f t="shared" ca="1" si="16"/>
        <v/>
      </c>
      <c r="K237" s="70" t="str">
        <f t="shared" ca="1" si="17"/>
        <v/>
      </c>
      <c r="L237" s="70" t="str">
        <f t="shared" ca="1" si="18"/>
        <v/>
      </c>
      <c r="M237" s="54"/>
      <c r="N237" s="55"/>
    </row>
    <row r="238" spans="1:14" s="14" customFormat="1">
      <c r="A238" s="50"/>
      <c r="B238" s="51" t="str">
        <f t="shared" si="2"/>
        <v/>
      </c>
      <c r="C238" s="52"/>
      <c r="D238" s="53"/>
      <c r="E238" s="53"/>
      <c r="F238" s="69" t="str">
        <f t="shared" si="15"/>
        <v/>
      </c>
      <c r="G238" s="54" t="str">
        <f t="shared" si="0"/>
        <v/>
      </c>
      <c r="H238" s="54"/>
      <c r="I238" s="54"/>
      <c r="J238" s="70" t="str">
        <f t="shared" ca="1" si="16"/>
        <v/>
      </c>
      <c r="K238" s="70" t="str">
        <f t="shared" ca="1" si="17"/>
        <v/>
      </c>
      <c r="L238" s="70" t="str">
        <f t="shared" ca="1" si="18"/>
        <v/>
      </c>
      <c r="M238" s="54"/>
      <c r="N238" s="55"/>
    </row>
    <row r="239" spans="1:14" s="14" customFormat="1">
      <c r="A239" s="50"/>
      <c r="B239" s="51" t="str">
        <f t="shared" si="2"/>
        <v/>
      </c>
      <c r="C239" s="52"/>
      <c r="D239" s="53"/>
      <c r="E239" s="53"/>
      <c r="F239" s="69" t="str">
        <f t="shared" si="15"/>
        <v/>
      </c>
      <c r="G239" s="54" t="str">
        <f t="shared" si="0"/>
        <v/>
      </c>
      <c r="H239" s="54"/>
      <c r="I239" s="54"/>
      <c r="J239" s="70" t="str">
        <f t="shared" ca="1" si="16"/>
        <v/>
      </c>
      <c r="K239" s="70" t="str">
        <f t="shared" ca="1" si="17"/>
        <v/>
      </c>
      <c r="L239" s="70" t="str">
        <f t="shared" ca="1" si="18"/>
        <v/>
      </c>
      <c r="M239" s="54"/>
      <c r="N239" s="55"/>
    </row>
    <row r="240" spans="1:14" s="14" customFormat="1">
      <c r="A240" s="50"/>
      <c r="B240" s="51" t="str">
        <f t="shared" si="2"/>
        <v/>
      </c>
      <c r="C240" s="52"/>
      <c r="D240" s="53"/>
      <c r="E240" s="53"/>
      <c r="F240" s="69" t="str">
        <f t="shared" si="15"/>
        <v/>
      </c>
      <c r="G240" s="54" t="str">
        <f t="shared" si="0"/>
        <v/>
      </c>
      <c r="H240" s="54"/>
      <c r="I240" s="54"/>
      <c r="J240" s="70" t="str">
        <f t="shared" ca="1" si="16"/>
        <v/>
      </c>
      <c r="K240" s="70" t="str">
        <f t="shared" ca="1" si="17"/>
        <v/>
      </c>
      <c r="L240" s="70" t="str">
        <f t="shared" ca="1" si="18"/>
        <v/>
      </c>
      <c r="M240" s="54"/>
      <c r="N240" s="55"/>
    </row>
    <row r="241" spans="1:14" s="14" customFormat="1">
      <c r="A241" s="50"/>
      <c r="B241" s="51" t="str">
        <f t="shared" si="2"/>
        <v/>
      </c>
      <c r="C241" s="52"/>
      <c r="D241" s="53"/>
      <c r="E241" s="53"/>
      <c r="F241" s="69" t="str">
        <f t="shared" si="15"/>
        <v/>
      </c>
      <c r="G241" s="54" t="str">
        <f t="shared" si="0"/>
        <v/>
      </c>
      <c r="H241" s="54"/>
      <c r="I241" s="54"/>
      <c r="J241" s="70" t="str">
        <f t="shared" ca="1" si="16"/>
        <v/>
      </c>
      <c r="K241" s="70" t="str">
        <f t="shared" ca="1" si="17"/>
        <v/>
      </c>
      <c r="L241" s="70" t="str">
        <f t="shared" ca="1" si="18"/>
        <v/>
      </c>
      <c r="M241" s="54"/>
      <c r="N241" s="55"/>
    </row>
    <row r="242" spans="1:14" s="14" customFormat="1">
      <c r="A242" s="50"/>
      <c r="B242" s="51" t="str">
        <f t="shared" si="2"/>
        <v/>
      </c>
      <c r="C242" s="52"/>
      <c r="D242" s="53"/>
      <c r="E242" s="53"/>
      <c r="F242" s="69" t="str">
        <f t="shared" si="15"/>
        <v/>
      </c>
      <c r="G242" s="54" t="str">
        <f t="shared" si="0"/>
        <v/>
      </c>
      <c r="H242" s="54"/>
      <c r="I242" s="54"/>
      <c r="J242" s="70" t="str">
        <f t="shared" ca="1" si="16"/>
        <v/>
      </c>
      <c r="K242" s="70" t="str">
        <f t="shared" ca="1" si="17"/>
        <v/>
      </c>
      <c r="L242" s="70" t="str">
        <f t="shared" ca="1" si="18"/>
        <v/>
      </c>
      <c r="M242" s="54"/>
      <c r="N242" s="55"/>
    </row>
    <row r="243" spans="1:14" s="14" customFormat="1">
      <c r="A243" s="50"/>
      <c r="B243" s="51" t="str">
        <f t="shared" si="2"/>
        <v/>
      </c>
      <c r="C243" s="52"/>
      <c r="D243" s="53"/>
      <c r="E243" s="53"/>
      <c r="F243" s="69" t="str">
        <f t="shared" si="15"/>
        <v/>
      </c>
      <c r="G243" s="54" t="str">
        <f t="shared" si="0"/>
        <v/>
      </c>
      <c r="H243" s="54"/>
      <c r="I243" s="54"/>
      <c r="J243" s="70" t="str">
        <f t="shared" ca="1" si="16"/>
        <v/>
      </c>
      <c r="K243" s="70" t="str">
        <f t="shared" ca="1" si="17"/>
        <v/>
      </c>
      <c r="L243" s="70" t="str">
        <f t="shared" ca="1" si="18"/>
        <v/>
      </c>
      <c r="M243" s="54"/>
      <c r="N243" s="55"/>
    </row>
    <row r="244" spans="1:14" s="14" customFormat="1">
      <c r="A244" s="50"/>
      <c r="B244" s="51" t="str">
        <f t="shared" si="2"/>
        <v/>
      </c>
      <c r="C244" s="52"/>
      <c r="D244" s="53"/>
      <c r="E244" s="53"/>
      <c r="F244" s="69" t="str">
        <f t="shared" si="15"/>
        <v/>
      </c>
      <c r="G244" s="54" t="str">
        <f t="shared" si="0"/>
        <v/>
      </c>
      <c r="H244" s="54"/>
      <c r="I244" s="54"/>
      <c r="J244" s="70" t="str">
        <f t="shared" ca="1" si="16"/>
        <v/>
      </c>
      <c r="K244" s="70" t="str">
        <f t="shared" ca="1" si="17"/>
        <v/>
      </c>
      <c r="L244" s="70" t="str">
        <f t="shared" ca="1" si="18"/>
        <v/>
      </c>
      <c r="M244" s="54"/>
      <c r="N244" s="55"/>
    </row>
    <row r="245" spans="1:14" s="14" customFormat="1">
      <c r="A245" s="50"/>
      <c r="B245" s="51" t="str">
        <f t="shared" si="2"/>
        <v/>
      </c>
      <c r="C245" s="52"/>
      <c r="D245" s="53"/>
      <c r="E245" s="53"/>
      <c r="F245" s="69" t="str">
        <f t="shared" si="15"/>
        <v/>
      </c>
      <c r="G245" s="54" t="str">
        <f t="shared" si="0"/>
        <v/>
      </c>
      <c r="H245" s="54"/>
      <c r="I245" s="54"/>
      <c r="J245" s="70" t="str">
        <f t="shared" ca="1" si="16"/>
        <v/>
      </c>
      <c r="K245" s="70" t="str">
        <f t="shared" ca="1" si="17"/>
        <v/>
      </c>
      <c r="L245" s="70" t="str">
        <f t="shared" ca="1" si="18"/>
        <v/>
      </c>
      <c r="M245" s="54"/>
      <c r="N245" s="55"/>
    </row>
    <row r="246" spans="1:14" s="14" customFormat="1">
      <c r="A246" s="50"/>
      <c r="B246" s="51" t="str">
        <f t="shared" si="2"/>
        <v/>
      </c>
      <c r="C246" s="52"/>
      <c r="D246" s="53"/>
      <c r="E246" s="53"/>
      <c r="F246" s="69" t="str">
        <f t="shared" si="15"/>
        <v/>
      </c>
      <c r="G246" s="54" t="str">
        <f t="shared" si="0"/>
        <v/>
      </c>
      <c r="H246" s="54"/>
      <c r="I246" s="54"/>
      <c r="J246" s="70" t="str">
        <f t="shared" ca="1" si="16"/>
        <v/>
      </c>
      <c r="K246" s="70" t="str">
        <f t="shared" ca="1" si="17"/>
        <v/>
      </c>
      <c r="L246" s="70" t="str">
        <f t="shared" ca="1" si="18"/>
        <v/>
      </c>
      <c r="M246" s="54"/>
      <c r="N246" s="55"/>
    </row>
    <row r="247" spans="1:14" s="14" customFormat="1">
      <c r="A247" s="50"/>
      <c r="B247" s="51" t="str">
        <f t="shared" si="2"/>
        <v/>
      </c>
      <c r="C247" s="52"/>
      <c r="D247" s="53"/>
      <c r="E247" s="53"/>
      <c r="F247" s="69" t="str">
        <f t="shared" si="15"/>
        <v/>
      </c>
      <c r="G247" s="54" t="str">
        <f t="shared" si="0"/>
        <v/>
      </c>
      <c r="H247" s="54"/>
      <c r="I247" s="54"/>
      <c r="J247" s="70" t="str">
        <f t="shared" ca="1" si="16"/>
        <v/>
      </c>
      <c r="K247" s="70" t="str">
        <f t="shared" ca="1" si="17"/>
        <v/>
      </c>
      <c r="L247" s="70" t="str">
        <f t="shared" ca="1" si="18"/>
        <v/>
      </c>
      <c r="M247" s="54"/>
      <c r="N247" s="55"/>
    </row>
    <row r="248" spans="1:14" s="14" customFormat="1">
      <c r="A248" s="50"/>
      <c r="B248" s="51" t="str">
        <f t="shared" si="2"/>
        <v/>
      </c>
      <c r="C248" s="52"/>
      <c r="D248" s="53"/>
      <c r="E248" s="53"/>
      <c r="F248" s="69" t="str">
        <f t="shared" si="15"/>
        <v/>
      </c>
      <c r="G248" s="54" t="str">
        <f t="shared" si="0"/>
        <v/>
      </c>
      <c r="H248" s="54"/>
      <c r="I248" s="54"/>
      <c r="J248" s="70" t="str">
        <f t="shared" ca="1" si="16"/>
        <v/>
      </c>
      <c r="K248" s="70" t="str">
        <f t="shared" ca="1" si="17"/>
        <v/>
      </c>
      <c r="L248" s="70" t="str">
        <f t="shared" ca="1" si="18"/>
        <v/>
      </c>
      <c r="M248" s="54"/>
      <c r="N248" s="55"/>
    </row>
    <row r="249" spans="1:14" s="14" customFormat="1">
      <c r="A249" s="50"/>
      <c r="B249" s="51" t="str">
        <f t="shared" si="2"/>
        <v/>
      </c>
      <c r="C249" s="52"/>
      <c r="D249" s="53"/>
      <c r="E249" s="53"/>
      <c r="F249" s="69" t="str">
        <f t="shared" si="15"/>
        <v/>
      </c>
      <c r="G249" s="54" t="str">
        <f t="shared" si="0"/>
        <v/>
      </c>
      <c r="H249" s="54"/>
      <c r="I249" s="54"/>
      <c r="J249" s="70" t="str">
        <f t="shared" ca="1" si="16"/>
        <v/>
      </c>
      <c r="K249" s="70" t="str">
        <f t="shared" ca="1" si="17"/>
        <v/>
      </c>
      <c r="L249" s="70" t="str">
        <f t="shared" ca="1" si="18"/>
        <v/>
      </c>
      <c r="M249" s="54"/>
      <c r="N249" s="55"/>
    </row>
    <row r="250" spans="1:14" s="14" customFormat="1">
      <c r="A250" s="50"/>
      <c r="B250" s="51" t="str">
        <f t="shared" si="2"/>
        <v/>
      </c>
      <c r="C250" s="52"/>
      <c r="D250" s="53"/>
      <c r="E250" s="53"/>
      <c r="F250" s="69" t="str">
        <f t="shared" si="15"/>
        <v/>
      </c>
      <c r="G250" s="54" t="str">
        <f t="shared" si="0"/>
        <v/>
      </c>
      <c r="H250" s="54"/>
      <c r="I250" s="54"/>
      <c r="J250" s="70" t="str">
        <f t="shared" ca="1" si="16"/>
        <v/>
      </c>
      <c r="K250" s="70" t="str">
        <f t="shared" ca="1" si="17"/>
        <v/>
      </c>
      <c r="L250" s="70" t="str">
        <f t="shared" ca="1" si="18"/>
        <v/>
      </c>
      <c r="M250" s="54"/>
      <c r="N250" s="55"/>
    </row>
    <row r="251" spans="1:14" s="14" customFormat="1">
      <c r="A251" s="50"/>
      <c r="B251" s="51" t="str">
        <f t="shared" si="2"/>
        <v/>
      </c>
      <c r="C251" s="52"/>
      <c r="D251" s="53"/>
      <c r="E251" s="53"/>
      <c r="F251" s="69" t="str">
        <f t="shared" si="15"/>
        <v/>
      </c>
      <c r="G251" s="54" t="str">
        <f t="shared" si="0"/>
        <v/>
      </c>
      <c r="H251" s="54"/>
      <c r="I251" s="54"/>
      <c r="J251" s="70" t="str">
        <f t="shared" ca="1" si="16"/>
        <v/>
      </c>
      <c r="K251" s="70" t="str">
        <f t="shared" ca="1" si="17"/>
        <v/>
      </c>
      <c r="L251" s="70" t="str">
        <f t="shared" ca="1" si="18"/>
        <v/>
      </c>
      <c r="M251" s="54"/>
      <c r="N251" s="55"/>
    </row>
    <row r="252" spans="1:14" s="14" customFormat="1">
      <c r="A252" s="50"/>
      <c r="B252" s="51" t="str">
        <f t="shared" ref="B252:B315" si="19">IFERROR(IF($A252&lt;&gt;"",VLOOKUP($A252,Matos,2,0),""),"")</f>
        <v/>
      </c>
      <c r="C252" s="52"/>
      <c r="D252" s="53"/>
      <c r="E252" s="53"/>
      <c r="F252" s="69" t="str">
        <f t="shared" si="15"/>
        <v/>
      </c>
      <c r="G252" s="54" t="str">
        <f t="shared" si="0"/>
        <v/>
      </c>
      <c r="H252" s="54"/>
      <c r="I252" s="54"/>
      <c r="J252" s="70" t="str">
        <f t="shared" ca="1" si="16"/>
        <v/>
      </c>
      <c r="K252" s="70" t="str">
        <f t="shared" ca="1" si="17"/>
        <v/>
      </c>
      <c r="L252" s="70" t="str">
        <f t="shared" ca="1" si="18"/>
        <v/>
      </c>
      <c r="M252" s="54"/>
      <c r="N252" s="55"/>
    </row>
    <row r="253" spans="1:14" s="14" customFormat="1">
      <c r="A253" s="50"/>
      <c r="B253" s="51" t="str">
        <f t="shared" si="19"/>
        <v/>
      </c>
      <c r="C253" s="52"/>
      <c r="D253" s="53"/>
      <c r="E253" s="53"/>
      <c r="F253" s="69" t="str">
        <f t="shared" si="15"/>
        <v/>
      </c>
      <c r="G253" s="54" t="str">
        <f t="shared" ref="G253:G316" si="20">IFERROR(IF($A253&lt;&gt;"",VLOOKUP($A253,Matos,3,0),""),"")</f>
        <v/>
      </c>
      <c r="H253" s="54"/>
      <c r="I253" s="54"/>
      <c r="J253" s="70" t="str">
        <f t="shared" ca="1" si="16"/>
        <v/>
      </c>
      <c r="K253" s="70" t="str">
        <f t="shared" ca="1" si="17"/>
        <v/>
      </c>
      <c r="L253" s="70" t="str">
        <f t="shared" ca="1" si="18"/>
        <v/>
      </c>
      <c r="M253" s="54"/>
      <c r="N253" s="55"/>
    </row>
    <row r="254" spans="1:14" s="14" customFormat="1">
      <c r="A254" s="50"/>
      <c r="B254" s="51" t="str">
        <f t="shared" si="19"/>
        <v/>
      </c>
      <c r="C254" s="52"/>
      <c r="D254" s="53"/>
      <c r="E254" s="53"/>
      <c r="F254" s="69" t="str">
        <f t="shared" si="15"/>
        <v/>
      </c>
      <c r="G254" s="54" t="str">
        <f t="shared" si="20"/>
        <v/>
      </c>
      <c r="H254" s="54"/>
      <c r="I254" s="54"/>
      <c r="J254" s="70" t="str">
        <f t="shared" ca="1" si="16"/>
        <v/>
      </c>
      <c r="K254" s="70" t="str">
        <f t="shared" ca="1" si="17"/>
        <v/>
      </c>
      <c r="L254" s="70" t="str">
        <f t="shared" ca="1" si="18"/>
        <v/>
      </c>
      <c r="M254" s="54"/>
      <c r="N254" s="55"/>
    </row>
    <row r="255" spans="1:14" s="14" customFormat="1">
      <c r="A255" s="50"/>
      <c r="B255" s="51" t="str">
        <f t="shared" si="19"/>
        <v/>
      </c>
      <c r="C255" s="52"/>
      <c r="D255" s="53"/>
      <c r="E255" s="53"/>
      <c r="F255" s="69" t="str">
        <f t="shared" si="15"/>
        <v/>
      </c>
      <c r="G255" s="54" t="str">
        <f t="shared" si="20"/>
        <v/>
      </c>
      <c r="H255" s="54"/>
      <c r="I255" s="54"/>
      <c r="J255" s="70" t="str">
        <f t="shared" ca="1" si="16"/>
        <v/>
      </c>
      <c r="K255" s="70" t="str">
        <f t="shared" ca="1" si="17"/>
        <v/>
      </c>
      <c r="L255" s="70" t="str">
        <f t="shared" ca="1" si="18"/>
        <v/>
      </c>
      <c r="M255" s="54"/>
      <c r="N255" s="55"/>
    </row>
    <row r="256" spans="1:14" s="14" customFormat="1">
      <c r="A256" s="50"/>
      <c r="B256" s="51" t="str">
        <f t="shared" si="19"/>
        <v/>
      </c>
      <c r="C256" s="52"/>
      <c r="D256" s="53"/>
      <c r="E256" s="53"/>
      <c r="F256" s="69" t="str">
        <f t="shared" si="15"/>
        <v/>
      </c>
      <c r="G256" s="54" t="str">
        <f t="shared" si="20"/>
        <v/>
      </c>
      <c r="H256" s="54"/>
      <c r="I256" s="54"/>
      <c r="J256" s="70" t="str">
        <f t="shared" ca="1" si="16"/>
        <v/>
      </c>
      <c r="K256" s="70" t="str">
        <f t="shared" ca="1" si="17"/>
        <v/>
      </c>
      <c r="L256" s="70" t="str">
        <f t="shared" ca="1" si="18"/>
        <v/>
      </c>
      <c r="M256" s="54"/>
      <c r="N256" s="55"/>
    </row>
    <row r="257" spans="1:14" s="14" customFormat="1">
      <c r="A257" s="50"/>
      <c r="B257" s="51" t="str">
        <f t="shared" si="19"/>
        <v/>
      </c>
      <c r="C257" s="52"/>
      <c r="D257" s="53"/>
      <c r="E257" s="53"/>
      <c r="F257" s="69" t="str">
        <f t="shared" si="15"/>
        <v/>
      </c>
      <c r="G257" s="54" t="str">
        <f t="shared" si="20"/>
        <v/>
      </c>
      <c r="H257" s="54"/>
      <c r="I257" s="54"/>
      <c r="J257" s="70" t="str">
        <f t="shared" ca="1" si="16"/>
        <v/>
      </c>
      <c r="K257" s="70" t="str">
        <f t="shared" ca="1" si="17"/>
        <v/>
      </c>
      <c r="L257" s="70" t="str">
        <f t="shared" ca="1" si="18"/>
        <v/>
      </c>
      <c r="M257" s="54"/>
      <c r="N257" s="55"/>
    </row>
    <row r="258" spans="1:14" s="14" customFormat="1">
      <c r="A258" s="50"/>
      <c r="B258" s="51" t="str">
        <f t="shared" si="19"/>
        <v/>
      </c>
      <c r="C258" s="52"/>
      <c r="D258" s="53"/>
      <c r="E258" s="53"/>
      <c r="F258" s="69" t="str">
        <f t="shared" si="15"/>
        <v/>
      </c>
      <c r="G258" s="54" t="str">
        <f t="shared" si="20"/>
        <v/>
      </c>
      <c r="H258" s="54"/>
      <c r="I258" s="54"/>
      <c r="J258" s="70" t="str">
        <f t="shared" ca="1" si="16"/>
        <v/>
      </c>
      <c r="K258" s="70" t="str">
        <f t="shared" ca="1" si="17"/>
        <v/>
      </c>
      <c r="L258" s="70" t="str">
        <f t="shared" ca="1" si="18"/>
        <v/>
      </c>
      <c r="M258" s="54"/>
      <c r="N258" s="55"/>
    </row>
    <row r="259" spans="1:14" s="14" customFormat="1">
      <c r="A259" s="50"/>
      <c r="B259" s="51" t="str">
        <f t="shared" si="19"/>
        <v/>
      </c>
      <c r="C259" s="52"/>
      <c r="D259" s="53"/>
      <c r="E259" s="53"/>
      <c r="F259" s="69" t="str">
        <f t="shared" si="15"/>
        <v/>
      </c>
      <c r="G259" s="54" t="str">
        <f t="shared" si="20"/>
        <v/>
      </c>
      <c r="H259" s="54"/>
      <c r="I259" s="54"/>
      <c r="J259" s="70" t="str">
        <f t="shared" ca="1" si="16"/>
        <v/>
      </c>
      <c r="K259" s="70" t="str">
        <f t="shared" ca="1" si="17"/>
        <v/>
      </c>
      <c r="L259" s="70" t="str">
        <f t="shared" ca="1" si="18"/>
        <v/>
      </c>
      <c r="M259" s="54"/>
      <c r="N259" s="55"/>
    </row>
    <row r="260" spans="1:14" s="14" customFormat="1">
      <c r="A260" s="50"/>
      <c r="B260" s="51" t="str">
        <f t="shared" si="19"/>
        <v/>
      </c>
      <c r="C260" s="52"/>
      <c r="D260" s="53"/>
      <c r="E260" s="53"/>
      <c r="F260" s="69" t="str">
        <f t="shared" si="15"/>
        <v/>
      </c>
      <c r="G260" s="54" t="str">
        <f t="shared" si="20"/>
        <v/>
      </c>
      <c r="H260" s="54"/>
      <c r="I260" s="54"/>
      <c r="J260" s="70" t="str">
        <f t="shared" ca="1" si="16"/>
        <v/>
      </c>
      <c r="K260" s="70" t="str">
        <f t="shared" ca="1" si="17"/>
        <v/>
      </c>
      <c r="L260" s="70" t="str">
        <f t="shared" ca="1" si="18"/>
        <v/>
      </c>
      <c r="M260" s="54"/>
      <c r="N260" s="55"/>
    </row>
    <row r="261" spans="1:14" s="14" customFormat="1">
      <c r="A261" s="50"/>
      <c r="B261" s="51" t="str">
        <f t="shared" si="19"/>
        <v/>
      </c>
      <c r="C261" s="52"/>
      <c r="D261" s="53"/>
      <c r="E261" s="53"/>
      <c r="F261" s="69" t="str">
        <f t="shared" si="15"/>
        <v/>
      </c>
      <c r="G261" s="54" t="str">
        <f t="shared" si="20"/>
        <v/>
      </c>
      <c r="H261" s="54"/>
      <c r="I261" s="54"/>
      <c r="J261" s="70" t="str">
        <f t="shared" ca="1" si="16"/>
        <v/>
      </c>
      <c r="K261" s="70" t="str">
        <f t="shared" ca="1" si="17"/>
        <v/>
      </c>
      <c r="L261" s="70" t="str">
        <f t="shared" ca="1" si="18"/>
        <v/>
      </c>
      <c r="M261" s="54"/>
      <c r="N261" s="55"/>
    </row>
    <row r="262" spans="1:14" s="14" customFormat="1">
      <c r="A262" s="50"/>
      <c r="B262" s="51" t="str">
        <f t="shared" si="19"/>
        <v/>
      </c>
      <c r="C262" s="52"/>
      <c r="D262" s="53"/>
      <c r="E262" s="53"/>
      <c r="F262" s="69" t="str">
        <f t="shared" si="15"/>
        <v/>
      </c>
      <c r="G262" s="54" t="str">
        <f t="shared" si="20"/>
        <v/>
      </c>
      <c r="H262" s="54"/>
      <c r="I262" s="54"/>
      <c r="J262" s="70" t="str">
        <f t="shared" ca="1" si="16"/>
        <v/>
      </c>
      <c r="K262" s="70" t="str">
        <f t="shared" ca="1" si="17"/>
        <v/>
      </c>
      <c r="L262" s="70" t="str">
        <f t="shared" ca="1" si="18"/>
        <v/>
      </c>
      <c r="M262" s="54"/>
      <c r="N262" s="55"/>
    </row>
    <row r="263" spans="1:14" s="14" customFormat="1">
      <c r="A263" s="50"/>
      <c r="B263" s="51" t="str">
        <f t="shared" si="19"/>
        <v/>
      </c>
      <c r="C263" s="52"/>
      <c r="D263" s="53"/>
      <c r="E263" s="53"/>
      <c r="F263" s="69" t="str">
        <f t="shared" si="15"/>
        <v/>
      </c>
      <c r="G263" s="54" t="str">
        <f t="shared" si="20"/>
        <v/>
      </c>
      <c r="H263" s="54"/>
      <c r="I263" s="54"/>
      <c r="J263" s="70" t="str">
        <f t="shared" ca="1" si="16"/>
        <v/>
      </c>
      <c r="K263" s="70" t="str">
        <f t="shared" ca="1" si="17"/>
        <v/>
      </c>
      <c r="L263" s="70" t="str">
        <f t="shared" ca="1" si="18"/>
        <v/>
      </c>
      <c r="M263" s="54"/>
      <c r="N263" s="55"/>
    </row>
    <row r="264" spans="1:14" s="14" customFormat="1">
      <c r="A264" s="50"/>
      <c r="B264" s="51" t="str">
        <f t="shared" si="19"/>
        <v/>
      </c>
      <c r="C264" s="52"/>
      <c r="D264" s="53"/>
      <c r="E264" s="53"/>
      <c r="F264" s="69" t="str">
        <f t="shared" si="15"/>
        <v/>
      </c>
      <c r="G264" s="54" t="str">
        <f t="shared" si="20"/>
        <v/>
      </c>
      <c r="H264" s="54"/>
      <c r="I264" s="54"/>
      <c r="J264" s="70" t="str">
        <f t="shared" ca="1" si="16"/>
        <v/>
      </c>
      <c r="K264" s="70" t="str">
        <f t="shared" ca="1" si="17"/>
        <v/>
      </c>
      <c r="L264" s="70" t="str">
        <f t="shared" ca="1" si="18"/>
        <v/>
      </c>
      <c r="M264" s="54"/>
      <c r="N264" s="55"/>
    </row>
    <row r="265" spans="1:14" s="14" customFormat="1">
      <c r="A265" s="50"/>
      <c r="B265" s="51" t="str">
        <f t="shared" si="19"/>
        <v/>
      </c>
      <c r="C265" s="52"/>
      <c r="D265" s="53"/>
      <c r="E265" s="53"/>
      <c r="F265" s="69" t="str">
        <f t="shared" si="15"/>
        <v/>
      </c>
      <c r="G265" s="54" t="str">
        <f t="shared" si="20"/>
        <v/>
      </c>
      <c r="H265" s="54"/>
      <c r="I265" s="54"/>
      <c r="J265" s="70" t="str">
        <f t="shared" ca="1" si="16"/>
        <v/>
      </c>
      <c r="K265" s="70" t="str">
        <f t="shared" ca="1" si="17"/>
        <v/>
      </c>
      <c r="L265" s="70" t="str">
        <f t="shared" ca="1" si="18"/>
        <v/>
      </c>
      <c r="M265" s="54"/>
      <c r="N265" s="55"/>
    </row>
    <row r="266" spans="1:14" s="14" customFormat="1">
      <c r="A266" s="50"/>
      <c r="B266" s="51" t="str">
        <f t="shared" si="19"/>
        <v/>
      </c>
      <c r="C266" s="52"/>
      <c r="D266" s="53"/>
      <c r="E266" s="53"/>
      <c r="F266" s="69" t="str">
        <f t="shared" si="15"/>
        <v/>
      </c>
      <c r="G266" s="54" t="str">
        <f t="shared" si="20"/>
        <v/>
      </c>
      <c r="H266" s="54"/>
      <c r="I266" s="54"/>
      <c r="J266" s="70" t="str">
        <f t="shared" ca="1" si="16"/>
        <v/>
      </c>
      <c r="K266" s="70" t="str">
        <f t="shared" ca="1" si="17"/>
        <v/>
      </c>
      <c r="L266" s="70" t="str">
        <f t="shared" ca="1" si="18"/>
        <v/>
      </c>
      <c r="M266" s="54"/>
      <c r="N266" s="55"/>
    </row>
    <row r="267" spans="1:14" s="14" customFormat="1">
      <c r="A267" s="50"/>
      <c r="B267" s="51" t="str">
        <f t="shared" si="19"/>
        <v/>
      </c>
      <c r="C267" s="52"/>
      <c r="D267" s="53"/>
      <c r="E267" s="53"/>
      <c r="F267" s="69" t="str">
        <f t="shared" ref="F267:F330" si="21">IF(OR($A267="",$B267="",$D267=""),"",IF(AND($E267&lt;&gt;"",MONTH($E267)&lt;MONTH($K$9)),"",IF(AND($H267="",$E267=""),DATEDIF($D267,DATE(YEAR($K$9),MONTH($K$9)+1,0),"d"),IF(AND($D267&lt;&gt;"",$E267&lt;&gt;"",$H267=""),DATEDIF($D267,$E267,"d"),IF(AND($D267&lt;&gt;"",$E267&lt;&gt;"",$H267&lt;&gt;""),DAY(DATE(YEAR($E267),MONTH($E267)+1,0))-(DATE(YEAR($E267),MONTH($E267)+1,0)-$E267),DAY(DATE(YEAR($K$9),MONTH($K$9)+1,0)))))))</f>
        <v/>
      </c>
      <c r="G267" s="54" t="str">
        <f t="shared" si="20"/>
        <v/>
      </c>
      <c r="H267" s="54"/>
      <c r="I267" s="54"/>
      <c r="J267" s="70" t="str">
        <f t="shared" ref="J267:J330" ca="1" si="22">IFERROR(IF(AND($B$8&lt;&gt;"",MONTH($E267)=MONTH($K$9),($E267&gt;$B$8),($E267&gt;$D267)),-SUM($G267/DAY(DATE(YEAR($K$9),MONTH($K$9)+1,0)))*DATEDIF($B$8,$E267,"d")*$C267,""),"")</f>
        <v/>
      </c>
      <c r="K267" s="70" t="str">
        <f t="shared" ref="K267:K330" ca="1" si="23">IFERROR(IF($I267="",SUM($G267/DAY(DATE(YEAR($K$9),MONTH($K$9)+1,0)))*$F267*$C267,""),"")</f>
        <v/>
      </c>
      <c r="L267" s="70" t="str">
        <f t="shared" ref="L267:L330" ca="1" si="24">IFERROR(IF(SUM($H267+$K267)="","",SUM($H267+$K267)),"")</f>
        <v/>
      </c>
      <c r="M267" s="54"/>
      <c r="N267" s="55"/>
    </row>
    <row r="268" spans="1:14" s="14" customFormat="1">
      <c r="A268" s="50"/>
      <c r="B268" s="51" t="str">
        <f t="shared" si="19"/>
        <v/>
      </c>
      <c r="C268" s="52"/>
      <c r="D268" s="53"/>
      <c r="E268" s="53"/>
      <c r="F268" s="69" t="str">
        <f t="shared" si="21"/>
        <v/>
      </c>
      <c r="G268" s="54" t="str">
        <f t="shared" si="20"/>
        <v/>
      </c>
      <c r="H268" s="54"/>
      <c r="I268" s="54"/>
      <c r="J268" s="70" t="str">
        <f t="shared" ca="1" si="22"/>
        <v/>
      </c>
      <c r="K268" s="70" t="str">
        <f t="shared" ca="1" si="23"/>
        <v/>
      </c>
      <c r="L268" s="70" t="str">
        <f t="shared" ca="1" si="24"/>
        <v/>
      </c>
      <c r="M268" s="54"/>
      <c r="N268" s="55"/>
    </row>
    <row r="269" spans="1:14" s="14" customFormat="1">
      <c r="A269" s="50"/>
      <c r="B269" s="51" t="str">
        <f t="shared" si="19"/>
        <v/>
      </c>
      <c r="C269" s="52"/>
      <c r="D269" s="53"/>
      <c r="E269" s="53"/>
      <c r="F269" s="69" t="str">
        <f t="shared" si="21"/>
        <v/>
      </c>
      <c r="G269" s="54" t="str">
        <f t="shared" si="20"/>
        <v/>
      </c>
      <c r="H269" s="54"/>
      <c r="I269" s="54"/>
      <c r="J269" s="70" t="str">
        <f t="shared" ca="1" si="22"/>
        <v/>
      </c>
      <c r="K269" s="70" t="str">
        <f t="shared" ca="1" si="23"/>
        <v/>
      </c>
      <c r="L269" s="70" t="str">
        <f t="shared" ca="1" si="24"/>
        <v/>
      </c>
      <c r="M269" s="54"/>
      <c r="N269" s="55"/>
    </row>
    <row r="270" spans="1:14" s="14" customFormat="1">
      <c r="A270" s="50"/>
      <c r="B270" s="51" t="str">
        <f t="shared" si="19"/>
        <v/>
      </c>
      <c r="C270" s="52"/>
      <c r="D270" s="53"/>
      <c r="E270" s="53"/>
      <c r="F270" s="69" t="str">
        <f t="shared" si="21"/>
        <v/>
      </c>
      <c r="G270" s="54" t="str">
        <f t="shared" si="20"/>
        <v/>
      </c>
      <c r="H270" s="54"/>
      <c r="I270" s="54"/>
      <c r="J270" s="70" t="str">
        <f t="shared" ca="1" si="22"/>
        <v/>
      </c>
      <c r="K270" s="70" t="str">
        <f t="shared" ca="1" si="23"/>
        <v/>
      </c>
      <c r="L270" s="70" t="str">
        <f t="shared" ca="1" si="24"/>
        <v/>
      </c>
      <c r="M270" s="54"/>
      <c r="N270" s="55"/>
    </row>
    <row r="271" spans="1:14" s="14" customFormat="1">
      <c r="A271" s="50"/>
      <c r="B271" s="51" t="str">
        <f t="shared" si="19"/>
        <v/>
      </c>
      <c r="C271" s="52"/>
      <c r="D271" s="53"/>
      <c r="E271" s="53"/>
      <c r="F271" s="69" t="str">
        <f t="shared" si="21"/>
        <v/>
      </c>
      <c r="G271" s="54" t="str">
        <f t="shared" si="20"/>
        <v/>
      </c>
      <c r="H271" s="54"/>
      <c r="I271" s="54"/>
      <c r="J271" s="70" t="str">
        <f t="shared" ca="1" si="22"/>
        <v/>
      </c>
      <c r="K271" s="70" t="str">
        <f t="shared" ca="1" si="23"/>
        <v/>
      </c>
      <c r="L271" s="70" t="str">
        <f t="shared" ca="1" si="24"/>
        <v/>
      </c>
      <c r="M271" s="54"/>
      <c r="N271" s="55"/>
    </row>
    <row r="272" spans="1:14" s="14" customFormat="1">
      <c r="A272" s="50"/>
      <c r="B272" s="51" t="str">
        <f t="shared" si="19"/>
        <v/>
      </c>
      <c r="C272" s="52"/>
      <c r="D272" s="53"/>
      <c r="E272" s="53"/>
      <c r="F272" s="69" t="str">
        <f t="shared" si="21"/>
        <v/>
      </c>
      <c r="G272" s="54" t="str">
        <f t="shared" si="20"/>
        <v/>
      </c>
      <c r="H272" s="54"/>
      <c r="I272" s="54"/>
      <c r="J272" s="70" t="str">
        <f t="shared" ca="1" si="22"/>
        <v/>
      </c>
      <c r="K272" s="70" t="str">
        <f t="shared" ca="1" si="23"/>
        <v/>
      </c>
      <c r="L272" s="70" t="str">
        <f t="shared" ca="1" si="24"/>
        <v/>
      </c>
      <c r="M272" s="54"/>
      <c r="N272" s="55"/>
    </row>
    <row r="273" spans="1:14" s="14" customFormat="1">
      <c r="A273" s="50"/>
      <c r="B273" s="51" t="str">
        <f t="shared" si="19"/>
        <v/>
      </c>
      <c r="C273" s="52"/>
      <c r="D273" s="53"/>
      <c r="E273" s="53"/>
      <c r="F273" s="69" t="str">
        <f t="shared" si="21"/>
        <v/>
      </c>
      <c r="G273" s="54" t="str">
        <f t="shared" si="20"/>
        <v/>
      </c>
      <c r="H273" s="54"/>
      <c r="I273" s="54"/>
      <c r="J273" s="70" t="str">
        <f t="shared" ca="1" si="22"/>
        <v/>
      </c>
      <c r="K273" s="70" t="str">
        <f t="shared" ca="1" si="23"/>
        <v/>
      </c>
      <c r="L273" s="70" t="str">
        <f t="shared" ca="1" si="24"/>
        <v/>
      </c>
      <c r="M273" s="54"/>
      <c r="N273" s="55"/>
    </row>
    <row r="274" spans="1:14" s="14" customFormat="1">
      <c r="A274" s="50"/>
      <c r="B274" s="51" t="str">
        <f t="shared" si="19"/>
        <v/>
      </c>
      <c r="C274" s="52"/>
      <c r="D274" s="53"/>
      <c r="E274" s="53"/>
      <c r="F274" s="69" t="str">
        <f t="shared" si="21"/>
        <v/>
      </c>
      <c r="G274" s="54" t="str">
        <f t="shared" si="20"/>
        <v/>
      </c>
      <c r="H274" s="54"/>
      <c r="I274" s="54"/>
      <c r="J274" s="70" t="str">
        <f t="shared" ca="1" si="22"/>
        <v/>
      </c>
      <c r="K274" s="70" t="str">
        <f t="shared" ca="1" si="23"/>
        <v/>
      </c>
      <c r="L274" s="70" t="str">
        <f t="shared" ca="1" si="24"/>
        <v/>
      </c>
      <c r="M274" s="54"/>
      <c r="N274" s="55"/>
    </row>
    <row r="275" spans="1:14" s="14" customFormat="1">
      <c r="A275" s="50"/>
      <c r="B275" s="51" t="str">
        <f t="shared" si="19"/>
        <v/>
      </c>
      <c r="C275" s="52"/>
      <c r="D275" s="53"/>
      <c r="E275" s="53"/>
      <c r="F275" s="69" t="str">
        <f t="shared" si="21"/>
        <v/>
      </c>
      <c r="G275" s="54" t="str">
        <f t="shared" si="20"/>
        <v/>
      </c>
      <c r="H275" s="54"/>
      <c r="I275" s="54"/>
      <c r="J275" s="70" t="str">
        <f t="shared" ca="1" si="22"/>
        <v/>
      </c>
      <c r="K275" s="70" t="str">
        <f t="shared" ca="1" si="23"/>
        <v/>
      </c>
      <c r="L275" s="70" t="str">
        <f t="shared" ca="1" si="24"/>
        <v/>
      </c>
      <c r="M275" s="54"/>
      <c r="N275" s="55"/>
    </row>
    <row r="276" spans="1:14" s="14" customFormat="1">
      <c r="A276" s="50"/>
      <c r="B276" s="51" t="str">
        <f t="shared" si="19"/>
        <v/>
      </c>
      <c r="C276" s="52"/>
      <c r="D276" s="53"/>
      <c r="E276" s="53"/>
      <c r="F276" s="69" t="str">
        <f t="shared" si="21"/>
        <v/>
      </c>
      <c r="G276" s="54" t="str">
        <f t="shared" si="20"/>
        <v/>
      </c>
      <c r="H276" s="54"/>
      <c r="I276" s="54"/>
      <c r="J276" s="70" t="str">
        <f t="shared" ca="1" si="22"/>
        <v/>
      </c>
      <c r="K276" s="70" t="str">
        <f t="shared" ca="1" si="23"/>
        <v/>
      </c>
      <c r="L276" s="70" t="str">
        <f t="shared" ca="1" si="24"/>
        <v/>
      </c>
      <c r="M276" s="54"/>
      <c r="N276" s="55"/>
    </row>
    <row r="277" spans="1:14" s="14" customFormat="1">
      <c r="A277" s="50"/>
      <c r="B277" s="51" t="str">
        <f t="shared" si="19"/>
        <v/>
      </c>
      <c r="C277" s="52"/>
      <c r="D277" s="53"/>
      <c r="E277" s="53"/>
      <c r="F277" s="69" t="str">
        <f t="shared" si="21"/>
        <v/>
      </c>
      <c r="G277" s="54" t="str">
        <f t="shared" si="20"/>
        <v/>
      </c>
      <c r="H277" s="54"/>
      <c r="I277" s="54"/>
      <c r="J277" s="70" t="str">
        <f t="shared" ca="1" si="22"/>
        <v/>
      </c>
      <c r="K277" s="70" t="str">
        <f t="shared" ca="1" si="23"/>
        <v/>
      </c>
      <c r="L277" s="70" t="str">
        <f t="shared" ca="1" si="24"/>
        <v/>
      </c>
      <c r="M277" s="54"/>
      <c r="N277" s="55"/>
    </row>
    <row r="278" spans="1:14" s="14" customFormat="1">
      <c r="A278" s="50"/>
      <c r="B278" s="51" t="str">
        <f t="shared" si="19"/>
        <v/>
      </c>
      <c r="C278" s="52"/>
      <c r="D278" s="53"/>
      <c r="E278" s="53"/>
      <c r="F278" s="69" t="str">
        <f t="shared" si="21"/>
        <v/>
      </c>
      <c r="G278" s="54" t="str">
        <f t="shared" si="20"/>
        <v/>
      </c>
      <c r="H278" s="54"/>
      <c r="I278" s="54"/>
      <c r="J278" s="70" t="str">
        <f t="shared" ca="1" si="22"/>
        <v/>
      </c>
      <c r="K278" s="70" t="str">
        <f t="shared" ca="1" si="23"/>
        <v/>
      </c>
      <c r="L278" s="70" t="str">
        <f t="shared" ca="1" si="24"/>
        <v/>
      </c>
      <c r="M278" s="54"/>
      <c r="N278" s="55"/>
    </row>
    <row r="279" spans="1:14" s="14" customFormat="1">
      <c r="A279" s="50"/>
      <c r="B279" s="51" t="str">
        <f t="shared" si="19"/>
        <v/>
      </c>
      <c r="C279" s="52"/>
      <c r="D279" s="53"/>
      <c r="E279" s="53"/>
      <c r="F279" s="69" t="str">
        <f t="shared" si="21"/>
        <v/>
      </c>
      <c r="G279" s="54" t="str">
        <f t="shared" si="20"/>
        <v/>
      </c>
      <c r="H279" s="54"/>
      <c r="I279" s="54"/>
      <c r="J279" s="70" t="str">
        <f t="shared" ca="1" si="22"/>
        <v/>
      </c>
      <c r="K279" s="70" t="str">
        <f t="shared" ca="1" si="23"/>
        <v/>
      </c>
      <c r="L279" s="70" t="str">
        <f t="shared" ca="1" si="24"/>
        <v/>
      </c>
      <c r="M279" s="54"/>
      <c r="N279" s="55"/>
    </row>
    <row r="280" spans="1:14" s="14" customFormat="1">
      <c r="A280" s="50"/>
      <c r="B280" s="51" t="str">
        <f t="shared" si="19"/>
        <v/>
      </c>
      <c r="C280" s="52"/>
      <c r="D280" s="53"/>
      <c r="E280" s="53"/>
      <c r="F280" s="69" t="str">
        <f t="shared" si="21"/>
        <v/>
      </c>
      <c r="G280" s="54" t="str">
        <f t="shared" si="20"/>
        <v/>
      </c>
      <c r="H280" s="54"/>
      <c r="I280" s="54"/>
      <c r="J280" s="70" t="str">
        <f t="shared" ca="1" si="22"/>
        <v/>
      </c>
      <c r="K280" s="70" t="str">
        <f t="shared" ca="1" si="23"/>
        <v/>
      </c>
      <c r="L280" s="70" t="str">
        <f t="shared" ca="1" si="24"/>
        <v/>
      </c>
      <c r="M280" s="54"/>
      <c r="N280" s="55"/>
    </row>
    <row r="281" spans="1:14" s="14" customFormat="1">
      <c r="A281" s="50"/>
      <c r="B281" s="51" t="str">
        <f t="shared" si="19"/>
        <v/>
      </c>
      <c r="C281" s="52"/>
      <c r="D281" s="53"/>
      <c r="E281" s="53"/>
      <c r="F281" s="69" t="str">
        <f t="shared" si="21"/>
        <v/>
      </c>
      <c r="G281" s="54" t="str">
        <f t="shared" si="20"/>
        <v/>
      </c>
      <c r="H281" s="54"/>
      <c r="I281" s="54"/>
      <c r="J281" s="70" t="str">
        <f t="shared" ca="1" si="22"/>
        <v/>
      </c>
      <c r="K281" s="70" t="str">
        <f t="shared" ca="1" si="23"/>
        <v/>
      </c>
      <c r="L281" s="70" t="str">
        <f t="shared" ca="1" si="24"/>
        <v/>
      </c>
      <c r="M281" s="54"/>
      <c r="N281" s="55"/>
    </row>
    <row r="282" spans="1:14" s="14" customFormat="1">
      <c r="A282" s="50"/>
      <c r="B282" s="51" t="str">
        <f t="shared" si="19"/>
        <v/>
      </c>
      <c r="C282" s="52"/>
      <c r="D282" s="53"/>
      <c r="E282" s="53"/>
      <c r="F282" s="69" t="str">
        <f t="shared" si="21"/>
        <v/>
      </c>
      <c r="G282" s="54" t="str">
        <f t="shared" si="20"/>
        <v/>
      </c>
      <c r="H282" s="54"/>
      <c r="I282" s="54"/>
      <c r="J282" s="70" t="str">
        <f t="shared" ca="1" si="22"/>
        <v/>
      </c>
      <c r="K282" s="70" t="str">
        <f t="shared" ca="1" si="23"/>
        <v/>
      </c>
      <c r="L282" s="70" t="str">
        <f t="shared" ca="1" si="24"/>
        <v/>
      </c>
      <c r="M282" s="54"/>
      <c r="N282" s="55"/>
    </row>
    <row r="283" spans="1:14" s="14" customFormat="1">
      <c r="A283" s="50"/>
      <c r="B283" s="51" t="str">
        <f t="shared" si="19"/>
        <v/>
      </c>
      <c r="C283" s="52"/>
      <c r="D283" s="53"/>
      <c r="E283" s="53"/>
      <c r="F283" s="69" t="str">
        <f t="shared" si="21"/>
        <v/>
      </c>
      <c r="G283" s="54" t="str">
        <f t="shared" si="20"/>
        <v/>
      </c>
      <c r="H283" s="54"/>
      <c r="I283" s="54"/>
      <c r="J283" s="70" t="str">
        <f t="shared" ca="1" si="22"/>
        <v/>
      </c>
      <c r="K283" s="70" t="str">
        <f t="shared" ca="1" si="23"/>
        <v/>
      </c>
      <c r="L283" s="70" t="str">
        <f t="shared" ca="1" si="24"/>
        <v/>
      </c>
      <c r="M283" s="54"/>
      <c r="N283" s="55"/>
    </row>
    <row r="284" spans="1:14" s="14" customFormat="1">
      <c r="A284" s="50"/>
      <c r="B284" s="51" t="str">
        <f t="shared" si="19"/>
        <v/>
      </c>
      <c r="C284" s="52"/>
      <c r="D284" s="53"/>
      <c r="E284" s="53"/>
      <c r="F284" s="69" t="str">
        <f t="shared" si="21"/>
        <v/>
      </c>
      <c r="G284" s="54" t="str">
        <f t="shared" si="20"/>
        <v/>
      </c>
      <c r="H284" s="54"/>
      <c r="I284" s="54"/>
      <c r="J284" s="70" t="str">
        <f t="shared" ca="1" si="22"/>
        <v/>
      </c>
      <c r="K284" s="70" t="str">
        <f t="shared" ca="1" si="23"/>
        <v/>
      </c>
      <c r="L284" s="70" t="str">
        <f t="shared" ca="1" si="24"/>
        <v/>
      </c>
      <c r="M284" s="54"/>
      <c r="N284" s="55"/>
    </row>
    <row r="285" spans="1:14" s="14" customFormat="1">
      <c r="A285" s="50"/>
      <c r="B285" s="51" t="str">
        <f t="shared" si="19"/>
        <v/>
      </c>
      <c r="C285" s="52"/>
      <c r="D285" s="53"/>
      <c r="E285" s="53"/>
      <c r="F285" s="69" t="str">
        <f t="shared" si="21"/>
        <v/>
      </c>
      <c r="G285" s="54" t="str">
        <f t="shared" si="20"/>
        <v/>
      </c>
      <c r="H285" s="54"/>
      <c r="I285" s="54"/>
      <c r="J285" s="70" t="str">
        <f t="shared" ca="1" si="22"/>
        <v/>
      </c>
      <c r="K285" s="70" t="str">
        <f t="shared" ca="1" si="23"/>
        <v/>
      </c>
      <c r="L285" s="70" t="str">
        <f t="shared" ca="1" si="24"/>
        <v/>
      </c>
      <c r="M285" s="54"/>
      <c r="N285" s="55"/>
    </row>
    <row r="286" spans="1:14" s="14" customFormat="1">
      <c r="A286" s="50"/>
      <c r="B286" s="51" t="str">
        <f t="shared" si="19"/>
        <v/>
      </c>
      <c r="C286" s="52"/>
      <c r="D286" s="53"/>
      <c r="E286" s="53"/>
      <c r="F286" s="69" t="str">
        <f t="shared" si="21"/>
        <v/>
      </c>
      <c r="G286" s="54" t="str">
        <f t="shared" si="20"/>
        <v/>
      </c>
      <c r="H286" s="54"/>
      <c r="I286" s="54"/>
      <c r="J286" s="70" t="str">
        <f t="shared" ca="1" si="22"/>
        <v/>
      </c>
      <c r="K286" s="70" t="str">
        <f t="shared" ca="1" si="23"/>
        <v/>
      </c>
      <c r="L286" s="70" t="str">
        <f t="shared" ca="1" si="24"/>
        <v/>
      </c>
      <c r="M286" s="54"/>
      <c r="N286" s="55"/>
    </row>
    <row r="287" spans="1:14" s="14" customFormat="1">
      <c r="A287" s="50"/>
      <c r="B287" s="51" t="str">
        <f t="shared" si="19"/>
        <v/>
      </c>
      <c r="C287" s="52"/>
      <c r="D287" s="53"/>
      <c r="E287" s="53"/>
      <c r="F287" s="69" t="str">
        <f t="shared" si="21"/>
        <v/>
      </c>
      <c r="G287" s="54" t="str">
        <f t="shared" si="20"/>
        <v/>
      </c>
      <c r="H287" s="54"/>
      <c r="I287" s="54"/>
      <c r="J287" s="70" t="str">
        <f t="shared" ca="1" si="22"/>
        <v/>
      </c>
      <c r="K287" s="70" t="str">
        <f t="shared" ca="1" si="23"/>
        <v/>
      </c>
      <c r="L287" s="70" t="str">
        <f t="shared" ca="1" si="24"/>
        <v/>
      </c>
      <c r="M287" s="54"/>
      <c r="N287" s="55"/>
    </row>
    <row r="288" spans="1:14" s="14" customFormat="1">
      <c r="A288" s="50"/>
      <c r="B288" s="51" t="str">
        <f t="shared" si="19"/>
        <v/>
      </c>
      <c r="C288" s="52"/>
      <c r="D288" s="53"/>
      <c r="E288" s="53"/>
      <c r="F288" s="69" t="str">
        <f t="shared" si="21"/>
        <v/>
      </c>
      <c r="G288" s="54" t="str">
        <f t="shared" si="20"/>
        <v/>
      </c>
      <c r="H288" s="54"/>
      <c r="I288" s="54"/>
      <c r="J288" s="70" t="str">
        <f t="shared" ca="1" si="22"/>
        <v/>
      </c>
      <c r="K288" s="70" t="str">
        <f t="shared" ca="1" si="23"/>
        <v/>
      </c>
      <c r="L288" s="70" t="str">
        <f t="shared" ca="1" si="24"/>
        <v/>
      </c>
      <c r="M288" s="54"/>
      <c r="N288" s="56"/>
    </row>
    <row r="289" spans="1:14" s="14" customFormat="1">
      <c r="A289" s="50"/>
      <c r="B289" s="51" t="str">
        <f t="shared" si="19"/>
        <v/>
      </c>
      <c r="C289" s="52"/>
      <c r="D289" s="53"/>
      <c r="E289" s="53"/>
      <c r="F289" s="69" t="str">
        <f t="shared" si="21"/>
        <v/>
      </c>
      <c r="G289" s="54" t="str">
        <f t="shared" si="20"/>
        <v/>
      </c>
      <c r="H289" s="54"/>
      <c r="I289" s="54"/>
      <c r="J289" s="70" t="str">
        <f t="shared" ca="1" si="22"/>
        <v/>
      </c>
      <c r="K289" s="70" t="str">
        <f t="shared" ca="1" si="23"/>
        <v/>
      </c>
      <c r="L289" s="70" t="str">
        <f t="shared" ca="1" si="24"/>
        <v/>
      </c>
      <c r="M289" s="54"/>
      <c r="N289" s="56"/>
    </row>
    <row r="290" spans="1:14" s="14" customFormat="1">
      <c r="A290" s="50"/>
      <c r="B290" s="51" t="str">
        <f t="shared" si="19"/>
        <v/>
      </c>
      <c r="C290" s="52"/>
      <c r="D290" s="53"/>
      <c r="E290" s="53"/>
      <c r="F290" s="69" t="str">
        <f t="shared" si="21"/>
        <v/>
      </c>
      <c r="G290" s="54" t="str">
        <f t="shared" si="20"/>
        <v/>
      </c>
      <c r="H290" s="54"/>
      <c r="I290" s="54"/>
      <c r="J290" s="70" t="str">
        <f t="shared" ca="1" si="22"/>
        <v/>
      </c>
      <c r="K290" s="70" t="str">
        <f t="shared" ca="1" si="23"/>
        <v/>
      </c>
      <c r="L290" s="70" t="str">
        <f t="shared" ca="1" si="24"/>
        <v/>
      </c>
      <c r="M290" s="54"/>
      <c r="N290" s="56"/>
    </row>
    <row r="291" spans="1:14" s="14" customFormat="1">
      <c r="A291" s="50"/>
      <c r="B291" s="51" t="str">
        <f t="shared" si="19"/>
        <v/>
      </c>
      <c r="C291" s="52"/>
      <c r="D291" s="53"/>
      <c r="E291" s="53"/>
      <c r="F291" s="69" t="str">
        <f t="shared" si="21"/>
        <v/>
      </c>
      <c r="G291" s="54" t="str">
        <f t="shared" si="20"/>
        <v/>
      </c>
      <c r="H291" s="54"/>
      <c r="I291" s="54"/>
      <c r="J291" s="70" t="str">
        <f t="shared" ca="1" si="22"/>
        <v/>
      </c>
      <c r="K291" s="70" t="str">
        <f t="shared" ca="1" si="23"/>
        <v/>
      </c>
      <c r="L291" s="70" t="str">
        <f t="shared" ca="1" si="24"/>
        <v/>
      </c>
      <c r="M291" s="54"/>
      <c r="N291" s="56"/>
    </row>
    <row r="292" spans="1:14" s="14" customFormat="1">
      <c r="A292" s="50"/>
      <c r="B292" s="51" t="str">
        <f t="shared" si="19"/>
        <v/>
      </c>
      <c r="C292" s="52"/>
      <c r="D292" s="53"/>
      <c r="E292" s="53"/>
      <c r="F292" s="69" t="str">
        <f t="shared" si="21"/>
        <v/>
      </c>
      <c r="G292" s="54" t="str">
        <f t="shared" si="20"/>
        <v/>
      </c>
      <c r="H292" s="54"/>
      <c r="I292" s="54"/>
      <c r="J292" s="70" t="str">
        <f t="shared" ca="1" si="22"/>
        <v/>
      </c>
      <c r="K292" s="70" t="str">
        <f t="shared" ca="1" si="23"/>
        <v/>
      </c>
      <c r="L292" s="70" t="str">
        <f t="shared" ca="1" si="24"/>
        <v/>
      </c>
      <c r="M292" s="54"/>
      <c r="N292" s="56"/>
    </row>
    <row r="293" spans="1:14" s="14" customFormat="1">
      <c r="A293" s="50"/>
      <c r="B293" s="51" t="str">
        <f t="shared" si="19"/>
        <v/>
      </c>
      <c r="C293" s="52"/>
      <c r="D293" s="53"/>
      <c r="E293" s="53"/>
      <c r="F293" s="69" t="str">
        <f t="shared" si="21"/>
        <v/>
      </c>
      <c r="G293" s="54" t="str">
        <f t="shared" si="20"/>
        <v/>
      </c>
      <c r="H293" s="54"/>
      <c r="I293" s="54"/>
      <c r="J293" s="70" t="str">
        <f t="shared" ca="1" si="22"/>
        <v/>
      </c>
      <c r="K293" s="70" t="str">
        <f t="shared" ca="1" si="23"/>
        <v/>
      </c>
      <c r="L293" s="70" t="str">
        <f t="shared" ca="1" si="24"/>
        <v/>
      </c>
      <c r="M293" s="54"/>
      <c r="N293" s="56"/>
    </row>
    <row r="294" spans="1:14" s="14" customFormat="1">
      <c r="A294" s="50"/>
      <c r="B294" s="51" t="str">
        <f t="shared" si="19"/>
        <v/>
      </c>
      <c r="C294" s="52"/>
      <c r="D294" s="53"/>
      <c r="E294" s="53"/>
      <c r="F294" s="69" t="str">
        <f t="shared" si="21"/>
        <v/>
      </c>
      <c r="G294" s="54" t="str">
        <f t="shared" si="20"/>
        <v/>
      </c>
      <c r="H294" s="54"/>
      <c r="I294" s="54"/>
      <c r="J294" s="70" t="str">
        <f t="shared" ca="1" si="22"/>
        <v/>
      </c>
      <c r="K294" s="70" t="str">
        <f t="shared" ca="1" si="23"/>
        <v/>
      </c>
      <c r="L294" s="70" t="str">
        <f t="shared" ca="1" si="24"/>
        <v/>
      </c>
      <c r="M294" s="54"/>
      <c r="N294" s="56"/>
    </row>
    <row r="295" spans="1:14" s="14" customFormat="1">
      <c r="A295" s="50"/>
      <c r="B295" s="51" t="str">
        <f t="shared" si="19"/>
        <v/>
      </c>
      <c r="C295" s="52"/>
      <c r="D295" s="53"/>
      <c r="E295" s="53"/>
      <c r="F295" s="69" t="str">
        <f t="shared" si="21"/>
        <v/>
      </c>
      <c r="G295" s="54" t="str">
        <f t="shared" si="20"/>
        <v/>
      </c>
      <c r="H295" s="54"/>
      <c r="I295" s="54"/>
      <c r="J295" s="70" t="str">
        <f t="shared" ca="1" si="22"/>
        <v/>
      </c>
      <c r="K295" s="70" t="str">
        <f t="shared" ca="1" si="23"/>
        <v/>
      </c>
      <c r="L295" s="70" t="str">
        <f t="shared" ca="1" si="24"/>
        <v/>
      </c>
      <c r="M295" s="54"/>
      <c r="N295" s="56"/>
    </row>
    <row r="296" spans="1:14" s="14" customFormat="1">
      <c r="A296" s="50"/>
      <c r="B296" s="51" t="str">
        <f t="shared" si="19"/>
        <v/>
      </c>
      <c r="C296" s="52"/>
      <c r="D296" s="53"/>
      <c r="E296" s="53"/>
      <c r="F296" s="69" t="str">
        <f t="shared" si="21"/>
        <v/>
      </c>
      <c r="G296" s="54" t="str">
        <f t="shared" si="20"/>
        <v/>
      </c>
      <c r="H296" s="54"/>
      <c r="I296" s="54"/>
      <c r="J296" s="70" t="str">
        <f t="shared" ca="1" si="22"/>
        <v/>
      </c>
      <c r="K296" s="70" t="str">
        <f t="shared" ca="1" si="23"/>
        <v/>
      </c>
      <c r="L296" s="70" t="str">
        <f t="shared" ca="1" si="24"/>
        <v/>
      </c>
      <c r="M296" s="54"/>
      <c r="N296" s="56"/>
    </row>
    <row r="297" spans="1:14" s="14" customFormat="1">
      <c r="A297" s="50"/>
      <c r="B297" s="51" t="str">
        <f t="shared" si="19"/>
        <v/>
      </c>
      <c r="C297" s="52"/>
      <c r="D297" s="53"/>
      <c r="E297" s="53"/>
      <c r="F297" s="69" t="str">
        <f t="shared" si="21"/>
        <v/>
      </c>
      <c r="G297" s="54" t="str">
        <f t="shared" si="20"/>
        <v/>
      </c>
      <c r="H297" s="54"/>
      <c r="I297" s="54"/>
      <c r="J297" s="70" t="str">
        <f t="shared" ca="1" si="22"/>
        <v/>
      </c>
      <c r="K297" s="70" t="str">
        <f t="shared" ca="1" si="23"/>
        <v/>
      </c>
      <c r="L297" s="70" t="str">
        <f t="shared" ca="1" si="24"/>
        <v/>
      </c>
      <c r="M297" s="54"/>
      <c r="N297" s="56"/>
    </row>
    <row r="298" spans="1:14" s="14" customFormat="1">
      <c r="A298" s="50"/>
      <c r="B298" s="51" t="str">
        <f t="shared" si="19"/>
        <v/>
      </c>
      <c r="C298" s="52"/>
      <c r="D298" s="53"/>
      <c r="E298" s="53"/>
      <c r="F298" s="69" t="str">
        <f t="shared" si="21"/>
        <v/>
      </c>
      <c r="G298" s="54" t="str">
        <f t="shared" si="20"/>
        <v/>
      </c>
      <c r="H298" s="54"/>
      <c r="I298" s="54"/>
      <c r="J298" s="70" t="str">
        <f t="shared" ca="1" si="22"/>
        <v/>
      </c>
      <c r="K298" s="70" t="str">
        <f t="shared" ca="1" si="23"/>
        <v/>
      </c>
      <c r="L298" s="70" t="str">
        <f t="shared" ca="1" si="24"/>
        <v/>
      </c>
      <c r="M298" s="54"/>
      <c r="N298" s="56"/>
    </row>
    <row r="299" spans="1:14" s="14" customFormat="1">
      <c r="A299" s="50"/>
      <c r="B299" s="51" t="str">
        <f t="shared" si="19"/>
        <v/>
      </c>
      <c r="C299" s="52"/>
      <c r="D299" s="53"/>
      <c r="E299" s="53"/>
      <c r="F299" s="69" t="str">
        <f t="shared" si="21"/>
        <v/>
      </c>
      <c r="G299" s="54" t="str">
        <f t="shared" si="20"/>
        <v/>
      </c>
      <c r="H299" s="54"/>
      <c r="I299" s="54"/>
      <c r="J299" s="70" t="str">
        <f t="shared" ca="1" si="22"/>
        <v/>
      </c>
      <c r="K299" s="70" t="str">
        <f t="shared" ca="1" si="23"/>
        <v/>
      </c>
      <c r="L299" s="70" t="str">
        <f t="shared" ca="1" si="24"/>
        <v/>
      </c>
      <c r="M299" s="54"/>
      <c r="N299" s="56"/>
    </row>
    <row r="300" spans="1:14" s="14" customFormat="1">
      <c r="A300" s="50"/>
      <c r="B300" s="51" t="str">
        <f t="shared" si="19"/>
        <v/>
      </c>
      <c r="C300" s="52"/>
      <c r="D300" s="53"/>
      <c r="E300" s="53"/>
      <c r="F300" s="69" t="str">
        <f t="shared" si="21"/>
        <v/>
      </c>
      <c r="G300" s="54" t="str">
        <f t="shared" si="20"/>
        <v/>
      </c>
      <c r="H300" s="54"/>
      <c r="I300" s="54"/>
      <c r="J300" s="70" t="str">
        <f t="shared" ca="1" si="22"/>
        <v/>
      </c>
      <c r="K300" s="70" t="str">
        <f t="shared" ca="1" si="23"/>
        <v/>
      </c>
      <c r="L300" s="70" t="str">
        <f t="shared" ca="1" si="24"/>
        <v/>
      </c>
      <c r="M300" s="54"/>
      <c r="N300" s="56"/>
    </row>
    <row r="301" spans="1:14" s="14" customFormat="1">
      <c r="A301" s="50"/>
      <c r="B301" s="51" t="str">
        <f t="shared" si="19"/>
        <v/>
      </c>
      <c r="C301" s="52"/>
      <c r="D301" s="53"/>
      <c r="E301" s="53"/>
      <c r="F301" s="69" t="str">
        <f t="shared" si="21"/>
        <v/>
      </c>
      <c r="G301" s="54" t="str">
        <f t="shared" si="20"/>
        <v/>
      </c>
      <c r="H301" s="54"/>
      <c r="I301" s="54"/>
      <c r="J301" s="70" t="str">
        <f t="shared" ca="1" si="22"/>
        <v/>
      </c>
      <c r="K301" s="70" t="str">
        <f t="shared" ca="1" si="23"/>
        <v/>
      </c>
      <c r="L301" s="70" t="str">
        <f t="shared" ca="1" si="24"/>
        <v/>
      </c>
      <c r="M301" s="54"/>
      <c r="N301" s="56"/>
    </row>
    <row r="302" spans="1:14" s="14" customFormat="1">
      <c r="A302" s="50"/>
      <c r="B302" s="51" t="str">
        <f t="shared" si="19"/>
        <v/>
      </c>
      <c r="C302" s="52"/>
      <c r="D302" s="53"/>
      <c r="E302" s="53"/>
      <c r="F302" s="69" t="str">
        <f t="shared" si="21"/>
        <v/>
      </c>
      <c r="G302" s="54" t="str">
        <f t="shared" si="20"/>
        <v/>
      </c>
      <c r="H302" s="54"/>
      <c r="I302" s="54"/>
      <c r="J302" s="70" t="str">
        <f t="shared" ca="1" si="22"/>
        <v/>
      </c>
      <c r="K302" s="70" t="str">
        <f t="shared" ca="1" si="23"/>
        <v/>
      </c>
      <c r="L302" s="70" t="str">
        <f t="shared" ca="1" si="24"/>
        <v/>
      </c>
      <c r="M302" s="54"/>
      <c r="N302" s="56"/>
    </row>
    <row r="303" spans="1:14" s="14" customFormat="1">
      <c r="A303" s="50"/>
      <c r="B303" s="51" t="str">
        <f t="shared" si="19"/>
        <v/>
      </c>
      <c r="C303" s="52"/>
      <c r="D303" s="53"/>
      <c r="E303" s="53"/>
      <c r="F303" s="69" t="str">
        <f t="shared" si="21"/>
        <v/>
      </c>
      <c r="G303" s="54" t="str">
        <f t="shared" si="20"/>
        <v/>
      </c>
      <c r="H303" s="54"/>
      <c r="I303" s="54"/>
      <c r="J303" s="70" t="str">
        <f t="shared" ca="1" si="22"/>
        <v/>
      </c>
      <c r="K303" s="70" t="str">
        <f t="shared" ca="1" si="23"/>
        <v/>
      </c>
      <c r="L303" s="70" t="str">
        <f t="shared" ca="1" si="24"/>
        <v/>
      </c>
      <c r="M303" s="54"/>
      <c r="N303" s="56"/>
    </row>
    <row r="304" spans="1:14" s="14" customFormat="1">
      <c r="A304" s="50"/>
      <c r="B304" s="51" t="str">
        <f t="shared" si="19"/>
        <v/>
      </c>
      <c r="C304" s="52"/>
      <c r="D304" s="53"/>
      <c r="E304" s="53"/>
      <c r="F304" s="69" t="str">
        <f t="shared" si="21"/>
        <v/>
      </c>
      <c r="G304" s="54" t="str">
        <f t="shared" si="20"/>
        <v/>
      </c>
      <c r="H304" s="54"/>
      <c r="I304" s="54"/>
      <c r="J304" s="70" t="str">
        <f t="shared" ca="1" si="22"/>
        <v/>
      </c>
      <c r="K304" s="70" t="str">
        <f t="shared" ca="1" si="23"/>
        <v/>
      </c>
      <c r="L304" s="70" t="str">
        <f t="shared" ca="1" si="24"/>
        <v/>
      </c>
      <c r="M304" s="54"/>
      <c r="N304" s="56"/>
    </row>
    <row r="305" spans="1:14" s="14" customFormat="1">
      <c r="A305" s="50"/>
      <c r="B305" s="51" t="str">
        <f t="shared" si="19"/>
        <v/>
      </c>
      <c r="C305" s="52"/>
      <c r="D305" s="53"/>
      <c r="E305" s="53"/>
      <c r="F305" s="69" t="str">
        <f t="shared" si="21"/>
        <v/>
      </c>
      <c r="G305" s="54" t="str">
        <f t="shared" si="20"/>
        <v/>
      </c>
      <c r="H305" s="54"/>
      <c r="I305" s="54"/>
      <c r="J305" s="70" t="str">
        <f t="shared" ca="1" si="22"/>
        <v/>
      </c>
      <c r="K305" s="70" t="str">
        <f t="shared" ca="1" si="23"/>
        <v/>
      </c>
      <c r="L305" s="70" t="str">
        <f t="shared" ca="1" si="24"/>
        <v/>
      </c>
      <c r="M305" s="54"/>
      <c r="N305" s="56"/>
    </row>
    <row r="306" spans="1:14" s="14" customFormat="1">
      <c r="A306" s="50"/>
      <c r="B306" s="51" t="str">
        <f t="shared" si="19"/>
        <v/>
      </c>
      <c r="C306" s="52"/>
      <c r="D306" s="53"/>
      <c r="E306" s="53"/>
      <c r="F306" s="69" t="str">
        <f t="shared" si="21"/>
        <v/>
      </c>
      <c r="G306" s="54" t="str">
        <f t="shared" si="20"/>
        <v/>
      </c>
      <c r="H306" s="54"/>
      <c r="I306" s="54"/>
      <c r="J306" s="70" t="str">
        <f t="shared" ca="1" si="22"/>
        <v/>
      </c>
      <c r="K306" s="70" t="str">
        <f t="shared" ca="1" si="23"/>
        <v/>
      </c>
      <c r="L306" s="70" t="str">
        <f t="shared" ca="1" si="24"/>
        <v/>
      </c>
      <c r="M306" s="54"/>
      <c r="N306" s="56"/>
    </row>
    <row r="307" spans="1:14" s="14" customFormat="1">
      <c r="A307" s="50"/>
      <c r="B307" s="51" t="str">
        <f t="shared" si="19"/>
        <v/>
      </c>
      <c r="C307" s="52"/>
      <c r="D307" s="53"/>
      <c r="E307" s="53"/>
      <c r="F307" s="69" t="str">
        <f t="shared" si="21"/>
        <v/>
      </c>
      <c r="G307" s="54" t="str">
        <f t="shared" si="20"/>
        <v/>
      </c>
      <c r="H307" s="54"/>
      <c r="I307" s="54"/>
      <c r="J307" s="70" t="str">
        <f t="shared" ca="1" si="22"/>
        <v/>
      </c>
      <c r="K307" s="70" t="str">
        <f t="shared" ca="1" si="23"/>
        <v/>
      </c>
      <c r="L307" s="70" t="str">
        <f t="shared" ca="1" si="24"/>
        <v/>
      </c>
      <c r="M307" s="54"/>
      <c r="N307" s="56"/>
    </row>
    <row r="308" spans="1:14" s="14" customFormat="1">
      <c r="A308" s="50"/>
      <c r="B308" s="51" t="str">
        <f t="shared" si="19"/>
        <v/>
      </c>
      <c r="C308" s="52"/>
      <c r="D308" s="53"/>
      <c r="E308" s="53"/>
      <c r="F308" s="69" t="str">
        <f t="shared" si="21"/>
        <v/>
      </c>
      <c r="G308" s="54" t="str">
        <f t="shared" si="20"/>
        <v/>
      </c>
      <c r="H308" s="54"/>
      <c r="I308" s="54"/>
      <c r="J308" s="70" t="str">
        <f t="shared" ca="1" si="22"/>
        <v/>
      </c>
      <c r="K308" s="70" t="str">
        <f t="shared" ca="1" si="23"/>
        <v/>
      </c>
      <c r="L308" s="70" t="str">
        <f t="shared" ca="1" si="24"/>
        <v/>
      </c>
      <c r="M308" s="54"/>
      <c r="N308" s="56"/>
    </row>
    <row r="309" spans="1:14" s="14" customFormat="1">
      <c r="A309" s="50"/>
      <c r="B309" s="51" t="str">
        <f t="shared" si="19"/>
        <v/>
      </c>
      <c r="C309" s="52"/>
      <c r="D309" s="53"/>
      <c r="E309" s="53"/>
      <c r="F309" s="69" t="str">
        <f t="shared" si="21"/>
        <v/>
      </c>
      <c r="G309" s="54" t="str">
        <f t="shared" si="20"/>
        <v/>
      </c>
      <c r="H309" s="54"/>
      <c r="I309" s="54"/>
      <c r="J309" s="70" t="str">
        <f t="shared" ca="1" si="22"/>
        <v/>
      </c>
      <c r="K309" s="70" t="str">
        <f t="shared" ca="1" si="23"/>
        <v/>
      </c>
      <c r="L309" s="70" t="str">
        <f t="shared" ca="1" si="24"/>
        <v/>
      </c>
      <c r="M309" s="54"/>
      <c r="N309" s="56"/>
    </row>
    <row r="310" spans="1:14" s="14" customFormat="1">
      <c r="A310" s="50"/>
      <c r="B310" s="51" t="str">
        <f t="shared" si="19"/>
        <v/>
      </c>
      <c r="C310" s="52"/>
      <c r="D310" s="53"/>
      <c r="E310" s="53"/>
      <c r="F310" s="69" t="str">
        <f t="shared" si="21"/>
        <v/>
      </c>
      <c r="G310" s="54" t="str">
        <f t="shared" si="20"/>
        <v/>
      </c>
      <c r="H310" s="54"/>
      <c r="I310" s="54"/>
      <c r="J310" s="70" t="str">
        <f t="shared" ca="1" si="22"/>
        <v/>
      </c>
      <c r="K310" s="70" t="str">
        <f t="shared" ca="1" si="23"/>
        <v/>
      </c>
      <c r="L310" s="70" t="str">
        <f t="shared" ca="1" si="24"/>
        <v/>
      </c>
      <c r="M310" s="54"/>
      <c r="N310" s="56"/>
    </row>
    <row r="311" spans="1:14" s="14" customFormat="1">
      <c r="A311" s="50"/>
      <c r="B311" s="51" t="str">
        <f t="shared" si="19"/>
        <v/>
      </c>
      <c r="C311" s="52"/>
      <c r="D311" s="53"/>
      <c r="E311" s="53"/>
      <c r="F311" s="69" t="str">
        <f t="shared" si="21"/>
        <v/>
      </c>
      <c r="G311" s="54" t="str">
        <f t="shared" si="20"/>
        <v/>
      </c>
      <c r="H311" s="54"/>
      <c r="I311" s="54"/>
      <c r="J311" s="70" t="str">
        <f t="shared" ca="1" si="22"/>
        <v/>
      </c>
      <c r="K311" s="70" t="str">
        <f t="shared" ca="1" si="23"/>
        <v/>
      </c>
      <c r="L311" s="70" t="str">
        <f t="shared" ca="1" si="24"/>
        <v/>
      </c>
      <c r="M311" s="54"/>
      <c r="N311" s="56"/>
    </row>
    <row r="312" spans="1:14" s="14" customFormat="1">
      <c r="A312" s="50"/>
      <c r="B312" s="51" t="str">
        <f t="shared" si="19"/>
        <v/>
      </c>
      <c r="C312" s="52"/>
      <c r="D312" s="53"/>
      <c r="E312" s="53"/>
      <c r="F312" s="69" t="str">
        <f t="shared" si="21"/>
        <v/>
      </c>
      <c r="G312" s="54" t="str">
        <f t="shared" si="20"/>
        <v/>
      </c>
      <c r="H312" s="54"/>
      <c r="I312" s="54"/>
      <c r="J312" s="70" t="str">
        <f t="shared" ca="1" si="22"/>
        <v/>
      </c>
      <c r="K312" s="70" t="str">
        <f t="shared" ca="1" si="23"/>
        <v/>
      </c>
      <c r="L312" s="70" t="str">
        <f t="shared" ca="1" si="24"/>
        <v/>
      </c>
      <c r="M312" s="54"/>
      <c r="N312" s="56"/>
    </row>
    <row r="313" spans="1:14" s="14" customFormat="1">
      <c r="A313" s="50"/>
      <c r="B313" s="51" t="str">
        <f t="shared" si="19"/>
        <v/>
      </c>
      <c r="C313" s="52"/>
      <c r="D313" s="53"/>
      <c r="E313" s="53"/>
      <c r="F313" s="69" t="str">
        <f t="shared" si="21"/>
        <v/>
      </c>
      <c r="G313" s="54" t="str">
        <f t="shared" si="20"/>
        <v/>
      </c>
      <c r="H313" s="54"/>
      <c r="I313" s="54"/>
      <c r="J313" s="70" t="str">
        <f t="shared" ca="1" si="22"/>
        <v/>
      </c>
      <c r="K313" s="70" t="str">
        <f t="shared" ca="1" si="23"/>
        <v/>
      </c>
      <c r="L313" s="70" t="str">
        <f t="shared" ca="1" si="24"/>
        <v/>
      </c>
      <c r="M313" s="54"/>
      <c r="N313" s="56"/>
    </row>
    <row r="314" spans="1:14" s="14" customFormat="1">
      <c r="A314" s="50"/>
      <c r="B314" s="51" t="str">
        <f t="shared" si="19"/>
        <v/>
      </c>
      <c r="C314" s="52"/>
      <c r="D314" s="53"/>
      <c r="E314" s="53"/>
      <c r="F314" s="69" t="str">
        <f t="shared" si="21"/>
        <v/>
      </c>
      <c r="G314" s="54" t="str">
        <f t="shared" si="20"/>
        <v/>
      </c>
      <c r="H314" s="54"/>
      <c r="I314" s="54"/>
      <c r="J314" s="70" t="str">
        <f t="shared" ca="1" si="22"/>
        <v/>
      </c>
      <c r="K314" s="70" t="str">
        <f t="shared" ca="1" si="23"/>
        <v/>
      </c>
      <c r="L314" s="70" t="str">
        <f t="shared" ca="1" si="24"/>
        <v/>
      </c>
      <c r="M314" s="54"/>
      <c r="N314" s="56"/>
    </row>
    <row r="315" spans="1:14" s="14" customFormat="1">
      <c r="A315" s="50"/>
      <c r="B315" s="51" t="str">
        <f t="shared" si="19"/>
        <v/>
      </c>
      <c r="C315" s="52"/>
      <c r="D315" s="53"/>
      <c r="E315" s="53"/>
      <c r="F315" s="69" t="str">
        <f t="shared" si="21"/>
        <v/>
      </c>
      <c r="G315" s="54" t="str">
        <f t="shared" si="20"/>
        <v/>
      </c>
      <c r="H315" s="54"/>
      <c r="I315" s="54"/>
      <c r="J315" s="70" t="str">
        <f t="shared" ca="1" si="22"/>
        <v/>
      </c>
      <c r="K315" s="70" t="str">
        <f t="shared" ca="1" si="23"/>
        <v/>
      </c>
      <c r="L315" s="70" t="str">
        <f t="shared" ca="1" si="24"/>
        <v/>
      </c>
      <c r="M315" s="54"/>
      <c r="N315" s="56"/>
    </row>
    <row r="316" spans="1:14" s="14" customFormat="1">
      <c r="A316" s="50"/>
      <c r="B316" s="51" t="str">
        <f t="shared" ref="B316:B379" si="25">IFERROR(IF($A316&lt;&gt;"",VLOOKUP($A316,Matos,2,0),""),"")</f>
        <v/>
      </c>
      <c r="C316" s="52"/>
      <c r="D316" s="53"/>
      <c r="E316" s="53"/>
      <c r="F316" s="69" t="str">
        <f t="shared" si="21"/>
        <v/>
      </c>
      <c r="G316" s="54" t="str">
        <f t="shared" si="20"/>
        <v/>
      </c>
      <c r="H316" s="54"/>
      <c r="I316" s="54"/>
      <c r="J316" s="70" t="str">
        <f t="shared" ca="1" si="22"/>
        <v/>
      </c>
      <c r="K316" s="70" t="str">
        <f t="shared" ca="1" si="23"/>
        <v/>
      </c>
      <c r="L316" s="70" t="str">
        <f t="shared" ca="1" si="24"/>
        <v/>
      </c>
      <c r="M316" s="54"/>
      <c r="N316" s="56"/>
    </row>
    <row r="317" spans="1:14" s="14" customFormat="1">
      <c r="A317" s="50"/>
      <c r="B317" s="51" t="str">
        <f t="shared" si="25"/>
        <v/>
      </c>
      <c r="C317" s="52"/>
      <c r="D317" s="53"/>
      <c r="E317" s="53"/>
      <c r="F317" s="69" t="str">
        <f t="shared" si="21"/>
        <v/>
      </c>
      <c r="G317" s="54" t="str">
        <f t="shared" ref="G317:G380" si="26">IFERROR(IF($A317&lt;&gt;"",VLOOKUP($A317,Matos,3,0),""),"")</f>
        <v/>
      </c>
      <c r="H317" s="54"/>
      <c r="I317" s="54"/>
      <c r="J317" s="70" t="str">
        <f t="shared" ca="1" si="22"/>
        <v/>
      </c>
      <c r="K317" s="70" t="str">
        <f t="shared" ca="1" si="23"/>
        <v/>
      </c>
      <c r="L317" s="70" t="str">
        <f t="shared" ca="1" si="24"/>
        <v/>
      </c>
      <c r="M317" s="54"/>
      <c r="N317" s="56"/>
    </row>
    <row r="318" spans="1:14" s="14" customFormat="1">
      <c r="A318" s="50"/>
      <c r="B318" s="51" t="str">
        <f t="shared" si="25"/>
        <v/>
      </c>
      <c r="C318" s="52"/>
      <c r="D318" s="53"/>
      <c r="E318" s="53"/>
      <c r="F318" s="69" t="str">
        <f t="shared" si="21"/>
        <v/>
      </c>
      <c r="G318" s="54" t="str">
        <f t="shared" si="26"/>
        <v/>
      </c>
      <c r="H318" s="54"/>
      <c r="I318" s="54"/>
      <c r="J318" s="70" t="str">
        <f t="shared" ca="1" si="22"/>
        <v/>
      </c>
      <c r="K318" s="70" t="str">
        <f t="shared" ca="1" si="23"/>
        <v/>
      </c>
      <c r="L318" s="70" t="str">
        <f t="shared" ca="1" si="24"/>
        <v/>
      </c>
      <c r="M318" s="54"/>
      <c r="N318" s="56"/>
    </row>
    <row r="319" spans="1:14" s="14" customFormat="1">
      <c r="A319" s="50"/>
      <c r="B319" s="51" t="str">
        <f t="shared" si="25"/>
        <v/>
      </c>
      <c r="C319" s="52"/>
      <c r="D319" s="53"/>
      <c r="E319" s="53"/>
      <c r="F319" s="69" t="str">
        <f t="shared" si="21"/>
        <v/>
      </c>
      <c r="G319" s="54" t="str">
        <f t="shared" si="26"/>
        <v/>
      </c>
      <c r="H319" s="54"/>
      <c r="I319" s="54"/>
      <c r="J319" s="70" t="str">
        <f t="shared" ca="1" si="22"/>
        <v/>
      </c>
      <c r="K319" s="70" t="str">
        <f t="shared" ca="1" si="23"/>
        <v/>
      </c>
      <c r="L319" s="70" t="str">
        <f t="shared" ca="1" si="24"/>
        <v/>
      </c>
      <c r="M319" s="54"/>
      <c r="N319" s="56"/>
    </row>
    <row r="320" spans="1:14" s="14" customFormat="1">
      <c r="A320" s="50"/>
      <c r="B320" s="51" t="str">
        <f t="shared" si="25"/>
        <v/>
      </c>
      <c r="C320" s="52"/>
      <c r="D320" s="53"/>
      <c r="E320" s="53"/>
      <c r="F320" s="69" t="str">
        <f t="shared" si="21"/>
        <v/>
      </c>
      <c r="G320" s="54" t="str">
        <f t="shared" si="26"/>
        <v/>
      </c>
      <c r="H320" s="54"/>
      <c r="I320" s="54"/>
      <c r="J320" s="70" t="str">
        <f t="shared" ca="1" si="22"/>
        <v/>
      </c>
      <c r="K320" s="70" t="str">
        <f t="shared" ca="1" si="23"/>
        <v/>
      </c>
      <c r="L320" s="70" t="str">
        <f t="shared" ca="1" si="24"/>
        <v/>
      </c>
      <c r="M320" s="54"/>
      <c r="N320" s="56"/>
    </row>
    <row r="321" spans="1:14" s="14" customFormat="1">
      <c r="A321" s="50"/>
      <c r="B321" s="51" t="str">
        <f t="shared" si="25"/>
        <v/>
      </c>
      <c r="C321" s="52"/>
      <c r="D321" s="53"/>
      <c r="E321" s="53"/>
      <c r="F321" s="69" t="str">
        <f t="shared" si="21"/>
        <v/>
      </c>
      <c r="G321" s="54" t="str">
        <f t="shared" si="26"/>
        <v/>
      </c>
      <c r="H321" s="54"/>
      <c r="I321" s="54"/>
      <c r="J321" s="70" t="str">
        <f t="shared" ca="1" si="22"/>
        <v/>
      </c>
      <c r="K321" s="70" t="str">
        <f t="shared" ca="1" si="23"/>
        <v/>
      </c>
      <c r="L321" s="70" t="str">
        <f t="shared" ca="1" si="24"/>
        <v/>
      </c>
      <c r="M321" s="54"/>
      <c r="N321" s="56"/>
    </row>
    <row r="322" spans="1:14" s="14" customFormat="1">
      <c r="A322" s="50"/>
      <c r="B322" s="51" t="str">
        <f t="shared" si="25"/>
        <v/>
      </c>
      <c r="C322" s="52"/>
      <c r="D322" s="53"/>
      <c r="E322" s="53"/>
      <c r="F322" s="69" t="str">
        <f t="shared" si="21"/>
        <v/>
      </c>
      <c r="G322" s="54" t="str">
        <f t="shared" si="26"/>
        <v/>
      </c>
      <c r="H322" s="54"/>
      <c r="I322" s="54"/>
      <c r="J322" s="70" t="str">
        <f t="shared" ca="1" si="22"/>
        <v/>
      </c>
      <c r="K322" s="70" t="str">
        <f t="shared" ca="1" si="23"/>
        <v/>
      </c>
      <c r="L322" s="70" t="str">
        <f t="shared" ca="1" si="24"/>
        <v/>
      </c>
      <c r="M322" s="54"/>
      <c r="N322" s="56"/>
    </row>
    <row r="323" spans="1:14" s="14" customFormat="1">
      <c r="A323" s="50"/>
      <c r="B323" s="51" t="str">
        <f t="shared" si="25"/>
        <v/>
      </c>
      <c r="C323" s="52"/>
      <c r="D323" s="53"/>
      <c r="E323" s="53"/>
      <c r="F323" s="69" t="str">
        <f t="shared" si="21"/>
        <v/>
      </c>
      <c r="G323" s="54" t="str">
        <f t="shared" si="26"/>
        <v/>
      </c>
      <c r="H323" s="54"/>
      <c r="I323" s="54"/>
      <c r="J323" s="70" t="str">
        <f t="shared" ca="1" si="22"/>
        <v/>
      </c>
      <c r="K323" s="70" t="str">
        <f t="shared" ca="1" si="23"/>
        <v/>
      </c>
      <c r="L323" s="70" t="str">
        <f t="shared" ca="1" si="24"/>
        <v/>
      </c>
      <c r="M323" s="54"/>
      <c r="N323" s="56"/>
    </row>
    <row r="324" spans="1:14" s="14" customFormat="1">
      <c r="A324" s="50"/>
      <c r="B324" s="51" t="str">
        <f t="shared" si="25"/>
        <v/>
      </c>
      <c r="C324" s="52"/>
      <c r="D324" s="53"/>
      <c r="E324" s="53"/>
      <c r="F324" s="69" t="str">
        <f t="shared" si="21"/>
        <v/>
      </c>
      <c r="G324" s="54" t="str">
        <f t="shared" si="26"/>
        <v/>
      </c>
      <c r="H324" s="54"/>
      <c r="I324" s="54"/>
      <c r="J324" s="70" t="str">
        <f t="shared" ca="1" si="22"/>
        <v/>
      </c>
      <c r="K324" s="70" t="str">
        <f t="shared" ca="1" si="23"/>
        <v/>
      </c>
      <c r="L324" s="70" t="str">
        <f t="shared" ca="1" si="24"/>
        <v/>
      </c>
      <c r="M324" s="54"/>
      <c r="N324" s="56"/>
    </row>
    <row r="325" spans="1:14" s="14" customFormat="1">
      <c r="A325" s="50"/>
      <c r="B325" s="51" t="str">
        <f t="shared" si="25"/>
        <v/>
      </c>
      <c r="C325" s="52"/>
      <c r="D325" s="53"/>
      <c r="E325" s="53"/>
      <c r="F325" s="69" t="str">
        <f t="shared" si="21"/>
        <v/>
      </c>
      <c r="G325" s="54" t="str">
        <f t="shared" si="26"/>
        <v/>
      </c>
      <c r="H325" s="54"/>
      <c r="I325" s="54"/>
      <c r="J325" s="70" t="str">
        <f t="shared" ca="1" si="22"/>
        <v/>
      </c>
      <c r="K325" s="70" t="str">
        <f t="shared" ca="1" si="23"/>
        <v/>
      </c>
      <c r="L325" s="70" t="str">
        <f t="shared" ca="1" si="24"/>
        <v/>
      </c>
      <c r="M325" s="54"/>
      <c r="N325" s="56"/>
    </row>
    <row r="326" spans="1:14" s="14" customFormat="1">
      <c r="A326" s="50"/>
      <c r="B326" s="51" t="str">
        <f t="shared" si="25"/>
        <v/>
      </c>
      <c r="C326" s="52"/>
      <c r="D326" s="53"/>
      <c r="E326" s="53"/>
      <c r="F326" s="69" t="str">
        <f t="shared" si="21"/>
        <v/>
      </c>
      <c r="G326" s="54" t="str">
        <f t="shared" si="26"/>
        <v/>
      </c>
      <c r="H326" s="54"/>
      <c r="I326" s="54"/>
      <c r="J326" s="70" t="str">
        <f t="shared" ca="1" si="22"/>
        <v/>
      </c>
      <c r="K326" s="70" t="str">
        <f t="shared" ca="1" si="23"/>
        <v/>
      </c>
      <c r="L326" s="70" t="str">
        <f t="shared" ca="1" si="24"/>
        <v/>
      </c>
      <c r="M326" s="54"/>
      <c r="N326" s="56"/>
    </row>
    <row r="327" spans="1:14" s="14" customFormat="1">
      <c r="A327" s="50"/>
      <c r="B327" s="51" t="str">
        <f t="shared" si="25"/>
        <v/>
      </c>
      <c r="C327" s="52"/>
      <c r="D327" s="53"/>
      <c r="E327" s="53"/>
      <c r="F327" s="69" t="str">
        <f t="shared" si="21"/>
        <v/>
      </c>
      <c r="G327" s="54" t="str">
        <f t="shared" si="26"/>
        <v/>
      </c>
      <c r="H327" s="54"/>
      <c r="I327" s="54"/>
      <c r="J327" s="70" t="str">
        <f t="shared" ca="1" si="22"/>
        <v/>
      </c>
      <c r="K327" s="70" t="str">
        <f t="shared" ca="1" si="23"/>
        <v/>
      </c>
      <c r="L327" s="70" t="str">
        <f t="shared" ca="1" si="24"/>
        <v/>
      </c>
      <c r="M327" s="54"/>
      <c r="N327" s="56"/>
    </row>
    <row r="328" spans="1:14" s="14" customFormat="1">
      <c r="A328" s="50"/>
      <c r="B328" s="51" t="str">
        <f t="shared" si="25"/>
        <v/>
      </c>
      <c r="C328" s="52"/>
      <c r="D328" s="53"/>
      <c r="E328" s="53"/>
      <c r="F328" s="69" t="str">
        <f t="shared" si="21"/>
        <v/>
      </c>
      <c r="G328" s="54" t="str">
        <f t="shared" si="26"/>
        <v/>
      </c>
      <c r="H328" s="54"/>
      <c r="I328" s="54"/>
      <c r="J328" s="70" t="str">
        <f t="shared" ca="1" si="22"/>
        <v/>
      </c>
      <c r="K328" s="70" t="str">
        <f t="shared" ca="1" si="23"/>
        <v/>
      </c>
      <c r="L328" s="70" t="str">
        <f t="shared" ca="1" si="24"/>
        <v/>
      </c>
      <c r="M328" s="54"/>
      <c r="N328" s="56"/>
    </row>
    <row r="329" spans="1:14" s="14" customFormat="1">
      <c r="A329" s="50"/>
      <c r="B329" s="51" t="str">
        <f t="shared" si="25"/>
        <v/>
      </c>
      <c r="C329" s="52"/>
      <c r="D329" s="53"/>
      <c r="E329" s="53"/>
      <c r="F329" s="69" t="str">
        <f t="shared" si="21"/>
        <v/>
      </c>
      <c r="G329" s="54" t="str">
        <f t="shared" si="26"/>
        <v/>
      </c>
      <c r="H329" s="54"/>
      <c r="I329" s="54"/>
      <c r="J329" s="70" t="str">
        <f t="shared" ca="1" si="22"/>
        <v/>
      </c>
      <c r="K329" s="70" t="str">
        <f t="shared" ca="1" si="23"/>
        <v/>
      </c>
      <c r="L329" s="70" t="str">
        <f t="shared" ca="1" si="24"/>
        <v/>
      </c>
      <c r="M329" s="54"/>
      <c r="N329" s="56"/>
    </row>
    <row r="330" spans="1:14" s="14" customFormat="1">
      <c r="A330" s="50"/>
      <c r="B330" s="51" t="str">
        <f t="shared" si="25"/>
        <v/>
      </c>
      <c r="C330" s="52"/>
      <c r="D330" s="53"/>
      <c r="E330" s="53"/>
      <c r="F330" s="69" t="str">
        <f t="shared" si="21"/>
        <v/>
      </c>
      <c r="G330" s="54" t="str">
        <f t="shared" si="26"/>
        <v/>
      </c>
      <c r="H330" s="54"/>
      <c r="I330" s="54"/>
      <c r="J330" s="70" t="str">
        <f t="shared" ca="1" si="22"/>
        <v/>
      </c>
      <c r="K330" s="70" t="str">
        <f t="shared" ca="1" si="23"/>
        <v/>
      </c>
      <c r="L330" s="70" t="str">
        <f t="shared" ca="1" si="24"/>
        <v/>
      </c>
      <c r="M330" s="54"/>
      <c r="N330" s="56"/>
    </row>
    <row r="331" spans="1:14" s="14" customFormat="1">
      <c r="A331" s="50"/>
      <c r="B331" s="51" t="str">
        <f t="shared" si="25"/>
        <v/>
      </c>
      <c r="C331" s="52"/>
      <c r="D331" s="53"/>
      <c r="E331" s="53"/>
      <c r="F331" s="69" t="str">
        <f t="shared" ref="F331:F394" si="27">IF(OR($A331="",$B331="",$D331=""),"",IF(AND($E331&lt;&gt;"",MONTH($E331)&lt;MONTH($K$9)),"",IF(AND($H331="",$E331=""),DATEDIF($D331,DATE(YEAR($K$9),MONTH($K$9)+1,0),"d"),IF(AND($D331&lt;&gt;"",$E331&lt;&gt;"",$H331=""),DATEDIF($D331,$E331,"d"),IF(AND($D331&lt;&gt;"",$E331&lt;&gt;"",$H331&lt;&gt;""),DAY(DATE(YEAR($E331),MONTH($E331)+1,0))-(DATE(YEAR($E331),MONTH($E331)+1,0)-$E331),DAY(DATE(YEAR($K$9),MONTH($K$9)+1,0)))))))</f>
        <v/>
      </c>
      <c r="G331" s="54" t="str">
        <f t="shared" si="26"/>
        <v/>
      </c>
      <c r="H331" s="54"/>
      <c r="I331" s="54"/>
      <c r="J331" s="70" t="str">
        <f t="shared" ref="J331:J394" ca="1" si="28">IFERROR(IF(AND($B$8&lt;&gt;"",MONTH($E331)=MONTH($K$9),($E331&gt;$B$8),($E331&gt;$D331)),-SUM($G331/DAY(DATE(YEAR($K$9),MONTH($K$9)+1,0)))*DATEDIF($B$8,$E331,"d")*$C331,""),"")</f>
        <v/>
      </c>
      <c r="K331" s="70" t="str">
        <f t="shared" ref="K331:K394" ca="1" si="29">IFERROR(IF($I331="",SUM($G331/DAY(DATE(YEAR($K$9),MONTH($K$9)+1,0)))*$F331*$C331,""),"")</f>
        <v/>
      </c>
      <c r="L331" s="70" t="str">
        <f t="shared" ref="L331:L394" ca="1" si="30">IFERROR(IF(SUM($H331+$K331)="","",SUM($H331+$K331)),"")</f>
        <v/>
      </c>
      <c r="M331" s="54"/>
      <c r="N331" s="56"/>
    </row>
    <row r="332" spans="1:14" s="14" customFormat="1">
      <c r="A332" s="50"/>
      <c r="B332" s="51" t="str">
        <f t="shared" si="25"/>
        <v/>
      </c>
      <c r="C332" s="52"/>
      <c r="D332" s="53"/>
      <c r="E332" s="53"/>
      <c r="F332" s="69" t="str">
        <f t="shared" si="27"/>
        <v/>
      </c>
      <c r="G332" s="54" t="str">
        <f t="shared" si="26"/>
        <v/>
      </c>
      <c r="H332" s="54"/>
      <c r="I332" s="54"/>
      <c r="J332" s="70" t="str">
        <f t="shared" ca="1" si="28"/>
        <v/>
      </c>
      <c r="K332" s="70" t="str">
        <f t="shared" ca="1" si="29"/>
        <v/>
      </c>
      <c r="L332" s="70" t="str">
        <f t="shared" ca="1" si="30"/>
        <v/>
      </c>
      <c r="M332" s="54"/>
      <c r="N332" s="56"/>
    </row>
    <row r="333" spans="1:14" s="14" customFormat="1">
      <c r="A333" s="50"/>
      <c r="B333" s="51" t="str">
        <f t="shared" si="25"/>
        <v/>
      </c>
      <c r="C333" s="52"/>
      <c r="D333" s="53"/>
      <c r="E333" s="53"/>
      <c r="F333" s="69" t="str">
        <f t="shared" si="27"/>
        <v/>
      </c>
      <c r="G333" s="54" t="str">
        <f t="shared" si="26"/>
        <v/>
      </c>
      <c r="H333" s="54"/>
      <c r="I333" s="54"/>
      <c r="J333" s="70" t="str">
        <f t="shared" ca="1" si="28"/>
        <v/>
      </c>
      <c r="K333" s="70" t="str">
        <f t="shared" ca="1" si="29"/>
        <v/>
      </c>
      <c r="L333" s="70" t="str">
        <f t="shared" ca="1" si="30"/>
        <v/>
      </c>
      <c r="M333" s="54"/>
      <c r="N333" s="56"/>
    </row>
    <row r="334" spans="1:14" s="14" customFormat="1">
      <c r="A334" s="50"/>
      <c r="B334" s="51" t="str">
        <f t="shared" si="25"/>
        <v/>
      </c>
      <c r="C334" s="52"/>
      <c r="D334" s="53"/>
      <c r="E334" s="53"/>
      <c r="F334" s="69" t="str">
        <f t="shared" si="27"/>
        <v/>
      </c>
      <c r="G334" s="54" t="str">
        <f t="shared" si="26"/>
        <v/>
      </c>
      <c r="H334" s="54"/>
      <c r="I334" s="54"/>
      <c r="J334" s="70" t="str">
        <f t="shared" ca="1" si="28"/>
        <v/>
      </c>
      <c r="K334" s="70" t="str">
        <f t="shared" ca="1" si="29"/>
        <v/>
      </c>
      <c r="L334" s="70" t="str">
        <f t="shared" ca="1" si="30"/>
        <v/>
      </c>
      <c r="M334" s="54"/>
      <c r="N334" s="56"/>
    </row>
    <row r="335" spans="1:14" s="14" customFormat="1">
      <c r="A335" s="50"/>
      <c r="B335" s="51" t="str">
        <f t="shared" si="25"/>
        <v/>
      </c>
      <c r="C335" s="52"/>
      <c r="D335" s="53"/>
      <c r="E335" s="53"/>
      <c r="F335" s="69" t="str">
        <f t="shared" si="27"/>
        <v/>
      </c>
      <c r="G335" s="54" t="str">
        <f t="shared" si="26"/>
        <v/>
      </c>
      <c r="H335" s="54"/>
      <c r="I335" s="54"/>
      <c r="J335" s="70" t="str">
        <f t="shared" ca="1" si="28"/>
        <v/>
      </c>
      <c r="K335" s="70" t="str">
        <f t="shared" ca="1" si="29"/>
        <v/>
      </c>
      <c r="L335" s="70" t="str">
        <f t="shared" ca="1" si="30"/>
        <v/>
      </c>
      <c r="M335" s="54"/>
      <c r="N335" s="56"/>
    </row>
    <row r="336" spans="1:14" s="14" customFormat="1">
      <c r="A336" s="50"/>
      <c r="B336" s="51" t="str">
        <f t="shared" si="25"/>
        <v/>
      </c>
      <c r="C336" s="52"/>
      <c r="D336" s="53"/>
      <c r="E336" s="53"/>
      <c r="F336" s="69" t="str">
        <f t="shared" si="27"/>
        <v/>
      </c>
      <c r="G336" s="54" t="str">
        <f t="shared" si="26"/>
        <v/>
      </c>
      <c r="H336" s="54"/>
      <c r="I336" s="54"/>
      <c r="J336" s="70" t="str">
        <f t="shared" ca="1" si="28"/>
        <v/>
      </c>
      <c r="K336" s="70" t="str">
        <f t="shared" ca="1" si="29"/>
        <v/>
      </c>
      <c r="L336" s="70" t="str">
        <f t="shared" ca="1" si="30"/>
        <v/>
      </c>
      <c r="M336" s="54"/>
      <c r="N336" s="56"/>
    </row>
    <row r="337" spans="1:14" s="14" customFormat="1">
      <c r="A337" s="50"/>
      <c r="B337" s="51" t="str">
        <f t="shared" si="25"/>
        <v/>
      </c>
      <c r="C337" s="52"/>
      <c r="D337" s="53"/>
      <c r="E337" s="53"/>
      <c r="F337" s="69" t="str">
        <f t="shared" si="27"/>
        <v/>
      </c>
      <c r="G337" s="54" t="str">
        <f t="shared" si="26"/>
        <v/>
      </c>
      <c r="H337" s="54"/>
      <c r="I337" s="54"/>
      <c r="J337" s="70" t="str">
        <f t="shared" ca="1" si="28"/>
        <v/>
      </c>
      <c r="K337" s="70" t="str">
        <f t="shared" ca="1" si="29"/>
        <v/>
      </c>
      <c r="L337" s="70" t="str">
        <f t="shared" ca="1" si="30"/>
        <v/>
      </c>
      <c r="M337" s="54"/>
      <c r="N337" s="56"/>
    </row>
    <row r="338" spans="1:14" s="14" customFormat="1">
      <c r="A338" s="50"/>
      <c r="B338" s="51" t="str">
        <f t="shared" si="25"/>
        <v/>
      </c>
      <c r="C338" s="52"/>
      <c r="D338" s="53"/>
      <c r="E338" s="53"/>
      <c r="F338" s="69" t="str">
        <f t="shared" si="27"/>
        <v/>
      </c>
      <c r="G338" s="54" t="str">
        <f t="shared" si="26"/>
        <v/>
      </c>
      <c r="H338" s="54"/>
      <c r="I338" s="54"/>
      <c r="J338" s="70" t="str">
        <f t="shared" ca="1" si="28"/>
        <v/>
      </c>
      <c r="K338" s="70" t="str">
        <f t="shared" ca="1" si="29"/>
        <v/>
      </c>
      <c r="L338" s="70" t="str">
        <f t="shared" ca="1" si="30"/>
        <v/>
      </c>
      <c r="M338" s="54"/>
      <c r="N338" s="56"/>
    </row>
    <row r="339" spans="1:14" s="14" customFormat="1">
      <c r="A339" s="50"/>
      <c r="B339" s="51" t="str">
        <f t="shared" si="25"/>
        <v/>
      </c>
      <c r="C339" s="52"/>
      <c r="D339" s="53"/>
      <c r="E339" s="53"/>
      <c r="F339" s="69" t="str">
        <f t="shared" si="27"/>
        <v/>
      </c>
      <c r="G339" s="54" t="str">
        <f t="shared" si="26"/>
        <v/>
      </c>
      <c r="H339" s="54"/>
      <c r="I339" s="54"/>
      <c r="J339" s="70" t="str">
        <f t="shared" ca="1" si="28"/>
        <v/>
      </c>
      <c r="K339" s="70" t="str">
        <f t="shared" ca="1" si="29"/>
        <v/>
      </c>
      <c r="L339" s="70" t="str">
        <f t="shared" ca="1" si="30"/>
        <v/>
      </c>
      <c r="M339" s="54"/>
      <c r="N339" s="56"/>
    </row>
    <row r="340" spans="1:14" s="14" customFormat="1">
      <c r="A340" s="50"/>
      <c r="B340" s="51" t="str">
        <f t="shared" si="25"/>
        <v/>
      </c>
      <c r="C340" s="52"/>
      <c r="D340" s="53"/>
      <c r="E340" s="53"/>
      <c r="F340" s="69" t="str">
        <f t="shared" si="27"/>
        <v/>
      </c>
      <c r="G340" s="54" t="str">
        <f t="shared" si="26"/>
        <v/>
      </c>
      <c r="H340" s="54"/>
      <c r="I340" s="54"/>
      <c r="J340" s="70" t="str">
        <f t="shared" ca="1" si="28"/>
        <v/>
      </c>
      <c r="K340" s="70" t="str">
        <f t="shared" ca="1" si="29"/>
        <v/>
      </c>
      <c r="L340" s="70" t="str">
        <f t="shared" ca="1" si="30"/>
        <v/>
      </c>
      <c r="M340" s="54"/>
      <c r="N340" s="56"/>
    </row>
    <row r="341" spans="1:14" s="14" customFormat="1">
      <c r="A341" s="50"/>
      <c r="B341" s="51" t="str">
        <f t="shared" si="25"/>
        <v/>
      </c>
      <c r="C341" s="52"/>
      <c r="D341" s="53"/>
      <c r="E341" s="53"/>
      <c r="F341" s="69" t="str">
        <f t="shared" si="27"/>
        <v/>
      </c>
      <c r="G341" s="54" t="str">
        <f t="shared" si="26"/>
        <v/>
      </c>
      <c r="H341" s="54"/>
      <c r="I341" s="54"/>
      <c r="J341" s="70" t="str">
        <f t="shared" ca="1" si="28"/>
        <v/>
      </c>
      <c r="K341" s="70" t="str">
        <f t="shared" ca="1" si="29"/>
        <v/>
      </c>
      <c r="L341" s="70" t="str">
        <f t="shared" ca="1" si="30"/>
        <v/>
      </c>
      <c r="M341" s="54"/>
      <c r="N341" s="56"/>
    </row>
    <row r="342" spans="1:14" s="14" customFormat="1">
      <c r="A342" s="50"/>
      <c r="B342" s="51" t="str">
        <f t="shared" si="25"/>
        <v/>
      </c>
      <c r="C342" s="52"/>
      <c r="D342" s="53"/>
      <c r="E342" s="53"/>
      <c r="F342" s="69" t="str">
        <f t="shared" si="27"/>
        <v/>
      </c>
      <c r="G342" s="54" t="str">
        <f t="shared" si="26"/>
        <v/>
      </c>
      <c r="H342" s="54"/>
      <c r="I342" s="54"/>
      <c r="J342" s="70" t="str">
        <f t="shared" ca="1" si="28"/>
        <v/>
      </c>
      <c r="K342" s="70" t="str">
        <f t="shared" ca="1" si="29"/>
        <v/>
      </c>
      <c r="L342" s="70" t="str">
        <f t="shared" ca="1" si="30"/>
        <v/>
      </c>
      <c r="M342" s="54"/>
      <c r="N342" s="56"/>
    </row>
    <row r="343" spans="1:14" s="14" customFormat="1">
      <c r="A343" s="50"/>
      <c r="B343" s="51" t="str">
        <f t="shared" si="25"/>
        <v/>
      </c>
      <c r="C343" s="52"/>
      <c r="D343" s="53"/>
      <c r="E343" s="53"/>
      <c r="F343" s="69" t="str">
        <f t="shared" si="27"/>
        <v/>
      </c>
      <c r="G343" s="54" t="str">
        <f t="shared" si="26"/>
        <v/>
      </c>
      <c r="H343" s="54"/>
      <c r="I343" s="54"/>
      <c r="J343" s="70" t="str">
        <f t="shared" ca="1" si="28"/>
        <v/>
      </c>
      <c r="K343" s="70" t="str">
        <f t="shared" ca="1" si="29"/>
        <v/>
      </c>
      <c r="L343" s="70" t="str">
        <f t="shared" ca="1" si="30"/>
        <v/>
      </c>
      <c r="M343" s="54"/>
      <c r="N343" s="56"/>
    </row>
    <row r="344" spans="1:14" s="14" customFormat="1">
      <c r="A344" s="50"/>
      <c r="B344" s="51" t="str">
        <f t="shared" si="25"/>
        <v/>
      </c>
      <c r="C344" s="52"/>
      <c r="D344" s="53"/>
      <c r="E344" s="53"/>
      <c r="F344" s="69" t="str">
        <f t="shared" si="27"/>
        <v/>
      </c>
      <c r="G344" s="54" t="str">
        <f t="shared" si="26"/>
        <v/>
      </c>
      <c r="H344" s="54"/>
      <c r="I344" s="54"/>
      <c r="J344" s="70" t="str">
        <f t="shared" ca="1" si="28"/>
        <v/>
      </c>
      <c r="K344" s="70" t="str">
        <f t="shared" ca="1" si="29"/>
        <v/>
      </c>
      <c r="L344" s="70" t="str">
        <f t="shared" ca="1" si="30"/>
        <v/>
      </c>
      <c r="M344" s="54"/>
      <c r="N344" s="56"/>
    </row>
    <row r="345" spans="1:14" s="14" customFormat="1">
      <c r="A345" s="50"/>
      <c r="B345" s="51" t="str">
        <f t="shared" si="25"/>
        <v/>
      </c>
      <c r="C345" s="52"/>
      <c r="D345" s="53"/>
      <c r="E345" s="53"/>
      <c r="F345" s="69" t="str">
        <f t="shared" si="27"/>
        <v/>
      </c>
      <c r="G345" s="54" t="str">
        <f t="shared" si="26"/>
        <v/>
      </c>
      <c r="H345" s="54"/>
      <c r="I345" s="54"/>
      <c r="J345" s="70" t="str">
        <f t="shared" ca="1" si="28"/>
        <v/>
      </c>
      <c r="K345" s="70" t="str">
        <f t="shared" ca="1" si="29"/>
        <v/>
      </c>
      <c r="L345" s="70" t="str">
        <f t="shared" ca="1" si="30"/>
        <v/>
      </c>
      <c r="M345" s="54"/>
      <c r="N345" s="56"/>
    </row>
    <row r="346" spans="1:14" s="14" customFormat="1">
      <c r="A346" s="50"/>
      <c r="B346" s="51" t="str">
        <f t="shared" si="25"/>
        <v/>
      </c>
      <c r="C346" s="52"/>
      <c r="D346" s="53"/>
      <c r="E346" s="53"/>
      <c r="F346" s="69" t="str">
        <f t="shared" si="27"/>
        <v/>
      </c>
      <c r="G346" s="54" t="str">
        <f t="shared" si="26"/>
        <v/>
      </c>
      <c r="H346" s="54"/>
      <c r="I346" s="54"/>
      <c r="J346" s="70" t="str">
        <f t="shared" ca="1" si="28"/>
        <v/>
      </c>
      <c r="K346" s="70" t="str">
        <f t="shared" ca="1" si="29"/>
        <v/>
      </c>
      <c r="L346" s="70" t="str">
        <f t="shared" ca="1" si="30"/>
        <v/>
      </c>
      <c r="M346" s="54"/>
      <c r="N346" s="56"/>
    </row>
    <row r="347" spans="1:14" s="14" customFormat="1">
      <c r="A347" s="50"/>
      <c r="B347" s="51" t="str">
        <f t="shared" si="25"/>
        <v/>
      </c>
      <c r="C347" s="52"/>
      <c r="D347" s="53"/>
      <c r="E347" s="53"/>
      <c r="F347" s="69" t="str">
        <f t="shared" si="27"/>
        <v/>
      </c>
      <c r="G347" s="54" t="str">
        <f t="shared" si="26"/>
        <v/>
      </c>
      <c r="H347" s="54"/>
      <c r="I347" s="54"/>
      <c r="J347" s="70" t="str">
        <f t="shared" ca="1" si="28"/>
        <v/>
      </c>
      <c r="K347" s="70" t="str">
        <f t="shared" ca="1" si="29"/>
        <v/>
      </c>
      <c r="L347" s="70" t="str">
        <f t="shared" ca="1" si="30"/>
        <v/>
      </c>
      <c r="M347" s="54"/>
      <c r="N347" s="56"/>
    </row>
    <row r="348" spans="1:14" s="14" customFormat="1">
      <c r="A348" s="50"/>
      <c r="B348" s="51" t="str">
        <f t="shared" si="25"/>
        <v/>
      </c>
      <c r="C348" s="52"/>
      <c r="D348" s="53"/>
      <c r="E348" s="53"/>
      <c r="F348" s="69" t="str">
        <f t="shared" si="27"/>
        <v/>
      </c>
      <c r="G348" s="54" t="str">
        <f t="shared" si="26"/>
        <v/>
      </c>
      <c r="H348" s="54"/>
      <c r="I348" s="54"/>
      <c r="J348" s="70" t="str">
        <f t="shared" ca="1" si="28"/>
        <v/>
      </c>
      <c r="K348" s="70" t="str">
        <f t="shared" ca="1" si="29"/>
        <v/>
      </c>
      <c r="L348" s="70" t="str">
        <f t="shared" ca="1" si="30"/>
        <v/>
      </c>
      <c r="M348" s="54"/>
      <c r="N348" s="56"/>
    </row>
    <row r="349" spans="1:14" s="14" customFormat="1">
      <c r="A349" s="50"/>
      <c r="B349" s="51" t="str">
        <f t="shared" si="25"/>
        <v/>
      </c>
      <c r="C349" s="52"/>
      <c r="D349" s="53"/>
      <c r="E349" s="53"/>
      <c r="F349" s="69" t="str">
        <f t="shared" si="27"/>
        <v/>
      </c>
      <c r="G349" s="54" t="str">
        <f t="shared" si="26"/>
        <v/>
      </c>
      <c r="H349" s="54"/>
      <c r="I349" s="54"/>
      <c r="J349" s="70" t="str">
        <f t="shared" ca="1" si="28"/>
        <v/>
      </c>
      <c r="K349" s="70" t="str">
        <f t="shared" ca="1" si="29"/>
        <v/>
      </c>
      <c r="L349" s="70" t="str">
        <f t="shared" ca="1" si="30"/>
        <v/>
      </c>
      <c r="M349" s="54"/>
      <c r="N349" s="56"/>
    </row>
    <row r="350" spans="1:14" s="14" customFormat="1">
      <c r="A350" s="50"/>
      <c r="B350" s="51" t="str">
        <f t="shared" si="25"/>
        <v/>
      </c>
      <c r="C350" s="52"/>
      <c r="D350" s="53"/>
      <c r="E350" s="53"/>
      <c r="F350" s="69" t="str">
        <f t="shared" si="27"/>
        <v/>
      </c>
      <c r="G350" s="54" t="str">
        <f t="shared" si="26"/>
        <v/>
      </c>
      <c r="H350" s="54"/>
      <c r="I350" s="54"/>
      <c r="J350" s="70" t="str">
        <f t="shared" ca="1" si="28"/>
        <v/>
      </c>
      <c r="K350" s="70" t="str">
        <f t="shared" ca="1" si="29"/>
        <v/>
      </c>
      <c r="L350" s="70" t="str">
        <f t="shared" ca="1" si="30"/>
        <v/>
      </c>
      <c r="M350" s="54"/>
      <c r="N350" s="56"/>
    </row>
    <row r="351" spans="1:14" s="14" customFormat="1">
      <c r="A351" s="50"/>
      <c r="B351" s="51" t="str">
        <f t="shared" si="25"/>
        <v/>
      </c>
      <c r="C351" s="52"/>
      <c r="D351" s="53"/>
      <c r="E351" s="53"/>
      <c r="F351" s="69" t="str">
        <f t="shared" si="27"/>
        <v/>
      </c>
      <c r="G351" s="54" t="str">
        <f t="shared" si="26"/>
        <v/>
      </c>
      <c r="H351" s="54"/>
      <c r="I351" s="54"/>
      <c r="J351" s="70" t="str">
        <f t="shared" ca="1" si="28"/>
        <v/>
      </c>
      <c r="K351" s="70" t="str">
        <f t="shared" ca="1" si="29"/>
        <v/>
      </c>
      <c r="L351" s="70" t="str">
        <f t="shared" ca="1" si="30"/>
        <v/>
      </c>
      <c r="M351" s="54"/>
      <c r="N351" s="56"/>
    </row>
    <row r="352" spans="1:14" s="14" customFormat="1">
      <c r="A352" s="50"/>
      <c r="B352" s="51" t="str">
        <f t="shared" si="25"/>
        <v/>
      </c>
      <c r="C352" s="52"/>
      <c r="D352" s="53"/>
      <c r="E352" s="53"/>
      <c r="F352" s="69" t="str">
        <f t="shared" si="27"/>
        <v/>
      </c>
      <c r="G352" s="54" t="str">
        <f t="shared" si="26"/>
        <v/>
      </c>
      <c r="H352" s="54"/>
      <c r="I352" s="54"/>
      <c r="J352" s="70" t="str">
        <f t="shared" ca="1" si="28"/>
        <v/>
      </c>
      <c r="K352" s="70" t="str">
        <f t="shared" ca="1" si="29"/>
        <v/>
      </c>
      <c r="L352" s="70" t="str">
        <f t="shared" ca="1" si="30"/>
        <v/>
      </c>
      <c r="M352" s="54"/>
      <c r="N352" s="56"/>
    </row>
    <row r="353" spans="1:14" s="14" customFormat="1">
      <c r="A353" s="50"/>
      <c r="B353" s="51" t="str">
        <f t="shared" si="25"/>
        <v/>
      </c>
      <c r="C353" s="52"/>
      <c r="D353" s="53"/>
      <c r="E353" s="53"/>
      <c r="F353" s="69" t="str">
        <f t="shared" si="27"/>
        <v/>
      </c>
      <c r="G353" s="54" t="str">
        <f t="shared" si="26"/>
        <v/>
      </c>
      <c r="H353" s="54"/>
      <c r="I353" s="54"/>
      <c r="J353" s="70" t="str">
        <f t="shared" ca="1" si="28"/>
        <v/>
      </c>
      <c r="K353" s="70" t="str">
        <f t="shared" ca="1" si="29"/>
        <v/>
      </c>
      <c r="L353" s="70" t="str">
        <f t="shared" ca="1" si="30"/>
        <v/>
      </c>
      <c r="M353" s="54"/>
      <c r="N353" s="56"/>
    </row>
    <row r="354" spans="1:14" s="14" customFormat="1">
      <c r="A354" s="50"/>
      <c r="B354" s="51" t="str">
        <f t="shared" si="25"/>
        <v/>
      </c>
      <c r="C354" s="52"/>
      <c r="D354" s="53"/>
      <c r="E354" s="53"/>
      <c r="F354" s="69" t="str">
        <f t="shared" si="27"/>
        <v/>
      </c>
      <c r="G354" s="54" t="str">
        <f t="shared" si="26"/>
        <v/>
      </c>
      <c r="H354" s="54"/>
      <c r="I354" s="54"/>
      <c r="J354" s="70" t="str">
        <f t="shared" ca="1" si="28"/>
        <v/>
      </c>
      <c r="K354" s="70" t="str">
        <f t="shared" ca="1" si="29"/>
        <v/>
      </c>
      <c r="L354" s="70" t="str">
        <f t="shared" ca="1" si="30"/>
        <v/>
      </c>
      <c r="M354" s="54"/>
      <c r="N354" s="56"/>
    </row>
    <row r="355" spans="1:14" s="14" customFormat="1">
      <c r="A355" s="50"/>
      <c r="B355" s="51" t="str">
        <f t="shared" si="25"/>
        <v/>
      </c>
      <c r="C355" s="52"/>
      <c r="D355" s="53"/>
      <c r="E355" s="53"/>
      <c r="F355" s="69" t="str">
        <f t="shared" si="27"/>
        <v/>
      </c>
      <c r="G355" s="54" t="str">
        <f t="shared" si="26"/>
        <v/>
      </c>
      <c r="H355" s="54"/>
      <c r="I355" s="54"/>
      <c r="J355" s="70" t="str">
        <f t="shared" ca="1" si="28"/>
        <v/>
      </c>
      <c r="K355" s="70" t="str">
        <f t="shared" ca="1" si="29"/>
        <v/>
      </c>
      <c r="L355" s="70" t="str">
        <f t="shared" ca="1" si="30"/>
        <v/>
      </c>
      <c r="M355" s="54"/>
      <c r="N355" s="56"/>
    </row>
    <row r="356" spans="1:14" s="14" customFormat="1">
      <c r="A356" s="50"/>
      <c r="B356" s="51" t="str">
        <f t="shared" si="25"/>
        <v/>
      </c>
      <c r="C356" s="52"/>
      <c r="D356" s="53"/>
      <c r="E356" s="53"/>
      <c r="F356" s="69" t="str">
        <f t="shared" si="27"/>
        <v/>
      </c>
      <c r="G356" s="54" t="str">
        <f t="shared" si="26"/>
        <v/>
      </c>
      <c r="H356" s="54"/>
      <c r="I356" s="54"/>
      <c r="J356" s="70" t="str">
        <f t="shared" ca="1" si="28"/>
        <v/>
      </c>
      <c r="K356" s="70" t="str">
        <f t="shared" ca="1" si="29"/>
        <v/>
      </c>
      <c r="L356" s="70" t="str">
        <f t="shared" ca="1" si="30"/>
        <v/>
      </c>
      <c r="M356" s="54"/>
      <c r="N356" s="56"/>
    </row>
    <row r="357" spans="1:14" s="14" customFormat="1">
      <c r="A357" s="50"/>
      <c r="B357" s="51" t="str">
        <f t="shared" si="25"/>
        <v/>
      </c>
      <c r="C357" s="52"/>
      <c r="D357" s="53"/>
      <c r="E357" s="53"/>
      <c r="F357" s="69" t="str">
        <f t="shared" si="27"/>
        <v/>
      </c>
      <c r="G357" s="54" t="str">
        <f t="shared" si="26"/>
        <v/>
      </c>
      <c r="H357" s="54"/>
      <c r="I357" s="54"/>
      <c r="J357" s="70" t="str">
        <f t="shared" ca="1" si="28"/>
        <v/>
      </c>
      <c r="K357" s="70" t="str">
        <f t="shared" ca="1" si="29"/>
        <v/>
      </c>
      <c r="L357" s="70" t="str">
        <f t="shared" ca="1" si="30"/>
        <v/>
      </c>
      <c r="M357" s="54"/>
      <c r="N357" s="56"/>
    </row>
    <row r="358" spans="1:14" s="14" customFormat="1">
      <c r="A358" s="50"/>
      <c r="B358" s="51" t="str">
        <f t="shared" si="25"/>
        <v/>
      </c>
      <c r="C358" s="52"/>
      <c r="D358" s="53"/>
      <c r="E358" s="53"/>
      <c r="F358" s="69" t="str">
        <f t="shared" si="27"/>
        <v/>
      </c>
      <c r="G358" s="54" t="str">
        <f t="shared" si="26"/>
        <v/>
      </c>
      <c r="H358" s="54"/>
      <c r="I358" s="54"/>
      <c r="J358" s="70" t="str">
        <f t="shared" ca="1" si="28"/>
        <v/>
      </c>
      <c r="K358" s="70" t="str">
        <f t="shared" ca="1" si="29"/>
        <v/>
      </c>
      <c r="L358" s="70" t="str">
        <f t="shared" ca="1" si="30"/>
        <v/>
      </c>
      <c r="M358" s="54"/>
      <c r="N358" s="56"/>
    </row>
    <row r="359" spans="1:14" s="14" customFormat="1">
      <c r="A359" s="50"/>
      <c r="B359" s="51" t="str">
        <f t="shared" si="25"/>
        <v/>
      </c>
      <c r="C359" s="52"/>
      <c r="D359" s="53"/>
      <c r="E359" s="53"/>
      <c r="F359" s="69" t="str">
        <f t="shared" si="27"/>
        <v/>
      </c>
      <c r="G359" s="54" t="str">
        <f t="shared" si="26"/>
        <v/>
      </c>
      <c r="H359" s="54"/>
      <c r="I359" s="54"/>
      <c r="J359" s="70" t="str">
        <f t="shared" ca="1" si="28"/>
        <v/>
      </c>
      <c r="K359" s="70" t="str">
        <f t="shared" ca="1" si="29"/>
        <v/>
      </c>
      <c r="L359" s="70" t="str">
        <f t="shared" ca="1" si="30"/>
        <v/>
      </c>
      <c r="M359" s="54"/>
      <c r="N359" s="56"/>
    </row>
    <row r="360" spans="1:14" s="14" customFormat="1">
      <c r="A360" s="50"/>
      <c r="B360" s="51" t="str">
        <f t="shared" si="25"/>
        <v/>
      </c>
      <c r="C360" s="52"/>
      <c r="D360" s="53"/>
      <c r="E360" s="53"/>
      <c r="F360" s="69" t="str">
        <f t="shared" si="27"/>
        <v/>
      </c>
      <c r="G360" s="54" t="str">
        <f t="shared" si="26"/>
        <v/>
      </c>
      <c r="H360" s="54"/>
      <c r="I360" s="54"/>
      <c r="J360" s="70" t="str">
        <f t="shared" ca="1" si="28"/>
        <v/>
      </c>
      <c r="K360" s="70" t="str">
        <f t="shared" ca="1" si="29"/>
        <v/>
      </c>
      <c r="L360" s="70" t="str">
        <f t="shared" ca="1" si="30"/>
        <v/>
      </c>
      <c r="M360" s="54"/>
      <c r="N360" s="56"/>
    </row>
    <row r="361" spans="1:14" s="14" customFormat="1">
      <c r="A361" s="50"/>
      <c r="B361" s="51" t="str">
        <f t="shared" si="25"/>
        <v/>
      </c>
      <c r="C361" s="52"/>
      <c r="D361" s="53"/>
      <c r="E361" s="53"/>
      <c r="F361" s="69" t="str">
        <f t="shared" si="27"/>
        <v/>
      </c>
      <c r="G361" s="54" t="str">
        <f t="shared" si="26"/>
        <v/>
      </c>
      <c r="H361" s="54"/>
      <c r="I361" s="54"/>
      <c r="J361" s="70" t="str">
        <f t="shared" ca="1" si="28"/>
        <v/>
      </c>
      <c r="K361" s="70" t="str">
        <f t="shared" ca="1" si="29"/>
        <v/>
      </c>
      <c r="L361" s="70" t="str">
        <f t="shared" ca="1" si="30"/>
        <v/>
      </c>
      <c r="M361" s="54"/>
      <c r="N361" s="56"/>
    </row>
    <row r="362" spans="1:14" s="14" customFormat="1">
      <c r="A362" s="50"/>
      <c r="B362" s="51" t="str">
        <f t="shared" si="25"/>
        <v/>
      </c>
      <c r="C362" s="52"/>
      <c r="D362" s="53"/>
      <c r="E362" s="53"/>
      <c r="F362" s="69" t="str">
        <f t="shared" si="27"/>
        <v/>
      </c>
      <c r="G362" s="54" t="str">
        <f t="shared" si="26"/>
        <v/>
      </c>
      <c r="H362" s="54"/>
      <c r="I362" s="54"/>
      <c r="J362" s="70" t="str">
        <f t="shared" ca="1" si="28"/>
        <v/>
      </c>
      <c r="K362" s="70" t="str">
        <f t="shared" ca="1" si="29"/>
        <v/>
      </c>
      <c r="L362" s="70" t="str">
        <f t="shared" ca="1" si="30"/>
        <v/>
      </c>
      <c r="M362" s="54"/>
      <c r="N362" s="56"/>
    </row>
    <row r="363" spans="1:14" s="14" customFormat="1">
      <c r="A363" s="50"/>
      <c r="B363" s="51" t="str">
        <f t="shared" si="25"/>
        <v/>
      </c>
      <c r="C363" s="52"/>
      <c r="D363" s="53"/>
      <c r="E363" s="53"/>
      <c r="F363" s="69" t="str">
        <f t="shared" si="27"/>
        <v/>
      </c>
      <c r="G363" s="54" t="str">
        <f t="shared" si="26"/>
        <v/>
      </c>
      <c r="H363" s="54"/>
      <c r="I363" s="54"/>
      <c r="J363" s="70" t="str">
        <f t="shared" ca="1" si="28"/>
        <v/>
      </c>
      <c r="K363" s="70" t="str">
        <f t="shared" ca="1" si="29"/>
        <v/>
      </c>
      <c r="L363" s="70" t="str">
        <f t="shared" ca="1" si="30"/>
        <v/>
      </c>
      <c r="M363" s="54"/>
      <c r="N363" s="56"/>
    </row>
    <row r="364" spans="1:14" s="14" customFormat="1">
      <c r="A364" s="50"/>
      <c r="B364" s="51" t="str">
        <f t="shared" si="25"/>
        <v/>
      </c>
      <c r="C364" s="52"/>
      <c r="D364" s="53"/>
      <c r="E364" s="53"/>
      <c r="F364" s="69" t="str">
        <f t="shared" si="27"/>
        <v/>
      </c>
      <c r="G364" s="54" t="str">
        <f t="shared" si="26"/>
        <v/>
      </c>
      <c r="H364" s="54"/>
      <c r="I364" s="54"/>
      <c r="J364" s="70" t="str">
        <f t="shared" ca="1" si="28"/>
        <v/>
      </c>
      <c r="K364" s="70" t="str">
        <f t="shared" ca="1" si="29"/>
        <v/>
      </c>
      <c r="L364" s="70" t="str">
        <f t="shared" ca="1" si="30"/>
        <v/>
      </c>
      <c r="M364" s="54"/>
      <c r="N364" s="56"/>
    </row>
    <row r="365" spans="1:14" s="14" customFormat="1">
      <c r="A365" s="50"/>
      <c r="B365" s="51" t="str">
        <f t="shared" si="25"/>
        <v/>
      </c>
      <c r="C365" s="52"/>
      <c r="D365" s="53"/>
      <c r="E365" s="53"/>
      <c r="F365" s="69" t="str">
        <f t="shared" si="27"/>
        <v/>
      </c>
      <c r="G365" s="54" t="str">
        <f t="shared" si="26"/>
        <v/>
      </c>
      <c r="H365" s="54"/>
      <c r="I365" s="54"/>
      <c r="J365" s="70" t="str">
        <f t="shared" ca="1" si="28"/>
        <v/>
      </c>
      <c r="K365" s="70" t="str">
        <f t="shared" ca="1" si="29"/>
        <v/>
      </c>
      <c r="L365" s="70" t="str">
        <f t="shared" ca="1" si="30"/>
        <v/>
      </c>
      <c r="M365" s="54"/>
      <c r="N365" s="56"/>
    </row>
    <row r="366" spans="1:14" s="14" customFormat="1">
      <c r="A366" s="50"/>
      <c r="B366" s="51" t="str">
        <f t="shared" si="25"/>
        <v/>
      </c>
      <c r="C366" s="52"/>
      <c r="D366" s="53"/>
      <c r="E366" s="53"/>
      <c r="F366" s="69" t="str">
        <f t="shared" si="27"/>
        <v/>
      </c>
      <c r="G366" s="54" t="str">
        <f t="shared" si="26"/>
        <v/>
      </c>
      <c r="H366" s="54"/>
      <c r="I366" s="54"/>
      <c r="J366" s="70" t="str">
        <f t="shared" ca="1" si="28"/>
        <v/>
      </c>
      <c r="K366" s="70" t="str">
        <f t="shared" ca="1" si="29"/>
        <v/>
      </c>
      <c r="L366" s="70" t="str">
        <f t="shared" ca="1" si="30"/>
        <v/>
      </c>
      <c r="M366" s="54"/>
      <c r="N366" s="56"/>
    </row>
    <row r="367" spans="1:14" s="14" customFormat="1">
      <c r="A367" s="50"/>
      <c r="B367" s="51" t="str">
        <f t="shared" si="25"/>
        <v/>
      </c>
      <c r="C367" s="52"/>
      <c r="D367" s="53"/>
      <c r="E367" s="53"/>
      <c r="F367" s="69" t="str">
        <f t="shared" si="27"/>
        <v/>
      </c>
      <c r="G367" s="54" t="str">
        <f t="shared" si="26"/>
        <v/>
      </c>
      <c r="H367" s="54"/>
      <c r="I367" s="54"/>
      <c r="J367" s="70" t="str">
        <f t="shared" ca="1" si="28"/>
        <v/>
      </c>
      <c r="K367" s="70" t="str">
        <f t="shared" ca="1" si="29"/>
        <v/>
      </c>
      <c r="L367" s="70" t="str">
        <f t="shared" ca="1" si="30"/>
        <v/>
      </c>
      <c r="M367" s="54"/>
      <c r="N367" s="56"/>
    </row>
    <row r="368" spans="1:14" s="14" customFormat="1">
      <c r="A368" s="50"/>
      <c r="B368" s="51" t="str">
        <f t="shared" si="25"/>
        <v/>
      </c>
      <c r="C368" s="52"/>
      <c r="D368" s="53"/>
      <c r="E368" s="53"/>
      <c r="F368" s="69" t="str">
        <f t="shared" si="27"/>
        <v/>
      </c>
      <c r="G368" s="54" t="str">
        <f t="shared" si="26"/>
        <v/>
      </c>
      <c r="H368" s="54"/>
      <c r="I368" s="54"/>
      <c r="J368" s="70" t="str">
        <f t="shared" ca="1" si="28"/>
        <v/>
      </c>
      <c r="K368" s="70" t="str">
        <f t="shared" ca="1" si="29"/>
        <v/>
      </c>
      <c r="L368" s="70" t="str">
        <f t="shared" ca="1" si="30"/>
        <v/>
      </c>
      <c r="M368" s="54"/>
      <c r="N368" s="56"/>
    </row>
    <row r="369" spans="1:14" s="14" customFormat="1">
      <c r="A369" s="50"/>
      <c r="B369" s="51" t="str">
        <f t="shared" si="25"/>
        <v/>
      </c>
      <c r="C369" s="52"/>
      <c r="D369" s="53"/>
      <c r="E369" s="53"/>
      <c r="F369" s="69" t="str">
        <f t="shared" si="27"/>
        <v/>
      </c>
      <c r="G369" s="54" t="str">
        <f t="shared" si="26"/>
        <v/>
      </c>
      <c r="H369" s="54"/>
      <c r="I369" s="54"/>
      <c r="J369" s="70" t="str">
        <f t="shared" ca="1" si="28"/>
        <v/>
      </c>
      <c r="K369" s="70" t="str">
        <f t="shared" ca="1" si="29"/>
        <v/>
      </c>
      <c r="L369" s="70" t="str">
        <f t="shared" ca="1" si="30"/>
        <v/>
      </c>
      <c r="M369" s="54"/>
      <c r="N369" s="56"/>
    </row>
    <row r="370" spans="1:14" s="14" customFormat="1">
      <c r="A370" s="50"/>
      <c r="B370" s="51" t="str">
        <f t="shared" si="25"/>
        <v/>
      </c>
      <c r="C370" s="52"/>
      <c r="D370" s="53"/>
      <c r="E370" s="53"/>
      <c r="F370" s="69" t="str">
        <f t="shared" si="27"/>
        <v/>
      </c>
      <c r="G370" s="54" t="str">
        <f t="shared" si="26"/>
        <v/>
      </c>
      <c r="H370" s="54"/>
      <c r="I370" s="54"/>
      <c r="J370" s="70" t="str">
        <f t="shared" ca="1" si="28"/>
        <v/>
      </c>
      <c r="K370" s="70" t="str">
        <f t="shared" ca="1" si="29"/>
        <v/>
      </c>
      <c r="L370" s="70" t="str">
        <f t="shared" ca="1" si="30"/>
        <v/>
      </c>
      <c r="M370" s="54"/>
      <c r="N370" s="56"/>
    </row>
    <row r="371" spans="1:14" s="14" customFormat="1">
      <c r="A371" s="50"/>
      <c r="B371" s="51" t="str">
        <f t="shared" si="25"/>
        <v/>
      </c>
      <c r="C371" s="52"/>
      <c r="D371" s="53"/>
      <c r="E371" s="53"/>
      <c r="F371" s="69" t="str">
        <f t="shared" si="27"/>
        <v/>
      </c>
      <c r="G371" s="54" t="str">
        <f t="shared" si="26"/>
        <v/>
      </c>
      <c r="H371" s="54"/>
      <c r="I371" s="54"/>
      <c r="J371" s="70" t="str">
        <f t="shared" ca="1" si="28"/>
        <v/>
      </c>
      <c r="K371" s="70" t="str">
        <f t="shared" ca="1" si="29"/>
        <v/>
      </c>
      <c r="L371" s="70" t="str">
        <f t="shared" ca="1" si="30"/>
        <v/>
      </c>
      <c r="M371" s="54"/>
      <c r="N371" s="56"/>
    </row>
    <row r="372" spans="1:14" s="14" customFormat="1">
      <c r="A372" s="50"/>
      <c r="B372" s="51" t="str">
        <f t="shared" si="25"/>
        <v/>
      </c>
      <c r="C372" s="52"/>
      <c r="D372" s="53"/>
      <c r="E372" s="53"/>
      <c r="F372" s="69" t="str">
        <f t="shared" si="27"/>
        <v/>
      </c>
      <c r="G372" s="54" t="str">
        <f t="shared" si="26"/>
        <v/>
      </c>
      <c r="H372" s="54"/>
      <c r="I372" s="54"/>
      <c r="J372" s="70" t="str">
        <f t="shared" ca="1" si="28"/>
        <v/>
      </c>
      <c r="K372" s="70" t="str">
        <f t="shared" ca="1" si="29"/>
        <v/>
      </c>
      <c r="L372" s="70" t="str">
        <f t="shared" ca="1" si="30"/>
        <v/>
      </c>
      <c r="M372" s="54"/>
      <c r="N372" s="56"/>
    </row>
    <row r="373" spans="1:14" s="14" customFormat="1">
      <c r="A373" s="50"/>
      <c r="B373" s="51" t="str">
        <f t="shared" si="25"/>
        <v/>
      </c>
      <c r="C373" s="52"/>
      <c r="D373" s="53"/>
      <c r="E373" s="53"/>
      <c r="F373" s="69" t="str">
        <f t="shared" si="27"/>
        <v/>
      </c>
      <c r="G373" s="54" t="str">
        <f t="shared" si="26"/>
        <v/>
      </c>
      <c r="H373" s="54"/>
      <c r="I373" s="54"/>
      <c r="J373" s="70" t="str">
        <f t="shared" ca="1" si="28"/>
        <v/>
      </c>
      <c r="K373" s="70" t="str">
        <f t="shared" ca="1" si="29"/>
        <v/>
      </c>
      <c r="L373" s="70" t="str">
        <f t="shared" ca="1" si="30"/>
        <v/>
      </c>
      <c r="M373" s="54"/>
      <c r="N373" s="56"/>
    </row>
    <row r="374" spans="1:14" s="14" customFormat="1">
      <c r="A374" s="50"/>
      <c r="B374" s="51" t="str">
        <f t="shared" si="25"/>
        <v/>
      </c>
      <c r="C374" s="52"/>
      <c r="D374" s="53"/>
      <c r="E374" s="53"/>
      <c r="F374" s="69" t="str">
        <f t="shared" si="27"/>
        <v/>
      </c>
      <c r="G374" s="54" t="str">
        <f t="shared" si="26"/>
        <v/>
      </c>
      <c r="H374" s="54"/>
      <c r="I374" s="54"/>
      <c r="J374" s="70" t="str">
        <f t="shared" ca="1" si="28"/>
        <v/>
      </c>
      <c r="K374" s="70" t="str">
        <f t="shared" ca="1" si="29"/>
        <v/>
      </c>
      <c r="L374" s="70" t="str">
        <f t="shared" ca="1" si="30"/>
        <v/>
      </c>
      <c r="M374" s="54"/>
      <c r="N374" s="56"/>
    </row>
    <row r="375" spans="1:14" s="14" customFormat="1">
      <c r="A375" s="50"/>
      <c r="B375" s="51" t="str">
        <f t="shared" si="25"/>
        <v/>
      </c>
      <c r="C375" s="52"/>
      <c r="D375" s="53"/>
      <c r="E375" s="53"/>
      <c r="F375" s="69" t="str">
        <f t="shared" si="27"/>
        <v/>
      </c>
      <c r="G375" s="54" t="str">
        <f t="shared" si="26"/>
        <v/>
      </c>
      <c r="H375" s="54"/>
      <c r="I375" s="54"/>
      <c r="J375" s="70" t="str">
        <f t="shared" ca="1" si="28"/>
        <v/>
      </c>
      <c r="K375" s="70" t="str">
        <f t="shared" ca="1" si="29"/>
        <v/>
      </c>
      <c r="L375" s="70" t="str">
        <f t="shared" ca="1" si="30"/>
        <v/>
      </c>
      <c r="M375" s="54"/>
      <c r="N375" s="56"/>
    </row>
    <row r="376" spans="1:14" s="14" customFormat="1">
      <c r="A376" s="50"/>
      <c r="B376" s="51" t="str">
        <f t="shared" si="25"/>
        <v/>
      </c>
      <c r="C376" s="52"/>
      <c r="D376" s="53"/>
      <c r="E376" s="53"/>
      <c r="F376" s="69" t="str">
        <f t="shared" si="27"/>
        <v/>
      </c>
      <c r="G376" s="54" t="str">
        <f t="shared" si="26"/>
        <v/>
      </c>
      <c r="H376" s="54"/>
      <c r="I376" s="54"/>
      <c r="J376" s="70" t="str">
        <f t="shared" ca="1" si="28"/>
        <v/>
      </c>
      <c r="K376" s="70" t="str">
        <f t="shared" ca="1" si="29"/>
        <v/>
      </c>
      <c r="L376" s="70" t="str">
        <f t="shared" ca="1" si="30"/>
        <v/>
      </c>
      <c r="M376" s="54"/>
      <c r="N376" s="56"/>
    </row>
    <row r="377" spans="1:14" s="14" customFormat="1">
      <c r="A377" s="50"/>
      <c r="B377" s="51" t="str">
        <f t="shared" si="25"/>
        <v/>
      </c>
      <c r="C377" s="52"/>
      <c r="D377" s="53"/>
      <c r="E377" s="53"/>
      <c r="F377" s="69" t="str">
        <f t="shared" si="27"/>
        <v/>
      </c>
      <c r="G377" s="54" t="str">
        <f t="shared" si="26"/>
        <v/>
      </c>
      <c r="H377" s="54"/>
      <c r="I377" s="54"/>
      <c r="J377" s="70" t="str">
        <f t="shared" ca="1" si="28"/>
        <v/>
      </c>
      <c r="K377" s="70" t="str">
        <f t="shared" ca="1" si="29"/>
        <v/>
      </c>
      <c r="L377" s="70" t="str">
        <f t="shared" ca="1" si="30"/>
        <v/>
      </c>
      <c r="M377" s="54"/>
      <c r="N377" s="56"/>
    </row>
    <row r="378" spans="1:14" s="14" customFormat="1">
      <c r="A378" s="50"/>
      <c r="B378" s="51" t="str">
        <f t="shared" si="25"/>
        <v/>
      </c>
      <c r="C378" s="52"/>
      <c r="D378" s="53"/>
      <c r="E378" s="53"/>
      <c r="F378" s="69" t="str">
        <f t="shared" si="27"/>
        <v/>
      </c>
      <c r="G378" s="54" t="str">
        <f t="shared" si="26"/>
        <v/>
      </c>
      <c r="H378" s="54"/>
      <c r="I378" s="54"/>
      <c r="J378" s="70" t="str">
        <f t="shared" ca="1" si="28"/>
        <v/>
      </c>
      <c r="K378" s="70" t="str">
        <f t="shared" ca="1" si="29"/>
        <v/>
      </c>
      <c r="L378" s="70" t="str">
        <f t="shared" ca="1" si="30"/>
        <v/>
      </c>
      <c r="M378" s="54"/>
      <c r="N378" s="56"/>
    </row>
    <row r="379" spans="1:14" s="14" customFormat="1">
      <c r="A379" s="50"/>
      <c r="B379" s="51" t="str">
        <f t="shared" si="25"/>
        <v/>
      </c>
      <c r="C379" s="52"/>
      <c r="D379" s="53"/>
      <c r="E379" s="53"/>
      <c r="F379" s="69" t="str">
        <f t="shared" si="27"/>
        <v/>
      </c>
      <c r="G379" s="54" t="str">
        <f t="shared" si="26"/>
        <v/>
      </c>
      <c r="H379" s="54"/>
      <c r="I379" s="54"/>
      <c r="J379" s="70" t="str">
        <f t="shared" ca="1" si="28"/>
        <v/>
      </c>
      <c r="K379" s="70" t="str">
        <f t="shared" ca="1" si="29"/>
        <v/>
      </c>
      <c r="L379" s="70" t="str">
        <f t="shared" ca="1" si="30"/>
        <v/>
      </c>
      <c r="M379" s="54"/>
      <c r="N379" s="56"/>
    </row>
    <row r="380" spans="1:14" s="14" customFormat="1">
      <c r="A380" s="50"/>
      <c r="B380" s="51" t="str">
        <f t="shared" ref="B380:B443" si="31">IFERROR(IF($A380&lt;&gt;"",VLOOKUP($A380,Matos,2,0),""),"")</f>
        <v/>
      </c>
      <c r="C380" s="52"/>
      <c r="D380" s="53"/>
      <c r="E380" s="53"/>
      <c r="F380" s="69" t="str">
        <f t="shared" si="27"/>
        <v/>
      </c>
      <c r="G380" s="54" t="str">
        <f t="shared" si="26"/>
        <v/>
      </c>
      <c r="H380" s="54"/>
      <c r="I380" s="54"/>
      <c r="J380" s="70" t="str">
        <f t="shared" ca="1" si="28"/>
        <v/>
      </c>
      <c r="K380" s="70" t="str">
        <f t="shared" ca="1" si="29"/>
        <v/>
      </c>
      <c r="L380" s="70" t="str">
        <f t="shared" ca="1" si="30"/>
        <v/>
      </c>
      <c r="M380" s="54"/>
      <c r="N380" s="56"/>
    </row>
    <row r="381" spans="1:14" s="14" customFormat="1">
      <c r="A381" s="50"/>
      <c r="B381" s="51" t="str">
        <f t="shared" si="31"/>
        <v/>
      </c>
      <c r="C381" s="52"/>
      <c r="D381" s="53"/>
      <c r="E381" s="53"/>
      <c r="F381" s="69" t="str">
        <f t="shared" si="27"/>
        <v/>
      </c>
      <c r="G381" s="54" t="str">
        <f t="shared" ref="G381:G444" si="32">IFERROR(IF($A381&lt;&gt;"",VLOOKUP($A381,Matos,3,0),""),"")</f>
        <v/>
      </c>
      <c r="H381" s="54"/>
      <c r="I381" s="54"/>
      <c r="J381" s="70" t="str">
        <f t="shared" ca="1" si="28"/>
        <v/>
      </c>
      <c r="K381" s="70" t="str">
        <f t="shared" ca="1" si="29"/>
        <v/>
      </c>
      <c r="L381" s="70" t="str">
        <f t="shared" ca="1" si="30"/>
        <v/>
      </c>
      <c r="M381" s="54"/>
      <c r="N381" s="56"/>
    </row>
    <row r="382" spans="1:14" s="14" customFormat="1">
      <c r="A382" s="50"/>
      <c r="B382" s="51" t="str">
        <f t="shared" si="31"/>
        <v/>
      </c>
      <c r="C382" s="52"/>
      <c r="D382" s="53"/>
      <c r="E382" s="53"/>
      <c r="F382" s="69" t="str">
        <f t="shared" si="27"/>
        <v/>
      </c>
      <c r="G382" s="54" t="str">
        <f t="shared" si="32"/>
        <v/>
      </c>
      <c r="H382" s="54"/>
      <c r="I382" s="54"/>
      <c r="J382" s="70" t="str">
        <f t="shared" ca="1" si="28"/>
        <v/>
      </c>
      <c r="K382" s="70" t="str">
        <f t="shared" ca="1" si="29"/>
        <v/>
      </c>
      <c r="L382" s="70" t="str">
        <f t="shared" ca="1" si="30"/>
        <v/>
      </c>
      <c r="M382" s="54"/>
      <c r="N382" s="56"/>
    </row>
    <row r="383" spans="1:14" s="14" customFormat="1">
      <c r="A383" s="50"/>
      <c r="B383" s="51" t="str">
        <f t="shared" si="31"/>
        <v/>
      </c>
      <c r="C383" s="52"/>
      <c r="D383" s="53"/>
      <c r="E383" s="53"/>
      <c r="F383" s="69" t="str">
        <f t="shared" si="27"/>
        <v/>
      </c>
      <c r="G383" s="54" t="str">
        <f t="shared" si="32"/>
        <v/>
      </c>
      <c r="H383" s="54"/>
      <c r="I383" s="54"/>
      <c r="J383" s="70" t="str">
        <f t="shared" ca="1" si="28"/>
        <v/>
      </c>
      <c r="K383" s="70" t="str">
        <f t="shared" ca="1" si="29"/>
        <v/>
      </c>
      <c r="L383" s="70" t="str">
        <f t="shared" ca="1" si="30"/>
        <v/>
      </c>
      <c r="M383" s="54"/>
      <c r="N383" s="56"/>
    </row>
    <row r="384" spans="1:14" s="14" customFormat="1">
      <c r="A384" s="50"/>
      <c r="B384" s="51" t="str">
        <f t="shared" si="31"/>
        <v/>
      </c>
      <c r="C384" s="52"/>
      <c r="D384" s="53"/>
      <c r="E384" s="53"/>
      <c r="F384" s="69" t="str">
        <f t="shared" si="27"/>
        <v/>
      </c>
      <c r="G384" s="54" t="str">
        <f t="shared" si="32"/>
        <v/>
      </c>
      <c r="H384" s="54"/>
      <c r="I384" s="54"/>
      <c r="J384" s="70" t="str">
        <f t="shared" ca="1" si="28"/>
        <v/>
      </c>
      <c r="K384" s="70" t="str">
        <f t="shared" ca="1" si="29"/>
        <v/>
      </c>
      <c r="L384" s="70" t="str">
        <f t="shared" ca="1" si="30"/>
        <v/>
      </c>
      <c r="M384" s="54"/>
      <c r="N384" s="56"/>
    </row>
    <row r="385" spans="1:14" s="14" customFormat="1">
      <c r="A385" s="50"/>
      <c r="B385" s="51" t="str">
        <f t="shared" si="31"/>
        <v/>
      </c>
      <c r="C385" s="52"/>
      <c r="D385" s="53"/>
      <c r="E385" s="53"/>
      <c r="F385" s="69" t="str">
        <f t="shared" si="27"/>
        <v/>
      </c>
      <c r="G385" s="54" t="str">
        <f t="shared" si="32"/>
        <v/>
      </c>
      <c r="H385" s="54"/>
      <c r="I385" s="54"/>
      <c r="J385" s="70" t="str">
        <f t="shared" ca="1" si="28"/>
        <v/>
      </c>
      <c r="K385" s="70" t="str">
        <f t="shared" ca="1" si="29"/>
        <v/>
      </c>
      <c r="L385" s="70" t="str">
        <f t="shared" ca="1" si="30"/>
        <v/>
      </c>
      <c r="M385" s="54"/>
      <c r="N385" s="56"/>
    </row>
    <row r="386" spans="1:14" s="14" customFormat="1">
      <c r="A386" s="50"/>
      <c r="B386" s="51" t="str">
        <f t="shared" si="31"/>
        <v/>
      </c>
      <c r="C386" s="52"/>
      <c r="D386" s="53"/>
      <c r="E386" s="53"/>
      <c r="F386" s="69" t="str">
        <f t="shared" si="27"/>
        <v/>
      </c>
      <c r="G386" s="54" t="str">
        <f t="shared" si="32"/>
        <v/>
      </c>
      <c r="H386" s="54"/>
      <c r="I386" s="54"/>
      <c r="J386" s="70" t="str">
        <f t="shared" ca="1" si="28"/>
        <v/>
      </c>
      <c r="K386" s="70" t="str">
        <f t="shared" ca="1" si="29"/>
        <v/>
      </c>
      <c r="L386" s="70" t="str">
        <f t="shared" ca="1" si="30"/>
        <v/>
      </c>
      <c r="M386" s="54"/>
      <c r="N386" s="56"/>
    </row>
    <row r="387" spans="1:14" s="14" customFormat="1">
      <c r="A387" s="50"/>
      <c r="B387" s="51" t="str">
        <f t="shared" si="31"/>
        <v/>
      </c>
      <c r="C387" s="52"/>
      <c r="D387" s="53"/>
      <c r="E387" s="53"/>
      <c r="F387" s="69" t="str">
        <f t="shared" si="27"/>
        <v/>
      </c>
      <c r="G387" s="54" t="str">
        <f t="shared" si="32"/>
        <v/>
      </c>
      <c r="H387" s="54"/>
      <c r="I387" s="54"/>
      <c r="J387" s="70" t="str">
        <f t="shared" ca="1" si="28"/>
        <v/>
      </c>
      <c r="K387" s="70" t="str">
        <f t="shared" ca="1" si="29"/>
        <v/>
      </c>
      <c r="L387" s="70" t="str">
        <f t="shared" ca="1" si="30"/>
        <v/>
      </c>
      <c r="M387" s="54"/>
      <c r="N387" s="56"/>
    </row>
    <row r="388" spans="1:14" s="14" customFormat="1">
      <c r="A388" s="50"/>
      <c r="B388" s="51" t="str">
        <f t="shared" si="31"/>
        <v/>
      </c>
      <c r="C388" s="52"/>
      <c r="D388" s="53"/>
      <c r="E388" s="53"/>
      <c r="F388" s="69" t="str">
        <f t="shared" si="27"/>
        <v/>
      </c>
      <c r="G388" s="54" t="str">
        <f t="shared" si="32"/>
        <v/>
      </c>
      <c r="H388" s="54"/>
      <c r="I388" s="54"/>
      <c r="J388" s="70" t="str">
        <f t="shared" ca="1" si="28"/>
        <v/>
      </c>
      <c r="K388" s="70" t="str">
        <f t="shared" ca="1" si="29"/>
        <v/>
      </c>
      <c r="L388" s="70" t="str">
        <f t="shared" ca="1" si="30"/>
        <v/>
      </c>
      <c r="M388" s="54"/>
      <c r="N388" s="56"/>
    </row>
    <row r="389" spans="1:14" s="14" customFormat="1">
      <c r="A389" s="50"/>
      <c r="B389" s="51" t="str">
        <f t="shared" si="31"/>
        <v/>
      </c>
      <c r="C389" s="52"/>
      <c r="D389" s="53"/>
      <c r="E389" s="53"/>
      <c r="F389" s="69" t="str">
        <f t="shared" si="27"/>
        <v/>
      </c>
      <c r="G389" s="54" t="str">
        <f t="shared" si="32"/>
        <v/>
      </c>
      <c r="H389" s="54"/>
      <c r="I389" s="54"/>
      <c r="J389" s="70" t="str">
        <f t="shared" ca="1" si="28"/>
        <v/>
      </c>
      <c r="K389" s="70" t="str">
        <f t="shared" ca="1" si="29"/>
        <v/>
      </c>
      <c r="L389" s="70" t="str">
        <f t="shared" ca="1" si="30"/>
        <v/>
      </c>
      <c r="M389" s="54"/>
      <c r="N389" s="56"/>
    </row>
    <row r="390" spans="1:14" s="14" customFormat="1">
      <c r="A390" s="50"/>
      <c r="B390" s="51" t="str">
        <f t="shared" si="31"/>
        <v/>
      </c>
      <c r="C390" s="52"/>
      <c r="D390" s="53"/>
      <c r="E390" s="53"/>
      <c r="F390" s="69" t="str">
        <f t="shared" si="27"/>
        <v/>
      </c>
      <c r="G390" s="54" t="str">
        <f t="shared" si="32"/>
        <v/>
      </c>
      <c r="H390" s="54"/>
      <c r="I390" s="54"/>
      <c r="J390" s="70" t="str">
        <f t="shared" ca="1" si="28"/>
        <v/>
      </c>
      <c r="K390" s="70" t="str">
        <f t="shared" ca="1" si="29"/>
        <v/>
      </c>
      <c r="L390" s="70" t="str">
        <f t="shared" ca="1" si="30"/>
        <v/>
      </c>
      <c r="M390" s="54"/>
      <c r="N390" s="56"/>
    </row>
    <row r="391" spans="1:14" s="14" customFormat="1">
      <c r="A391" s="50"/>
      <c r="B391" s="51" t="str">
        <f t="shared" si="31"/>
        <v/>
      </c>
      <c r="C391" s="52"/>
      <c r="D391" s="53"/>
      <c r="E391" s="53"/>
      <c r="F391" s="69" t="str">
        <f t="shared" si="27"/>
        <v/>
      </c>
      <c r="G391" s="54" t="str">
        <f t="shared" si="32"/>
        <v/>
      </c>
      <c r="H391" s="54"/>
      <c r="I391" s="54"/>
      <c r="J391" s="70" t="str">
        <f t="shared" ca="1" si="28"/>
        <v/>
      </c>
      <c r="K391" s="70" t="str">
        <f t="shared" ca="1" si="29"/>
        <v/>
      </c>
      <c r="L391" s="70" t="str">
        <f t="shared" ca="1" si="30"/>
        <v/>
      </c>
      <c r="M391" s="54"/>
      <c r="N391" s="56"/>
    </row>
    <row r="392" spans="1:14" s="14" customFormat="1">
      <c r="A392" s="50"/>
      <c r="B392" s="51" t="str">
        <f t="shared" si="31"/>
        <v/>
      </c>
      <c r="C392" s="52"/>
      <c r="D392" s="53"/>
      <c r="E392" s="53"/>
      <c r="F392" s="69" t="str">
        <f t="shared" si="27"/>
        <v/>
      </c>
      <c r="G392" s="54" t="str">
        <f t="shared" si="32"/>
        <v/>
      </c>
      <c r="H392" s="54"/>
      <c r="I392" s="54"/>
      <c r="J392" s="70" t="str">
        <f t="shared" ca="1" si="28"/>
        <v/>
      </c>
      <c r="K392" s="70" t="str">
        <f t="shared" ca="1" si="29"/>
        <v/>
      </c>
      <c r="L392" s="70" t="str">
        <f t="shared" ca="1" si="30"/>
        <v/>
      </c>
      <c r="M392" s="54"/>
      <c r="N392" s="56"/>
    </row>
    <row r="393" spans="1:14" s="14" customFormat="1">
      <c r="A393" s="50"/>
      <c r="B393" s="51" t="str">
        <f t="shared" si="31"/>
        <v/>
      </c>
      <c r="C393" s="52"/>
      <c r="D393" s="53"/>
      <c r="E393" s="53"/>
      <c r="F393" s="69" t="str">
        <f t="shared" si="27"/>
        <v/>
      </c>
      <c r="G393" s="54" t="str">
        <f t="shared" si="32"/>
        <v/>
      </c>
      <c r="H393" s="54"/>
      <c r="I393" s="54"/>
      <c r="J393" s="70" t="str">
        <f t="shared" ca="1" si="28"/>
        <v/>
      </c>
      <c r="K393" s="70" t="str">
        <f t="shared" ca="1" si="29"/>
        <v/>
      </c>
      <c r="L393" s="70" t="str">
        <f t="shared" ca="1" si="30"/>
        <v/>
      </c>
      <c r="M393" s="54"/>
      <c r="N393" s="56"/>
    </row>
    <row r="394" spans="1:14" s="14" customFormat="1">
      <c r="A394" s="50"/>
      <c r="B394" s="51" t="str">
        <f t="shared" si="31"/>
        <v/>
      </c>
      <c r="C394" s="52"/>
      <c r="D394" s="53"/>
      <c r="E394" s="53"/>
      <c r="F394" s="69" t="str">
        <f t="shared" si="27"/>
        <v/>
      </c>
      <c r="G394" s="54" t="str">
        <f t="shared" si="32"/>
        <v/>
      </c>
      <c r="H394" s="54"/>
      <c r="I394" s="54"/>
      <c r="J394" s="70" t="str">
        <f t="shared" ca="1" si="28"/>
        <v/>
      </c>
      <c r="K394" s="70" t="str">
        <f t="shared" ca="1" si="29"/>
        <v/>
      </c>
      <c r="L394" s="70" t="str">
        <f t="shared" ca="1" si="30"/>
        <v/>
      </c>
      <c r="M394" s="54"/>
      <c r="N394" s="56"/>
    </row>
    <row r="395" spans="1:14" s="14" customFormat="1">
      <c r="A395" s="50"/>
      <c r="B395" s="51" t="str">
        <f t="shared" si="31"/>
        <v/>
      </c>
      <c r="C395" s="52"/>
      <c r="D395" s="53"/>
      <c r="E395" s="53"/>
      <c r="F395" s="69" t="str">
        <f t="shared" ref="F395:F458" si="33">IF(OR($A395="",$B395="",$D395=""),"",IF(AND($E395&lt;&gt;"",MONTH($E395)&lt;MONTH($K$9)),"",IF(AND($H395="",$E395=""),DATEDIF($D395,DATE(YEAR($K$9),MONTH($K$9)+1,0),"d"),IF(AND($D395&lt;&gt;"",$E395&lt;&gt;"",$H395=""),DATEDIF($D395,$E395,"d"),IF(AND($D395&lt;&gt;"",$E395&lt;&gt;"",$H395&lt;&gt;""),DAY(DATE(YEAR($E395),MONTH($E395)+1,0))-(DATE(YEAR($E395),MONTH($E395)+1,0)-$E395),DAY(DATE(YEAR($K$9),MONTH($K$9)+1,0)))))))</f>
        <v/>
      </c>
      <c r="G395" s="54" t="str">
        <f t="shared" si="32"/>
        <v/>
      </c>
      <c r="H395" s="54"/>
      <c r="I395" s="54"/>
      <c r="J395" s="70" t="str">
        <f t="shared" ref="J395:J458" ca="1" si="34">IFERROR(IF(AND($B$8&lt;&gt;"",MONTH($E395)=MONTH($K$9),($E395&gt;$B$8),($E395&gt;$D395)),-SUM($G395/DAY(DATE(YEAR($K$9),MONTH($K$9)+1,0)))*DATEDIF($B$8,$E395,"d")*$C395,""),"")</f>
        <v/>
      </c>
      <c r="K395" s="70" t="str">
        <f t="shared" ref="K395:K458" ca="1" si="35">IFERROR(IF($I395="",SUM($G395/DAY(DATE(YEAR($K$9),MONTH($K$9)+1,0)))*$F395*$C395,""),"")</f>
        <v/>
      </c>
      <c r="L395" s="70" t="str">
        <f t="shared" ref="L395:L458" ca="1" si="36">IFERROR(IF(SUM($H395+$K395)="","",SUM($H395+$K395)),"")</f>
        <v/>
      </c>
      <c r="M395" s="54"/>
      <c r="N395" s="56"/>
    </row>
    <row r="396" spans="1:14" s="14" customFormat="1">
      <c r="A396" s="50"/>
      <c r="B396" s="51" t="str">
        <f t="shared" si="31"/>
        <v/>
      </c>
      <c r="C396" s="52"/>
      <c r="D396" s="53"/>
      <c r="E396" s="53"/>
      <c r="F396" s="69" t="str">
        <f t="shared" si="33"/>
        <v/>
      </c>
      <c r="G396" s="54" t="str">
        <f t="shared" si="32"/>
        <v/>
      </c>
      <c r="H396" s="54"/>
      <c r="I396" s="54"/>
      <c r="J396" s="70" t="str">
        <f t="shared" ca="1" si="34"/>
        <v/>
      </c>
      <c r="K396" s="70" t="str">
        <f t="shared" ca="1" si="35"/>
        <v/>
      </c>
      <c r="L396" s="70" t="str">
        <f t="shared" ca="1" si="36"/>
        <v/>
      </c>
      <c r="M396" s="54"/>
      <c r="N396" s="56"/>
    </row>
    <row r="397" spans="1:14" s="14" customFormat="1">
      <c r="A397" s="50"/>
      <c r="B397" s="51" t="str">
        <f t="shared" si="31"/>
        <v/>
      </c>
      <c r="C397" s="52"/>
      <c r="D397" s="53"/>
      <c r="E397" s="53"/>
      <c r="F397" s="69" t="str">
        <f t="shared" si="33"/>
        <v/>
      </c>
      <c r="G397" s="54" t="str">
        <f t="shared" si="32"/>
        <v/>
      </c>
      <c r="H397" s="54"/>
      <c r="I397" s="54"/>
      <c r="J397" s="70" t="str">
        <f t="shared" ca="1" si="34"/>
        <v/>
      </c>
      <c r="K397" s="70" t="str">
        <f t="shared" ca="1" si="35"/>
        <v/>
      </c>
      <c r="L397" s="70" t="str">
        <f t="shared" ca="1" si="36"/>
        <v/>
      </c>
      <c r="M397" s="54"/>
      <c r="N397" s="56"/>
    </row>
    <row r="398" spans="1:14" s="14" customFormat="1">
      <c r="A398" s="50"/>
      <c r="B398" s="51" t="str">
        <f t="shared" si="31"/>
        <v/>
      </c>
      <c r="C398" s="52"/>
      <c r="D398" s="53"/>
      <c r="E398" s="53"/>
      <c r="F398" s="69" t="str">
        <f t="shared" si="33"/>
        <v/>
      </c>
      <c r="G398" s="54" t="str">
        <f t="shared" si="32"/>
        <v/>
      </c>
      <c r="H398" s="54"/>
      <c r="I398" s="54"/>
      <c r="J398" s="70" t="str">
        <f t="shared" ca="1" si="34"/>
        <v/>
      </c>
      <c r="K398" s="70" t="str">
        <f t="shared" ca="1" si="35"/>
        <v/>
      </c>
      <c r="L398" s="70" t="str">
        <f t="shared" ca="1" si="36"/>
        <v/>
      </c>
      <c r="M398" s="54"/>
      <c r="N398" s="56"/>
    </row>
    <row r="399" spans="1:14" s="14" customFormat="1">
      <c r="A399" s="50"/>
      <c r="B399" s="51" t="str">
        <f t="shared" si="31"/>
        <v/>
      </c>
      <c r="C399" s="52"/>
      <c r="D399" s="53"/>
      <c r="E399" s="53"/>
      <c r="F399" s="69" t="str">
        <f t="shared" si="33"/>
        <v/>
      </c>
      <c r="G399" s="54" t="str">
        <f t="shared" si="32"/>
        <v/>
      </c>
      <c r="H399" s="54"/>
      <c r="I399" s="54"/>
      <c r="J399" s="70" t="str">
        <f t="shared" ca="1" si="34"/>
        <v/>
      </c>
      <c r="K399" s="70" t="str">
        <f t="shared" ca="1" si="35"/>
        <v/>
      </c>
      <c r="L399" s="70" t="str">
        <f t="shared" ca="1" si="36"/>
        <v/>
      </c>
      <c r="M399" s="54"/>
      <c r="N399" s="56"/>
    </row>
    <row r="400" spans="1:14" s="14" customFormat="1">
      <c r="A400" s="50"/>
      <c r="B400" s="51" t="str">
        <f t="shared" si="31"/>
        <v/>
      </c>
      <c r="C400" s="52"/>
      <c r="D400" s="53"/>
      <c r="E400" s="53"/>
      <c r="F400" s="69" t="str">
        <f t="shared" si="33"/>
        <v/>
      </c>
      <c r="G400" s="54" t="str">
        <f t="shared" si="32"/>
        <v/>
      </c>
      <c r="H400" s="54"/>
      <c r="I400" s="54"/>
      <c r="J400" s="70" t="str">
        <f t="shared" ca="1" si="34"/>
        <v/>
      </c>
      <c r="K400" s="70" t="str">
        <f t="shared" ca="1" si="35"/>
        <v/>
      </c>
      <c r="L400" s="70" t="str">
        <f t="shared" ca="1" si="36"/>
        <v/>
      </c>
      <c r="M400" s="54"/>
      <c r="N400" s="56"/>
    </row>
    <row r="401" spans="1:14" s="14" customFormat="1">
      <c r="A401" s="50"/>
      <c r="B401" s="51" t="str">
        <f t="shared" si="31"/>
        <v/>
      </c>
      <c r="C401" s="52"/>
      <c r="D401" s="53"/>
      <c r="E401" s="53"/>
      <c r="F401" s="69" t="str">
        <f t="shared" si="33"/>
        <v/>
      </c>
      <c r="G401" s="54" t="str">
        <f t="shared" si="32"/>
        <v/>
      </c>
      <c r="H401" s="54"/>
      <c r="I401" s="54"/>
      <c r="J401" s="70" t="str">
        <f t="shared" ca="1" si="34"/>
        <v/>
      </c>
      <c r="K401" s="70" t="str">
        <f t="shared" ca="1" si="35"/>
        <v/>
      </c>
      <c r="L401" s="70" t="str">
        <f t="shared" ca="1" si="36"/>
        <v/>
      </c>
      <c r="M401" s="54"/>
      <c r="N401" s="56"/>
    </row>
    <row r="402" spans="1:14" s="14" customFormat="1">
      <c r="A402" s="50"/>
      <c r="B402" s="51" t="str">
        <f t="shared" si="31"/>
        <v/>
      </c>
      <c r="C402" s="52"/>
      <c r="D402" s="53"/>
      <c r="E402" s="53"/>
      <c r="F402" s="69" t="str">
        <f t="shared" si="33"/>
        <v/>
      </c>
      <c r="G402" s="54" t="str">
        <f t="shared" si="32"/>
        <v/>
      </c>
      <c r="H402" s="54"/>
      <c r="I402" s="54"/>
      <c r="J402" s="70" t="str">
        <f t="shared" ca="1" si="34"/>
        <v/>
      </c>
      <c r="K402" s="70" t="str">
        <f t="shared" ca="1" si="35"/>
        <v/>
      </c>
      <c r="L402" s="70" t="str">
        <f t="shared" ca="1" si="36"/>
        <v/>
      </c>
      <c r="M402" s="54"/>
      <c r="N402" s="56"/>
    </row>
    <row r="403" spans="1:14" s="14" customFormat="1">
      <c r="A403" s="50"/>
      <c r="B403" s="51" t="str">
        <f t="shared" si="31"/>
        <v/>
      </c>
      <c r="C403" s="52"/>
      <c r="D403" s="53"/>
      <c r="E403" s="53"/>
      <c r="F403" s="69" t="str">
        <f t="shared" si="33"/>
        <v/>
      </c>
      <c r="G403" s="54" t="str">
        <f t="shared" si="32"/>
        <v/>
      </c>
      <c r="H403" s="54"/>
      <c r="I403" s="54"/>
      <c r="J403" s="70" t="str">
        <f t="shared" ca="1" si="34"/>
        <v/>
      </c>
      <c r="K403" s="70" t="str">
        <f t="shared" ca="1" si="35"/>
        <v/>
      </c>
      <c r="L403" s="70" t="str">
        <f t="shared" ca="1" si="36"/>
        <v/>
      </c>
      <c r="M403" s="54"/>
      <c r="N403" s="56"/>
    </row>
    <row r="404" spans="1:14" s="14" customFormat="1">
      <c r="A404" s="50"/>
      <c r="B404" s="51" t="str">
        <f t="shared" si="31"/>
        <v/>
      </c>
      <c r="C404" s="52"/>
      <c r="D404" s="53"/>
      <c r="E404" s="53"/>
      <c r="F404" s="69" t="str">
        <f t="shared" si="33"/>
        <v/>
      </c>
      <c r="G404" s="54" t="str">
        <f t="shared" si="32"/>
        <v/>
      </c>
      <c r="H404" s="54"/>
      <c r="I404" s="54"/>
      <c r="J404" s="70" t="str">
        <f t="shared" ca="1" si="34"/>
        <v/>
      </c>
      <c r="K404" s="70" t="str">
        <f t="shared" ca="1" si="35"/>
        <v/>
      </c>
      <c r="L404" s="70" t="str">
        <f t="shared" ca="1" si="36"/>
        <v/>
      </c>
      <c r="M404" s="54"/>
      <c r="N404" s="56"/>
    </row>
    <row r="405" spans="1:14" s="14" customFormat="1">
      <c r="A405" s="50"/>
      <c r="B405" s="51" t="str">
        <f t="shared" si="31"/>
        <v/>
      </c>
      <c r="C405" s="52"/>
      <c r="D405" s="53"/>
      <c r="E405" s="53"/>
      <c r="F405" s="69" t="str">
        <f t="shared" si="33"/>
        <v/>
      </c>
      <c r="G405" s="54" t="str">
        <f t="shared" si="32"/>
        <v/>
      </c>
      <c r="H405" s="54"/>
      <c r="I405" s="54"/>
      <c r="J405" s="70" t="str">
        <f t="shared" ca="1" si="34"/>
        <v/>
      </c>
      <c r="K405" s="70" t="str">
        <f t="shared" ca="1" si="35"/>
        <v/>
      </c>
      <c r="L405" s="70" t="str">
        <f t="shared" ca="1" si="36"/>
        <v/>
      </c>
      <c r="M405" s="54"/>
      <c r="N405" s="56"/>
    </row>
    <row r="406" spans="1:14" s="14" customFormat="1">
      <c r="A406" s="50"/>
      <c r="B406" s="51" t="str">
        <f t="shared" si="31"/>
        <v/>
      </c>
      <c r="C406" s="52"/>
      <c r="D406" s="53"/>
      <c r="E406" s="53"/>
      <c r="F406" s="69" t="str">
        <f t="shared" si="33"/>
        <v/>
      </c>
      <c r="G406" s="54" t="str">
        <f t="shared" si="32"/>
        <v/>
      </c>
      <c r="H406" s="54"/>
      <c r="I406" s="54"/>
      <c r="J406" s="70" t="str">
        <f t="shared" ca="1" si="34"/>
        <v/>
      </c>
      <c r="K406" s="70" t="str">
        <f t="shared" ca="1" si="35"/>
        <v/>
      </c>
      <c r="L406" s="70" t="str">
        <f t="shared" ca="1" si="36"/>
        <v/>
      </c>
      <c r="M406" s="54"/>
      <c r="N406" s="56"/>
    </row>
    <row r="407" spans="1:14" s="14" customFormat="1">
      <c r="A407" s="50"/>
      <c r="B407" s="51" t="str">
        <f t="shared" si="31"/>
        <v/>
      </c>
      <c r="C407" s="52"/>
      <c r="D407" s="53"/>
      <c r="E407" s="53"/>
      <c r="F407" s="69" t="str">
        <f t="shared" si="33"/>
        <v/>
      </c>
      <c r="G407" s="54" t="str">
        <f t="shared" si="32"/>
        <v/>
      </c>
      <c r="H407" s="54"/>
      <c r="I407" s="54"/>
      <c r="J407" s="70" t="str">
        <f t="shared" ca="1" si="34"/>
        <v/>
      </c>
      <c r="K407" s="70" t="str">
        <f t="shared" ca="1" si="35"/>
        <v/>
      </c>
      <c r="L407" s="70" t="str">
        <f t="shared" ca="1" si="36"/>
        <v/>
      </c>
      <c r="M407" s="54"/>
      <c r="N407" s="56"/>
    </row>
    <row r="408" spans="1:14" s="14" customFormat="1">
      <c r="A408" s="50"/>
      <c r="B408" s="51" t="str">
        <f t="shared" si="31"/>
        <v/>
      </c>
      <c r="C408" s="52"/>
      <c r="D408" s="53"/>
      <c r="E408" s="53"/>
      <c r="F408" s="69" t="str">
        <f t="shared" si="33"/>
        <v/>
      </c>
      <c r="G408" s="54" t="str">
        <f t="shared" si="32"/>
        <v/>
      </c>
      <c r="H408" s="54"/>
      <c r="I408" s="54"/>
      <c r="J408" s="70" t="str">
        <f t="shared" ca="1" si="34"/>
        <v/>
      </c>
      <c r="K408" s="70" t="str">
        <f t="shared" ca="1" si="35"/>
        <v/>
      </c>
      <c r="L408" s="70" t="str">
        <f t="shared" ca="1" si="36"/>
        <v/>
      </c>
      <c r="M408" s="54"/>
      <c r="N408" s="56"/>
    </row>
    <row r="409" spans="1:14" s="14" customFormat="1">
      <c r="A409" s="50"/>
      <c r="B409" s="51" t="str">
        <f t="shared" si="31"/>
        <v/>
      </c>
      <c r="C409" s="52"/>
      <c r="D409" s="53"/>
      <c r="E409" s="53"/>
      <c r="F409" s="69" t="str">
        <f t="shared" si="33"/>
        <v/>
      </c>
      <c r="G409" s="54" t="str">
        <f t="shared" si="32"/>
        <v/>
      </c>
      <c r="H409" s="54"/>
      <c r="I409" s="54"/>
      <c r="J409" s="70" t="str">
        <f t="shared" ca="1" si="34"/>
        <v/>
      </c>
      <c r="K409" s="70" t="str">
        <f t="shared" ca="1" si="35"/>
        <v/>
      </c>
      <c r="L409" s="70" t="str">
        <f t="shared" ca="1" si="36"/>
        <v/>
      </c>
      <c r="M409" s="54"/>
      <c r="N409" s="56"/>
    </row>
    <row r="410" spans="1:14" s="14" customFormat="1">
      <c r="A410" s="50"/>
      <c r="B410" s="51" t="str">
        <f t="shared" si="31"/>
        <v/>
      </c>
      <c r="C410" s="52"/>
      <c r="D410" s="53"/>
      <c r="E410" s="53"/>
      <c r="F410" s="69" t="str">
        <f t="shared" si="33"/>
        <v/>
      </c>
      <c r="G410" s="54" t="str">
        <f t="shared" si="32"/>
        <v/>
      </c>
      <c r="H410" s="54"/>
      <c r="I410" s="54"/>
      <c r="J410" s="70" t="str">
        <f t="shared" ca="1" si="34"/>
        <v/>
      </c>
      <c r="K410" s="70" t="str">
        <f t="shared" ca="1" si="35"/>
        <v/>
      </c>
      <c r="L410" s="70" t="str">
        <f t="shared" ca="1" si="36"/>
        <v/>
      </c>
      <c r="M410" s="54"/>
      <c r="N410" s="56"/>
    </row>
    <row r="411" spans="1:14" s="14" customFormat="1">
      <c r="A411" s="50"/>
      <c r="B411" s="51" t="str">
        <f t="shared" si="31"/>
        <v/>
      </c>
      <c r="C411" s="52"/>
      <c r="D411" s="53"/>
      <c r="E411" s="53"/>
      <c r="F411" s="69" t="str">
        <f t="shared" si="33"/>
        <v/>
      </c>
      <c r="G411" s="54" t="str">
        <f t="shared" si="32"/>
        <v/>
      </c>
      <c r="H411" s="54"/>
      <c r="I411" s="54"/>
      <c r="J411" s="70" t="str">
        <f t="shared" ca="1" si="34"/>
        <v/>
      </c>
      <c r="K411" s="70" t="str">
        <f t="shared" ca="1" si="35"/>
        <v/>
      </c>
      <c r="L411" s="70" t="str">
        <f t="shared" ca="1" si="36"/>
        <v/>
      </c>
      <c r="M411" s="54"/>
      <c r="N411" s="56"/>
    </row>
    <row r="412" spans="1:14" s="14" customFormat="1">
      <c r="A412" s="50"/>
      <c r="B412" s="51" t="str">
        <f t="shared" si="31"/>
        <v/>
      </c>
      <c r="C412" s="52"/>
      <c r="D412" s="53"/>
      <c r="E412" s="53"/>
      <c r="F412" s="69" t="str">
        <f t="shared" si="33"/>
        <v/>
      </c>
      <c r="G412" s="54" t="str">
        <f t="shared" si="32"/>
        <v/>
      </c>
      <c r="H412" s="54"/>
      <c r="I412" s="54"/>
      <c r="J412" s="70" t="str">
        <f t="shared" ca="1" si="34"/>
        <v/>
      </c>
      <c r="K412" s="70" t="str">
        <f t="shared" ca="1" si="35"/>
        <v/>
      </c>
      <c r="L412" s="70" t="str">
        <f t="shared" ca="1" si="36"/>
        <v/>
      </c>
      <c r="M412" s="54"/>
      <c r="N412" s="56"/>
    </row>
    <row r="413" spans="1:14" s="14" customFormat="1">
      <c r="A413" s="50"/>
      <c r="B413" s="51" t="str">
        <f t="shared" si="31"/>
        <v/>
      </c>
      <c r="C413" s="52"/>
      <c r="D413" s="53"/>
      <c r="E413" s="53"/>
      <c r="F413" s="69" t="str">
        <f t="shared" si="33"/>
        <v/>
      </c>
      <c r="G413" s="54" t="str">
        <f t="shared" si="32"/>
        <v/>
      </c>
      <c r="H413" s="54"/>
      <c r="I413" s="54"/>
      <c r="J413" s="70" t="str">
        <f t="shared" ca="1" si="34"/>
        <v/>
      </c>
      <c r="K413" s="70" t="str">
        <f t="shared" ca="1" si="35"/>
        <v/>
      </c>
      <c r="L413" s="70" t="str">
        <f t="shared" ca="1" si="36"/>
        <v/>
      </c>
      <c r="M413" s="54"/>
      <c r="N413" s="56"/>
    </row>
    <row r="414" spans="1:14" s="14" customFormat="1">
      <c r="A414" s="50"/>
      <c r="B414" s="51" t="str">
        <f t="shared" si="31"/>
        <v/>
      </c>
      <c r="C414" s="52"/>
      <c r="D414" s="53"/>
      <c r="E414" s="53"/>
      <c r="F414" s="69" t="str">
        <f t="shared" si="33"/>
        <v/>
      </c>
      <c r="G414" s="54" t="str">
        <f t="shared" si="32"/>
        <v/>
      </c>
      <c r="H414" s="54"/>
      <c r="I414" s="54"/>
      <c r="J414" s="70" t="str">
        <f t="shared" ca="1" si="34"/>
        <v/>
      </c>
      <c r="K414" s="70" t="str">
        <f t="shared" ca="1" si="35"/>
        <v/>
      </c>
      <c r="L414" s="70" t="str">
        <f t="shared" ca="1" si="36"/>
        <v/>
      </c>
      <c r="M414" s="54"/>
      <c r="N414" s="56"/>
    </row>
    <row r="415" spans="1:14" s="14" customFormat="1">
      <c r="A415" s="50"/>
      <c r="B415" s="51" t="str">
        <f t="shared" si="31"/>
        <v/>
      </c>
      <c r="C415" s="52"/>
      <c r="D415" s="53"/>
      <c r="E415" s="53"/>
      <c r="F415" s="69" t="str">
        <f t="shared" si="33"/>
        <v/>
      </c>
      <c r="G415" s="54" t="str">
        <f t="shared" si="32"/>
        <v/>
      </c>
      <c r="H415" s="54"/>
      <c r="I415" s="54"/>
      <c r="J415" s="70" t="str">
        <f t="shared" ca="1" si="34"/>
        <v/>
      </c>
      <c r="K415" s="70" t="str">
        <f t="shared" ca="1" si="35"/>
        <v/>
      </c>
      <c r="L415" s="70" t="str">
        <f t="shared" ca="1" si="36"/>
        <v/>
      </c>
      <c r="M415" s="54"/>
      <c r="N415" s="56"/>
    </row>
    <row r="416" spans="1:14" s="14" customFormat="1">
      <c r="A416" s="50"/>
      <c r="B416" s="51" t="str">
        <f t="shared" si="31"/>
        <v/>
      </c>
      <c r="C416" s="52"/>
      <c r="D416" s="53"/>
      <c r="E416" s="53"/>
      <c r="F416" s="69" t="str">
        <f t="shared" si="33"/>
        <v/>
      </c>
      <c r="G416" s="54" t="str">
        <f t="shared" si="32"/>
        <v/>
      </c>
      <c r="H416" s="54"/>
      <c r="I416" s="54"/>
      <c r="J416" s="70" t="str">
        <f t="shared" ca="1" si="34"/>
        <v/>
      </c>
      <c r="K416" s="70" t="str">
        <f t="shared" ca="1" si="35"/>
        <v/>
      </c>
      <c r="L416" s="70" t="str">
        <f t="shared" ca="1" si="36"/>
        <v/>
      </c>
      <c r="M416" s="54"/>
      <c r="N416" s="56"/>
    </row>
    <row r="417" spans="1:14" s="14" customFormat="1">
      <c r="A417" s="50"/>
      <c r="B417" s="51" t="str">
        <f t="shared" si="31"/>
        <v/>
      </c>
      <c r="C417" s="52"/>
      <c r="D417" s="53"/>
      <c r="E417" s="53"/>
      <c r="F417" s="69" t="str">
        <f t="shared" si="33"/>
        <v/>
      </c>
      <c r="G417" s="54" t="str">
        <f t="shared" si="32"/>
        <v/>
      </c>
      <c r="H417" s="54"/>
      <c r="I417" s="54"/>
      <c r="J417" s="70" t="str">
        <f t="shared" ca="1" si="34"/>
        <v/>
      </c>
      <c r="K417" s="70" t="str">
        <f t="shared" ca="1" si="35"/>
        <v/>
      </c>
      <c r="L417" s="70" t="str">
        <f t="shared" ca="1" si="36"/>
        <v/>
      </c>
      <c r="M417" s="54"/>
      <c r="N417" s="56"/>
    </row>
    <row r="418" spans="1:14" s="14" customFormat="1">
      <c r="A418" s="50"/>
      <c r="B418" s="51" t="str">
        <f t="shared" si="31"/>
        <v/>
      </c>
      <c r="C418" s="52"/>
      <c r="D418" s="53"/>
      <c r="E418" s="53"/>
      <c r="F418" s="69" t="str">
        <f t="shared" si="33"/>
        <v/>
      </c>
      <c r="G418" s="54" t="str">
        <f t="shared" si="32"/>
        <v/>
      </c>
      <c r="H418" s="54"/>
      <c r="I418" s="54"/>
      <c r="J418" s="70" t="str">
        <f t="shared" ca="1" si="34"/>
        <v/>
      </c>
      <c r="K418" s="70" t="str">
        <f t="shared" ca="1" si="35"/>
        <v/>
      </c>
      <c r="L418" s="70" t="str">
        <f t="shared" ca="1" si="36"/>
        <v/>
      </c>
      <c r="M418" s="54"/>
      <c r="N418" s="56"/>
    </row>
    <row r="419" spans="1:14" s="14" customFormat="1">
      <c r="A419" s="50"/>
      <c r="B419" s="51" t="str">
        <f t="shared" si="31"/>
        <v/>
      </c>
      <c r="C419" s="52"/>
      <c r="D419" s="53"/>
      <c r="E419" s="53"/>
      <c r="F419" s="69" t="str">
        <f t="shared" si="33"/>
        <v/>
      </c>
      <c r="G419" s="54" t="str">
        <f t="shared" si="32"/>
        <v/>
      </c>
      <c r="H419" s="54"/>
      <c r="I419" s="54"/>
      <c r="J419" s="70" t="str">
        <f t="shared" ca="1" si="34"/>
        <v/>
      </c>
      <c r="K419" s="70" t="str">
        <f t="shared" ca="1" si="35"/>
        <v/>
      </c>
      <c r="L419" s="70" t="str">
        <f t="shared" ca="1" si="36"/>
        <v/>
      </c>
      <c r="M419" s="54"/>
      <c r="N419" s="56"/>
    </row>
    <row r="420" spans="1:14" s="14" customFormat="1">
      <c r="A420" s="50"/>
      <c r="B420" s="51" t="str">
        <f t="shared" si="31"/>
        <v/>
      </c>
      <c r="C420" s="52"/>
      <c r="D420" s="53"/>
      <c r="E420" s="53"/>
      <c r="F420" s="69" t="str">
        <f t="shared" si="33"/>
        <v/>
      </c>
      <c r="G420" s="54" t="str">
        <f t="shared" si="32"/>
        <v/>
      </c>
      <c r="H420" s="54"/>
      <c r="I420" s="54"/>
      <c r="J420" s="70" t="str">
        <f t="shared" ca="1" si="34"/>
        <v/>
      </c>
      <c r="K420" s="70" t="str">
        <f t="shared" ca="1" si="35"/>
        <v/>
      </c>
      <c r="L420" s="70" t="str">
        <f t="shared" ca="1" si="36"/>
        <v/>
      </c>
      <c r="M420" s="54"/>
      <c r="N420" s="56"/>
    </row>
    <row r="421" spans="1:14" s="14" customFormat="1">
      <c r="A421" s="50"/>
      <c r="B421" s="51" t="str">
        <f t="shared" si="31"/>
        <v/>
      </c>
      <c r="C421" s="52"/>
      <c r="D421" s="53"/>
      <c r="E421" s="53"/>
      <c r="F421" s="69" t="str">
        <f t="shared" si="33"/>
        <v/>
      </c>
      <c r="G421" s="54" t="str">
        <f t="shared" si="32"/>
        <v/>
      </c>
      <c r="H421" s="54"/>
      <c r="I421" s="54"/>
      <c r="J421" s="70" t="str">
        <f t="shared" ca="1" si="34"/>
        <v/>
      </c>
      <c r="K421" s="70" t="str">
        <f t="shared" ca="1" si="35"/>
        <v/>
      </c>
      <c r="L421" s="70" t="str">
        <f t="shared" ca="1" si="36"/>
        <v/>
      </c>
      <c r="M421" s="54"/>
      <c r="N421" s="56"/>
    </row>
    <row r="422" spans="1:14" s="14" customFormat="1">
      <c r="A422" s="50"/>
      <c r="B422" s="51" t="str">
        <f t="shared" si="31"/>
        <v/>
      </c>
      <c r="C422" s="52"/>
      <c r="D422" s="53"/>
      <c r="E422" s="53"/>
      <c r="F422" s="69" t="str">
        <f t="shared" si="33"/>
        <v/>
      </c>
      <c r="G422" s="54" t="str">
        <f t="shared" si="32"/>
        <v/>
      </c>
      <c r="H422" s="54"/>
      <c r="I422" s="54"/>
      <c r="J422" s="70" t="str">
        <f t="shared" ca="1" si="34"/>
        <v/>
      </c>
      <c r="K422" s="70" t="str">
        <f t="shared" ca="1" si="35"/>
        <v/>
      </c>
      <c r="L422" s="70" t="str">
        <f t="shared" ca="1" si="36"/>
        <v/>
      </c>
      <c r="M422" s="54"/>
      <c r="N422" s="56"/>
    </row>
    <row r="423" spans="1:14" s="14" customFormat="1">
      <c r="A423" s="50"/>
      <c r="B423" s="51" t="str">
        <f t="shared" si="31"/>
        <v/>
      </c>
      <c r="C423" s="52"/>
      <c r="D423" s="53"/>
      <c r="E423" s="53"/>
      <c r="F423" s="69" t="str">
        <f t="shared" si="33"/>
        <v/>
      </c>
      <c r="G423" s="54" t="str">
        <f t="shared" si="32"/>
        <v/>
      </c>
      <c r="H423" s="54"/>
      <c r="I423" s="54"/>
      <c r="J423" s="70" t="str">
        <f t="shared" ca="1" si="34"/>
        <v/>
      </c>
      <c r="K423" s="70" t="str">
        <f t="shared" ca="1" si="35"/>
        <v/>
      </c>
      <c r="L423" s="70" t="str">
        <f t="shared" ca="1" si="36"/>
        <v/>
      </c>
      <c r="M423" s="54"/>
      <c r="N423" s="56"/>
    </row>
    <row r="424" spans="1:14" s="14" customFormat="1">
      <c r="A424" s="50"/>
      <c r="B424" s="51" t="str">
        <f t="shared" si="31"/>
        <v/>
      </c>
      <c r="C424" s="52"/>
      <c r="D424" s="53"/>
      <c r="E424" s="53"/>
      <c r="F424" s="69" t="str">
        <f t="shared" si="33"/>
        <v/>
      </c>
      <c r="G424" s="54" t="str">
        <f t="shared" si="32"/>
        <v/>
      </c>
      <c r="H424" s="54"/>
      <c r="I424" s="54"/>
      <c r="J424" s="70" t="str">
        <f t="shared" ca="1" si="34"/>
        <v/>
      </c>
      <c r="K424" s="70" t="str">
        <f t="shared" ca="1" si="35"/>
        <v/>
      </c>
      <c r="L424" s="70" t="str">
        <f t="shared" ca="1" si="36"/>
        <v/>
      </c>
      <c r="M424" s="54"/>
      <c r="N424" s="56"/>
    </row>
    <row r="425" spans="1:14" s="14" customFormat="1">
      <c r="A425" s="50"/>
      <c r="B425" s="51" t="str">
        <f t="shared" si="31"/>
        <v/>
      </c>
      <c r="C425" s="52"/>
      <c r="D425" s="53"/>
      <c r="E425" s="53"/>
      <c r="F425" s="69" t="str">
        <f t="shared" si="33"/>
        <v/>
      </c>
      <c r="G425" s="54" t="str">
        <f t="shared" si="32"/>
        <v/>
      </c>
      <c r="H425" s="54"/>
      <c r="I425" s="54"/>
      <c r="J425" s="70" t="str">
        <f t="shared" ca="1" si="34"/>
        <v/>
      </c>
      <c r="K425" s="70" t="str">
        <f t="shared" ca="1" si="35"/>
        <v/>
      </c>
      <c r="L425" s="70" t="str">
        <f t="shared" ca="1" si="36"/>
        <v/>
      </c>
      <c r="M425" s="54"/>
      <c r="N425" s="56"/>
    </row>
    <row r="426" spans="1:14" s="14" customFormat="1">
      <c r="A426" s="50"/>
      <c r="B426" s="51" t="str">
        <f t="shared" si="31"/>
        <v/>
      </c>
      <c r="C426" s="52"/>
      <c r="D426" s="53"/>
      <c r="E426" s="53"/>
      <c r="F426" s="69" t="str">
        <f t="shared" si="33"/>
        <v/>
      </c>
      <c r="G426" s="54" t="str">
        <f t="shared" si="32"/>
        <v/>
      </c>
      <c r="H426" s="54"/>
      <c r="I426" s="54"/>
      <c r="J426" s="70" t="str">
        <f t="shared" ca="1" si="34"/>
        <v/>
      </c>
      <c r="K426" s="70" t="str">
        <f t="shared" ca="1" si="35"/>
        <v/>
      </c>
      <c r="L426" s="70" t="str">
        <f t="shared" ca="1" si="36"/>
        <v/>
      </c>
      <c r="M426" s="54"/>
      <c r="N426" s="56"/>
    </row>
    <row r="427" spans="1:14" s="14" customFormat="1">
      <c r="A427" s="50"/>
      <c r="B427" s="51" t="str">
        <f t="shared" si="31"/>
        <v/>
      </c>
      <c r="C427" s="52"/>
      <c r="D427" s="53"/>
      <c r="E427" s="53"/>
      <c r="F427" s="69" t="str">
        <f t="shared" si="33"/>
        <v/>
      </c>
      <c r="G427" s="54" t="str">
        <f t="shared" si="32"/>
        <v/>
      </c>
      <c r="H427" s="54"/>
      <c r="I427" s="54"/>
      <c r="J427" s="70" t="str">
        <f t="shared" ca="1" si="34"/>
        <v/>
      </c>
      <c r="K427" s="70" t="str">
        <f t="shared" ca="1" si="35"/>
        <v/>
      </c>
      <c r="L427" s="70" t="str">
        <f t="shared" ca="1" si="36"/>
        <v/>
      </c>
      <c r="M427" s="54"/>
      <c r="N427" s="56"/>
    </row>
    <row r="428" spans="1:14" s="14" customFormat="1">
      <c r="A428" s="50"/>
      <c r="B428" s="51" t="str">
        <f t="shared" si="31"/>
        <v/>
      </c>
      <c r="C428" s="52"/>
      <c r="D428" s="53"/>
      <c r="E428" s="53"/>
      <c r="F428" s="69" t="str">
        <f t="shared" si="33"/>
        <v/>
      </c>
      <c r="G428" s="54" t="str">
        <f t="shared" si="32"/>
        <v/>
      </c>
      <c r="H428" s="54"/>
      <c r="I428" s="54"/>
      <c r="J428" s="70" t="str">
        <f t="shared" ca="1" si="34"/>
        <v/>
      </c>
      <c r="K428" s="70" t="str">
        <f t="shared" ca="1" si="35"/>
        <v/>
      </c>
      <c r="L428" s="70" t="str">
        <f t="shared" ca="1" si="36"/>
        <v/>
      </c>
      <c r="M428" s="54"/>
      <c r="N428" s="56"/>
    </row>
    <row r="429" spans="1:14" s="14" customFormat="1">
      <c r="A429" s="50"/>
      <c r="B429" s="51" t="str">
        <f t="shared" si="31"/>
        <v/>
      </c>
      <c r="C429" s="52"/>
      <c r="D429" s="53"/>
      <c r="E429" s="53"/>
      <c r="F429" s="69" t="str">
        <f t="shared" si="33"/>
        <v/>
      </c>
      <c r="G429" s="54" t="str">
        <f t="shared" si="32"/>
        <v/>
      </c>
      <c r="H429" s="54"/>
      <c r="I429" s="54"/>
      <c r="J429" s="70" t="str">
        <f t="shared" ca="1" si="34"/>
        <v/>
      </c>
      <c r="K429" s="70" t="str">
        <f t="shared" ca="1" si="35"/>
        <v/>
      </c>
      <c r="L429" s="70" t="str">
        <f t="shared" ca="1" si="36"/>
        <v/>
      </c>
      <c r="M429" s="54"/>
      <c r="N429" s="56"/>
    </row>
    <row r="430" spans="1:14" s="14" customFormat="1">
      <c r="A430" s="50"/>
      <c r="B430" s="51" t="str">
        <f t="shared" si="31"/>
        <v/>
      </c>
      <c r="C430" s="52"/>
      <c r="D430" s="53"/>
      <c r="E430" s="53"/>
      <c r="F430" s="69" t="str">
        <f t="shared" si="33"/>
        <v/>
      </c>
      <c r="G430" s="54" t="str">
        <f t="shared" si="32"/>
        <v/>
      </c>
      <c r="H430" s="54"/>
      <c r="I430" s="54"/>
      <c r="J430" s="70" t="str">
        <f t="shared" ca="1" si="34"/>
        <v/>
      </c>
      <c r="K430" s="70" t="str">
        <f t="shared" ca="1" si="35"/>
        <v/>
      </c>
      <c r="L430" s="70" t="str">
        <f t="shared" ca="1" si="36"/>
        <v/>
      </c>
      <c r="M430" s="54"/>
      <c r="N430" s="56"/>
    </row>
    <row r="431" spans="1:14" s="14" customFormat="1">
      <c r="A431" s="50"/>
      <c r="B431" s="51" t="str">
        <f t="shared" si="31"/>
        <v/>
      </c>
      <c r="C431" s="52"/>
      <c r="D431" s="53"/>
      <c r="E431" s="53"/>
      <c r="F431" s="69" t="str">
        <f t="shared" si="33"/>
        <v/>
      </c>
      <c r="G431" s="54" t="str">
        <f t="shared" si="32"/>
        <v/>
      </c>
      <c r="H431" s="54"/>
      <c r="I431" s="54"/>
      <c r="J431" s="70" t="str">
        <f t="shared" ca="1" si="34"/>
        <v/>
      </c>
      <c r="K431" s="70" t="str">
        <f t="shared" ca="1" si="35"/>
        <v/>
      </c>
      <c r="L431" s="70" t="str">
        <f t="shared" ca="1" si="36"/>
        <v/>
      </c>
      <c r="M431" s="54"/>
      <c r="N431" s="56"/>
    </row>
    <row r="432" spans="1:14" s="14" customFormat="1">
      <c r="A432" s="50"/>
      <c r="B432" s="51" t="str">
        <f t="shared" si="31"/>
        <v/>
      </c>
      <c r="C432" s="52"/>
      <c r="D432" s="53"/>
      <c r="E432" s="53"/>
      <c r="F432" s="69" t="str">
        <f t="shared" si="33"/>
        <v/>
      </c>
      <c r="G432" s="54" t="str">
        <f t="shared" si="32"/>
        <v/>
      </c>
      <c r="H432" s="54"/>
      <c r="I432" s="54"/>
      <c r="J432" s="70" t="str">
        <f t="shared" ca="1" si="34"/>
        <v/>
      </c>
      <c r="K432" s="70" t="str">
        <f t="shared" ca="1" si="35"/>
        <v/>
      </c>
      <c r="L432" s="70" t="str">
        <f t="shared" ca="1" si="36"/>
        <v/>
      </c>
      <c r="M432" s="54"/>
      <c r="N432" s="56"/>
    </row>
    <row r="433" spans="1:14" s="14" customFormat="1">
      <c r="A433" s="50"/>
      <c r="B433" s="51" t="str">
        <f t="shared" si="31"/>
        <v/>
      </c>
      <c r="C433" s="52"/>
      <c r="D433" s="53"/>
      <c r="E433" s="53"/>
      <c r="F433" s="69" t="str">
        <f t="shared" si="33"/>
        <v/>
      </c>
      <c r="G433" s="54" t="str">
        <f t="shared" si="32"/>
        <v/>
      </c>
      <c r="H433" s="54"/>
      <c r="I433" s="54"/>
      <c r="J433" s="70" t="str">
        <f t="shared" ca="1" si="34"/>
        <v/>
      </c>
      <c r="K433" s="70" t="str">
        <f t="shared" ca="1" si="35"/>
        <v/>
      </c>
      <c r="L433" s="70" t="str">
        <f t="shared" ca="1" si="36"/>
        <v/>
      </c>
      <c r="M433" s="54"/>
      <c r="N433" s="56"/>
    </row>
    <row r="434" spans="1:14" s="14" customFormat="1">
      <c r="A434" s="50"/>
      <c r="B434" s="51" t="str">
        <f t="shared" si="31"/>
        <v/>
      </c>
      <c r="C434" s="52"/>
      <c r="D434" s="53"/>
      <c r="E434" s="53"/>
      <c r="F434" s="69" t="str">
        <f t="shared" si="33"/>
        <v/>
      </c>
      <c r="G434" s="54" t="str">
        <f t="shared" si="32"/>
        <v/>
      </c>
      <c r="H434" s="54"/>
      <c r="I434" s="54"/>
      <c r="J434" s="70" t="str">
        <f t="shared" ca="1" si="34"/>
        <v/>
      </c>
      <c r="K434" s="70" t="str">
        <f t="shared" ca="1" si="35"/>
        <v/>
      </c>
      <c r="L434" s="70" t="str">
        <f t="shared" ca="1" si="36"/>
        <v/>
      </c>
      <c r="M434" s="54"/>
      <c r="N434" s="56"/>
    </row>
    <row r="435" spans="1:14" s="14" customFormat="1">
      <c r="A435" s="50"/>
      <c r="B435" s="51" t="str">
        <f t="shared" si="31"/>
        <v/>
      </c>
      <c r="C435" s="52"/>
      <c r="D435" s="53"/>
      <c r="E435" s="53"/>
      <c r="F435" s="69" t="str">
        <f t="shared" si="33"/>
        <v/>
      </c>
      <c r="G435" s="54" t="str">
        <f t="shared" si="32"/>
        <v/>
      </c>
      <c r="H435" s="54"/>
      <c r="I435" s="54"/>
      <c r="J435" s="70" t="str">
        <f t="shared" ca="1" si="34"/>
        <v/>
      </c>
      <c r="K435" s="70" t="str">
        <f t="shared" ca="1" si="35"/>
        <v/>
      </c>
      <c r="L435" s="70" t="str">
        <f t="shared" ca="1" si="36"/>
        <v/>
      </c>
      <c r="M435" s="54"/>
      <c r="N435" s="56"/>
    </row>
    <row r="436" spans="1:14" s="14" customFormat="1">
      <c r="A436" s="50"/>
      <c r="B436" s="51" t="str">
        <f t="shared" si="31"/>
        <v/>
      </c>
      <c r="C436" s="52"/>
      <c r="D436" s="53"/>
      <c r="E436" s="53"/>
      <c r="F436" s="69" t="str">
        <f t="shared" si="33"/>
        <v/>
      </c>
      <c r="G436" s="54" t="str">
        <f t="shared" si="32"/>
        <v/>
      </c>
      <c r="H436" s="54"/>
      <c r="I436" s="54"/>
      <c r="J436" s="70" t="str">
        <f t="shared" ca="1" si="34"/>
        <v/>
      </c>
      <c r="K436" s="70" t="str">
        <f t="shared" ca="1" si="35"/>
        <v/>
      </c>
      <c r="L436" s="70" t="str">
        <f t="shared" ca="1" si="36"/>
        <v/>
      </c>
      <c r="M436" s="54"/>
      <c r="N436" s="56"/>
    </row>
    <row r="437" spans="1:14" s="14" customFormat="1">
      <c r="A437" s="50"/>
      <c r="B437" s="51" t="str">
        <f t="shared" si="31"/>
        <v/>
      </c>
      <c r="C437" s="52"/>
      <c r="D437" s="53"/>
      <c r="E437" s="53"/>
      <c r="F437" s="69" t="str">
        <f t="shared" si="33"/>
        <v/>
      </c>
      <c r="G437" s="54" t="str">
        <f t="shared" si="32"/>
        <v/>
      </c>
      <c r="H437" s="54"/>
      <c r="I437" s="54"/>
      <c r="J437" s="70" t="str">
        <f t="shared" ca="1" si="34"/>
        <v/>
      </c>
      <c r="K437" s="70" t="str">
        <f t="shared" ca="1" si="35"/>
        <v/>
      </c>
      <c r="L437" s="70" t="str">
        <f t="shared" ca="1" si="36"/>
        <v/>
      </c>
      <c r="M437" s="54"/>
      <c r="N437" s="56"/>
    </row>
    <row r="438" spans="1:14" s="14" customFormat="1">
      <c r="A438" s="50"/>
      <c r="B438" s="51" t="str">
        <f t="shared" si="31"/>
        <v/>
      </c>
      <c r="C438" s="52"/>
      <c r="D438" s="53"/>
      <c r="E438" s="53"/>
      <c r="F438" s="69" t="str">
        <f t="shared" si="33"/>
        <v/>
      </c>
      <c r="G438" s="54" t="str">
        <f t="shared" si="32"/>
        <v/>
      </c>
      <c r="H438" s="54"/>
      <c r="I438" s="54"/>
      <c r="J438" s="70" t="str">
        <f t="shared" ca="1" si="34"/>
        <v/>
      </c>
      <c r="K438" s="70" t="str">
        <f t="shared" ca="1" si="35"/>
        <v/>
      </c>
      <c r="L438" s="70" t="str">
        <f t="shared" ca="1" si="36"/>
        <v/>
      </c>
      <c r="M438" s="54"/>
      <c r="N438" s="56"/>
    </row>
    <row r="439" spans="1:14" s="14" customFormat="1">
      <c r="A439" s="50"/>
      <c r="B439" s="51" t="str">
        <f t="shared" si="31"/>
        <v/>
      </c>
      <c r="C439" s="52"/>
      <c r="D439" s="53"/>
      <c r="E439" s="53"/>
      <c r="F439" s="69" t="str">
        <f t="shared" si="33"/>
        <v/>
      </c>
      <c r="G439" s="54" t="str">
        <f t="shared" si="32"/>
        <v/>
      </c>
      <c r="H439" s="54"/>
      <c r="I439" s="54"/>
      <c r="J439" s="70" t="str">
        <f t="shared" ca="1" si="34"/>
        <v/>
      </c>
      <c r="K439" s="70" t="str">
        <f t="shared" ca="1" si="35"/>
        <v/>
      </c>
      <c r="L439" s="70" t="str">
        <f t="shared" ca="1" si="36"/>
        <v/>
      </c>
      <c r="M439" s="54"/>
      <c r="N439" s="56"/>
    </row>
    <row r="440" spans="1:14" s="14" customFormat="1">
      <c r="A440" s="50"/>
      <c r="B440" s="51" t="str">
        <f t="shared" si="31"/>
        <v/>
      </c>
      <c r="C440" s="52"/>
      <c r="D440" s="53"/>
      <c r="E440" s="53"/>
      <c r="F440" s="69" t="str">
        <f t="shared" si="33"/>
        <v/>
      </c>
      <c r="G440" s="54" t="str">
        <f t="shared" si="32"/>
        <v/>
      </c>
      <c r="H440" s="54"/>
      <c r="I440" s="54"/>
      <c r="J440" s="70" t="str">
        <f t="shared" ca="1" si="34"/>
        <v/>
      </c>
      <c r="K440" s="70" t="str">
        <f t="shared" ca="1" si="35"/>
        <v/>
      </c>
      <c r="L440" s="70" t="str">
        <f t="shared" ca="1" si="36"/>
        <v/>
      </c>
      <c r="M440" s="54"/>
      <c r="N440" s="56"/>
    </row>
    <row r="441" spans="1:14" s="14" customFormat="1">
      <c r="A441" s="50"/>
      <c r="B441" s="51" t="str">
        <f t="shared" si="31"/>
        <v/>
      </c>
      <c r="C441" s="52"/>
      <c r="D441" s="53"/>
      <c r="E441" s="53"/>
      <c r="F441" s="69" t="str">
        <f t="shared" si="33"/>
        <v/>
      </c>
      <c r="G441" s="54" t="str">
        <f t="shared" si="32"/>
        <v/>
      </c>
      <c r="H441" s="54"/>
      <c r="I441" s="54"/>
      <c r="J441" s="70" t="str">
        <f t="shared" ca="1" si="34"/>
        <v/>
      </c>
      <c r="K441" s="70" t="str">
        <f t="shared" ca="1" si="35"/>
        <v/>
      </c>
      <c r="L441" s="70" t="str">
        <f t="shared" ca="1" si="36"/>
        <v/>
      </c>
      <c r="M441" s="54"/>
      <c r="N441" s="56"/>
    </row>
    <row r="442" spans="1:14" s="14" customFormat="1">
      <c r="A442" s="50"/>
      <c r="B442" s="51" t="str">
        <f t="shared" si="31"/>
        <v/>
      </c>
      <c r="C442" s="52"/>
      <c r="D442" s="53"/>
      <c r="E442" s="53"/>
      <c r="F442" s="69" t="str">
        <f t="shared" si="33"/>
        <v/>
      </c>
      <c r="G442" s="54" t="str">
        <f t="shared" si="32"/>
        <v/>
      </c>
      <c r="H442" s="54"/>
      <c r="I442" s="54"/>
      <c r="J442" s="70" t="str">
        <f t="shared" ca="1" si="34"/>
        <v/>
      </c>
      <c r="K442" s="70" t="str">
        <f t="shared" ca="1" si="35"/>
        <v/>
      </c>
      <c r="L442" s="70" t="str">
        <f t="shared" ca="1" si="36"/>
        <v/>
      </c>
      <c r="M442" s="54"/>
      <c r="N442" s="56"/>
    </row>
    <row r="443" spans="1:14" s="14" customFormat="1">
      <c r="A443" s="50"/>
      <c r="B443" s="51" t="str">
        <f t="shared" si="31"/>
        <v/>
      </c>
      <c r="C443" s="52"/>
      <c r="D443" s="53"/>
      <c r="E443" s="53"/>
      <c r="F443" s="69" t="str">
        <f t="shared" si="33"/>
        <v/>
      </c>
      <c r="G443" s="54" t="str">
        <f t="shared" si="32"/>
        <v/>
      </c>
      <c r="H443" s="54"/>
      <c r="I443" s="54"/>
      <c r="J443" s="70" t="str">
        <f t="shared" ca="1" si="34"/>
        <v/>
      </c>
      <c r="K443" s="70" t="str">
        <f t="shared" ca="1" si="35"/>
        <v/>
      </c>
      <c r="L443" s="70" t="str">
        <f t="shared" ca="1" si="36"/>
        <v/>
      </c>
      <c r="M443" s="54"/>
      <c r="N443" s="56"/>
    </row>
    <row r="444" spans="1:14" s="14" customFormat="1">
      <c r="A444" s="50"/>
      <c r="B444" s="51" t="str">
        <f t="shared" ref="B444:B507" si="37">IFERROR(IF($A444&lt;&gt;"",VLOOKUP($A444,Matos,2,0),""),"")</f>
        <v/>
      </c>
      <c r="C444" s="52"/>
      <c r="D444" s="53"/>
      <c r="E444" s="53"/>
      <c r="F444" s="69" t="str">
        <f t="shared" si="33"/>
        <v/>
      </c>
      <c r="G444" s="54" t="str">
        <f t="shared" si="32"/>
        <v/>
      </c>
      <c r="H444" s="54"/>
      <c r="I444" s="54"/>
      <c r="J444" s="70" t="str">
        <f t="shared" ca="1" si="34"/>
        <v/>
      </c>
      <c r="K444" s="70" t="str">
        <f t="shared" ca="1" si="35"/>
        <v/>
      </c>
      <c r="L444" s="70" t="str">
        <f t="shared" ca="1" si="36"/>
        <v/>
      </c>
      <c r="M444" s="54"/>
      <c r="N444" s="56"/>
    </row>
    <row r="445" spans="1:14" s="14" customFormat="1">
      <c r="A445" s="50"/>
      <c r="B445" s="51" t="str">
        <f t="shared" si="37"/>
        <v/>
      </c>
      <c r="C445" s="52"/>
      <c r="D445" s="53"/>
      <c r="E445" s="53"/>
      <c r="F445" s="69" t="str">
        <f t="shared" si="33"/>
        <v/>
      </c>
      <c r="G445" s="54" t="str">
        <f t="shared" ref="G445:G508" si="38">IFERROR(IF($A445&lt;&gt;"",VLOOKUP($A445,Matos,3,0),""),"")</f>
        <v/>
      </c>
      <c r="H445" s="54"/>
      <c r="I445" s="54"/>
      <c r="J445" s="70" t="str">
        <f t="shared" ca="1" si="34"/>
        <v/>
      </c>
      <c r="K445" s="70" t="str">
        <f t="shared" ca="1" si="35"/>
        <v/>
      </c>
      <c r="L445" s="70" t="str">
        <f t="shared" ca="1" si="36"/>
        <v/>
      </c>
      <c r="M445" s="54"/>
      <c r="N445" s="56"/>
    </row>
    <row r="446" spans="1:14" s="14" customFormat="1">
      <c r="A446" s="50"/>
      <c r="B446" s="51" t="str">
        <f t="shared" si="37"/>
        <v/>
      </c>
      <c r="C446" s="52"/>
      <c r="D446" s="53"/>
      <c r="E446" s="53"/>
      <c r="F446" s="69" t="str">
        <f t="shared" si="33"/>
        <v/>
      </c>
      <c r="G446" s="54" t="str">
        <f t="shared" si="38"/>
        <v/>
      </c>
      <c r="H446" s="54"/>
      <c r="I446" s="54"/>
      <c r="J446" s="70" t="str">
        <f t="shared" ca="1" si="34"/>
        <v/>
      </c>
      <c r="K446" s="70" t="str">
        <f t="shared" ca="1" si="35"/>
        <v/>
      </c>
      <c r="L446" s="70" t="str">
        <f t="shared" ca="1" si="36"/>
        <v/>
      </c>
      <c r="M446" s="54"/>
      <c r="N446" s="56"/>
    </row>
    <row r="447" spans="1:14" s="14" customFormat="1">
      <c r="A447" s="50"/>
      <c r="B447" s="51" t="str">
        <f t="shared" si="37"/>
        <v/>
      </c>
      <c r="C447" s="52"/>
      <c r="D447" s="53"/>
      <c r="E447" s="53"/>
      <c r="F447" s="69" t="str">
        <f t="shared" si="33"/>
        <v/>
      </c>
      <c r="G447" s="54" t="str">
        <f t="shared" si="38"/>
        <v/>
      </c>
      <c r="H447" s="54"/>
      <c r="I447" s="54"/>
      <c r="J447" s="70" t="str">
        <f t="shared" ca="1" si="34"/>
        <v/>
      </c>
      <c r="K447" s="70" t="str">
        <f t="shared" ca="1" si="35"/>
        <v/>
      </c>
      <c r="L447" s="70" t="str">
        <f t="shared" ca="1" si="36"/>
        <v/>
      </c>
      <c r="M447" s="54"/>
      <c r="N447" s="56"/>
    </row>
    <row r="448" spans="1:14" s="14" customFormat="1">
      <c r="A448" s="50"/>
      <c r="B448" s="51" t="str">
        <f t="shared" si="37"/>
        <v/>
      </c>
      <c r="C448" s="52"/>
      <c r="D448" s="53"/>
      <c r="E448" s="53"/>
      <c r="F448" s="69" t="str">
        <f t="shared" si="33"/>
        <v/>
      </c>
      <c r="G448" s="54" t="str">
        <f t="shared" si="38"/>
        <v/>
      </c>
      <c r="H448" s="54"/>
      <c r="I448" s="54"/>
      <c r="J448" s="70" t="str">
        <f t="shared" ca="1" si="34"/>
        <v/>
      </c>
      <c r="K448" s="70" t="str">
        <f t="shared" ca="1" si="35"/>
        <v/>
      </c>
      <c r="L448" s="70" t="str">
        <f t="shared" ca="1" si="36"/>
        <v/>
      </c>
      <c r="M448" s="54"/>
      <c r="N448" s="56"/>
    </row>
    <row r="449" spans="1:14" s="14" customFormat="1">
      <c r="A449" s="50"/>
      <c r="B449" s="51" t="str">
        <f t="shared" si="37"/>
        <v/>
      </c>
      <c r="C449" s="52"/>
      <c r="D449" s="53"/>
      <c r="E449" s="53"/>
      <c r="F449" s="69" t="str">
        <f t="shared" si="33"/>
        <v/>
      </c>
      <c r="G449" s="54" t="str">
        <f t="shared" si="38"/>
        <v/>
      </c>
      <c r="H449" s="54"/>
      <c r="I449" s="54"/>
      <c r="J449" s="70" t="str">
        <f t="shared" ca="1" si="34"/>
        <v/>
      </c>
      <c r="K449" s="70" t="str">
        <f t="shared" ca="1" si="35"/>
        <v/>
      </c>
      <c r="L449" s="70" t="str">
        <f t="shared" ca="1" si="36"/>
        <v/>
      </c>
      <c r="M449" s="54"/>
      <c r="N449" s="56"/>
    </row>
    <row r="450" spans="1:14" s="14" customFormat="1">
      <c r="A450" s="50"/>
      <c r="B450" s="51" t="str">
        <f t="shared" si="37"/>
        <v/>
      </c>
      <c r="C450" s="52"/>
      <c r="D450" s="53"/>
      <c r="E450" s="53"/>
      <c r="F450" s="69" t="str">
        <f t="shared" si="33"/>
        <v/>
      </c>
      <c r="G450" s="54" t="str">
        <f t="shared" si="38"/>
        <v/>
      </c>
      <c r="H450" s="54"/>
      <c r="I450" s="54"/>
      <c r="J450" s="70" t="str">
        <f t="shared" ca="1" si="34"/>
        <v/>
      </c>
      <c r="K450" s="70" t="str">
        <f t="shared" ca="1" si="35"/>
        <v/>
      </c>
      <c r="L450" s="70" t="str">
        <f t="shared" ca="1" si="36"/>
        <v/>
      </c>
      <c r="M450" s="54"/>
      <c r="N450" s="56"/>
    </row>
    <row r="451" spans="1:14" s="14" customFormat="1">
      <c r="A451" s="50"/>
      <c r="B451" s="51" t="str">
        <f t="shared" si="37"/>
        <v/>
      </c>
      <c r="C451" s="52"/>
      <c r="D451" s="53"/>
      <c r="E451" s="53"/>
      <c r="F451" s="69" t="str">
        <f t="shared" si="33"/>
        <v/>
      </c>
      <c r="G451" s="54" t="str">
        <f t="shared" si="38"/>
        <v/>
      </c>
      <c r="H451" s="54"/>
      <c r="I451" s="54"/>
      <c r="J451" s="70" t="str">
        <f t="shared" ca="1" si="34"/>
        <v/>
      </c>
      <c r="K451" s="70" t="str">
        <f t="shared" ca="1" si="35"/>
        <v/>
      </c>
      <c r="L451" s="70" t="str">
        <f t="shared" ca="1" si="36"/>
        <v/>
      </c>
      <c r="M451" s="54"/>
      <c r="N451" s="56"/>
    </row>
    <row r="452" spans="1:14" s="14" customFormat="1">
      <c r="A452" s="50"/>
      <c r="B452" s="51" t="str">
        <f t="shared" si="37"/>
        <v/>
      </c>
      <c r="C452" s="52"/>
      <c r="D452" s="53"/>
      <c r="E452" s="53"/>
      <c r="F452" s="69" t="str">
        <f t="shared" si="33"/>
        <v/>
      </c>
      <c r="G452" s="54" t="str">
        <f t="shared" si="38"/>
        <v/>
      </c>
      <c r="H452" s="54"/>
      <c r="I452" s="54"/>
      <c r="J452" s="70" t="str">
        <f t="shared" ca="1" si="34"/>
        <v/>
      </c>
      <c r="K452" s="70" t="str">
        <f t="shared" ca="1" si="35"/>
        <v/>
      </c>
      <c r="L452" s="70" t="str">
        <f t="shared" ca="1" si="36"/>
        <v/>
      </c>
      <c r="M452" s="54"/>
      <c r="N452" s="56"/>
    </row>
    <row r="453" spans="1:14" s="14" customFormat="1">
      <c r="A453" s="50"/>
      <c r="B453" s="51" t="str">
        <f t="shared" si="37"/>
        <v/>
      </c>
      <c r="C453" s="52"/>
      <c r="D453" s="53"/>
      <c r="E453" s="53"/>
      <c r="F453" s="69" t="str">
        <f t="shared" si="33"/>
        <v/>
      </c>
      <c r="G453" s="54" t="str">
        <f t="shared" si="38"/>
        <v/>
      </c>
      <c r="H453" s="54"/>
      <c r="I453" s="54"/>
      <c r="J453" s="70" t="str">
        <f t="shared" ca="1" si="34"/>
        <v/>
      </c>
      <c r="K453" s="70" t="str">
        <f t="shared" ca="1" si="35"/>
        <v/>
      </c>
      <c r="L453" s="70" t="str">
        <f t="shared" ca="1" si="36"/>
        <v/>
      </c>
      <c r="M453" s="54"/>
      <c r="N453" s="56"/>
    </row>
    <row r="454" spans="1:14" s="14" customFormat="1">
      <c r="A454" s="50"/>
      <c r="B454" s="51" t="str">
        <f t="shared" si="37"/>
        <v/>
      </c>
      <c r="C454" s="52"/>
      <c r="D454" s="53"/>
      <c r="E454" s="53"/>
      <c r="F454" s="69" t="str">
        <f t="shared" si="33"/>
        <v/>
      </c>
      <c r="G454" s="54" t="str">
        <f t="shared" si="38"/>
        <v/>
      </c>
      <c r="H454" s="54"/>
      <c r="I454" s="54"/>
      <c r="J454" s="70" t="str">
        <f t="shared" ca="1" si="34"/>
        <v/>
      </c>
      <c r="K454" s="70" t="str">
        <f t="shared" ca="1" si="35"/>
        <v/>
      </c>
      <c r="L454" s="70" t="str">
        <f t="shared" ca="1" si="36"/>
        <v/>
      </c>
      <c r="M454" s="54"/>
      <c r="N454" s="56"/>
    </row>
    <row r="455" spans="1:14" s="14" customFormat="1">
      <c r="A455" s="50"/>
      <c r="B455" s="51" t="str">
        <f t="shared" si="37"/>
        <v/>
      </c>
      <c r="C455" s="52"/>
      <c r="D455" s="53"/>
      <c r="E455" s="53"/>
      <c r="F455" s="69" t="str">
        <f t="shared" si="33"/>
        <v/>
      </c>
      <c r="G455" s="54" t="str">
        <f t="shared" si="38"/>
        <v/>
      </c>
      <c r="H455" s="54"/>
      <c r="I455" s="54"/>
      <c r="J455" s="70" t="str">
        <f t="shared" ca="1" si="34"/>
        <v/>
      </c>
      <c r="K455" s="70" t="str">
        <f t="shared" ca="1" si="35"/>
        <v/>
      </c>
      <c r="L455" s="70" t="str">
        <f t="shared" ca="1" si="36"/>
        <v/>
      </c>
      <c r="M455" s="54"/>
      <c r="N455" s="56"/>
    </row>
    <row r="456" spans="1:14" s="14" customFormat="1">
      <c r="A456" s="50"/>
      <c r="B456" s="51" t="str">
        <f t="shared" si="37"/>
        <v/>
      </c>
      <c r="C456" s="52"/>
      <c r="D456" s="53"/>
      <c r="E456" s="53"/>
      <c r="F456" s="69" t="str">
        <f t="shared" si="33"/>
        <v/>
      </c>
      <c r="G456" s="54" t="str">
        <f t="shared" si="38"/>
        <v/>
      </c>
      <c r="H456" s="54"/>
      <c r="I456" s="54"/>
      <c r="J456" s="70" t="str">
        <f t="shared" ca="1" si="34"/>
        <v/>
      </c>
      <c r="K456" s="70" t="str">
        <f t="shared" ca="1" si="35"/>
        <v/>
      </c>
      <c r="L456" s="70" t="str">
        <f t="shared" ca="1" si="36"/>
        <v/>
      </c>
      <c r="M456" s="54"/>
      <c r="N456" s="56"/>
    </row>
    <row r="457" spans="1:14" s="14" customFormat="1">
      <c r="A457" s="50"/>
      <c r="B457" s="51" t="str">
        <f t="shared" si="37"/>
        <v/>
      </c>
      <c r="C457" s="52"/>
      <c r="D457" s="53"/>
      <c r="E457" s="53"/>
      <c r="F457" s="69" t="str">
        <f t="shared" si="33"/>
        <v/>
      </c>
      <c r="G457" s="54" t="str">
        <f t="shared" si="38"/>
        <v/>
      </c>
      <c r="H457" s="54"/>
      <c r="I457" s="54"/>
      <c r="J457" s="70" t="str">
        <f t="shared" ca="1" si="34"/>
        <v/>
      </c>
      <c r="K457" s="70" t="str">
        <f t="shared" ca="1" si="35"/>
        <v/>
      </c>
      <c r="L457" s="70" t="str">
        <f t="shared" ca="1" si="36"/>
        <v/>
      </c>
      <c r="M457" s="54"/>
      <c r="N457" s="56"/>
    </row>
    <row r="458" spans="1:14" s="14" customFormat="1">
      <c r="A458" s="50"/>
      <c r="B458" s="51" t="str">
        <f t="shared" si="37"/>
        <v/>
      </c>
      <c r="C458" s="52"/>
      <c r="D458" s="53"/>
      <c r="E458" s="53"/>
      <c r="F458" s="69" t="str">
        <f t="shared" si="33"/>
        <v/>
      </c>
      <c r="G458" s="54" t="str">
        <f t="shared" si="38"/>
        <v/>
      </c>
      <c r="H458" s="54"/>
      <c r="I458" s="54"/>
      <c r="J458" s="70" t="str">
        <f t="shared" ca="1" si="34"/>
        <v/>
      </c>
      <c r="K458" s="70" t="str">
        <f t="shared" ca="1" si="35"/>
        <v/>
      </c>
      <c r="L458" s="70" t="str">
        <f t="shared" ca="1" si="36"/>
        <v/>
      </c>
      <c r="M458" s="54"/>
      <c r="N458" s="56"/>
    </row>
    <row r="459" spans="1:14" s="14" customFormat="1">
      <c r="A459" s="50"/>
      <c r="B459" s="51" t="str">
        <f t="shared" si="37"/>
        <v/>
      </c>
      <c r="C459" s="52"/>
      <c r="D459" s="53"/>
      <c r="E459" s="53"/>
      <c r="F459" s="69" t="str">
        <f t="shared" ref="F459:F522" si="39">IF(OR($A459="",$B459="",$D459=""),"",IF(AND($E459&lt;&gt;"",MONTH($E459)&lt;MONTH($K$9)),"",IF(AND($H459="",$E459=""),DATEDIF($D459,DATE(YEAR($K$9),MONTH($K$9)+1,0),"d"),IF(AND($D459&lt;&gt;"",$E459&lt;&gt;"",$H459=""),DATEDIF($D459,$E459,"d"),IF(AND($D459&lt;&gt;"",$E459&lt;&gt;"",$H459&lt;&gt;""),DAY(DATE(YEAR($E459),MONTH($E459)+1,0))-(DATE(YEAR($E459),MONTH($E459)+1,0)-$E459),DAY(DATE(YEAR($K$9),MONTH($K$9)+1,0)))))))</f>
        <v/>
      </c>
      <c r="G459" s="54" t="str">
        <f t="shared" si="38"/>
        <v/>
      </c>
      <c r="H459" s="54"/>
      <c r="I459" s="54"/>
      <c r="J459" s="70" t="str">
        <f t="shared" ref="J459:J522" ca="1" si="40">IFERROR(IF(AND($B$8&lt;&gt;"",MONTH($E459)=MONTH($K$9),($E459&gt;$B$8),($E459&gt;$D459)),-SUM($G459/DAY(DATE(YEAR($K$9),MONTH($K$9)+1,0)))*DATEDIF($B$8,$E459,"d")*$C459,""),"")</f>
        <v/>
      </c>
      <c r="K459" s="70" t="str">
        <f t="shared" ref="K459:K522" ca="1" si="41">IFERROR(IF($I459="",SUM($G459/DAY(DATE(YEAR($K$9),MONTH($K$9)+1,0)))*$F459*$C459,""),"")</f>
        <v/>
      </c>
      <c r="L459" s="70" t="str">
        <f t="shared" ref="L459:L522" ca="1" si="42">IFERROR(IF(SUM($H459+$K459)="","",SUM($H459+$K459)),"")</f>
        <v/>
      </c>
      <c r="M459" s="54"/>
      <c r="N459" s="56"/>
    </row>
    <row r="460" spans="1:14" s="14" customFormat="1">
      <c r="A460" s="50"/>
      <c r="B460" s="51" t="str">
        <f t="shared" si="37"/>
        <v/>
      </c>
      <c r="C460" s="52"/>
      <c r="D460" s="53"/>
      <c r="E460" s="53"/>
      <c r="F460" s="69" t="str">
        <f t="shared" si="39"/>
        <v/>
      </c>
      <c r="G460" s="54" t="str">
        <f t="shared" si="38"/>
        <v/>
      </c>
      <c r="H460" s="54"/>
      <c r="I460" s="54"/>
      <c r="J460" s="70" t="str">
        <f t="shared" ca="1" si="40"/>
        <v/>
      </c>
      <c r="K460" s="70" t="str">
        <f t="shared" ca="1" si="41"/>
        <v/>
      </c>
      <c r="L460" s="70" t="str">
        <f t="shared" ca="1" si="42"/>
        <v/>
      </c>
      <c r="M460" s="54"/>
      <c r="N460" s="56"/>
    </row>
    <row r="461" spans="1:14" s="14" customFormat="1">
      <c r="A461" s="50"/>
      <c r="B461" s="51" t="str">
        <f t="shared" si="37"/>
        <v/>
      </c>
      <c r="C461" s="52"/>
      <c r="D461" s="53"/>
      <c r="E461" s="53"/>
      <c r="F461" s="69" t="str">
        <f t="shared" si="39"/>
        <v/>
      </c>
      <c r="G461" s="54" t="str">
        <f t="shared" si="38"/>
        <v/>
      </c>
      <c r="H461" s="54"/>
      <c r="I461" s="54"/>
      <c r="J461" s="70" t="str">
        <f t="shared" ca="1" si="40"/>
        <v/>
      </c>
      <c r="K461" s="70" t="str">
        <f t="shared" ca="1" si="41"/>
        <v/>
      </c>
      <c r="L461" s="70" t="str">
        <f t="shared" ca="1" si="42"/>
        <v/>
      </c>
      <c r="M461" s="54"/>
      <c r="N461" s="56"/>
    </row>
    <row r="462" spans="1:14" s="14" customFormat="1">
      <c r="A462" s="50"/>
      <c r="B462" s="51" t="str">
        <f t="shared" si="37"/>
        <v/>
      </c>
      <c r="C462" s="52"/>
      <c r="D462" s="53"/>
      <c r="E462" s="53"/>
      <c r="F462" s="69" t="str">
        <f t="shared" si="39"/>
        <v/>
      </c>
      <c r="G462" s="54" t="str">
        <f t="shared" si="38"/>
        <v/>
      </c>
      <c r="H462" s="54"/>
      <c r="I462" s="54"/>
      <c r="J462" s="70" t="str">
        <f t="shared" ca="1" si="40"/>
        <v/>
      </c>
      <c r="K462" s="70" t="str">
        <f t="shared" ca="1" si="41"/>
        <v/>
      </c>
      <c r="L462" s="70" t="str">
        <f t="shared" ca="1" si="42"/>
        <v/>
      </c>
      <c r="M462" s="54"/>
      <c r="N462" s="56"/>
    </row>
    <row r="463" spans="1:14" s="14" customFormat="1">
      <c r="A463" s="50"/>
      <c r="B463" s="51" t="str">
        <f t="shared" si="37"/>
        <v/>
      </c>
      <c r="C463" s="52"/>
      <c r="D463" s="53"/>
      <c r="E463" s="53"/>
      <c r="F463" s="69" t="str">
        <f t="shared" si="39"/>
        <v/>
      </c>
      <c r="G463" s="54" t="str">
        <f t="shared" si="38"/>
        <v/>
      </c>
      <c r="H463" s="54"/>
      <c r="I463" s="54"/>
      <c r="J463" s="70" t="str">
        <f t="shared" ca="1" si="40"/>
        <v/>
      </c>
      <c r="K463" s="70" t="str">
        <f t="shared" ca="1" si="41"/>
        <v/>
      </c>
      <c r="L463" s="70" t="str">
        <f t="shared" ca="1" si="42"/>
        <v/>
      </c>
      <c r="M463" s="54"/>
      <c r="N463" s="56"/>
    </row>
    <row r="464" spans="1:14" s="14" customFormat="1">
      <c r="A464" s="50"/>
      <c r="B464" s="51" t="str">
        <f t="shared" si="37"/>
        <v/>
      </c>
      <c r="C464" s="52"/>
      <c r="D464" s="53"/>
      <c r="E464" s="53"/>
      <c r="F464" s="69" t="str">
        <f t="shared" si="39"/>
        <v/>
      </c>
      <c r="G464" s="54" t="str">
        <f t="shared" si="38"/>
        <v/>
      </c>
      <c r="H464" s="54"/>
      <c r="I464" s="54"/>
      <c r="J464" s="70" t="str">
        <f t="shared" ca="1" si="40"/>
        <v/>
      </c>
      <c r="K464" s="70" t="str">
        <f t="shared" ca="1" si="41"/>
        <v/>
      </c>
      <c r="L464" s="70" t="str">
        <f t="shared" ca="1" si="42"/>
        <v/>
      </c>
      <c r="M464" s="54"/>
      <c r="N464" s="56"/>
    </row>
    <row r="465" spans="1:14" s="14" customFormat="1">
      <c r="A465" s="50"/>
      <c r="B465" s="51" t="str">
        <f t="shared" si="37"/>
        <v/>
      </c>
      <c r="C465" s="52"/>
      <c r="D465" s="53"/>
      <c r="E465" s="53"/>
      <c r="F465" s="69" t="str">
        <f t="shared" si="39"/>
        <v/>
      </c>
      <c r="G465" s="54" t="str">
        <f t="shared" si="38"/>
        <v/>
      </c>
      <c r="H465" s="54"/>
      <c r="I465" s="54"/>
      <c r="J465" s="70" t="str">
        <f t="shared" ca="1" si="40"/>
        <v/>
      </c>
      <c r="K465" s="70" t="str">
        <f t="shared" ca="1" si="41"/>
        <v/>
      </c>
      <c r="L465" s="70" t="str">
        <f t="shared" ca="1" si="42"/>
        <v/>
      </c>
      <c r="M465" s="54"/>
      <c r="N465" s="56"/>
    </row>
    <row r="466" spans="1:14" s="14" customFormat="1">
      <c r="A466" s="50"/>
      <c r="B466" s="51" t="str">
        <f t="shared" si="37"/>
        <v/>
      </c>
      <c r="C466" s="52"/>
      <c r="D466" s="53"/>
      <c r="E466" s="53"/>
      <c r="F466" s="69" t="str">
        <f t="shared" si="39"/>
        <v/>
      </c>
      <c r="G466" s="54" t="str">
        <f t="shared" si="38"/>
        <v/>
      </c>
      <c r="H466" s="54"/>
      <c r="I466" s="54"/>
      <c r="J466" s="70" t="str">
        <f t="shared" ca="1" si="40"/>
        <v/>
      </c>
      <c r="K466" s="70" t="str">
        <f t="shared" ca="1" si="41"/>
        <v/>
      </c>
      <c r="L466" s="70" t="str">
        <f t="shared" ca="1" si="42"/>
        <v/>
      </c>
      <c r="M466" s="54"/>
      <c r="N466" s="56"/>
    </row>
    <row r="467" spans="1:14" s="14" customFormat="1">
      <c r="A467" s="50"/>
      <c r="B467" s="51" t="str">
        <f t="shared" si="37"/>
        <v/>
      </c>
      <c r="C467" s="52"/>
      <c r="D467" s="53"/>
      <c r="E467" s="53"/>
      <c r="F467" s="69" t="str">
        <f t="shared" si="39"/>
        <v/>
      </c>
      <c r="G467" s="54" t="str">
        <f t="shared" si="38"/>
        <v/>
      </c>
      <c r="H467" s="54"/>
      <c r="I467" s="54"/>
      <c r="J467" s="70" t="str">
        <f t="shared" ca="1" si="40"/>
        <v/>
      </c>
      <c r="K467" s="70" t="str">
        <f t="shared" ca="1" si="41"/>
        <v/>
      </c>
      <c r="L467" s="70" t="str">
        <f t="shared" ca="1" si="42"/>
        <v/>
      </c>
      <c r="M467" s="54"/>
      <c r="N467" s="56"/>
    </row>
    <row r="468" spans="1:14" s="14" customFormat="1">
      <c r="A468" s="50"/>
      <c r="B468" s="51" t="str">
        <f t="shared" si="37"/>
        <v/>
      </c>
      <c r="C468" s="52"/>
      <c r="D468" s="53"/>
      <c r="E468" s="53"/>
      <c r="F468" s="69" t="str">
        <f t="shared" si="39"/>
        <v/>
      </c>
      <c r="G468" s="54" t="str">
        <f t="shared" si="38"/>
        <v/>
      </c>
      <c r="H468" s="54"/>
      <c r="I468" s="54"/>
      <c r="J468" s="70" t="str">
        <f t="shared" ca="1" si="40"/>
        <v/>
      </c>
      <c r="K468" s="70" t="str">
        <f t="shared" ca="1" si="41"/>
        <v/>
      </c>
      <c r="L468" s="70" t="str">
        <f t="shared" ca="1" si="42"/>
        <v/>
      </c>
      <c r="M468" s="54"/>
      <c r="N468" s="56"/>
    </row>
    <row r="469" spans="1:14" s="14" customFormat="1">
      <c r="A469" s="50"/>
      <c r="B469" s="51" t="str">
        <f t="shared" si="37"/>
        <v/>
      </c>
      <c r="C469" s="52"/>
      <c r="D469" s="53"/>
      <c r="E469" s="53"/>
      <c r="F469" s="69" t="str">
        <f t="shared" si="39"/>
        <v/>
      </c>
      <c r="G469" s="54" t="str">
        <f t="shared" si="38"/>
        <v/>
      </c>
      <c r="H469" s="54"/>
      <c r="I469" s="54"/>
      <c r="J469" s="70" t="str">
        <f t="shared" ca="1" si="40"/>
        <v/>
      </c>
      <c r="K469" s="70" t="str">
        <f t="shared" ca="1" si="41"/>
        <v/>
      </c>
      <c r="L469" s="70" t="str">
        <f t="shared" ca="1" si="42"/>
        <v/>
      </c>
      <c r="M469" s="54"/>
      <c r="N469" s="56"/>
    </row>
    <row r="470" spans="1:14" s="14" customFormat="1">
      <c r="A470" s="50"/>
      <c r="B470" s="51" t="str">
        <f t="shared" si="37"/>
        <v/>
      </c>
      <c r="C470" s="52"/>
      <c r="D470" s="53"/>
      <c r="E470" s="53"/>
      <c r="F470" s="69" t="str">
        <f t="shared" si="39"/>
        <v/>
      </c>
      <c r="G470" s="54" t="str">
        <f t="shared" si="38"/>
        <v/>
      </c>
      <c r="H470" s="54"/>
      <c r="I470" s="54"/>
      <c r="J470" s="70" t="str">
        <f t="shared" ca="1" si="40"/>
        <v/>
      </c>
      <c r="K470" s="70" t="str">
        <f t="shared" ca="1" si="41"/>
        <v/>
      </c>
      <c r="L470" s="70" t="str">
        <f t="shared" ca="1" si="42"/>
        <v/>
      </c>
      <c r="M470" s="54"/>
      <c r="N470" s="56"/>
    </row>
    <row r="471" spans="1:14" s="14" customFormat="1">
      <c r="A471" s="50"/>
      <c r="B471" s="51" t="str">
        <f t="shared" si="37"/>
        <v/>
      </c>
      <c r="C471" s="52"/>
      <c r="D471" s="53"/>
      <c r="E471" s="53"/>
      <c r="F471" s="69" t="str">
        <f t="shared" si="39"/>
        <v/>
      </c>
      <c r="G471" s="54" t="str">
        <f t="shared" si="38"/>
        <v/>
      </c>
      <c r="H471" s="54"/>
      <c r="I471" s="54"/>
      <c r="J471" s="70" t="str">
        <f t="shared" ca="1" si="40"/>
        <v/>
      </c>
      <c r="K471" s="70" t="str">
        <f t="shared" ca="1" si="41"/>
        <v/>
      </c>
      <c r="L471" s="70" t="str">
        <f t="shared" ca="1" si="42"/>
        <v/>
      </c>
      <c r="M471" s="54"/>
      <c r="N471" s="56"/>
    </row>
    <row r="472" spans="1:14" s="14" customFormat="1">
      <c r="A472" s="50"/>
      <c r="B472" s="51" t="str">
        <f t="shared" si="37"/>
        <v/>
      </c>
      <c r="C472" s="52"/>
      <c r="D472" s="53"/>
      <c r="E472" s="53"/>
      <c r="F472" s="69" t="str">
        <f t="shared" si="39"/>
        <v/>
      </c>
      <c r="G472" s="54" t="str">
        <f t="shared" si="38"/>
        <v/>
      </c>
      <c r="H472" s="54"/>
      <c r="I472" s="54"/>
      <c r="J472" s="70" t="str">
        <f t="shared" ca="1" si="40"/>
        <v/>
      </c>
      <c r="K472" s="70" t="str">
        <f t="shared" ca="1" si="41"/>
        <v/>
      </c>
      <c r="L472" s="70" t="str">
        <f t="shared" ca="1" si="42"/>
        <v/>
      </c>
      <c r="M472" s="54"/>
      <c r="N472" s="56"/>
    </row>
    <row r="473" spans="1:14" s="14" customFormat="1">
      <c r="A473" s="50"/>
      <c r="B473" s="51" t="str">
        <f t="shared" si="37"/>
        <v/>
      </c>
      <c r="C473" s="52"/>
      <c r="D473" s="53"/>
      <c r="E473" s="53"/>
      <c r="F473" s="69" t="str">
        <f t="shared" si="39"/>
        <v/>
      </c>
      <c r="G473" s="54" t="str">
        <f t="shared" si="38"/>
        <v/>
      </c>
      <c r="H473" s="54"/>
      <c r="I473" s="54"/>
      <c r="J473" s="70" t="str">
        <f t="shared" ca="1" si="40"/>
        <v/>
      </c>
      <c r="K473" s="70" t="str">
        <f t="shared" ca="1" si="41"/>
        <v/>
      </c>
      <c r="L473" s="70" t="str">
        <f t="shared" ca="1" si="42"/>
        <v/>
      </c>
      <c r="M473" s="54"/>
      <c r="N473" s="56"/>
    </row>
    <row r="474" spans="1:14" s="14" customFormat="1">
      <c r="A474" s="50"/>
      <c r="B474" s="51" t="str">
        <f t="shared" si="37"/>
        <v/>
      </c>
      <c r="C474" s="52"/>
      <c r="D474" s="53"/>
      <c r="E474" s="53"/>
      <c r="F474" s="69" t="str">
        <f t="shared" si="39"/>
        <v/>
      </c>
      <c r="G474" s="54" t="str">
        <f t="shared" si="38"/>
        <v/>
      </c>
      <c r="H474" s="54"/>
      <c r="I474" s="54"/>
      <c r="J474" s="70" t="str">
        <f t="shared" ca="1" si="40"/>
        <v/>
      </c>
      <c r="K474" s="70" t="str">
        <f t="shared" ca="1" si="41"/>
        <v/>
      </c>
      <c r="L474" s="70" t="str">
        <f t="shared" ca="1" si="42"/>
        <v/>
      </c>
      <c r="M474" s="54"/>
      <c r="N474" s="56"/>
    </row>
    <row r="475" spans="1:14" s="14" customFormat="1">
      <c r="A475" s="50"/>
      <c r="B475" s="51" t="str">
        <f t="shared" si="37"/>
        <v/>
      </c>
      <c r="C475" s="52"/>
      <c r="D475" s="53"/>
      <c r="E475" s="53"/>
      <c r="F475" s="69" t="str">
        <f t="shared" si="39"/>
        <v/>
      </c>
      <c r="G475" s="54" t="str">
        <f t="shared" si="38"/>
        <v/>
      </c>
      <c r="H475" s="54"/>
      <c r="I475" s="54"/>
      <c r="J475" s="70" t="str">
        <f t="shared" ca="1" si="40"/>
        <v/>
      </c>
      <c r="K475" s="70" t="str">
        <f t="shared" ca="1" si="41"/>
        <v/>
      </c>
      <c r="L475" s="70" t="str">
        <f t="shared" ca="1" si="42"/>
        <v/>
      </c>
      <c r="M475" s="54"/>
      <c r="N475" s="56"/>
    </row>
    <row r="476" spans="1:14" s="14" customFormat="1">
      <c r="A476" s="50"/>
      <c r="B476" s="51" t="str">
        <f t="shared" si="37"/>
        <v/>
      </c>
      <c r="C476" s="52"/>
      <c r="D476" s="53"/>
      <c r="E476" s="53"/>
      <c r="F476" s="69" t="str">
        <f t="shared" si="39"/>
        <v/>
      </c>
      <c r="G476" s="54" t="str">
        <f t="shared" si="38"/>
        <v/>
      </c>
      <c r="H476" s="54"/>
      <c r="I476" s="54"/>
      <c r="J476" s="70" t="str">
        <f t="shared" ca="1" si="40"/>
        <v/>
      </c>
      <c r="K476" s="70" t="str">
        <f t="shared" ca="1" si="41"/>
        <v/>
      </c>
      <c r="L476" s="70" t="str">
        <f t="shared" ca="1" si="42"/>
        <v/>
      </c>
      <c r="M476" s="54"/>
      <c r="N476" s="56"/>
    </row>
    <row r="477" spans="1:14" s="14" customFormat="1">
      <c r="A477" s="50"/>
      <c r="B477" s="51" t="str">
        <f t="shared" si="37"/>
        <v/>
      </c>
      <c r="C477" s="52"/>
      <c r="D477" s="53"/>
      <c r="E477" s="53"/>
      <c r="F477" s="69" t="str">
        <f t="shared" si="39"/>
        <v/>
      </c>
      <c r="G477" s="54" t="str">
        <f t="shared" si="38"/>
        <v/>
      </c>
      <c r="H477" s="54"/>
      <c r="I477" s="54"/>
      <c r="J477" s="70" t="str">
        <f t="shared" ca="1" si="40"/>
        <v/>
      </c>
      <c r="K477" s="70" t="str">
        <f t="shared" ca="1" si="41"/>
        <v/>
      </c>
      <c r="L477" s="70" t="str">
        <f t="shared" ca="1" si="42"/>
        <v/>
      </c>
      <c r="M477" s="54"/>
      <c r="N477" s="56"/>
    </row>
    <row r="478" spans="1:14" s="14" customFormat="1">
      <c r="A478" s="50"/>
      <c r="B478" s="51" t="str">
        <f t="shared" si="37"/>
        <v/>
      </c>
      <c r="C478" s="52"/>
      <c r="D478" s="53"/>
      <c r="E478" s="53"/>
      <c r="F478" s="69" t="str">
        <f t="shared" si="39"/>
        <v/>
      </c>
      <c r="G478" s="54" t="str">
        <f t="shared" si="38"/>
        <v/>
      </c>
      <c r="H478" s="54"/>
      <c r="I478" s="54"/>
      <c r="J478" s="70" t="str">
        <f t="shared" ca="1" si="40"/>
        <v/>
      </c>
      <c r="K478" s="70" t="str">
        <f t="shared" ca="1" si="41"/>
        <v/>
      </c>
      <c r="L478" s="70" t="str">
        <f t="shared" ca="1" si="42"/>
        <v/>
      </c>
      <c r="M478" s="54"/>
      <c r="N478" s="56"/>
    </row>
    <row r="479" spans="1:14" s="14" customFormat="1">
      <c r="A479" s="50"/>
      <c r="B479" s="51" t="str">
        <f t="shared" si="37"/>
        <v/>
      </c>
      <c r="C479" s="52"/>
      <c r="D479" s="53"/>
      <c r="E479" s="53"/>
      <c r="F479" s="69" t="str">
        <f t="shared" si="39"/>
        <v/>
      </c>
      <c r="G479" s="54" t="str">
        <f t="shared" si="38"/>
        <v/>
      </c>
      <c r="H479" s="54"/>
      <c r="I479" s="54"/>
      <c r="J479" s="70" t="str">
        <f t="shared" ca="1" si="40"/>
        <v/>
      </c>
      <c r="K479" s="70" t="str">
        <f t="shared" ca="1" si="41"/>
        <v/>
      </c>
      <c r="L479" s="70" t="str">
        <f t="shared" ca="1" si="42"/>
        <v/>
      </c>
      <c r="M479" s="54"/>
      <c r="N479" s="56"/>
    </row>
    <row r="480" spans="1:14" s="14" customFormat="1">
      <c r="A480" s="50"/>
      <c r="B480" s="51" t="str">
        <f t="shared" si="37"/>
        <v/>
      </c>
      <c r="C480" s="52"/>
      <c r="D480" s="53"/>
      <c r="E480" s="53"/>
      <c r="F480" s="69" t="str">
        <f t="shared" si="39"/>
        <v/>
      </c>
      <c r="G480" s="54" t="str">
        <f t="shared" si="38"/>
        <v/>
      </c>
      <c r="H480" s="54"/>
      <c r="I480" s="54"/>
      <c r="J480" s="70" t="str">
        <f t="shared" ca="1" si="40"/>
        <v/>
      </c>
      <c r="K480" s="70" t="str">
        <f t="shared" ca="1" si="41"/>
        <v/>
      </c>
      <c r="L480" s="70" t="str">
        <f t="shared" ca="1" si="42"/>
        <v/>
      </c>
      <c r="M480" s="54"/>
      <c r="N480" s="56"/>
    </row>
    <row r="481" spans="1:14" s="14" customFormat="1">
      <c r="A481" s="50"/>
      <c r="B481" s="51" t="str">
        <f t="shared" si="37"/>
        <v/>
      </c>
      <c r="C481" s="52"/>
      <c r="D481" s="53"/>
      <c r="E481" s="53"/>
      <c r="F481" s="69" t="str">
        <f t="shared" si="39"/>
        <v/>
      </c>
      <c r="G481" s="54" t="str">
        <f t="shared" si="38"/>
        <v/>
      </c>
      <c r="H481" s="54"/>
      <c r="I481" s="54"/>
      <c r="J481" s="70" t="str">
        <f t="shared" ca="1" si="40"/>
        <v/>
      </c>
      <c r="K481" s="70" t="str">
        <f t="shared" ca="1" si="41"/>
        <v/>
      </c>
      <c r="L481" s="70" t="str">
        <f t="shared" ca="1" si="42"/>
        <v/>
      </c>
      <c r="M481" s="54"/>
      <c r="N481" s="56"/>
    </row>
    <row r="482" spans="1:14" s="14" customFormat="1">
      <c r="A482" s="50"/>
      <c r="B482" s="51" t="str">
        <f t="shared" si="37"/>
        <v/>
      </c>
      <c r="C482" s="52"/>
      <c r="D482" s="53"/>
      <c r="E482" s="53"/>
      <c r="F482" s="69" t="str">
        <f t="shared" si="39"/>
        <v/>
      </c>
      <c r="G482" s="54" t="str">
        <f t="shared" si="38"/>
        <v/>
      </c>
      <c r="H482" s="54"/>
      <c r="I482" s="54"/>
      <c r="J482" s="70" t="str">
        <f t="shared" ca="1" si="40"/>
        <v/>
      </c>
      <c r="K482" s="70" t="str">
        <f t="shared" ca="1" si="41"/>
        <v/>
      </c>
      <c r="L482" s="70" t="str">
        <f t="shared" ca="1" si="42"/>
        <v/>
      </c>
      <c r="M482" s="54"/>
      <c r="N482" s="56"/>
    </row>
    <row r="483" spans="1:14" s="14" customFormat="1">
      <c r="A483" s="50"/>
      <c r="B483" s="51" t="str">
        <f t="shared" si="37"/>
        <v/>
      </c>
      <c r="C483" s="52"/>
      <c r="D483" s="53"/>
      <c r="E483" s="53"/>
      <c r="F483" s="69" t="str">
        <f t="shared" si="39"/>
        <v/>
      </c>
      <c r="G483" s="54" t="str">
        <f t="shared" si="38"/>
        <v/>
      </c>
      <c r="H483" s="54"/>
      <c r="I483" s="54"/>
      <c r="J483" s="70" t="str">
        <f t="shared" ca="1" si="40"/>
        <v/>
      </c>
      <c r="K483" s="70" t="str">
        <f t="shared" ca="1" si="41"/>
        <v/>
      </c>
      <c r="L483" s="70" t="str">
        <f t="shared" ca="1" si="42"/>
        <v/>
      </c>
      <c r="M483" s="54"/>
      <c r="N483" s="56"/>
    </row>
    <row r="484" spans="1:14" s="14" customFormat="1">
      <c r="A484" s="50"/>
      <c r="B484" s="51" t="str">
        <f t="shared" si="37"/>
        <v/>
      </c>
      <c r="C484" s="52"/>
      <c r="D484" s="53"/>
      <c r="E484" s="53"/>
      <c r="F484" s="69" t="str">
        <f t="shared" si="39"/>
        <v/>
      </c>
      <c r="G484" s="54" t="str">
        <f t="shared" si="38"/>
        <v/>
      </c>
      <c r="H484" s="54"/>
      <c r="I484" s="54"/>
      <c r="J484" s="70" t="str">
        <f t="shared" ca="1" si="40"/>
        <v/>
      </c>
      <c r="K484" s="70" t="str">
        <f t="shared" ca="1" si="41"/>
        <v/>
      </c>
      <c r="L484" s="70" t="str">
        <f t="shared" ca="1" si="42"/>
        <v/>
      </c>
      <c r="M484" s="54"/>
      <c r="N484" s="56"/>
    </row>
    <row r="485" spans="1:14" s="14" customFormat="1">
      <c r="A485" s="50"/>
      <c r="B485" s="51" t="str">
        <f t="shared" si="37"/>
        <v/>
      </c>
      <c r="C485" s="52"/>
      <c r="D485" s="53"/>
      <c r="E485" s="53"/>
      <c r="F485" s="69" t="str">
        <f t="shared" si="39"/>
        <v/>
      </c>
      <c r="G485" s="54" t="str">
        <f t="shared" si="38"/>
        <v/>
      </c>
      <c r="H485" s="54"/>
      <c r="I485" s="54"/>
      <c r="J485" s="70" t="str">
        <f t="shared" ca="1" si="40"/>
        <v/>
      </c>
      <c r="K485" s="70" t="str">
        <f t="shared" ca="1" si="41"/>
        <v/>
      </c>
      <c r="L485" s="70" t="str">
        <f t="shared" ca="1" si="42"/>
        <v/>
      </c>
      <c r="M485" s="54"/>
      <c r="N485" s="56"/>
    </row>
    <row r="486" spans="1:14" s="14" customFormat="1">
      <c r="A486" s="50"/>
      <c r="B486" s="51" t="str">
        <f t="shared" si="37"/>
        <v/>
      </c>
      <c r="C486" s="52"/>
      <c r="D486" s="53"/>
      <c r="E486" s="53"/>
      <c r="F486" s="69" t="str">
        <f t="shared" si="39"/>
        <v/>
      </c>
      <c r="G486" s="54" t="str">
        <f t="shared" si="38"/>
        <v/>
      </c>
      <c r="H486" s="54"/>
      <c r="I486" s="54"/>
      <c r="J486" s="70" t="str">
        <f t="shared" ca="1" si="40"/>
        <v/>
      </c>
      <c r="K486" s="70" t="str">
        <f t="shared" ca="1" si="41"/>
        <v/>
      </c>
      <c r="L486" s="70" t="str">
        <f t="shared" ca="1" si="42"/>
        <v/>
      </c>
      <c r="M486" s="54"/>
      <c r="N486" s="56"/>
    </row>
    <row r="487" spans="1:14" s="14" customFormat="1">
      <c r="A487" s="50"/>
      <c r="B487" s="51" t="str">
        <f t="shared" si="37"/>
        <v/>
      </c>
      <c r="C487" s="52"/>
      <c r="D487" s="53"/>
      <c r="E487" s="53"/>
      <c r="F487" s="69" t="str">
        <f t="shared" si="39"/>
        <v/>
      </c>
      <c r="G487" s="54" t="str">
        <f t="shared" si="38"/>
        <v/>
      </c>
      <c r="H487" s="54"/>
      <c r="I487" s="54"/>
      <c r="J487" s="70" t="str">
        <f t="shared" ca="1" si="40"/>
        <v/>
      </c>
      <c r="K487" s="70" t="str">
        <f t="shared" ca="1" si="41"/>
        <v/>
      </c>
      <c r="L487" s="70" t="str">
        <f t="shared" ca="1" si="42"/>
        <v/>
      </c>
      <c r="M487" s="54"/>
      <c r="N487" s="56"/>
    </row>
    <row r="488" spans="1:14" s="14" customFormat="1">
      <c r="A488" s="50"/>
      <c r="B488" s="51" t="str">
        <f t="shared" si="37"/>
        <v/>
      </c>
      <c r="C488" s="52"/>
      <c r="D488" s="53"/>
      <c r="E488" s="53"/>
      <c r="F488" s="69" t="str">
        <f t="shared" si="39"/>
        <v/>
      </c>
      <c r="G488" s="54" t="str">
        <f t="shared" si="38"/>
        <v/>
      </c>
      <c r="H488" s="54"/>
      <c r="I488" s="54"/>
      <c r="J488" s="70" t="str">
        <f t="shared" ca="1" si="40"/>
        <v/>
      </c>
      <c r="K488" s="70" t="str">
        <f t="shared" ca="1" si="41"/>
        <v/>
      </c>
      <c r="L488" s="70" t="str">
        <f t="shared" ca="1" si="42"/>
        <v/>
      </c>
      <c r="M488" s="54"/>
      <c r="N488" s="56"/>
    </row>
    <row r="489" spans="1:14" s="14" customFormat="1">
      <c r="A489" s="50"/>
      <c r="B489" s="51" t="str">
        <f t="shared" si="37"/>
        <v/>
      </c>
      <c r="C489" s="52"/>
      <c r="D489" s="53"/>
      <c r="E489" s="53"/>
      <c r="F489" s="69" t="str">
        <f t="shared" si="39"/>
        <v/>
      </c>
      <c r="G489" s="54" t="str">
        <f t="shared" si="38"/>
        <v/>
      </c>
      <c r="H489" s="54"/>
      <c r="I489" s="54"/>
      <c r="J489" s="70" t="str">
        <f t="shared" ca="1" si="40"/>
        <v/>
      </c>
      <c r="K489" s="70" t="str">
        <f t="shared" ca="1" si="41"/>
        <v/>
      </c>
      <c r="L489" s="70" t="str">
        <f t="shared" ca="1" si="42"/>
        <v/>
      </c>
      <c r="M489" s="54"/>
      <c r="N489" s="56"/>
    </row>
    <row r="490" spans="1:14" s="14" customFormat="1">
      <c r="A490" s="50"/>
      <c r="B490" s="51" t="str">
        <f t="shared" si="37"/>
        <v/>
      </c>
      <c r="C490" s="52"/>
      <c r="D490" s="53"/>
      <c r="E490" s="53"/>
      <c r="F490" s="69" t="str">
        <f t="shared" si="39"/>
        <v/>
      </c>
      <c r="G490" s="54" t="str">
        <f t="shared" si="38"/>
        <v/>
      </c>
      <c r="H490" s="54"/>
      <c r="I490" s="54"/>
      <c r="J490" s="70" t="str">
        <f t="shared" ca="1" si="40"/>
        <v/>
      </c>
      <c r="K490" s="70" t="str">
        <f t="shared" ca="1" si="41"/>
        <v/>
      </c>
      <c r="L490" s="70" t="str">
        <f t="shared" ca="1" si="42"/>
        <v/>
      </c>
      <c r="M490" s="54"/>
      <c r="N490" s="56"/>
    </row>
    <row r="491" spans="1:14" s="14" customFormat="1">
      <c r="A491" s="50"/>
      <c r="B491" s="51" t="str">
        <f t="shared" si="37"/>
        <v/>
      </c>
      <c r="C491" s="52"/>
      <c r="D491" s="53"/>
      <c r="E491" s="53"/>
      <c r="F491" s="69" t="str">
        <f t="shared" si="39"/>
        <v/>
      </c>
      <c r="G491" s="54" t="str">
        <f t="shared" si="38"/>
        <v/>
      </c>
      <c r="H491" s="54"/>
      <c r="I491" s="54"/>
      <c r="J491" s="70" t="str">
        <f t="shared" ca="1" si="40"/>
        <v/>
      </c>
      <c r="K491" s="70" t="str">
        <f t="shared" ca="1" si="41"/>
        <v/>
      </c>
      <c r="L491" s="70" t="str">
        <f t="shared" ca="1" si="42"/>
        <v/>
      </c>
      <c r="M491" s="54"/>
      <c r="N491" s="56"/>
    </row>
    <row r="492" spans="1:14" s="14" customFormat="1">
      <c r="A492" s="50"/>
      <c r="B492" s="51" t="str">
        <f t="shared" si="37"/>
        <v/>
      </c>
      <c r="C492" s="52"/>
      <c r="D492" s="53"/>
      <c r="E492" s="53"/>
      <c r="F492" s="69" t="str">
        <f t="shared" si="39"/>
        <v/>
      </c>
      <c r="G492" s="54" t="str">
        <f t="shared" si="38"/>
        <v/>
      </c>
      <c r="H492" s="54"/>
      <c r="I492" s="54"/>
      <c r="J492" s="70" t="str">
        <f t="shared" ca="1" si="40"/>
        <v/>
      </c>
      <c r="K492" s="70" t="str">
        <f t="shared" ca="1" si="41"/>
        <v/>
      </c>
      <c r="L492" s="70" t="str">
        <f t="shared" ca="1" si="42"/>
        <v/>
      </c>
      <c r="M492" s="54"/>
      <c r="N492" s="56"/>
    </row>
    <row r="493" spans="1:14" s="14" customFormat="1">
      <c r="A493" s="50"/>
      <c r="B493" s="51" t="str">
        <f t="shared" si="37"/>
        <v/>
      </c>
      <c r="C493" s="52"/>
      <c r="D493" s="53"/>
      <c r="E493" s="53"/>
      <c r="F493" s="69" t="str">
        <f t="shared" si="39"/>
        <v/>
      </c>
      <c r="G493" s="54" t="str">
        <f t="shared" si="38"/>
        <v/>
      </c>
      <c r="H493" s="54"/>
      <c r="I493" s="54"/>
      <c r="J493" s="70" t="str">
        <f t="shared" ca="1" si="40"/>
        <v/>
      </c>
      <c r="K493" s="70" t="str">
        <f t="shared" ca="1" si="41"/>
        <v/>
      </c>
      <c r="L493" s="70" t="str">
        <f t="shared" ca="1" si="42"/>
        <v/>
      </c>
      <c r="M493" s="54"/>
      <c r="N493" s="56"/>
    </row>
    <row r="494" spans="1:14" s="14" customFormat="1">
      <c r="A494" s="50"/>
      <c r="B494" s="51" t="str">
        <f t="shared" si="37"/>
        <v/>
      </c>
      <c r="C494" s="52"/>
      <c r="D494" s="53"/>
      <c r="E494" s="53"/>
      <c r="F494" s="69" t="str">
        <f t="shared" si="39"/>
        <v/>
      </c>
      <c r="G494" s="54" t="str">
        <f t="shared" si="38"/>
        <v/>
      </c>
      <c r="H494" s="54"/>
      <c r="I494" s="54"/>
      <c r="J494" s="70" t="str">
        <f t="shared" ca="1" si="40"/>
        <v/>
      </c>
      <c r="K494" s="70" t="str">
        <f t="shared" ca="1" si="41"/>
        <v/>
      </c>
      <c r="L494" s="70" t="str">
        <f t="shared" ca="1" si="42"/>
        <v/>
      </c>
      <c r="M494" s="54"/>
      <c r="N494" s="56"/>
    </row>
    <row r="495" spans="1:14" s="14" customFormat="1">
      <c r="A495" s="50"/>
      <c r="B495" s="51" t="str">
        <f t="shared" si="37"/>
        <v/>
      </c>
      <c r="C495" s="52"/>
      <c r="D495" s="53"/>
      <c r="E495" s="53"/>
      <c r="F495" s="69" t="str">
        <f t="shared" si="39"/>
        <v/>
      </c>
      <c r="G495" s="54" t="str">
        <f t="shared" si="38"/>
        <v/>
      </c>
      <c r="H495" s="54"/>
      <c r="I495" s="54"/>
      <c r="J495" s="70" t="str">
        <f t="shared" ca="1" si="40"/>
        <v/>
      </c>
      <c r="K495" s="70" t="str">
        <f t="shared" ca="1" si="41"/>
        <v/>
      </c>
      <c r="L495" s="70" t="str">
        <f t="shared" ca="1" si="42"/>
        <v/>
      </c>
      <c r="M495" s="54"/>
      <c r="N495" s="56"/>
    </row>
    <row r="496" spans="1:14" s="14" customFormat="1">
      <c r="A496" s="50"/>
      <c r="B496" s="51" t="str">
        <f t="shared" si="37"/>
        <v/>
      </c>
      <c r="C496" s="52"/>
      <c r="D496" s="53"/>
      <c r="E496" s="53"/>
      <c r="F496" s="69" t="str">
        <f t="shared" si="39"/>
        <v/>
      </c>
      <c r="G496" s="54" t="str">
        <f t="shared" si="38"/>
        <v/>
      </c>
      <c r="H496" s="54"/>
      <c r="I496" s="54"/>
      <c r="J496" s="70" t="str">
        <f t="shared" ca="1" si="40"/>
        <v/>
      </c>
      <c r="K496" s="70" t="str">
        <f t="shared" ca="1" si="41"/>
        <v/>
      </c>
      <c r="L496" s="70" t="str">
        <f t="shared" ca="1" si="42"/>
        <v/>
      </c>
      <c r="M496" s="54"/>
      <c r="N496" s="56"/>
    </row>
    <row r="497" spans="1:14" s="14" customFormat="1">
      <c r="A497" s="50"/>
      <c r="B497" s="51" t="str">
        <f t="shared" si="37"/>
        <v/>
      </c>
      <c r="C497" s="52"/>
      <c r="D497" s="53"/>
      <c r="E497" s="53"/>
      <c r="F497" s="69" t="str">
        <f t="shared" si="39"/>
        <v/>
      </c>
      <c r="G497" s="54" t="str">
        <f t="shared" si="38"/>
        <v/>
      </c>
      <c r="H497" s="54"/>
      <c r="I497" s="54"/>
      <c r="J497" s="70" t="str">
        <f t="shared" ca="1" si="40"/>
        <v/>
      </c>
      <c r="K497" s="70" t="str">
        <f t="shared" ca="1" si="41"/>
        <v/>
      </c>
      <c r="L497" s="70" t="str">
        <f t="shared" ca="1" si="42"/>
        <v/>
      </c>
      <c r="M497" s="54"/>
      <c r="N497" s="56"/>
    </row>
    <row r="498" spans="1:14" s="14" customFormat="1">
      <c r="A498" s="50"/>
      <c r="B498" s="51" t="str">
        <f t="shared" si="37"/>
        <v/>
      </c>
      <c r="C498" s="52"/>
      <c r="D498" s="53"/>
      <c r="E498" s="53"/>
      <c r="F498" s="69" t="str">
        <f t="shared" si="39"/>
        <v/>
      </c>
      <c r="G498" s="54" t="str">
        <f t="shared" si="38"/>
        <v/>
      </c>
      <c r="H498" s="54"/>
      <c r="I498" s="54"/>
      <c r="J498" s="70" t="str">
        <f t="shared" ca="1" si="40"/>
        <v/>
      </c>
      <c r="K498" s="70" t="str">
        <f t="shared" ca="1" si="41"/>
        <v/>
      </c>
      <c r="L498" s="70" t="str">
        <f t="shared" ca="1" si="42"/>
        <v/>
      </c>
      <c r="M498" s="54"/>
      <c r="N498" s="56"/>
    </row>
    <row r="499" spans="1:14" s="14" customFormat="1">
      <c r="A499" s="50"/>
      <c r="B499" s="51" t="str">
        <f t="shared" si="37"/>
        <v/>
      </c>
      <c r="C499" s="52"/>
      <c r="D499" s="53"/>
      <c r="E499" s="53"/>
      <c r="F499" s="69" t="str">
        <f t="shared" si="39"/>
        <v/>
      </c>
      <c r="G499" s="54" t="str">
        <f t="shared" si="38"/>
        <v/>
      </c>
      <c r="H499" s="54"/>
      <c r="I499" s="54"/>
      <c r="J499" s="70" t="str">
        <f t="shared" ca="1" si="40"/>
        <v/>
      </c>
      <c r="K499" s="70" t="str">
        <f t="shared" ca="1" si="41"/>
        <v/>
      </c>
      <c r="L499" s="70" t="str">
        <f t="shared" ca="1" si="42"/>
        <v/>
      </c>
      <c r="M499" s="54"/>
      <c r="N499" s="56"/>
    </row>
    <row r="500" spans="1:14" s="14" customFormat="1">
      <c r="A500" s="50"/>
      <c r="B500" s="51" t="str">
        <f t="shared" si="37"/>
        <v/>
      </c>
      <c r="C500" s="52"/>
      <c r="D500" s="53"/>
      <c r="E500" s="53"/>
      <c r="F500" s="69" t="str">
        <f t="shared" si="39"/>
        <v/>
      </c>
      <c r="G500" s="54" t="str">
        <f t="shared" si="38"/>
        <v/>
      </c>
      <c r="H500" s="54"/>
      <c r="I500" s="54"/>
      <c r="J500" s="70" t="str">
        <f t="shared" ca="1" si="40"/>
        <v/>
      </c>
      <c r="K500" s="70" t="str">
        <f t="shared" ca="1" si="41"/>
        <v/>
      </c>
      <c r="L500" s="70" t="str">
        <f t="shared" ca="1" si="42"/>
        <v/>
      </c>
      <c r="M500" s="54"/>
      <c r="N500" s="56"/>
    </row>
    <row r="501" spans="1:14" s="14" customFormat="1">
      <c r="A501" s="50"/>
      <c r="B501" s="51" t="str">
        <f t="shared" si="37"/>
        <v/>
      </c>
      <c r="C501" s="52"/>
      <c r="D501" s="53"/>
      <c r="E501" s="53"/>
      <c r="F501" s="69" t="str">
        <f t="shared" si="39"/>
        <v/>
      </c>
      <c r="G501" s="54" t="str">
        <f t="shared" si="38"/>
        <v/>
      </c>
      <c r="H501" s="54"/>
      <c r="I501" s="54"/>
      <c r="J501" s="70" t="str">
        <f t="shared" ca="1" si="40"/>
        <v/>
      </c>
      <c r="K501" s="70" t="str">
        <f t="shared" ca="1" si="41"/>
        <v/>
      </c>
      <c r="L501" s="70" t="str">
        <f t="shared" ca="1" si="42"/>
        <v/>
      </c>
      <c r="M501" s="54"/>
      <c r="N501" s="56"/>
    </row>
    <row r="502" spans="1:14" s="14" customFormat="1">
      <c r="A502" s="50"/>
      <c r="B502" s="51" t="str">
        <f t="shared" si="37"/>
        <v/>
      </c>
      <c r="C502" s="52"/>
      <c r="D502" s="53"/>
      <c r="E502" s="53"/>
      <c r="F502" s="69" t="str">
        <f t="shared" si="39"/>
        <v/>
      </c>
      <c r="G502" s="54" t="str">
        <f t="shared" si="38"/>
        <v/>
      </c>
      <c r="H502" s="54"/>
      <c r="I502" s="54"/>
      <c r="J502" s="70" t="str">
        <f t="shared" ca="1" si="40"/>
        <v/>
      </c>
      <c r="K502" s="70" t="str">
        <f t="shared" ca="1" si="41"/>
        <v/>
      </c>
      <c r="L502" s="70" t="str">
        <f t="shared" ca="1" si="42"/>
        <v/>
      </c>
      <c r="M502" s="54"/>
      <c r="N502" s="56"/>
    </row>
    <row r="503" spans="1:14" s="14" customFormat="1">
      <c r="A503" s="50"/>
      <c r="B503" s="51" t="str">
        <f t="shared" si="37"/>
        <v/>
      </c>
      <c r="C503" s="52"/>
      <c r="D503" s="53"/>
      <c r="E503" s="53"/>
      <c r="F503" s="69" t="str">
        <f t="shared" si="39"/>
        <v/>
      </c>
      <c r="G503" s="54" t="str">
        <f t="shared" si="38"/>
        <v/>
      </c>
      <c r="H503" s="54"/>
      <c r="I503" s="54"/>
      <c r="J503" s="70" t="str">
        <f t="shared" ca="1" si="40"/>
        <v/>
      </c>
      <c r="K503" s="70" t="str">
        <f t="shared" ca="1" si="41"/>
        <v/>
      </c>
      <c r="L503" s="70" t="str">
        <f t="shared" ca="1" si="42"/>
        <v/>
      </c>
      <c r="M503" s="54"/>
      <c r="N503" s="56"/>
    </row>
    <row r="504" spans="1:14" s="14" customFormat="1">
      <c r="A504" s="50"/>
      <c r="B504" s="51" t="str">
        <f t="shared" si="37"/>
        <v/>
      </c>
      <c r="C504" s="52"/>
      <c r="D504" s="53"/>
      <c r="E504" s="53"/>
      <c r="F504" s="69" t="str">
        <f t="shared" si="39"/>
        <v/>
      </c>
      <c r="G504" s="54" t="str">
        <f t="shared" si="38"/>
        <v/>
      </c>
      <c r="H504" s="54"/>
      <c r="I504" s="54"/>
      <c r="J504" s="70" t="str">
        <f t="shared" ca="1" si="40"/>
        <v/>
      </c>
      <c r="K504" s="70" t="str">
        <f t="shared" ca="1" si="41"/>
        <v/>
      </c>
      <c r="L504" s="70" t="str">
        <f t="shared" ca="1" si="42"/>
        <v/>
      </c>
      <c r="M504" s="54"/>
      <c r="N504" s="56"/>
    </row>
    <row r="505" spans="1:14" s="14" customFormat="1">
      <c r="A505" s="50"/>
      <c r="B505" s="51" t="str">
        <f t="shared" si="37"/>
        <v/>
      </c>
      <c r="C505" s="52"/>
      <c r="D505" s="53"/>
      <c r="E505" s="53"/>
      <c r="F505" s="69" t="str">
        <f t="shared" si="39"/>
        <v/>
      </c>
      <c r="G505" s="54" t="str">
        <f t="shared" si="38"/>
        <v/>
      </c>
      <c r="H505" s="54"/>
      <c r="I505" s="54"/>
      <c r="J505" s="70" t="str">
        <f t="shared" ca="1" si="40"/>
        <v/>
      </c>
      <c r="K505" s="70" t="str">
        <f t="shared" ca="1" si="41"/>
        <v/>
      </c>
      <c r="L505" s="70" t="str">
        <f t="shared" ca="1" si="42"/>
        <v/>
      </c>
      <c r="M505" s="54"/>
      <c r="N505" s="56"/>
    </row>
    <row r="506" spans="1:14" s="14" customFormat="1">
      <c r="A506" s="50"/>
      <c r="B506" s="51" t="str">
        <f t="shared" si="37"/>
        <v/>
      </c>
      <c r="C506" s="52"/>
      <c r="D506" s="53"/>
      <c r="E506" s="53"/>
      <c r="F506" s="69" t="str">
        <f t="shared" si="39"/>
        <v/>
      </c>
      <c r="G506" s="54" t="str">
        <f t="shared" si="38"/>
        <v/>
      </c>
      <c r="H506" s="54"/>
      <c r="I506" s="54"/>
      <c r="J506" s="70" t="str">
        <f t="shared" ca="1" si="40"/>
        <v/>
      </c>
      <c r="K506" s="70" t="str">
        <f t="shared" ca="1" si="41"/>
        <v/>
      </c>
      <c r="L506" s="70" t="str">
        <f t="shared" ca="1" si="42"/>
        <v/>
      </c>
      <c r="M506" s="54"/>
      <c r="N506" s="56"/>
    </row>
    <row r="507" spans="1:14" s="14" customFormat="1">
      <c r="A507" s="50"/>
      <c r="B507" s="51" t="str">
        <f t="shared" si="37"/>
        <v/>
      </c>
      <c r="C507" s="52"/>
      <c r="D507" s="53"/>
      <c r="E507" s="53"/>
      <c r="F507" s="69" t="str">
        <f t="shared" si="39"/>
        <v/>
      </c>
      <c r="G507" s="54" t="str">
        <f t="shared" si="38"/>
        <v/>
      </c>
      <c r="H507" s="54"/>
      <c r="I507" s="54"/>
      <c r="J507" s="70" t="str">
        <f t="shared" ca="1" si="40"/>
        <v/>
      </c>
      <c r="K507" s="70" t="str">
        <f t="shared" ca="1" si="41"/>
        <v/>
      </c>
      <c r="L507" s="70" t="str">
        <f t="shared" ca="1" si="42"/>
        <v/>
      </c>
      <c r="M507" s="54"/>
      <c r="N507" s="56"/>
    </row>
    <row r="508" spans="1:14" s="14" customFormat="1">
      <c r="A508" s="50"/>
      <c r="B508" s="51" t="str">
        <f t="shared" ref="B508:B571" si="43">IFERROR(IF($A508&lt;&gt;"",VLOOKUP($A508,Matos,2,0),""),"")</f>
        <v/>
      </c>
      <c r="C508" s="52"/>
      <c r="D508" s="53"/>
      <c r="E508" s="53"/>
      <c r="F508" s="69" t="str">
        <f t="shared" si="39"/>
        <v/>
      </c>
      <c r="G508" s="54" t="str">
        <f t="shared" si="38"/>
        <v/>
      </c>
      <c r="H508" s="54"/>
      <c r="I508" s="54"/>
      <c r="J508" s="70" t="str">
        <f t="shared" ca="1" si="40"/>
        <v/>
      </c>
      <c r="K508" s="70" t="str">
        <f t="shared" ca="1" si="41"/>
        <v/>
      </c>
      <c r="L508" s="70" t="str">
        <f t="shared" ca="1" si="42"/>
        <v/>
      </c>
      <c r="M508" s="54"/>
      <c r="N508" s="56"/>
    </row>
    <row r="509" spans="1:14" s="14" customFormat="1">
      <c r="A509" s="50"/>
      <c r="B509" s="51" t="str">
        <f t="shared" si="43"/>
        <v/>
      </c>
      <c r="C509" s="52"/>
      <c r="D509" s="53"/>
      <c r="E509" s="53"/>
      <c r="F509" s="69" t="str">
        <f t="shared" si="39"/>
        <v/>
      </c>
      <c r="G509" s="54" t="str">
        <f t="shared" ref="G509:G572" si="44">IFERROR(IF($A509&lt;&gt;"",VLOOKUP($A509,Matos,3,0),""),"")</f>
        <v/>
      </c>
      <c r="H509" s="54"/>
      <c r="I509" s="54"/>
      <c r="J509" s="70" t="str">
        <f t="shared" ca="1" si="40"/>
        <v/>
      </c>
      <c r="K509" s="70" t="str">
        <f t="shared" ca="1" si="41"/>
        <v/>
      </c>
      <c r="L509" s="70" t="str">
        <f t="shared" ca="1" si="42"/>
        <v/>
      </c>
      <c r="M509" s="54"/>
      <c r="N509" s="56"/>
    </row>
    <row r="510" spans="1:14" s="14" customFormat="1">
      <c r="A510" s="50"/>
      <c r="B510" s="51" t="str">
        <f t="shared" si="43"/>
        <v/>
      </c>
      <c r="C510" s="52"/>
      <c r="D510" s="53"/>
      <c r="E510" s="53"/>
      <c r="F510" s="69" t="str">
        <f t="shared" si="39"/>
        <v/>
      </c>
      <c r="G510" s="54" t="str">
        <f t="shared" si="44"/>
        <v/>
      </c>
      <c r="H510" s="54"/>
      <c r="I510" s="54"/>
      <c r="J510" s="70" t="str">
        <f t="shared" ca="1" si="40"/>
        <v/>
      </c>
      <c r="K510" s="70" t="str">
        <f t="shared" ca="1" si="41"/>
        <v/>
      </c>
      <c r="L510" s="70" t="str">
        <f t="shared" ca="1" si="42"/>
        <v/>
      </c>
      <c r="M510" s="54"/>
      <c r="N510" s="56"/>
    </row>
    <row r="511" spans="1:14" s="14" customFormat="1">
      <c r="A511" s="50"/>
      <c r="B511" s="51" t="str">
        <f t="shared" si="43"/>
        <v/>
      </c>
      <c r="C511" s="52"/>
      <c r="D511" s="53"/>
      <c r="E511" s="53"/>
      <c r="F511" s="69" t="str">
        <f t="shared" si="39"/>
        <v/>
      </c>
      <c r="G511" s="54" t="str">
        <f t="shared" si="44"/>
        <v/>
      </c>
      <c r="H511" s="54"/>
      <c r="I511" s="54"/>
      <c r="J511" s="70" t="str">
        <f t="shared" ca="1" si="40"/>
        <v/>
      </c>
      <c r="K511" s="70" t="str">
        <f t="shared" ca="1" si="41"/>
        <v/>
      </c>
      <c r="L511" s="70" t="str">
        <f t="shared" ca="1" si="42"/>
        <v/>
      </c>
      <c r="M511" s="54"/>
      <c r="N511" s="56"/>
    </row>
    <row r="512" spans="1:14" s="14" customFormat="1">
      <c r="A512" s="50"/>
      <c r="B512" s="51" t="str">
        <f t="shared" si="43"/>
        <v/>
      </c>
      <c r="C512" s="52"/>
      <c r="D512" s="53"/>
      <c r="E512" s="53"/>
      <c r="F512" s="69" t="str">
        <f t="shared" si="39"/>
        <v/>
      </c>
      <c r="G512" s="54" t="str">
        <f t="shared" si="44"/>
        <v/>
      </c>
      <c r="H512" s="54"/>
      <c r="I512" s="54"/>
      <c r="J512" s="70" t="str">
        <f t="shared" ca="1" si="40"/>
        <v/>
      </c>
      <c r="K512" s="70" t="str">
        <f t="shared" ca="1" si="41"/>
        <v/>
      </c>
      <c r="L512" s="70" t="str">
        <f t="shared" ca="1" si="42"/>
        <v/>
      </c>
      <c r="M512" s="54"/>
      <c r="N512" s="56"/>
    </row>
    <row r="513" spans="1:14" s="14" customFormat="1">
      <c r="A513" s="50"/>
      <c r="B513" s="51" t="str">
        <f t="shared" si="43"/>
        <v/>
      </c>
      <c r="C513" s="52"/>
      <c r="D513" s="53"/>
      <c r="E513" s="53"/>
      <c r="F513" s="69" t="str">
        <f t="shared" si="39"/>
        <v/>
      </c>
      <c r="G513" s="54" t="str">
        <f t="shared" si="44"/>
        <v/>
      </c>
      <c r="H513" s="54"/>
      <c r="I513" s="54"/>
      <c r="J513" s="70" t="str">
        <f t="shared" ca="1" si="40"/>
        <v/>
      </c>
      <c r="K513" s="70" t="str">
        <f t="shared" ca="1" si="41"/>
        <v/>
      </c>
      <c r="L513" s="70" t="str">
        <f t="shared" ca="1" si="42"/>
        <v/>
      </c>
      <c r="M513" s="54"/>
      <c r="N513" s="56"/>
    </row>
    <row r="514" spans="1:14" s="14" customFormat="1">
      <c r="A514" s="50"/>
      <c r="B514" s="51" t="str">
        <f t="shared" si="43"/>
        <v/>
      </c>
      <c r="C514" s="52"/>
      <c r="D514" s="53"/>
      <c r="E514" s="53"/>
      <c r="F514" s="69" t="str">
        <f t="shared" si="39"/>
        <v/>
      </c>
      <c r="G514" s="54" t="str">
        <f t="shared" si="44"/>
        <v/>
      </c>
      <c r="H514" s="54"/>
      <c r="I514" s="54"/>
      <c r="J514" s="70" t="str">
        <f t="shared" ca="1" si="40"/>
        <v/>
      </c>
      <c r="K514" s="70" t="str">
        <f t="shared" ca="1" si="41"/>
        <v/>
      </c>
      <c r="L514" s="70" t="str">
        <f t="shared" ca="1" si="42"/>
        <v/>
      </c>
      <c r="M514" s="54"/>
      <c r="N514" s="56"/>
    </row>
    <row r="515" spans="1:14" s="14" customFormat="1">
      <c r="A515" s="50"/>
      <c r="B515" s="51" t="str">
        <f t="shared" si="43"/>
        <v/>
      </c>
      <c r="C515" s="52"/>
      <c r="D515" s="53"/>
      <c r="E515" s="53"/>
      <c r="F515" s="69" t="str">
        <f t="shared" si="39"/>
        <v/>
      </c>
      <c r="G515" s="54" t="str">
        <f t="shared" si="44"/>
        <v/>
      </c>
      <c r="H515" s="54"/>
      <c r="I515" s="54"/>
      <c r="J515" s="70" t="str">
        <f t="shared" ca="1" si="40"/>
        <v/>
      </c>
      <c r="K515" s="70" t="str">
        <f t="shared" ca="1" si="41"/>
        <v/>
      </c>
      <c r="L515" s="70" t="str">
        <f t="shared" ca="1" si="42"/>
        <v/>
      </c>
      <c r="M515" s="54"/>
      <c r="N515" s="56"/>
    </row>
    <row r="516" spans="1:14" s="14" customFormat="1">
      <c r="A516" s="50"/>
      <c r="B516" s="51" t="str">
        <f t="shared" si="43"/>
        <v/>
      </c>
      <c r="C516" s="52"/>
      <c r="D516" s="53"/>
      <c r="E516" s="53"/>
      <c r="F516" s="69" t="str">
        <f t="shared" si="39"/>
        <v/>
      </c>
      <c r="G516" s="54" t="str">
        <f t="shared" si="44"/>
        <v/>
      </c>
      <c r="H516" s="54"/>
      <c r="I516" s="54"/>
      <c r="J516" s="70" t="str">
        <f t="shared" ca="1" si="40"/>
        <v/>
      </c>
      <c r="K516" s="70" t="str">
        <f t="shared" ca="1" si="41"/>
        <v/>
      </c>
      <c r="L516" s="70" t="str">
        <f t="shared" ca="1" si="42"/>
        <v/>
      </c>
      <c r="M516" s="54"/>
      <c r="N516" s="56"/>
    </row>
    <row r="517" spans="1:14" s="14" customFormat="1">
      <c r="A517" s="50"/>
      <c r="B517" s="51" t="str">
        <f t="shared" si="43"/>
        <v/>
      </c>
      <c r="C517" s="52"/>
      <c r="D517" s="53"/>
      <c r="E517" s="53"/>
      <c r="F517" s="69" t="str">
        <f t="shared" si="39"/>
        <v/>
      </c>
      <c r="G517" s="54" t="str">
        <f t="shared" si="44"/>
        <v/>
      </c>
      <c r="H517" s="54"/>
      <c r="I517" s="54"/>
      <c r="J517" s="70" t="str">
        <f t="shared" ca="1" si="40"/>
        <v/>
      </c>
      <c r="K517" s="70" t="str">
        <f t="shared" ca="1" si="41"/>
        <v/>
      </c>
      <c r="L517" s="70" t="str">
        <f t="shared" ca="1" si="42"/>
        <v/>
      </c>
      <c r="M517" s="54"/>
      <c r="N517" s="56"/>
    </row>
    <row r="518" spans="1:14" s="14" customFormat="1">
      <c r="A518" s="50"/>
      <c r="B518" s="51" t="str">
        <f t="shared" si="43"/>
        <v/>
      </c>
      <c r="C518" s="52"/>
      <c r="D518" s="53"/>
      <c r="E518" s="53"/>
      <c r="F518" s="69" t="str">
        <f t="shared" si="39"/>
        <v/>
      </c>
      <c r="G518" s="54" t="str">
        <f t="shared" si="44"/>
        <v/>
      </c>
      <c r="H518" s="54"/>
      <c r="I518" s="54"/>
      <c r="J518" s="70" t="str">
        <f t="shared" ca="1" si="40"/>
        <v/>
      </c>
      <c r="K518" s="70" t="str">
        <f t="shared" ca="1" si="41"/>
        <v/>
      </c>
      <c r="L518" s="70" t="str">
        <f t="shared" ca="1" si="42"/>
        <v/>
      </c>
      <c r="M518" s="54"/>
      <c r="N518" s="56"/>
    </row>
    <row r="519" spans="1:14" s="14" customFormat="1">
      <c r="A519" s="50"/>
      <c r="B519" s="51" t="str">
        <f t="shared" si="43"/>
        <v/>
      </c>
      <c r="C519" s="52"/>
      <c r="D519" s="53"/>
      <c r="E519" s="53"/>
      <c r="F519" s="69" t="str">
        <f t="shared" si="39"/>
        <v/>
      </c>
      <c r="G519" s="54" t="str">
        <f t="shared" si="44"/>
        <v/>
      </c>
      <c r="H519" s="54"/>
      <c r="I519" s="54"/>
      <c r="J519" s="70" t="str">
        <f t="shared" ca="1" si="40"/>
        <v/>
      </c>
      <c r="K519" s="70" t="str">
        <f t="shared" ca="1" si="41"/>
        <v/>
      </c>
      <c r="L519" s="70" t="str">
        <f t="shared" ca="1" si="42"/>
        <v/>
      </c>
      <c r="M519" s="54"/>
      <c r="N519" s="56"/>
    </row>
    <row r="520" spans="1:14" s="14" customFormat="1">
      <c r="A520" s="50"/>
      <c r="B520" s="51" t="str">
        <f t="shared" si="43"/>
        <v/>
      </c>
      <c r="C520" s="52"/>
      <c r="D520" s="53"/>
      <c r="E520" s="53"/>
      <c r="F520" s="69" t="str">
        <f t="shared" si="39"/>
        <v/>
      </c>
      <c r="G520" s="54" t="str">
        <f t="shared" si="44"/>
        <v/>
      </c>
      <c r="H520" s="54"/>
      <c r="I520" s="54"/>
      <c r="J520" s="70" t="str">
        <f t="shared" ca="1" si="40"/>
        <v/>
      </c>
      <c r="K520" s="70" t="str">
        <f t="shared" ca="1" si="41"/>
        <v/>
      </c>
      <c r="L520" s="70" t="str">
        <f t="shared" ca="1" si="42"/>
        <v/>
      </c>
      <c r="M520" s="54"/>
      <c r="N520" s="56"/>
    </row>
    <row r="521" spans="1:14" s="14" customFormat="1">
      <c r="A521" s="50"/>
      <c r="B521" s="51" t="str">
        <f t="shared" si="43"/>
        <v/>
      </c>
      <c r="C521" s="52"/>
      <c r="D521" s="53"/>
      <c r="E521" s="53"/>
      <c r="F521" s="69" t="str">
        <f t="shared" si="39"/>
        <v/>
      </c>
      <c r="G521" s="54" t="str">
        <f t="shared" si="44"/>
        <v/>
      </c>
      <c r="H521" s="54"/>
      <c r="I521" s="54"/>
      <c r="J521" s="70" t="str">
        <f t="shared" ca="1" si="40"/>
        <v/>
      </c>
      <c r="K521" s="70" t="str">
        <f t="shared" ca="1" si="41"/>
        <v/>
      </c>
      <c r="L521" s="70" t="str">
        <f t="shared" ca="1" si="42"/>
        <v/>
      </c>
      <c r="M521" s="54"/>
      <c r="N521" s="56"/>
    </row>
    <row r="522" spans="1:14" s="14" customFormat="1">
      <c r="A522" s="50"/>
      <c r="B522" s="51" t="str">
        <f t="shared" si="43"/>
        <v/>
      </c>
      <c r="C522" s="52"/>
      <c r="D522" s="53"/>
      <c r="E522" s="53"/>
      <c r="F522" s="69" t="str">
        <f t="shared" si="39"/>
        <v/>
      </c>
      <c r="G522" s="54" t="str">
        <f t="shared" si="44"/>
        <v/>
      </c>
      <c r="H522" s="54"/>
      <c r="I522" s="54"/>
      <c r="J522" s="70" t="str">
        <f t="shared" ca="1" si="40"/>
        <v/>
      </c>
      <c r="K522" s="70" t="str">
        <f t="shared" ca="1" si="41"/>
        <v/>
      </c>
      <c r="L522" s="70" t="str">
        <f t="shared" ca="1" si="42"/>
        <v/>
      </c>
      <c r="M522" s="54"/>
      <c r="N522" s="56"/>
    </row>
    <row r="523" spans="1:14" s="14" customFormat="1">
      <c r="A523" s="50"/>
      <c r="B523" s="51" t="str">
        <f t="shared" si="43"/>
        <v/>
      </c>
      <c r="C523" s="52"/>
      <c r="D523" s="53"/>
      <c r="E523" s="53"/>
      <c r="F523" s="69" t="str">
        <f t="shared" ref="F523:F586" si="45">IF(OR($A523="",$B523="",$D523=""),"",IF(AND($E523&lt;&gt;"",MONTH($E523)&lt;MONTH($K$9)),"",IF(AND($H523="",$E523=""),DATEDIF($D523,DATE(YEAR($K$9),MONTH($K$9)+1,0),"d"),IF(AND($D523&lt;&gt;"",$E523&lt;&gt;"",$H523=""),DATEDIF($D523,$E523,"d"),IF(AND($D523&lt;&gt;"",$E523&lt;&gt;"",$H523&lt;&gt;""),DAY(DATE(YEAR($E523),MONTH($E523)+1,0))-(DATE(YEAR($E523),MONTH($E523)+1,0)-$E523),DAY(DATE(YEAR($K$9),MONTH($K$9)+1,0)))))))</f>
        <v/>
      </c>
      <c r="G523" s="54" t="str">
        <f t="shared" si="44"/>
        <v/>
      </c>
      <c r="H523" s="54"/>
      <c r="I523" s="54"/>
      <c r="J523" s="70" t="str">
        <f t="shared" ref="J523:J586" ca="1" si="46">IFERROR(IF(AND($B$8&lt;&gt;"",MONTH($E523)=MONTH($K$9),($E523&gt;$B$8),($E523&gt;$D523)),-SUM($G523/DAY(DATE(YEAR($K$9),MONTH($K$9)+1,0)))*DATEDIF($B$8,$E523,"d")*$C523,""),"")</f>
        <v/>
      </c>
      <c r="K523" s="70" t="str">
        <f t="shared" ref="K523:K586" ca="1" si="47">IFERROR(IF($I523="",SUM($G523/DAY(DATE(YEAR($K$9),MONTH($K$9)+1,0)))*$F523*$C523,""),"")</f>
        <v/>
      </c>
      <c r="L523" s="70" t="str">
        <f t="shared" ref="L523:L586" ca="1" si="48">IFERROR(IF(SUM($H523+$K523)="","",SUM($H523+$K523)),"")</f>
        <v/>
      </c>
      <c r="M523" s="54"/>
      <c r="N523" s="56"/>
    </row>
    <row r="524" spans="1:14" s="14" customFormat="1">
      <c r="A524" s="50"/>
      <c r="B524" s="51" t="str">
        <f t="shared" si="43"/>
        <v/>
      </c>
      <c r="C524" s="52"/>
      <c r="D524" s="53"/>
      <c r="E524" s="53"/>
      <c r="F524" s="69" t="str">
        <f t="shared" si="45"/>
        <v/>
      </c>
      <c r="G524" s="54" t="str">
        <f t="shared" si="44"/>
        <v/>
      </c>
      <c r="H524" s="54"/>
      <c r="I524" s="54"/>
      <c r="J524" s="70" t="str">
        <f t="shared" ca="1" si="46"/>
        <v/>
      </c>
      <c r="K524" s="70" t="str">
        <f t="shared" ca="1" si="47"/>
        <v/>
      </c>
      <c r="L524" s="70" t="str">
        <f t="shared" ca="1" si="48"/>
        <v/>
      </c>
      <c r="M524" s="54"/>
      <c r="N524" s="56"/>
    </row>
    <row r="525" spans="1:14" s="14" customFormat="1">
      <c r="A525" s="50"/>
      <c r="B525" s="51" t="str">
        <f t="shared" si="43"/>
        <v/>
      </c>
      <c r="C525" s="52"/>
      <c r="D525" s="53"/>
      <c r="E525" s="53"/>
      <c r="F525" s="69" t="str">
        <f t="shared" si="45"/>
        <v/>
      </c>
      <c r="G525" s="54" t="str">
        <f t="shared" si="44"/>
        <v/>
      </c>
      <c r="H525" s="54"/>
      <c r="I525" s="54"/>
      <c r="J525" s="70" t="str">
        <f t="shared" ca="1" si="46"/>
        <v/>
      </c>
      <c r="K525" s="70" t="str">
        <f t="shared" ca="1" si="47"/>
        <v/>
      </c>
      <c r="L525" s="70" t="str">
        <f t="shared" ca="1" si="48"/>
        <v/>
      </c>
      <c r="M525" s="54"/>
      <c r="N525" s="56"/>
    </row>
    <row r="526" spans="1:14" s="14" customFormat="1">
      <c r="A526" s="50"/>
      <c r="B526" s="51" t="str">
        <f t="shared" si="43"/>
        <v/>
      </c>
      <c r="C526" s="52"/>
      <c r="D526" s="53"/>
      <c r="E526" s="53"/>
      <c r="F526" s="69" t="str">
        <f t="shared" si="45"/>
        <v/>
      </c>
      <c r="G526" s="54" t="str">
        <f t="shared" si="44"/>
        <v/>
      </c>
      <c r="H526" s="54"/>
      <c r="I526" s="54"/>
      <c r="J526" s="70" t="str">
        <f t="shared" ca="1" si="46"/>
        <v/>
      </c>
      <c r="K526" s="70" t="str">
        <f t="shared" ca="1" si="47"/>
        <v/>
      </c>
      <c r="L526" s="70" t="str">
        <f t="shared" ca="1" si="48"/>
        <v/>
      </c>
      <c r="M526" s="54"/>
      <c r="N526" s="56"/>
    </row>
    <row r="527" spans="1:14" s="14" customFormat="1">
      <c r="A527" s="50"/>
      <c r="B527" s="51" t="str">
        <f t="shared" si="43"/>
        <v/>
      </c>
      <c r="C527" s="52"/>
      <c r="D527" s="53"/>
      <c r="E527" s="53"/>
      <c r="F527" s="69" t="str">
        <f t="shared" si="45"/>
        <v/>
      </c>
      <c r="G527" s="54" t="str">
        <f t="shared" si="44"/>
        <v/>
      </c>
      <c r="H527" s="54"/>
      <c r="I527" s="54"/>
      <c r="J527" s="70" t="str">
        <f t="shared" ca="1" si="46"/>
        <v/>
      </c>
      <c r="K527" s="70" t="str">
        <f t="shared" ca="1" si="47"/>
        <v/>
      </c>
      <c r="L527" s="70" t="str">
        <f t="shared" ca="1" si="48"/>
        <v/>
      </c>
      <c r="M527" s="54"/>
      <c r="N527" s="56"/>
    </row>
    <row r="528" spans="1:14" s="14" customFormat="1">
      <c r="A528" s="50"/>
      <c r="B528" s="51" t="str">
        <f t="shared" si="43"/>
        <v/>
      </c>
      <c r="C528" s="52"/>
      <c r="D528" s="53"/>
      <c r="E528" s="53"/>
      <c r="F528" s="69" t="str">
        <f t="shared" si="45"/>
        <v/>
      </c>
      <c r="G528" s="54" t="str">
        <f t="shared" si="44"/>
        <v/>
      </c>
      <c r="H528" s="54"/>
      <c r="I528" s="54"/>
      <c r="J528" s="70" t="str">
        <f t="shared" ca="1" si="46"/>
        <v/>
      </c>
      <c r="K528" s="70" t="str">
        <f t="shared" ca="1" si="47"/>
        <v/>
      </c>
      <c r="L528" s="70" t="str">
        <f t="shared" ca="1" si="48"/>
        <v/>
      </c>
      <c r="M528" s="54"/>
      <c r="N528" s="56"/>
    </row>
    <row r="529" spans="1:14" s="14" customFormat="1">
      <c r="A529" s="50"/>
      <c r="B529" s="51" t="str">
        <f t="shared" si="43"/>
        <v/>
      </c>
      <c r="C529" s="52"/>
      <c r="D529" s="53"/>
      <c r="E529" s="53"/>
      <c r="F529" s="69" t="str">
        <f t="shared" si="45"/>
        <v/>
      </c>
      <c r="G529" s="54" t="str">
        <f t="shared" si="44"/>
        <v/>
      </c>
      <c r="H529" s="54"/>
      <c r="I529" s="54"/>
      <c r="J529" s="70" t="str">
        <f t="shared" ca="1" si="46"/>
        <v/>
      </c>
      <c r="K529" s="70" t="str">
        <f t="shared" ca="1" si="47"/>
        <v/>
      </c>
      <c r="L529" s="70" t="str">
        <f t="shared" ca="1" si="48"/>
        <v/>
      </c>
      <c r="M529" s="54"/>
      <c r="N529" s="56"/>
    </row>
    <row r="530" spans="1:14" s="14" customFormat="1">
      <c r="A530" s="50"/>
      <c r="B530" s="51" t="str">
        <f t="shared" si="43"/>
        <v/>
      </c>
      <c r="C530" s="52"/>
      <c r="D530" s="53"/>
      <c r="E530" s="53"/>
      <c r="F530" s="69" t="str">
        <f t="shared" si="45"/>
        <v/>
      </c>
      <c r="G530" s="54" t="str">
        <f t="shared" si="44"/>
        <v/>
      </c>
      <c r="H530" s="54"/>
      <c r="I530" s="54"/>
      <c r="J530" s="70" t="str">
        <f t="shared" ca="1" si="46"/>
        <v/>
      </c>
      <c r="K530" s="70" t="str">
        <f t="shared" ca="1" si="47"/>
        <v/>
      </c>
      <c r="L530" s="70" t="str">
        <f t="shared" ca="1" si="48"/>
        <v/>
      </c>
      <c r="M530" s="54"/>
      <c r="N530" s="56"/>
    </row>
    <row r="531" spans="1:14" s="14" customFormat="1">
      <c r="A531" s="50"/>
      <c r="B531" s="51" t="str">
        <f t="shared" si="43"/>
        <v/>
      </c>
      <c r="C531" s="52"/>
      <c r="D531" s="53"/>
      <c r="E531" s="53"/>
      <c r="F531" s="69" t="str">
        <f t="shared" si="45"/>
        <v/>
      </c>
      <c r="G531" s="54" t="str">
        <f t="shared" si="44"/>
        <v/>
      </c>
      <c r="H531" s="54"/>
      <c r="I531" s="54"/>
      <c r="J531" s="70" t="str">
        <f t="shared" ca="1" si="46"/>
        <v/>
      </c>
      <c r="K531" s="70" t="str">
        <f t="shared" ca="1" si="47"/>
        <v/>
      </c>
      <c r="L531" s="70" t="str">
        <f t="shared" ca="1" si="48"/>
        <v/>
      </c>
      <c r="M531" s="54"/>
      <c r="N531" s="56"/>
    </row>
    <row r="532" spans="1:14" s="14" customFormat="1">
      <c r="A532" s="50"/>
      <c r="B532" s="51" t="str">
        <f t="shared" si="43"/>
        <v/>
      </c>
      <c r="C532" s="52"/>
      <c r="D532" s="53"/>
      <c r="E532" s="53"/>
      <c r="F532" s="69" t="str">
        <f t="shared" si="45"/>
        <v/>
      </c>
      <c r="G532" s="54" t="str">
        <f t="shared" si="44"/>
        <v/>
      </c>
      <c r="H532" s="54"/>
      <c r="I532" s="54"/>
      <c r="J532" s="70" t="str">
        <f t="shared" ca="1" si="46"/>
        <v/>
      </c>
      <c r="K532" s="70" t="str">
        <f t="shared" ca="1" si="47"/>
        <v/>
      </c>
      <c r="L532" s="70" t="str">
        <f t="shared" ca="1" si="48"/>
        <v/>
      </c>
      <c r="M532" s="54"/>
      <c r="N532" s="56"/>
    </row>
    <row r="533" spans="1:14" s="14" customFormat="1">
      <c r="A533" s="50"/>
      <c r="B533" s="51" t="str">
        <f t="shared" si="43"/>
        <v/>
      </c>
      <c r="C533" s="52"/>
      <c r="D533" s="53"/>
      <c r="E533" s="53"/>
      <c r="F533" s="69" t="str">
        <f t="shared" si="45"/>
        <v/>
      </c>
      <c r="G533" s="54" t="str">
        <f t="shared" si="44"/>
        <v/>
      </c>
      <c r="H533" s="54"/>
      <c r="I533" s="54"/>
      <c r="J533" s="70" t="str">
        <f t="shared" ca="1" si="46"/>
        <v/>
      </c>
      <c r="K533" s="70" t="str">
        <f t="shared" ca="1" si="47"/>
        <v/>
      </c>
      <c r="L533" s="70" t="str">
        <f t="shared" ca="1" si="48"/>
        <v/>
      </c>
      <c r="M533" s="54"/>
      <c r="N533" s="56"/>
    </row>
    <row r="534" spans="1:14" s="14" customFormat="1">
      <c r="A534" s="50"/>
      <c r="B534" s="51" t="str">
        <f t="shared" si="43"/>
        <v/>
      </c>
      <c r="C534" s="52"/>
      <c r="D534" s="53"/>
      <c r="E534" s="53"/>
      <c r="F534" s="69" t="str">
        <f t="shared" si="45"/>
        <v/>
      </c>
      <c r="G534" s="54" t="str">
        <f t="shared" si="44"/>
        <v/>
      </c>
      <c r="H534" s="54"/>
      <c r="I534" s="54"/>
      <c r="J534" s="70" t="str">
        <f t="shared" ca="1" si="46"/>
        <v/>
      </c>
      <c r="K534" s="70" t="str">
        <f t="shared" ca="1" si="47"/>
        <v/>
      </c>
      <c r="L534" s="70" t="str">
        <f t="shared" ca="1" si="48"/>
        <v/>
      </c>
      <c r="M534" s="54"/>
      <c r="N534" s="56"/>
    </row>
    <row r="535" spans="1:14" s="14" customFormat="1">
      <c r="A535" s="50"/>
      <c r="B535" s="51" t="str">
        <f t="shared" si="43"/>
        <v/>
      </c>
      <c r="C535" s="52"/>
      <c r="D535" s="53"/>
      <c r="E535" s="53"/>
      <c r="F535" s="69" t="str">
        <f t="shared" si="45"/>
        <v/>
      </c>
      <c r="G535" s="54" t="str">
        <f t="shared" si="44"/>
        <v/>
      </c>
      <c r="H535" s="54"/>
      <c r="I535" s="54"/>
      <c r="J535" s="70" t="str">
        <f t="shared" ca="1" si="46"/>
        <v/>
      </c>
      <c r="K535" s="70" t="str">
        <f t="shared" ca="1" si="47"/>
        <v/>
      </c>
      <c r="L535" s="70" t="str">
        <f t="shared" ca="1" si="48"/>
        <v/>
      </c>
      <c r="M535" s="54"/>
      <c r="N535" s="56"/>
    </row>
    <row r="536" spans="1:14" s="14" customFormat="1">
      <c r="A536" s="50"/>
      <c r="B536" s="51" t="str">
        <f t="shared" si="43"/>
        <v/>
      </c>
      <c r="C536" s="52"/>
      <c r="D536" s="53"/>
      <c r="E536" s="53"/>
      <c r="F536" s="69" t="str">
        <f t="shared" si="45"/>
        <v/>
      </c>
      <c r="G536" s="54" t="str">
        <f t="shared" si="44"/>
        <v/>
      </c>
      <c r="H536" s="54"/>
      <c r="I536" s="54"/>
      <c r="J536" s="70" t="str">
        <f t="shared" ca="1" si="46"/>
        <v/>
      </c>
      <c r="K536" s="70" t="str">
        <f t="shared" ca="1" si="47"/>
        <v/>
      </c>
      <c r="L536" s="70" t="str">
        <f t="shared" ca="1" si="48"/>
        <v/>
      </c>
      <c r="M536" s="54"/>
      <c r="N536" s="56"/>
    </row>
    <row r="537" spans="1:14" s="14" customFormat="1">
      <c r="A537" s="50"/>
      <c r="B537" s="51" t="str">
        <f t="shared" si="43"/>
        <v/>
      </c>
      <c r="C537" s="52"/>
      <c r="D537" s="53"/>
      <c r="E537" s="53"/>
      <c r="F537" s="69" t="str">
        <f t="shared" si="45"/>
        <v/>
      </c>
      <c r="G537" s="54" t="str">
        <f t="shared" si="44"/>
        <v/>
      </c>
      <c r="H537" s="54"/>
      <c r="I537" s="54"/>
      <c r="J537" s="70" t="str">
        <f t="shared" ca="1" si="46"/>
        <v/>
      </c>
      <c r="K537" s="70" t="str">
        <f t="shared" ca="1" si="47"/>
        <v/>
      </c>
      <c r="L537" s="70" t="str">
        <f t="shared" ca="1" si="48"/>
        <v/>
      </c>
      <c r="M537" s="54"/>
      <c r="N537" s="56"/>
    </row>
    <row r="538" spans="1:14" s="14" customFormat="1">
      <c r="A538" s="50"/>
      <c r="B538" s="51" t="str">
        <f t="shared" si="43"/>
        <v/>
      </c>
      <c r="C538" s="52"/>
      <c r="D538" s="53"/>
      <c r="E538" s="53"/>
      <c r="F538" s="69" t="str">
        <f t="shared" si="45"/>
        <v/>
      </c>
      <c r="G538" s="54" t="str">
        <f t="shared" si="44"/>
        <v/>
      </c>
      <c r="H538" s="54"/>
      <c r="I538" s="54"/>
      <c r="J538" s="70" t="str">
        <f t="shared" ca="1" si="46"/>
        <v/>
      </c>
      <c r="K538" s="70" t="str">
        <f t="shared" ca="1" si="47"/>
        <v/>
      </c>
      <c r="L538" s="70" t="str">
        <f t="shared" ca="1" si="48"/>
        <v/>
      </c>
      <c r="M538" s="54"/>
      <c r="N538" s="56"/>
    </row>
    <row r="539" spans="1:14" s="14" customFormat="1">
      <c r="A539" s="50"/>
      <c r="B539" s="51" t="str">
        <f t="shared" si="43"/>
        <v/>
      </c>
      <c r="C539" s="52"/>
      <c r="D539" s="53"/>
      <c r="E539" s="53"/>
      <c r="F539" s="69" t="str">
        <f t="shared" si="45"/>
        <v/>
      </c>
      <c r="G539" s="54" t="str">
        <f t="shared" si="44"/>
        <v/>
      </c>
      <c r="H539" s="54"/>
      <c r="I539" s="54"/>
      <c r="J539" s="70" t="str">
        <f t="shared" ca="1" si="46"/>
        <v/>
      </c>
      <c r="K539" s="70" t="str">
        <f t="shared" ca="1" si="47"/>
        <v/>
      </c>
      <c r="L539" s="70" t="str">
        <f t="shared" ca="1" si="48"/>
        <v/>
      </c>
      <c r="M539" s="54"/>
      <c r="N539" s="56"/>
    </row>
    <row r="540" spans="1:14" s="14" customFormat="1">
      <c r="A540" s="50"/>
      <c r="B540" s="51" t="str">
        <f t="shared" si="43"/>
        <v/>
      </c>
      <c r="C540" s="52"/>
      <c r="D540" s="53"/>
      <c r="E540" s="53"/>
      <c r="F540" s="69" t="str">
        <f t="shared" si="45"/>
        <v/>
      </c>
      <c r="G540" s="54" t="str">
        <f t="shared" si="44"/>
        <v/>
      </c>
      <c r="H540" s="54"/>
      <c r="I540" s="54"/>
      <c r="J540" s="70" t="str">
        <f t="shared" ca="1" si="46"/>
        <v/>
      </c>
      <c r="K540" s="70" t="str">
        <f t="shared" ca="1" si="47"/>
        <v/>
      </c>
      <c r="L540" s="70" t="str">
        <f t="shared" ca="1" si="48"/>
        <v/>
      </c>
      <c r="M540" s="54"/>
      <c r="N540" s="56"/>
    </row>
    <row r="541" spans="1:14" s="14" customFormat="1">
      <c r="A541" s="50"/>
      <c r="B541" s="51" t="str">
        <f t="shared" si="43"/>
        <v/>
      </c>
      <c r="C541" s="52"/>
      <c r="D541" s="53"/>
      <c r="E541" s="53"/>
      <c r="F541" s="69" t="str">
        <f t="shared" si="45"/>
        <v/>
      </c>
      <c r="G541" s="54" t="str">
        <f t="shared" si="44"/>
        <v/>
      </c>
      <c r="H541" s="54"/>
      <c r="I541" s="54"/>
      <c r="J541" s="70" t="str">
        <f t="shared" ca="1" si="46"/>
        <v/>
      </c>
      <c r="K541" s="70" t="str">
        <f t="shared" ca="1" si="47"/>
        <v/>
      </c>
      <c r="L541" s="70" t="str">
        <f t="shared" ca="1" si="48"/>
        <v/>
      </c>
      <c r="M541" s="54"/>
      <c r="N541" s="56"/>
    </row>
    <row r="542" spans="1:14" s="14" customFormat="1">
      <c r="A542" s="50"/>
      <c r="B542" s="51" t="str">
        <f t="shared" si="43"/>
        <v/>
      </c>
      <c r="C542" s="52"/>
      <c r="D542" s="53"/>
      <c r="E542" s="53"/>
      <c r="F542" s="69" t="str">
        <f t="shared" si="45"/>
        <v/>
      </c>
      <c r="G542" s="54" t="str">
        <f t="shared" si="44"/>
        <v/>
      </c>
      <c r="H542" s="54"/>
      <c r="I542" s="54"/>
      <c r="J542" s="70" t="str">
        <f t="shared" ca="1" si="46"/>
        <v/>
      </c>
      <c r="K542" s="70" t="str">
        <f t="shared" ca="1" si="47"/>
        <v/>
      </c>
      <c r="L542" s="70" t="str">
        <f t="shared" ca="1" si="48"/>
        <v/>
      </c>
      <c r="M542" s="54"/>
      <c r="N542" s="56"/>
    </row>
    <row r="543" spans="1:14" s="14" customFormat="1">
      <c r="A543" s="50"/>
      <c r="B543" s="51" t="str">
        <f t="shared" si="43"/>
        <v/>
      </c>
      <c r="C543" s="52"/>
      <c r="D543" s="53"/>
      <c r="E543" s="53"/>
      <c r="F543" s="69" t="str">
        <f t="shared" si="45"/>
        <v/>
      </c>
      <c r="G543" s="54" t="str">
        <f t="shared" si="44"/>
        <v/>
      </c>
      <c r="H543" s="54"/>
      <c r="I543" s="54"/>
      <c r="J543" s="70" t="str">
        <f t="shared" ca="1" si="46"/>
        <v/>
      </c>
      <c r="K543" s="70" t="str">
        <f t="shared" ca="1" si="47"/>
        <v/>
      </c>
      <c r="L543" s="70" t="str">
        <f t="shared" ca="1" si="48"/>
        <v/>
      </c>
      <c r="M543" s="54"/>
      <c r="N543" s="56"/>
    </row>
    <row r="544" spans="1:14" s="14" customFormat="1">
      <c r="A544" s="50"/>
      <c r="B544" s="51" t="str">
        <f t="shared" si="43"/>
        <v/>
      </c>
      <c r="C544" s="52"/>
      <c r="D544" s="53"/>
      <c r="E544" s="53"/>
      <c r="F544" s="69" t="str">
        <f t="shared" si="45"/>
        <v/>
      </c>
      <c r="G544" s="54" t="str">
        <f t="shared" si="44"/>
        <v/>
      </c>
      <c r="H544" s="54"/>
      <c r="I544" s="54"/>
      <c r="J544" s="70" t="str">
        <f t="shared" ca="1" si="46"/>
        <v/>
      </c>
      <c r="K544" s="70" t="str">
        <f t="shared" ca="1" si="47"/>
        <v/>
      </c>
      <c r="L544" s="70" t="str">
        <f t="shared" ca="1" si="48"/>
        <v/>
      </c>
      <c r="M544" s="54"/>
      <c r="N544" s="56"/>
    </row>
    <row r="545" spans="1:14" s="14" customFormat="1">
      <c r="A545" s="50"/>
      <c r="B545" s="51" t="str">
        <f t="shared" si="43"/>
        <v/>
      </c>
      <c r="C545" s="52"/>
      <c r="D545" s="53"/>
      <c r="E545" s="53"/>
      <c r="F545" s="69" t="str">
        <f t="shared" si="45"/>
        <v/>
      </c>
      <c r="G545" s="54" t="str">
        <f t="shared" si="44"/>
        <v/>
      </c>
      <c r="H545" s="54"/>
      <c r="I545" s="54"/>
      <c r="J545" s="70" t="str">
        <f t="shared" ca="1" si="46"/>
        <v/>
      </c>
      <c r="K545" s="70" t="str">
        <f t="shared" ca="1" si="47"/>
        <v/>
      </c>
      <c r="L545" s="70" t="str">
        <f t="shared" ca="1" si="48"/>
        <v/>
      </c>
      <c r="M545" s="54"/>
      <c r="N545" s="56"/>
    </row>
    <row r="546" spans="1:14" s="14" customFormat="1">
      <c r="A546" s="50"/>
      <c r="B546" s="51" t="str">
        <f t="shared" si="43"/>
        <v/>
      </c>
      <c r="C546" s="52"/>
      <c r="D546" s="53"/>
      <c r="E546" s="53"/>
      <c r="F546" s="69" t="str">
        <f t="shared" si="45"/>
        <v/>
      </c>
      <c r="G546" s="54" t="str">
        <f t="shared" si="44"/>
        <v/>
      </c>
      <c r="H546" s="54"/>
      <c r="I546" s="54"/>
      <c r="J546" s="70" t="str">
        <f t="shared" ca="1" si="46"/>
        <v/>
      </c>
      <c r="K546" s="70" t="str">
        <f t="shared" ca="1" si="47"/>
        <v/>
      </c>
      <c r="L546" s="70" t="str">
        <f t="shared" ca="1" si="48"/>
        <v/>
      </c>
      <c r="M546" s="54"/>
      <c r="N546" s="56"/>
    </row>
    <row r="547" spans="1:14" s="14" customFormat="1">
      <c r="A547" s="50"/>
      <c r="B547" s="51" t="str">
        <f t="shared" si="43"/>
        <v/>
      </c>
      <c r="C547" s="52"/>
      <c r="D547" s="53"/>
      <c r="E547" s="53"/>
      <c r="F547" s="69" t="str">
        <f t="shared" si="45"/>
        <v/>
      </c>
      <c r="G547" s="54" t="str">
        <f t="shared" si="44"/>
        <v/>
      </c>
      <c r="H547" s="54"/>
      <c r="I547" s="54"/>
      <c r="J547" s="70" t="str">
        <f t="shared" ca="1" si="46"/>
        <v/>
      </c>
      <c r="K547" s="70" t="str">
        <f t="shared" ca="1" si="47"/>
        <v/>
      </c>
      <c r="L547" s="70" t="str">
        <f t="shared" ca="1" si="48"/>
        <v/>
      </c>
      <c r="M547" s="54"/>
      <c r="N547" s="56"/>
    </row>
    <row r="548" spans="1:14" s="14" customFormat="1">
      <c r="A548" s="50"/>
      <c r="B548" s="51" t="str">
        <f t="shared" si="43"/>
        <v/>
      </c>
      <c r="C548" s="52"/>
      <c r="D548" s="53"/>
      <c r="E548" s="53"/>
      <c r="F548" s="69" t="str">
        <f t="shared" si="45"/>
        <v/>
      </c>
      <c r="G548" s="54" t="str">
        <f t="shared" si="44"/>
        <v/>
      </c>
      <c r="H548" s="54"/>
      <c r="I548" s="54"/>
      <c r="J548" s="70" t="str">
        <f t="shared" ca="1" si="46"/>
        <v/>
      </c>
      <c r="K548" s="70" t="str">
        <f t="shared" ca="1" si="47"/>
        <v/>
      </c>
      <c r="L548" s="70" t="str">
        <f t="shared" ca="1" si="48"/>
        <v/>
      </c>
      <c r="M548" s="54"/>
      <c r="N548" s="56"/>
    </row>
    <row r="549" spans="1:14" s="14" customFormat="1">
      <c r="A549" s="50"/>
      <c r="B549" s="51" t="str">
        <f t="shared" si="43"/>
        <v/>
      </c>
      <c r="C549" s="52"/>
      <c r="D549" s="53"/>
      <c r="E549" s="53"/>
      <c r="F549" s="69" t="str">
        <f t="shared" si="45"/>
        <v/>
      </c>
      <c r="G549" s="54" t="str">
        <f t="shared" si="44"/>
        <v/>
      </c>
      <c r="H549" s="54"/>
      <c r="I549" s="54"/>
      <c r="J549" s="70" t="str">
        <f t="shared" ca="1" si="46"/>
        <v/>
      </c>
      <c r="K549" s="70" t="str">
        <f t="shared" ca="1" si="47"/>
        <v/>
      </c>
      <c r="L549" s="70" t="str">
        <f t="shared" ca="1" si="48"/>
        <v/>
      </c>
      <c r="M549" s="54"/>
      <c r="N549" s="56"/>
    </row>
    <row r="550" spans="1:14" s="14" customFormat="1">
      <c r="A550" s="50"/>
      <c r="B550" s="51" t="str">
        <f t="shared" si="43"/>
        <v/>
      </c>
      <c r="C550" s="52"/>
      <c r="D550" s="53"/>
      <c r="E550" s="53"/>
      <c r="F550" s="69" t="str">
        <f t="shared" si="45"/>
        <v/>
      </c>
      <c r="G550" s="54" t="str">
        <f t="shared" si="44"/>
        <v/>
      </c>
      <c r="H550" s="54"/>
      <c r="I550" s="54"/>
      <c r="J550" s="70" t="str">
        <f t="shared" ca="1" si="46"/>
        <v/>
      </c>
      <c r="K550" s="70" t="str">
        <f t="shared" ca="1" si="47"/>
        <v/>
      </c>
      <c r="L550" s="70" t="str">
        <f t="shared" ca="1" si="48"/>
        <v/>
      </c>
      <c r="M550" s="54"/>
      <c r="N550" s="56"/>
    </row>
    <row r="551" spans="1:14" s="14" customFormat="1">
      <c r="A551" s="50"/>
      <c r="B551" s="51" t="str">
        <f t="shared" si="43"/>
        <v/>
      </c>
      <c r="C551" s="52"/>
      <c r="D551" s="53"/>
      <c r="E551" s="53"/>
      <c r="F551" s="69" t="str">
        <f t="shared" si="45"/>
        <v/>
      </c>
      <c r="G551" s="54" t="str">
        <f t="shared" si="44"/>
        <v/>
      </c>
      <c r="H551" s="54"/>
      <c r="I551" s="54"/>
      <c r="J551" s="70" t="str">
        <f t="shared" ca="1" si="46"/>
        <v/>
      </c>
      <c r="K551" s="70" t="str">
        <f t="shared" ca="1" si="47"/>
        <v/>
      </c>
      <c r="L551" s="70" t="str">
        <f t="shared" ca="1" si="48"/>
        <v/>
      </c>
      <c r="M551" s="54"/>
      <c r="N551" s="56"/>
    </row>
    <row r="552" spans="1:14" s="14" customFormat="1">
      <c r="A552" s="50"/>
      <c r="B552" s="51" t="str">
        <f t="shared" si="43"/>
        <v/>
      </c>
      <c r="C552" s="52"/>
      <c r="D552" s="53"/>
      <c r="E552" s="53"/>
      <c r="F552" s="69" t="str">
        <f t="shared" si="45"/>
        <v/>
      </c>
      <c r="G552" s="54" t="str">
        <f t="shared" si="44"/>
        <v/>
      </c>
      <c r="H552" s="54"/>
      <c r="I552" s="54"/>
      <c r="J552" s="70" t="str">
        <f t="shared" ca="1" si="46"/>
        <v/>
      </c>
      <c r="K552" s="70" t="str">
        <f t="shared" ca="1" si="47"/>
        <v/>
      </c>
      <c r="L552" s="70" t="str">
        <f t="shared" ca="1" si="48"/>
        <v/>
      </c>
      <c r="M552" s="54"/>
      <c r="N552" s="56"/>
    </row>
    <row r="553" spans="1:14" s="14" customFormat="1">
      <c r="A553" s="50"/>
      <c r="B553" s="51" t="str">
        <f t="shared" si="43"/>
        <v/>
      </c>
      <c r="C553" s="52"/>
      <c r="D553" s="53"/>
      <c r="E553" s="53"/>
      <c r="F553" s="69" t="str">
        <f t="shared" si="45"/>
        <v/>
      </c>
      <c r="G553" s="54" t="str">
        <f t="shared" si="44"/>
        <v/>
      </c>
      <c r="H553" s="54"/>
      <c r="I553" s="54"/>
      <c r="J553" s="70" t="str">
        <f t="shared" ca="1" si="46"/>
        <v/>
      </c>
      <c r="K553" s="70" t="str">
        <f t="shared" ca="1" si="47"/>
        <v/>
      </c>
      <c r="L553" s="70" t="str">
        <f t="shared" ca="1" si="48"/>
        <v/>
      </c>
      <c r="M553" s="54"/>
      <c r="N553" s="56"/>
    </row>
    <row r="554" spans="1:14" s="14" customFormat="1">
      <c r="A554" s="50"/>
      <c r="B554" s="51" t="str">
        <f t="shared" si="43"/>
        <v/>
      </c>
      <c r="C554" s="52"/>
      <c r="D554" s="53"/>
      <c r="E554" s="53"/>
      <c r="F554" s="69" t="str">
        <f t="shared" si="45"/>
        <v/>
      </c>
      <c r="G554" s="54" t="str">
        <f t="shared" si="44"/>
        <v/>
      </c>
      <c r="H554" s="54"/>
      <c r="I554" s="54"/>
      <c r="J554" s="70" t="str">
        <f t="shared" ca="1" si="46"/>
        <v/>
      </c>
      <c r="K554" s="70" t="str">
        <f t="shared" ca="1" si="47"/>
        <v/>
      </c>
      <c r="L554" s="70" t="str">
        <f t="shared" ca="1" si="48"/>
        <v/>
      </c>
      <c r="M554" s="54"/>
      <c r="N554" s="56"/>
    </row>
    <row r="555" spans="1:14" s="14" customFormat="1">
      <c r="A555" s="50"/>
      <c r="B555" s="51" t="str">
        <f t="shared" si="43"/>
        <v/>
      </c>
      <c r="C555" s="52"/>
      <c r="D555" s="53"/>
      <c r="E555" s="53"/>
      <c r="F555" s="69" t="str">
        <f t="shared" si="45"/>
        <v/>
      </c>
      <c r="G555" s="54" t="str">
        <f t="shared" si="44"/>
        <v/>
      </c>
      <c r="H555" s="54"/>
      <c r="I555" s="54"/>
      <c r="J555" s="70" t="str">
        <f t="shared" ca="1" si="46"/>
        <v/>
      </c>
      <c r="K555" s="70" t="str">
        <f t="shared" ca="1" si="47"/>
        <v/>
      </c>
      <c r="L555" s="70" t="str">
        <f t="shared" ca="1" si="48"/>
        <v/>
      </c>
      <c r="M555" s="54"/>
      <c r="N555" s="56"/>
    </row>
    <row r="556" spans="1:14" s="14" customFormat="1">
      <c r="A556" s="50"/>
      <c r="B556" s="51" t="str">
        <f t="shared" si="43"/>
        <v/>
      </c>
      <c r="C556" s="52"/>
      <c r="D556" s="53"/>
      <c r="E556" s="53"/>
      <c r="F556" s="69" t="str">
        <f t="shared" si="45"/>
        <v/>
      </c>
      <c r="G556" s="54" t="str">
        <f t="shared" si="44"/>
        <v/>
      </c>
      <c r="H556" s="54"/>
      <c r="I556" s="54"/>
      <c r="J556" s="70" t="str">
        <f t="shared" ca="1" si="46"/>
        <v/>
      </c>
      <c r="K556" s="70" t="str">
        <f t="shared" ca="1" si="47"/>
        <v/>
      </c>
      <c r="L556" s="70" t="str">
        <f t="shared" ca="1" si="48"/>
        <v/>
      </c>
      <c r="M556" s="54"/>
      <c r="N556" s="56"/>
    </row>
    <row r="557" spans="1:14" s="14" customFormat="1">
      <c r="A557" s="50"/>
      <c r="B557" s="51" t="str">
        <f t="shared" si="43"/>
        <v/>
      </c>
      <c r="C557" s="52"/>
      <c r="D557" s="53"/>
      <c r="E557" s="53"/>
      <c r="F557" s="69" t="str">
        <f t="shared" si="45"/>
        <v/>
      </c>
      <c r="G557" s="54" t="str">
        <f t="shared" si="44"/>
        <v/>
      </c>
      <c r="H557" s="54"/>
      <c r="I557" s="54"/>
      <c r="J557" s="70" t="str">
        <f t="shared" ca="1" si="46"/>
        <v/>
      </c>
      <c r="K557" s="70" t="str">
        <f t="shared" ca="1" si="47"/>
        <v/>
      </c>
      <c r="L557" s="70" t="str">
        <f t="shared" ca="1" si="48"/>
        <v/>
      </c>
      <c r="M557" s="54"/>
      <c r="N557" s="56"/>
    </row>
    <row r="558" spans="1:14" s="14" customFormat="1">
      <c r="A558" s="50"/>
      <c r="B558" s="51" t="str">
        <f t="shared" si="43"/>
        <v/>
      </c>
      <c r="C558" s="52"/>
      <c r="D558" s="53"/>
      <c r="E558" s="53"/>
      <c r="F558" s="69" t="str">
        <f t="shared" si="45"/>
        <v/>
      </c>
      <c r="G558" s="54" t="str">
        <f t="shared" si="44"/>
        <v/>
      </c>
      <c r="H558" s="54"/>
      <c r="I558" s="54"/>
      <c r="J558" s="70" t="str">
        <f t="shared" ca="1" si="46"/>
        <v/>
      </c>
      <c r="K558" s="70" t="str">
        <f t="shared" ca="1" si="47"/>
        <v/>
      </c>
      <c r="L558" s="70" t="str">
        <f t="shared" ca="1" si="48"/>
        <v/>
      </c>
      <c r="M558" s="54"/>
      <c r="N558" s="56"/>
    </row>
    <row r="559" spans="1:14" s="14" customFormat="1">
      <c r="A559" s="50"/>
      <c r="B559" s="51" t="str">
        <f t="shared" si="43"/>
        <v/>
      </c>
      <c r="C559" s="52"/>
      <c r="D559" s="53"/>
      <c r="E559" s="53"/>
      <c r="F559" s="69" t="str">
        <f t="shared" si="45"/>
        <v/>
      </c>
      <c r="G559" s="54" t="str">
        <f t="shared" si="44"/>
        <v/>
      </c>
      <c r="H559" s="54"/>
      <c r="I559" s="54"/>
      <c r="J559" s="70" t="str">
        <f t="shared" ca="1" si="46"/>
        <v/>
      </c>
      <c r="K559" s="70" t="str">
        <f t="shared" ca="1" si="47"/>
        <v/>
      </c>
      <c r="L559" s="70" t="str">
        <f t="shared" ca="1" si="48"/>
        <v/>
      </c>
      <c r="M559" s="54"/>
      <c r="N559" s="56"/>
    </row>
    <row r="560" spans="1:14" s="14" customFormat="1">
      <c r="A560" s="50"/>
      <c r="B560" s="51" t="str">
        <f t="shared" si="43"/>
        <v/>
      </c>
      <c r="C560" s="52"/>
      <c r="D560" s="53"/>
      <c r="E560" s="53"/>
      <c r="F560" s="69" t="str">
        <f t="shared" si="45"/>
        <v/>
      </c>
      <c r="G560" s="54" t="str">
        <f t="shared" si="44"/>
        <v/>
      </c>
      <c r="H560" s="54"/>
      <c r="I560" s="54"/>
      <c r="J560" s="70" t="str">
        <f t="shared" ca="1" si="46"/>
        <v/>
      </c>
      <c r="K560" s="70" t="str">
        <f t="shared" ca="1" si="47"/>
        <v/>
      </c>
      <c r="L560" s="70" t="str">
        <f t="shared" ca="1" si="48"/>
        <v/>
      </c>
      <c r="M560" s="54"/>
      <c r="N560" s="56"/>
    </row>
    <row r="561" spans="1:14" s="14" customFormat="1">
      <c r="A561" s="50"/>
      <c r="B561" s="51" t="str">
        <f t="shared" si="43"/>
        <v/>
      </c>
      <c r="C561" s="52"/>
      <c r="D561" s="53"/>
      <c r="E561" s="53"/>
      <c r="F561" s="69" t="str">
        <f t="shared" si="45"/>
        <v/>
      </c>
      <c r="G561" s="54" t="str">
        <f t="shared" si="44"/>
        <v/>
      </c>
      <c r="H561" s="54"/>
      <c r="I561" s="54"/>
      <c r="J561" s="70" t="str">
        <f t="shared" ca="1" si="46"/>
        <v/>
      </c>
      <c r="K561" s="70" t="str">
        <f t="shared" ca="1" si="47"/>
        <v/>
      </c>
      <c r="L561" s="70" t="str">
        <f t="shared" ca="1" si="48"/>
        <v/>
      </c>
      <c r="M561" s="54"/>
      <c r="N561" s="56"/>
    </row>
    <row r="562" spans="1:14" s="14" customFormat="1">
      <c r="A562" s="50"/>
      <c r="B562" s="51" t="str">
        <f t="shared" si="43"/>
        <v/>
      </c>
      <c r="C562" s="52"/>
      <c r="D562" s="53"/>
      <c r="E562" s="53"/>
      <c r="F562" s="69" t="str">
        <f t="shared" si="45"/>
        <v/>
      </c>
      <c r="G562" s="54" t="str">
        <f t="shared" si="44"/>
        <v/>
      </c>
      <c r="H562" s="54"/>
      <c r="I562" s="54"/>
      <c r="J562" s="70" t="str">
        <f t="shared" ca="1" si="46"/>
        <v/>
      </c>
      <c r="K562" s="70" t="str">
        <f t="shared" ca="1" si="47"/>
        <v/>
      </c>
      <c r="L562" s="70" t="str">
        <f t="shared" ca="1" si="48"/>
        <v/>
      </c>
      <c r="M562" s="54"/>
      <c r="N562" s="56"/>
    </row>
    <row r="563" spans="1:14" s="14" customFormat="1">
      <c r="A563" s="50"/>
      <c r="B563" s="51" t="str">
        <f t="shared" si="43"/>
        <v/>
      </c>
      <c r="C563" s="52"/>
      <c r="D563" s="53"/>
      <c r="E563" s="53"/>
      <c r="F563" s="69" t="str">
        <f t="shared" si="45"/>
        <v/>
      </c>
      <c r="G563" s="54" t="str">
        <f t="shared" si="44"/>
        <v/>
      </c>
      <c r="H563" s="54"/>
      <c r="I563" s="54"/>
      <c r="J563" s="70" t="str">
        <f t="shared" ca="1" si="46"/>
        <v/>
      </c>
      <c r="K563" s="70" t="str">
        <f t="shared" ca="1" si="47"/>
        <v/>
      </c>
      <c r="L563" s="70" t="str">
        <f t="shared" ca="1" si="48"/>
        <v/>
      </c>
      <c r="M563" s="54"/>
      <c r="N563" s="56"/>
    </row>
    <row r="564" spans="1:14" s="14" customFormat="1">
      <c r="A564" s="50"/>
      <c r="B564" s="51" t="str">
        <f t="shared" si="43"/>
        <v/>
      </c>
      <c r="C564" s="52"/>
      <c r="D564" s="53"/>
      <c r="E564" s="53"/>
      <c r="F564" s="69" t="str">
        <f t="shared" si="45"/>
        <v/>
      </c>
      <c r="G564" s="54" t="str">
        <f t="shared" si="44"/>
        <v/>
      </c>
      <c r="H564" s="54"/>
      <c r="I564" s="54"/>
      <c r="J564" s="70" t="str">
        <f t="shared" ca="1" si="46"/>
        <v/>
      </c>
      <c r="K564" s="70" t="str">
        <f t="shared" ca="1" si="47"/>
        <v/>
      </c>
      <c r="L564" s="70" t="str">
        <f t="shared" ca="1" si="48"/>
        <v/>
      </c>
      <c r="M564" s="54"/>
      <c r="N564" s="56"/>
    </row>
    <row r="565" spans="1:14" s="14" customFormat="1">
      <c r="A565" s="50"/>
      <c r="B565" s="51" t="str">
        <f t="shared" si="43"/>
        <v/>
      </c>
      <c r="C565" s="52"/>
      <c r="D565" s="53"/>
      <c r="E565" s="53"/>
      <c r="F565" s="69" t="str">
        <f t="shared" si="45"/>
        <v/>
      </c>
      <c r="G565" s="54" t="str">
        <f t="shared" si="44"/>
        <v/>
      </c>
      <c r="H565" s="54"/>
      <c r="I565" s="54"/>
      <c r="J565" s="70" t="str">
        <f t="shared" ca="1" si="46"/>
        <v/>
      </c>
      <c r="K565" s="70" t="str">
        <f t="shared" ca="1" si="47"/>
        <v/>
      </c>
      <c r="L565" s="70" t="str">
        <f t="shared" ca="1" si="48"/>
        <v/>
      </c>
      <c r="M565" s="54"/>
      <c r="N565" s="56"/>
    </row>
    <row r="566" spans="1:14" s="14" customFormat="1">
      <c r="A566" s="50"/>
      <c r="B566" s="51" t="str">
        <f t="shared" si="43"/>
        <v/>
      </c>
      <c r="C566" s="52"/>
      <c r="D566" s="53"/>
      <c r="E566" s="53"/>
      <c r="F566" s="69" t="str">
        <f t="shared" si="45"/>
        <v/>
      </c>
      <c r="G566" s="54" t="str">
        <f t="shared" si="44"/>
        <v/>
      </c>
      <c r="H566" s="54"/>
      <c r="I566" s="54"/>
      <c r="J566" s="70" t="str">
        <f t="shared" ca="1" si="46"/>
        <v/>
      </c>
      <c r="K566" s="70" t="str">
        <f t="shared" ca="1" si="47"/>
        <v/>
      </c>
      <c r="L566" s="70" t="str">
        <f t="shared" ca="1" si="48"/>
        <v/>
      </c>
      <c r="M566" s="54"/>
      <c r="N566" s="56"/>
    </row>
    <row r="567" spans="1:14" s="14" customFormat="1">
      <c r="A567" s="50"/>
      <c r="B567" s="51" t="str">
        <f t="shared" si="43"/>
        <v/>
      </c>
      <c r="C567" s="52"/>
      <c r="D567" s="53"/>
      <c r="E567" s="53"/>
      <c r="F567" s="69" t="str">
        <f t="shared" si="45"/>
        <v/>
      </c>
      <c r="G567" s="54" t="str">
        <f t="shared" si="44"/>
        <v/>
      </c>
      <c r="H567" s="54"/>
      <c r="I567" s="54"/>
      <c r="J567" s="70" t="str">
        <f t="shared" ca="1" si="46"/>
        <v/>
      </c>
      <c r="K567" s="70" t="str">
        <f t="shared" ca="1" si="47"/>
        <v/>
      </c>
      <c r="L567" s="70" t="str">
        <f t="shared" ca="1" si="48"/>
        <v/>
      </c>
      <c r="M567" s="54"/>
      <c r="N567" s="56"/>
    </row>
    <row r="568" spans="1:14" s="14" customFormat="1">
      <c r="A568" s="50"/>
      <c r="B568" s="51" t="str">
        <f t="shared" si="43"/>
        <v/>
      </c>
      <c r="C568" s="52"/>
      <c r="D568" s="53"/>
      <c r="E568" s="53"/>
      <c r="F568" s="69" t="str">
        <f t="shared" si="45"/>
        <v/>
      </c>
      <c r="G568" s="54" t="str">
        <f t="shared" si="44"/>
        <v/>
      </c>
      <c r="H568" s="54"/>
      <c r="I568" s="54"/>
      <c r="J568" s="70" t="str">
        <f t="shared" ca="1" si="46"/>
        <v/>
      </c>
      <c r="K568" s="70" t="str">
        <f t="shared" ca="1" si="47"/>
        <v/>
      </c>
      <c r="L568" s="70" t="str">
        <f t="shared" ca="1" si="48"/>
        <v/>
      </c>
      <c r="M568" s="54"/>
      <c r="N568" s="56"/>
    </row>
    <row r="569" spans="1:14" s="14" customFormat="1">
      <c r="A569" s="50"/>
      <c r="B569" s="51" t="str">
        <f t="shared" si="43"/>
        <v/>
      </c>
      <c r="C569" s="52"/>
      <c r="D569" s="53"/>
      <c r="E569" s="53"/>
      <c r="F569" s="69" t="str">
        <f t="shared" si="45"/>
        <v/>
      </c>
      <c r="G569" s="54" t="str">
        <f t="shared" si="44"/>
        <v/>
      </c>
      <c r="H569" s="54"/>
      <c r="I569" s="54"/>
      <c r="J569" s="70" t="str">
        <f t="shared" ca="1" si="46"/>
        <v/>
      </c>
      <c r="K569" s="70" t="str">
        <f t="shared" ca="1" si="47"/>
        <v/>
      </c>
      <c r="L569" s="70" t="str">
        <f t="shared" ca="1" si="48"/>
        <v/>
      </c>
      <c r="M569" s="54"/>
      <c r="N569" s="56"/>
    </row>
    <row r="570" spans="1:14" s="14" customFormat="1">
      <c r="A570" s="50"/>
      <c r="B570" s="51" t="str">
        <f t="shared" si="43"/>
        <v/>
      </c>
      <c r="C570" s="52"/>
      <c r="D570" s="53"/>
      <c r="E570" s="53"/>
      <c r="F570" s="69" t="str">
        <f t="shared" si="45"/>
        <v/>
      </c>
      <c r="G570" s="54" t="str">
        <f t="shared" si="44"/>
        <v/>
      </c>
      <c r="H570" s="54"/>
      <c r="I570" s="54"/>
      <c r="J570" s="70" t="str">
        <f t="shared" ca="1" si="46"/>
        <v/>
      </c>
      <c r="K570" s="70" t="str">
        <f t="shared" ca="1" si="47"/>
        <v/>
      </c>
      <c r="L570" s="70" t="str">
        <f t="shared" ca="1" si="48"/>
        <v/>
      </c>
      <c r="M570" s="54"/>
      <c r="N570" s="56"/>
    </row>
    <row r="571" spans="1:14" s="14" customFormat="1">
      <c r="A571" s="50"/>
      <c r="B571" s="51" t="str">
        <f t="shared" si="43"/>
        <v/>
      </c>
      <c r="C571" s="52"/>
      <c r="D571" s="53"/>
      <c r="E571" s="53"/>
      <c r="F571" s="69" t="str">
        <f t="shared" si="45"/>
        <v/>
      </c>
      <c r="G571" s="54" t="str">
        <f t="shared" si="44"/>
        <v/>
      </c>
      <c r="H571" s="54"/>
      <c r="I571" s="54"/>
      <c r="J571" s="70" t="str">
        <f t="shared" ca="1" si="46"/>
        <v/>
      </c>
      <c r="K571" s="70" t="str">
        <f t="shared" ca="1" si="47"/>
        <v/>
      </c>
      <c r="L571" s="70" t="str">
        <f t="shared" ca="1" si="48"/>
        <v/>
      </c>
      <c r="M571" s="54"/>
      <c r="N571" s="56"/>
    </row>
    <row r="572" spans="1:14" s="14" customFormat="1">
      <c r="A572" s="50"/>
      <c r="B572" s="51" t="str">
        <f t="shared" ref="B572:B635" si="49">IFERROR(IF($A572&lt;&gt;"",VLOOKUP($A572,Matos,2,0),""),"")</f>
        <v/>
      </c>
      <c r="C572" s="52"/>
      <c r="D572" s="53"/>
      <c r="E572" s="53"/>
      <c r="F572" s="69" t="str">
        <f t="shared" si="45"/>
        <v/>
      </c>
      <c r="G572" s="54" t="str">
        <f t="shared" si="44"/>
        <v/>
      </c>
      <c r="H572" s="54"/>
      <c r="I572" s="54"/>
      <c r="J572" s="70" t="str">
        <f t="shared" ca="1" si="46"/>
        <v/>
      </c>
      <c r="K572" s="70" t="str">
        <f t="shared" ca="1" si="47"/>
        <v/>
      </c>
      <c r="L572" s="70" t="str">
        <f t="shared" ca="1" si="48"/>
        <v/>
      </c>
      <c r="M572" s="54"/>
      <c r="N572" s="56"/>
    </row>
    <row r="573" spans="1:14" s="14" customFormat="1">
      <c r="A573" s="50"/>
      <c r="B573" s="51" t="str">
        <f t="shared" si="49"/>
        <v/>
      </c>
      <c r="C573" s="52"/>
      <c r="D573" s="53"/>
      <c r="E573" s="53"/>
      <c r="F573" s="69" t="str">
        <f t="shared" si="45"/>
        <v/>
      </c>
      <c r="G573" s="54" t="str">
        <f t="shared" ref="G573:G636" si="50">IFERROR(IF($A573&lt;&gt;"",VLOOKUP($A573,Matos,3,0),""),"")</f>
        <v/>
      </c>
      <c r="H573" s="54"/>
      <c r="I573" s="54"/>
      <c r="J573" s="70" t="str">
        <f t="shared" ca="1" si="46"/>
        <v/>
      </c>
      <c r="K573" s="70" t="str">
        <f t="shared" ca="1" si="47"/>
        <v/>
      </c>
      <c r="L573" s="70" t="str">
        <f t="shared" ca="1" si="48"/>
        <v/>
      </c>
      <c r="M573" s="54"/>
      <c r="N573" s="56"/>
    </row>
    <row r="574" spans="1:14" s="14" customFormat="1">
      <c r="A574" s="50"/>
      <c r="B574" s="51" t="str">
        <f t="shared" si="49"/>
        <v/>
      </c>
      <c r="C574" s="52"/>
      <c r="D574" s="53"/>
      <c r="E574" s="53"/>
      <c r="F574" s="69" t="str">
        <f t="shared" si="45"/>
        <v/>
      </c>
      <c r="G574" s="54" t="str">
        <f t="shared" si="50"/>
        <v/>
      </c>
      <c r="H574" s="54"/>
      <c r="I574" s="54"/>
      <c r="J574" s="70" t="str">
        <f t="shared" ca="1" si="46"/>
        <v/>
      </c>
      <c r="K574" s="70" t="str">
        <f t="shared" ca="1" si="47"/>
        <v/>
      </c>
      <c r="L574" s="70" t="str">
        <f t="shared" ca="1" si="48"/>
        <v/>
      </c>
      <c r="M574" s="54"/>
      <c r="N574" s="56"/>
    </row>
    <row r="575" spans="1:14" s="14" customFormat="1">
      <c r="A575" s="50"/>
      <c r="B575" s="51" t="str">
        <f t="shared" si="49"/>
        <v/>
      </c>
      <c r="C575" s="52"/>
      <c r="D575" s="53"/>
      <c r="E575" s="53"/>
      <c r="F575" s="69" t="str">
        <f t="shared" si="45"/>
        <v/>
      </c>
      <c r="G575" s="54" t="str">
        <f t="shared" si="50"/>
        <v/>
      </c>
      <c r="H575" s="54"/>
      <c r="I575" s="54"/>
      <c r="J575" s="70" t="str">
        <f t="shared" ca="1" si="46"/>
        <v/>
      </c>
      <c r="K575" s="70" t="str">
        <f t="shared" ca="1" si="47"/>
        <v/>
      </c>
      <c r="L575" s="70" t="str">
        <f t="shared" ca="1" si="48"/>
        <v/>
      </c>
      <c r="M575" s="54"/>
      <c r="N575" s="56"/>
    </row>
    <row r="576" spans="1:14" s="14" customFormat="1">
      <c r="A576" s="50"/>
      <c r="B576" s="51" t="str">
        <f t="shared" si="49"/>
        <v/>
      </c>
      <c r="C576" s="52"/>
      <c r="D576" s="53"/>
      <c r="E576" s="53"/>
      <c r="F576" s="69" t="str">
        <f t="shared" si="45"/>
        <v/>
      </c>
      <c r="G576" s="54" t="str">
        <f t="shared" si="50"/>
        <v/>
      </c>
      <c r="H576" s="54"/>
      <c r="I576" s="54"/>
      <c r="J576" s="70" t="str">
        <f t="shared" ca="1" si="46"/>
        <v/>
      </c>
      <c r="K576" s="70" t="str">
        <f t="shared" ca="1" si="47"/>
        <v/>
      </c>
      <c r="L576" s="70" t="str">
        <f t="shared" ca="1" si="48"/>
        <v/>
      </c>
      <c r="M576" s="54"/>
      <c r="N576" s="56"/>
    </row>
    <row r="577" spans="1:14" s="14" customFormat="1">
      <c r="A577" s="50"/>
      <c r="B577" s="51" t="str">
        <f t="shared" si="49"/>
        <v/>
      </c>
      <c r="C577" s="52"/>
      <c r="D577" s="53"/>
      <c r="E577" s="53"/>
      <c r="F577" s="69" t="str">
        <f t="shared" si="45"/>
        <v/>
      </c>
      <c r="G577" s="54" t="str">
        <f t="shared" si="50"/>
        <v/>
      </c>
      <c r="H577" s="54"/>
      <c r="I577" s="54"/>
      <c r="J577" s="70" t="str">
        <f t="shared" ca="1" si="46"/>
        <v/>
      </c>
      <c r="K577" s="70" t="str">
        <f t="shared" ca="1" si="47"/>
        <v/>
      </c>
      <c r="L577" s="70" t="str">
        <f t="shared" ca="1" si="48"/>
        <v/>
      </c>
      <c r="M577" s="54"/>
      <c r="N577" s="56"/>
    </row>
    <row r="578" spans="1:14" s="14" customFormat="1">
      <c r="A578" s="50"/>
      <c r="B578" s="51" t="str">
        <f t="shared" si="49"/>
        <v/>
      </c>
      <c r="C578" s="52"/>
      <c r="D578" s="53"/>
      <c r="E578" s="53"/>
      <c r="F578" s="69" t="str">
        <f t="shared" si="45"/>
        <v/>
      </c>
      <c r="G578" s="54" t="str">
        <f t="shared" si="50"/>
        <v/>
      </c>
      <c r="H578" s="54"/>
      <c r="I578" s="54"/>
      <c r="J578" s="70" t="str">
        <f t="shared" ca="1" si="46"/>
        <v/>
      </c>
      <c r="K578" s="70" t="str">
        <f t="shared" ca="1" si="47"/>
        <v/>
      </c>
      <c r="L578" s="70" t="str">
        <f t="shared" ca="1" si="48"/>
        <v/>
      </c>
      <c r="M578" s="54"/>
      <c r="N578" s="56"/>
    </row>
    <row r="579" spans="1:14" s="14" customFormat="1">
      <c r="A579" s="50"/>
      <c r="B579" s="51" t="str">
        <f t="shared" si="49"/>
        <v/>
      </c>
      <c r="C579" s="52"/>
      <c r="D579" s="53"/>
      <c r="E579" s="53"/>
      <c r="F579" s="69" t="str">
        <f t="shared" si="45"/>
        <v/>
      </c>
      <c r="G579" s="54" t="str">
        <f t="shared" si="50"/>
        <v/>
      </c>
      <c r="H579" s="54"/>
      <c r="I579" s="54"/>
      <c r="J579" s="70" t="str">
        <f t="shared" ca="1" si="46"/>
        <v/>
      </c>
      <c r="K579" s="70" t="str">
        <f t="shared" ca="1" si="47"/>
        <v/>
      </c>
      <c r="L579" s="70" t="str">
        <f t="shared" ca="1" si="48"/>
        <v/>
      </c>
      <c r="M579" s="54"/>
      <c r="N579" s="56"/>
    </row>
    <row r="580" spans="1:14" s="14" customFormat="1">
      <c r="A580" s="50"/>
      <c r="B580" s="51" t="str">
        <f t="shared" si="49"/>
        <v/>
      </c>
      <c r="C580" s="52"/>
      <c r="D580" s="53"/>
      <c r="E580" s="53"/>
      <c r="F580" s="69" t="str">
        <f t="shared" si="45"/>
        <v/>
      </c>
      <c r="G580" s="54" t="str">
        <f t="shared" si="50"/>
        <v/>
      </c>
      <c r="H580" s="54"/>
      <c r="I580" s="54"/>
      <c r="J580" s="70" t="str">
        <f t="shared" ca="1" si="46"/>
        <v/>
      </c>
      <c r="K580" s="70" t="str">
        <f t="shared" ca="1" si="47"/>
        <v/>
      </c>
      <c r="L580" s="70" t="str">
        <f t="shared" ca="1" si="48"/>
        <v/>
      </c>
      <c r="M580" s="54"/>
      <c r="N580" s="56"/>
    </row>
    <row r="581" spans="1:14" s="14" customFormat="1">
      <c r="A581" s="50"/>
      <c r="B581" s="51" t="str">
        <f t="shared" si="49"/>
        <v/>
      </c>
      <c r="C581" s="52"/>
      <c r="D581" s="53"/>
      <c r="E581" s="53"/>
      <c r="F581" s="69" t="str">
        <f t="shared" si="45"/>
        <v/>
      </c>
      <c r="G581" s="54" t="str">
        <f t="shared" si="50"/>
        <v/>
      </c>
      <c r="H581" s="54"/>
      <c r="I581" s="54"/>
      <c r="J581" s="70" t="str">
        <f t="shared" ca="1" si="46"/>
        <v/>
      </c>
      <c r="K581" s="70" t="str">
        <f t="shared" ca="1" si="47"/>
        <v/>
      </c>
      <c r="L581" s="70" t="str">
        <f t="shared" ca="1" si="48"/>
        <v/>
      </c>
      <c r="M581" s="54"/>
      <c r="N581" s="56"/>
    </row>
    <row r="582" spans="1:14" s="14" customFormat="1">
      <c r="A582" s="50"/>
      <c r="B582" s="51" t="str">
        <f t="shared" si="49"/>
        <v/>
      </c>
      <c r="C582" s="52"/>
      <c r="D582" s="53"/>
      <c r="E582" s="53"/>
      <c r="F582" s="69" t="str">
        <f t="shared" si="45"/>
        <v/>
      </c>
      <c r="G582" s="54" t="str">
        <f t="shared" si="50"/>
        <v/>
      </c>
      <c r="H582" s="54"/>
      <c r="I582" s="54"/>
      <c r="J582" s="70" t="str">
        <f t="shared" ca="1" si="46"/>
        <v/>
      </c>
      <c r="K582" s="70" t="str">
        <f t="shared" ca="1" si="47"/>
        <v/>
      </c>
      <c r="L582" s="70" t="str">
        <f t="shared" ca="1" si="48"/>
        <v/>
      </c>
      <c r="M582" s="54"/>
      <c r="N582" s="56"/>
    </row>
    <row r="583" spans="1:14" s="14" customFormat="1">
      <c r="A583" s="50"/>
      <c r="B583" s="51" t="str">
        <f t="shared" si="49"/>
        <v/>
      </c>
      <c r="C583" s="52"/>
      <c r="D583" s="53"/>
      <c r="E583" s="53"/>
      <c r="F583" s="69" t="str">
        <f t="shared" si="45"/>
        <v/>
      </c>
      <c r="G583" s="54" t="str">
        <f t="shared" si="50"/>
        <v/>
      </c>
      <c r="H583" s="54"/>
      <c r="I583" s="54"/>
      <c r="J583" s="70" t="str">
        <f t="shared" ca="1" si="46"/>
        <v/>
      </c>
      <c r="K583" s="70" t="str">
        <f t="shared" ca="1" si="47"/>
        <v/>
      </c>
      <c r="L583" s="70" t="str">
        <f t="shared" ca="1" si="48"/>
        <v/>
      </c>
      <c r="M583" s="54"/>
      <c r="N583" s="56"/>
    </row>
    <row r="584" spans="1:14" s="14" customFormat="1">
      <c r="A584" s="50"/>
      <c r="B584" s="51" t="str">
        <f t="shared" si="49"/>
        <v/>
      </c>
      <c r="C584" s="52"/>
      <c r="D584" s="53"/>
      <c r="E584" s="53"/>
      <c r="F584" s="69" t="str">
        <f t="shared" si="45"/>
        <v/>
      </c>
      <c r="G584" s="54" t="str">
        <f t="shared" si="50"/>
        <v/>
      </c>
      <c r="H584" s="54"/>
      <c r="I584" s="54"/>
      <c r="J584" s="70" t="str">
        <f t="shared" ca="1" si="46"/>
        <v/>
      </c>
      <c r="K584" s="70" t="str">
        <f t="shared" ca="1" si="47"/>
        <v/>
      </c>
      <c r="L584" s="70" t="str">
        <f t="shared" ca="1" si="48"/>
        <v/>
      </c>
      <c r="M584" s="54"/>
      <c r="N584" s="56"/>
    </row>
    <row r="585" spans="1:14" s="14" customFormat="1">
      <c r="A585" s="50"/>
      <c r="B585" s="51" t="str">
        <f t="shared" si="49"/>
        <v/>
      </c>
      <c r="C585" s="52"/>
      <c r="D585" s="53"/>
      <c r="E585" s="53"/>
      <c r="F585" s="69" t="str">
        <f t="shared" si="45"/>
        <v/>
      </c>
      <c r="G585" s="54" t="str">
        <f t="shared" si="50"/>
        <v/>
      </c>
      <c r="H585" s="54"/>
      <c r="I585" s="54"/>
      <c r="J585" s="70" t="str">
        <f t="shared" ca="1" si="46"/>
        <v/>
      </c>
      <c r="K585" s="70" t="str">
        <f t="shared" ca="1" si="47"/>
        <v/>
      </c>
      <c r="L585" s="70" t="str">
        <f t="shared" ca="1" si="48"/>
        <v/>
      </c>
      <c r="M585" s="54"/>
      <c r="N585" s="56"/>
    </row>
    <row r="586" spans="1:14" s="14" customFormat="1">
      <c r="A586" s="50"/>
      <c r="B586" s="51" t="str">
        <f t="shared" si="49"/>
        <v/>
      </c>
      <c r="C586" s="52"/>
      <c r="D586" s="53"/>
      <c r="E586" s="53"/>
      <c r="F586" s="69" t="str">
        <f t="shared" si="45"/>
        <v/>
      </c>
      <c r="G586" s="54" t="str">
        <f t="shared" si="50"/>
        <v/>
      </c>
      <c r="H586" s="54"/>
      <c r="I586" s="54"/>
      <c r="J586" s="70" t="str">
        <f t="shared" ca="1" si="46"/>
        <v/>
      </c>
      <c r="K586" s="70" t="str">
        <f t="shared" ca="1" si="47"/>
        <v/>
      </c>
      <c r="L586" s="70" t="str">
        <f t="shared" ca="1" si="48"/>
        <v/>
      </c>
      <c r="M586" s="54"/>
      <c r="N586" s="56"/>
    </row>
    <row r="587" spans="1:14" s="14" customFormat="1">
      <c r="A587" s="50"/>
      <c r="B587" s="51" t="str">
        <f t="shared" si="49"/>
        <v/>
      </c>
      <c r="C587" s="52"/>
      <c r="D587" s="53"/>
      <c r="E587" s="53"/>
      <c r="F587" s="69" t="str">
        <f t="shared" ref="F587:F650" si="51">IF(OR($A587="",$B587="",$D587=""),"",IF(AND($E587&lt;&gt;"",MONTH($E587)&lt;MONTH($K$9)),"",IF(AND($H587="",$E587=""),DATEDIF($D587,DATE(YEAR($K$9),MONTH($K$9)+1,0),"d"),IF(AND($D587&lt;&gt;"",$E587&lt;&gt;"",$H587=""),DATEDIF($D587,$E587,"d"),IF(AND($D587&lt;&gt;"",$E587&lt;&gt;"",$H587&lt;&gt;""),DAY(DATE(YEAR($E587),MONTH($E587)+1,0))-(DATE(YEAR($E587),MONTH($E587)+1,0)-$E587),DAY(DATE(YEAR($K$9),MONTH($K$9)+1,0)))))))</f>
        <v/>
      </c>
      <c r="G587" s="54" t="str">
        <f t="shared" si="50"/>
        <v/>
      </c>
      <c r="H587" s="54"/>
      <c r="I587" s="54"/>
      <c r="J587" s="70" t="str">
        <f t="shared" ref="J587:J650" ca="1" si="52">IFERROR(IF(AND($B$8&lt;&gt;"",MONTH($E587)=MONTH($K$9),($E587&gt;$B$8),($E587&gt;$D587)),-SUM($G587/DAY(DATE(YEAR($K$9),MONTH($K$9)+1,0)))*DATEDIF($B$8,$E587,"d")*$C587,""),"")</f>
        <v/>
      </c>
      <c r="K587" s="70" t="str">
        <f t="shared" ref="K587:K650" ca="1" si="53">IFERROR(IF($I587="",SUM($G587/DAY(DATE(YEAR($K$9),MONTH($K$9)+1,0)))*$F587*$C587,""),"")</f>
        <v/>
      </c>
      <c r="L587" s="70" t="str">
        <f t="shared" ref="L587:L650" ca="1" si="54">IFERROR(IF(SUM($H587+$K587)="","",SUM($H587+$K587)),"")</f>
        <v/>
      </c>
      <c r="M587" s="54"/>
      <c r="N587" s="56"/>
    </row>
    <row r="588" spans="1:14" s="14" customFormat="1">
      <c r="A588" s="50"/>
      <c r="B588" s="51" t="str">
        <f t="shared" si="49"/>
        <v/>
      </c>
      <c r="C588" s="52"/>
      <c r="D588" s="53"/>
      <c r="E588" s="53"/>
      <c r="F588" s="69" t="str">
        <f t="shared" si="51"/>
        <v/>
      </c>
      <c r="G588" s="54" t="str">
        <f t="shared" si="50"/>
        <v/>
      </c>
      <c r="H588" s="54"/>
      <c r="I588" s="54"/>
      <c r="J588" s="70" t="str">
        <f t="shared" ca="1" si="52"/>
        <v/>
      </c>
      <c r="K588" s="70" t="str">
        <f t="shared" ca="1" si="53"/>
        <v/>
      </c>
      <c r="L588" s="70" t="str">
        <f t="shared" ca="1" si="54"/>
        <v/>
      </c>
      <c r="M588" s="54"/>
      <c r="N588" s="56"/>
    </row>
    <row r="589" spans="1:14" s="14" customFormat="1">
      <c r="A589" s="50"/>
      <c r="B589" s="51" t="str">
        <f t="shared" si="49"/>
        <v/>
      </c>
      <c r="C589" s="52"/>
      <c r="D589" s="53"/>
      <c r="E589" s="53"/>
      <c r="F589" s="69" t="str">
        <f t="shared" si="51"/>
        <v/>
      </c>
      <c r="G589" s="54" t="str">
        <f t="shared" si="50"/>
        <v/>
      </c>
      <c r="H589" s="54"/>
      <c r="I589" s="54"/>
      <c r="J589" s="70" t="str">
        <f t="shared" ca="1" si="52"/>
        <v/>
      </c>
      <c r="K589" s="70" t="str">
        <f t="shared" ca="1" si="53"/>
        <v/>
      </c>
      <c r="L589" s="70" t="str">
        <f t="shared" ca="1" si="54"/>
        <v/>
      </c>
      <c r="M589" s="54"/>
      <c r="N589" s="56"/>
    </row>
    <row r="590" spans="1:14" s="14" customFormat="1">
      <c r="A590" s="50"/>
      <c r="B590" s="51" t="str">
        <f t="shared" si="49"/>
        <v/>
      </c>
      <c r="C590" s="52"/>
      <c r="D590" s="53"/>
      <c r="E590" s="53"/>
      <c r="F590" s="69" t="str">
        <f t="shared" si="51"/>
        <v/>
      </c>
      <c r="G590" s="54" t="str">
        <f t="shared" si="50"/>
        <v/>
      </c>
      <c r="H590" s="54"/>
      <c r="I590" s="54"/>
      <c r="J590" s="70" t="str">
        <f t="shared" ca="1" si="52"/>
        <v/>
      </c>
      <c r="K590" s="70" t="str">
        <f t="shared" ca="1" si="53"/>
        <v/>
      </c>
      <c r="L590" s="70" t="str">
        <f t="shared" ca="1" si="54"/>
        <v/>
      </c>
      <c r="M590" s="54"/>
      <c r="N590" s="56"/>
    </row>
    <row r="591" spans="1:14" s="14" customFormat="1">
      <c r="A591" s="50"/>
      <c r="B591" s="51" t="str">
        <f t="shared" si="49"/>
        <v/>
      </c>
      <c r="C591" s="52"/>
      <c r="D591" s="53"/>
      <c r="E591" s="53"/>
      <c r="F591" s="69" t="str">
        <f t="shared" si="51"/>
        <v/>
      </c>
      <c r="G591" s="54" t="str">
        <f t="shared" si="50"/>
        <v/>
      </c>
      <c r="H591" s="54"/>
      <c r="I591" s="54"/>
      <c r="J591" s="70" t="str">
        <f t="shared" ca="1" si="52"/>
        <v/>
      </c>
      <c r="K591" s="70" t="str">
        <f t="shared" ca="1" si="53"/>
        <v/>
      </c>
      <c r="L591" s="70" t="str">
        <f t="shared" ca="1" si="54"/>
        <v/>
      </c>
      <c r="M591" s="54"/>
      <c r="N591" s="56"/>
    </row>
    <row r="592" spans="1:14" s="14" customFormat="1">
      <c r="A592" s="50"/>
      <c r="B592" s="51" t="str">
        <f t="shared" si="49"/>
        <v/>
      </c>
      <c r="C592" s="52"/>
      <c r="D592" s="53"/>
      <c r="E592" s="53"/>
      <c r="F592" s="69" t="str">
        <f t="shared" si="51"/>
        <v/>
      </c>
      <c r="G592" s="54" t="str">
        <f t="shared" si="50"/>
        <v/>
      </c>
      <c r="H592" s="54"/>
      <c r="I592" s="54"/>
      <c r="J592" s="70" t="str">
        <f t="shared" ca="1" si="52"/>
        <v/>
      </c>
      <c r="K592" s="70" t="str">
        <f t="shared" ca="1" si="53"/>
        <v/>
      </c>
      <c r="L592" s="70" t="str">
        <f t="shared" ca="1" si="54"/>
        <v/>
      </c>
      <c r="M592" s="54"/>
      <c r="N592" s="56"/>
    </row>
    <row r="593" spans="1:14" s="14" customFormat="1">
      <c r="A593" s="50"/>
      <c r="B593" s="51" t="str">
        <f t="shared" si="49"/>
        <v/>
      </c>
      <c r="C593" s="52"/>
      <c r="D593" s="53"/>
      <c r="E593" s="53"/>
      <c r="F593" s="69" t="str">
        <f t="shared" si="51"/>
        <v/>
      </c>
      <c r="G593" s="54" t="str">
        <f t="shared" si="50"/>
        <v/>
      </c>
      <c r="H593" s="54"/>
      <c r="I593" s="54"/>
      <c r="J593" s="70" t="str">
        <f t="shared" ca="1" si="52"/>
        <v/>
      </c>
      <c r="K593" s="70" t="str">
        <f t="shared" ca="1" si="53"/>
        <v/>
      </c>
      <c r="L593" s="70" t="str">
        <f t="shared" ca="1" si="54"/>
        <v/>
      </c>
      <c r="M593" s="54"/>
      <c r="N593" s="56"/>
    </row>
    <row r="594" spans="1:14" s="14" customFormat="1">
      <c r="A594" s="50"/>
      <c r="B594" s="51" t="str">
        <f t="shared" si="49"/>
        <v/>
      </c>
      <c r="C594" s="52"/>
      <c r="D594" s="53"/>
      <c r="E594" s="53"/>
      <c r="F594" s="69" t="str">
        <f t="shared" si="51"/>
        <v/>
      </c>
      <c r="G594" s="54" t="str">
        <f t="shared" si="50"/>
        <v/>
      </c>
      <c r="H594" s="54"/>
      <c r="I594" s="54"/>
      <c r="J594" s="70" t="str">
        <f t="shared" ca="1" si="52"/>
        <v/>
      </c>
      <c r="K594" s="70" t="str">
        <f t="shared" ca="1" si="53"/>
        <v/>
      </c>
      <c r="L594" s="70" t="str">
        <f t="shared" ca="1" si="54"/>
        <v/>
      </c>
      <c r="M594" s="54"/>
      <c r="N594" s="56"/>
    </row>
    <row r="595" spans="1:14" s="14" customFormat="1">
      <c r="A595" s="50"/>
      <c r="B595" s="51" t="str">
        <f t="shared" si="49"/>
        <v/>
      </c>
      <c r="C595" s="52"/>
      <c r="D595" s="53"/>
      <c r="E595" s="53"/>
      <c r="F595" s="69" t="str">
        <f t="shared" si="51"/>
        <v/>
      </c>
      <c r="G595" s="54" t="str">
        <f t="shared" si="50"/>
        <v/>
      </c>
      <c r="H595" s="54"/>
      <c r="I595" s="54"/>
      <c r="J595" s="70" t="str">
        <f t="shared" ca="1" si="52"/>
        <v/>
      </c>
      <c r="K595" s="70" t="str">
        <f t="shared" ca="1" si="53"/>
        <v/>
      </c>
      <c r="L595" s="70" t="str">
        <f t="shared" ca="1" si="54"/>
        <v/>
      </c>
      <c r="M595" s="54"/>
      <c r="N595" s="56"/>
    </row>
    <row r="596" spans="1:14" s="14" customFormat="1">
      <c r="A596" s="50"/>
      <c r="B596" s="51" t="str">
        <f t="shared" si="49"/>
        <v/>
      </c>
      <c r="C596" s="52"/>
      <c r="D596" s="53"/>
      <c r="E596" s="53"/>
      <c r="F596" s="69" t="str">
        <f t="shared" si="51"/>
        <v/>
      </c>
      <c r="G596" s="54" t="str">
        <f t="shared" si="50"/>
        <v/>
      </c>
      <c r="H596" s="54"/>
      <c r="I596" s="54"/>
      <c r="J596" s="70" t="str">
        <f t="shared" ca="1" si="52"/>
        <v/>
      </c>
      <c r="K596" s="70" t="str">
        <f t="shared" ca="1" si="53"/>
        <v/>
      </c>
      <c r="L596" s="70" t="str">
        <f t="shared" ca="1" si="54"/>
        <v/>
      </c>
      <c r="M596" s="54"/>
      <c r="N596" s="56"/>
    </row>
    <row r="597" spans="1:14" s="14" customFormat="1">
      <c r="A597" s="50"/>
      <c r="B597" s="51" t="str">
        <f t="shared" si="49"/>
        <v/>
      </c>
      <c r="C597" s="52"/>
      <c r="D597" s="53"/>
      <c r="E597" s="53"/>
      <c r="F597" s="69" t="str">
        <f t="shared" si="51"/>
        <v/>
      </c>
      <c r="G597" s="54" t="str">
        <f t="shared" si="50"/>
        <v/>
      </c>
      <c r="H597" s="54"/>
      <c r="I597" s="54"/>
      <c r="J597" s="70" t="str">
        <f t="shared" ca="1" si="52"/>
        <v/>
      </c>
      <c r="K597" s="70" t="str">
        <f t="shared" ca="1" si="53"/>
        <v/>
      </c>
      <c r="L597" s="70" t="str">
        <f t="shared" ca="1" si="54"/>
        <v/>
      </c>
      <c r="M597" s="54"/>
      <c r="N597" s="56"/>
    </row>
    <row r="598" spans="1:14" s="14" customFormat="1">
      <c r="A598" s="50"/>
      <c r="B598" s="51" t="str">
        <f t="shared" si="49"/>
        <v/>
      </c>
      <c r="C598" s="52"/>
      <c r="D598" s="53"/>
      <c r="E598" s="53"/>
      <c r="F598" s="69" t="str">
        <f t="shared" si="51"/>
        <v/>
      </c>
      <c r="G598" s="54" t="str">
        <f t="shared" si="50"/>
        <v/>
      </c>
      <c r="H598" s="54"/>
      <c r="I598" s="54"/>
      <c r="J598" s="70" t="str">
        <f t="shared" ca="1" si="52"/>
        <v/>
      </c>
      <c r="K598" s="70" t="str">
        <f t="shared" ca="1" si="53"/>
        <v/>
      </c>
      <c r="L598" s="70" t="str">
        <f t="shared" ca="1" si="54"/>
        <v/>
      </c>
      <c r="M598" s="54"/>
      <c r="N598" s="56"/>
    </row>
    <row r="599" spans="1:14" s="14" customFormat="1">
      <c r="A599" s="50"/>
      <c r="B599" s="51" t="str">
        <f t="shared" si="49"/>
        <v/>
      </c>
      <c r="C599" s="52"/>
      <c r="D599" s="53"/>
      <c r="E599" s="53"/>
      <c r="F599" s="69" t="str">
        <f t="shared" si="51"/>
        <v/>
      </c>
      <c r="G599" s="54" t="str">
        <f t="shared" si="50"/>
        <v/>
      </c>
      <c r="H599" s="54"/>
      <c r="I599" s="54"/>
      <c r="J599" s="70" t="str">
        <f t="shared" ca="1" si="52"/>
        <v/>
      </c>
      <c r="K599" s="70" t="str">
        <f t="shared" ca="1" si="53"/>
        <v/>
      </c>
      <c r="L599" s="70" t="str">
        <f t="shared" ca="1" si="54"/>
        <v/>
      </c>
      <c r="M599" s="54"/>
      <c r="N599" s="56"/>
    </row>
    <row r="600" spans="1:14" s="14" customFormat="1">
      <c r="A600" s="50"/>
      <c r="B600" s="51" t="str">
        <f t="shared" si="49"/>
        <v/>
      </c>
      <c r="C600" s="52"/>
      <c r="D600" s="53"/>
      <c r="E600" s="53"/>
      <c r="F600" s="69" t="str">
        <f t="shared" si="51"/>
        <v/>
      </c>
      <c r="G600" s="54" t="str">
        <f t="shared" si="50"/>
        <v/>
      </c>
      <c r="H600" s="54"/>
      <c r="I600" s="54"/>
      <c r="J600" s="70" t="str">
        <f t="shared" ca="1" si="52"/>
        <v/>
      </c>
      <c r="K600" s="70" t="str">
        <f t="shared" ca="1" si="53"/>
        <v/>
      </c>
      <c r="L600" s="70" t="str">
        <f t="shared" ca="1" si="54"/>
        <v/>
      </c>
      <c r="M600" s="54"/>
      <c r="N600" s="56"/>
    </row>
    <row r="601" spans="1:14" s="14" customFormat="1">
      <c r="A601" s="50"/>
      <c r="B601" s="51" t="str">
        <f t="shared" si="49"/>
        <v/>
      </c>
      <c r="C601" s="52"/>
      <c r="D601" s="53"/>
      <c r="E601" s="53"/>
      <c r="F601" s="69" t="str">
        <f t="shared" si="51"/>
        <v/>
      </c>
      <c r="G601" s="54" t="str">
        <f t="shared" si="50"/>
        <v/>
      </c>
      <c r="H601" s="54"/>
      <c r="I601" s="54"/>
      <c r="J601" s="70" t="str">
        <f t="shared" ca="1" si="52"/>
        <v/>
      </c>
      <c r="K601" s="70" t="str">
        <f t="shared" ca="1" si="53"/>
        <v/>
      </c>
      <c r="L601" s="70" t="str">
        <f t="shared" ca="1" si="54"/>
        <v/>
      </c>
      <c r="M601" s="54"/>
      <c r="N601" s="56"/>
    </row>
    <row r="602" spans="1:14" s="14" customFormat="1">
      <c r="A602" s="50"/>
      <c r="B602" s="51" t="str">
        <f t="shared" si="49"/>
        <v/>
      </c>
      <c r="C602" s="52"/>
      <c r="D602" s="53"/>
      <c r="E602" s="53"/>
      <c r="F602" s="69" t="str">
        <f t="shared" si="51"/>
        <v/>
      </c>
      <c r="G602" s="54" t="str">
        <f t="shared" si="50"/>
        <v/>
      </c>
      <c r="H602" s="54"/>
      <c r="I602" s="54"/>
      <c r="J602" s="70" t="str">
        <f t="shared" ca="1" si="52"/>
        <v/>
      </c>
      <c r="K602" s="70" t="str">
        <f t="shared" ca="1" si="53"/>
        <v/>
      </c>
      <c r="L602" s="70" t="str">
        <f t="shared" ca="1" si="54"/>
        <v/>
      </c>
      <c r="M602" s="54"/>
      <c r="N602" s="56"/>
    </row>
    <row r="603" spans="1:14" s="14" customFormat="1">
      <c r="A603" s="50"/>
      <c r="B603" s="51" t="str">
        <f t="shared" si="49"/>
        <v/>
      </c>
      <c r="C603" s="52"/>
      <c r="D603" s="53"/>
      <c r="E603" s="53"/>
      <c r="F603" s="69" t="str">
        <f t="shared" si="51"/>
        <v/>
      </c>
      <c r="G603" s="54" t="str">
        <f t="shared" si="50"/>
        <v/>
      </c>
      <c r="H603" s="54"/>
      <c r="I603" s="54"/>
      <c r="J603" s="70" t="str">
        <f t="shared" ca="1" si="52"/>
        <v/>
      </c>
      <c r="K603" s="70" t="str">
        <f t="shared" ca="1" si="53"/>
        <v/>
      </c>
      <c r="L603" s="70" t="str">
        <f t="shared" ca="1" si="54"/>
        <v/>
      </c>
      <c r="M603" s="54"/>
      <c r="N603" s="56"/>
    </row>
    <row r="604" spans="1:14" s="14" customFormat="1">
      <c r="A604" s="50"/>
      <c r="B604" s="51" t="str">
        <f t="shared" si="49"/>
        <v/>
      </c>
      <c r="C604" s="52"/>
      <c r="D604" s="53"/>
      <c r="E604" s="53"/>
      <c r="F604" s="69" t="str">
        <f t="shared" si="51"/>
        <v/>
      </c>
      <c r="G604" s="54" t="str">
        <f t="shared" si="50"/>
        <v/>
      </c>
      <c r="H604" s="54"/>
      <c r="I604" s="54"/>
      <c r="J604" s="70" t="str">
        <f t="shared" ca="1" si="52"/>
        <v/>
      </c>
      <c r="K604" s="70" t="str">
        <f t="shared" ca="1" si="53"/>
        <v/>
      </c>
      <c r="L604" s="70" t="str">
        <f t="shared" ca="1" si="54"/>
        <v/>
      </c>
      <c r="M604" s="54"/>
      <c r="N604" s="56"/>
    </row>
    <row r="605" spans="1:14" s="14" customFormat="1">
      <c r="A605" s="50"/>
      <c r="B605" s="51" t="str">
        <f t="shared" si="49"/>
        <v/>
      </c>
      <c r="C605" s="52"/>
      <c r="D605" s="53"/>
      <c r="E605" s="53"/>
      <c r="F605" s="69" t="str">
        <f t="shared" si="51"/>
        <v/>
      </c>
      <c r="G605" s="54" t="str">
        <f t="shared" si="50"/>
        <v/>
      </c>
      <c r="H605" s="54"/>
      <c r="I605" s="54"/>
      <c r="J605" s="70" t="str">
        <f t="shared" ca="1" si="52"/>
        <v/>
      </c>
      <c r="K605" s="70" t="str">
        <f t="shared" ca="1" si="53"/>
        <v/>
      </c>
      <c r="L605" s="70" t="str">
        <f t="shared" ca="1" si="54"/>
        <v/>
      </c>
      <c r="M605" s="54"/>
      <c r="N605" s="56"/>
    </row>
    <row r="606" spans="1:14" s="14" customFormat="1">
      <c r="A606" s="50"/>
      <c r="B606" s="51" t="str">
        <f t="shared" si="49"/>
        <v/>
      </c>
      <c r="C606" s="52"/>
      <c r="D606" s="53"/>
      <c r="E606" s="53"/>
      <c r="F606" s="69" t="str">
        <f t="shared" si="51"/>
        <v/>
      </c>
      <c r="G606" s="54" t="str">
        <f t="shared" si="50"/>
        <v/>
      </c>
      <c r="H606" s="54"/>
      <c r="I606" s="54"/>
      <c r="J606" s="70" t="str">
        <f t="shared" ca="1" si="52"/>
        <v/>
      </c>
      <c r="K606" s="70" t="str">
        <f t="shared" ca="1" si="53"/>
        <v/>
      </c>
      <c r="L606" s="70" t="str">
        <f t="shared" ca="1" si="54"/>
        <v/>
      </c>
      <c r="M606" s="54"/>
      <c r="N606" s="56"/>
    </row>
    <row r="607" spans="1:14" s="14" customFormat="1">
      <c r="A607" s="50"/>
      <c r="B607" s="51" t="str">
        <f t="shared" si="49"/>
        <v/>
      </c>
      <c r="C607" s="52"/>
      <c r="D607" s="53"/>
      <c r="E607" s="53"/>
      <c r="F607" s="69" t="str">
        <f t="shared" si="51"/>
        <v/>
      </c>
      <c r="G607" s="54" t="str">
        <f t="shared" si="50"/>
        <v/>
      </c>
      <c r="H607" s="54"/>
      <c r="I607" s="54"/>
      <c r="J607" s="70" t="str">
        <f t="shared" ca="1" si="52"/>
        <v/>
      </c>
      <c r="K607" s="70" t="str">
        <f t="shared" ca="1" si="53"/>
        <v/>
      </c>
      <c r="L607" s="70" t="str">
        <f t="shared" ca="1" si="54"/>
        <v/>
      </c>
      <c r="M607" s="54"/>
      <c r="N607" s="56"/>
    </row>
    <row r="608" spans="1:14" s="14" customFormat="1">
      <c r="A608" s="50"/>
      <c r="B608" s="51" t="str">
        <f t="shared" si="49"/>
        <v/>
      </c>
      <c r="C608" s="52"/>
      <c r="D608" s="53"/>
      <c r="E608" s="53"/>
      <c r="F608" s="69" t="str">
        <f t="shared" si="51"/>
        <v/>
      </c>
      <c r="G608" s="54" t="str">
        <f t="shared" si="50"/>
        <v/>
      </c>
      <c r="H608" s="54"/>
      <c r="I608" s="54"/>
      <c r="J608" s="70" t="str">
        <f t="shared" ca="1" si="52"/>
        <v/>
      </c>
      <c r="K608" s="70" t="str">
        <f t="shared" ca="1" si="53"/>
        <v/>
      </c>
      <c r="L608" s="70" t="str">
        <f t="shared" ca="1" si="54"/>
        <v/>
      </c>
      <c r="M608" s="54"/>
      <c r="N608" s="56"/>
    </row>
    <row r="609" spans="1:14" s="14" customFormat="1">
      <c r="A609" s="50"/>
      <c r="B609" s="51" t="str">
        <f t="shared" si="49"/>
        <v/>
      </c>
      <c r="C609" s="52"/>
      <c r="D609" s="53"/>
      <c r="E609" s="53"/>
      <c r="F609" s="69" t="str">
        <f t="shared" si="51"/>
        <v/>
      </c>
      <c r="G609" s="54" t="str">
        <f t="shared" si="50"/>
        <v/>
      </c>
      <c r="H609" s="54"/>
      <c r="I609" s="54"/>
      <c r="J609" s="70" t="str">
        <f t="shared" ca="1" si="52"/>
        <v/>
      </c>
      <c r="K609" s="70" t="str">
        <f t="shared" ca="1" si="53"/>
        <v/>
      </c>
      <c r="L609" s="70" t="str">
        <f t="shared" ca="1" si="54"/>
        <v/>
      </c>
      <c r="M609" s="54"/>
      <c r="N609" s="56"/>
    </row>
    <row r="610" spans="1:14" s="14" customFormat="1">
      <c r="A610" s="50"/>
      <c r="B610" s="51" t="str">
        <f t="shared" si="49"/>
        <v/>
      </c>
      <c r="C610" s="52"/>
      <c r="D610" s="53"/>
      <c r="E610" s="53"/>
      <c r="F610" s="69" t="str">
        <f t="shared" si="51"/>
        <v/>
      </c>
      <c r="G610" s="54" t="str">
        <f t="shared" si="50"/>
        <v/>
      </c>
      <c r="H610" s="54"/>
      <c r="I610" s="54"/>
      <c r="J610" s="70" t="str">
        <f t="shared" ca="1" si="52"/>
        <v/>
      </c>
      <c r="K610" s="70" t="str">
        <f t="shared" ca="1" si="53"/>
        <v/>
      </c>
      <c r="L610" s="70" t="str">
        <f t="shared" ca="1" si="54"/>
        <v/>
      </c>
      <c r="M610" s="54"/>
      <c r="N610" s="56"/>
    </row>
    <row r="611" spans="1:14" s="14" customFormat="1">
      <c r="A611" s="50"/>
      <c r="B611" s="51" t="str">
        <f t="shared" si="49"/>
        <v/>
      </c>
      <c r="C611" s="52"/>
      <c r="D611" s="53"/>
      <c r="E611" s="53"/>
      <c r="F611" s="69" t="str">
        <f t="shared" si="51"/>
        <v/>
      </c>
      <c r="G611" s="54" t="str">
        <f t="shared" si="50"/>
        <v/>
      </c>
      <c r="H611" s="54"/>
      <c r="I611" s="54"/>
      <c r="J611" s="70" t="str">
        <f t="shared" ca="1" si="52"/>
        <v/>
      </c>
      <c r="K611" s="70" t="str">
        <f t="shared" ca="1" si="53"/>
        <v/>
      </c>
      <c r="L611" s="70" t="str">
        <f t="shared" ca="1" si="54"/>
        <v/>
      </c>
      <c r="M611" s="54"/>
      <c r="N611" s="56"/>
    </row>
    <row r="612" spans="1:14" s="14" customFormat="1">
      <c r="A612" s="50"/>
      <c r="B612" s="51" t="str">
        <f t="shared" si="49"/>
        <v/>
      </c>
      <c r="C612" s="52"/>
      <c r="D612" s="53"/>
      <c r="E612" s="53"/>
      <c r="F612" s="69" t="str">
        <f t="shared" si="51"/>
        <v/>
      </c>
      <c r="G612" s="54" t="str">
        <f t="shared" si="50"/>
        <v/>
      </c>
      <c r="H612" s="54"/>
      <c r="I612" s="54"/>
      <c r="J612" s="70" t="str">
        <f t="shared" ca="1" si="52"/>
        <v/>
      </c>
      <c r="K612" s="70" t="str">
        <f t="shared" ca="1" si="53"/>
        <v/>
      </c>
      <c r="L612" s="70" t="str">
        <f t="shared" ca="1" si="54"/>
        <v/>
      </c>
      <c r="M612" s="54"/>
      <c r="N612" s="56"/>
    </row>
    <row r="613" spans="1:14" s="14" customFormat="1">
      <c r="A613" s="50"/>
      <c r="B613" s="51" t="str">
        <f t="shared" si="49"/>
        <v/>
      </c>
      <c r="C613" s="52"/>
      <c r="D613" s="53"/>
      <c r="E613" s="53"/>
      <c r="F613" s="69" t="str">
        <f t="shared" si="51"/>
        <v/>
      </c>
      <c r="G613" s="54" t="str">
        <f t="shared" si="50"/>
        <v/>
      </c>
      <c r="H613" s="54"/>
      <c r="I613" s="54"/>
      <c r="J613" s="70" t="str">
        <f t="shared" ca="1" si="52"/>
        <v/>
      </c>
      <c r="K613" s="70" t="str">
        <f t="shared" ca="1" si="53"/>
        <v/>
      </c>
      <c r="L613" s="70" t="str">
        <f t="shared" ca="1" si="54"/>
        <v/>
      </c>
      <c r="M613" s="54"/>
      <c r="N613" s="56"/>
    </row>
    <row r="614" spans="1:14" s="14" customFormat="1">
      <c r="A614" s="50"/>
      <c r="B614" s="51" t="str">
        <f t="shared" si="49"/>
        <v/>
      </c>
      <c r="C614" s="52"/>
      <c r="D614" s="53"/>
      <c r="E614" s="53"/>
      <c r="F614" s="69" t="str">
        <f t="shared" si="51"/>
        <v/>
      </c>
      <c r="G614" s="54" t="str">
        <f t="shared" si="50"/>
        <v/>
      </c>
      <c r="H614" s="54"/>
      <c r="I614" s="54"/>
      <c r="J614" s="70" t="str">
        <f t="shared" ca="1" si="52"/>
        <v/>
      </c>
      <c r="K614" s="70" t="str">
        <f t="shared" ca="1" si="53"/>
        <v/>
      </c>
      <c r="L614" s="70" t="str">
        <f t="shared" ca="1" si="54"/>
        <v/>
      </c>
      <c r="M614" s="54"/>
      <c r="N614" s="56"/>
    </row>
    <row r="615" spans="1:14" s="14" customFormat="1">
      <c r="A615" s="50"/>
      <c r="B615" s="51" t="str">
        <f t="shared" si="49"/>
        <v/>
      </c>
      <c r="C615" s="52"/>
      <c r="D615" s="53"/>
      <c r="E615" s="53"/>
      <c r="F615" s="69" t="str">
        <f t="shared" si="51"/>
        <v/>
      </c>
      <c r="G615" s="54" t="str">
        <f t="shared" si="50"/>
        <v/>
      </c>
      <c r="H615" s="54"/>
      <c r="I615" s="54"/>
      <c r="J615" s="70" t="str">
        <f t="shared" ca="1" si="52"/>
        <v/>
      </c>
      <c r="K615" s="70" t="str">
        <f t="shared" ca="1" si="53"/>
        <v/>
      </c>
      <c r="L615" s="70" t="str">
        <f t="shared" ca="1" si="54"/>
        <v/>
      </c>
      <c r="M615" s="54"/>
      <c r="N615" s="56"/>
    </row>
    <row r="616" spans="1:14" s="14" customFormat="1">
      <c r="A616" s="50"/>
      <c r="B616" s="51" t="str">
        <f t="shared" si="49"/>
        <v/>
      </c>
      <c r="C616" s="52"/>
      <c r="D616" s="53"/>
      <c r="E616" s="53"/>
      <c r="F616" s="69" t="str">
        <f t="shared" si="51"/>
        <v/>
      </c>
      <c r="G616" s="54" t="str">
        <f t="shared" si="50"/>
        <v/>
      </c>
      <c r="H616" s="54"/>
      <c r="I616" s="54"/>
      <c r="J616" s="70" t="str">
        <f t="shared" ca="1" si="52"/>
        <v/>
      </c>
      <c r="K616" s="70" t="str">
        <f t="shared" ca="1" si="53"/>
        <v/>
      </c>
      <c r="L616" s="70" t="str">
        <f t="shared" ca="1" si="54"/>
        <v/>
      </c>
      <c r="M616" s="54"/>
      <c r="N616" s="56"/>
    </row>
    <row r="617" spans="1:14" s="14" customFormat="1">
      <c r="A617" s="50"/>
      <c r="B617" s="51" t="str">
        <f t="shared" si="49"/>
        <v/>
      </c>
      <c r="C617" s="52"/>
      <c r="D617" s="53"/>
      <c r="E617" s="53"/>
      <c r="F617" s="69" t="str">
        <f t="shared" si="51"/>
        <v/>
      </c>
      <c r="G617" s="54" t="str">
        <f t="shared" si="50"/>
        <v/>
      </c>
      <c r="H617" s="54"/>
      <c r="I617" s="54"/>
      <c r="J617" s="70" t="str">
        <f t="shared" ca="1" si="52"/>
        <v/>
      </c>
      <c r="K617" s="70" t="str">
        <f t="shared" ca="1" si="53"/>
        <v/>
      </c>
      <c r="L617" s="70" t="str">
        <f t="shared" ca="1" si="54"/>
        <v/>
      </c>
      <c r="M617" s="54"/>
      <c r="N617" s="56"/>
    </row>
    <row r="618" spans="1:14" s="14" customFormat="1">
      <c r="A618" s="50"/>
      <c r="B618" s="51" t="str">
        <f t="shared" si="49"/>
        <v/>
      </c>
      <c r="C618" s="52"/>
      <c r="D618" s="53"/>
      <c r="E618" s="53"/>
      <c r="F618" s="69" t="str">
        <f t="shared" si="51"/>
        <v/>
      </c>
      <c r="G618" s="54" t="str">
        <f t="shared" si="50"/>
        <v/>
      </c>
      <c r="H618" s="54"/>
      <c r="I618" s="54"/>
      <c r="J618" s="70" t="str">
        <f t="shared" ca="1" si="52"/>
        <v/>
      </c>
      <c r="K618" s="70" t="str">
        <f t="shared" ca="1" si="53"/>
        <v/>
      </c>
      <c r="L618" s="70" t="str">
        <f t="shared" ca="1" si="54"/>
        <v/>
      </c>
      <c r="M618" s="54"/>
      <c r="N618" s="56"/>
    </row>
    <row r="619" spans="1:14" s="14" customFormat="1">
      <c r="A619" s="50"/>
      <c r="B619" s="51" t="str">
        <f t="shared" si="49"/>
        <v/>
      </c>
      <c r="C619" s="52"/>
      <c r="D619" s="53"/>
      <c r="E619" s="53"/>
      <c r="F619" s="69" t="str">
        <f t="shared" si="51"/>
        <v/>
      </c>
      <c r="G619" s="54" t="str">
        <f t="shared" si="50"/>
        <v/>
      </c>
      <c r="H619" s="54"/>
      <c r="I619" s="54"/>
      <c r="J619" s="70" t="str">
        <f t="shared" ca="1" si="52"/>
        <v/>
      </c>
      <c r="K619" s="70" t="str">
        <f t="shared" ca="1" si="53"/>
        <v/>
      </c>
      <c r="L619" s="70" t="str">
        <f t="shared" ca="1" si="54"/>
        <v/>
      </c>
      <c r="M619" s="54"/>
      <c r="N619" s="56"/>
    </row>
    <row r="620" spans="1:14" s="14" customFormat="1">
      <c r="A620" s="50"/>
      <c r="B620" s="51" t="str">
        <f t="shared" si="49"/>
        <v/>
      </c>
      <c r="C620" s="52"/>
      <c r="D620" s="53"/>
      <c r="E620" s="53"/>
      <c r="F620" s="69" t="str">
        <f t="shared" si="51"/>
        <v/>
      </c>
      <c r="G620" s="54" t="str">
        <f t="shared" si="50"/>
        <v/>
      </c>
      <c r="H620" s="54"/>
      <c r="I620" s="54"/>
      <c r="J620" s="70" t="str">
        <f t="shared" ca="1" si="52"/>
        <v/>
      </c>
      <c r="K620" s="70" t="str">
        <f t="shared" ca="1" si="53"/>
        <v/>
      </c>
      <c r="L620" s="70" t="str">
        <f t="shared" ca="1" si="54"/>
        <v/>
      </c>
      <c r="M620" s="54"/>
      <c r="N620" s="56"/>
    </row>
    <row r="621" spans="1:14" s="14" customFormat="1">
      <c r="A621" s="50"/>
      <c r="B621" s="51" t="str">
        <f t="shared" si="49"/>
        <v/>
      </c>
      <c r="C621" s="52"/>
      <c r="D621" s="53"/>
      <c r="E621" s="53"/>
      <c r="F621" s="69" t="str">
        <f t="shared" si="51"/>
        <v/>
      </c>
      <c r="G621" s="54" t="str">
        <f t="shared" si="50"/>
        <v/>
      </c>
      <c r="H621" s="54"/>
      <c r="I621" s="54"/>
      <c r="J621" s="70" t="str">
        <f t="shared" ca="1" si="52"/>
        <v/>
      </c>
      <c r="K621" s="70" t="str">
        <f t="shared" ca="1" si="53"/>
        <v/>
      </c>
      <c r="L621" s="70" t="str">
        <f t="shared" ca="1" si="54"/>
        <v/>
      </c>
      <c r="M621" s="54"/>
      <c r="N621" s="56"/>
    </row>
    <row r="622" spans="1:14" s="14" customFormat="1">
      <c r="A622" s="50"/>
      <c r="B622" s="51" t="str">
        <f t="shared" si="49"/>
        <v/>
      </c>
      <c r="C622" s="52"/>
      <c r="D622" s="53"/>
      <c r="E622" s="53"/>
      <c r="F622" s="69" t="str">
        <f t="shared" si="51"/>
        <v/>
      </c>
      <c r="G622" s="54" t="str">
        <f t="shared" si="50"/>
        <v/>
      </c>
      <c r="H622" s="54"/>
      <c r="I622" s="54"/>
      <c r="J622" s="70" t="str">
        <f t="shared" ca="1" si="52"/>
        <v/>
      </c>
      <c r="K622" s="70" t="str">
        <f t="shared" ca="1" si="53"/>
        <v/>
      </c>
      <c r="L622" s="70" t="str">
        <f t="shared" ca="1" si="54"/>
        <v/>
      </c>
      <c r="M622" s="54"/>
      <c r="N622" s="56"/>
    </row>
    <row r="623" spans="1:14" s="14" customFormat="1">
      <c r="A623" s="50"/>
      <c r="B623" s="51" t="str">
        <f t="shared" si="49"/>
        <v/>
      </c>
      <c r="C623" s="52"/>
      <c r="D623" s="53"/>
      <c r="E623" s="53"/>
      <c r="F623" s="69" t="str">
        <f t="shared" si="51"/>
        <v/>
      </c>
      <c r="G623" s="54" t="str">
        <f t="shared" si="50"/>
        <v/>
      </c>
      <c r="H623" s="54"/>
      <c r="I623" s="54"/>
      <c r="J623" s="70" t="str">
        <f t="shared" ca="1" si="52"/>
        <v/>
      </c>
      <c r="K623" s="70" t="str">
        <f t="shared" ca="1" si="53"/>
        <v/>
      </c>
      <c r="L623" s="70" t="str">
        <f t="shared" ca="1" si="54"/>
        <v/>
      </c>
      <c r="M623" s="54"/>
      <c r="N623" s="56"/>
    </row>
    <row r="624" spans="1:14" s="14" customFormat="1">
      <c r="A624" s="50"/>
      <c r="B624" s="51" t="str">
        <f t="shared" si="49"/>
        <v/>
      </c>
      <c r="C624" s="52"/>
      <c r="D624" s="53"/>
      <c r="E624" s="53"/>
      <c r="F624" s="69" t="str">
        <f t="shared" si="51"/>
        <v/>
      </c>
      <c r="G624" s="54" t="str">
        <f t="shared" si="50"/>
        <v/>
      </c>
      <c r="H624" s="54"/>
      <c r="I624" s="54"/>
      <c r="J624" s="70" t="str">
        <f t="shared" ca="1" si="52"/>
        <v/>
      </c>
      <c r="K624" s="70" t="str">
        <f t="shared" ca="1" si="53"/>
        <v/>
      </c>
      <c r="L624" s="70" t="str">
        <f t="shared" ca="1" si="54"/>
        <v/>
      </c>
      <c r="M624" s="54"/>
      <c r="N624" s="56"/>
    </row>
    <row r="625" spans="1:14" s="14" customFormat="1">
      <c r="A625" s="50"/>
      <c r="B625" s="51" t="str">
        <f t="shared" si="49"/>
        <v/>
      </c>
      <c r="C625" s="52"/>
      <c r="D625" s="53"/>
      <c r="E625" s="53"/>
      <c r="F625" s="69" t="str">
        <f t="shared" si="51"/>
        <v/>
      </c>
      <c r="G625" s="54" t="str">
        <f t="shared" si="50"/>
        <v/>
      </c>
      <c r="H625" s="54"/>
      <c r="I625" s="54"/>
      <c r="J625" s="70" t="str">
        <f t="shared" ca="1" si="52"/>
        <v/>
      </c>
      <c r="K625" s="70" t="str">
        <f t="shared" ca="1" si="53"/>
        <v/>
      </c>
      <c r="L625" s="70" t="str">
        <f t="shared" ca="1" si="54"/>
        <v/>
      </c>
      <c r="M625" s="54"/>
      <c r="N625" s="56"/>
    </row>
    <row r="626" spans="1:14" s="14" customFormat="1">
      <c r="A626" s="50"/>
      <c r="B626" s="51" t="str">
        <f t="shared" si="49"/>
        <v/>
      </c>
      <c r="C626" s="52"/>
      <c r="D626" s="53"/>
      <c r="E626" s="53"/>
      <c r="F626" s="69" t="str">
        <f t="shared" si="51"/>
        <v/>
      </c>
      <c r="G626" s="54" t="str">
        <f t="shared" si="50"/>
        <v/>
      </c>
      <c r="H626" s="54"/>
      <c r="I626" s="54"/>
      <c r="J626" s="70" t="str">
        <f t="shared" ca="1" si="52"/>
        <v/>
      </c>
      <c r="K626" s="70" t="str">
        <f t="shared" ca="1" si="53"/>
        <v/>
      </c>
      <c r="L626" s="70" t="str">
        <f t="shared" ca="1" si="54"/>
        <v/>
      </c>
      <c r="M626" s="54"/>
      <c r="N626" s="56"/>
    </row>
    <row r="627" spans="1:14" s="14" customFormat="1">
      <c r="A627" s="50"/>
      <c r="B627" s="51" t="str">
        <f t="shared" si="49"/>
        <v/>
      </c>
      <c r="C627" s="52"/>
      <c r="D627" s="53"/>
      <c r="E627" s="53"/>
      <c r="F627" s="69" t="str">
        <f t="shared" si="51"/>
        <v/>
      </c>
      <c r="G627" s="54" t="str">
        <f t="shared" si="50"/>
        <v/>
      </c>
      <c r="H627" s="54"/>
      <c r="I627" s="54"/>
      <c r="J627" s="70" t="str">
        <f t="shared" ca="1" si="52"/>
        <v/>
      </c>
      <c r="K627" s="70" t="str">
        <f t="shared" ca="1" si="53"/>
        <v/>
      </c>
      <c r="L627" s="70" t="str">
        <f t="shared" ca="1" si="54"/>
        <v/>
      </c>
      <c r="M627" s="54"/>
      <c r="N627" s="56"/>
    </row>
    <row r="628" spans="1:14" s="14" customFormat="1">
      <c r="A628" s="50"/>
      <c r="B628" s="51" t="str">
        <f t="shared" si="49"/>
        <v/>
      </c>
      <c r="C628" s="52"/>
      <c r="D628" s="53"/>
      <c r="E628" s="53"/>
      <c r="F628" s="69" t="str">
        <f t="shared" si="51"/>
        <v/>
      </c>
      <c r="G628" s="54" t="str">
        <f t="shared" si="50"/>
        <v/>
      </c>
      <c r="H628" s="54"/>
      <c r="I628" s="54"/>
      <c r="J628" s="70" t="str">
        <f t="shared" ca="1" si="52"/>
        <v/>
      </c>
      <c r="K628" s="70" t="str">
        <f t="shared" ca="1" si="53"/>
        <v/>
      </c>
      <c r="L628" s="70" t="str">
        <f t="shared" ca="1" si="54"/>
        <v/>
      </c>
      <c r="M628" s="54"/>
      <c r="N628" s="56"/>
    </row>
    <row r="629" spans="1:14" s="14" customFormat="1">
      <c r="A629" s="50"/>
      <c r="B629" s="51" t="str">
        <f t="shared" si="49"/>
        <v/>
      </c>
      <c r="C629" s="52"/>
      <c r="D629" s="53"/>
      <c r="E629" s="53"/>
      <c r="F629" s="69" t="str">
        <f t="shared" si="51"/>
        <v/>
      </c>
      <c r="G629" s="54" t="str">
        <f t="shared" si="50"/>
        <v/>
      </c>
      <c r="H629" s="54"/>
      <c r="I629" s="54"/>
      <c r="J629" s="70" t="str">
        <f t="shared" ca="1" si="52"/>
        <v/>
      </c>
      <c r="K629" s="70" t="str">
        <f t="shared" ca="1" si="53"/>
        <v/>
      </c>
      <c r="L629" s="70" t="str">
        <f t="shared" ca="1" si="54"/>
        <v/>
      </c>
      <c r="M629" s="54"/>
      <c r="N629" s="56"/>
    </row>
    <row r="630" spans="1:14" s="14" customFormat="1">
      <c r="A630" s="50"/>
      <c r="B630" s="51" t="str">
        <f t="shared" si="49"/>
        <v/>
      </c>
      <c r="C630" s="52"/>
      <c r="D630" s="53"/>
      <c r="E630" s="53"/>
      <c r="F630" s="69" t="str">
        <f t="shared" si="51"/>
        <v/>
      </c>
      <c r="G630" s="54" t="str">
        <f t="shared" si="50"/>
        <v/>
      </c>
      <c r="H630" s="54"/>
      <c r="I630" s="54"/>
      <c r="J630" s="70" t="str">
        <f t="shared" ca="1" si="52"/>
        <v/>
      </c>
      <c r="K630" s="70" t="str">
        <f t="shared" ca="1" si="53"/>
        <v/>
      </c>
      <c r="L630" s="70" t="str">
        <f t="shared" ca="1" si="54"/>
        <v/>
      </c>
      <c r="M630" s="54"/>
      <c r="N630" s="56"/>
    </row>
    <row r="631" spans="1:14" s="14" customFormat="1">
      <c r="A631" s="50"/>
      <c r="B631" s="51" t="str">
        <f t="shared" si="49"/>
        <v/>
      </c>
      <c r="C631" s="52"/>
      <c r="D631" s="53"/>
      <c r="E631" s="53"/>
      <c r="F631" s="69" t="str">
        <f t="shared" si="51"/>
        <v/>
      </c>
      <c r="G631" s="54" t="str">
        <f t="shared" si="50"/>
        <v/>
      </c>
      <c r="H631" s="54"/>
      <c r="I631" s="54"/>
      <c r="J631" s="70" t="str">
        <f t="shared" ca="1" si="52"/>
        <v/>
      </c>
      <c r="K631" s="70" t="str">
        <f t="shared" ca="1" si="53"/>
        <v/>
      </c>
      <c r="L631" s="70" t="str">
        <f t="shared" ca="1" si="54"/>
        <v/>
      </c>
      <c r="M631" s="54"/>
      <c r="N631" s="56"/>
    </row>
    <row r="632" spans="1:14" s="14" customFormat="1">
      <c r="A632" s="50"/>
      <c r="B632" s="51" t="str">
        <f t="shared" si="49"/>
        <v/>
      </c>
      <c r="C632" s="52"/>
      <c r="D632" s="53"/>
      <c r="E632" s="53"/>
      <c r="F632" s="69" t="str">
        <f t="shared" si="51"/>
        <v/>
      </c>
      <c r="G632" s="54" t="str">
        <f t="shared" si="50"/>
        <v/>
      </c>
      <c r="H632" s="54"/>
      <c r="I632" s="54"/>
      <c r="J632" s="70" t="str">
        <f t="shared" ca="1" si="52"/>
        <v/>
      </c>
      <c r="K632" s="70" t="str">
        <f t="shared" ca="1" si="53"/>
        <v/>
      </c>
      <c r="L632" s="70" t="str">
        <f t="shared" ca="1" si="54"/>
        <v/>
      </c>
      <c r="M632" s="54"/>
      <c r="N632" s="56"/>
    </row>
    <row r="633" spans="1:14" s="14" customFormat="1">
      <c r="A633" s="50"/>
      <c r="B633" s="51" t="str">
        <f t="shared" si="49"/>
        <v/>
      </c>
      <c r="C633" s="52"/>
      <c r="D633" s="53"/>
      <c r="E633" s="53"/>
      <c r="F633" s="69" t="str">
        <f t="shared" si="51"/>
        <v/>
      </c>
      <c r="G633" s="54" t="str">
        <f t="shared" si="50"/>
        <v/>
      </c>
      <c r="H633" s="54"/>
      <c r="I633" s="54"/>
      <c r="J633" s="70" t="str">
        <f t="shared" ca="1" si="52"/>
        <v/>
      </c>
      <c r="K633" s="70" t="str">
        <f t="shared" ca="1" si="53"/>
        <v/>
      </c>
      <c r="L633" s="70" t="str">
        <f t="shared" ca="1" si="54"/>
        <v/>
      </c>
      <c r="M633" s="54"/>
      <c r="N633" s="56"/>
    </row>
    <row r="634" spans="1:14" s="14" customFormat="1">
      <c r="A634" s="50"/>
      <c r="B634" s="51" t="str">
        <f t="shared" si="49"/>
        <v/>
      </c>
      <c r="C634" s="52"/>
      <c r="D634" s="53"/>
      <c r="E634" s="53"/>
      <c r="F634" s="69" t="str">
        <f t="shared" si="51"/>
        <v/>
      </c>
      <c r="G634" s="54" t="str">
        <f t="shared" si="50"/>
        <v/>
      </c>
      <c r="H634" s="54"/>
      <c r="I634" s="54"/>
      <c r="J634" s="70" t="str">
        <f t="shared" ca="1" si="52"/>
        <v/>
      </c>
      <c r="K634" s="70" t="str">
        <f t="shared" ca="1" si="53"/>
        <v/>
      </c>
      <c r="L634" s="70" t="str">
        <f t="shared" ca="1" si="54"/>
        <v/>
      </c>
      <c r="M634" s="54"/>
      <c r="N634" s="56"/>
    </row>
    <row r="635" spans="1:14" s="14" customFormat="1">
      <c r="A635" s="50"/>
      <c r="B635" s="51" t="str">
        <f t="shared" si="49"/>
        <v/>
      </c>
      <c r="C635" s="52"/>
      <c r="D635" s="53"/>
      <c r="E635" s="53"/>
      <c r="F635" s="69" t="str">
        <f t="shared" si="51"/>
        <v/>
      </c>
      <c r="G635" s="54" t="str">
        <f t="shared" si="50"/>
        <v/>
      </c>
      <c r="H635" s="54"/>
      <c r="I635" s="54"/>
      <c r="J635" s="70" t="str">
        <f t="shared" ca="1" si="52"/>
        <v/>
      </c>
      <c r="K635" s="70" t="str">
        <f t="shared" ca="1" si="53"/>
        <v/>
      </c>
      <c r="L635" s="70" t="str">
        <f t="shared" ca="1" si="54"/>
        <v/>
      </c>
      <c r="M635" s="54"/>
      <c r="N635" s="56"/>
    </row>
    <row r="636" spans="1:14" s="14" customFormat="1">
      <c r="A636" s="50"/>
      <c r="B636" s="51" t="str">
        <f t="shared" ref="B636:B699" si="55">IFERROR(IF($A636&lt;&gt;"",VLOOKUP($A636,Matos,2,0),""),"")</f>
        <v/>
      </c>
      <c r="C636" s="52"/>
      <c r="D636" s="53"/>
      <c r="E636" s="53"/>
      <c r="F636" s="69" t="str">
        <f t="shared" si="51"/>
        <v/>
      </c>
      <c r="G636" s="54" t="str">
        <f t="shared" si="50"/>
        <v/>
      </c>
      <c r="H636" s="54"/>
      <c r="I636" s="54"/>
      <c r="J636" s="70" t="str">
        <f t="shared" ca="1" si="52"/>
        <v/>
      </c>
      <c r="K636" s="70" t="str">
        <f t="shared" ca="1" si="53"/>
        <v/>
      </c>
      <c r="L636" s="70" t="str">
        <f t="shared" ca="1" si="54"/>
        <v/>
      </c>
      <c r="M636" s="54"/>
      <c r="N636" s="56"/>
    </row>
    <row r="637" spans="1:14" s="14" customFormat="1">
      <c r="A637" s="50"/>
      <c r="B637" s="51" t="str">
        <f t="shared" si="55"/>
        <v/>
      </c>
      <c r="C637" s="52"/>
      <c r="D637" s="53"/>
      <c r="E637" s="53"/>
      <c r="F637" s="69" t="str">
        <f t="shared" si="51"/>
        <v/>
      </c>
      <c r="G637" s="54" t="str">
        <f t="shared" ref="G637:G700" si="56">IFERROR(IF($A637&lt;&gt;"",VLOOKUP($A637,Matos,3,0),""),"")</f>
        <v/>
      </c>
      <c r="H637" s="54"/>
      <c r="I637" s="54"/>
      <c r="J637" s="70" t="str">
        <f t="shared" ca="1" si="52"/>
        <v/>
      </c>
      <c r="K637" s="70" t="str">
        <f t="shared" ca="1" si="53"/>
        <v/>
      </c>
      <c r="L637" s="70" t="str">
        <f t="shared" ca="1" si="54"/>
        <v/>
      </c>
      <c r="M637" s="54"/>
      <c r="N637" s="56"/>
    </row>
    <row r="638" spans="1:14" s="14" customFormat="1">
      <c r="A638" s="50"/>
      <c r="B638" s="51" t="str">
        <f t="shared" si="55"/>
        <v/>
      </c>
      <c r="C638" s="52"/>
      <c r="D638" s="53"/>
      <c r="E638" s="53"/>
      <c r="F638" s="69" t="str">
        <f t="shared" si="51"/>
        <v/>
      </c>
      <c r="G638" s="54" t="str">
        <f t="shared" si="56"/>
        <v/>
      </c>
      <c r="H638" s="54"/>
      <c r="I638" s="54"/>
      <c r="J638" s="70" t="str">
        <f t="shared" ca="1" si="52"/>
        <v/>
      </c>
      <c r="K638" s="70" t="str">
        <f t="shared" ca="1" si="53"/>
        <v/>
      </c>
      <c r="L638" s="70" t="str">
        <f t="shared" ca="1" si="54"/>
        <v/>
      </c>
      <c r="M638" s="54"/>
      <c r="N638" s="56"/>
    </row>
    <row r="639" spans="1:14" s="14" customFormat="1">
      <c r="A639" s="50"/>
      <c r="B639" s="51" t="str">
        <f t="shared" si="55"/>
        <v/>
      </c>
      <c r="C639" s="52"/>
      <c r="D639" s="53"/>
      <c r="E639" s="53"/>
      <c r="F639" s="69" t="str">
        <f t="shared" si="51"/>
        <v/>
      </c>
      <c r="G639" s="54" t="str">
        <f t="shared" si="56"/>
        <v/>
      </c>
      <c r="H639" s="54"/>
      <c r="I639" s="54"/>
      <c r="J639" s="70" t="str">
        <f t="shared" ca="1" si="52"/>
        <v/>
      </c>
      <c r="K639" s="70" t="str">
        <f t="shared" ca="1" si="53"/>
        <v/>
      </c>
      <c r="L639" s="70" t="str">
        <f t="shared" ca="1" si="54"/>
        <v/>
      </c>
      <c r="M639" s="54"/>
      <c r="N639" s="56"/>
    </row>
    <row r="640" spans="1:14" s="14" customFormat="1">
      <c r="A640" s="50"/>
      <c r="B640" s="51" t="str">
        <f t="shared" si="55"/>
        <v/>
      </c>
      <c r="C640" s="52"/>
      <c r="D640" s="53"/>
      <c r="E640" s="53"/>
      <c r="F640" s="69" t="str">
        <f t="shared" si="51"/>
        <v/>
      </c>
      <c r="G640" s="54" t="str">
        <f t="shared" si="56"/>
        <v/>
      </c>
      <c r="H640" s="54"/>
      <c r="I640" s="54"/>
      <c r="J640" s="70" t="str">
        <f t="shared" ca="1" si="52"/>
        <v/>
      </c>
      <c r="K640" s="70" t="str">
        <f t="shared" ca="1" si="53"/>
        <v/>
      </c>
      <c r="L640" s="70" t="str">
        <f t="shared" ca="1" si="54"/>
        <v/>
      </c>
      <c r="M640" s="54"/>
      <c r="N640" s="56"/>
    </row>
    <row r="641" spans="1:14" s="14" customFormat="1">
      <c r="A641" s="50"/>
      <c r="B641" s="51" t="str">
        <f t="shared" si="55"/>
        <v/>
      </c>
      <c r="C641" s="52"/>
      <c r="D641" s="53"/>
      <c r="E641" s="53"/>
      <c r="F641" s="69" t="str">
        <f t="shared" si="51"/>
        <v/>
      </c>
      <c r="G641" s="54" t="str">
        <f t="shared" si="56"/>
        <v/>
      </c>
      <c r="H641" s="54"/>
      <c r="I641" s="54"/>
      <c r="J641" s="70" t="str">
        <f t="shared" ca="1" si="52"/>
        <v/>
      </c>
      <c r="K641" s="70" t="str">
        <f t="shared" ca="1" si="53"/>
        <v/>
      </c>
      <c r="L641" s="70" t="str">
        <f t="shared" ca="1" si="54"/>
        <v/>
      </c>
      <c r="M641" s="54"/>
      <c r="N641" s="56"/>
    </row>
    <row r="642" spans="1:14" s="14" customFormat="1">
      <c r="A642" s="50"/>
      <c r="B642" s="51" t="str">
        <f t="shared" si="55"/>
        <v/>
      </c>
      <c r="C642" s="52"/>
      <c r="D642" s="53"/>
      <c r="E642" s="53"/>
      <c r="F642" s="69" t="str">
        <f t="shared" si="51"/>
        <v/>
      </c>
      <c r="G642" s="54" t="str">
        <f t="shared" si="56"/>
        <v/>
      </c>
      <c r="H642" s="54"/>
      <c r="I642" s="54"/>
      <c r="J642" s="70" t="str">
        <f t="shared" ca="1" si="52"/>
        <v/>
      </c>
      <c r="K642" s="70" t="str">
        <f t="shared" ca="1" si="53"/>
        <v/>
      </c>
      <c r="L642" s="70" t="str">
        <f t="shared" ca="1" si="54"/>
        <v/>
      </c>
      <c r="M642" s="54"/>
      <c r="N642" s="56"/>
    </row>
    <row r="643" spans="1:14" s="14" customFormat="1">
      <c r="A643" s="50"/>
      <c r="B643" s="51" t="str">
        <f t="shared" si="55"/>
        <v/>
      </c>
      <c r="C643" s="52"/>
      <c r="D643" s="53"/>
      <c r="E643" s="53"/>
      <c r="F643" s="69" t="str">
        <f t="shared" si="51"/>
        <v/>
      </c>
      <c r="G643" s="54" t="str">
        <f t="shared" si="56"/>
        <v/>
      </c>
      <c r="H643" s="54"/>
      <c r="I643" s="54"/>
      <c r="J643" s="70" t="str">
        <f t="shared" ca="1" si="52"/>
        <v/>
      </c>
      <c r="K643" s="70" t="str">
        <f t="shared" ca="1" si="53"/>
        <v/>
      </c>
      <c r="L643" s="70" t="str">
        <f t="shared" ca="1" si="54"/>
        <v/>
      </c>
      <c r="M643" s="54"/>
      <c r="N643" s="56"/>
    </row>
    <row r="644" spans="1:14" s="14" customFormat="1">
      <c r="A644" s="50"/>
      <c r="B644" s="51" t="str">
        <f t="shared" si="55"/>
        <v/>
      </c>
      <c r="C644" s="52"/>
      <c r="D644" s="53"/>
      <c r="E644" s="53"/>
      <c r="F644" s="69" t="str">
        <f t="shared" si="51"/>
        <v/>
      </c>
      <c r="G644" s="54" t="str">
        <f t="shared" si="56"/>
        <v/>
      </c>
      <c r="H644" s="54"/>
      <c r="I644" s="54"/>
      <c r="J644" s="70" t="str">
        <f t="shared" ca="1" si="52"/>
        <v/>
      </c>
      <c r="K644" s="70" t="str">
        <f t="shared" ca="1" si="53"/>
        <v/>
      </c>
      <c r="L644" s="70" t="str">
        <f t="shared" ca="1" si="54"/>
        <v/>
      </c>
      <c r="M644" s="54"/>
      <c r="N644" s="56"/>
    </row>
    <row r="645" spans="1:14" s="14" customFormat="1">
      <c r="A645" s="50"/>
      <c r="B645" s="51" t="str">
        <f t="shared" si="55"/>
        <v/>
      </c>
      <c r="C645" s="52"/>
      <c r="D645" s="53"/>
      <c r="E645" s="53"/>
      <c r="F645" s="69" t="str">
        <f t="shared" si="51"/>
        <v/>
      </c>
      <c r="G645" s="54" t="str">
        <f t="shared" si="56"/>
        <v/>
      </c>
      <c r="H645" s="54"/>
      <c r="I645" s="54"/>
      <c r="J645" s="70" t="str">
        <f t="shared" ca="1" si="52"/>
        <v/>
      </c>
      <c r="K645" s="70" t="str">
        <f t="shared" ca="1" si="53"/>
        <v/>
      </c>
      <c r="L645" s="70" t="str">
        <f t="shared" ca="1" si="54"/>
        <v/>
      </c>
      <c r="M645" s="54"/>
      <c r="N645" s="56"/>
    </row>
    <row r="646" spans="1:14" s="14" customFormat="1">
      <c r="A646" s="50"/>
      <c r="B646" s="51" t="str">
        <f t="shared" si="55"/>
        <v/>
      </c>
      <c r="C646" s="52"/>
      <c r="D646" s="53"/>
      <c r="E646" s="53"/>
      <c r="F646" s="69" t="str">
        <f t="shared" si="51"/>
        <v/>
      </c>
      <c r="G646" s="54" t="str">
        <f t="shared" si="56"/>
        <v/>
      </c>
      <c r="H646" s="54"/>
      <c r="I646" s="54"/>
      <c r="J646" s="70" t="str">
        <f t="shared" ca="1" si="52"/>
        <v/>
      </c>
      <c r="K646" s="70" t="str">
        <f t="shared" ca="1" si="53"/>
        <v/>
      </c>
      <c r="L646" s="70" t="str">
        <f t="shared" ca="1" si="54"/>
        <v/>
      </c>
      <c r="M646" s="54"/>
      <c r="N646" s="56"/>
    </row>
    <row r="647" spans="1:14" s="14" customFormat="1">
      <c r="A647" s="50"/>
      <c r="B647" s="51" t="str">
        <f t="shared" si="55"/>
        <v/>
      </c>
      <c r="C647" s="52"/>
      <c r="D647" s="53"/>
      <c r="E647" s="53"/>
      <c r="F647" s="69" t="str">
        <f t="shared" si="51"/>
        <v/>
      </c>
      <c r="G647" s="54" t="str">
        <f t="shared" si="56"/>
        <v/>
      </c>
      <c r="H647" s="54"/>
      <c r="I647" s="54"/>
      <c r="J647" s="70" t="str">
        <f t="shared" ca="1" si="52"/>
        <v/>
      </c>
      <c r="K647" s="70" t="str">
        <f t="shared" ca="1" si="53"/>
        <v/>
      </c>
      <c r="L647" s="70" t="str">
        <f t="shared" ca="1" si="54"/>
        <v/>
      </c>
      <c r="M647" s="54"/>
      <c r="N647" s="56"/>
    </row>
    <row r="648" spans="1:14" s="14" customFormat="1">
      <c r="A648" s="50"/>
      <c r="B648" s="51" t="str">
        <f t="shared" si="55"/>
        <v/>
      </c>
      <c r="C648" s="52"/>
      <c r="D648" s="53"/>
      <c r="E648" s="53"/>
      <c r="F648" s="69" t="str">
        <f t="shared" si="51"/>
        <v/>
      </c>
      <c r="G648" s="54" t="str">
        <f t="shared" si="56"/>
        <v/>
      </c>
      <c r="H648" s="54"/>
      <c r="I648" s="54"/>
      <c r="J648" s="70" t="str">
        <f t="shared" ca="1" si="52"/>
        <v/>
      </c>
      <c r="K648" s="70" t="str">
        <f t="shared" ca="1" si="53"/>
        <v/>
      </c>
      <c r="L648" s="70" t="str">
        <f t="shared" ca="1" si="54"/>
        <v/>
      </c>
      <c r="M648" s="54"/>
      <c r="N648" s="56"/>
    </row>
    <row r="649" spans="1:14" s="14" customFormat="1">
      <c r="A649" s="50"/>
      <c r="B649" s="51" t="str">
        <f t="shared" si="55"/>
        <v/>
      </c>
      <c r="C649" s="52"/>
      <c r="D649" s="53"/>
      <c r="E649" s="53"/>
      <c r="F649" s="69" t="str">
        <f t="shared" si="51"/>
        <v/>
      </c>
      <c r="G649" s="54" t="str">
        <f t="shared" si="56"/>
        <v/>
      </c>
      <c r="H649" s="54"/>
      <c r="I649" s="54"/>
      <c r="J649" s="70" t="str">
        <f t="shared" ca="1" si="52"/>
        <v/>
      </c>
      <c r="K649" s="70" t="str">
        <f t="shared" ca="1" si="53"/>
        <v/>
      </c>
      <c r="L649" s="70" t="str">
        <f t="shared" ca="1" si="54"/>
        <v/>
      </c>
      <c r="M649" s="54"/>
      <c r="N649" s="56"/>
    </row>
    <row r="650" spans="1:14" s="14" customFormat="1">
      <c r="A650" s="50"/>
      <c r="B650" s="51" t="str">
        <f t="shared" si="55"/>
        <v/>
      </c>
      <c r="C650" s="52"/>
      <c r="D650" s="53"/>
      <c r="E650" s="53"/>
      <c r="F650" s="69" t="str">
        <f t="shared" si="51"/>
        <v/>
      </c>
      <c r="G650" s="54" t="str">
        <f t="shared" si="56"/>
        <v/>
      </c>
      <c r="H650" s="54"/>
      <c r="I650" s="54"/>
      <c r="J650" s="70" t="str">
        <f t="shared" ca="1" si="52"/>
        <v/>
      </c>
      <c r="K650" s="70" t="str">
        <f t="shared" ca="1" si="53"/>
        <v/>
      </c>
      <c r="L650" s="70" t="str">
        <f t="shared" ca="1" si="54"/>
        <v/>
      </c>
      <c r="M650" s="54"/>
      <c r="N650" s="56"/>
    </row>
    <row r="651" spans="1:14" s="14" customFormat="1">
      <c r="A651" s="50"/>
      <c r="B651" s="51" t="str">
        <f t="shared" si="55"/>
        <v/>
      </c>
      <c r="C651" s="52"/>
      <c r="D651" s="53"/>
      <c r="E651" s="53"/>
      <c r="F651" s="69" t="str">
        <f t="shared" ref="F651:F714" si="57">IF(OR($A651="",$B651="",$D651=""),"",IF(AND($E651&lt;&gt;"",MONTH($E651)&lt;MONTH($K$9)),"",IF(AND($H651="",$E651=""),DATEDIF($D651,DATE(YEAR($K$9),MONTH($K$9)+1,0),"d"),IF(AND($D651&lt;&gt;"",$E651&lt;&gt;"",$H651=""),DATEDIF($D651,$E651,"d"),IF(AND($D651&lt;&gt;"",$E651&lt;&gt;"",$H651&lt;&gt;""),DAY(DATE(YEAR($E651),MONTH($E651)+1,0))-(DATE(YEAR($E651),MONTH($E651)+1,0)-$E651),DAY(DATE(YEAR($K$9),MONTH($K$9)+1,0)))))))</f>
        <v/>
      </c>
      <c r="G651" s="54" t="str">
        <f t="shared" si="56"/>
        <v/>
      </c>
      <c r="H651" s="54"/>
      <c r="I651" s="54"/>
      <c r="J651" s="70" t="str">
        <f t="shared" ref="J651:J714" ca="1" si="58">IFERROR(IF(AND($B$8&lt;&gt;"",MONTH($E651)=MONTH($K$9),($E651&gt;$B$8),($E651&gt;$D651)),-SUM($G651/DAY(DATE(YEAR($K$9),MONTH($K$9)+1,0)))*DATEDIF($B$8,$E651,"d")*$C651,""),"")</f>
        <v/>
      </c>
      <c r="K651" s="70" t="str">
        <f t="shared" ref="K651:K714" ca="1" si="59">IFERROR(IF($I651="",SUM($G651/DAY(DATE(YEAR($K$9),MONTH($K$9)+1,0)))*$F651*$C651,""),"")</f>
        <v/>
      </c>
      <c r="L651" s="70" t="str">
        <f t="shared" ref="L651:L714" ca="1" si="60">IFERROR(IF(SUM($H651+$K651)="","",SUM($H651+$K651)),"")</f>
        <v/>
      </c>
      <c r="M651" s="54"/>
      <c r="N651" s="56"/>
    </row>
    <row r="652" spans="1:14" s="14" customFormat="1">
      <c r="A652" s="50"/>
      <c r="B652" s="51" t="str">
        <f t="shared" si="55"/>
        <v/>
      </c>
      <c r="C652" s="52"/>
      <c r="D652" s="53"/>
      <c r="E652" s="53"/>
      <c r="F652" s="69" t="str">
        <f t="shared" si="57"/>
        <v/>
      </c>
      <c r="G652" s="54" t="str">
        <f t="shared" si="56"/>
        <v/>
      </c>
      <c r="H652" s="54"/>
      <c r="I652" s="54"/>
      <c r="J652" s="70" t="str">
        <f t="shared" ca="1" si="58"/>
        <v/>
      </c>
      <c r="K652" s="70" t="str">
        <f t="shared" ca="1" si="59"/>
        <v/>
      </c>
      <c r="L652" s="70" t="str">
        <f t="shared" ca="1" si="60"/>
        <v/>
      </c>
      <c r="M652" s="54"/>
      <c r="N652" s="56"/>
    </row>
    <row r="653" spans="1:14" s="14" customFormat="1">
      <c r="A653" s="50"/>
      <c r="B653" s="51" t="str">
        <f t="shared" si="55"/>
        <v/>
      </c>
      <c r="C653" s="52"/>
      <c r="D653" s="53"/>
      <c r="E653" s="53"/>
      <c r="F653" s="69" t="str">
        <f t="shared" si="57"/>
        <v/>
      </c>
      <c r="G653" s="54" t="str">
        <f t="shared" si="56"/>
        <v/>
      </c>
      <c r="H653" s="54"/>
      <c r="I653" s="54"/>
      <c r="J653" s="70" t="str">
        <f t="shared" ca="1" si="58"/>
        <v/>
      </c>
      <c r="K653" s="70" t="str">
        <f t="shared" ca="1" si="59"/>
        <v/>
      </c>
      <c r="L653" s="70" t="str">
        <f t="shared" ca="1" si="60"/>
        <v/>
      </c>
      <c r="M653" s="54"/>
      <c r="N653" s="56"/>
    </row>
    <row r="654" spans="1:14" s="14" customFormat="1">
      <c r="A654" s="50"/>
      <c r="B654" s="51" t="str">
        <f t="shared" si="55"/>
        <v/>
      </c>
      <c r="C654" s="52"/>
      <c r="D654" s="53"/>
      <c r="E654" s="53"/>
      <c r="F654" s="69" t="str">
        <f t="shared" si="57"/>
        <v/>
      </c>
      <c r="G654" s="54" t="str">
        <f t="shared" si="56"/>
        <v/>
      </c>
      <c r="H654" s="54"/>
      <c r="I654" s="54"/>
      <c r="J654" s="70" t="str">
        <f t="shared" ca="1" si="58"/>
        <v/>
      </c>
      <c r="K654" s="70" t="str">
        <f t="shared" ca="1" si="59"/>
        <v/>
      </c>
      <c r="L654" s="70" t="str">
        <f t="shared" ca="1" si="60"/>
        <v/>
      </c>
      <c r="M654" s="54"/>
      <c r="N654" s="56"/>
    </row>
    <row r="655" spans="1:14" s="14" customFormat="1">
      <c r="A655" s="50"/>
      <c r="B655" s="51" t="str">
        <f t="shared" si="55"/>
        <v/>
      </c>
      <c r="C655" s="52"/>
      <c r="D655" s="53"/>
      <c r="E655" s="53"/>
      <c r="F655" s="69" t="str">
        <f t="shared" si="57"/>
        <v/>
      </c>
      <c r="G655" s="54" t="str">
        <f t="shared" si="56"/>
        <v/>
      </c>
      <c r="H655" s="54"/>
      <c r="I655" s="54"/>
      <c r="J655" s="70" t="str">
        <f t="shared" ca="1" si="58"/>
        <v/>
      </c>
      <c r="K655" s="70" t="str">
        <f t="shared" ca="1" si="59"/>
        <v/>
      </c>
      <c r="L655" s="70" t="str">
        <f t="shared" ca="1" si="60"/>
        <v/>
      </c>
      <c r="M655" s="54"/>
      <c r="N655" s="56"/>
    </row>
    <row r="656" spans="1:14" s="14" customFormat="1">
      <c r="A656" s="50"/>
      <c r="B656" s="51" t="str">
        <f t="shared" si="55"/>
        <v/>
      </c>
      <c r="C656" s="52"/>
      <c r="D656" s="53"/>
      <c r="E656" s="53"/>
      <c r="F656" s="69" t="str">
        <f t="shared" si="57"/>
        <v/>
      </c>
      <c r="G656" s="54" t="str">
        <f t="shared" si="56"/>
        <v/>
      </c>
      <c r="H656" s="54"/>
      <c r="I656" s="54"/>
      <c r="J656" s="70" t="str">
        <f t="shared" ca="1" si="58"/>
        <v/>
      </c>
      <c r="K656" s="70" t="str">
        <f t="shared" ca="1" si="59"/>
        <v/>
      </c>
      <c r="L656" s="70" t="str">
        <f t="shared" ca="1" si="60"/>
        <v/>
      </c>
      <c r="M656" s="54"/>
      <c r="N656" s="56"/>
    </row>
    <row r="657" spans="1:14" s="14" customFormat="1">
      <c r="A657" s="50"/>
      <c r="B657" s="51" t="str">
        <f t="shared" si="55"/>
        <v/>
      </c>
      <c r="C657" s="52"/>
      <c r="D657" s="53"/>
      <c r="E657" s="53"/>
      <c r="F657" s="69" t="str">
        <f t="shared" si="57"/>
        <v/>
      </c>
      <c r="G657" s="54" t="str">
        <f t="shared" si="56"/>
        <v/>
      </c>
      <c r="H657" s="54"/>
      <c r="I657" s="54"/>
      <c r="J657" s="70" t="str">
        <f t="shared" ca="1" si="58"/>
        <v/>
      </c>
      <c r="K657" s="70" t="str">
        <f t="shared" ca="1" si="59"/>
        <v/>
      </c>
      <c r="L657" s="70" t="str">
        <f t="shared" ca="1" si="60"/>
        <v/>
      </c>
      <c r="M657" s="54"/>
      <c r="N657" s="56"/>
    </row>
    <row r="658" spans="1:14" s="14" customFormat="1">
      <c r="A658" s="50"/>
      <c r="B658" s="51" t="str">
        <f t="shared" si="55"/>
        <v/>
      </c>
      <c r="C658" s="52"/>
      <c r="D658" s="53"/>
      <c r="E658" s="53"/>
      <c r="F658" s="69" t="str">
        <f t="shared" si="57"/>
        <v/>
      </c>
      <c r="G658" s="54" t="str">
        <f t="shared" si="56"/>
        <v/>
      </c>
      <c r="H658" s="54"/>
      <c r="I658" s="54"/>
      <c r="J658" s="70" t="str">
        <f t="shared" ca="1" si="58"/>
        <v/>
      </c>
      <c r="K658" s="70" t="str">
        <f t="shared" ca="1" si="59"/>
        <v/>
      </c>
      <c r="L658" s="70" t="str">
        <f t="shared" ca="1" si="60"/>
        <v/>
      </c>
      <c r="M658" s="54"/>
      <c r="N658" s="56"/>
    </row>
    <row r="659" spans="1:14" s="14" customFormat="1">
      <c r="A659" s="50"/>
      <c r="B659" s="51" t="str">
        <f t="shared" si="55"/>
        <v/>
      </c>
      <c r="C659" s="52"/>
      <c r="D659" s="53"/>
      <c r="E659" s="53"/>
      <c r="F659" s="69" t="str">
        <f t="shared" si="57"/>
        <v/>
      </c>
      <c r="G659" s="54" t="str">
        <f t="shared" si="56"/>
        <v/>
      </c>
      <c r="H659" s="54"/>
      <c r="I659" s="54"/>
      <c r="J659" s="70" t="str">
        <f t="shared" ca="1" si="58"/>
        <v/>
      </c>
      <c r="K659" s="70" t="str">
        <f t="shared" ca="1" si="59"/>
        <v/>
      </c>
      <c r="L659" s="70" t="str">
        <f t="shared" ca="1" si="60"/>
        <v/>
      </c>
      <c r="M659" s="54"/>
      <c r="N659" s="56"/>
    </row>
    <row r="660" spans="1:14" s="14" customFormat="1">
      <c r="A660" s="50"/>
      <c r="B660" s="51" t="str">
        <f t="shared" si="55"/>
        <v/>
      </c>
      <c r="C660" s="52"/>
      <c r="D660" s="53"/>
      <c r="E660" s="53"/>
      <c r="F660" s="69" t="str">
        <f t="shared" si="57"/>
        <v/>
      </c>
      <c r="G660" s="54" t="str">
        <f t="shared" si="56"/>
        <v/>
      </c>
      <c r="H660" s="54"/>
      <c r="I660" s="54"/>
      <c r="J660" s="70" t="str">
        <f t="shared" ca="1" si="58"/>
        <v/>
      </c>
      <c r="K660" s="70" t="str">
        <f t="shared" ca="1" si="59"/>
        <v/>
      </c>
      <c r="L660" s="70" t="str">
        <f t="shared" ca="1" si="60"/>
        <v/>
      </c>
      <c r="M660" s="54"/>
      <c r="N660" s="56"/>
    </row>
    <row r="661" spans="1:14" s="14" customFormat="1">
      <c r="A661" s="50"/>
      <c r="B661" s="51" t="str">
        <f t="shared" si="55"/>
        <v/>
      </c>
      <c r="C661" s="52"/>
      <c r="D661" s="53"/>
      <c r="E661" s="53"/>
      <c r="F661" s="69" t="str">
        <f t="shared" si="57"/>
        <v/>
      </c>
      <c r="G661" s="54" t="str">
        <f t="shared" si="56"/>
        <v/>
      </c>
      <c r="H661" s="54"/>
      <c r="I661" s="54"/>
      <c r="J661" s="70" t="str">
        <f t="shared" ca="1" si="58"/>
        <v/>
      </c>
      <c r="K661" s="70" t="str">
        <f t="shared" ca="1" si="59"/>
        <v/>
      </c>
      <c r="L661" s="70" t="str">
        <f t="shared" ca="1" si="60"/>
        <v/>
      </c>
      <c r="M661" s="54"/>
      <c r="N661" s="56"/>
    </row>
    <row r="662" spans="1:14" s="14" customFormat="1">
      <c r="A662" s="50"/>
      <c r="B662" s="51" t="str">
        <f t="shared" si="55"/>
        <v/>
      </c>
      <c r="C662" s="52"/>
      <c r="D662" s="53"/>
      <c r="E662" s="53"/>
      <c r="F662" s="69" t="str">
        <f t="shared" si="57"/>
        <v/>
      </c>
      <c r="G662" s="54" t="str">
        <f t="shared" si="56"/>
        <v/>
      </c>
      <c r="H662" s="54"/>
      <c r="I662" s="54"/>
      <c r="J662" s="70" t="str">
        <f t="shared" ca="1" si="58"/>
        <v/>
      </c>
      <c r="K662" s="70" t="str">
        <f t="shared" ca="1" si="59"/>
        <v/>
      </c>
      <c r="L662" s="70" t="str">
        <f t="shared" ca="1" si="60"/>
        <v/>
      </c>
      <c r="M662" s="54"/>
      <c r="N662" s="56"/>
    </row>
    <row r="663" spans="1:14" s="14" customFormat="1">
      <c r="A663" s="50"/>
      <c r="B663" s="51" t="str">
        <f t="shared" si="55"/>
        <v/>
      </c>
      <c r="C663" s="52"/>
      <c r="D663" s="53"/>
      <c r="E663" s="53"/>
      <c r="F663" s="69" t="str">
        <f t="shared" si="57"/>
        <v/>
      </c>
      <c r="G663" s="54" t="str">
        <f t="shared" si="56"/>
        <v/>
      </c>
      <c r="H663" s="54"/>
      <c r="I663" s="54"/>
      <c r="J663" s="70" t="str">
        <f t="shared" ca="1" si="58"/>
        <v/>
      </c>
      <c r="K663" s="70" t="str">
        <f t="shared" ca="1" si="59"/>
        <v/>
      </c>
      <c r="L663" s="70" t="str">
        <f t="shared" ca="1" si="60"/>
        <v/>
      </c>
      <c r="M663" s="54"/>
      <c r="N663" s="56"/>
    </row>
    <row r="664" spans="1:14" s="14" customFormat="1">
      <c r="A664" s="50"/>
      <c r="B664" s="51" t="str">
        <f t="shared" si="55"/>
        <v/>
      </c>
      <c r="C664" s="52"/>
      <c r="D664" s="53"/>
      <c r="E664" s="53"/>
      <c r="F664" s="69" t="str">
        <f t="shared" si="57"/>
        <v/>
      </c>
      <c r="G664" s="54" t="str">
        <f t="shared" si="56"/>
        <v/>
      </c>
      <c r="H664" s="54"/>
      <c r="I664" s="54"/>
      <c r="J664" s="70" t="str">
        <f t="shared" ca="1" si="58"/>
        <v/>
      </c>
      <c r="K664" s="70" t="str">
        <f t="shared" ca="1" si="59"/>
        <v/>
      </c>
      <c r="L664" s="70" t="str">
        <f t="shared" ca="1" si="60"/>
        <v/>
      </c>
      <c r="M664" s="54"/>
      <c r="N664" s="56"/>
    </row>
    <row r="665" spans="1:14" s="14" customFormat="1">
      <c r="A665" s="50"/>
      <c r="B665" s="51" t="str">
        <f t="shared" si="55"/>
        <v/>
      </c>
      <c r="C665" s="52"/>
      <c r="D665" s="53"/>
      <c r="E665" s="53"/>
      <c r="F665" s="69" t="str">
        <f t="shared" si="57"/>
        <v/>
      </c>
      <c r="G665" s="54" t="str">
        <f t="shared" si="56"/>
        <v/>
      </c>
      <c r="H665" s="54"/>
      <c r="I665" s="54"/>
      <c r="J665" s="70" t="str">
        <f t="shared" ca="1" si="58"/>
        <v/>
      </c>
      <c r="K665" s="70" t="str">
        <f t="shared" ca="1" si="59"/>
        <v/>
      </c>
      <c r="L665" s="70" t="str">
        <f t="shared" ca="1" si="60"/>
        <v/>
      </c>
      <c r="M665" s="54"/>
      <c r="N665" s="56"/>
    </row>
    <row r="666" spans="1:14" s="14" customFormat="1">
      <c r="A666" s="50"/>
      <c r="B666" s="51" t="str">
        <f t="shared" si="55"/>
        <v/>
      </c>
      <c r="C666" s="52"/>
      <c r="D666" s="53"/>
      <c r="E666" s="53"/>
      <c r="F666" s="69" t="str">
        <f t="shared" si="57"/>
        <v/>
      </c>
      <c r="G666" s="54" t="str">
        <f t="shared" si="56"/>
        <v/>
      </c>
      <c r="H666" s="54"/>
      <c r="I666" s="54"/>
      <c r="J666" s="70" t="str">
        <f t="shared" ca="1" si="58"/>
        <v/>
      </c>
      <c r="K666" s="70" t="str">
        <f t="shared" ca="1" si="59"/>
        <v/>
      </c>
      <c r="L666" s="70" t="str">
        <f t="shared" ca="1" si="60"/>
        <v/>
      </c>
      <c r="M666" s="54"/>
      <c r="N666" s="56"/>
    </row>
    <row r="667" spans="1:14" s="14" customFormat="1">
      <c r="A667" s="50"/>
      <c r="B667" s="51" t="str">
        <f t="shared" si="55"/>
        <v/>
      </c>
      <c r="C667" s="52"/>
      <c r="D667" s="53"/>
      <c r="E667" s="53"/>
      <c r="F667" s="69" t="str">
        <f t="shared" si="57"/>
        <v/>
      </c>
      <c r="G667" s="54" t="str">
        <f t="shared" si="56"/>
        <v/>
      </c>
      <c r="H667" s="54"/>
      <c r="I667" s="54"/>
      <c r="J667" s="70" t="str">
        <f t="shared" ca="1" si="58"/>
        <v/>
      </c>
      <c r="K667" s="70" t="str">
        <f t="shared" ca="1" si="59"/>
        <v/>
      </c>
      <c r="L667" s="70" t="str">
        <f t="shared" ca="1" si="60"/>
        <v/>
      </c>
      <c r="M667" s="54"/>
      <c r="N667" s="56"/>
    </row>
    <row r="668" spans="1:14" s="14" customFormat="1">
      <c r="A668" s="50"/>
      <c r="B668" s="51" t="str">
        <f t="shared" si="55"/>
        <v/>
      </c>
      <c r="C668" s="52"/>
      <c r="D668" s="53"/>
      <c r="E668" s="53"/>
      <c r="F668" s="69" t="str">
        <f t="shared" si="57"/>
        <v/>
      </c>
      <c r="G668" s="54" t="str">
        <f t="shared" si="56"/>
        <v/>
      </c>
      <c r="H668" s="54"/>
      <c r="I668" s="54"/>
      <c r="J668" s="70" t="str">
        <f t="shared" ca="1" si="58"/>
        <v/>
      </c>
      <c r="K668" s="70" t="str">
        <f t="shared" ca="1" si="59"/>
        <v/>
      </c>
      <c r="L668" s="70" t="str">
        <f t="shared" ca="1" si="60"/>
        <v/>
      </c>
      <c r="M668" s="54"/>
      <c r="N668" s="56"/>
    </row>
    <row r="669" spans="1:14" s="14" customFormat="1">
      <c r="A669" s="50"/>
      <c r="B669" s="51" t="str">
        <f t="shared" si="55"/>
        <v/>
      </c>
      <c r="C669" s="52"/>
      <c r="D669" s="53"/>
      <c r="E669" s="53"/>
      <c r="F669" s="69" t="str">
        <f t="shared" si="57"/>
        <v/>
      </c>
      <c r="G669" s="54" t="str">
        <f t="shared" si="56"/>
        <v/>
      </c>
      <c r="H669" s="54"/>
      <c r="I669" s="54"/>
      <c r="J669" s="70" t="str">
        <f t="shared" ca="1" si="58"/>
        <v/>
      </c>
      <c r="K669" s="70" t="str">
        <f t="shared" ca="1" si="59"/>
        <v/>
      </c>
      <c r="L669" s="70" t="str">
        <f t="shared" ca="1" si="60"/>
        <v/>
      </c>
      <c r="M669" s="54"/>
      <c r="N669" s="56"/>
    </row>
    <row r="670" spans="1:14" s="14" customFormat="1">
      <c r="A670" s="50"/>
      <c r="B670" s="51" t="str">
        <f t="shared" si="55"/>
        <v/>
      </c>
      <c r="C670" s="52"/>
      <c r="D670" s="53"/>
      <c r="E670" s="53"/>
      <c r="F670" s="69" t="str">
        <f t="shared" si="57"/>
        <v/>
      </c>
      <c r="G670" s="54" t="str">
        <f t="shared" si="56"/>
        <v/>
      </c>
      <c r="H670" s="54"/>
      <c r="I670" s="54"/>
      <c r="J670" s="70" t="str">
        <f t="shared" ca="1" si="58"/>
        <v/>
      </c>
      <c r="K670" s="70" t="str">
        <f t="shared" ca="1" si="59"/>
        <v/>
      </c>
      <c r="L670" s="70" t="str">
        <f t="shared" ca="1" si="60"/>
        <v/>
      </c>
      <c r="M670" s="54"/>
      <c r="N670" s="56"/>
    </row>
    <row r="671" spans="1:14" s="14" customFormat="1">
      <c r="A671" s="50"/>
      <c r="B671" s="51" t="str">
        <f t="shared" si="55"/>
        <v/>
      </c>
      <c r="C671" s="52"/>
      <c r="D671" s="53"/>
      <c r="E671" s="53"/>
      <c r="F671" s="69" t="str">
        <f t="shared" si="57"/>
        <v/>
      </c>
      <c r="G671" s="54" t="str">
        <f t="shared" si="56"/>
        <v/>
      </c>
      <c r="H671" s="54"/>
      <c r="I671" s="54"/>
      <c r="J671" s="70" t="str">
        <f t="shared" ca="1" si="58"/>
        <v/>
      </c>
      <c r="K671" s="70" t="str">
        <f t="shared" ca="1" si="59"/>
        <v/>
      </c>
      <c r="L671" s="70" t="str">
        <f t="shared" ca="1" si="60"/>
        <v/>
      </c>
      <c r="M671" s="54"/>
      <c r="N671" s="56"/>
    </row>
    <row r="672" spans="1:14" s="14" customFormat="1">
      <c r="A672" s="50"/>
      <c r="B672" s="51" t="str">
        <f t="shared" si="55"/>
        <v/>
      </c>
      <c r="C672" s="52"/>
      <c r="D672" s="53"/>
      <c r="E672" s="53"/>
      <c r="F672" s="69" t="str">
        <f t="shared" si="57"/>
        <v/>
      </c>
      <c r="G672" s="54" t="str">
        <f t="shared" si="56"/>
        <v/>
      </c>
      <c r="H672" s="54"/>
      <c r="I672" s="54"/>
      <c r="J672" s="70" t="str">
        <f t="shared" ca="1" si="58"/>
        <v/>
      </c>
      <c r="K672" s="70" t="str">
        <f t="shared" ca="1" si="59"/>
        <v/>
      </c>
      <c r="L672" s="70" t="str">
        <f t="shared" ca="1" si="60"/>
        <v/>
      </c>
      <c r="M672" s="54"/>
      <c r="N672" s="56"/>
    </row>
    <row r="673" spans="1:14" s="14" customFormat="1">
      <c r="A673" s="50"/>
      <c r="B673" s="51" t="str">
        <f t="shared" si="55"/>
        <v/>
      </c>
      <c r="C673" s="52"/>
      <c r="D673" s="53"/>
      <c r="E673" s="53"/>
      <c r="F673" s="69" t="str">
        <f t="shared" si="57"/>
        <v/>
      </c>
      <c r="G673" s="54" t="str">
        <f t="shared" si="56"/>
        <v/>
      </c>
      <c r="H673" s="54"/>
      <c r="I673" s="54"/>
      <c r="J673" s="70" t="str">
        <f t="shared" ca="1" si="58"/>
        <v/>
      </c>
      <c r="K673" s="70" t="str">
        <f t="shared" ca="1" si="59"/>
        <v/>
      </c>
      <c r="L673" s="70" t="str">
        <f t="shared" ca="1" si="60"/>
        <v/>
      </c>
      <c r="M673" s="54"/>
      <c r="N673" s="56"/>
    </row>
    <row r="674" spans="1:14" s="14" customFormat="1">
      <c r="A674" s="50"/>
      <c r="B674" s="51" t="str">
        <f t="shared" si="55"/>
        <v/>
      </c>
      <c r="C674" s="52"/>
      <c r="D674" s="53"/>
      <c r="E674" s="53"/>
      <c r="F674" s="69" t="str">
        <f t="shared" si="57"/>
        <v/>
      </c>
      <c r="G674" s="54" t="str">
        <f t="shared" si="56"/>
        <v/>
      </c>
      <c r="H674" s="54"/>
      <c r="I674" s="54"/>
      <c r="J674" s="70" t="str">
        <f t="shared" ca="1" si="58"/>
        <v/>
      </c>
      <c r="K674" s="70" t="str">
        <f t="shared" ca="1" si="59"/>
        <v/>
      </c>
      <c r="L674" s="70" t="str">
        <f t="shared" ca="1" si="60"/>
        <v/>
      </c>
      <c r="M674" s="54"/>
      <c r="N674" s="56"/>
    </row>
    <row r="675" spans="1:14" s="14" customFormat="1">
      <c r="A675" s="50"/>
      <c r="B675" s="51" t="str">
        <f t="shared" si="55"/>
        <v/>
      </c>
      <c r="C675" s="52"/>
      <c r="D675" s="53"/>
      <c r="E675" s="53"/>
      <c r="F675" s="69" t="str">
        <f t="shared" si="57"/>
        <v/>
      </c>
      <c r="G675" s="54" t="str">
        <f t="shared" si="56"/>
        <v/>
      </c>
      <c r="H675" s="54"/>
      <c r="I675" s="54"/>
      <c r="J675" s="70" t="str">
        <f t="shared" ca="1" si="58"/>
        <v/>
      </c>
      <c r="K675" s="70" t="str">
        <f t="shared" ca="1" si="59"/>
        <v/>
      </c>
      <c r="L675" s="70" t="str">
        <f t="shared" ca="1" si="60"/>
        <v/>
      </c>
      <c r="M675" s="54"/>
      <c r="N675" s="56"/>
    </row>
    <row r="676" spans="1:14" s="14" customFormat="1">
      <c r="A676" s="50"/>
      <c r="B676" s="51" t="str">
        <f t="shared" si="55"/>
        <v/>
      </c>
      <c r="C676" s="52"/>
      <c r="D676" s="53"/>
      <c r="E676" s="53"/>
      <c r="F676" s="69" t="str">
        <f t="shared" si="57"/>
        <v/>
      </c>
      <c r="G676" s="54" t="str">
        <f t="shared" si="56"/>
        <v/>
      </c>
      <c r="H676" s="54"/>
      <c r="I676" s="54"/>
      <c r="J676" s="70" t="str">
        <f t="shared" ca="1" si="58"/>
        <v/>
      </c>
      <c r="K676" s="70" t="str">
        <f t="shared" ca="1" si="59"/>
        <v/>
      </c>
      <c r="L676" s="70" t="str">
        <f t="shared" ca="1" si="60"/>
        <v/>
      </c>
      <c r="M676" s="54"/>
      <c r="N676" s="56"/>
    </row>
    <row r="677" spans="1:14" s="14" customFormat="1">
      <c r="A677" s="50"/>
      <c r="B677" s="51" t="str">
        <f t="shared" si="55"/>
        <v/>
      </c>
      <c r="C677" s="52"/>
      <c r="D677" s="53"/>
      <c r="E677" s="53"/>
      <c r="F677" s="69" t="str">
        <f t="shared" si="57"/>
        <v/>
      </c>
      <c r="G677" s="54" t="str">
        <f t="shared" si="56"/>
        <v/>
      </c>
      <c r="H677" s="54"/>
      <c r="I677" s="54"/>
      <c r="J677" s="70" t="str">
        <f t="shared" ca="1" si="58"/>
        <v/>
      </c>
      <c r="K677" s="70" t="str">
        <f t="shared" ca="1" si="59"/>
        <v/>
      </c>
      <c r="L677" s="70" t="str">
        <f t="shared" ca="1" si="60"/>
        <v/>
      </c>
      <c r="M677" s="54"/>
      <c r="N677" s="56"/>
    </row>
    <row r="678" spans="1:14" s="14" customFormat="1">
      <c r="A678" s="50"/>
      <c r="B678" s="51" t="str">
        <f t="shared" si="55"/>
        <v/>
      </c>
      <c r="C678" s="52"/>
      <c r="D678" s="53"/>
      <c r="E678" s="53"/>
      <c r="F678" s="69" t="str">
        <f t="shared" si="57"/>
        <v/>
      </c>
      <c r="G678" s="54" t="str">
        <f t="shared" si="56"/>
        <v/>
      </c>
      <c r="H678" s="54"/>
      <c r="I678" s="54"/>
      <c r="J678" s="70" t="str">
        <f t="shared" ca="1" si="58"/>
        <v/>
      </c>
      <c r="K678" s="70" t="str">
        <f t="shared" ca="1" si="59"/>
        <v/>
      </c>
      <c r="L678" s="70" t="str">
        <f t="shared" ca="1" si="60"/>
        <v/>
      </c>
      <c r="M678" s="54"/>
      <c r="N678" s="56"/>
    </row>
    <row r="679" spans="1:14" s="14" customFormat="1">
      <c r="A679" s="50"/>
      <c r="B679" s="51" t="str">
        <f t="shared" si="55"/>
        <v/>
      </c>
      <c r="C679" s="52"/>
      <c r="D679" s="53"/>
      <c r="E679" s="53"/>
      <c r="F679" s="69" t="str">
        <f t="shared" si="57"/>
        <v/>
      </c>
      <c r="G679" s="54" t="str">
        <f t="shared" si="56"/>
        <v/>
      </c>
      <c r="H679" s="54"/>
      <c r="I679" s="54"/>
      <c r="J679" s="70" t="str">
        <f t="shared" ca="1" si="58"/>
        <v/>
      </c>
      <c r="K679" s="70" t="str">
        <f t="shared" ca="1" si="59"/>
        <v/>
      </c>
      <c r="L679" s="70" t="str">
        <f t="shared" ca="1" si="60"/>
        <v/>
      </c>
      <c r="M679" s="54"/>
      <c r="N679" s="56"/>
    </row>
    <row r="680" spans="1:14" s="14" customFormat="1">
      <c r="A680" s="50"/>
      <c r="B680" s="51" t="str">
        <f t="shared" si="55"/>
        <v/>
      </c>
      <c r="C680" s="52"/>
      <c r="D680" s="53"/>
      <c r="E680" s="53"/>
      <c r="F680" s="69" t="str">
        <f t="shared" si="57"/>
        <v/>
      </c>
      <c r="G680" s="54" t="str">
        <f t="shared" si="56"/>
        <v/>
      </c>
      <c r="H680" s="54"/>
      <c r="I680" s="54"/>
      <c r="J680" s="70" t="str">
        <f t="shared" ca="1" si="58"/>
        <v/>
      </c>
      <c r="K680" s="70" t="str">
        <f t="shared" ca="1" si="59"/>
        <v/>
      </c>
      <c r="L680" s="70" t="str">
        <f t="shared" ca="1" si="60"/>
        <v/>
      </c>
      <c r="M680" s="54"/>
      <c r="N680" s="56"/>
    </row>
    <row r="681" spans="1:14" s="14" customFormat="1">
      <c r="A681" s="50"/>
      <c r="B681" s="51" t="str">
        <f t="shared" si="55"/>
        <v/>
      </c>
      <c r="C681" s="52"/>
      <c r="D681" s="53"/>
      <c r="E681" s="53"/>
      <c r="F681" s="69" t="str">
        <f t="shared" si="57"/>
        <v/>
      </c>
      <c r="G681" s="54" t="str">
        <f t="shared" si="56"/>
        <v/>
      </c>
      <c r="H681" s="54"/>
      <c r="I681" s="54"/>
      <c r="J681" s="70" t="str">
        <f t="shared" ca="1" si="58"/>
        <v/>
      </c>
      <c r="K681" s="70" t="str">
        <f t="shared" ca="1" si="59"/>
        <v/>
      </c>
      <c r="L681" s="70" t="str">
        <f t="shared" ca="1" si="60"/>
        <v/>
      </c>
      <c r="M681" s="54"/>
      <c r="N681" s="56"/>
    </row>
    <row r="682" spans="1:14" s="14" customFormat="1">
      <c r="A682" s="50"/>
      <c r="B682" s="51" t="str">
        <f t="shared" si="55"/>
        <v/>
      </c>
      <c r="C682" s="52"/>
      <c r="D682" s="53"/>
      <c r="E682" s="53"/>
      <c r="F682" s="69" t="str">
        <f t="shared" si="57"/>
        <v/>
      </c>
      <c r="G682" s="54" t="str">
        <f t="shared" si="56"/>
        <v/>
      </c>
      <c r="H682" s="54"/>
      <c r="I682" s="54"/>
      <c r="J682" s="70" t="str">
        <f t="shared" ca="1" si="58"/>
        <v/>
      </c>
      <c r="K682" s="70" t="str">
        <f t="shared" ca="1" si="59"/>
        <v/>
      </c>
      <c r="L682" s="70" t="str">
        <f t="shared" ca="1" si="60"/>
        <v/>
      </c>
      <c r="M682" s="54"/>
      <c r="N682" s="56"/>
    </row>
    <row r="683" spans="1:14" s="14" customFormat="1">
      <c r="A683" s="50"/>
      <c r="B683" s="51" t="str">
        <f t="shared" si="55"/>
        <v/>
      </c>
      <c r="C683" s="52"/>
      <c r="D683" s="53"/>
      <c r="E683" s="53"/>
      <c r="F683" s="69" t="str">
        <f t="shared" si="57"/>
        <v/>
      </c>
      <c r="G683" s="54" t="str">
        <f t="shared" si="56"/>
        <v/>
      </c>
      <c r="H683" s="54"/>
      <c r="I683" s="54"/>
      <c r="J683" s="70" t="str">
        <f t="shared" ca="1" si="58"/>
        <v/>
      </c>
      <c r="K683" s="70" t="str">
        <f t="shared" ca="1" si="59"/>
        <v/>
      </c>
      <c r="L683" s="70" t="str">
        <f t="shared" ca="1" si="60"/>
        <v/>
      </c>
      <c r="M683" s="54"/>
      <c r="N683" s="56"/>
    </row>
    <row r="684" spans="1:14" s="14" customFormat="1">
      <c r="A684" s="50"/>
      <c r="B684" s="51" t="str">
        <f t="shared" si="55"/>
        <v/>
      </c>
      <c r="C684" s="52"/>
      <c r="D684" s="53"/>
      <c r="E684" s="53"/>
      <c r="F684" s="69" t="str">
        <f t="shared" si="57"/>
        <v/>
      </c>
      <c r="G684" s="54" t="str">
        <f t="shared" si="56"/>
        <v/>
      </c>
      <c r="H684" s="54"/>
      <c r="I684" s="54"/>
      <c r="J684" s="70" t="str">
        <f t="shared" ca="1" si="58"/>
        <v/>
      </c>
      <c r="K684" s="70" t="str">
        <f t="shared" ca="1" si="59"/>
        <v/>
      </c>
      <c r="L684" s="70" t="str">
        <f t="shared" ca="1" si="60"/>
        <v/>
      </c>
      <c r="M684" s="54"/>
      <c r="N684" s="56"/>
    </row>
    <row r="685" spans="1:14" s="14" customFormat="1">
      <c r="A685" s="50"/>
      <c r="B685" s="51" t="str">
        <f t="shared" si="55"/>
        <v/>
      </c>
      <c r="C685" s="52"/>
      <c r="D685" s="53"/>
      <c r="E685" s="53"/>
      <c r="F685" s="69" t="str">
        <f t="shared" si="57"/>
        <v/>
      </c>
      <c r="G685" s="54" t="str">
        <f t="shared" si="56"/>
        <v/>
      </c>
      <c r="H685" s="54"/>
      <c r="I685" s="54"/>
      <c r="J685" s="70" t="str">
        <f t="shared" ca="1" si="58"/>
        <v/>
      </c>
      <c r="K685" s="70" t="str">
        <f t="shared" ca="1" si="59"/>
        <v/>
      </c>
      <c r="L685" s="70" t="str">
        <f t="shared" ca="1" si="60"/>
        <v/>
      </c>
      <c r="M685" s="54"/>
      <c r="N685" s="56"/>
    </row>
    <row r="686" spans="1:14" s="14" customFormat="1">
      <c r="A686" s="50"/>
      <c r="B686" s="51" t="str">
        <f t="shared" si="55"/>
        <v/>
      </c>
      <c r="C686" s="52"/>
      <c r="D686" s="53"/>
      <c r="E686" s="53"/>
      <c r="F686" s="69" t="str">
        <f t="shared" si="57"/>
        <v/>
      </c>
      <c r="G686" s="54" t="str">
        <f t="shared" si="56"/>
        <v/>
      </c>
      <c r="H686" s="54"/>
      <c r="I686" s="54"/>
      <c r="J686" s="70" t="str">
        <f t="shared" ca="1" si="58"/>
        <v/>
      </c>
      <c r="K686" s="70" t="str">
        <f t="shared" ca="1" si="59"/>
        <v/>
      </c>
      <c r="L686" s="70" t="str">
        <f t="shared" ca="1" si="60"/>
        <v/>
      </c>
      <c r="M686" s="54"/>
      <c r="N686" s="56"/>
    </row>
    <row r="687" spans="1:14" s="14" customFormat="1">
      <c r="A687" s="50"/>
      <c r="B687" s="51" t="str">
        <f t="shared" si="55"/>
        <v/>
      </c>
      <c r="C687" s="52"/>
      <c r="D687" s="53"/>
      <c r="E687" s="53"/>
      <c r="F687" s="69" t="str">
        <f t="shared" si="57"/>
        <v/>
      </c>
      <c r="G687" s="54" t="str">
        <f t="shared" si="56"/>
        <v/>
      </c>
      <c r="H687" s="54"/>
      <c r="I687" s="54"/>
      <c r="J687" s="70" t="str">
        <f t="shared" ca="1" si="58"/>
        <v/>
      </c>
      <c r="K687" s="70" t="str">
        <f t="shared" ca="1" si="59"/>
        <v/>
      </c>
      <c r="L687" s="70" t="str">
        <f t="shared" ca="1" si="60"/>
        <v/>
      </c>
      <c r="M687" s="54"/>
      <c r="N687" s="56"/>
    </row>
    <row r="688" spans="1:14" s="14" customFormat="1">
      <c r="A688" s="50"/>
      <c r="B688" s="51" t="str">
        <f t="shared" si="55"/>
        <v/>
      </c>
      <c r="C688" s="52"/>
      <c r="D688" s="53"/>
      <c r="E688" s="53"/>
      <c r="F688" s="69" t="str">
        <f t="shared" si="57"/>
        <v/>
      </c>
      <c r="G688" s="54" t="str">
        <f t="shared" si="56"/>
        <v/>
      </c>
      <c r="H688" s="54"/>
      <c r="I688" s="54"/>
      <c r="J688" s="70" t="str">
        <f t="shared" ca="1" si="58"/>
        <v/>
      </c>
      <c r="K688" s="70" t="str">
        <f t="shared" ca="1" si="59"/>
        <v/>
      </c>
      <c r="L688" s="70" t="str">
        <f t="shared" ca="1" si="60"/>
        <v/>
      </c>
      <c r="M688" s="54"/>
      <c r="N688" s="56"/>
    </row>
    <row r="689" spans="1:14" s="14" customFormat="1">
      <c r="A689" s="50"/>
      <c r="B689" s="51" t="str">
        <f t="shared" si="55"/>
        <v/>
      </c>
      <c r="C689" s="52"/>
      <c r="D689" s="53"/>
      <c r="E689" s="53"/>
      <c r="F689" s="69" t="str">
        <f t="shared" si="57"/>
        <v/>
      </c>
      <c r="G689" s="54" t="str">
        <f t="shared" si="56"/>
        <v/>
      </c>
      <c r="H689" s="54"/>
      <c r="I689" s="54"/>
      <c r="J689" s="70" t="str">
        <f t="shared" ca="1" si="58"/>
        <v/>
      </c>
      <c r="K689" s="70" t="str">
        <f t="shared" ca="1" si="59"/>
        <v/>
      </c>
      <c r="L689" s="70" t="str">
        <f t="shared" ca="1" si="60"/>
        <v/>
      </c>
      <c r="M689" s="54"/>
      <c r="N689" s="56"/>
    </row>
    <row r="690" spans="1:14" s="14" customFormat="1">
      <c r="A690" s="50"/>
      <c r="B690" s="51" t="str">
        <f t="shared" si="55"/>
        <v/>
      </c>
      <c r="C690" s="52"/>
      <c r="D690" s="53"/>
      <c r="E690" s="53"/>
      <c r="F690" s="69" t="str">
        <f t="shared" si="57"/>
        <v/>
      </c>
      <c r="G690" s="54" t="str">
        <f t="shared" si="56"/>
        <v/>
      </c>
      <c r="H690" s="54"/>
      <c r="I690" s="54"/>
      <c r="J690" s="70" t="str">
        <f t="shared" ca="1" si="58"/>
        <v/>
      </c>
      <c r="K690" s="70" t="str">
        <f t="shared" ca="1" si="59"/>
        <v/>
      </c>
      <c r="L690" s="70" t="str">
        <f t="shared" ca="1" si="60"/>
        <v/>
      </c>
      <c r="M690" s="54"/>
      <c r="N690" s="56"/>
    </row>
    <row r="691" spans="1:14" s="14" customFormat="1">
      <c r="A691" s="50"/>
      <c r="B691" s="51" t="str">
        <f t="shared" si="55"/>
        <v/>
      </c>
      <c r="C691" s="52"/>
      <c r="D691" s="53"/>
      <c r="E691" s="53"/>
      <c r="F691" s="69" t="str">
        <f t="shared" si="57"/>
        <v/>
      </c>
      <c r="G691" s="54" t="str">
        <f t="shared" si="56"/>
        <v/>
      </c>
      <c r="H691" s="54"/>
      <c r="I691" s="54"/>
      <c r="J691" s="70" t="str">
        <f t="shared" ca="1" si="58"/>
        <v/>
      </c>
      <c r="K691" s="70" t="str">
        <f t="shared" ca="1" si="59"/>
        <v/>
      </c>
      <c r="L691" s="70" t="str">
        <f t="shared" ca="1" si="60"/>
        <v/>
      </c>
      <c r="M691" s="54"/>
      <c r="N691" s="56"/>
    </row>
    <row r="692" spans="1:14" s="14" customFormat="1">
      <c r="A692" s="50"/>
      <c r="B692" s="51" t="str">
        <f t="shared" si="55"/>
        <v/>
      </c>
      <c r="C692" s="52"/>
      <c r="D692" s="53"/>
      <c r="E692" s="53"/>
      <c r="F692" s="69" t="str">
        <f t="shared" si="57"/>
        <v/>
      </c>
      <c r="G692" s="54" t="str">
        <f t="shared" si="56"/>
        <v/>
      </c>
      <c r="H692" s="54"/>
      <c r="I692" s="54"/>
      <c r="J692" s="70" t="str">
        <f t="shared" ca="1" si="58"/>
        <v/>
      </c>
      <c r="K692" s="70" t="str">
        <f t="shared" ca="1" si="59"/>
        <v/>
      </c>
      <c r="L692" s="70" t="str">
        <f t="shared" ca="1" si="60"/>
        <v/>
      </c>
      <c r="M692" s="54"/>
      <c r="N692" s="56"/>
    </row>
    <row r="693" spans="1:14" s="14" customFormat="1">
      <c r="A693" s="50"/>
      <c r="B693" s="51" t="str">
        <f t="shared" si="55"/>
        <v/>
      </c>
      <c r="C693" s="52"/>
      <c r="D693" s="53"/>
      <c r="E693" s="53"/>
      <c r="F693" s="69" t="str">
        <f t="shared" si="57"/>
        <v/>
      </c>
      <c r="G693" s="54" t="str">
        <f t="shared" si="56"/>
        <v/>
      </c>
      <c r="H693" s="54"/>
      <c r="I693" s="54"/>
      <c r="J693" s="70" t="str">
        <f t="shared" ca="1" si="58"/>
        <v/>
      </c>
      <c r="K693" s="70" t="str">
        <f t="shared" ca="1" si="59"/>
        <v/>
      </c>
      <c r="L693" s="70" t="str">
        <f t="shared" ca="1" si="60"/>
        <v/>
      </c>
      <c r="M693" s="54"/>
      <c r="N693" s="56"/>
    </row>
    <row r="694" spans="1:14" s="14" customFormat="1">
      <c r="A694" s="50"/>
      <c r="B694" s="51" t="str">
        <f t="shared" si="55"/>
        <v/>
      </c>
      <c r="C694" s="52"/>
      <c r="D694" s="53"/>
      <c r="E694" s="53"/>
      <c r="F694" s="69" t="str">
        <f t="shared" si="57"/>
        <v/>
      </c>
      <c r="G694" s="54" t="str">
        <f t="shared" si="56"/>
        <v/>
      </c>
      <c r="H694" s="54"/>
      <c r="I694" s="54"/>
      <c r="J694" s="70" t="str">
        <f t="shared" ca="1" si="58"/>
        <v/>
      </c>
      <c r="K694" s="70" t="str">
        <f t="shared" ca="1" si="59"/>
        <v/>
      </c>
      <c r="L694" s="70" t="str">
        <f t="shared" ca="1" si="60"/>
        <v/>
      </c>
      <c r="M694" s="54"/>
      <c r="N694" s="56"/>
    </row>
    <row r="695" spans="1:14" s="14" customFormat="1">
      <c r="A695" s="50"/>
      <c r="B695" s="51" t="str">
        <f t="shared" si="55"/>
        <v/>
      </c>
      <c r="C695" s="52"/>
      <c r="D695" s="53"/>
      <c r="E695" s="53"/>
      <c r="F695" s="69" t="str">
        <f t="shared" si="57"/>
        <v/>
      </c>
      <c r="G695" s="54" t="str">
        <f t="shared" si="56"/>
        <v/>
      </c>
      <c r="H695" s="54"/>
      <c r="I695" s="54"/>
      <c r="J695" s="70" t="str">
        <f t="shared" ca="1" si="58"/>
        <v/>
      </c>
      <c r="K695" s="70" t="str">
        <f t="shared" ca="1" si="59"/>
        <v/>
      </c>
      <c r="L695" s="70" t="str">
        <f t="shared" ca="1" si="60"/>
        <v/>
      </c>
      <c r="M695" s="54"/>
      <c r="N695" s="56"/>
    </row>
    <row r="696" spans="1:14" s="14" customFormat="1">
      <c r="A696" s="50"/>
      <c r="B696" s="51" t="str">
        <f t="shared" si="55"/>
        <v/>
      </c>
      <c r="C696" s="52"/>
      <c r="D696" s="53"/>
      <c r="E696" s="53"/>
      <c r="F696" s="69" t="str">
        <f t="shared" si="57"/>
        <v/>
      </c>
      <c r="G696" s="54" t="str">
        <f t="shared" si="56"/>
        <v/>
      </c>
      <c r="H696" s="54"/>
      <c r="I696" s="54"/>
      <c r="J696" s="70" t="str">
        <f t="shared" ca="1" si="58"/>
        <v/>
      </c>
      <c r="K696" s="70" t="str">
        <f t="shared" ca="1" si="59"/>
        <v/>
      </c>
      <c r="L696" s="70" t="str">
        <f t="shared" ca="1" si="60"/>
        <v/>
      </c>
      <c r="M696" s="54"/>
      <c r="N696" s="56"/>
    </row>
    <row r="697" spans="1:14" s="14" customFormat="1">
      <c r="A697" s="50"/>
      <c r="B697" s="51" t="str">
        <f t="shared" si="55"/>
        <v/>
      </c>
      <c r="C697" s="52"/>
      <c r="D697" s="53"/>
      <c r="E697" s="53"/>
      <c r="F697" s="69" t="str">
        <f t="shared" si="57"/>
        <v/>
      </c>
      <c r="G697" s="54" t="str">
        <f t="shared" si="56"/>
        <v/>
      </c>
      <c r="H697" s="54"/>
      <c r="I697" s="54"/>
      <c r="J697" s="70" t="str">
        <f t="shared" ca="1" si="58"/>
        <v/>
      </c>
      <c r="K697" s="70" t="str">
        <f t="shared" ca="1" si="59"/>
        <v/>
      </c>
      <c r="L697" s="70" t="str">
        <f t="shared" ca="1" si="60"/>
        <v/>
      </c>
      <c r="M697" s="54"/>
      <c r="N697" s="56"/>
    </row>
    <row r="698" spans="1:14" s="14" customFormat="1">
      <c r="A698" s="50"/>
      <c r="B698" s="51" t="str">
        <f t="shared" si="55"/>
        <v/>
      </c>
      <c r="C698" s="52"/>
      <c r="D698" s="53"/>
      <c r="E698" s="53"/>
      <c r="F698" s="69" t="str">
        <f t="shared" si="57"/>
        <v/>
      </c>
      <c r="G698" s="54" t="str">
        <f t="shared" si="56"/>
        <v/>
      </c>
      <c r="H698" s="54"/>
      <c r="I698" s="54"/>
      <c r="J698" s="70" t="str">
        <f t="shared" ca="1" si="58"/>
        <v/>
      </c>
      <c r="K698" s="70" t="str">
        <f t="shared" ca="1" si="59"/>
        <v/>
      </c>
      <c r="L698" s="70" t="str">
        <f t="shared" ca="1" si="60"/>
        <v/>
      </c>
      <c r="M698" s="54"/>
      <c r="N698" s="56"/>
    </row>
    <row r="699" spans="1:14" s="14" customFormat="1">
      <c r="A699" s="50"/>
      <c r="B699" s="51" t="str">
        <f t="shared" si="55"/>
        <v/>
      </c>
      <c r="C699" s="52"/>
      <c r="D699" s="53"/>
      <c r="E699" s="53"/>
      <c r="F699" s="69" t="str">
        <f t="shared" si="57"/>
        <v/>
      </c>
      <c r="G699" s="54" t="str">
        <f t="shared" si="56"/>
        <v/>
      </c>
      <c r="H699" s="54"/>
      <c r="I699" s="54"/>
      <c r="J699" s="70" t="str">
        <f t="shared" ca="1" si="58"/>
        <v/>
      </c>
      <c r="K699" s="70" t="str">
        <f t="shared" ca="1" si="59"/>
        <v/>
      </c>
      <c r="L699" s="70" t="str">
        <f t="shared" ca="1" si="60"/>
        <v/>
      </c>
      <c r="M699" s="54"/>
      <c r="N699" s="56"/>
    </row>
    <row r="700" spans="1:14" s="14" customFormat="1">
      <c r="A700" s="50"/>
      <c r="B700" s="51" t="str">
        <f t="shared" ref="B700:B763" si="61">IFERROR(IF($A700&lt;&gt;"",VLOOKUP($A700,Matos,2,0),""),"")</f>
        <v/>
      </c>
      <c r="C700" s="52"/>
      <c r="D700" s="53"/>
      <c r="E700" s="53"/>
      <c r="F700" s="69" t="str">
        <f t="shared" si="57"/>
        <v/>
      </c>
      <c r="G700" s="54" t="str">
        <f t="shared" si="56"/>
        <v/>
      </c>
      <c r="H700" s="54"/>
      <c r="I700" s="54"/>
      <c r="J700" s="70" t="str">
        <f t="shared" ca="1" si="58"/>
        <v/>
      </c>
      <c r="K700" s="70" t="str">
        <f t="shared" ca="1" si="59"/>
        <v/>
      </c>
      <c r="L700" s="70" t="str">
        <f t="shared" ca="1" si="60"/>
        <v/>
      </c>
      <c r="M700" s="54"/>
      <c r="N700" s="56"/>
    </row>
    <row r="701" spans="1:14" s="14" customFormat="1">
      <c r="A701" s="50"/>
      <c r="B701" s="51" t="str">
        <f t="shared" si="61"/>
        <v/>
      </c>
      <c r="C701" s="52"/>
      <c r="D701" s="53"/>
      <c r="E701" s="53"/>
      <c r="F701" s="69" t="str">
        <f t="shared" si="57"/>
        <v/>
      </c>
      <c r="G701" s="54" t="str">
        <f t="shared" ref="G701:G764" si="62">IFERROR(IF($A701&lt;&gt;"",VLOOKUP($A701,Matos,3,0),""),"")</f>
        <v/>
      </c>
      <c r="H701" s="54"/>
      <c r="I701" s="54"/>
      <c r="J701" s="70" t="str">
        <f t="shared" ca="1" si="58"/>
        <v/>
      </c>
      <c r="K701" s="70" t="str">
        <f t="shared" ca="1" si="59"/>
        <v/>
      </c>
      <c r="L701" s="70" t="str">
        <f t="shared" ca="1" si="60"/>
        <v/>
      </c>
      <c r="M701" s="54"/>
      <c r="N701" s="56"/>
    </row>
    <row r="702" spans="1:14" s="14" customFormat="1">
      <c r="A702" s="50"/>
      <c r="B702" s="51" t="str">
        <f t="shared" si="61"/>
        <v/>
      </c>
      <c r="C702" s="52"/>
      <c r="D702" s="53"/>
      <c r="E702" s="53"/>
      <c r="F702" s="69" t="str">
        <f t="shared" si="57"/>
        <v/>
      </c>
      <c r="G702" s="54" t="str">
        <f t="shared" si="62"/>
        <v/>
      </c>
      <c r="H702" s="54"/>
      <c r="I702" s="54"/>
      <c r="J702" s="70" t="str">
        <f t="shared" ca="1" si="58"/>
        <v/>
      </c>
      <c r="K702" s="70" t="str">
        <f t="shared" ca="1" si="59"/>
        <v/>
      </c>
      <c r="L702" s="70" t="str">
        <f t="shared" ca="1" si="60"/>
        <v/>
      </c>
      <c r="M702" s="54"/>
      <c r="N702" s="56"/>
    </row>
    <row r="703" spans="1:14" s="14" customFormat="1">
      <c r="A703" s="50"/>
      <c r="B703" s="51" t="str">
        <f t="shared" si="61"/>
        <v/>
      </c>
      <c r="C703" s="52"/>
      <c r="D703" s="53"/>
      <c r="E703" s="53"/>
      <c r="F703" s="69" t="str">
        <f t="shared" si="57"/>
        <v/>
      </c>
      <c r="G703" s="54" t="str">
        <f t="shared" si="62"/>
        <v/>
      </c>
      <c r="H703" s="54"/>
      <c r="I703" s="54"/>
      <c r="J703" s="70" t="str">
        <f t="shared" ca="1" si="58"/>
        <v/>
      </c>
      <c r="K703" s="70" t="str">
        <f t="shared" ca="1" si="59"/>
        <v/>
      </c>
      <c r="L703" s="70" t="str">
        <f t="shared" ca="1" si="60"/>
        <v/>
      </c>
      <c r="M703" s="54"/>
      <c r="N703" s="56"/>
    </row>
    <row r="704" spans="1:14" s="14" customFormat="1">
      <c r="A704" s="50"/>
      <c r="B704" s="51" t="str">
        <f t="shared" si="61"/>
        <v/>
      </c>
      <c r="C704" s="52"/>
      <c r="D704" s="53"/>
      <c r="E704" s="53"/>
      <c r="F704" s="69" t="str">
        <f t="shared" si="57"/>
        <v/>
      </c>
      <c r="G704" s="54" t="str">
        <f t="shared" si="62"/>
        <v/>
      </c>
      <c r="H704" s="54"/>
      <c r="I704" s="54"/>
      <c r="J704" s="70" t="str">
        <f t="shared" ca="1" si="58"/>
        <v/>
      </c>
      <c r="K704" s="70" t="str">
        <f t="shared" ca="1" si="59"/>
        <v/>
      </c>
      <c r="L704" s="70" t="str">
        <f t="shared" ca="1" si="60"/>
        <v/>
      </c>
      <c r="M704" s="54"/>
      <c r="N704" s="56"/>
    </row>
    <row r="705" spans="1:14" s="14" customFormat="1">
      <c r="A705" s="50"/>
      <c r="B705" s="51" t="str">
        <f t="shared" si="61"/>
        <v/>
      </c>
      <c r="C705" s="52"/>
      <c r="D705" s="53"/>
      <c r="E705" s="53"/>
      <c r="F705" s="69" t="str">
        <f t="shared" si="57"/>
        <v/>
      </c>
      <c r="G705" s="54" t="str">
        <f t="shared" si="62"/>
        <v/>
      </c>
      <c r="H705" s="54"/>
      <c r="I705" s="54"/>
      <c r="J705" s="70" t="str">
        <f t="shared" ca="1" si="58"/>
        <v/>
      </c>
      <c r="K705" s="70" t="str">
        <f t="shared" ca="1" si="59"/>
        <v/>
      </c>
      <c r="L705" s="70" t="str">
        <f t="shared" ca="1" si="60"/>
        <v/>
      </c>
      <c r="M705" s="54"/>
      <c r="N705" s="56"/>
    </row>
    <row r="706" spans="1:14" s="14" customFormat="1">
      <c r="A706" s="50"/>
      <c r="B706" s="51" t="str">
        <f t="shared" si="61"/>
        <v/>
      </c>
      <c r="C706" s="52"/>
      <c r="D706" s="53"/>
      <c r="E706" s="53"/>
      <c r="F706" s="69" t="str">
        <f t="shared" si="57"/>
        <v/>
      </c>
      <c r="G706" s="54" t="str">
        <f t="shared" si="62"/>
        <v/>
      </c>
      <c r="H706" s="54"/>
      <c r="I706" s="54"/>
      <c r="J706" s="70" t="str">
        <f t="shared" ca="1" si="58"/>
        <v/>
      </c>
      <c r="K706" s="70" t="str">
        <f t="shared" ca="1" si="59"/>
        <v/>
      </c>
      <c r="L706" s="70" t="str">
        <f t="shared" ca="1" si="60"/>
        <v/>
      </c>
      <c r="M706" s="54"/>
      <c r="N706" s="56"/>
    </row>
    <row r="707" spans="1:14" s="14" customFormat="1">
      <c r="A707" s="50"/>
      <c r="B707" s="51" t="str">
        <f t="shared" si="61"/>
        <v/>
      </c>
      <c r="C707" s="52"/>
      <c r="D707" s="53"/>
      <c r="E707" s="53"/>
      <c r="F707" s="69" t="str">
        <f t="shared" si="57"/>
        <v/>
      </c>
      <c r="G707" s="54" t="str">
        <f t="shared" si="62"/>
        <v/>
      </c>
      <c r="H707" s="54"/>
      <c r="I707" s="54"/>
      <c r="J707" s="70" t="str">
        <f t="shared" ca="1" si="58"/>
        <v/>
      </c>
      <c r="K707" s="70" t="str">
        <f t="shared" ca="1" si="59"/>
        <v/>
      </c>
      <c r="L707" s="70" t="str">
        <f t="shared" ca="1" si="60"/>
        <v/>
      </c>
      <c r="M707" s="54"/>
      <c r="N707" s="56"/>
    </row>
    <row r="708" spans="1:14" s="14" customFormat="1">
      <c r="A708" s="50"/>
      <c r="B708" s="51" t="str">
        <f t="shared" si="61"/>
        <v/>
      </c>
      <c r="C708" s="52"/>
      <c r="D708" s="53"/>
      <c r="E708" s="53"/>
      <c r="F708" s="69" t="str">
        <f t="shared" si="57"/>
        <v/>
      </c>
      <c r="G708" s="54" t="str">
        <f t="shared" si="62"/>
        <v/>
      </c>
      <c r="H708" s="54"/>
      <c r="I708" s="54"/>
      <c r="J708" s="70" t="str">
        <f t="shared" ca="1" si="58"/>
        <v/>
      </c>
      <c r="K708" s="70" t="str">
        <f t="shared" ca="1" si="59"/>
        <v/>
      </c>
      <c r="L708" s="70" t="str">
        <f t="shared" ca="1" si="60"/>
        <v/>
      </c>
      <c r="M708" s="54"/>
      <c r="N708" s="56"/>
    </row>
    <row r="709" spans="1:14" s="14" customFormat="1">
      <c r="A709" s="50"/>
      <c r="B709" s="51" t="str">
        <f t="shared" si="61"/>
        <v/>
      </c>
      <c r="C709" s="52"/>
      <c r="D709" s="53"/>
      <c r="E709" s="53"/>
      <c r="F709" s="69" t="str">
        <f t="shared" si="57"/>
        <v/>
      </c>
      <c r="G709" s="54" t="str">
        <f t="shared" si="62"/>
        <v/>
      </c>
      <c r="H709" s="54"/>
      <c r="I709" s="54"/>
      <c r="J709" s="70" t="str">
        <f t="shared" ca="1" si="58"/>
        <v/>
      </c>
      <c r="K709" s="70" t="str">
        <f t="shared" ca="1" si="59"/>
        <v/>
      </c>
      <c r="L709" s="70" t="str">
        <f t="shared" ca="1" si="60"/>
        <v/>
      </c>
      <c r="M709" s="54"/>
      <c r="N709" s="56"/>
    </row>
    <row r="710" spans="1:14" s="14" customFormat="1">
      <c r="A710" s="50"/>
      <c r="B710" s="51" t="str">
        <f t="shared" si="61"/>
        <v/>
      </c>
      <c r="C710" s="52"/>
      <c r="D710" s="53"/>
      <c r="E710" s="53"/>
      <c r="F710" s="69" t="str">
        <f t="shared" si="57"/>
        <v/>
      </c>
      <c r="G710" s="54" t="str">
        <f t="shared" si="62"/>
        <v/>
      </c>
      <c r="H710" s="54"/>
      <c r="I710" s="54"/>
      <c r="J710" s="70" t="str">
        <f t="shared" ca="1" si="58"/>
        <v/>
      </c>
      <c r="K710" s="70" t="str">
        <f t="shared" ca="1" si="59"/>
        <v/>
      </c>
      <c r="L710" s="70" t="str">
        <f t="shared" ca="1" si="60"/>
        <v/>
      </c>
      <c r="M710" s="54"/>
      <c r="N710" s="56"/>
    </row>
    <row r="711" spans="1:14" s="14" customFormat="1">
      <c r="A711" s="50"/>
      <c r="B711" s="51" t="str">
        <f t="shared" si="61"/>
        <v/>
      </c>
      <c r="C711" s="52"/>
      <c r="D711" s="53"/>
      <c r="E711" s="53"/>
      <c r="F711" s="69" t="str">
        <f t="shared" si="57"/>
        <v/>
      </c>
      <c r="G711" s="54" t="str">
        <f t="shared" si="62"/>
        <v/>
      </c>
      <c r="H711" s="54"/>
      <c r="I711" s="54"/>
      <c r="J711" s="70" t="str">
        <f t="shared" ca="1" si="58"/>
        <v/>
      </c>
      <c r="K711" s="70" t="str">
        <f t="shared" ca="1" si="59"/>
        <v/>
      </c>
      <c r="L711" s="70" t="str">
        <f t="shared" ca="1" si="60"/>
        <v/>
      </c>
      <c r="M711" s="54"/>
      <c r="N711" s="56"/>
    </row>
    <row r="712" spans="1:14" s="14" customFormat="1">
      <c r="A712" s="50"/>
      <c r="B712" s="51" t="str">
        <f t="shared" si="61"/>
        <v/>
      </c>
      <c r="C712" s="52"/>
      <c r="D712" s="53"/>
      <c r="E712" s="53"/>
      <c r="F712" s="69" t="str">
        <f t="shared" si="57"/>
        <v/>
      </c>
      <c r="G712" s="54" t="str">
        <f t="shared" si="62"/>
        <v/>
      </c>
      <c r="H712" s="54"/>
      <c r="I712" s="54"/>
      <c r="J712" s="70" t="str">
        <f t="shared" ca="1" si="58"/>
        <v/>
      </c>
      <c r="K712" s="70" t="str">
        <f t="shared" ca="1" si="59"/>
        <v/>
      </c>
      <c r="L712" s="70" t="str">
        <f t="shared" ca="1" si="60"/>
        <v/>
      </c>
      <c r="M712" s="54"/>
      <c r="N712" s="56"/>
    </row>
    <row r="713" spans="1:14" s="14" customFormat="1">
      <c r="A713" s="50"/>
      <c r="B713" s="51" t="str">
        <f t="shared" si="61"/>
        <v/>
      </c>
      <c r="C713" s="52"/>
      <c r="D713" s="53"/>
      <c r="E713" s="53"/>
      <c r="F713" s="69" t="str">
        <f t="shared" si="57"/>
        <v/>
      </c>
      <c r="G713" s="54" t="str">
        <f t="shared" si="62"/>
        <v/>
      </c>
      <c r="H713" s="54"/>
      <c r="I713" s="54"/>
      <c r="J713" s="70" t="str">
        <f t="shared" ca="1" si="58"/>
        <v/>
      </c>
      <c r="K713" s="70" t="str">
        <f t="shared" ca="1" si="59"/>
        <v/>
      </c>
      <c r="L713" s="70" t="str">
        <f t="shared" ca="1" si="60"/>
        <v/>
      </c>
      <c r="M713" s="54"/>
      <c r="N713" s="56"/>
    </row>
    <row r="714" spans="1:14" s="14" customFormat="1">
      <c r="A714" s="50"/>
      <c r="B714" s="51" t="str">
        <f t="shared" si="61"/>
        <v/>
      </c>
      <c r="C714" s="52"/>
      <c r="D714" s="53"/>
      <c r="E714" s="53"/>
      <c r="F714" s="69" t="str">
        <f t="shared" si="57"/>
        <v/>
      </c>
      <c r="G714" s="54" t="str">
        <f t="shared" si="62"/>
        <v/>
      </c>
      <c r="H714" s="54"/>
      <c r="I714" s="54"/>
      <c r="J714" s="70" t="str">
        <f t="shared" ca="1" si="58"/>
        <v/>
      </c>
      <c r="K714" s="70" t="str">
        <f t="shared" ca="1" si="59"/>
        <v/>
      </c>
      <c r="L714" s="70" t="str">
        <f t="shared" ca="1" si="60"/>
        <v/>
      </c>
      <c r="M714" s="54"/>
      <c r="N714" s="56"/>
    </row>
    <row r="715" spans="1:14" s="14" customFormat="1">
      <c r="A715" s="50"/>
      <c r="B715" s="51" t="str">
        <f t="shared" si="61"/>
        <v/>
      </c>
      <c r="C715" s="52"/>
      <c r="D715" s="53"/>
      <c r="E715" s="53"/>
      <c r="F715" s="69" t="str">
        <f t="shared" ref="F715:F778" si="63">IF(OR($A715="",$B715="",$D715=""),"",IF(AND($E715&lt;&gt;"",MONTH($E715)&lt;MONTH($K$9)),"",IF(AND($H715="",$E715=""),DATEDIF($D715,DATE(YEAR($K$9),MONTH($K$9)+1,0),"d"),IF(AND($D715&lt;&gt;"",$E715&lt;&gt;"",$H715=""),DATEDIF($D715,$E715,"d"),IF(AND($D715&lt;&gt;"",$E715&lt;&gt;"",$H715&lt;&gt;""),DAY(DATE(YEAR($E715),MONTH($E715)+1,0))-(DATE(YEAR($E715),MONTH($E715)+1,0)-$E715),DAY(DATE(YEAR($K$9),MONTH($K$9)+1,0)))))))</f>
        <v/>
      </c>
      <c r="G715" s="54" t="str">
        <f t="shared" si="62"/>
        <v/>
      </c>
      <c r="H715" s="54"/>
      <c r="I715" s="54"/>
      <c r="J715" s="70" t="str">
        <f t="shared" ref="J715:J778" ca="1" si="64">IFERROR(IF(AND($B$8&lt;&gt;"",MONTH($E715)=MONTH($K$9),($E715&gt;$B$8),($E715&gt;$D715)),-SUM($G715/DAY(DATE(YEAR($K$9),MONTH($K$9)+1,0)))*DATEDIF($B$8,$E715,"d")*$C715,""),"")</f>
        <v/>
      </c>
      <c r="K715" s="70" t="str">
        <f t="shared" ref="K715:K778" ca="1" si="65">IFERROR(IF($I715="",SUM($G715/DAY(DATE(YEAR($K$9),MONTH($K$9)+1,0)))*$F715*$C715,""),"")</f>
        <v/>
      </c>
      <c r="L715" s="70" t="str">
        <f t="shared" ref="L715:L778" ca="1" si="66">IFERROR(IF(SUM($H715+$K715)="","",SUM($H715+$K715)),"")</f>
        <v/>
      </c>
      <c r="M715" s="54"/>
      <c r="N715" s="56"/>
    </row>
    <row r="716" spans="1:14" s="14" customFormat="1">
      <c r="A716" s="50"/>
      <c r="B716" s="51" t="str">
        <f t="shared" si="61"/>
        <v/>
      </c>
      <c r="C716" s="52"/>
      <c r="D716" s="53"/>
      <c r="E716" s="53"/>
      <c r="F716" s="69" t="str">
        <f t="shared" si="63"/>
        <v/>
      </c>
      <c r="G716" s="54" t="str">
        <f t="shared" si="62"/>
        <v/>
      </c>
      <c r="H716" s="54"/>
      <c r="I716" s="54"/>
      <c r="J716" s="70" t="str">
        <f t="shared" ca="1" si="64"/>
        <v/>
      </c>
      <c r="K716" s="70" t="str">
        <f t="shared" ca="1" si="65"/>
        <v/>
      </c>
      <c r="L716" s="70" t="str">
        <f t="shared" ca="1" si="66"/>
        <v/>
      </c>
      <c r="M716" s="54"/>
      <c r="N716" s="56"/>
    </row>
    <row r="717" spans="1:14" s="14" customFormat="1">
      <c r="A717" s="50"/>
      <c r="B717" s="51" t="str">
        <f t="shared" si="61"/>
        <v/>
      </c>
      <c r="C717" s="52"/>
      <c r="D717" s="53"/>
      <c r="E717" s="53"/>
      <c r="F717" s="69" t="str">
        <f t="shared" si="63"/>
        <v/>
      </c>
      <c r="G717" s="54" t="str">
        <f t="shared" si="62"/>
        <v/>
      </c>
      <c r="H717" s="54"/>
      <c r="I717" s="54"/>
      <c r="J717" s="70" t="str">
        <f t="shared" ca="1" si="64"/>
        <v/>
      </c>
      <c r="K717" s="70" t="str">
        <f t="shared" ca="1" si="65"/>
        <v/>
      </c>
      <c r="L717" s="70" t="str">
        <f t="shared" ca="1" si="66"/>
        <v/>
      </c>
      <c r="M717" s="54"/>
      <c r="N717" s="56"/>
    </row>
    <row r="718" spans="1:14" s="14" customFormat="1">
      <c r="A718" s="50"/>
      <c r="B718" s="51" t="str">
        <f t="shared" si="61"/>
        <v/>
      </c>
      <c r="C718" s="52"/>
      <c r="D718" s="53"/>
      <c r="E718" s="53"/>
      <c r="F718" s="69" t="str">
        <f t="shared" si="63"/>
        <v/>
      </c>
      <c r="G718" s="54" t="str">
        <f t="shared" si="62"/>
        <v/>
      </c>
      <c r="H718" s="54"/>
      <c r="I718" s="54"/>
      <c r="J718" s="70" t="str">
        <f t="shared" ca="1" si="64"/>
        <v/>
      </c>
      <c r="K718" s="70" t="str">
        <f t="shared" ca="1" si="65"/>
        <v/>
      </c>
      <c r="L718" s="70" t="str">
        <f t="shared" ca="1" si="66"/>
        <v/>
      </c>
      <c r="M718" s="54"/>
      <c r="N718" s="56"/>
    </row>
    <row r="719" spans="1:14" s="14" customFormat="1">
      <c r="A719" s="50"/>
      <c r="B719" s="51" t="str">
        <f t="shared" si="61"/>
        <v/>
      </c>
      <c r="C719" s="52"/>
      <c r="D719" s="53"/>
      <c r="E719" s="53"/>
      <c r="F719" s="69" t="str">
        <f t="shared" si="63"/>
        <v/>
      </c>
      <c r="G719" s="54" t="str">
        <f t="shared" si="62"/>
        <v/>
      </c>
      <c r="H719" s="54"/>
      <c r="I719" s="54"/>
      <c r="J719" s="70" t="str">
        <f t="shared" ca="1" si="64"/>
        <v/>
      </c>
      <c r="K719" s="70" t="str">
        <f t="shared" ca="1" si="65"/>
        <v/>
      </c>
      <c r="L719" s="70" t="str">
        <f t="shared" ca="1" si="66"/>
        <v/>
      </c>
      <c r="M719" s="54"/>
      <c r="N719" s="56"/>
    </row>
    <row r="720" spans="1:14" s="14" customFormat="1">
      <c r="A720" s="50"/>
      <c r="B720" s="51" t="str">
        <f t="shared" si="61"/>
        <v/>
      </c>
      <c r="C720" s="52"/>
      <c r="D720" s="53"/>
      <c r="E720" s="53"/>
      <c r="F720" s="69" t="str">
        <f t="shared" si="63"/>
        <v/>
      </c>
      <c r="G720" s="54" t="str">
        <f t="shared" si="62"/>
        <v/>
      </c>
      <c r="H720" s="54"/>
      <c r="I720" s="54"/>
      <c r="J720" s="70" t="str">
        <f t="shared" ca="1" si="64"/>
        <v/>
      </c>
      <c r="K720" s="70" t="str">
        <f t="shared" ca="1" si="65"/>
        <v/>
      </c>
      <c r="L720" s="70" t="str">
        <f t="shared" ca="1" si="66"/>
        <v/>
      </c>
      <c r="M720" s="54"/>
      <c r="N720" s="56"/>
    </row>
    <row r="721" spans="1:14" s="14" customFormat="1">
      <c r="A721" s="50"/>
      <c r="B721" s="51" t="str">
        <f t="shared" si="61"/>
        <v/>
      </c>
      <c r="C721" s="52"/>
      <c r="D721" s="53"/>
      <c r="E721" s="53"/>
      <c r="F721" s="69" t="str">
        <f t="shared" si="63"/>
        <v/>
      </c>
      <c r="G721" s="54" t="str">
        <f t="shared" si="62"/>
        <v/>
      </c>
      <c r="H721" s="54"/>
      <c r="I721" s="54"/>
      <c r="J721" s="70" t="str">
        <f t="shared" ca="1" si="64"/>
        <v/>
      </c>
      <c r="K721" s="70" t="str">
        <f t="shared" ca="1" si="65"/>
        <v/>
      </c>
      <c r="L721" s="70" t="str">
        <f t="shared" ca="1" si="66"/>
        <v/>
      </c>
      <c r="M721" s="54"/>
      <c r="N721" s="56"/>
    </row>
    <row r="722" spans="1:14" s="14" customFormat="1">
      <c r="A722" s="50"/>
      <c r="B722" s="51" t="str">
        <f t="shared" si="61"/>
        <v/>
      </c>
      <c r="C722" s="52"/>
      <c r="D722" s="53"/>
      <c r="E722" s="53"/>
      <c r="F722" s="69" t="str">
        <f t="shared" si="63"/>
        <v/>
      </c>
      <c r="G722" s="54" t="str">
        <f t="shared" si="62"/>
        <v/>
      </c>
      <c r="H722" s="54"/>
      <c r="I722" s="54"/>
      <c r="J722" s="70" t="str">
        <f t="shared" ca="1" si="64"/>
        <v/>
      </c>
      <c r="K722" s="70" t="str">
        <f t="shared" ca="1" si="65"/>
        <v/>
      </c>
      <c r="L722" s="70" t="str">
        <f t="shared" ca="1" si="66"/>
        <v/>
      </c>
      <c r="M722" s="54"/>
      <c r="N722" s="56"/>
    </row>
    <row r="723" spans="1:14" s="14" customFormat="1">
      <c r="A723" s="50"/>
      <c r="B723" s="51" t="str">
        <f t="shared" si="61"/>
        <v/>
      </c>
      <c r="C723" s="52"/>
      <c r="D723" s="53"/>
      <c r="E723" s="53"/>
      <c r="F723" s="69" t="str">
        <f t="shared" si="63"/>
        <v/>
      </c>
      <c r="G723" s="54" t="str">
        <f t="shared" si="62"/>
        <v/>
      </c>
      <c r="H723" s="54"/>
      <c r="I723" s="54"/>
      <c r="J723" s="70" t="str">
        <f t="shared" ca="1" si="64"/>
        <v/>
      </c>
      <c r="K723" s="70" t="str">
        <f t="shared" ca="1" si="65"/>
        <v/>
      </c>
      <c r="L723" s="70" t="str">
        <f t="shared" ca="1" si="66"/>
        <v/>
      </c>
      <c r="M723" s="54"/>
      <c r="N723" s="56"/>
    </row>
    <row r="724" spans="1:14" s="14" customFormat="1">
      <c r="A724" s="50"/>
      <c r="B724" s="51" t="str">
        <f t="shared" si="61"/>
        <v/>
      </c>
      <c r="C724" s="52"/>
      <c r="D724" s="53"/>
      <c r="E724" s="53"/>
      <c r="F724" s="69" t="str">
        <f t="shared" si="63"/>
        <v/>
      </c>
      <c r="G724" s="54" t="str">
        <f t="shared" si="62"/>
        <v/>
      </c>
      <c r="H724" s="54"/>
      <c r="I724" s="54"/>
      <c r="J724" s="70" t="str">
        <f t="shared" ca="1" si="64"/>
        <v/>
      </c>
      <c r="K724" s="70" t="str">
        <f t="shared" ca="1" si="65"/>
        <v/>
      </c>
      <c r="L724" s="70" t="str">
        <f t="shared" ca="1" si="66"/>
        <v/>
      </c>
      <c r="M724" s="54"/>
      <c r="N724" s="56"/>
    </row>
    <row r="725" spans="1:14" s="14" customFormat="1">
      <c r="A725" s="50"/>
      <c r="B725" s="51" t="str">
        <f t="shared" si="61"/>
        <v/>
      </c>
      <c r="C725" s="52"/>
      <c r="D725" s="53"/>
      <c r="E725" s="53"/>
      <c r="F725" s="69" t="str">
        <f t="shared" si="63"/>
        <v/>
      </c>
      <c r="G725" s="54" t="str">
        <f t="shared" si="62"/>
        <v/>
      </c>
      <c r="H725" s="54"/>
      <c r="I725" s="54"/>
      <c r="J725" s="70" t="str">
        <f t="shared" ca="1" si="64"/>
        <v/>
      </c>
      <c r="K725" s="70" t="str">
        <f t="shared" ca="1" si="65"/>
        <v/>
      </c>
      <c r="L725" s="70" t="str">
        <f t="shared" ca="1" si="66"/>
        <v/>
      </c>
      <c r="M725" s="54"/>
      <c r="N725" s="56"/>
    </row>
    <row r="726" spans="1:14" s="14" customFormat="1">
      <c r="A726" s="50"/>
      <c r="B726" s="51" t="str">
        <f t="shared" si="61"/>
        <v/>
      </c>
      <c r="C726" s="52"/>
      <c r="D726" s="53"/>
      <c r="E726" s="53"/>
      <c r="F726" s="69" t="str">
        <f t="shared" si="63"/>
        <v/>
      </c>
      <c r="G726" s="54" t="str">
        <f t="shared" si="62"/>
        <v/>
      </c>
      <c r="H726" s="54"/>
      <c r="I726" s="54"/>
      <c r="J726" s="70" t="str">
        <f t="shared" ca="1" si="64"/>
        <v/>
      </c>
      <c r="K726" s="70" t="str">
        <f t="shared" ca="1" si="65"/>
        <v/>
      </c>
      <c r="L726" s="70" t="str">
        <f t="shared" ca="1" si="66"/>
        <v/>
      </c>
      <c r="M726" s="54"/>
      <c r="N726" s="56"/>
    </row>
    <row r="727" spans="1:14" s="14" customFormat="1">
      <c r="A727" s="50"/>
      <c r="B727" s="51" t="str">
        <f t="shared" si="61"/>
        <v/>
      </c>
      <c r="C727" s="52"/>
      <c r="D727" s="53"/>
      <c r="E727" s="53"/>
      <c r="F727" s="69" t="str">
        <f t="shared" si="63"/>
        <v/>
      </c>
      <c r="G727" s="54" t="str">
        <f t="shared" si="62"/>
        <v/>
      </c>
      <c r="H727" s="54"/>
      <c r="I727" s="54"/>
      <c r="J727" s="70" t="str">
        <f t="shared" ca="1" si="64"/>
        <v/>
      </c>
      <c r="K727" s="70" t="str">
        <f t="shared" ca="1" si="65"/>
        <v/>
      </c>
      <c r="L727" s="70" t="str">
        <f t="shared" ca="1" si="66"/>
        <v/>
      </c>
      <c r="M727" s="54"/>
      <c r="N727" s="56"/>
    </row>
    <row r="728" spans="1:14" s="14" customFormat="1">
      <c r="A728" s="50"/>
      <c r="B728" s="51" t="str">
        <f t="shared" si="61"/>
        <v/>
      </c>
      <c r="C728" s="52"/>
      <c r="D728" s="53"/>
      <c r="E728" s="53"/>
      <c r="F728" s="69" t="str">
        <f t="shared" si="63"/>
        <v/>
      </c>
      <c r="G728" s="54" t="str">
        <f t="shared" si="62"/>
        <v/>
      </c>
      <c r="H728" s="54"/>
      <c r="I728" s="54"/>
      <c r="J728" s="70" t="str">
        <f t="shared" ca="1" si="64"/>
        <v/>
      </c>
      <c r="K728" s="70" t="str">
        <f t="shared" ca="1" si="65"/>
        <v/>
      </c>
      <c r="L728" s="70" t="str">
        <f t="shared" ca="1" si="66"/>
        <v/>
      </c>
      <c r="M728" s="54"/>
      <c r="N728" s="56"/>
    </row>
    <row r="729" spans="1:14" s="14" customFormat="1">
      <c r="A729" s="50"/>
      <c r="B729" s="51" t="str">
        <f t="shared" si="61"/>
        <v/>
      </c>
      <c r="C729" s="52"/>
      <c r="D729" s="53"/>
      <c r="E729" s="53"/>
      <c r="F729" s="69" t="str">
        <f t="shared" si="63"/>
        <v/>
      </c>
      <c r="G729" s="54" t="str">
        <f t="shared" si="62"/>
        <v/>
      </c>
      <c r="H729" s="54"/>
      <c r="I729" s="54"/>
      <c r="J729" s="70" t="str">
        <f t="shared" ca="1" si="64"/>
        <v/>
      </c>
      <c r="K729" s="70" t="str">
        <f t="shared" ca="1" si="65"/>
        <v/>
      </c>
      <c r="L729" s="70" t="str">
        <f t="shared" ca="1" si="66"/>
        <v/>
      </c>
      <c r="M729" s="54"/>
      <c r="N729" s="56"/>
    </row>
    <row r="730" spans="1:14" s="14" customFormat="1">
      <c r="A730" s="50"/>
      <c r="B730" s="51" t="str">
        <f t="shared" si="61"/>
        <v/>
      </c>
      <c r="C730" s="52"/>
      <c r="D730" s="53"/>
      <c r="E730" s="53"/>
      <c r="F730" s="69" t="str">
        <f t="shared" si="63"/>
        <v/>
      </c>
      <c r="G730" s="54" t="str">
        <f t="shared" si="62"/>
        <v/>
      </c>
      <c r="H730" s="54"/>
      <c r="I730" s="54"/>
      <c r="J730" s="70" t="str">
        <f t="shared" ca="1" si="64"/>
        <v/>
      </c>
      <c r="K730" s="70" t="str">
        <f t="shared" ca="1" si="65"/>
        <v/>
      </c>
      <c r="L730" s="70" t="str">
        <f t="shared" ca="1" si="66"/>
        <v/>
      </c>
      <c r="M730" s="54"/>
      <c r="N730" s="56"/>
    </row>
    <row r="731" spans="1:14" s="14" customFormat="1">
      <c r="A731" s="50"/>
      <c r="B731" s="51" t="str">
        <f t="shared" si="61"/>
        <v/>
      </c>
      <c r="C731" s="52"/>
      <c r="D731" s="53"/>
      <c r="E731" s="53"/>
      <c r="F731" s="69" t="str">
        <f t="shared" si="63"/>
        <v/>
      </c>
      <c r="G731" s="54" t="str">
        <f t="shared" si="62"/>
        <v/>
      </c>
      <c r="H731" s="54"/>
      <c r="I731" s="54"/>
      <c r="J731" s="70" t="str">
        <f t="shared" ca="1" si="64"/>
        <v/>
      </c>
      <c r="K731" s="70" t="str">
        <f t="shared" ca="1" si="65"/>
        <v/>
      </c>
      <c r="L731" s="70" t="str">
        <f t="shared" ca="1" si="66"/>
        <v/>
      </c>
      <c r="M731" s="54"/>
      <c r="N731" s="56"/>
    </row>
    <row r="732" spans="1:14" s="14" customFormat="1">
      <c r="A732" s="50"/>
      <c r="B732" s="51" t="str">
        <f t="shared" si="61"/>
        <v/>
      </c>
      <c r="C732" s="52"/>
      <c r="D732" s="53"/>
      <c r="E732" s="53"/>
      <c r="F732" s="69" t="str">
        <f t="shared" si="63"/>
        <v/>
      </c>
      <c r="G732" s="54" t="str">
        <f t="shared" si="62"/>
        <v/>
      </c>
      <c r="H732" s="54"/>
      <c r="I732" s="54"/>
      <c r="J732" s="70" t="str">
        <f t="shared" ca="1" si="64"/>
        <v/>
      </c>
      <c r="K732" s="70" t="str">
        <f t="shared" ca="1" si="65"/>
        <v/>
      </c>
      <c r="L732" s="70" t="str">
        <f t="shared" ca="1" si="66"/>
        <v/>
      </c>
      <c r="M732" s="54"/>
      <c r="N732" s="56"/>
    </row>
    <row r="733" spans="1:14" s="14" customFormat="1">
      <c r="A733" s="50"/>
      <c r="B733" s="51" t="str">
        <f t="shared" si="61"/>
        <v/>
      </c>
      <c r="C733" s="52"/>
      <c r="D733" s="53"/>
      <c r="E733" s="53"/>
      <c r="F733" s="69" t="str">
        <f t="shared" si="63"/>
        <v/>
      </c>
      <c r="G733" s="54" t="str">
        <f t="shared" si="62"/>
        <v/>
      </c>
      <c r="H733" s="54"/>
      <c r="I733" s="54"/>
      <c r="J733" s="70" t="str">
        <f t="shared" ca="1" si="64"/>
        <v/>
      </c>
      <c r="K733" s="70" t="str">
        <f t="shared" ca="1" si="65"/>
        <v/>
      </c>
      <c r="L733" s="70" t="str">
        <f t="shared" ca="1" si="66"/>
        <v/>
      </c>
      <c r="M733" s="54"/>
      <c r="N733" s="56"/>
    </row>
    <row r="734" spans="1:14" s="14" customFormat="1">
      <c r="A734" s="50"/>
      <c r="B734" s="51" t="str">
        <f t="shared" si="61"/>
        <v/>
      </c>
      <c r="C734" s="52"/>
      <c r="D734" s="53"/>
      <c r="E734" s="53"/>
      <c r="F734" s="69" t="str">
        <f t="shared" si="63"/>
        <v/>
      </c>
      <c r="G734" s="54" t="str">
        <f t="shared" si="62"/>
        <v/>
      </c>
      <c r="H734" s="54"/>
      <c r="I734" s="54"/>
      <c r="J734" s="70" t="str">
        <f t="shared" ca="1" si="64"/>
        <v/>
      </c>
      <c r="K734" s="70" t="str">
        <f t="shared" ca="1" si="65"/>
        <v/>
      </c>
      <c r="L734" s="70" t="str">
        <f t="shared" ca="1" si="66"/>
        <v/>
      </c>
      <c r="M734" s="54"/>
      <c r="N734" s="56"/>
    </row>
    <row r="735" spans="1:14" s="14" customFormat="1">
      <c r="A735" s="50"/>
      <c r="B735" s="51" t="str">
        <f t="shared" si="61"/>
        <v/>
      </c>
      <c r="C735" s="52"/>
      <c r="D735" s="53"/>
      <c r="E735" s="53"/>
      <c r="F735" s="69" t="str">
        <f t="shared" si="63"/>
        <v/>
      </c>
      <c r="G735" s="54" t="str">
        <f t="shared" si="62"/>
        <v/>
      </c>
      <c r="H735" s="54"/>
      <c r="I735" s="54"/>
      <c r="J735" s="70" t="str">
        <f t="shared" ca="1" si="64"/>
        <v/>
      </c>
      <c r="K735" s="70" t="str">
        <f t="shared" ca="1" si="65"/>
        <v/>
      </c>
      <c r="L735" s="70" t="str">
        <f t="shared" ca="1" si="66"/>
        <v/>
      </c>
      <c r="M735" s="54"/>
      <c r="N735" s="56"/>
    </row>
    <row r="736" spans="1:14" s="14" customFormat="1">
      <c r="A736" s="50"/>
      <c r="B736" s="51" t="str">
        <f t="shared" si="61"/>
        <v/>
      </c>
      <c r="C736" s="52"/>
      <c r="D736" s="53"/>
      <c r="E736" s="53"/>
      <c r="F736" s="69" t="str">
        <f t="shared" si="63"/>
        <v/>
      </c>
      <c r="G736" s="54" t="str">
        <f t="shared" si="62"/>
        <v/>
      </c>
      <c r="H736" s="54"/>
      <c r="I736" s="54"/>
      <c r="J736" s="70" t="str">
        <f t="shared" ca="1" si="64"/>
        <v/>
      </c>
      <c r="K736" s="70" t="str">
        <f t="shared" ca="1" si="65"/>
        <v/>
      </c>
      <c r="L736" s="70" t="str">
        <f t="shared" ca="1" si="66"/>
        <v/>
      </c>
      <c r="M736" s="54"/>
      <c r="N736" s="56"/>
    </row>
    <row r="737" spans="1:14" s="14" customFormat="1">
      <c r="A737" s="50"/>
      <c r="B737" s="51" t="str">
        <f t="shared" si="61"/>
        <v/>
      </c>
      <c r="C737" s="52"/>
      <c r="D737" s="53"/>
      <c r="E737" s="53"/>
      <c r="F737" s="69" t="str">
        <f t="shared" si="63"/>
        <v/>
      </c>
      <c r="G737" s="54" t="str">
        <f t="shared" si="62"/>
        <v/>
      </c>
      <c r="H737" s="54"/>
      <c r="I737" s="54"/>
      <c r="J737" s="70" t="str">
        <f t="shared" ca="1" si="64"/>
        <v/>
      </c>
      <c r="K737" s="70" t="str">
        <f t="shared" ca="1" si="65"/>
        <v/>
      </c>
      <c r="L737" s="70" t="str">
        <f t="shared" ca="1" si="66"/>
        <v/>
      </c>
      <c r="M737" s="54"/>
      <c r="N737" s="56"/>
    </row>
    <row r="738" spans="1:14" s="14" customFormat="1">
      <c r="A738" s="50"/>
      <c r="B738" s="51" t="str">
        <f t="shared" si="61"/>
        <v/>
      </c>
      <c r="C738" s="52"/>
      <c r="D738" s="53"/>
      <c r="E738" s="53"/>
      <c r="F738" s="69" t="str">
        <f t="shared" si="63"/>
        <v/>
      </c>
      <c r="G738" s="54" t="str">
        <f t="shared" si="62"/>
        <v/>
      </c>
      <c r="H738" s="54"/>
      <c r="I738" s="54"/>
      <c r="J738" s="70" t="str">
        <f t="shared" ca="1" si="64"/>
        <v/>
      </c>
      <c r="K738" s="70" t="str">
        <f t="shared" ca="1" si="65"/>
        <v/>
      </c>
      <c r="L738" s="70" t="str">
        <f t="shared" ca="1" si="66"/>
        <v/>
      </c>
      <c r="M738" s="54"/>
      <c r="N738" s="56"/>
    </row>
    <row r="739" spans="1:14" s="14" customFormat="1">
      <c r="A739" s="50"/>
      <c r="B739" s="51" t="str">
        <f t="shared" si="61"/>
        <v/>
      </c>
      <c r="C739" s="52"/>
      <c r="D739" s="53"/>
      <c r="E739" s="53"/>
      <c r="F739" s="69" t="str">
        <f t="shared" si="63"/>
        <v/>
      </c>
      <c r="G739" s="54" t="str">
        <f t="shared" si="62"/>
        <v/>
      </c>
      <c r="H739" s="54"/>
      <c r="I739" s="54"/>
      <c r="J739" s="70" t="str">
        <f t="shared" ca="1" si="64"/>
        <v/>
      </c>
      <c r="K739" s="70" t="str">
        <f t="shared" ca="1" si="65"/>
        <v/>
      </c>
      <c r="L739" s="70" t="str">
        <f t="shared" ca="1" si="66"/>
        <v/>
      </c>
      <c r="M739" s="54"/>
      <c r="N739" s="56"/>
    </row>
    <row r="740" spans="1:14" s="14" customFormat="1">
      <c r="A740" s="50"/>
      <c r="B740" s="51" t="str">
        <f t="shared" si="61"/>
        <v/>
      </c>
      <c r="C740" s="52"/>
      <c r="D740" s="53"/>
      <c r="E740" s="53"/>
      <c r="F740" s="69" t="str">
        <f t="shared" si="63"/>
        <v/>
      </c>
      <c r="G740" s="54" t="str">
        <f t="shared" si="62"/>
        <v/>
      </c>
      <c r="H740" s="54"/>
      <c r="I740" s="54"/>
      <c r="J740" s="70" t="str">
        <f t="shared" ca="1" si="64"/>
        <v/>
      </c>
      <c r="K740" s="70" t="str">
        <f t="shared" ca="1" si="65"/>
        <v/>
      </c>
      <c r="L740" s="70" t="str">
        <f t="shared" ca="1" si="66"/>
        <v/>
      </c>
      <c r="M740" s="54"/>
      <c r="N740" s="56"/>
    </row>
    <row r="741" spans="1:14" s="14" customFormat="1">
      <c r="A741" s="50"/>
      <c r="B741" s="51" t="str">
        <f t="shared" si="61"/>
        <v/>
      </c>
      <c r="C741" s="52"/>
      <c r="D741" s="53"/>
      <c r="E741" s="53"/>
      <c r="F741" s="69" t="str">
        <f t="shared" si="63"/>
        <v/>
      </c>
      <c r="G741" s="54" t="str">
        <f t="shared" si="62"/>
        <v/>
      </c>
      <c r="H741" s="54"/>
      <c r="I741" s="54"/>
      <c r="J741" s="70" t="str">
        <f t="shared" ca="1" si="64"/>
        <v/>
      </c>
      <c r="K741" s="70" t="str">
        <f t="shared" ca="1" si="65"/>
        <v/>
      </c>
      <c r="L741" s="70" t="str">
        <f t="shared" ca="1" si="66"/>
        <v/>
      </c>
      <c r="M741" s="54"/>
      <c r="N741" s="56"/>
    </row>
    <row r="742" spans="1:14" s="14" customFormat="1">
      <c r="A742" s="50"/>
      <c r="B742" s="51" t="str">
        <f t="shared" si="61"/>
        <v/>
      </c>
      <c r="C742" s="52"/>
      <c r="D742" s="53"/>
      <c r="E742" s="53"/>
      <c r="F742" s="69" t="str">
        <f t="shared" si="63"/>
        <v/>
      </c>
      <c r="G742" s="54" t="str">
        <f t="shared" si="62"/>
        <v/>
      </c>
      <c r="H742" s="54"/>
      <c r="I742" s="54"/>
      <c r="J742" s="70" t="str">
        <f t="shared" ca="1" si="64"/>
        <v/>
      </c>
      <c r="K742" s="70" t="str">
        <f t="shared" ca="1" si="65"/>
        <v/>
      </c>
      <c r="L742" s="70" t="str">
        <f t="shared" ca="1" si="66"/>
        <v/>
      </c>
      <c r="M742" s="54"/>
      <c r="N742" s="56"/>
    </row>
    <row r="743" spans="1:14" s="14" customFormat="1">
      <c r="A743" s="50"/>
      <c r="B743" s="51" t="str">
        <f t="shared" si="61"/>
        <v/>
      </c>
      <c r="C743" s="52"/>
      <c r="D743" s="53"/>
      <c r="E743" s="53"/>
      <c r="F743" s="69" t="str">
        <f t="shared" si="63"/>
        <v/>
      </c>
      <c r="G743" s="54" t="str">
        <f t="shared" si="62"/>
        <v/>
      </c>
      <c r="H743" s="54"/>
      <c r="I743" s="54"/>
      <c r="J743" s="70" t="str">
        <f t="shared" ca="1" si="64"/>
        <v/>
      </c>
      <c r="K743" s="70" t="str">
        <f t="shared" ca="1" si="65"/>
        <v/>
      </c>
      <c r="L743" s="70" t="str">
        <f t="shared" ca="1" si="66"/>
        <v/>
      </c>
      <c r="M743" s="54"/>
      <c r="N743" s="56"/>
    </row>
    <row r="744" spans="1:14" s="14" customFormat="1">
      <c r="A744" s="50"/>
      <c r="B744" s="51" t="str">
        <f t="shared" si="61"/>
        <v/>
      </c>
      <c r="C744" s="52"/>
      <c r="D744" s="53"/>
      <c r="E744" s="53"/>
      <c r="F744" s="69" t="str">
        <f t="shared" si="63"/>
        <v/>
      </c>
      <c r="G744" s="54" t="str">
        <f t="shared" si="62"/>
        <v/>
      </c>
      <c r="H744" s="54"/>
      <c r="I744" s="54"/>
      <c r="J744" s="70" t="str">
        <f t="shared" ca="1" si="64"/>
        <v/>
      </c>
      <c r="K744" s="70" t="str">
        <f t="shared" ca="1" si="65"/>
        <v/>
      </c>
      <c r="L744" s="70" t="str">
        <f t="shared" ca="1" si="66"/>
        <v/>
      </c>
      <c r="M744" s="54"/>
      <c r="N744" s="56"/>
    </row>
    <row r="745" spans="1:14" s="14" customFormat="1">
      <c r="A745" s="50"/>
      <c r="B745" s="51" t="str">
        <f t="shared" si="61"/>
        <v/>
      </c>
      <c r="C745" s="52"/>
      <c r="D745" s="53"/>
      <c r="E745" s="53"/>
      <c r="F745" s="69" t="str">
        <f t="shared" si="63"/>
        <v/>
      </c>
      <c r="G745" s="54" t="str">
        <f t="shared" si="62"/>
        <v/>
      </c>
      <c r="H745" s="54"/>
      <c r="I745" s="54"/>
      <c r="J745" s="70" t="str">
        <f t="shared" ca="1" si="64"/>
        <v/>
      </c>
      <c r="K745" s="70" t="str">
        <f t="shared" ca="1" si="65"/>
        <v/>
      </c>
      <c r="L745" s="70" t="str">
        <f t="shared" ca="1" si="66"/>
        <v/>
      </c>
      <c r="M745" s="54"/>
      <c r="N745" s="56"/>
    </row>
    <row r="746" spans="1:14" s="14" customFormat="1">
      <c r="A746" s="50"/>
      <c r="B746" s="51" t="str">
        <f t="shared" si="61"/>
        <v/>
      </c>
      <c r="C746" s="52"/>
      <c r="D746" s="53"/>
      <c r="E746" s="53"/>
      <c r="F746" s="69" t="str">
        <f t="shared" si="63"/>
        <v/>
      </c>
      <c r="G746" s="54" t="str">
        <f t="shared" si="62"/>
        <v/>
      </c>
      <c r="H746" s="54"/>
      <c r="I746" s="54"/>
      <c r="J746" s="70" t="str">
        <f t="shared" ca="1" si="64"/>
        <v/>
      </c>
      <c r="K746" s="70" t="str">
        <f t="shared" ca="1" si="65"/>
        <v/>
      </c>
      <c r="L746" s="70" t="str">
        <f t="shared" ca="1" si="66"/>
        <v/>
      </c>
      <c r="M746" s="54"/>
      <c r="N746" s="56"/>
    </row>
    <row r="747" spans="1:14" s="14" customFormat="1">
      <c r="A747" s="50"/>
      <c r="B747" s="51" t="str">
        <f t="shared" si="61"/>
        <v/>
      </c>
      <c r="C747" s="52"/>
      <c r="D747" s="53"/>
      <c r="E747" s="53"/>
      <c r="F747" s="69" t="str">
        <f t="shared" si="63"/>
        <v/>
      </c>
      <c r="G747" s="54" t="str">
        <f t="shared" si="62"/>
        <v/>
      </c>
      <c r="H747" s="54"/>
      <c r="I747" s="54"/>
      <c r="J747" s="70" t="str">
        <f t="shared" ca="1" si="64"/>
        <v/>
      </c>
      <c r="K747" s="70" t="str">
        <f t="shared" ca="1" si="65"/>
        <v/>
      </c>
      <c r="L747" s="70" t="str">
        <f t="shared" ca="1" si="66"/>
        <v/>
      </c>
      <c r="M747" s="54"/>
      <c r="N747" s="56"/>
    </row>
    <row r="748" spans="1:14" s="14" customFormat="1">
      <c r="A748" s="50"/>
      <c r="B748" s="51" t="str">
        <f t="shared" si="61"/>
        <v/>
      </c>
      <c r="C748" s="52"/>
      <c r="D748" s="53"/>
      <c r="E748" s="53"/>
      <c r="F748" s="69" t="str">
        <f t="shared" si="63"/>
        <v/>
      </c>
      <c r="G748" s="54" t="str">
        <f t="shared" si="62"/>
        <v/>
      </c>
      <c r="H748" s="54"/>
      <c r="I748" s="54"/>
      <c r="J748" s="70" t="str">
        <f t="shared" ca="1" si="64"/>
        <v/>
      </c>
      <c r="K748" s="70" t="str">
        <f t="shared" ca="1" si="65"/>
        <v/>
      </c>
      <c r="L748" s="70" t="str">
        <f t="shared" ca="1" si="66"/>
        <v/>
      </c>
      <c r="M748" s="54"/>
      <c r="N748" s="56"/>
    </row>
    <row r="749" spans="1:14" s="14" customFormat="1">
      <c r="A749" s="50"/>
      <c r="B749" s="51" t="str">
        <f t="shared" si="61"/>
        <v/>
      </c>
      <c r="C749" s="52"/>
      <c r="D749" s="53"/>
      <c r="E749" s="53"/>
      <c r="F749" s="69" t="str">
        <f t="shared" si="63"/>
        <v/>
      </c>
      <c r="G749" s="54" t="str">
        <f t="shared" si="62"/>
        <v/>
      </c>
      <c r="H749" s="54"/>
      <c r="I749" s="54"/>
      <c r="J749" s="70" t="str">
        <f t="shared" ca="1" si="64"/>
        <v/>
      </c>
      <c r="K749" s="70" t="str">
        <f t="shared" ca="1" si="65"/>
        <v/>
      </c>
      <c r="L749" s="70" t="str">
        <f t="shared" ca="1" si="66"/>
        <v/>
      </c>
      <c r="M749" s="54"/>
      <c r="N749" s="56"/>
    </row>
    <row r="750" spans="1:14" s="14" customFormat="1">
      <c r="A750" s="50"/>
      <c r="B750" s="51" t="str">
        <f t="shared" si="61"/>
        <v/>
      </c>
      <c r="C750" s="52"/>
      <c r="D750" s="53"/>
      <c r="E750" s="53"/>
      <c r="F750" s="69" t="str">
        <f t="shared" si="63"/>
        <v/>
      </c>
      <c r="G750" s="54" t="str">
        <f t="shared" si="62"/>
        <v/>
      </c>
      <c r="H750" s="54"/>
      <c r="I750" s="54"/>
      <c r="J750" s="70" t="str">
        <f t="shared" ca="1" si="64"/>
        <v/>
      </c>
      <c r="K750" s="70" t="str">
        <f t="shared" ca="1" si="65"/>
        <v/>
      </c>
      <c r="L750" s="70" t="str">
        <f t="shared" ca="1" si="66"/>
        <v/>
      </c>
      <c r="M750" s="54"/>
      <c r="N750" s="56"/>
    </row>
    <row r="751" spans="1:14" s="14" customFormat="1">
      <c r="A751" s="50"/>
      <c r="B751" s="51" t="str">
        <f t="shared" si="61"/>
        <v/>
      </c>
      <c r="C751" s="52"/>
      <c r="D751" s="53"/>
      <c r="E751" s="53"/>
      <c r="F751" s="69" t="str">
        <f t="shared" si="63"/>
        <v/>
      </c>
      <c r="G751" s="54" t="str">
        <f t="shared" si="62"/>
        <v/>
      </c>
      <c r="H751" s="54"/>
      <c r="I751" s="54"/>
      <c r="J751" s="70" t="str">
        <f t="shared" ca="1" si="64"/>
        <v/>
      </c>
      <c r="K751" s="70" t="str">
        <f t="shared" ca="1" si="65"/>
        <v/>
      </c>
      <c r="L751" s="70" t="str">
        <f t="shared" ca="1" si="66"/>
        <v/>
      </c>
      <c r="M751" s="54"/>
      <c r="N751" s="56"/>
    </row>
    <row r="752" spans="1:14" s="14" customFormat="1">
      <c r="A752" s="50"/>
      <c r="B752" s="51" t="str">
        <f t="shared" si="61"/>
        <v/>
      </c>
      <c r="C752" s="52"/>
      <c r="D752" s="53"/>
      <c r="E752" s="53"/>
      <c r="F752" s="69" t="str">
        <f t="shared" si="63"/>
        <v/>
      </c>
      <c r="G752" s="54" t="str">
        <f t="shared" si="62"/>
        <v/>
      </c>
      <c r="H752" s="54"/>
      <c r="I752" s="54"/>
      <c r="J752" s="70" t="str">
        <f t="shared" ca="1" si="64"/>
        <v/>
      </c>
      <c r="K752" s="70" t="str">
        <f t="shared" ca="1" si="65"/>
        <v/>
      </c>
      <c r="L752" s="70" t="str">
        <f t="shared" ca="1" si="66"/>
        <v/>
      </c>
      <c r="M752" s="54"/>
      <c r="N752" s="56"/>
    </row>
    <row r="753" spans="1:14" s="14" customFormat="1">
      <c r="A753" s="50"/>
      <c r="B753" s="51" t="str">
        <f t="shared" si="61"/>
        <v/>
      </c>
      <c r="C753" s="52"/>
      <c r="D753" s="53"/>
      <c r="E753" s="53"/>
      <c r="F753" s="69" t="str">
        <f t="shared" si="63"/>
        <v/>
      </c>
      <c r="G753" s="54" t="str">
        <f t="shared" si="62"/>
        <v/>
      </c>
      <c r="H753" s="54"/>
      <c r="I753" s="54"/>
      <c r="J753" s="70" t="str">
        <f t="shared" ca="1" si="64"/>
        <v/>
      </c>
      <c r="K753" s="70" t="str">
        <f t="shared" ca="1" si="65"/>
        <v/>
      </c>
      <c r="L753" s="70" t="str">
        <f t="shared" ca="1" si="66"/>
        <v/>
      </c>
      <c r="M753" s="54"/>
      <c r="N753" s="56"/>
    </row>
    <row r="754" spans="1:14" s="14" customFormat="1">
      <c r="A754" s="50"/>
      <c r="B754" s="51" t="str">
        <f t="shared" si="61"/>
        <v/>
      </c>
      <c r="C754" s="52"/>
      <c r="D754" s="53"/>
      <c r="E754" s="53"/>
      <c r="F754" s="69" t="str">
        <f t="shared" si="63"/>
        <v/>
      </c>
      <c r="G754" s="54" t="str">
        <f t="shared" si="62"/>
        <v/>
      </c>
      <c r="H754" s="54"/>
      <c r="I754" s="54"/>
      <c r="J754" s="70" t="str">
        <f t="shared" ca="1" si="64"/>
        <v/>
      </c>
      <c r="K754" s="70" t="str">
        <f t="shared" ca="1" si="65"/>
        <v/>
      </c>
      <c r="L754" s="70" t="str">
        <f t="shared" ca="1" si="66"/>
        <v/>
      </c>
      <c r="M754" s="54"/>
      <c r="N754" s="56"/>
    </row>
    <row r="755" spans="1:14" s="14" customFormat="1">
      <c r="A755" s="50"/>
      <c r="B755" s="51" t="str">
        <f t="shared" si="61"/>
        <v/>
      </c>
      <c r="C755" s="52"/>
      <c r="D755" s="53"/>
      <c r="E755" s="53"/>
      <c r="F755" s="69" t="str">
        <f t="shared" si="63"/>
        <v/>
      </c>
      <c r="G755" s="54" t="str">
        <f t="shared" si="62"/>
        <v/>
      </c>
      <c r="H755" s="54"/>
      <c r="I755" s="54"/>
      <c r="J755" s="70" t="str">
        <f t="shared" ca="1" si="64"/>
        <v/>
      </c>
      <c r="K755" s="70" t="str">
        <f t="shared" ca="1" si="65"/>
        <v/>
      </c>
      <c r="L755" s="70" t="str">
        <f t="shared" ca="1" si="66"/>
        <v/>
      </c>
      <c r="M755" s="54"/>
      <c r="N755" s="56"/>
    </row>
    <row r="756" spans="1:14" s="14" customFormat="1">
      <c r="A756" s="50"/>
      <c r="B756" s="51" t="str">
        <f t="shared" si="61"/>
        <v/>
      </c>
      <c r="C756" s="52"/>
      <c r="D756" s="53"/>
      <c r="E756" s="53"/>
      <c r="F756" s="69" t="str">
        <f t="shared" si="63"/>
        <v/>
      </c>
      <c r="G756" s="54" t="str">
        <f t="shared" si="62"/>
        <v/>
      </c>
      <c r="H756" s="54"/>
      <c r="I756" s="54"/>
      <c r="J756" s="70" t="str">
        <f t="shared" ca="1" si="64"/>
        <v/>
      </c>
      <c r="K756" s="70" t="str">
        <f t="shared" ca="1" si="65"/>
        <v/>
      </c>
      <c r="L756" s="70" t="str">
        <f t="shared" ca="1" si="66"/>
        <v/>
      </c>
      <c r="M756" s="54"/>
      <c r="N756" s="56"/>
    </row>
    <row r="757" spans="1:14" s="14" customFormat="1">
      <c r="A757" s="50"/>
      <c r="B757" s="51" t="str">
        <f t="shared" si="61"/>
        <v/>
      </c>
      <c r="C757" s="52"/>
      <c r="D757" s="53"/>
      <c r="E757" s="53"/>
      <c r="F757" s="69" t="str">
        <f t="shared" si="63"/>
        <v/>
      </c>
      <c r="G757" s="54" t="str">
        <f t="shared" si="62"/>
        <v/>
      </c>
      <c r="H757" s="54"/>
      <c r="I757" s="54"/>
      <c r="J757" s="70" t="str">
        <f t="shared" ca="1" si="64"/>
        <v/>
      </c>
      <c r="K757" s="70" t="str">
        <f t="shared" ca="1" si="65"/>
        <v/>
      </c>
      <c r="L757" s="70" t="str">
        <f t="shared" ca="1" si="66"/>
        <v/>
      </c>
      <c r="M757" s="54"/>
      <c r="N757" s="56"/>
    </row>
    <row r="758" spans="1:14" s="14" customFormat="1">
      <c r="A758" s="50"/>
      <c r="B758" s="51" t="str">
        <f t="shared" si="61"/>
        <v/>
      </c>
      <c r="C758" s="52"/>
      <c r="D758" s="53"/>
      <c r="E758" s="53"/>
      <c r="F758" s="69" t="str">
        <f t="shared" si="63"/>
        <v/>
      </c>
      <c r="G758" s="54" t="str">
        <f t="shared" si="62"/>
        <v/>
      </c>
      <c r="H758" s="54"/>
      <c r="I758" s="54"/>
      <c r="J758" s="70" t="str">
        <f t="shared" ca="1" si="64"/>
        <v/>
      </c>
      <c r="K758" s="70" t="str">
        <f t="shared" ca="1" si="65"/>
        <v/>
      </c>
      <c r="L758" s="70" t="str">
        <f t="shared" ca="1" si="66"/>
        <v/>
      </c>
      <c r="M758" s="54"/>
      <c r="N758" s="56"/>
    </row>
    <row r="759" spans="1:14" s="14" customFormat="1">
      <c r="A759" s="50"/>
      <c r="B759" s="51" t="str">
        <f t="shared" si="61"/>
        <v/>
      </c>
      <c r="C759" s="52"/>
      <c r="D759" s="53"/>
      <c r="E759" s="53"/>
      <c r="F759" s="69" t="str">
        <f t="shared" si="63"/>
        <v/>
      </c>
      <c r="G759" s="54" t="str">
        <f t="shared" si="62"/>
        <v/>
      </c>
      <c r="H759" s="54"/>
      <c r="I759" s="54"/>
      <c r="J759" s="70" t="str">
        <f t="shared" ca="1" si="64"/>
        <v/>
      </c>
      <c r="K759" s="70" t="str">
        <f t="shared" ca="1" si="65"/>
        <v/>
      </c>
      <c r="L759" s="70" t="str">
        <f t="shared" ca="1" si="66"/>
        <v/>
      </c>
      <c r="M759" s="54"/>
      <c r="N759" s="56"/>
    </row>
    <row r="760" spans="1:14" s="14" customFormat="1">
      <c r="A760" s="50"/>
      <c r="B760" s="51" t="str">
        <f t="shared" si="61"/>
        <v/>
      </c>
      <c r="C760" s="52"/>
      <c r="D760" s="53"/>
      <c r="E760" s="53"/>
      <c r="F760" s="69" t="str">
        <f t="shared" si="63"/>
        <v/>
      </c>
      <c r="G760" s="54" t="str">
        <f t="shared" si="62"/>
        <v/>
      </c>
      <c r="H760" s="54"/>
      <c r="I760" s="54"/>
      <c r="J760" s="70" t="str">
        <f t="shared" ca="1" si="64"/>
        <v/>
      </c>
      <c r="K760" s="70" t="str">
        <f t="shared" ca="1" si="65"/>
        <v/>
      </c>
      <c r="L760" s="70" t="str">
        <f t="shared" ca="1" si="66"/>
        <v/>
      </c>
      <c r="M760" s="54"/>
      <c r="N760" s="56"/>
    </row>
    <row r="761" spans="1:14" s="14" customFormat="1">
      <c r="A761" s="50"/>
      <c r="B761" s="51" t="str">
        <f t="shared" si="61"/>
        <v/>
      </c>
      <c r="C761" s="52"/>
      <c r="D761" s="53"/>
      <c r="E761" s="53"/>
      <c r="F761" s="69" t="str">
        <f t="shared" si="63"/>
        <v/>
      </c>
      <c r="G761" s="54" t="str">
        <f t="shared" si="62"/>
        <v/>
      </c>
      <c r="H761" s="54"/>
      <c r="I761" s="54"/>
      <c r="J761" s="70" t="str">
        <f t="shared" ca="1" si="64"/>
        <v/>
      </c>
      <c r="K761" s="70" t="str">
        <f t="shared" ca="1" si="65"/>
        <v/>
      </c>
      <c r="L761" s="70" t="str">
        <f t="shared" ca="1" si="66"/>
        <v/>
      </c>
      <c r="M761" s="54"/>
      <c r="N761" s="56"/>
    </row>
    <row r="762" spans="1:14" s="14" customFormat="1">
      <c r="A762" s="50"/>
      <c r="B762" s="51" t="str">
        <f t="shared" si="61"/>
        <v/>
      </c>
      <c r="C762" s="52"/>
      <c r="D762" s="53"/>
      <c r="E762" s="53"/>
      <c r="F762" s="69" t="str">
        <f t="shared" si="63"/>
        <v/>
      </c>
      <c r="G762" s="54" t="str">
        <f t="shared" si="62"/>
        <v/>
      </c>
      <c r="H762" s="54"/>
      <c r="I762" s="54"/>
      <c r="J762" s="70" t="str">
        <f t="shared" ca="1" si="64"/>
        <v/>
      </c>
      <c r="K762" s="70" t="str">
        <f t="shared" ca="1" si="65"/>
        <v/>
      </c>
      <c r="L762" s="70" t="str">
        <f t="shared" ca="1" si="66"/>
        <v/>
      </c>
      <c r="M762" s="54"/>
      <c r="N762" s="56"/>
    </row>
    <row r="763" spans="1:14" s="14" customFormat="1">
      <c r="A763" s="50"/>
      <c r="B763" s="51" t="str">
        <f t="shared" si="61"/>
        <v/>
      </c>
      <c r="C763" s="52"/>
      <c r="D763" s="53"/>
      <c r="E763" s="53"/>
      <c r="F763" s="69" t="str">
        <f t="shared" si="63"/>
        <v/>
      </c>
      <c r="G763" s="54" t="str">
        <f t="shared" si="62"/>
        <v/>
      </c>
      <c r="H763" s="54"/>
      <c r="I763" s="54"/>
      <c r="J763" s="70" t="str">
        <f t="shared" ca="1" si="64"/>
        <v/>
      </c>
      <c r="K763" s="70" t="str">
        <f t="shared" ca="1" si="65"/>
        <v/>
      </c>
      <c r="L763" s="70" t="str">
        <f t="shared" ca="1" si="66"/>
        <v/>
      </c>
      <c r="M763" s="54"/>
      <c r="N763" s="56"/>
    </row>
    <row r="764" spans="1:14" s="14" customFormat="1">
      <c r="A764" s="50"/>
      <c r="B764" s="51" t="str">
        <f t="shared" ref="B764:B827" si="67">IFERROR(IF($A764&lt;&gt;"",VLOOKUP($A764,Matos,2,0),""),"")</f>
        <v/>
      </c>
      <c r="C764" s="52"/>
      <c r="D764" s="53"/>
      <c r="E764" s="53"/>
      <c r="F764" s="69" t="str">
        <f t="shared" si="63"/>
        <v/>
      </c>
      <c r="G764" s="54" t="str">
        <f t="shared" si="62"/>
        <v/>
      </c>
      <c r="H764" s="54"/>
      <c r="I764" s="54"/>
      <c r="J764" s="70" t="str">
        <f t="shared" ca="1" si="64"/>
        <v/>
      </c>
      <c r="K764" s="70" t="str">
        <f t="shared" ca="1" si="65"/>
        <v/>
      </c>
      <c r="L764" s="70" t="str">
        <f t="shared" ca="1" si="66"/>
        <v/>
      </c>
      <c r="M764" s="54"/>
      <c r="N764" s="56"/>
    </row>
    <row r="765" spans="1:14" s="14" customFormat="1">
      <c r="A765" s="50"/>
      <c r="B765" s="51" t="str">
        <f t="shared" si="67"/>
        <v/>
      </c>
      <c r="C765" s="52"/>
      <c r="D765" s="53"/>
      <c r="E765" s="53"/>
      <c r="F765" s="69" t="str">
        <f t="shared" si="63"/>
        <v/>
      </c>
      <c r="G765" s="54" t="str">
        <f t="shared" ref="G765:G828" si="68">IFERROR(IF($A765&lt;&gt;"",VLOOKUP($A765,Matos,3,0),""),"")</f>
        <v/>
      </c>
      <c r="H765" s="54"/>
      <c r="I765" s="54"/>
      <c r="J765" s="70" t="str">
        <f t="shared" ca="1" si="64"/>
        <v/>
      </c>
      <c r="K765" s="70" t="str">
        <f t="shared" ca="1" si="65"/>
        <v/>
      </c>
      <c r="L765" s="70" t="str">
        <f t="shared" ca="1" si="66"/>
        <v/>
      </c>
      <c r="M765" s="54"/>
      <c r="N765" s="56"/>
    </row>
    <row r="766" spans="1:14" s="14" customFormat="1">
      <c r="A766" s="50"/>
      <c r="B766" s="51" t="str">
        <f t="shared" si="67"/>
        <v/>
      </c>
      <c r="C766" s="52"/>
      <c r="D766" s="53"/>
      <c r="E766" s="53"/>
      <c r="F766" s="69" t="str">
        <f t="shared" si="63"/>
        <v/>
      </c>
      <c r="G766" s="54" t="str">
        <f t="shared" si="68"/>
        <v/>
      </c>
      <c r="H766" s="54"/>
      <c r="I766" s="54"/>
      <c r="J766" s="70" t="str">
        <f t="shared" ca="1" si="64"/>
        <v/>
      </c>
      <c r="K766" s="70" t="str">
        <f t="shared" ca="1" si="65"/>
        <v/>
      </c>
      <c r="L766" s="70" t="str">
        <f t="shared" ca="1" si="66"/>
        <v/>
      </c>
      <c r="M766" s="54"/>
      <c r="N766" s="56"/>
    </row>
    <row r="767" spans="1:14" s="14" customFormat="1">
      <c r="A767" s="50"/>
      <c r="B767" s="51" t="str">
        <f t="shared" si="67"/>
        <v/>
      </c>
      <c r="C767" s="52"/>
      <c r="D767" s="53"/>
      <c r="E767" s="53"/>
      <c r="F767" s="69" t="str">
        <f t="shared" si="63"/>
        <v/>
      </c>
      <c r="G767" s="54" t="str">
        <f t="shared" si="68"/>
        <v/>
      </c>
      <c r="H767" s="54"/>
      <c r="I767" s="54"/>
      <c r="J767" s="70" t="str">
        <f t="shared" ca="1" si="64"/>
        <v/>
      </c>
      <c r="K767" s="70" t="str">
        <f t="shared" ca="1" si="65"/>
        <v/>
      </c>
      <c r="L767" s="70" t="str">
        <f t="shared" ca="1" si="66"/>
        <v/>
      </c>
      <c r="M767" s="54"/>
      <c r="N767" s="56"/>
    </row>
    <row r="768" spans="1:14" s="14" customFormat="1">
      <c r="A768" s="50"/>
      <c r="B768" s="51" t="str">
        <f t="shared" si="67"/>
        <v/>
      </c>
      <c r="C768" s="52"/>
      <c r="D768" s="53"/>
      <c r="E768" s="53"/>
      <c r="F768" s="69" t="str">
        <f t="shared" si="63"/>
        <v/>
      </c>
      <c r="G768" s="54" t="str">
        <f t="shared" si="68"/>
        <v/>
      </c>
      <c r="H768" s="54"/>
      <c r="I768" s="54"/>
      <c r="J768" s="70" t="str">
        <f t="shared" ca="1" si="64"/>
        <v/>
      </c>
      <c r="K768" s="70" t="str">
        <f t="shared" ca="1" si="65"/>
        <v/>
      </c>
      <c r="L768" s="70" t="str">
        <f t="shared" ca="1" si="66"/>
        <v/>
      </c>
      <c r="M768" s="54"/>
      <c r="N768" s="56"/>
    </row>
    <row r="769" spans="1:14" s="14" customFormat="1">
      <c r="A769" s="50"/>
      <c r="B769" s="51" t="str">
        <f t="shared" si="67"/>
        <v/>
      </c>
      <c r="C769" s="52"/>
      <c r="D769" s="53"/>
      <c r="E769" s="53"/>
      <c r="F769" s="69" t="str">
        <f t="shared" si="63"/>
        <v/>
      </c>
      <c r="G769" s="54" t="str">
        <f t="shared" si="68"/>
        <v/>
      </c>
      <c r="H769" s="54"/>
      <c r="I769" s="54"/>
      <c r="J769" s="70" t="str">
        <f t="shared" ca="1" si="64"/>
        <v/>
      </c>
      <c r="K769" s="70" t="str">
        <f t="shared" ca="1" si="65"/>
        <v/>
      </c>
      <c r="L769" s="70" t="str">
        <f t="shared" ca="1" si="66"/>
        <v/>
      </c>
      <c r="M769" s="54"/>
      <c r="N769" s="56"/>
    </row>
    <row r="770" spans="1:14" s="14" customFormat="1">
      <c r="A770" s="50"/>
      <c r="B770" s="51" t="str">
        <f t="shared" si="67"/>
        <v/>
      </c>
      <c r="C770" s="52"/>
      <c r="D770" s="53"/>
      <c r="E770" s="53"/>
      <c r="F770" s="69" t="str">
        <f t="shared" si="63"/>
        <v/>
      </c>
      <c r="G770" s="54" t="str">
        <f t="shared" si="68"/>
        <v/>
      </c>
      <c r="H770" s="54"/>
      <c r="I770" s="54"/>
      <c r="J770" s="70" t="str">
        <f t="shared" ca="1" si="64"/>
        <v/>
      </c>
      <c r="K770" s="70" t="str">
        <f t="shared" ca="1" si="65"/>
        <v/>
      </c>
      <c r="L770" s="70" t="str">
        <f t="shared" ca="1" si="66"/>
        <v/>
      </c>
      <c r="M770" s="54"/>
      <c r="N770" s="56"/>
    </row>
    <row r="771" spans="1:14" s="14" customFormat="1">
      <c r="A771" s="50"/>
      <c r="B771" s="51" t="str">
        <f t="shared" si="67"/>
        <v/>
      </c>
      <c r="C771" s="52"/>
      <c r="D771" s="53"/>
      <c r="E771" s="53"/>
      <c r="F771" s="69" t="str">
        <f t="shared" si="63"/>
        <v/>
      </c>
      <c r="G771" s="54" t="str">
        <f t="shared" si="68"/>
        <v/>
      </c>
      <c r="H771" s="54"/>
      <c r="I771" s="54"/>
      <c r="J771" s="70" t="str">
        <f t="shared" ca="1" si="64"/>
        <v/>
      </c>
      <c r="K771" s="70" t="str">
        <f t="shared" ca="1" si="65"/>
        <v/>
      </c>
      <c r="L771" s="70" t="str">
        <f t="shared" ca="1" si="66"/>
        <v/>
      </c>
      <c r="M771" s="54"/>
      <c r="N771" s="56"/>
    </row>
    <row r="772" spans="1:14" s="14" customFormat="1">
      <c r="A772" s="50"/>
      <c r="B772" s="51" t="str">
        <f t="shared" si="67"/>
        <v/>
      </c>
      <c r="C772" s="52"/>
      <c r="D772" s="53"/>
      <c r="E772" s="53"/>
      <c r="F772" s="69" t="str">
        <f t="shared" si="63"/>
        <v/>
      </c>
      <c r="G772" s="54" t="str">
        <f t="shared" si="68"/>
        <v/>
      </c>
      <c r="H772" s="54"/>
      <c r="I772" s="54"/>
      <c r="J772" s="70" t="str">
        <f t="shared" ca="1" si="64"/>
        <v/>
      </c>
      <c r="K772" s="70" t="str">
        <f t="shared" ca="1" si="65"/>
        <v/>
      </c>
      <c r="L772" s="70" t="str">
        <f t="shared" ca="1" si="66"/>
        <v/>
      </c>
      <c r="M772" s="54"/>
      <c r="N772" s="56"/>
    </row>
    <row r="773" spans="1:14" s="14" customFormat="1">
      <c r="A773" s="50"/>
      <c r="B773" s="51" t="str">
        <f t="shared" si="67"/>
        <v/>
      </c>
      <c r="C773" s="52"/>
      <c r="D773" s="53"/>
      <c r="E773" s="53"/>
      <c r="F773" s="69" t="str">
        <f t="shared" si="63"/>
        <v/>
      </c>
      <c r="G773" s="54" t="str">
        <f t="shared" si="68"/>
        <v/>
      </c>
      <c r="H773" s="54"/>
      <c r="I773" s="54"/>
      <c r="J773" s="70" t="str">
        <f t="shared" ca="1" si="64"/>
        <v/>
      </c>
      <c r="K773" s="70" t="str">
        <f t="shared" ca="1" si="65"/>
        <v/>
      </c>
      <c r="L773" s="70" t="str">
        <f t="shared" ca="1" si="66"/>
        <v/>
      </c>
      <c r="M773" s="54"/>
      <c r="N773" s="56"/>
    </row>
    <row r="774" spans="1:14" s="14" customFormat="1">
      <c r="A774" s="50"/>
      <c r="B774" s="51" t="str">
        <f t="shared" si="67"/>
        <v/>
      </c>
      <c r="C774" s="52"/>
      <c r="D774" s="53"/>
      <c r="E774" s="53"/>
      <c r="F774" s="69" t="str">
        <f t="shared" si="63"/>
        <v/>
      </c>
      <c r="G774" s="54" t="str">
        <f t="shared" si="68"/>
        <v/>
      </c>
      <c r="H774" s="54"/>
      <c r="I774" s="54"/>
      <c r="J774" s="70" t="str">
        <f t="shared" ca="1" si="64"/>
        <v/>
      </c>
      <c r="K774" s="70" t="str">
        <f t="shared" ca="1" si="65"/>
        <v/>
      </c>
      <c r="L774" s="70" t="str">
        <f t="shared" ca="1" si="66"/>
        <v/>
      </c>
      <c r="M774" s="54"/>
      <c r="N774" s="56"/>
    </row>
    <row r="775" spans="1:14" s="14" customFormat="1">
      <c r="A775" s="50"/>
      <c r="B775" s="51" t="str">
        <f t="shared" si="67"/>
        <v/>
      </c>
      <c r="C775" s="52"/>
      <c r="D775" s="53"/>
      <c r="E775" s="53"/>
      <c r="F775" s="69" t="str">
        <f t="shared" si="63"/>
        <v/>
      </c>
      <c r="G775" s="54" t="str">
        <f t="shared" si="68"/>
        <v/>
      </c>
      <c r="H775" s="54"/>
      <c r="I775" s="54"/>
      <c r="J775" s="70" t="str">
        <f t="shared" ca="1" si="64"/>
        <v/>
      </c>
      <c r="K775" s="70" t="str">
        <f t="shared" ca="1" si="65"/>
        <v/>
      </c>
      <c r="L775" s="70" t="str">
        <f t="shared" ca="1" si="66"/>
        <v/>
      </c>
      <c r="M775" s="54"/>
      <c r="N775" s="56"/>
    </row>
    <row r="776" spans="1:14" s="14" customFormat="1">
      <c r="A776" s="50"/>
      <c r="B776" s="51" t="str">
        <f t="shared" si="67"/>
        <v/>
      </c>
      <c r="C776" s="52"/>
      <c r="D776" s="53"/>
      <c r="E776" s="53"/>
      <c r="F776" s="69" t="str">
        <f t="shared" si="63"/>
        <v/>
      </c>
      <c r="G776" s="54" t="str">
        <f t="shared" si="68"/>
        <v/>
      </c>
      <c r="H776" s="54"/>
      <c r="I776" s="54"/>
      <c r="J776" s="70" t="str">
        <f t="shared" ca="1" si="64"/>
        <v/>
      </c>
      <c r="K776" s="70" t="str">
        <f t="shared" ca="1" si="65"/>
        <v/>
      </c>
      <c r="L776" s="70" t="str">
        <f t="shared" ca="1" si="66"/>
        <v/>
      </c>
      <c r="M776" s="54"/>
      <c r="N776" s="56"/>
    </row>
    <row r="777" spans="1:14" s="14" customFormat="1">
      <c r="A777" s="50"/>
      <c r="B777" s="51" t="str">
        <f t="shared" si="67"/>
        <v/>
      </c>
      <c r="C777" s="52"/>
      <c r="D777" s="53"/>
      <c r="E777" s="53"/>
      <c r="F777" s="69" t="str">
        <f t="shared" si="63"/>
        <v/>
      </c>
      <c r="G777" s="54" t="str">
        <f t="shared" si="68"/>
        <v/>
      </c>
      <c r="H777" s="54"/>
      <c r="I777" s="54"/>
      <c r="J777" s="70" t="str">
        <f t="shared" ca="1" si="64"/>
        <v/>
      </c>
      <c r="K777" s="70" t="str">
        <f t="shared" ca="1" si="65"/>
        <v/>
      </c>
      <c r="L777" s="70" t="str">
        <f t="shared" ca="1" si="66"/>
        <v/>
      </c>
      <c r="M777" s="54"/>
      <c r="N777" s="56"/>
    </row>
    <row r="778" spans="1:14" s="14" customFormat="1">
      <c r="A778" s="50"/>
      <c r="B778" s="51" t="str">
        <f t="shared" si="67"/>
        <v/>
      </c>
      <c r="C778" s="52"/>
      <c r="D778" s="53"/>
      <c r="E778" s="53"/>
      <c r="F778" s="69" t="str">
        <f t="shared" si="63"/>
        <v/>
      </c>
      <c r="G778" s="54" t="str">
        <f t="shared" si="68"/>
        <v/>
      </c>
      <c r="H778" s="54"/>
      <c r="I778" s="54"/>
      <c r="J778" s="70" t="str">
        <f t="shared" ca="1" si="64"/>
        <v/>
      </c>
      <c r="K778" s="70" t="str">
        <f t="shared" ca="1" si="65"/>
        <v/>
      </c>
      <c r="L778" s="70" t="str">
        <f t="shared" ca="1" si="66"/>
        <v/>
      </c>
      <c r="M778" s="54"/>
      <c r="N778" s="56"/>
    </row>
    <row r="779" spans="1:14" s="14" customFormat="1">
      <c r="A779" s="50"/>
      <c r="B779" s="51" t="str">
        <f t="shared" si="67"/>
        <v/>
      </c>
      <c r="C779" s="52"/>
      <c r="D779" s="53"/>
      <c r="E779" s="53"/>
      <c r="F779" s="69" t="str">
        <f t="shared" ref="F779:F842" si="69">IF(OR($A779="",$B779="",$D779=""),"",IF(AND($E779&lt;&gt;"",MONTH($E779)&lt;MONTH($K$9)),"",IF(AND($H779="",$E779=""),DATEDIF($D779,DATE(YEAR($K$9),MONTH($K$9)+1,0),"d"),IF(AND($D779&lt;&gt;"",$E779&lt;&gt;"",$H779=""),DATEDIF($D779,$E779,"d"),IF(AND($D779&lt;&gt;"",$E779&lt;&gt;"",$H779&lt;&gt;""),DAY(DATE(YEAR($E779),MONTH($E779)+1,0))-(DATE(YEAR($E779),MONTH($E779)+1,0)-$E779),DAY(DATE(YEAR($K$9),MONTH($K$9)+1,0)))))))</f>
        <v/>
      </c>
      <c r="G779" s="54" t="str">
        <f t="shared" si="68"/>
        <v/>
      </c>
      <c r="H779" s="54"/>
      <c r="I779" s="54"/>
      <c r="J779" s="70" t="str">
        <f t="shared" ref="J779:J842" ca="1" si="70">IFERROR(IF(AND($B$8&lt;&gt;"",MONTH($E779)=MONTH($K$9),($E779&gt;$B$8),($E779&gt;$D779)),-SUM($G779/DAY(DATE(YEAR($K$9),MONTH($K$9)+1,0)))*DATEDIF($B$8,$E779,"d")*$C779,""),"")</f>
        <v/>
      </c>
      <c r="K779" s="70" t="str">
        <f t="shared" ref="K779:K842" ca="1" si="71">IFERROR(IF($I779="",SUM($G779/DAY(DATE(YEAR($K$9),MONTH($K$9)+1,0)))*$F779*$C779,""),"")</f>
        <v/>
      </c>
      <c r="L779" s="70" t="str">
        <f t="shared" ref="L779:L842" ca="1" si="72">IFERROR(IF(SUM($H779+$K779)="","",SUM($H779+$K779)),"")</f>
        <v/>
      </c>
      <c r="M779" s="54"/>
      <c r="N779" s="56"/>
    </row>
    <row r="780" spans="1:14" s="14" customFormat="1">
      <c r="A780" s="50"/>
      <c r="B780" s="51" t="str">
        <f t="shared" si="67"/>
        <v/>
      </c>
      <c r="C780" s="52"/>
      <c r="D780" s="53"/>
      <c r="E780" s="53"/>
      <c r="F780" s="69" t="str">
        <f t="shared" si="69"/>
        <v/>
      </c>
      <c r="G780" s="54" t="str">
        <f t="shared" si="68"/>
        <v/>
      </c>
      <c r="H780" s="54"/>
      <c r="I780" s="54"/>
      <c r="J780" s="70" t="str">
        <f t="shared" ca="1" si="70"/>
        <v/>
      </c>
      <c r="K780" s="70" t="str">
        <f t="shared" ca="1" si="71"/>
        <v/>
      </c>
      <c r="L780" s="70" t="str">
        <f t="shared" ca="1" si="72"/>
        <v/>
      </c>
      <c r="M780" s="54"/>
      <c r="N780" s="56"/>
    </row>
    <row r="781" spans="1:14" s="14" customFormat="1">
      <c r="A781" s="50"/>
      <c r="B781" s="51" t="str">
        <f t="shared" si="67"/>
        <v/>
      </c>
      <c r="C781" s="52"/>
      <c r="D781" s="53"/>
      <c r="E781" s="53"/>
      <c r="F781" s="69" t="str">
        <f t="shared" si="69"/>
        <v/>
      </c>
      <c r="G781" s="54" t="str">
        <f t="shared" si="68"/>
        <v/>
      </c>
      <c r="H781" s="54"/>
      <c r="I781" s="54"/>
      <c r="J781" s="70" t="str">
        <f t="shared" ca="1" si="70"/>
        <v/>
      </c>
      <c r="K781" s="70" t="str">
        <f t="shared" ca="1" si="71"/>
        <v/>
      </c>
      <c r="L781" s="70" t="str">
        <f t="shared" ca="1" si="72"/>
        <v/>
      </c>
      <c r="M781" s="54"/>
      <c r="N781" s="56"/>
    </row>
    <row r="782" spans="1:14" s="14" customFormat="1">
      <c r="A782" s="50"/>
      <c r="B782" s="51" t="str">
        <f t="shared" si="67"/>
        <v/>
      </c>
      <c r="C782" s="52"/>
      <c r="D782" s="53"/>
      <c r="E782" s="53"/>
      <c r="F782" s="69" t="str">
        <f t="shared" si="69"/>
        <v/>
      </c>
      <c r="G782" s="54" t="str">
        <f t="shared" si="68"/>
        <v/>
      </c>
      <c r="H782" s="54"/>
      <c r="I782" s="54"/>
      <c r="J782" s="70" t="str">
        <f t="shared" ca="1" si="70"/>
        <v/>
      </c>
      <c r="K782" s="70" t="str">
        <f t="shared" ca="1" si="71"/>
        <v/>
      </c>
      <c r="L782" s="70" t="str">
        <f t="shared" ca="1" si="72"/>
        <v/>
      </c>
      <c r="M782" s="54"/>
      <c r="N782" s="56"/>
    </row>
    <row r="783" spans="1:14" s="14" customFormat="1">
      <c r="A783" s="50"/>
      <c r="B783" s="51" t="str">
        <f t="shared" si="67"/>
        <v/>
      </c>
      <c r="C783" s="52"/>
      <c r="D783" s="53"/>
      <c r="E783" s="53"/>
      <c r="F783" s="69" t="str">
        <f t="shared" si="69"/>
        <v/>
      </c>
      <c r="G783" s="54" t="str">
        <f t="shared" si="68"/>
        <v/>
      </c>
      <c r="H783" s="54"/>
      <c r="I783" s="54"/>
      <c r="J783" s="70" t="str">
        <f t="shared" ca="1" si="70"/>
        <v/>
      </c>
      <c r="K783" s="70" t="str">
        <f t="shared" ca="1" si="71"/>
        <v/>
      </c>
      <c r="L783" s="70" t="str">
        <f t="shared" ca="1" si="72"/>
        <v/>
      </c>
      <c r="M783" s="54"/>
      <c r="N783" s="56"/>
    </row>
    <row r="784" spans="1:14" s="14" customFormat="1">
      <c r="A784" s="50"/>
      <c r="B784" s="51" t="str">
        <f t="shared" si="67"/>
        <v/>
      </c>
      <c r="C784" s="52"/>
      <c r="D784" s="53"/>
      <c r="E784" s="53"/>
      <c r="F784" s="69" t="str">
        <f t="shared" si="69"/>
        <v/>
      </c>
      <c r="G784" s="54" t="str">
        <f t="shared" si="68"/>
        <v/>
      </c>
      <c r="H784" s="54"/>
      <c r="I784" s="54"/>
      <c r="J784" s="70" t="str">
        <f t="shared" ca="1" si="70"/>
        <v/>
      </c>
      <c r="K784" s="70" t="str">
        <f t="shared" ca="1" si="71"/>
        <v/>
      </c>
      <c r="L784" s="70" t="str">
        <f t="shared" ca="1" si="72"/>
        <v/>
      </c>
      <c r="M784" s="54"/>
      <c r="N784" s="56"/>
    </row>
    <row r="785" spans="1:14" s="14" customFormat="1">
      <c r="A785" s="50"/>
      <c r="B785" s="51" t="str">
        <f t="shared" si="67"/>
        <v/>
      </c>
      <c r="C785" s="52"/>
      <c r="D785" s="53"/>
      <c r="E785" s="53"/>
      <c r="F785" s="69" t="str">
        <f t="shared" si="69"/>
        <v/>
      </c>
      <c r="G785" s="54" t="str">
        <f t="shared" si="68"/>
        <v/>
      </c>
      <c r="H785" s="54"/>
      <c r="I785" s="54"/>
      <c r="J785" s="70" t="str">
        <f t="shared" ca="1" si="70"/>
        <v/>
      </c>
      <c r="K785" s="70" t="str">
        <f t="shared" ca="1" si="71"/>
        <v/>
      </c>
      <c r="L785" s="70" t="str">
        <f t="shared" ca="1" si="72"/>
        <v/>
      </c>
      <c r="M785" s="54"/>
      <c r="N785" s="56"/>
    </row>
    <row r="786" spans="1:14" s="14" customFormat="1">
      <c r="A786" s="50"/>
      <c r="B786" s="51" t="str">
        <f t="shared" si="67"/>
        <v/>
      </c>
      <c r="C786" s="52"/>
      <c r="D786" s="53"/>
      <c r="E786" s="53"/>
      <c r="F786" s="69" t="str">
        <f t="shared" si="69"/>
        <v/>
      </c>
      <c r="G786" s="54" t="str">
        <f t="shared" si="68"/>
        <v/>
      </c>
      <c r="H786" s="54"/>
      <c r="I786" s="54"/>
      <c r="J786" s="70" t="str">
        <f t="shared" ca="1" si="70"/>
        <v/>
      </c>
      <c r="K786" s="70" t="str">
        <f t="shared" ca="1" si="71"/>
        <v/>
      </c>
      <c r="L786" s="70" t="str">
        <f t="shared" ca="1" si="72"/>
        <v/>
      </c>
      <c r="M786" s="54"/>
      <c r="N786" s="56"/>
    </row>
    <row r="787" spans="1:14" s="14" customFormat="1">
      <c r="A787" s="50"/>
      <c r="B787" s="51" t="str">
        <f t="shared" si="67"/>
        <v/>
      </c>
      <c r="C787" s="52"/>
      <c r="D787" s="53"/>
      <c r="E787" s="53"/>
      <c r="F787" s="69" t="str">
        <f t="shared" si="69"/>
        <v/>
      </c>
      <c r="G787" s="54" t="str">
        <f t="shared" si="68"/>
        <v/>
      </c>
      <c r="H787" s="54"/>
      <c r="I787" s="54"/>
      <c r="J787" s="70" t="str">
        <f t="shared" ca="1" si="70"/>
        <v/>
      </c>
      <c r="K787" s="70" t="str">
        <f t="shared" ca="1" si="71"/>
        <v/>
      </c>
      <c r="L787" s="70" t="str">
        <f t="shared" ca="1" si="72"/>
        <v/>
      </c>
      <c r="M787" s="54"/>
      <c r="N787" s="56"/>
    </row>
    <row r="788" spans="1:14" s="14" customFormat="1">
      <c r="A788" s="50"/>
      <c r="B788" s="51" t="str">
        <f t="shared" si="67"/>
        <v/>
      </c>
      <c r="C788" s="52"/>
      <c r="D788" s="53"/>
      <c r="E788" s="53"/>
      <c r="F788" s="69" t="str">
        <f t="shared" si="69"/>
        <v/>
      </c>
      <c r="G788" s="54" t="str">
        <f t="shared" si="68"/>
        <v/>
      </c>
      <c r="H788" s="54"/>
      <c r="I788" s="54"/>
      <c r="J788" s="70" t="str">
        <f t="shared" ca="1" si="70"/>
        <v/>
      </c>
      <c r="K788" s="70" t="str">
        <f t="shared" ca="1" si="71"/>
        <v/>
      </c>
      <c r="L788" s="70" t="str">
        <f t="shared" ca="1" si="72"/>
        <v/>
      </c>
      <c r="M788" s="54"/>
      <c r="N788" s="56"/>
    </row>
    <row r="789" spans="1:14" s="14" customFormat="1">
      <c r="A789" s="50"/>
      <c r="B789" s="51" t="str">
        <f t="shared" si="67"/>
        <v/>
      </c>
      <c r="C789" s="52"/>
      <c r="D789" s="53"/>
      <c r="E789" s="53"/>
      <c r="F789" s="69" t="str">
        <f t="shared" si="69"/>
        <v/>
      </c>
      <c r="G789" s="54" t="str">
        <f t="shared" si="68"/>
        <v/>
      </c>
      <c r="H789" s="54"/>
      <c r="I789" s="54"/>
      <c r="J789" s="70" t="str">
        <f t="shared" ca="1" si="70"/>
        <v/>
      </c>
      <c r="K789" s="70" t="str">
        <f t="shared" ca="1" si="71"/>
        <v/>
      </c>
      <c r="L789" s="70" t="str">
        <f t="shared" ca="1" si="72"/>
        <v/>
      </c>
      <c r="M789" s="54"/>
      <c r="N789" s="56"/>
    </row>
    <row r="790" spans="1:14" s="14" customFormat="1">
      <c r="A790" s="50"/>
      <c r="B790" s="51" t="str">
        <f t="shared" si="67"/>
        <v/>
      </c>
      <c r="C790" s="52"/>
      <c r="D790" s="53"/>
      <c r="E790" s="53"/>
      <c r="F790" s="69" t="str">
        <f t="shared" si="69"/>
        <v/>
      </c>
      <c r="G790" s="54" t="str">
        <f t="shared" si="68"/>
        <v/>
      </c>
      <c r="H790" s="54"/>
      <c r="I790" s="54"/>
      <c r="J790" s="70" t="str">
        <f t="shared" ca="1" si="70"/>
        <v/>
      </c>
      <c r="K790" s="70" t="str">
        <f t="shared" ca="1" si="71"/>
        <v/>
      </c>
      <c r="L790" s="70" t="str">
        <f t="shared" ca="1" si="72"/>
        <v/>
      </c>
      <c r="M790" s="54"/>
      <c r="N790" s="56"/>
    </row>
    <row r="791" spans="1:14" s="14" customFormat="1">
      <c r="A791" s="50"/>
      <c r="B791" s="51" t="str">
        <f t="shared" si="67"/>
        <v/>
      </c>
      <c r="C791" s="52"/>
      <c r="D791" s="53"/>
      <c r="E791" s="53"/>
      <c r="F791" s="69" t="str">
        <f t="shared" si="69"/>
        <v/>
      </c>
      <c r="G791" s="54" t="str">
        <f t="shared" si="68"/>
        <v/>
      </c>
      <c r="H791" s="54"/>
      <c r="I791" s="54"/>
      <c r="J791" s="70" t="str">
        <f t="shared" ca="1" si="70"/>
        <v/>
      </c>
      <c r="K791" s="70" t="str">
        <f t="shared" ca="1" si="71"/>
        <v/>
      </c>
      <c r="L791" s="70" t="str">
        <f t="shared" ca="1" si="72"/>
        <v/>
      </c>
      <c r="M791" s="54"/>
      <c r="N791" s="56"/>
    </row>
    <row r="792" spans="1:14" s="14" customFormat="1">
      <c r="A792" s="50"/>
      <c r="B792" s="51" t="str">
        <f t="shared" si="67"/>
        <v/>
      </c>
      <c r="C792" s="52"/>
      <c r="D792" s="53"/>
      <c r="E792" s="53"/>
      <c r="F792" s="69" t="str">
        <f t="shared" si="69"/>
        <v/>
      </c>
      <c r="G792" s="54" t="str">
        <f t="shared" si="68"/>
        <v/>
      </c>
      <c r="H792" s="54"/>
      <c r="I792" s="54"/>
      <c r="J792" s="70" t="str">
        <f t="shared" ca="1" si="70"/>
        <v/>
      </c>
      <c r="K792" s="70" t="str">
        <f t="shared" ca="1" si="71"/>
        <v/>
      </c>
      <c r="L792" s="70" t="str">
        <f t="shared" ca="1" si="72"/>
        <v/>
      </c>
      <c r="M792" s="54"/>
      <c r="N792" s="56"/>
    </row>
    <row r="793" spans="1:14" s="14" customFormat="1">
      <c r="A793" s="50"/>
      <c r="B793" s="51" t="str">
        <f t="shared" si="67"/>
        <v/>
      </c>
      <c r="C793" s="52"/>
      <c r="D793" s="53"/>
      <c r="E793" s="53"/>
      <c r="F793" s="69" t="str">
        <f t="shared" si="69"/>
        <v/>
      </c>
      <c r="G793" s="54" t="str">
        <f t="shared" si="68"/>
        <v/>
      </c>
      <c r="H793" s="54"/>
      <c r="I793" s="54"/>
      <c r="J793" s="70" t="str">
        <f t="shared" ca="1" si="70"/>
        <v/>
      </c>
      <c r="K793" s="70" t="str">
        <f t="shared" ca="1" si="71"/>
        <v/>
      </c>
      <c r="L793" s="70" t="str">
        <f t="shared" ca="1" si="72"/>
        <v/>
      </c>
      <c r="M793" s="54"/>
      <c r="N793" s="56"/>
    </row>
    <row r="794" spans="1:14" s="14" customFormat="1">
      <c r="A794" s="50"/>
      <c r="B794" s="51" t="str">
        <f t="shared" si="67"/>
        <v/>
      </c>
      <c r="C794" s="52"/>
      <c r="D794" s="53"/>
      <c r="E794" s="53"/>
      <c r="F794" s="69" t="str">
        <f t="shared" si="69"/>
        <v/>
      </c>
      <c r="G794" s="54" t="str">
        <f t="shared" si="68"/>
        <v/>
      </c>
      <c r="H794" s="54"/>
      <c r="I794" s="54"/>
      <c r="J794" s="70" t="str">
        <f t="shared" ca="1" si="70"/>
        <v/>
      </c>
      <c r="K794" s="70" t="str">
        <f t="shared" ca="1" si="71"/>
        <v/>
      </c>
      <c r="L794" s="70" t="str">
        <f t="shared" ca="1" si="72"/>
        <v/>
      </c>
      <c r="M794" s="54"/>
      <c r="N794" s="56"/>
    </row>
    <row r="795" spans="1:14" s="14" customFormat="1">
      <c r="A795" s="50"/>
      <c r="B795" s="51" t="str">
        <f t="shared" si="67"/>
        <v/>
      </c>
      <c r="C795" s="52"/>
      <c r="D795" s="53"/>
      <c r="E795" s="53"/>
      <c r="F795" s="69" t="str">
        <f t="shared" si="69"/>
        <v/>
      </c>
      <c r="G795" s="54" t="str">
        <f t="shared" si="68"/>
        <v/>
      </c>
      <c r="H795" s="54"/>
      <c r="I795" s="54"/>
      <c r="J795" s="70" t="str">
        <f t="shared" ca="1" si="70"/>
        <v/>
      </c>
      <c r="K795" s="70" t="str">
        <f t="shared" ca="1" si="71"/>
        <v/>
      </c>
      <c r="L795" s="70" t="str">
        <f t="shared" ca="1" si="72"/>
        <v/>
      </c>
      <c r="M795" s="54"/>
      <c r="N795" s="56"/>
    </row>
    <row r="796" spans="1:14" s="14" customFormat="1">
      <c r="A796" s="50"/>
      <c r="B796" s="51" t="str">
        <f t="shared" si="67"/>
        <v/>
      </c>
      <c r="C796" s="52"/>
      <c r="D796" s="53"/>
      <c r="E796" s="53"/>
      <c r="F796" s="69" t="str">
        <f t="shared" si="69"/>
        <v/>
      </c>
      <c r="G796" s="54" t="str">
        <f t="shared" si="68"/>
        <v/>
      </c>
      <c r="H796" s="54"/>
      <c r="I796" s="54"/>
      <c r="J796" s="70" t="str">
        <f t="shared" ca="1" si="70"/>
        <v/>
      </c>
      <c r="K796" s="70" t="str">
        <f t="shared" ca="1" si="71"/>
        <v/>
      </c>
      <c r="L796" s="70" t="str">
        <f t="shared" ca="1" si="72"/>
        <v/>
      </c>
      <c r="M796" s="54"/>
      <c r="N796" s="56"/>
    </row>
    <row r="797" spans="1:14" s="14" customFormat="1">
      <c r="A797" s="50"/>
      <c r="B797" s="51" t="str">
        <f t="shared" si="67"/>
        <v/>
      </c>
      <c r="C797" s="52"/>
      <c r="D797" s="53"/>
      <c r="E797" s="53"/>
      <c r="F797" s="69" t="str">
        <f t="shared" si="69"/>
        <v/>
      </c>
      <c r="G797" s="54" t="str">
        <f t="shared" si="68"/>
        <v/>
      </c>
      <c r="H797" s="54"/>
      <c r="I797" s="54"/>
      <c r="J797" s="70" t="str">
        <f t="shared" ca="1" si="70"/>
        <v/>
      </c>
      <c r="K797" s="70" t="str">
        <f t="shared" ca="1" si="71"/>
        <v/>
      </c>
      <c r="L797" s="70" t="str">
        <f t="shared" ca="1" si="72"/>
        <v/>
      </c>
      <c r="M797" s="54"/>
      <c r="N797" s="56"/>
    </row>
    <row r="798" spans="1:14" s="14" customFormat="1">
      <c r="A798" s="50"/>
      <c r="B798" s="51" t="str">
        <f t="shared" si="67"/>
        <v/>
      </c>
      <c r="C798" s="52"/>
      <c r="D798" s="53"/>
      <c r="E798" s="53"/>
      <c r="F798" s="69" t="str">
        <f t="shared" si="69"/>
        <v/>
      </c>
      <c r="G798" s="54" t="str">
        <f t="shared" si="68"/>
        <v/>
      </c>
      <c r="H798" s="54"/>
      <c r="I798" s="54"/>
      <c r="J798" s="70" t="str">
        <f t="shared" ca="1" si="70"/>
        <v/>
      </c>
      <c r="K798" s="70" t="str">
        <f t="shared" ca="1" si="71"/>
        <v/>
      </c>
      <c r="L798" s="70" t="str">
        <f t="shared" ca="1" si="72"/>
        <v/>
      </c>
      <c r="M798" s="54"/>
      <c r="N798" s="56"/>
    </row>
    <row r="799" spans="1:14" s="14" customFormat="1">
      <c r="A799" s="50"/>
      <c r="B799" s="51" t="str">
        <f t="shared" si="67"/>
        <v/>
      </c>
      <c r="C799" s="52"/>
      <c r="D799" s="53"/>
      <c r="E799" s="53"/>
      <c r="F799" s="69" t="str">
        <f t="shared" si="69"/>
        <v/>
      </c>
      <c r="G799" s="54" t="str">
        <f t="shared" si="68"/>
        <v/>
      </c>
      <c r="H799" s="54"/>
      <c r="I799" s="54"/>
      <c r="J799" s="70" t="str">
        <f t="shared" ca="1" si="70"/>
        <v/>
      </c>
      <c r="K799" s="70" t="str">
        <f t="shared" ca="1" si="71"/>
        <v/>
      </c>
      <c r="L799" s="70" t="str">
        <f t="shared" ca="1" si="72"/>
        <v/>
      </c>
      <c r="M799" s="54"/>
      <c r="N799" s="56"/>
    </row>
    <row r="800" spans="1:14" s="14" customFormat="1">
      <c r="A800" s="50"/>
      <c r="B800" s="51" t="str">
        <f t="shared" si="67"/>
        <v/>
      </c>
      <c r="C800" s="52"/>
      <c r="D800" s="53"/>
      <c r="E800" s="53"/>
      <c r="F800" s="69" t="str">
        <f t="shared" si="69"/>
        <v/>
      </c>
      <c r="G800" s="54" t="str">
        <f t="shared" si="68"/>
        <v/>
      </c>
      <c r="H800" s="54"/>
      <c r="I800" s="54"/>
      <c r="J800" s="70" t="str">
        <f t="shared" ca="1" si="70"/>
        <v/>
      </c>
      <c r="K800" s="70" t="str">
        <f t="shared" ca="1" si="71"/>
        <v/>
      </c>
      <c r="L800" s="70" t="str">
        <f t="shared" ca="1" si="72"/>
        <v/>
      </c>
      <c r="M800" s="54"/>
      <c r="N800" s="56"/>
    </row>
    <row r="801" spans="1:14" s="14" customFormat="1">
      <c r="A801" s="50"/>
      <c r="B801" s="51" t="str">
        <f t="shared" si="67"/>
        <v/>
      </c>
      <c r="C801" s="52"/>
      <c r="D801" s="53"/>
      <c r="E801" s="53"/>
      <c r="F801" s="69" t="str">
        <f t="shared" si="69"/>
        <v/>
      </c>
      <c r="G801" s="54" t="str">
        <f t="shared" si="68"/>
        <v/>
      </c>
      <c r="H801" s="54"/>
      <c r="I801" s="54"/>
      <c r="J801" s="70" t="str">
        <f t="shared" ca="1" si="70"/>
        <v/>
      </c>
      <c r="K801" s="70" t="str">
        <f t="shared" ca="1" si="71"/>
        <v/>
      </c>
      <c r="L801" s="70" t="str">
        <f t="shared" ca="1" si="72"/>
        <v/>
      </c>
      <c r="M801" s="54"/>
      <c r="N801" s="56"/>
    </row>
    <row r="802" spans="1:14" s="14" customFormat="1">
      <c r="A802" s="50"/>
      <c r="B802" s="51" t="str">
        <f t="shared" si="67"/>
        <v/>
      </c>
      <c r="C802" s="52"/>
      <c r="D802" s="53"/>
      <c r="E802" s="53"/>
      <c r="F802" s="69" t="str">
        <f t="shared" si="69"/>
        <v/>
      </c>
      <c r="G802" s="54" t="str">
        <f t="shared" si="68"/>
        <v/>
      </c>
      <c r="H802" s="54"/>
      <c r="I802" s="54"/>
      <c r="J802" s="70" t="str">
        <f t="shared" ca="1" si="70"/>
        <v/>
      </c>
      <c r="K802" s="70" t="str">
        <f t="shared" ca="1" si="71"/>
        <v/>
      </c>
      <c r="L802" s="70" t="str">
        <f t="shared" ca="1" si="72"/>
        <v/>
      </c>
      <c r="M802" s="54"/>
      <c r="N802" s="56"/>
    </row>
    <row r="803" spans="1:14" s="14" customFormat="1">
      <c r="A803" s="50"/>
      <c r="B803" s="51" t="str">
        <f t="shared" si="67"/>
        <v/>
      </c>
      <c r="C803" s="52"/>
      <c r="D803" s="53"/>
      <c r="E803" s="53"/>
      <c r="F803" s="69" t="str">
        <f t="shared" si="69"/>
        <v/>
      </c>
      <c r="G803" s="54" t="str">
        <f t="shared" si="68"/>
        <v/>
      </c>
      <c r="H803" s="54"/>
      <c r="I803" s="54"/>
      <c r="J803" s="70" t="str">
        <f t="shared" ca="1" si="70"/>
        <v/>
      </c>
      <c r="K803" s="70" t="str">
        <f t="shared" ca="1" si="71"/>
        <v/>
      </c>
      <c r="L803" s="70" t="str">
        <f t="shared" ca="1" si="72"/>
        <v/>
      </c>
      <c r="M803" s="54"/>
      <c r="N803" s="56"/>
    </row>
    <row r="804" spans="1:14" s="14" customFormat="1">
      <c r="A804" s="50"/>
      <c r="B804" s="51" t="str">
        <f t="shared" si="67"/>
        <v/>
      </c>
      <c r="C804" s="52"/>
      <c r="D804" s="53"/>
      <c r="E804" s="53"/>
      <c r="F804" s="69" t="str">
        <f t="shared" si="69"/>
        <v/>
      </c>
      <c r="G804" s="54" t="str">
        <f t="shared" si="68"/>
        <v/>
      </c>
      <c r="H804" s="54"/>
      <c r="I804" s="54"/>
      <c r="J804" s="70" t="str">
        <f t="shared" ca="1" si="70"/>
        <v/>
      </c>
      <c r="K804" s="70" t="str">
        <f t="shared" ca="1" si="71"/>
        <v/>
      </c>
      <c r="L804" s="70" t="str">
        <f t="shared" ca="1" si="72"/>
        <v/>
      </c>
      <c r="M804" s="54"/>
      <c r="N804" s="56"/>
    </row>
    <row r="805" spans="1:14" s="14" customFormat="1">
      <c r="A805" s="50"/>
      <c r="B805" s="51" t="str">
        <f t="shared" si="67"/>
        <v/>
      </c>
      <c r="C805" s="52"/>
      <c r="D805" s="53"/>
      <c r="E805" s="53"/>
      <c r="F805" s="69" t="str">
        <f t="shared" si="69"/>
        <v/>
      </c>
      <c r="G805" s="54" t="str">
        <f t="shared" si="68"/>
        <v/>
      </c>
      <c r="H805" s="54"/>
      <c r="I805" s="54"/>
      <c r="J805" s="70" t="str">
        <f t="shared" ca="1" si="70"/>
        <v/>
      </c>
      <c r="K805" s="70" t="str">
        <f t="shared" ca="1" si="71"/>
        <v/>
      </c>
      <c r="L805" s="70" t="str">
        <f t="shared" ca="1" si="72"/>
        <v/>
      </c>
      <c r="M805" s="54"/>
      <c r="N805" s="56"/>
    </row>
    <row r="806" spans="1:14" s="14" customFormat="1">
      <c r="A806" s="50"/>
      <c r="B806" s="51" t="str">
        <f t="shared" si="67"/>
        <v/>
      </c>
      <c r="C806" s="52"/>
      <c r="D806" s="53"/>
      <c r="E806" s="53"/>
      <c r="F806" s="69" t="str">
        <f t="shared" si="69"/>
        <v/>
      </c>
      <c r="G806" s="54" t="str">
        <f t="shared" si="68"/>
        <v/>
      </c>
      <c r="H806" s="54"/>
      <c r="I806" s="54"/>
      <c r="J806" s="70" t="str">
        <f t="shared" ca="1" si="70"/>
        <v/>
      </c>
      <c r="K806" s="70" t="str">
        <f t="shared" ca="1" si="71"/>
        <v/>
      </c>
      <c r="L806" s="70" t="str">
        <f t="shared" ca="1" si="72"/>
        <v/>
      </c>
      <c r="M806" s="54"/>
      <c r="N806" s="56"/>
    </row>
    <row r="807" spans="1:14" s="14" customFormat="1">
      <c r="A807" s="50"/>
      <c r="B807" s="51" t="str">
        <f t="shared" si="67"/>
        <v/>
      </c>
      <c r="C807" s="52"/>
      <c r="D807" s="53"/>
      <c r="E807" s="53"/>
      <c r="F807" s="69" t="str">
        <f t="shared" si="69"/>
        <v/>
      </c>
      <c r="G807" s="54" t="str">
        <f t="shared" si="68"/>
        <v/>
      </c>
      <c r="H807" s="54"/>
      <c r="I807" s="54"/>
      <c r="J807" s="70" t="str">
        <f t="shared" ca="1" si="70"/>
        <v/>
      </c>
      <c r="K807" s="70" t="str">
        <f t="shared" ca="1" si="71"/>
        <v/>
      </c>
      <c r="L807" s="70" t="str">
        <f t="shared" ca="1" si="72"/>
        <v/>
      </c>
      <c r="M807" s="54"/>
      <c r="N807" s="56"/>
    </row>
    <row r="808" spans="1:14" s="14" customFormat="1">
      <c r="A808" s="50"/>
      <c r="B808" s="51" t="str">
        <f t="shared" si="67"/>
        <v/>
      </c>
      <c r="C808" s="52"/>
      <c r="D808" s="53"/>
      <c r="E808" s="53"/>
      <c r="F808" s="69" t="str">
        <f t="shared" si="69"/>
        <v/>
      </c>
      <c r="G808" s="54" t="str">
        <f t="shared" si="68"/>
        <v/>
      </c>
      <c r="H808" s="54"/>
      <c r="I808" s="54"/>
      <c r="J808" s="70" t="str">
        <f t="shared" ca="1" si="70"/>
        <v/>
      </c>
      <c r="K808" s="70" t="str">
        <f t="shared" ca="1" si="71"/>
        <v/>
      </c>
      <c r="L808" s="70" t="str">
        <f t="shared" ca="1" si="72"/>
        <v/>
      </c>
      <c r="M808" s="54"/>
      <c r="N808" s="56"/>
    </row>
    <row r="809" spans="1:14" s="14" customFormat="1">
      <c r="A809" s="50"/>
      <c r="B809" s="51" t="str">
        <f t="shared" si="67"/>
        <v/>
      </c>
      <c r="C809" s="52"/>
      <c r="D809" s="53"/>
      <c r="E809" s="53"/>
      <c r="F809" s="69" t="str">
        <f t="shared" si="69"/>
        <v/>
      </c>
      <c r="G809" s="54" t="str">
        <f t="shared" si="68"/>
        <v/>
      </c>
      <c r="H809" s="54"/>
      <c r="I809" s="54"/>
      <c r="J809" s="70" t="str">
        <f t="shared" ca="1" si="70"/>
        <v/>
      </c>
      <c r="K809" s="70" t="str">
        <f t="shared" ca="1" si="71"/>
        <v/>
      </c>
      <c r="L809" s="70" t="str">
        <f t="shared" ca="1" si="72"/>
        <v/>
      </c>
      <c r="M809" s="54"/>
      <c r="N809" s="56"/>
    </row>
    <row r="810" spans="1:14" s="14" customFormat="1">
      <c r="A810" s="50"/>
      <c r="B810" s="51" t="str">
        <f t="shared" si="67"/>
        <v/>
      </c>
      <c r="C810" s="52"/>
      <c r="D810" s="53"/>
      <c r="E810" s="53"/>
      <c r="F810" s="69" t="str">
        <f t="shared" si="69"/>
        <v/>
      </c>
      <c r="G810" s="54" t="str">
        <f t="shared" si="68"/>
        <v/>
      </c>
      <c r="H810" s="54"/>
      <c r="I810" s="54"/>
      <c r="J810" s="70" t="str">
        <f t="shared" ca="1" si="70"/>
        <v/>
      </c>
      <c r="K810" s="70" t="str">
        <f t="shared" ca="1" si="71"/>
        <v/>
      </c>
      <c r="L810" s="70" t="str">
        <f t="shared" ca="1" si="72"/>
        <v/>
      </c>
      <c r="M810" s="54"/>
      <c r="N810" s="56"/>
    </row>
    <row r="811" spans="1:14" s="14" customFormat="1">
      <c r="A811" s="50"/>
      <c r="B811" s="51" t="str">
        <f t="shared" si="67"/>
        <v/>
      </c>
      <c r="C811" s="52"/>
      <c r="D811" s="53"/>
      <c r="E811" s="53"/>
      <c r="F811" s="69" t="str">
        <f t="shared" si="69"/>
        <v/>
      </c>
      <c r="G811" s="54" t="str">
        <f t="shared" si="68"/>
        <v/>
      </c>
      <c r="H811" s="54"/>
      <c r="I811" s="54"/>
      <c r="J811" s="70" t="str">
        <f t="shared" ca="1" si="70"/>
        <v/>
      </c>
      <c r="K811" s="70" t="str">
        <f t="shared" ca="1" si="71"/>
        <v/>
      </c>
      <c r="L811" s="70" t="str">
        <f t="shared" ca="1" si="72"/>
        <v/>
      </c>
      <c r="M811" s="54"/>
      <c r="N811" s="56"/>
    </row>
    <row r="812" spans="1:14" s="14" customFormat="1">
      <c r="A812" s="50"/>
      <c r="B812" s="51" t="str">
        <f t="shared" si="67"/>
        <v/>
      </c>
      <c r="C812" s="52"/>
      <c r="D812" s="53"/>
      <c r="E812" s="53"/>
      <c r="F812" s="69" t="str">
        <f t="shared" si="69"/>
        <v/>
      </c>
      <c r="G812" s="54" t="str">
        <f t="shared" si="68"/>
        <v/>
      </c>
      <c r="H812" s="54"/>
      <c r="I812" s="54"/>
      <c r="J812" s="70" t="str">
        <f t="shared" ca="1" si="70"/>
        <v/>
      </c>
      <c r="K812" s="70" t="str">
        <f t="shared" ca="1" si="71"/>
        <v/>
      </c>
      <c r="L812" s="70" t="str">
        <f t="shared" ca="1" si="72"/>
        <v/>
      </c>
      <c r="M812" s="54"/>
      <c r="N812" s="56"/>
    </row>
    <row r="813" spans="1:14" s="14" customFormat="1">
      <c r="A813" s="50"/>
      <c r="B813" s="51" t="str">
        <f t="shared" si="67"/>
        <v/>
      </c>
      <c r="C813" s="52"/>
      <c r="D813" s="53"/>
      <c r="E813" s="53"/>
      <c r="F813" s="69" t="str">
        <f t="shared" si="69"/>
        <v/>
      </c>
      <c r="G813" s="54" t="str">
        <f t="shared" si="68"/>
        <v/>
      </c>
      <c r="H813" s="54"/>
      <c r="I813" s="54"/>
      <c r="J813" s="70" t="str">
        <f t="shared" ca="1" si="70"/>
        <v/>
      </c>
      <c r="K813" s="70" t="str">
        <f t="shared" ca="1" si="71"/>
        <v/>
      </c>
      <c r="L813" s="70" t="str">
        <f t="shared" ca="1" si="72"/>
        <v/>
      </c>
      <c r="M813" s="54"/>
      <c r="N813" s="56"/>
    </row>
    <row r="814" spans="1:14" s="14" customFormat="1">
      <c r="A814" s="50"/>
      <c r="B814" s="51" t="str">
        <f t="shared" si="67"/>
        <v/>
      </c>
      <c r="C814" s="52"/>
      <c r="D814" s="53"/>
      <c r="E814" s="53"/>
      <c r="F814" s="69" t="str">
        <f t="shared" si="69"/>
        <v/>
      </c>
      <c r="G814" s="54" t="str">
        <f t="shared" si="68"/>
        <v/>
      </c>
      <c r="H814" s="54"/>
      <c r="I814" s="54"/>
      <c r="J814" s="70" t="str">
        <f t="shared" ca="1" si="70"/>
        <v/>
      </c>
      <c r="K814" s="70" t="str">
        <f t="shared" ca="1" si="71"/>
        <v/>
      </c>
      <c r="L814" s="70" t="str">
        <f t="shared" ca="1" si="72"/>
        <v/>
      </c>
      <c r="M814" s="54"/>
      <c r="N814" s="56"/>
    </row>
    <row r="815" spans="1:14" s="14" customFormat="1">
      <c r="A815" s="50"/>
      <c r="B815" s="51" t="str">
        <f t="shared" si="67"/>
        <v/>
      </c>
      <c r="C815" s="52"/>
      <c r="D815" s="53"/>
      <c r="E815" s="53"/>
      <c r="F815" s="69" t="str">
        <f t="shared" si="69"/>
        <v/>
      </c>
      <c r="G815" s="54" t="str">
        <f t="shared" si="68"/>
        <v/>
      </c>
      <c r="H815" s="54"/>
      <c r="I815" s="54"/>
      <c r="J815" s="70" t="str">
        <f t="shared" ca="1" si="70"/>
        <v/>
      </c>
      <c r="K815" s="70" t="str">
        <f t="shared" ca="1" si="71"/>
        <v/>
      </c>
      <c r="L815" s="70" t="str">
        <f t="shared" ca="1" si="72"/>
        <v/>
      </c>
      <c r="M815" s="54"/>
      <c r="N815" s="56"/>
    </row>
    <row r="816" spans="1:14" s="14" customFormat="1">
      <c r="A816" s="50"/>
      <c r="B816" s="51" t="str">
        <f t="shared" si="67"/>
        <v/>
      </c>
      <c r="C816" s="52"/>
      <c r="D816" s="53"/>
      <c r="E816" s="53"/>
      <c r="F816" s="69" t="str">
        <f t="shared" si="69"/>
        <v/>
      </c>
      <c r="G816" s="54" t="str">
        <f t="shared" si="68"/>
        <v/>
      </c>
      <c r="H816" s="54"/>
      <c r="I816" s="54"/>
      <c r="J816" s="70" t="str">
        <f t="shared" ca="1" si="70"/>
        <v/>
      </c>
      <c r="K816" s="70" t="str">
        <f t="shared" ca="1" si="71"/>
        <v/>
      </c>
      <c r="L816" s="70" t="str">
        <f t="shared" ca="1" si="72"/>
        <v/>
      </c>
      <c r="M816" s="54"/>
      <c r="N816" s="56"/>
    </row>
    <row r="817" spans="1:14" s="14" customFormat="1">
      <c r="A817" s="50"/>
      <c r="B817" s="51" t="str">
        <f t="shared" si="67"/>
        <v/>
      </c>
      <c r="C817" s="52"/>
      <c r="D817" s="53"/>
      <c r="E817" s="53"/>
      <c r="F817" s="69" t="str">
        <f t="shared" si="69"/>
        <v/>
      </c>
      <c r="G817" s="54" t="str">
        <f t="shared" si="68"/>
        <v/>
      </c>
      <c r="H817" s="54"/>
      <c r="I817" s="54"/>
      <c r="J817" s="70" t="str">
        <f t="shared" ca="1" si="70"/>
        <v/>
      </c>
      <c r="K817" s="70" t="str">
        <f t="shared" ca="1" si="71"/>
        <v/>
      </c>
      <c r="L817" s="70" t="str">
        <f t="shared" ca="1" si="72"/>
        <v/>
      </c>
      <c r="M817" s="54"/>
      <c r="N817" s="56"/>
    </row>
    <row r="818" spans="1:14" s="14" customFormat="1">
      <c r="A818" s="50"/>
      <c r="B818" s="51" t="str">
        <f t="shared" si="67"/>
        <v/>
      </c>
      <c r="C818" s="52"/>
      <c r="D818" s="53"/>
      <c r="E818" s="53"/>
      <c r="F818" s="69" t="str">
        <f t="shared" si="69"/>
        <v/>
      </c>
      <c r="G818" s="54" t="str">
        <f t="shared" si="68"/>
        <v/>
      </c>
      <c r="H818" s="54"/>
      <c r="I818" s="54"/>
      <c r="J818" s="70" t="str">
        <f t="shared" ca="1" si="70"/>
        <v/>
      </c>
      <c r="K818" s="70" t="str">
        <f t="shared" ca="1" si="71"/>
        <v/>
      </c>
      <c r="L818" s="70" t="str">
        <f t="shared" ca="1" si="72"/>
        <v/>
      </c>
      <c r="M818" s="54"/>
      <c r="N818" s="56"/>
    </row>
    <row r="819" spans="1:14" s="14" customFormat="1">
      <c r="A819" s="50"/>
      <c r="B819" s="51" t="str">
        <f t="shared" si="67"/>
        <v/>
      </c>
      <c r="C819" s="52"/>
      <c r="D819" s="53"/>
      <c r="E819" s="53"/>
      <c r="F819" s="69" t="str">
        <f t="shared" si="69"/>
        <v/>
      </c>
      <c r="G819" s="54" t="str">
        <f t="shared" si="68"/>
        <v/>
      </c>
      <c r="H819" s="54"/>
      <c r="I819" s="54"/>
      <c r="J819" s="70" t="str">
        <f t="shared" ca="1" si="70"/>
        <v/>
      </c>
      <c r="K819" s="70" t="str">
        <f t="shared" ca="1" si="71"/>
        <v/>
      </c>
      <c r="L819" s="70" t="str">
        <f t="shared" ca="1" si="72"/>
        <v/>
      </c>
      <c r="M819" s="54"/>
      <c r="N819" s="56"/>
    </row>
    <row r="820" spans="1:14" s="14" customFormat="1">
      <c r="A820" s="50"/>
      <c r="B820" s="51" t="str">
        <f t="shared" si="67"/>
        <v/>
      </c>
      <c r="C820" s="52"/>
      <c r="D820" s="53"/>
      <c r="E820" s="53"/>
      <c r="F820" s="69" t="str">
        <f t="shared" si="69"/>
        <v/>
      </c>
      <c r="G820" s="54" t="str">
        <f t="shared" si="68"/>
        <v/>
      </c>
      <c r="H820" s="54"/>
      <c r="I820" s="54"/>
      <c r="J820" s="70" t="str">
        <f t="shared" ca="1" si="70"/>
        <v/>
      </c>
      <c r="K820" s="70" t="str">
        <f t="shared" ca="1" si="71"/>
        <v/>
      </c>
      <c r="L820" s="70" t="str">
        <f t="shared" ca="1" si="72"/>
        <v/>
      </c>
      <c r="M820" s="54"/>
      <c r="N820" s="56"/>
    </row>
    <row r="821" spans="1:14" s="14" customFormat="1">
      <c r="A821" s="50"/>
      <c r="B821" s="51" t="str">
        <f t="shared" si="67"/>
        <v/>
      </c>
      <c r="C821" s="52"/>
      <c r="D821" s="53"/>
      <c r="E821" s="53"/>
      <c r="F821" s="69" t="str">
        <f t="shared" si="69"/>
        <v/>
      </c>
      <c r="G821" s="54" t="str">
        <f t="shared" si="68"/>
        <v/>
      </c>
      <c r="H821" s="54"/>
      <c r="I821" s="54"/>
      <c r="J821" s="70" t="str">
        <f t="shared" ca="1" si="70"/>
        <v/>
      </c>
      <c r="K821" s="70" t="str">
        <f t="shared" ca="1" si="71"/>
        <v/>
      </c>
      <c r="L821" s="70" t="str">
        <f t="shared" ca="1" si="72"/>
        <v/>
      </c>
      <c r="M821" s="54"/>
      <c r="N821" s="56"/>
    </row>
    <row r="822" spans="1:14" s="14" customFormat="1">
      <c r="A822" s="50"/>
      <c r="B822" s="51" t="str">
        <f t="shared" si="67"/>
        <v/>
      </c>
      <c r="C822" s="52"/>
      <c r="D822" s="53"/>
      <c r="E822" s="53"/>
      <c r="F822" s="69" t="str">
        <f t="shared" si="69"/>
        <v/>
      </c>
      <c r="G822" s="54" t="str">
        <f t="shared" si="68"/>
        <v/>
      </c>
      <c r="H822" s="54"/>
      <c r="I822" s="54"/>
      <c r="J822" s="70" t="str">
        <f t="shared" ca="1" si="70"/>
        <v/>
      </c>
      <c r="K822" s="70" t="str">
        <f t="shared" ca="1" si="71"/>
        <v/>
      </c>
      <c r="L822" s="70" t="str">
        <f t="shared" ca="1" si="72"/>
        <v/>
      </c>
      <c r="M822" s="54"/>
      <c r="N822" s="56"/>
    </row>
    <row r="823" spans="1:14" s="14" customFormat="1">
      <c r="A823" s="50"/>
      <c r="B823" s="51" t="str">
        <f t="shared" si="67"/>
        <v/>
      </c>
      <c r="C823" s="52"/>
      <c r="D823" s="53"/>
      <c r="E823" s="53"/>
      <c r="F823" s="69" t="str">
        <f t="shared" si="69"/>
        <v/>
      </c>
      <c r="G823" s="54" t="str">
        <f t="shared" si="68"/>
        <v/>
      </c>
      <c r="H823" s="54"/>
      <c r="I823" s="54"/>
      <c r="J823" s="70" t="str">
        <f t="shared" ca="1" si="70"/>
        <v/>
      </c>
      <c r="K823" s="70" t="str">
        <f t="shared" ca="1" si="71"/>
        <v/>
      </c>
      <c r="L823" s="70" t="str">
        <f t="shared" ca="1" si="72"/>
        <v/>
      </c>
      <c r="M823" s="54"/>
      <c r="N823" s="56"/>
    </row>
    <row r="824" spans="1:14" s="14" customFormat="1">
      <c r="A824" s="50"/>
      <c r="B824" s="51" t="str">
        <f t="shared" si="67"/>
        <v/>
      </c>
      <c r="C824" s="52"/>
      <c r="D824" s="53"/>
      <c r="E824" s="53"/>
      <c r="F824" s="69" t="str">
        <f t="shared" si="69"/>
        <v/>
      </c>
      <c r="G824" s="54" t="str">
        <f t="shared" si="68"/>
        <v/>
      </c>
      <c r="H824" s="54"/>
      <c r="I824" s="54"/>
      <c r="J824" s="70" t="str">
        <f t="shared" ca="1" si="70"/>
        <v/>
      </c>
      <c r="K824" s="70" t="str">
        <f t="shared" ca="1" si="71"/>
        <v/>
      </c>
      <c r="L824" s="70" t="str">
        <f t="shared" ca="1" si="72"/>
        <v/>
      </c>
      <c r="M824" s="54"/>
      <c r="N824" s="56"/>
    </row>
    <row r="825" spans="1:14" s="14" customFormat="1">
      <c r="A825" s="50"/>
      <c r="B825" s="51" t="str">
        <f t="shared" si="67"/>
        <v/>
      </c>
      <c r="C825" s="52"/>
      <c r="D825" s="53"/>
      <c r="E825" s="53"/>
      <c r="F825" s="69" t="str">
        <f t="shared" si="69"/>
        <v/>
      </c>
      <c r="G825" s="54" t="str">
        <f t="shared" si="68"/>
        <v/>
      </c>
      <c r="H825" s="54"/>
      <c r="I825" s="54"/>
      <c r="J825" s="70" t="str">
        <f t="shared" ca="1" si="70"/>
        <v/>
      </c>
      <c r="K825" s="70" t="str">
        <f t="shared" ca="1" si="71"/>
        <v/>
      </c>
      <c r="L825" s="70" t="str">
        <f t="shared" ca="1" si="72"/>
        <v/>
      </c>
      <c r="M825" s="54"/>
      <c r="N825" s="56"/>
    </row>
    <row r="826" spans="1:14" s="14" customFormat="1">
      <c r="A826" s="50"/>
      <c r="B826" s="51" t="str">
        <f t="shared" si="67"/>
        <v/>
      </c>
      <c r="C826" s="52"/>
      <c r="D826" s="53"/>
      <c r="E826" s="53"/>
      <c r="F826" s="69" t="str">
        <f t="shared" si="69"/>
        <v/>
      </c>
      <c r="G826" s="54" t="str">
        <f t="shared" si="68"/>
        <v/>
      </c>
      <c r="H826" s="54"/>
      <c r="I826" s="54"/>
      <c r="J826" s="70" t="str">
        <f t="shared" ca="1" si="70"/>
        <v/>
      </c>
      <c r="K826" s="70" t="str">
        <f t="shared" ca="1" si="71"/>
        <v/>
      </c>
      <c r="L826" s="70" t="str">
        <f t="shared" ca="1" si="72"/>
        <v/>
      </c>
      <c r="M826" s="54"/>
      <c r="N826" s="56"/>
    </row>
    <row r="827" spans="1:14" s="14" customFormat="1">
      <c r="A827" s="50"/>
      <c r="B827" s="51" t="str">
        <f t="shared" si="67"/>
        <v/>
      </c>
      <c r="C827" s="52"/>
      <c r="D827" s="53"/>
      <c r="E827" s="53"/>
      <c r="F827" s="69" t="str">
        <f t="shared" si="69"/>
        <v/>
      </c>
      <c r="G827" s="54" t="str">
        <f t="shared" si="68"/>
        <v/>
      </c>
      <c r="H827" s="54"/>
      <c r="I827" s="54"/>
      <c r="J827" s="70" t="str">
        <f t="shared" ca="1" si="70"/>
        <v/>
      </c>
      <c r="K827" s="70" t="str">
        <f t="shared" ca="1" si="71"/>
        <v/>
      </c>
      <c r="L827" s="70" t="str">
        <f t="shared" ca="1" si="72"/>
        <v/>
      </c>
      <c r="M827" s="54"/>
      <c r="N827" s="56"/>
    </row>
    <row r="828" spans="1:14" s="14" customFormat="1">
      <c r="A828" s="50"/>
      <c r="B828" s="51" t="str">
        <f t="shared" ref="B828:B891" si="73">IFERROR(IF($A828&lt;&gt;"",VLOOKUP($A828,Matos,2,0),""),"")</f>
        <v/>
      </c>
      <c r="C828" s="52"/>
      <c r="D828" s="53"/>
      <c r="E828" s="53"/>
      <c r="F828" s="69" t="str">
        <f t="shared" si="69"/>
        <v/>
      </c>
      <c r="G828" s="54" t="str">
        <f t="shared" si="68"/>
        <v/>
      </c>
      <c r="H828" s="54"/>
      <c r="I828" s="54"/>
      <c r="J828" s="70" t="str">
        <f t="shared" ca="1" si="70"/>
        <v/>
      </c>
      <c r="K828" s="70" t="str">
        <f t="shared" ca="1" si="71"/>
        <v/>
      </c>
      <c r="L828" s="70" t="str">
        <f t="shared" ca="1" si="72"/>
        <v/>
      </c>
      <c r="M828" s="54"/>
      <c r="N828" s="56"/>
    </row>
    <row r="829" spans="1:14" s="14" customFormat="1">
      <c r="A829" s="50"/>
      <c r="B829" s="51" t="str">
        <f t="shared" si="73"/>
        <v/>
      </c>
      <c r="C829" s="52"/>
      <c r="D829" s="53"/>
      <c r="E829" s="53"/>
      <c r="F829" s="69" t="str">
        <f t="shared" si="69"/>
        <v/>
      </c>
      <c r="G829" s="54" t="str">
        <f t="shared" ref="G829:G892" si="74">IFERROR(IF($A829&lt;&gt;"",VLOOKUP($A829,Matos,3,0),""),"")</f>
        <v/>
      </c>
      <c r="H829" s="54"/>
      <c r="I829" s="54"/>
      <c r="J829" s="70" t="str">
        <f t="shared" ca="1" si="70"/>
        <v/>
      </c>
      <c r="K829" s="70" t="str">
        <f t="shared" ca="1" si="71"/>
        <v/>
      </c>
      <c r="L829" s="70" t="str">
        <f t="shared" ca="1" si="72"/>
        <v/>
      </c>
      <c r="M829" s="54"/>
      <c r="N829" s="56"/>
    </row>
    <row r="830" spans="1:14" s="14" customFormat="1">
      <c r="A830" s="50"/>
      <c r="B830" s="51" t="str">
        <f t="shared" si="73"/>
        <v/>
      </c>
      <c r="C830" s="52"/>
      <c r="D830" s="53"/>
      <c r="E830" s="53"/>
      <c r="F830" s="69" t="str">
        <f t="shared" si="69"/>
        <v/>
      </c>
      <c r="G830" s="54" t="str">
        <f t="shared" si="74"/>
        <v/>
      </c>
      <c r="H830" s="54"/>
      <c r="I830" s="54"/>
      <c r="J830" s="70" t="str">
        <f t="shared" ca="1" si="70"/>
        <v/>
      </c>
      <c r="K830" s="70" t="str">
        <f t="shared" ca="1" si="71"/>
        <v/>
      </c>
      <c r="L830" s="70" t="str">
        <f t="shared" ca="1" si="72"/>
        <v/>
      </c>
      <c r="M830" s="54"/>
      <c r="N830" s="56"/>
    </row>
    <row r="831" spans="1:14" s="14" customFormat="1">
      <c r="A831" s="50"/>
      <c r="B831" s="51" t="str">
        <f t="shared" si="73"/>
        <v/>
      </c>
      <c r="C831" s="52"/>
      <c r="D831" s="53"/>
      <c r="E831" s="53"/>
      <c r="F831" s="69" t="str">
        <f t="shared" si="69"/>
        <v/>
      </c>
      <c r="G831" s="54" t="str">
        <f t="shared" si="74"/>
        <v/>
      </c>
      <c r="H831" s="54"/>
      <c r="I831" s="54"/>
      <c r="J831" s="70" t="str">
        <f t="shared" ca="1" si="70"/>
        <v/>
      </c>
      <c r="K831" s="70" t="str">
        <f t="shared" ca="1" si="71"/>
        <v/>
      </c>
      <c r="L831" s="70" t="str">
        <f t="shared" ca="1" si="72"/>
        <v/>
      </c>
      <c r="M831" s="54"/>
      <c r="N831" s="56"/>
    </row>
    <row r="832" spans="1:14" s="14" customFormat="1">
      <c r="A832" s="50"/>
      <c r="B832" s="51" t="str">
        <f t="shared" si="73"/>
        <v/>
      </c>
      <c r="C832" s="52"/>
      <c r="D832" s="53"/>
      <c r="E832" s="53"/>
      <c r="F832" s="69" t="str">
        <f t="shared" si="69"/>
        <v/>
      </c>
      <c r="G832" s="54" t="str">
        <f t="shared" si="74"/>
        <v/>
      </c>
      <c r="H832" s="54"/>
      <c r="I832" s="54"/>
      <c r="J832" s="70" t="str">
        <f t="shared" ca="1" si="70"/>
        <v/>
      </c>
      <c r="K832" s="70" t="str">
        <f t="shared" ca="1" si="71"/>
        <v/>
      </c>
      <c r="L832" s="70" t="str">
        <f t="shared" ca="1" si="72"/>
        <v/>
      </c>
      <c r="M832" s="54"/>
      <c r="N832" s="56"/>
    </row>
    <row r="833" spans="1:14" s="14" customFormat="1">
      <c r="A833" s="50"/>
      <c r="B833" s="51" t="str">
        <f t="shared" si="73"/>
        <v/>
      </c>
      <c r="C833" s="52"/>
      <c r="D833" s="53"/>
      <c r="E833" s="53"/>
      <c r="F833" s="69" t="str">
        <f t="shared" si="69"/>
        <v/>
      </c>
      <c r="G833" s="54" t="str">
        <f t="shared" si="74"/>
        <v/>
      </c>
      <c r="H833" s="54"/>
      <c r="I833" s="54"/>
      <c r="J833" s="70" t="str">
        <f t="shared" ca="1" si="70"/>
        <v/>
      </c>
      <c r="K833" s="70" t="str">
        <f t="shared" ca="1" si="71"/>
        <v/>
      </c>
      <c r="L833" s="70" t="str">
        <f t="shared" ca="1" si="72"/>
        <v/>
      </c>
      <c r="M833" s="54"/>
      <c r="N833" s="56"/>
    </row>
    <row r="834" spans="1:14" s="14" customFormat="1">
      <c r="A834" s="50"/>
      <c r="B834" s="51" t="str">
        <f t="shared" si="73"/>
        <v/>
      </c>
      <c r="C834" s="52"/>
      <c r="D834" s="53"/>
      <c r="E834" s="53"/>
      <c r="F834" s="69" t="str">
        <f t="shared" si="69"/>
        <v/>
      </c>
      <c r="G834" s="54" t="str">
        <f t="shared" si="74"/>
        <v/>
      </c>
      <c r="H834" s="54"/>
      <c r="I834" s="54"/>
      <c r="J834" s="70" t="str">
        <f t="shared" ca="1" si="70"/>
        <v/>
      </c>
      <c r="K834" s="70" t="str">
        <f t="shared" ca="1" si="71"/>
        <v/>
      </c>
      <c r="L834" s="70" t="str">
        <f t="shared" ca="1" si="72"/>
        <v/>
      </c>
      <c r="M834" s="54"/>
      <c r="N834" s="56"/>
    </row>
    <row r="835" spans="1:14" s="14" customFormat="1">
      <c r="A835" s="50"/>
      <c r="B835" s="51" t="str">
        <f t="shared" si="73"/>
        <v/>
      </c>
      <c r="C835" s="52"/>
      <c r="D835" s="53"/>
      <c r="E835" s="53"/>
      <c r="F835" s="69" t="str">
        <f t="shared" si="69"/>
        <v/>
      </c>
      <c r="G835" s="54" t="str">
        <f t="shared" si="74"/>
        <v/>
      </c>
      <c r="H835" s="54"/>
      <c r="I835" s="54"/>
      <c r="J835" s="70" t="str">
        <f t="shared" ca="1" si="70"/>
        <v/>
      </c>
      <c r="K835" s="70" t="str">
        <f t="shared" ca="1" si="71"/>
        <v/>
      </c>
      <c r="L835" s="70" t="str">
        <f t="shared" ca="1" si="72"/>
        <v/>
      </c>
      <c r="M835" s="54"/>
      <c r="N835" s="56"/>
    </row>
    <row r="836" spans="1:14" s="14" customFormat="1">
      <c r="A836" s="50"/>
      <c r="B836" s="51" t="str">
        <f t="shared" si="73"/>
        <v/>
      </c>
      <c r="C836" s="52"/>
      <c r="D836" s="53"/>
      <c r="E836" s="53"/>
      <c r="F836" s="69" t="str">
        <f t="shared" si="69"/>
        <v/>
      </c>
      <c r="G836" s="54" t="str">
        <f t="shared" si="74"/>
        <v/>
      </c>
      <c r="H836" s="54"/>
      <c r="I836" s="54"/>
      <c r="J836" s="70" t="str">
        <f t="shared" ca="1" si="70"/>
        <v/>
      </c>
      <c r="K836" s="70" t="str">
        <f t="shared" ca="1" si="71"/>
        <v/>
      </c>
      <c r="L836" s="70" t="str">
        <f t="shared" ca="1" si="72"/>
        <v/>
      </c>
      <c r="M836" s="54"/>
      <c r="N836" s="56"/>
    </row>
    <row r="837" spans="1:14" s="14" customFormat="1">
      <c r="A837" s="50"/>
      <c r="B837" s="51" t="str">
        <f t="shared" si="73"/>
        <v/>
      </c>
      <c r="C837" s="52"/>
      <c r="D837" s="53"/>
      <c r="E837" s="53"/>
      <c r="F837" s="69" t="str">
        <f t="shared" si="69"/>
        <v/>
      </c>
      <c r="G837" s="54" t="str">
        <f t="shared" si="74"/>
        <v/>
      </c>
      <c r="H837" s="54"/>
      <c r="I837" s="54"/>
      <c r="J837" s="70" t="str">
        <f t="shared" ca="1" si="70"/>
        <v/>
      </c>
      <c r="K837" s="70" t="str">
        <f t="shared" ca="1" si="71"/>
        <v/>
      </c>
      <c r="L837" s="70" t="str">
        <f t="shared" ca="1" si="72"/>
        <v/>
      </c>
      <c r="M837" s="54"/>
      <c r="N837" s="56"/>
    </row>
    <row r="838" spans="1:14" s="14" customFormat="1">
      <c r="A838" s="50"/>
      <c r="B838" s="51" t="str">
        <f t="shared" si="73"/>
        <v/>
      </c>
      <c r="C838" s="52"/>
      <c r="D838" s="53"/>
      <c r="E838" s="53"/>
      <c r="F838" s="69" t="str">
        <f t="shared" si="69"/>
        <v/>
      </c>
      <c r="G838" s="54" t="str">
        <f t="shared" si="74"/>
        <v/>
      </c>
      <c r="H838" s="54"/>
      <c r="I838" s="54"/>
      <c r="J838" s="70" t="str">
        <f t="shared" ca="1" si="70"/>
        <v/>
      </c>
      <c r="K838" s="70" t="str">
        <f t="shared" ca="1" si="71"/>
        <v/>
      </c>
      <c r="L838" s="70" t="str">
        <f t="shared" ca="1" si="72"/>
        <v/>
      </c>
      <c r="M838" s="54"/>
      <c r="N838" s="56"/>
    </row>
    <row r="839" spans="1:14" s="14" customFormat="1">
      <c r="A839" s="50"/>
      <c r="B839" s="51" t="str">
        <f t="shared" si="73"/>
        <v/>
      </c>
      <c r="C839" s="52"/>
      <c r="D839" s="53"/>
      <c r="E839" s="53"/>
      <c r="F839" s="69" t="str">
        <f t="shared" si="69"/>
        <v/>
      </c>
      <c r="G839" s="54" t="str">
        <f t="shared" si="74"/>
        <v/>
      </c>
      <c r="H839" s="54"/>
      <c r="I839" s="54"/>
      <c r="J839" s="70" t="str">
        <f t="shared" ca="1" si="70"/>
        <v/>
      </c>
      <c r="K839" s="70" t="str">
        <f t="shared" ca="1" si="71"/>
        <v/>
      </c>
      <c r="L839" s="70" t="str">
        <f t="shared" ca="1" si="72"/>
        <v/>
      </c>
      <c r="M839" s="54"/>
      <c r="N839" s="56"/>
    </row>
    <row r="840" spans="1:14" s="14" customFormat="1">
      <c r="A840" s="50"/>
      <c r="B840" s="51" t="str">
        <f t="shared" si="73"/>
        <v/>
      </c>
      <c r="C840" s="52"/>
      <c r="D840" s="53"/>
      <c r="E840" s="53"/>
      <c r="F840" s="69" t="str">
        <f t="shared" si="69"/>
        <v/>
      </c>
      <c r="G840" s="54" t="str">
        <f t="shared" si="74"/>
        <v/>
      </c>
      <c r="H840" s="54"/>
      <c r="I840" s="54"/>
      <c r="J840" s="70" t="str">
        <f t="shared" ca="1" si="70"/>
        <v/>
      </c>
      <c r="K840" s="70" t="str">
        <f t="shared" ca="1" si="71"/>
        <v/>
      </c>
      <c r="L840" s="70" t="str">
        <f t="shared" ca="1" si="72"/>
        <v/>
      </c>
      <c r="M840" s="54"/>
      <c r="N840" s="56"/>
    </row>
    <row r="841" spans="1:14" s="14" customFormat="1">
      <c r="A841" s="50"/>
      <c r="B841" s="51" t="str">
        <f t="shared" si="73"/>
        <v/>
      </c>
      <c r="C841" s="52"/>
      <c r="D841" s="53"/>
      <c r="E841" s="53"/>
      <c r="F841" s="69" t="str">
        <f t="shared" si="69"/>
        <v/>
      </c>
      <c r="G841" s="54" t="str">
        <f t="shared" si="74"/>
        <v/>
      </c>
      <c r="H841" s="54"/>
      <c r="I841" s="54"/>
      <c r="J841" s="70" t="str">
        <f t="shared" ca="1" si="70"/>
        <v/>
      </c>
      <c r="K841" s="70" t="str">
        <f t="shared" ca="1" si="71"/>
        <v/>
      </c>
      <c r="L841" s="70" t="str">
        <f t="shared" ca="1" si="72"/>
        <v/>
      </c>
      <c r="M841" s="54"/>
      <c r="N841" s="56"/>
    </row>
    <row r="842" spans="1:14" s="14" customFormat="1">
      <c r="A842" s="50"/>
      <c r="B842" s="51" t="str">
        <f t="shared" si="73"/>
        <v/>
      </c>
      <c r="C842" s="52"/>
      <c r="D842" s="53"/>
      <c r="E842" s="53"/>
      <c r="F842" s="69" t="str">
        <f t="shared" si="69"/>
        <v/>
      </c>
      <c r="G842" s="54" t="str">
        <f t="shared" si="74"/>
        <v/>
      </c>
      <c r="H842" s="54"/>
      <c r="I842" s="54"/>
      <c r="J842" s="70" t="str">
        <f t="shared" ca="1" si="70"/>
        <v/>
      </c>
      <c r="K842" s="70" t="str">
        <f t="shared" ca="1" si="71"/>
        <v/>
      </c>
      <c r="L842" s="70" t="str">
        <f t="shared" ca="1" si="72"/>
        <v/>
      </c>
      <c r="M842" s="54"/>
      <c r="N842" s="56"/>
    </row>
    <row r="843" spans="1:14" s="14" customFormat="1">
      <c r="A843" s="50"/>
      <c r="B843" s="51" t="str">
        <f t="shared" si="73"/>
        <v/>
      </c>
      <c r="C843" s="52"/>
      <c r="D843" s="53"/>
      <c r="E843" s="53"/>
      <c r="F843" s="69" t="str">
        <f t="shared" ref="F843:F906" si="75">IF(OR($A843="",$B843="",$D843=""),"",IF(AND($E843&lt;&gt;"",MONTH($E843)&lt;MONTH($K$9)),"",IF(AND($H843="",$E843=""),DATEDIF($D843,DATE(YEAR($K$9),MONTH($K$9)+1,0),"d"),IF(AND($D843&lt;&gt;"",$E843&lt;&gt;"",$H843=""),DATEDIF($D843,$E843,"d"),IF(AND($D843&lt;&gt;"",$E843&lt;&gt;"",$H843&lt;&gt;""),DAY(DATE(YEAR($E843),MONTH($E843)+1,0))-(DATE(YEAR($E843),MONTH($E843)+1,0)-$E843),DAY(DATE(YEAR($K$9),MONTH($K$9)+1,0)))))))</f>
        <v/>
      </c>
      <c r="G843" s="54" t="str">
        <f t="shared" si="74"/>
        <v/>
      </c>
      <c r="H843" s="54"/>
      <c r="I843" s="54"/>
      <c r="J843" s="70" t="str">
        <f t="shared" ref="J843:J906" ca="1" si="76">IFERROR(IF(AND($B$8&lt;&gt;"",MONTH($E843)=MONTH($K$9),($E843&gt;$B$8),($E843&gt;$D843)),-SUM($G843/DAY(DATE(YEAR($K$9),MONTH($K$9)+1,0)))*DATEDIF($B$8,$E843,"d")*$C843,""),"")</f>
        <v/>
      </c>
      <c r="K843" s="70" t="str">
        <f t="shared" ref="K843:K906" ca="1" si="77">IFERROR(IF($I843="",SUM($G843/DAY(DATE(YEAR($K$9),MONTH($K$9)+1,0)))*$F843*$C843,""),"")</f>
        <v/>
      </c>
      <c r="L843" s="70" t="str">
        <f t="shared" ref="L843:L906" ca="1" si="78">IFERROR(IF(SUM($H843+$K843)="","",SUM($H843+$K843)),"")</f>
        <v/>
      </c>
      <c r="M843" s="54"/>
      <c r="N843" s="56"/>
    </row>
    <row r="844" spans="1:14" s="14" customFormat="1">
      <c r="A844" s="50"/>
      <c r="B844" s="51" t="str">
        <f t="shared" si="73"/>
        <v/>
      </c>
      <c r="C844" s="52"/>
      <c r="D844" s="53"/>
      <c r="E844" s="53"/>
      <c r="F844" s="69" t="str">
        <f t="shared" si="75"/>
        <v/>
      </c>
      <c r="G844" s="54" t="str">
        <f t="shared" si="74"/>
        <v/>
      </c>
      <c r="H844" s="54"/>
      <c r="I844" s="54"/>
      <c r="J844" s="70" t="str">
        <f t="shared" ca="1" si="76"/>
        <v/>
      </c>
      <c r="K844" s="70" t="str">
        <f t="shared" ca="1" si="77"/>
        <v/>
      </c>
      <c r="L844" s="70" t="str">
        <f t="shared" ca="1" si="78"/>
        <v/>
      </c>
      <c r="M844" s="54"/>
      <c r="N844" s="56"/>
    </row>
    <row r="845" spans="1:14" s="14" customFormat="1">
      <c r="A845" s="50"/>
      <c r="B845" s="51" t="str">
        <f t="shared" si="73"/>
        <v/>
      </c>
      <c r="C845" s="52"/>
      <c r="D845" s="53"/>
      <c r="E845" s="53"/>
      <c r="F845" s="69" t="str">
        <f t="shared" si="75"/>
        <v/>
      </c>
      <c r="G845" s="54" t="str">
        <f t="shared" si="74"/>
        <v/>
      </c>
      <c r="H845" s="54"/>
      <c r="I845" s="54"/>
      <c r="J845" s="70" t="str">
        <f t="shared" ca="1" si="76"/>
        <v/>
      </c>
      <c r="K845" s="70" t="str">
        <f t="shared" ca="1" si="77"/>
        <v/>
      </c>
      <c r="L845" s="70" t="str">
        <f t="shared" ca="1" si="78"/>
        <v/>
      </c>
      <c r="M845" s="54"/>
      <c r="N845" s="56"/>
    </row>
    <row r="846" spans="1:14" s="14" customFormat="1">
      <c r="A846" s="50"/>
      <c r="B846" s="51" t="str">
        <f t="shared" si="73"/>
        <v/>
      </c>
      <c r="C846" s="52"/>
      <c r="D846" s="53"/>
      <c r="E846" s="53"/>
      <c r="F846" s="69" t="str">
        <f t="shared" si="75"/>
        <v/>
      </c>
      <c r="G846" s="54" t="str">
        <f t="shared" si="74"/>
        <v/>
      </c>
      <c r="H846" s="54"/>
      <c r="I846" s="54"/>
      <c r="J846" s="70" t="str">
        <f t="shared" ca="1" si="76"/>
        <v/>
      </c>
      <c r="K846" s="70" t="str">
        <f t="shared" ca="1" si="77"/>
        <v/>
      </c>
      <c r="L846" s="70" t="str">
        <f t="shared" ca="1" si="78"/>
        <v/>
      </c>
      <c r="M846" s="54"/>
      <c r="N846" s="56"/>
    </row>
    <row r="847" spans="1:14" s="14" customFormat="1">
      <c r="A847" s="50"/>
      <c r="B847" s="51" t="str">
        <f t="shared" si="73"/>
        <v/>
      </c>
      <c r="C847" s="52"/>
      <c r="D847" s="53"/>
      <c r="E847" s="53"/>
      <c r="F847" s="69" t="str">
        <f t="shared" si="75"/>
        <v/>
      </c>
      <c r="G847" s="54" t="str">
        <f t="shared" si="74"/>
        <v/>
      </c>
      <c r="H847" s="54"/>
      <c r="I847" s="54"/>
      <c r="J847" s="70" t="str">
        <f t="shared" ca="1" si="76"/>
        <v/>
      </c>
      <c r="K847" s="70" t="str">
        <f t="shared" ca="1" si="77"/>
        <v/>
      </c>
      <c r="L847" s="70" t="str">
        <f t="shared" ca="1" si="78"/>
        <v/>
      </c>
      <c r="M847" s="54"/>
      <c r="N847" s="56"/>
    </row>
    <row r="848" spans="1:14" s="14" customFormat="1">
      <c r="A848" s="50"/>
      <c r="B848" s="51" t="str">
        <f t="shared" si="73"/>
        <v/>
      </c>
      <c r="C848" s="52"/>
      <c r="D848" s="53"/>
      <c r="E848" s="53"/>
      <c r="F848" s="69" t="str">
        <f t="shared" si="75"/>
        <v/>
      </c>
      <c r="G848" s="54" t="str">
        <f t="shared" si="74"/>
        <v/>
      </c>
      <c r="H848" s="54"/>
      <c r="I848" s="54"/>
      <c r="J848" s="70" t="str">
        <f t="shared" ca="1" si="76"/>
        <v/>
      </c>
      <c r="K848" s="70" t="str">
        <f t="shared" ca="1" si="77"/>
        <v/>
      </c>
      <c r="L848" s="70" t="str">
        <f t="shared" ca="1" si="78"/>
        <v/>
      </c>
      <c r="M848" s="54"/>
      <c r="N848" s="56"/>
    </row>
    <row r="849" spans="1:14" s="14" customFormat="1">
      <c r="A849" s="50"/>
      <c r="B849" s="51" t="str">
        <f t="shared" si="73"/>
        <v/>
      </c>
      <c r="C849" s="52"/>
      <c r="D849" s="53"/>
      <c r="E849" s="53"/>
      <c r="F849" s="69" t="str">
        <f t="shared" si="75"/>
        <v/>
      </c>
      <c r="G849" s="54" t="str">
        <f t="shared" si="74"/>
        <v/>
      </c>
      <c r="H849" s="54"/>
      <c r="I849" s="54"/>
      <c r="J849" s="70" t="str">
        <f t="shared" ca="1" si="76"/>
        <v/>
      </c>
      <c r="K849" s="70" t="str">
        <f t="shared" ca="1" si="77"/>
        <v/>
      </c>
      <c r="L849" s="70" t="str">
        <f t="shared" ca="1" si="78"/>
        <v/>
      </c>
      <c r="M849" s="54"/>
      <c r="N849" s="56"/>
    </row>
    <row r="850" spans="1:14" s="14" customFormat="1">
      <c r="A850" s="50"/>
      <c r="B850" s="51" t="str">
        <f t="shared" si="73"/>
        <v/>
      </c>
      <c r="C850" s="52"/>
      <c r="D850" s="53"/>
      <c r="E850" s="53"/>
      <c r="F850" s="69" t="str">
        <f t="shared" si="75"/>
        <v/>
      </c>
      <c r="G850" s="54" t="str">
        <f t="shared" si="74"/>
        <v/>
      </c>
      <c r="H850" s="54"/>
      <c r="I850" s="54"/>
      <c r="J850" s="70" t="str">
        <f t="shared" ca="1" si="76"/>
        <v/>
      </c>
      <c r="K850" s="70" t="str">
        <f t="shared" ca="1" si="77"/>
        <v/>
      </c>
      <c r="L850" s="70" t="str">
        <f t="shared" ca="1" si="78"/>
        <v/>
      </c>
      <c r="M850" s="54"/>
      <c r="N850" s="56"/>
    </row>
    <row r="851" spans="1:14" s="14" customFormat="1">
      <c r="A851" s="50"/>
      <c r="B851" s="51" t="str">
        <f t="shared" si="73"/>
        <v/>
      </c>
      <c r="C851" s="52"/>
      <c r="D851" s="53"/>
      <c r="E851" s="53"/>
      <c r="F851" s="69" t="str">
        <f t="shared" si="75"/>
        <v/>
      </c>
      <c r="G851" s="54" t="str">
        <f t="shared" si="74"/>
        <v/>
      </c>
      <c r="H851" s="54"/>
      <c r="I851" s="54"/>
      <c r="J851" s="70" t="str">
        <f t="shared" ca="1" si="76"/>
        <v/>
      </c>
      <c r="K851" s="70" t="str">
        <f t="shared" ca="1" si="77"/>
        <v/>
      </c>
      <c r="L851" s="70" t="str">
        <f t="shared" ca="1" si="78"/>
        <v/>
      </c>
      <c r="M851" s="54"/>
      <c r="N851" s="56"/>
    </row>
    <row r="852" spans="1:14" s="14" customFormat="1">
      <c r="A852" s="50"/>
      <c r="B852" s="51" t="str">
        <f t="shared" si="73"/>
        <v/>
      </c>
      <c r="C852" s="52"/>
      <c r="D852" s="53"/>
      <c r="E852" s="53"/>
      <c r="F852" s="69" t="str">
        <f t="shared" si="75"/>
        <v/>
      </c>
      <c r="G852" s="54" t="str">
        <f t="shared" si="74"/>
        <v/>
      </c>
      <c r="H852" s="54"/>
      <c r="I852" s="54"/>
      <c r="J852" s="70" t="str">
        <f t="shared" ca="1" si="76"/>
        <v/>
      </c>
      <c r="K852" s="70" t="str">
        <f t="shared" ca="1" si="77"/>
        <v/>
      </c>
      <c r="L852" s="70" t="str">
        <f t="shared" ca="1" si="78"/>
        <v/>
      </c>
      <c r="M852" s="54"/>
      <c r="N852" s="56"/>
    </row>
    <row r="853" spans="1:14" s="14" customFormat="1">
      <c r="A853" s="50"/>
      <c r="B853" s="51" t="str">
        <f t="shared" si="73"/>
        <v/>
      </c>
      <c r="C853" s="52"/>
      <c r="D853" s="53"/>
      <c r="E853" s="53"/>
      <c r="F853" s="69" t="str">
        <f t="shared" si="75"/>
        <v/>
      </c>
      <c r="G853" s="54" t="str">
        <f t="shared" si="74"/>
        <v/>
      </c>
      <c r="H853" s="54"/>
      <c r="I853" s="54"/>
      <c r="J853" s="70" t="str">
        <f t="shared" ca="1" si="76"/>
        <v/>
      </c>
      <c r="K853" s="70" t="str">
        <f t="shared" ca="1" si="77"/>
        <v/>
      </c>
      <c r="L853" s="70" t="str">
        <f t="shared" ca="1" si="78"/>
        <v/>
      </c>
      <c r="M853" s="54"/>
      <c r="N853" s="56"/>
    </row>
    <row r="854" spans="1:14">
      <c r="A854" s="50"/>
      <c r="B854" s="51" t="str">
        <f t="shared" si="73"/>
        <v/>
      </c>
      <c r="C854" s="52"/>
      <c r="D854" s="53"/>
      <c r="E854" s="53"/>
      <c r="F854" s="69" t="str">
        <f t="shared" si="75"/>
        <v/>
      </c>
      <c r="G854" s="54" t="str">
        <f t="shared" si="74"/>
        <v/>
      </c>
      <c r="H854" s="54"/>
      <c r="I854" s="54"/>
      <c r="J854" s="70" t="str">
        <f t="shared" ca="1" si="76"/>
        <v/>
      </c>
      <c r="K854" s="70" t="str">
        <f t="shared" ca="1" si="77"/>
        <v/>
      </c>
      <c r="L854" s="70" t="str">
        <f t="shared" ca="1" si="78"/>
        <v/>
      </c>
      <c r="M854" s="54"/>
      <c r="N854" s="56"/>
    </row>
    <row r="855" spans="1:14">
      <c r="A855" s="50"/>
      <c r="B855" s="51" t="str">
        <f t="shared" si="73"/>
        <v/>
      </c>
      <c r="C855" s="52"/>
      <c r="D855" s="53"/>
      <c r="E855" s="53"/>
      <c r="F855" s="69" t="str">
        <f t="shared" si="75"/>
        <v/>
      </c>
      <c r="G855" s="54" t="str">
        <f t="shared" si="74"/>
        <v/>
      </c>
      <c r="H855" s="54"/>
      <c r="I855" s="54"/>
      <c r="J855" s="70" t="str">
        <f t="shared" ca="1" si="76"/>
        <v/>
      </c>
      <c r="K855" s="70" t="str">
        <f t="shared" ca="1" si="77"/>
        <v/>
      </c>
      <c r="L855" s="70" t="str">
        <f t="shared" ca="1" si="78"/>
        <v/>
      </c>
      <c r="M855" s="54"/>
      <c r="N855" s="56"/>
    </row>
    <row r="856" spans="1:14">
      <c r="A856" s="50"/>
      <c r="B856" s="51" t="str">
        <f t="shared" si="73"/>
        <v/>
      </c>
      <c r="C856" s="52"/>
      <c r="D856" s="53"/>
      <c r="E856" s="53"/>
      <c r="F856" s="69" t="str">
        <f t="shared" si="75"/>
        <v/>
      </c>
      <c r="G856" s="54" t="str">
        <f t="shared" si="74"/>
        <v/>
      </c>
      <c r="H856" s="54"/>
      <c r="I856" s="54"/>
      <c r="J856" s="70" t="str">
        <f t="shared" ca="1" si="76"/>
        <v/>
      </c>
      <c r="K856" s="70" t="str">
        <f t="shared" ca="1" si="77"/>
        <v/>
      </c>
      <c r="L856" s="70" t="str">
        <f t="shared" ca="1" si="78"/>
        <v/>
      </c>
      <c r="M856" s="54"/>
      <c r="N856" s="56"/>
    </row>
    <row r="857" spans="1:14">
      <c r="A857" s="50"/>
      <c r="B857" s="51" t="str">
        <f t="shared" si="73"/>
        <v/>
      </c>
      <c r="C857" s="52"/>
      <c r="D857" s="53"/>
      <c r="E857" s="53"/>
      <c r="F857" s="69" t="str">
        <f t="shared" si="75"/>
        <v/>
      </c>
      <c r="G857" s="54" t="str">
        <f t="shared" si="74"/>
        <v/>
      </c>
      <c r="H857" s="54"/>
      <c r="I857" s="54"/>
      <c r="J857" s="70" t="str">
        <f t="shared" ca="1" si="76"/>
        <v/>
      </c>
      <c r="K857" s="70" t="str">
        <f t="shared" ca="1" si="77"/>
        <v/>
      </c>
      <c r="L857" s="70" t="str">
        <f t="shared" ca="1" si="78"/>
        <v/>
      </c>
      <c r="M857" s="54"/>
      <c r="N857" s="56"/>
    </row>
    <row r="858" spans="1:14">
      <c r="A858" s="50"/>
      <c r="B858" s="51" t="str">
        <f t="shared" si="73"/>
        <v/>
      </c>
      <c r="C858" s="52"/>
      <c r="D858" s="53"/>
      <c r="E858" s="53"/>
      <c r="F858" s="69" t="str">
        <f t="shared" si="75"/>
        <v/>
      </c>
      <c r="G858" s="54" t="str">
        <f t="shared" si="74"/>
        <v/>
      </c>
      <c r="H858" s="54"/>
      <c r="I858" s="54"/>
      <c r="J858" s="70" t="str">
        <f t="shared" ca="1" si="76"/>
        <v/>
      </c>
      <c r="K858" s="70" t="str">
        <f t="shared" ca="1" si="77"/>
        <v/>
      </c>
      <c r="L858" s="70" t="str">
        <f t="shared" ca="1" si="78"/>
        <v/>
      </c>
      <c r="M858" s="54"/>
      <c r="N858" s="56"/>
    </row>
    <row r="859" spans="1:14">
      <c r="A859" s="50"/>
      <c r="B859" s="51" t="str">
        <f t="shared" si="73"/>
        <v/>
      </c>
      <c r="C859" s="52"/>
      <c r="D859" s="53"/>
      <c r="E859" s="53"/>
      <c r="F859" s="69" t="str">
        <f t="shared" si="75"/>
        <v/>
      </c>
      <c r="G859" s="54" t="str">
        <f t="shared" si="74"/>
        <v/>
      </c>
      <c r="H859" s="54"/>
      <c r="I859" s="54"/>
      <c r="J859" s="70" t="str">
        <f t="shared" ca="1" si="76"/>
        <v/>
      </c>
      <c r="K859" s="70" t="str">
        <f t="shared" ca="1" si="77"/>
        <v/>
      </c>
      <c r="L859" s="70" t="str">
        <f t="shared" ca="1" si="78"/>
        <v/>
      </c>
      <c r="M859" s="54"/>
      <c r="N859" s="56"/>
    </row>
    <row r="860" spans="1:14">
      <c r="A860" s="50"/>
      <c r="B860" s="51" t="str">
        <f t="shared" si="73"/>
        <v/>
      </c>
      <c r="C860" s="52"/>
      <c r="D860" s="53"/>
      <c r="E860" s="53"/>
      <c r="F860" s="69" t="str">
        <f t="shared" si="75"/>
        <v/>
      </c>
      <c r="G860" s="54" t="str">
        <f t="shared" si="74"/>
        <v/>
      </c>
      <c r="H860" s="54"/>
      <c r="I860" s="54"/>
      <c r="J860" s="70" t="str">
        <f t="shared" ca="1" si="76"/>
        <v/>
      </c>
      <c r="K860" s="70" t="str">
        <f t="shared" ca="1" si="77"/>
        <v/>
      </c>
      <c r="L860" s="70" t="str">
        <f t="shared" ca="1" si="78"/>
        <v/>
      </c>
      <c r="M860" s="54"/>
      <c r="N860" s="56"/>
    </row>
    <row r="861" spans="1:14" s="14" customFormat="1">
      <c r="A861" s="50"/>
      <c r="B861" s="51" t="str">
        <f t="shared" si="73"/>
        <v/>
      </c>
      <c r="C861" s="52"/>
      <c r="D861" s="53"/>
      <c r="E861" s="53"/>
      <c r="F861" s="69" t="str">
        <f t="shared" si="75"/>
        <v/>
      </c>
      <c r="G861" s="54" t="str">
        <f t="shared" si="74"/>
        <v/>
      </c>
      <c r="H861" s="54"/>
      <c r="I861" s="54"/>
      <c r="J861" s="70" t="str">
        <f t="shared" ca="1" si="76"/>
        <v/>
      </c>
      <c r="K861" s="70" t="str">
        <f t="shared" ca="1" si="77"/>
        <v/>
      </c>
      <c r="L861" s="70" t="str">
        <f t="shared" ca="1" si="78"/>
        <v/>
      </c>
      <c r="M861" s="54"/>
      <c r="N861" s="56"/>
    </row>
    <row r="862" spans="1:14" s="14" customFormat="1">
      <c r="A862" s="50"/>
      <c r="B862" s="51" t="str">
        <f t="shared" si="73"/>
        <v/>
      </c>
      <c r="C862" s="52"/>
      <c r="D862" s="53"/>
      <c r="E862" s="53"/>
      <c r="F862" s="69" t="str">
        <f t="shared" si="75"/>
        <v/>
      </c>
      <c r="G862" s="54" t="str">
        <f t="shared" si="74"/>
        <v/>
      </c>
      <c r="H862" s="54"/>
      <c r="I862" s="54"/>
      <c r="J862" s="70" t="str">
        <f t="shared" ca="1" si="76"/>
        <v/>
      </c>
      <c r="K862" s="70" t="str">
        <f t="shared" ca="1" si="77"/>
        <v/>
      </c>
      <c r="L862" s="70" t="str">
        <f t="shared" ca="1" si="78"/>
        <v/>
      </c>
      <c r="M862" s="54"/>
      <c r="N862" s="56"/>
    </row>
    <row r="863" spans="1:14" s="14" customFormat="1">
      <c r="A863" s="50"/>
      <c r="B863" s="51" t="str">
        <f t="shared" si="73"/>
        <v/>
      </c>
      <c r="C863" s="52"/>
      <c r="D863" s="53"/>
      <c r="E863" s="53"/>
      <c r="F863" s="69" t="str">
        <f t="shared" si="75"/>
        <v/>
      </c>
      <c r="G863" s="54" t="str">
        <f t="shared" si="74"/>
        <v/>
      </c>
      <c r="H863" s="54"/>
      <c r="I863" s="54"/>
      <c r="J863" s="70" t="str">
        <f t="shared" ca="1" si="76"/>
        <v/>
      </c>
      <c r="K863" s="70" t="str">
        <f t="shared" ca="1" si="77"/>
        <v/>
      </c>
      <c r="L863" s="70" t="str">
        <f t="shared" ca="1" si="78"/>
        <v/>
      </c>
      <c r="M863" s="54"/>
      <c r="N863" s="56"/>
    </row>
    <row r="864" spans="1:14" s="14" customFormat="1">
      <c r="A864" s="50"/>
      <c r="B864" s="51" t="str">
        <f t="shared" si="73"/>
        <v/>
      </c>
      <c r="C864" s="52"/>
      <c r="D864" s="53"/>
      <c r="E864" s="53"/>
      <c r="F864" s="69" t="str">
        <f t="shared" si="75"/>
        <v/>
      </c>
      <c r="G864" s="54" t="str">
        <f t="shared" si="74"/>
        <v/>
      </c>
      <c r="H864" s="54"/>
      <c r="I864" s="54"/>
      <c r="J864" s="70" t="str">
        <f t="shared" ca="1" si="76"/>
        <v/>
      </c>
      <c r="K864" s="70" t="str">
        <f t="shared" ca="1" si="77"/>
        <v/>
      </c>
      <c r="L864" s="70" t="str">
        <f t="shared" ca="1" si="78"/>
        <v/>
      </c>
      <c r="M864" s="54"/>
      <c r="N864" s="56"/>
    </row>
    <row r="865" spans="1:14" s="14" customFormat="1">
      <c r="A865" s="50"/>
      <c r="B865" s="51" t="str">
        <f t="shared" si="73"/>
        <v/>
      </c>
      <c r="C865" s="52"/>
      <c r="D865" s="53"/>
      <c r="E865" s="53"/>
      <c r="F865" s="69" t="str">
        <f t="shared" si="75"/>
        <v/>
      </c>
      <c r="G865" s="54" t="str">
        <f t="shared" si="74"/>
        <v/>
      </c>
      <c r="H865" s="54"/>
      <c r="I865" s="54"/>
      <c r="J865" s="70" t="str">
        <f t="shared" ca="1" si="76"/>
        <v/>
      </c>
      <c r="K865" s="70" t="str">
        <f t="shared" ca="1" si="77"/>
        <v/>
      </c>
      <c r="L865" s="70" t="str">
        <f t="shared" ca="1" si="78"/>
        <v/>
      </c>
      <c r="M865" s="54"/>
      <c r="N865" s="56"/>
    </row>
    <row r="866" spans="1:14" s="14" customFormat="1">
      <c r="A866" s="50"/>
      <c r="B866" s="51" t="str">
        <f t="shared" si="73"/>
        <v/>
      </c>
      <c r="C866" s="52"/>
      <c r="D866" s="53"/>
      <c r="E866" s="53"/>
      <c r="F866" s="69" t="str">
        <f t="shared" si="75"/>
        <v/>
      </c>
      <c r="G866" s="54" t="str">
        <f t="shared" si="74"/>
        <v/>
      </c>
      <c r="H866" s="54"/>
      <c r="I866" s="54"/>
      <c r="J866" s="70" t="str">
        <f t="shared" ca="1" si="76"/>
        <v/>
      </c>
      <c r="K866" s="70" t="str">
        <f t="shared" ca="1" si="77"/>
        <v/>
      </c>
      <c r="L866" s="70" t="str">
        <f t="shared" ca="1" si="78"/>
        <v/>
      </c>
      <c r="M866" s="54"/>
      <c r="N866" s="56"/>
    </row>
    <row r="867" spans="1:14" s="14" customFormat="1">
      <c r="A867" s="50"/>
      <c r="B867" s="51" t="str">
        <f t="shared" si="73"/>
        <v/>
      </c>
      <c r="C867" s="52"/>
      <c r="D867" s="53"/>
      <c r="E867" s="53"/>
      <c r="F867" s="69" t="str">
        <f t="shared" si="75"/>
        <v/>
      </c>
      <c r="G867" s="54" t="str">
        <f t="shared" si="74"/>
        <v/>
      </c>
      <c r="H867" s="54"/>
      <c r="I867" s="54"/>
      <c r="J867" s="70" t="str">
        <f t="shared" ca="1" si="76"/>
        <v/>
      </c>
      <c r="K867" s="70" t="str">
        <f t="shared" ca="1" si="77"/>
        <v/>
      </c>
      <c r="L867" s="70" t="str">
        <f t="shared" ca="1" si="78"/>
        <v/>
      </c>
      <c r="M867" s="54"/>
      <c r="N867" s="56"/>
    </row>
    <row r="868" spans="1:14" s="14" customFormat="1">
      <c r="A868" s="50"/>
      <c r="B868" s="51" t="str">
        <f t="shared" si="73"/>
        <v/>
      </c>
      <c r="C868" s="52"/>
      <c r="D868" s="53"/>
      <c r="E868" s="53"/>
      <c r="F868" s="69" t="str">
        <f t="shared" si="75"/>
        <v/>
      </c>
      <c r="G868" s="54" t="str">
        <f t="shared" si="74"/>
        <v/>
      </c>
      <c r="H868" s="54"/>
      <c r="I868" s="54"/>
      <c r="J868" s="70" t="str">
        <f t="shared" ca="1" si="76"/>
        <v/>
      </c>
      <c r="K868" s="70" t="str">
        <f t="shared" ca="1" si="77"/>
        <v/>
      </c>
      <c r="L868" s="70" t="str">
        <f t="shared" ca="1" si="78"/>
        <v/>
      </c>
      <c r="M868" s="54"/>
      <c r="N868" s="56"/>
    </row>
    <row r="869" spans="1:14" s="14" customFormat="1">
      <c r="A869" s="50"/>
      <c r="B869" s="51" t="str">
        <f t="shared" si="73"/>
        <v/>
      </c>
      <c r="C869" s="52"/>
      <c r="D869" s="53"/>
      <c r="E869" s="53"/>
      <c r="F869" s="69" t="str">
        <f t="shared" si="75"/>
        <v/>
      </c>
      <c r="G869" s="54" t="str">
        <f t="shared" si="74"/>
        <v/>
      </c>
      <c r="H869" s="54"/>
      <c r="I869" s="54"/>
      <c r="J869" s="70" t="str">
        <f t="shared" ca="1" si="76"/>
        <v/>
      </c>
      <c r="K869" s="70" t="str">
        <f t="shared" ca="1" si="77"/>
        <v/>
      </c>
      <c r="L869" s="70" t="str">
        <f t="shared" ca="1" si="78"/>
        <v/>
      </c>
      <c r="M869" s="54"/>
      <c r="N869" s="56"/>
    </row>
    <row r="870" spans="1:14" s="14" customFormat="1">
      <c r="A870" s="50"/>
      <c r="B870" s="51" t="str">
        <f t="shared" si="73"/>
        <v/>
      </c>
      <c r="C870" s="52"/>
      <c r="D870" s="53"/>
      <c r="E870" s="53"/>
      <c r="F870" s="69" t="str">
        <f t="shared" si="75"/>
        <v/>
      </c>
      <c r="G870" s="54" t="str">
        <f t="shared" si="74"/>
        <v/>
      </c>
      <c r="H870" s="54"/>
      <c r="I870" s="54"/>
      <c r="J870" s="70" t="str">
        <f t="shared" ca="1" si="76"/>
        <v/>
      </c>
      <c r="K870" s="70" t="str">
        <f t="shared" ca="1" si="77"/>
        <v/>
      </c>
      <c r="L870" s="70" t="str">
        <f t="shared" ca="1" si="78"/>
        <v/>
      </c>
      <c r="M870" s="54"/>
      <c r="N870" s="56"/>
    </row>
    <row r="871" spans="1:14" s="14" customFormat="1">
      <c r="A871" s="50"/>
      <c r="B871" s="51" t="str">
        <f t="shared" si="73"/>
        <v/>
      </c>
      <c r="C871" s="52"/>
      <c r="D871" s="53"/>
      <c r="E871" s="53"/>
      <c r="F871" s="69" t="str">
        <f t="shared" si="75"/>
        <v/>
      </c>
      <c r="G871" s="54" t="str">
        <f t="shared" si="74"/>
        <v/>
      </c>
      <c r="H871" s="54"/>
      <c r="I871" s="54"/>
      <c r="J871" s="70" t="str">
        <f t="shared" ca="1" si="76"/>
        <v/>
      </c>
      <c r="K871" s="70" t="str">
        <f t="shared" ca="1" si="77"/>
        <v/>
      </c>
      <c r="L871" s="70" t="str">
        <f t="shared" ca="1" si="78"/>
        <v/>
      </c>
      <c r="M871" s="54"/>
      <c r="N871" s="56"/>
    </row>
    <row r="872" spans="1:14" s="14" customFormat="1">
      <c r="A872" s="50"/>
      <c r="B872" s="51" t="str">
        <f t="shared" si="73"/>
        <v/>
      </c>
      <c r="C872" s="52"/>
      <c r="D872" s="53"/>
      <c r="E872" s="53"/>
      <c r="F872" s="69" t="str">
        <f t="shared" si="75"/>
        <v/>
      </c>
      <c r="G872" s="54" t="str">
        <f t="shared" si="74"/>
        <v/>
      </c>
      <c r="H872" s="54"/>
      <c r="I872" s="54"/>
      <c r="J872" s="70" t="str">
        <f t="shared" ca="1" si="76"/>
        <v/>
      </c>
      <c r="K872" s="70" t="str">
        <f t="shared" ca="1" si="77"/>
        <v/>
      </c>
      <c r="L872" s="70" t="str">
        <f t="shared" ca="1" si="78"/>
        <v/>
      </c>
      <c r="M872" s="54"/>
      <c r="N872" s="56"/>
    </row>
    <row r="873" spans="1:14" s="14" customFormat="1">
      <c r="A873" s="50"/>
      <c r="B873" s="51" t="str">
        <f t="shared" si="73"/>
        <v/>
      </c>
      <c r="C873" s="52"/>
      <c r="D873" s="53"/>
      <c r="E873" s="53"/>
      <c r="F873" s="69" t="str">
        <f t="shared" si="75"/>
        <v/>
      </c>
      <c r="G873" s="54" t="str">
        <f t="shared" si="74"/>
        <v/>
      </c>
      <c r="H873" s="54"/>
      <c r="I873" s="54"/>
      <c r="J873" s="70" t="str">
        <f t="shared" ca="1" si="76"/>
        <v/>
      </c>
      <c r="K873" s="70" t="str">
        <f t="shared" ca="1" si="77"/>
        <v/>
      </c>
      <c r="L873" s="70" t="str">
        <f t="shared" ca="1" si="78"/>
        <v/>
      </c>
      <c r="M873" s="54"/>
      <c r="N873" s="56"/>
    </row>
    <row r="874" spans="1:14" s="14" customFormat="1">
      <c r="A874" s="50"/>
      <c r="B874" s="51" t="str">
        <f t="shared" si="73"/>
        <v/>
      </c>
      <c r="C874" s="52"/>
      <c r="D874" s="53"/>
      <c r="E874" s="53"/>
      <c r="F874" s="69" t="str">
        <f t="shared" si="75"/>
        <v/>
      </c>
      <c r="G874" s="54" t="str">
        <f t="shared" si="74"/>
        <v/>
      </c>
      <c r="H874" s="54"/>
      <c r="I874" s="54"/>
      <c r="J874" s="70" t="str">
        <f t="shared" ca="1" si="76"/>
        <v/>
      </c>
      <c r="K874" s="70" t="str">
        <f t="shared" ca="1" si="77"/>
        <v/>
      </c>
      <c r="L874" s="70" t="str">
        <f t="shared" ca="1" si="78"/>
        <v/>
      </c>
      <c r="M874" s="54"/>
      <c r="N874" s="56"/>
    </row>
    <row r="875" spans="1:14" s="14" customFormat="1">
      <c r="A875" s="50"/>
      <c r="B875" s="51" t="str">
        <f t="shared" si="73"/>
        <v/>
      </c>
      <c r="C875" s="52"/>
      <c r="D875" s="53"/>
      <c r="E875" s="53"/>
      <c r="F875" s="69" t="str">
        <f t="shared" si="75"/>
        <v/>
      </c>
      <c r="G875" s="54" t="str">
        <f t="shared" si="74"/>
        <v/>
      </c>
      <c r="H875" s="54"/>
      <c r="I875" s="54"/>
      <c r="J875" s="70" t="str">
        <f t="shared" ca="1" si="76"/>
        <v/>
      </c>
      <c r="K875" s="70" t="str">
        <f t="shared" ca="1" si="77"/>
        <v/>
      </c>
      <c r="L875" s="70" t="str">
        <f t="shared" ca="1" si="78"/>
        <v/>
      </c>
      <c r="M875" s="54"/>
      <c r="N875" s="56"/>
    </row>
    <row r="876" spans="1:14" s="14" customFormat="1">
      <c r="A876" s="50"/>
      <c r="B876" s="51" t="str">
        <f t="shared" si="73"/>
        <v/>
      </c>
      <c r="C876" s="52"/>
      <c r="D876" s="53"/>
      <c r="E876" s="53"/>
      <c r="F876" s="69" t="str">
        <f t="shared" si="75"/>
        <v/>
      </c>
      <c r="G876" s="54" t="str">
        <f t="shared" si="74"/>
        <v/>
      </c>
      <c r="H876" s="54"/>
      <c r="I876" s="54"/>
      <c r="J876" s="70" t="str">
        <f t="shared" ca="1" si="76"/>
        <v/>
      </c>
      <c r="K876" s="70" t="str">
        <f t="shared" ca="1" si="77"/>
        <v/>
      </c>
      <c r="L876" s="70" t="str">
        <f t="shared" ca="1" si="78"/>
        <v/>
      </c>
      <c r="M876" s="54"/>
      <c r="N876" s="56"/>
    </row>
    <row r="877" spans="1:14" s="14" customFormat="1">
      <c r="A877" s="50"/>
      <c r="B877" s="51" t="str">
        <f t="shared" si="73"/>
        <v/>
      </c>
      <c r="C877" s="52"/>
      <c r="D877" s="53"/>
      <c r="E877" s="53"/>
      <c r="F877" s="69" t="str">
        <f t="shared" si="75"/>
        <v/>
      </c>
      <c r="G877" s="54" t="str">
        <f t="shared" si="74"/>
        <v/>
      </c>
      <c r="H877" s="54"/>
      <c r="I877" s="54"/>
      <c r="J877" s="70" t="str">
        <f t="shared" ca="1" si="76"/>
        <v/>
      </c>
      <c r="K877" s="70" t="str">
        <f t="shared" ca="1" si="77"/>
        <v/>
      </c>
      <c r="L877" s="70" t="str">
        <f t="shared" ca="1" si="78"/>
        <v/>
      </c>
      <c r="M877" s="54"/>
      <c r="N877" s="56"/>
    </row>
    <row r="878" spans="1:14" s="14" customFormat="1">
      <c r="A878" s="50"/>
      <c r="B878" s="51" t="str">
        <f t="shared" si="73"/>
        <v/>
      </c>
      <c r="C878" s="52"/>
      <c r="D878" s="53"/>
      <c r="E878" s="53"/>
      <c r="F878" s="69" t="str">
        <f t="shared" si="75"/>
        <v/>
      </c>
      <c r="G878" s="54" t="str">
        <f t="shared" si="74"/>
        <v/>
      </c>
      <c r="H878" s="54"/>
      <c r="I878" s="54"/>
      <c r="J878" s="70" t="str">
        <f t="shared" ca="1" si="76"/>
        <v/>
      </c>
      <c r="K878" s="70" t="str">
        <f t="shared" ca="1" si="77"/>
        <v/>
      </c>
      <c r="L878" s="70" t="str">
        <f t="shared" ca="1" si="78"/>
        <v/>
      </c>
      <c r="M878" s="54"/>
      <c r="N878" s="56"/>
    </row>
    <row r="879" spans="1:14" s="14" customFormat="1">
      <c r="A879" s="50"/>
      <c r="B879" s="51" t="str">
        <f t="shared" si="73"/>
        <v/>
      </c>
      <c r="C879" s="52"/>
      <c r="D879" s="53"/>
      <c r="E879" s="53"/>
      <c r="F879" s="69" t="str">
        <f t="shared" si="75"/>
        <v/>
      </c>
      <c r="G879" s="54" t="str">
        <f t="shared" si="74"/>
        <v/>
      </c>
      <c r="H879" s="54"/>
      <c r="I879" s="54"/>
      <c r="J879" s="70" t="str">
        <f t="shared" ca="1" si="76"/>
        <v/>
      </c>
      <c r="K879" s="70" t="str">
        <f t="shared" ca="1" si="77"/>
        <v/>
      </c>
      <c r="L879" s="70" t="str">
        <f t="shared" ca="1" si="78"/>
        <v/>
      </c>
      <c r="M879" s="54"/>
      <c r="N879" s="56"/>
    </row>
    <row r="880" spans="1:14" s="14" customFormat="1">
      <c r="A880" s="50"/>
      <c r="B880" s="51" t="str">
        <f t="shared" si="73"/>
        <v/>
      </c>
      <c r="C880" s="52"/>
      <c r="D880" s="53"/>
      <c r="E880" s="53"/>
      <c r="F880" s="69" t="str">
        <f t="shared" si="75"/>
        <v/>
      </c>
      <c r="G880" s="54" t="str">
        <f t="shared" si="74"/>
        <v/>
      </c>
      <c r="H880" s="54"/>
      <c r="I880" s="54"/>
      <c r="J880" s="70" t="str">
        <f t="shared" ca="1" si="76"/>
        <v/>
      </c>
      <c r="K880" s="70" t="str">
        <f t="shared" ca="1" si="77"/>
        <v/>
      </c>
      <c r="L880" s="70" t="str">
        <f t="shared" ca="1" si="78"/>
        <v/>
      </c>
      <c r="M880" s="54"/>
      <c r="N880" s="56"/>
    </row>
    <row r="881" spans="1:14" s="14" customFormat="1">
      <c r="A881" s="50"/>
      <c r="B881" s="51" t="str">
        <f t="shared" si="73"/>
        <v/>
      </c>
      <c r="C881" s="52"/>
      <c r="D881" s="53"/>
      <c r="E881" s="53"/>
      <c r="F881" s="69" t="str">
        <f t="shared" si="75"/>
        <v/>
      </c>
      <c r="G881" s="54" t="str">
        <f t="shared" si="74"/>
        <v/>
      </c>
      <c r="H881" s="54"/>
      <c r="I881" s="54"/>
      <c r="J881" s="70" t="str">
        <f t="shared" ca="1" si="76"/>
        <v/>
      </c>
      <c r="K881" s="70" t="str">
        <f t="shared" ca="1" si="77"/>
        <v/>
      </c>
      <c r="L881" s="70" t="str">
        <f t="shared" ca="1" si="78"/>
        <v/>
      </c>
      <c r="M881" s="54"/>
      <c r="N881" s="56"/>
    </row>
    <row r="882" spans="1:14" s="14" customFormat="1">
      <c r="A882" s="50"/>
      <c r="B882" s="51" t="str">
        <f t="shared" si="73"/>
        <v/>
      </c>
      <c r="C882" s="52"/>
      <c r="D882" s="53"/>
      <c r="E882" s="53"/>
      <c r="F882" s="69" t="str">
        <f t="shared" si="75"/>
        <v/>
      </c>
      <c r="G882" s="54" t="str">
        <f t="shared" si="74"/>
        <v/>
      </c>
      <c r="H882" s="54"/>
      <c r="I882" s="54"/>
      <c r="J882" s="70" t="str">
        <f t="shared" ca="1" si="76"/>
        <v/>
      </c>
      <c r="K882" s="70" t="str">
        <f t="shared" ca="1" si="77"/>
        <v/>
      </c>
      <c r="L882" s="70" t="str">
        <f t="shared" ca="1" si="78"/>
        <v/>
      </c>
      <c r="M882" s="54"/>
      <c r="N882" s="56"/>
    </row>
    <row r="883" spans="1:14" s="14" customFormat="1">
      <c r="A883" s="50"/>
      <c r="B883" s="51" t="str">
        <f t="shared" si="73"/>
        <v/>
      </c>
      <c r="C883" s="52"/>
      <c r="D883" s="53"/>
      <c r="E883" s="53"/>
      <c r="F883" s="69" t="str">
        <f t="shared" si="75"/>
        <v/>
      </c>
      <c r="G883" s="54" t="str">
        <f t="shared" si="74"/>
        <v/>
      </c>
      <c r="H883" s="54"/>
      <c r="I883" s="54"/>
      <c r="J883" s="70" t="str">
        <f t="shared" ca="1" si="76"/>
        <v/>
      </c>
      <c r="K883" s="70" t="str">
        <f t="shared" ca="1" si="77"/>
        <v/>
      </c>
      <c r="L883" s="70" t="str">
        <f t="shared" ca="1" si="78"/>
        <v/>
      </c>
      <c r="M883" s="54"/>
      <c r="N883" s="56"/>
    </row>
    <row r="884" spans="1:14" s="14" customFormat="1">
      <c r="A884" s="50"/>
      <c r="B884" s="51" t="str">
        <f t="shared" si="73"/>
        <v/>
      </c>
      <c r="C884" s="52"/>
      <c r="D884" s="53"/>
      <c r="E884" s="53"/>
      <c r="F884" s="69" t="str">
        <f t="shared" si="75"/>
        <v/>
      </c>
      <c r="G884" s="54" t="str">
        <f t="shared" si="74"/>
        <v/>
      </c>
      <c r="H884" s="54"/>
      <c r="I884" s="54"/>
      <c r="J884" s="70" t="str">
        <f t="shared" ca="1" si="76"/>
        <v/>
      </c>
      <c r="K884" s="70" t="str">
        <f t="shared" ca="1" si="77"/>
        <v/>
      </c>
      <c r="L884" s="70" t="str">
        <f t="shared" ca="1" si="78"/>
        <v/>
      </c>
      <c r="M884" s="54"/>
      <c r="N884" s="56"/>
    </row>
    <row r="885" spans="1:14" s="14" customFormat="1">
      <c r="A885" s="50"/>
      <c r="B885" s="51" t="str">
        <f t="shared" si="73"/>
        <v/>
      </c>
      <c r="C885" s="52"/>
      <c r="D885" s="53"/>
      <c r="E885" s="53"/>
      <c r="F885" s="69" t="str">
        <f t="shared" si="75"/>
        <v/>
      </c>
      <c r="G885" s="54" t="str">
        <f t="shared" si="74"/>
        <v/>
      </c>
      <c r="H885" s="54"/>
      <c r="I885" s="54"/>
      <c r="J885" s="70" t="str">
        <f t="shared" ca="1" si="76"/>
        <v/>
      </c>
      <c r="K885" s="70" t="str">
        <f t="shared" ca="1" si="77"/>
        <v/>
      </c>
      <c r="L885" s="70" t="str">
        <f t="shared" ca="1" si="78"/>
        <v/>
      </c>
      <c r="M885" s="54"/>
      <c r="N885" s="56"/>
    </row>
    <row r="886" spans="1:14" s="14" customFormat="1">
      <c r="A886" s="50"/>
      <c r="B886" s="51" t="str">
        <f t="shared" si="73"/>
        <v/>
      </c>
      <c r="C886" s="52"/>
      <c r="D886" s="53"/>
      <c r="E886" s="53"/>
      <c r="F886" s="69" t="str">
        <f t="shared" si="75"/>
        <v/>
      </c>
      <c r="G886" s="54" t="str">
        <f t="shared" si="74"/>
        <v/>
      </c>
      <c r="H886" s="54"/>
      <c r="I886" s="54"/>
      <c r="J886" s="70" t="str">
        <f t="shared" ca="1" si="76"/>
        <v/>
      </c>
      <c r="K886" s="70" t="str">
        <f t="shared" ca="1" si="77"/>
        <v/>
      </c>
      <c r="L886" s="70" t="str">
        <f t="shared" ca="1" si="78"/>
        <v/>
      </c>
      <c r="M886" s="54"/>
      <c r="N886" s="56"/>
    </row>
    <row r="887" spans="1:14" s="14" customFormat="1">
      <c r="A887" s="50"/>
      <c r="B887" s="51" t="str">
        <f t="shared" si="73"/>
        <v/>
      </c>
      <c r="C887" s="52"/>
      <c r="D887" s="53"/>
      <c r="E887" s="53"/>
      <c r="F887" s="69" t="str">
        <f t="shared" si="75"/>
        <v/>
      </c>
      <c r="G887" s="54" t="str">
        <f t="shared" si="74"/>
        <v/>
      </c>
      <c r="H887" s="54"/>
      <c r="I887" s="54"/>
      <c r="J887" s="70" t="str">
        <f t="shared" ca="1" si="76"/>
        <v/>
      </c>
      <c r="K887" s="70" t="str">
        <f t="shared" ca="1" si="77"/>
        <v/>
      </c>
      <c r="L887" s="70" t="str">
        <f t="shared" ca="1" si="78"/>
        <v/>
      </c>
      <c r="M887" s="54"/>
      <c r="N887" s="56"/>
    </row>
    <row r="888" spans="1:14" s="14" customFormat="1">
      <c r="A888" s="50"/>
      <c r="B888" s="51" t="str">
        <f t="shared" si="73"/>
        <v/>
      </c>
      <c r="C888" s="52"/>
      <c r="D888" s="53"/>
      <c r="E888" s="53"/>
      <c r="F888" s="69" t="str">
        <f t="shared" si="75"/>
        <v/>
      </c>
      <c r="G888" s="54" t="str">
        <f t="shared" si="74"/>
        <v/>
      </c>
      <c r="H888" s="54"/>
      <c r="I888" s="54"/>
      <c r="J888" s="70" t="str">
        <f t="shared" ca="1" si="76"/>
        <v/>
      </c>
      <c r="K888" s="70" t="str">
        <f t="shared" ca="1" si="77"/>
        <v/>
      </c>
      <c r="L888" s="70" t="str">
        <f t="shared" ca="1" si="78"/>
        <v/>
      </c>
      <c r="M888" s="54"/>
      <c r="N888" s="56"/>
    </row>
    <row r="889" spans="1:14" s="14" customFormat="1">
      <c r="A889" s="50"/>
      <c r="B889" s="51" t="str">
        <f t="shared" si="73"/>
        <v/>
      </c>
      <c r="C889" s="52"/>
      <c r="D889" s="53"/>
      <c r="E889" s="53"/>
      <c r="F889" s="69" t="str">
        <f t="shared" si="75"/>
        <v/>
      </c>
      <c r="G889" s="54" t="str">
        <f t="shared" si="74"/>
        <v/>
      </c>
      <c r="H889" s="54"/>
      <c r="I889" s="54"/>
      <c r="J889" s="70" t="str">
        <f t="shared" ca="1" si="76"/>
        <v/>
      </c>
      <c r="K889" s="70" t="str">
        <f t="shared" ca="1" si="77"/>
        <v/>
      </c>
      <c r="L889" s="70" t="str">
        <f t="shared" ca="1" si="78"/>
        <v/>
      </c>
      <c r="M889" s="54"/>
      <c r="N889" s="56"/>
    </row>
    <row r="890" spans="1:14" s="14" customFormat="1">
      <c r="A890" s="50"/>
      <c r="B890" s="51" t="str">
        <f t="shared" si="73"/>
        <v/>
      </c>
      <c r="C890" s="52"/>
      <c r="D890" s="53"/>
      <c r="E890" s="53"/>
      <c r="F890" s="69" t="str">
        <f t="shared" si="75"/>
        <v/>
      </c>
      <c r="G890" s="54" t="str">
        <f t="shared" si="74"/>
        <v/>
      </c>
      <c r="H890" s="54"/>
      <c r="I890" s="54"/>
      <c r="J890" s="70" t="str">
        <f t="shared" ca="1" si="76"/>
        <v/>
      </c>
      <c r="K890" s="70" t="str">
        <f t="shared" ca="1" si="77"/>
        <v/>
      </c>
      <c r="L890" s="70" t="str">
        <f t="shared" ca="1" si="78"/>
        <v/>
      </c>
      <c r="M890" s="54"/>
      <c r="N890" s="56"/>
    </row>
    <row r="891" spans="1:14" s="14" customFormat="1">
      <c r="A891" s="50"/>
      <c r="B891" s="51" t="str">
        <f t="shared" si="73"/>
        <v/>
      </c>
      <c r="C891" s="52"/>
      <c r="D891" s="53"/>
      <c r="E891" s="53"/>
      <c r="F891" s="69" t="str">
        <f t="shared" si="75"/>
        <v/>
      </c>
      <c r="G891" s="54" t="str">
        <f t="shared" si="74"/>
        <v/>
      </c>
      <c r="H891" s="54"/>
      <c r="I891" s="54"/>
      <c r="J891" s="70" t="str">
        <f t="shared" ca="1" si="76"/>
        <v/>
      </c>
      <c r="K891" s="70" t="str">
        <f t="shared" ca="1" si="77"/>
        <v/>
      </c>
      <c r="L891" s="70" t="str">
        <f t="shared" ca="1" si="78"/>
        <v/>
      </c>
      <c r="M891" s="54"/>
      <c r="N891" s="56"/>
    </row>
    <row r="892" spans="1:14" s="14" customFormat="1">
      <c r="A892" s="50"/>
      <c r="B892" s="51" t="str">
        <f t="shared" ref="B892:B955" si="79">IFERROR(IF($A892&lt;&gt;"",VLOOKUP($A892,Matos,2,0),""),"")</f>
        <v/>
      </c>
      <c r="C892" s="52"/>
      <c r="D892" s="53"/>
      <c r="E892" s="53"/>
      <c r="F892" s="69" t="str">
        <f t="shared" si="75"/>
        <v/>
      </c>
      <c r="G892" s="54" t="str">
        <f t="shared" si="74"/>
        <v/>
      </c>
      <c r="H892" s="54"/>
      <c r="I892" s="54"/>
      <c r="J892" s="70" t="str">
        <f t="shared" ca="1" si="76"/>
        <v/>
      </c>
      <c r="K892" s="70" t="str">
        <f t="shared" ca="1" si="77"/>
        <v/>
      </c>
      <c r="L892" s="70" t="str">
        <f t="shared" ca="1" si="78"/>
        <v/>
      </c>
      <c r="M892" s="54"/>
      <c r="N892" s="56"/>
    </row>
    <row r="893" spans="1:14" s="14" customFormat="1">
      <c r="A893" s="50"/>
      <c r="B893" s="51" t="str">
        <f t="shared" si="79"/>
        <v/>
      </c>
      <c r="C893" s="52"/>
      <c r="D893" s="53"/>
      <c r="E893" s="53"/>
      <c r="F893" s="69" t="str">
        <f t="shared" si="75"/>
        <v/>
      </c>
      <c r="G893" s="54" t="str">
        <f t="shared" ref="G893:G956" si="80">IFERROR(IF($A893&lt;&gt;"",VLOOKUP($A893,Matos,3,0),""),"")</f>
        <v/>
      </c>
      <c r="H893" s="54"/>
      <c r="I893" s="54"/>
      <c r="J893" s="70" t="str">
        <f t="shared" ca="1" si="76"/>
        <v/>
      </c>
      <c r="K893" s="70" t="str">
        <f t="shared" ca="1" si="77"/>
        <v/>
      </c>
      <c r="L893" s="70" t="str">
        <f t="shared" ca="1" si="78"/>
        <v/>
      </c>
      <c r="M893" s="54"/>
      <c r="N893" s="56"/>
    </row>
    <row r="894" spans="1:14" s="14" customFormat="1">
      <c r="A894" s="50"/>
      <c r="B894" s="51" t="str">
        <f t="shared" si="79"/>
        <v/>
      </c>
      <c r="C894" s="52"/>
      <c r="D894" s="53"/>
      <c r="E894" s="53"/>
      <c r="F894" s="69" t="str">
        <f t="shared" si="75"/>
        <v/>
      </c>
      <c r="G894" s="54" t="str">
        <f t="shared" si="80"/>
        <v/>
      </c>
      <c r="H894" s="54"/>
      <c r="I894" s="54"/>
      <c r="J894" s="70" t="str">
        <f t="shared" ca="1" si="76"/>
        <v/>
      </c>
      <c r="K894" s="70" t="str">
        <f t="shared" ca="1" si="77"/>
        <v/>
      </c>
      <c r="L894" s="70" t="str">
        <f t="shared" ca="1" si="78"/>
        <v/>
      </c>
      <c r="M894" s="54"/>
      <c r="N894" s="56"/>
    </row>
    <row r="895" spans="1:14" s="14" customFormat="1">
      <c r="A895" s="50"/>
      <c r="B895" s="51" t="str">
        <f t="shared" si="79"/>
        <v/>
      </c>
      <c r="C895" s="52"/>
      <c r="D895" s="53"/>
      <c r="E895" s="53"/>
      <c r="F895" s="69" t="str">
        <f t="shared" si="75"/>
        <v/>
      </c>
      <c r="G895" s="54" t="str">
        <f t="shared" si="80"/>
        <v/>
      </c>
      <c r="H895" s="54"/>
      <c r="I895" s="54"/>
      <c r="J895" s="70" t="str">
        <f t="shared" ca="1" si="76"/>
        <v/>
      </c>
      <c r="K895" s="70" t="str">
        <f t="shared" ca="1" si="77"/>
        <v/>
      </c>
      <c r="L895" s="70" t="str">
        <f t="shared" ca="1" si="78"/>
        <v/>
      </c>
      <c r="M895" s="54"/>
      <c r="N895" s="56"/>
    </row>
    <row r="896" spans="1:14" s="14" customFormat="1">
      <c r="A896" s="50"/>
      <c r="B896" s="51" t="str">
        <f t="shared" si="79"/>
        <v/>
      </c>
      <c r="C896" s="52"/>
      <c r="D896" s="53"/>
      <c r="E896" s="53"/>
      <c r="F896" s="69" t="str">
        <f t="shared" si="75"/>
        <v/>
      </c>
      <c r="G896" s="54" t="str">
        <f t="shared" si="80"/>
        <v/>
      </c>
      <c r="H896" s="54"/>
      <c r="I896" s="54"/>
      <c r="J896" s="70" t="str">
        <f t="shared" ca="1" si="76"/>
        <v/>
      </c>
      <c r="K896" s="70" t="str">
        <f t="shared" ca="1" si="77"/>
        <v/>
      </c>
      <c r="L896" s="70" t="str">
        <f t="shared" ca="1" si="78"/>
        <v/>
      </c>
      <c r="M896" s="54"/>
      <c r="N896" s="56"/>
    </row>
    <row r="897" spans="1:14" s="14" customFormat="1">
      <c r="A897" s="50"/>
      <c r="B897" s="51" t="str">
        <f t="shared" si="79"/>
        <v/>
      </c>
      <c r="C897" s="52"/>
      <c r="D897" s="53"/>
      <c r="E897" s="53"/>
      <c r="F897" s="69" t="str">
        <f t="shared" si="75"/>
        <v/>
      </c>
      <c r="G897" s="54" t="str">
        <f t="shared" si="80"/>
        <v/>
      </c>
      <c r="H897" s="54"/>
      <c r="I897" s="54"/>
      <c r="J897" s="70" t="str">
        <f t="shared" ca="1" si="76"/>
        <v/>
      </c>
      <c r="K897" s="70" t="str">
        <f t="shared" ca="1" si="77"/>
        <v/>
      </c>
      <c r="L897" s="70" t="str">
        <f t="shared" ca="1" si="78"/>
        <v/>
      </c>
      <c r="M897" s="54"/>
      <c r="N897" s="56"/>
    </row>
    <row r="898" spans="1:14" s="14" customFormat="1">
      <c r="A898" s="50"/>
      <c r="B898" s="51" t="str">
        <f t="shared" si="79"/>
        <v/>
      </c>
      <c r="C898" s="52"/>
      <c r="D898" s="53"/>
      <c r="E898" s="53"/>
      <c r="F898" s="69" t="str">
        <f t="shared" si="75"/>
        <v/>
      </c>
      <c r="G898" s="54" t="str">
        <f t="shared" si="80"/>
        <v/>
      </c>
      <c r="H898" s="54"/>
      <c r="I898" s="54"/>
      <c r="J898" s="70" t="str">
        <f t="shared" ca="1" si="76"/>
        <v/>
      </c>
      <c r="K898" s="70" t="str">
        <f t="shared" ca="1" si="77"/>
        <v/>
      </c>
      <c r="L898" s="70" t="str">
        <f t="shared" ca="1" si="78"/>
        <v/>
      </c>
      <c r="M898" s="54"/>
      <c r="N898" s="56"/>
    </row>
    <row r="899" spans="1:14" s="14" customFormat="1">
      <c r="A899" s="50"/>
      <c r="B899" s="51" t="str">
        <f t="shared" si="79"/>
        <v/>
      </c>
      <c r="C899" s="52"/>
      <c r="D899" s="53"/>
      <c r="E899" s="53"/>
      <c r="F899" s="69" t="str">
        <f t="shared" si="75"/>
        <v/>
      </c>
      <c r="G899" s="54" t="str">
        <f t="shared" si="80"/>
        <v/>
      </c>
      <c r="H899" s="54"/>
      <c r="I899" s="54"/>
      <c r="J899" s="70" t="str">
        <f t="shared" ca="1" si="76"/>
        <v/>
      </c>
      <c r="K899" s="70" t="str">
        <f t="shared" ca="1" si="77"/>
        <v/>
      </c>
      <c r="L899" s="70" t="str">
        <f t="shared" ca="1" si="78"/>
        <v/>
      </c>
      <c r="M899" s="54"/>
      <c r="N899" s="56"/>
    </row>
    <row r="900" spans="1:14" s="14" customFormat="1">
      <c r="A900" s="50"/>
      <c r="B900" s="51" t="str">
        <f t="shared" si="79"/>
        <v/>
      </c>
      <c r="C900" s="52"/>
      <c r="D900" s="53"/>
      <c r="E900" s="53"/>
      <c r="F900" s="69" t="str">
        <f t="shared" si="75"/>
        <v/>
      </c>
      <c r="G900" s="54" t="str">
        <f t="shared" si="80"/>
        <v/>
      </c>
      <c r="H900" s="54"/>
      <c r="I900" s="54"/>
      <c r="J900" s="70" t="str">
        <f t="shared" ca="1" si="76"/>
        <v/>
      </c>
      <c r="K900" s="70" t="str">
        <f t="shared" ca="1" si="77"/>
        <v/>
      </c>
      <c r="L900" s="70" t="str">
        <f t="shared" ca="1" si="78"/>
        <v/>
      </c>
      <c r="M900" s="54"/>
      <c r="N900" s="56"/>
    </row>
    <row r="901" spans="1:14" s="14" customFormat="1">
      <c r="A901" s="50"/>
      <c r="B901" s="51" t="str">
        <f t="shared" si="79"/>
        <v/>
      </c>
      <c r="C901" s="52"/>
      <c r="D901" s="53"/>
      <c r="E901" s="53"/>
      <c r="F901" s="69" t="str">
        <f t="shared" si="75"/>
        <v/>
      </c>
      <c r="G901" s="54" t="str">
        <f t="shared" si="80"/>
        <v/>
      </c>
      <c r="H901" s="54"/>
      <c r="I901" s="54"/>
      <c r="J901" s="70" t="str">
        <f t="shared" ca="1" si="76"/>
        <v/>
      </c>
      <c r="K901" s="70" t="str">
        <f t="shared" ca="1" si="77"/>
        <v/>
      </c>
      <c r="L901" s="70" t="str">
        <f t="shared" ca="1" si="78"/>
        <v/>
      </c>
      <c r="M901" s="54"/>
      <c r="N901" s="56"/>
    </row>
    <row r="902" spans="1:14" s="14" customFormat="1">
      <c r="A902" s="50"/>
      <c r="B902" s="51" t="str">
        <f t="shared" si="79"/>
        <v/>
      </c>
      <c r="C902" s="52"/>
      <c r="D902" s="53"/>
      <c r="E902" s="53"/>
      <c r="F902" s="69" t="str">
        <f t="shared" si="75"/>
        <v/>
      </c>
      <c r="G902" s="54" t="str">
        <f t="shared" si="80"/>
        <v/>
      </c>
      <c r="H902" s="54"/>
      <c r="I902" s="54"/>
      <c r="J902" s="70" t="str">
        <f t="shared" ca="1" si="76"/>
        <v/>
      </c>
      <c r="K902" s="70" t="str">
        <f t="shared" ca="1" si="77"/>
        <v/>
      </c>
      <c r="L902" s="70" t="str">
        <f t="shared" ca="1" si="78"/>
        <v/>
      </c>
      <c r="M902" s="54"/>
      <c r="N902" s="56"/>
    </row>
    <row r="903" spans="1:14" s="14" customFormat="1">
      <c r="A903" s="50"/>
      <c r="B903" s="51" t="str">
        <f t="shared" si="79"/>
        <v/>
      </c>
      <c r="C903" s="52"/>
      <c r="D903" s="53"/>
      <c r="E903" s="53"/>
      <c r="F903" s="69" t="str">
        <f t="shared" si="75"/>
        <v/>
      </c>
      <c r="G903" s="54" t="str">
        <f t="shared" si="80"/>
        <v/>
      </c>
      <c r="H903" s="54"/>
      <c r="I903" s="54"/>
      <c r="J903" s="70" t="str">
        <f t="shared" ca="1" si="76"/>
        <v/>
      </c>
      <c r="K903" s="70" t="str">
        <f t="shared" ca="1" si="77"/>
        <v/>
      </c>
      <c r="L903" s="70" t="str">
        <f t="shared" ca="1" si="78"/>
        <v/>
      </c>
      <c r="M903" s="54"/>
      <c r="N903" s="56"/>
    </row>
    <row r="904" spans="1:14" s="14" customFormat="1">
      <c r="A904" s="50"/>
      <c r="B904" s="51" t="str">
        <f t="shared" si="79"/>
        <v/>
      </c>
      <c r="C904" s="52"/>
      <c r="D904" s="53"/>
      <c r="E904" s="53"/>
      <c r="F904" s="69" t="str">
        <f t="shared" si="75"/>
        <v/>
      </c>
      <c r="G904" s="54" t="str">
        <f t="shared" si="80"/>
        <v/>
      </c>
      <c r="H904" s="54"/>
      <c r="I904" s="54"/>
      <c r="J904" s="70" t="str">
        <f t="shared" ca="1" si="76"/>
        <v/>
      </c>
      <c r="K904" s="70" t="str">
        <f t="shared" ca="1" si="77"/>
        <v/>
      </c>
      <c r="L904" s="70" t="str">
        <f t="shared" ca="1" si="78"/>
        <v/>
      </c>
      <c r="M904" s="54"/>
      <c r="N904" s="56"/>
    </row>
    <row r="905" spans="1:14">
      <c r="A905" s="50"/>
      <c r="B905" s="51" t="str">
        <f t="shared" si="79"/>
        <v/>
      </c>
      <c r="C905" s="52"/>
      <c r="D905" s="53"/>
      <c r="E905" s="53"/>
      <c r="F905" s="69" t="str">
        <f t="shared" si="75"/>
        <v/>
      </c>
      <c r="G905" s="54" t="str">
        <f t="shared" si="80"/>
        <v/>
      </c>
      <c r="H905" s="54"/>
      <c r="I905" s="54"/>
      <c r="J905" s="70" t="str">
        <f t="shared" ca="1" si="76"/>
        <v/>
      </c>
      <c r="K905" s="70" t="str">
        <f t="shared" ca="1" si="77"/>
        <v/>
      </c>
      <c r="L905" s="70" t="str">
        <f t="shared" ca="1" si="78"/>
        <v/>
      </c>
      <c r="M905" s="54"/>
      <c r="N905" s="56"/>
    </row>
    <row r="906" spans="1:14">
      <c r="A906" s="50"/>
      <c r="B906" s="51" t="str">
        <f t="shared" si="79"/>
        <v/>
      </c>
      <c r="C906" s="52"/>
      <c r="D906" s="53"/>
      <c r="E906" s="53"/>
      <c r="F906" s="69" t="str">
        <f t="shared" si="75"/>
        <v/>
      </c>
      <c r="G906" s="54" t="str">
        <f t="shared" si="80"/>
        <v/>
      </c>
      <c r="H906" s="54"/>
      <c r="I906" s="54"/>
      <c r="J906" s="70" t="str">
        <f t="shared" ca="1" si="76"/>
        <v/>
      </c>
      <c r="K906" s="70" t="str">
        <f t="shared" ca="1" si="77"/>
        <v/>
      </c>
      <c r="L906" s="70" t="str">
        <f t="shared" ca="1" si="78"/>
        <v/>
      </c>
      <c r="M906" s="54"/>
      <c r="N906" s="56"/>
    </row>
    <row r="907" spans="1:14" s="14" customFormat="1">
      <c r="A907" s="50"/>
      <c r="B907" s="51" t="str">
        <f t="shared" si="79"/>
        <v/>
      </c>
      <c r="C907" s="52"/>
      <c r="D907" s="53"/>
      <c r="E907" s="53"/>
      <c r="F907" s="69" t="str">
        <f t="shared" ref="F907:F970" si="81">IF(OR($A907="",$B907="",$D907=""),"",IF(AND($E907&lt;&gt;"",MONTH($E907)&lt;MONTH($K$9)),"",IF(AND($H907="",$E907=""),DATEDIF($D907,DATE(YEAR($K$9),MONTH($K$9)+1,0),"d"),IF(AND($D907&lt;&gt;"",$E907&lt;&gt;"",$H907=""),DATEDIF($D907,$E907,"d"),IF(AND($D907&lt;&gt;"",$E907&lt;&gt;"",$H907&lt;&gt;""),DAY(DATE(YEAR($E907),MONTH($E907)+1,0))-(DATE(YEAR($E907),MONTH($E907)+1,0)-$E907),DAY(DATE(YEAR($K$9),MONTH($K$9)+1,0)))))))</f>
        <v/>
      </c>
      <c r="G907" s="54" t="str">
        <f t="shared" si="80"/>
        <v/>
      </c>
      <c r="H907" s="54"/>
      <c r="I907" s="54"/>
      <c r="J907" s="70" t="str">
        <f t="shared" ref="J907:J970" ca="1" si="82">IFERROR(IF(AND($B$8&lt;&gt;"",MONTH($E907)=MONTH($K$9),($E907&gt;$B$8),($E907&gt;$D907)),-SUM($G907/DAY(DATE(YEAR($K$9),MONTH($K$9)+1,0)))*DATEDIF($B$8,$E907,"d")*$C907,""),"")</f>
        <v/>
      </c>
      <c r="K907" s="70" t="str">
        <f t="shared" ref="K907:K970" ca="1" si="83">IFERROR(IF($I907="",SUM($G907/DAY(DATE(YEAR($K$9),MONTH($K$9)+1,0)))*$F907*$C907,""),"")</f>
        <v/>
      </c>
      <c r="L907" s="70" t="str">
        <f t="shared" ref="L907:L970" ca="1" si="84">IFERROR(IF(SUM($H907+$K907)="","",SUM($H907+$K907)),"")</f>
        <v/>
      </c>
      <c r="M907" s="54"/>
      <c r="N907" s="56"/>
    </row>
    <row r="908" spans="1:14" s="14" customFormat="1">
      <c r="A908" s="50"/>
      <c r="B908" s="51" t="str">
        <f t="shared" si="79"/>
        <v/>
      </c>
      <c r="C908" s="52"/>
      <c r="D908" s="53"/>
      <c r="E908" s="53"/>
      <c r="F908" s="69" t="str">
        <f t="shared" si="81"/>
        <v/>
      </c>
      <c r="G908" s="54" t="str">
        <f t="shared" si="80"/>
        <v/>
      </c>
      <c r="H908" s="54"/>
      <c r="I908" s="54"/>
      <c r="J908" s="70" t="str">
        <f t="shared" ca="1" si="82"/>
        <v/>
      </c>
      <c r="K908" s="70" t="str">
        <f t="shared" ca="1" si="83"/>
        <v/>
      </c>
      <c r="L908" s="70" t="str">
        <f t="shared" ca="1" si="84"/>
        <v/>
      </c>
      <c r="M908" s="54"/>
      <c r="N908" s="56"/>
    </row>
    <row r="909" spans="1:14" s="14" customFormat="1">
      <c r="A909" s="50"/>
      <c r="B909" s="51" t="str">
        <f t="shared" si="79"/>
        <v/>
      </c>
      <c r="C909" s="52"/>
      <c r="D909" s="53"/>
      <c r="E909" s="53"/>
      <c r="F909" s="69" t="str">
        <f t="shared" si="81"/>
        <v/>
      </c>
      <c r="G909" s="54" t="str">
        <f t="shared" si="80"/>
        <v/>
      </c>
      <c r="H909" s="54"/>
      <c r="I909" s="54"/>
      <c r="J909" s="70" t="str">
        <f t="shared" ca="1" si="82"/>
        <v/>
      </c>
      <c r="K909" s="70" t="str">
        <f t="shared" ca="1" si="83"/>
        <v/>
      </c>
      <c r="L909" s="70" t="str">
        <f t="shared" ca="1" si="84"/>
        <v/>
      </c>
      <c r="M909" s="54"/>
      <c r="N909" s="56"/>
    </row>
    <row r="910" spans="1:14" s="14" customFormat="1">
      <c r="A910" s="50"/>
      <c r="B910" s="51" t="str">
        <f t="shared" si="79"/>
        <v/>
      </c>
      <c r="C910" s="52"/>
      <c r="D910" s="53"/>
      <c r="E910" s="53"/>
      <c r="F910" s="69" t="str">
        <f t="shared" si="81"/>
        <v/>
      </c>
      <c r="G910" s="54" t="str">
        <f t="shared" si="80"/>
        <v/>
      </c>
      <c r="H910" s="54"/>
      <c r="I910" s="54"/>
      <c r="J910" s="70" t="str">
        <f t="shared" ca="1" si="82"/>
        <v/>
      </c>
      <c r="K910" s="70" t="str">
        <f t="shared" ca="1" si="83"/>
        <v/>
      </c>
      <c r="L910" s="70" t="str">
        <f t="shared" ca="1" si="84"/>
        <v/>
      </c>
      <c r="M910" s="54"/>
      <c r="N910" s="56"/>
    </row>
    <row r="911" spans="1:14" s="14" customFormat="1">
      <c r="A911" s="50"/>
      <c r="B911" s="51" t="str">
        <f t="shared" si="79"/>
        <v/>
      </c>
      <c r="C911" s="52"/>
      <c r="D911" s="53"/>
      <c r="E911" s="53"/>
      <c r="F911" s="69" t="str">
        <f t="shared" si="81"/>
        <v/>
      </c>
      <c r="G911" s="54" t="str">
        <f t="shared" si="80"/>
        <v/>
      </c>
      <c r="H911" s="54"/>
      <c r="I911" s="54"/>
      <c r="J911" s="70" t="str">
        <f t="shared" ca="1" si="82"/>
        <v/>
      </c>
      <c r="K911" s="70" t="str">
        <f t="shared" ca="1" si="83"/>
        <v/>
      </c>
      <c r="L911" s="70" t="str">
        <f t="shared" ca="1" si="84"/>
        <v/>
      </c>
      <c r="M911" s="54"/>
      <c r="N911" s="56"/>
    </row>
    <row r="912" spans="1:14" s="14" customFormat="1">
      <c r="A912" s="50"/>
      <c r="B912" s="51" t="str">
        <f t="shared" si="79"/>
        <v/>
      </c>
      <c r="C912" s="52"/>
      <c r="D912" s="53"/>
      <c r="E912" s="53"/>
      <c r="F912" s="69" t="str">
        <f t="shared" si="81"/>
        <v/>
      </c>
      <c r="G912" s="54" t="str">
        <f t="shared" si="80"/>
        <v/>
      </c>
      <c r="H912" s="54"/>
      <c r="I912" s="54"/>
      <c r="J912" s="70" t="str">
        <f t="shared" ca="1" si="82"/>
        <v/>
      </c>
      <c r="K912" s="70" t="str">
        <f t="shared" ca="1" si="83"/>
        <v/>
      </c>
      <c r="L912" s="70" t="str">
        <f t="shared" ca="1" si="84"/>
        <v/>
      </c>
      <c r="M912" s="54"/>
      <c r="N912" s="56"/>
    </row>
    <row r="913" spans="1:14" s="14" customFormat="1">
      <c r="A913" s="50"/>
      <c r="B913" s="51" t="str">
        <f t="shared" si="79"/>
        <v/>
      </c>
      <c r="C913" s="52"/>
      <c r="D913" s="53"/>
      <c r="E913" s="53"/>
      <c r="F913" s="69" t="str">
        <f t="shared" si="81"/>
        <v/>
      </c>
      <c r="G913" s="54" t="str">
        <f t="shared" si="80"/>
        <v/>
      </c>
      <c r="H913" s="54"/>
      <c r="I913" s="54"/>
      <c r="J913" s="70" t="str">
        <f t="shared" ca="1" si="82"/>
        <v/>
      </c>
      <c r="K913" s="70" t="str">
        <f t="shared" ca="1" si="83"/>
        <v/>
      </c>
      <c r="L913" s="70" t="str">
        <f t="shared" ca="1" si="84"/>
        <v/>
      </c>
      <c r="M913" s="54"/>
      <c r="N913" s="56"/>
    </row>
    <row r="914" spans="1:14" s="14" customFormat="1">
      <c r="A914" s="50"/>
      <c r="B914" s="51" t="str">
        <f t="shared" si="79"/>
        <v/>
      </c>
      <c r="C914" s="52"/>
      <c r="D914" s="53"/>
      <c r="E914" s="53"/>
      <c r="F914" s="69" t="str">
        <f t="shared" si="81"/>
        <v/>
      </c>
      <c r="G914" s="54" t="str">
        <f t="shared" si="80"/>
        <v/>
      </c>
      <c r="H914" s="54"/>
      <c r="I914" s="54"/>
      <c r="J914" s="70" t="str">
        <f t="shared" ca="1" si="82"/>
        <v/>
      </c>
      <c r="K914" s="70" t="str">
        <f t="shared" ca="1" si="83"/>
        <v/>
      </c>
      <c r="L914" s="70" t="str">
        <f t="shared" ca="1" si="84"/>
        <v/>
      </c>
      <c r="M914" s="54"/>
      <c r="N914" s="56"/>
    </row>
    <row r="915" spans="1:14" s="14" customFormat="1">
      <c r="A915" s="50"/>
      <c r="B915" s="51" t="str">
        <f t="shared" si="79"/>
        <v/>
      </c>
      <c r="C915" s="52"/>
      <c r="D915" s="53"/>
      <c r="E915" s="53"/>
      <c r="F915" s="69" t="str">
        <f t="shared" si="81"/>
        <v/>
      </c>
      <c r="G915" s="54" t="str">
        <f t="shared" si="80"/>
        <v/>
      </c>
      <c r="H915" s="54"/>
      <c r="I915" s="54"/>
      <c r="J915" s="70" t="str">
        <f t="shared" ca="1" si="82"/>
        <v/>
      </c>
      <c r="K915" s="70" t="str">
        <f t="shared" ca="1" si="83"/>
        <v/>
      </c>
      <c r="L915" s="70" t="str">
        <f t="shared" ca="1" si="84"/>
        <v/>
      </c>
      <c r="M915" s="54"/>
      <c r="N915" s="56"/>
    </row>
    <row r="916" spans="1:14" s="14" customFormat="1">
      <c r="A916" s="50"/>
      <c r="B916" s="51" t="str">
        <f t="shared" si="79"/>
        <v/>
      </c>
      <c r="C916" s="52"/>
      <c r="D916" s="53"/>
      <c r="E916" s="53"/>
      <c r="F916" s="69" t="str">
        <f t="shared" si="81"/>
        <v/>
      </c>
      <c r="G916" s="54" t="str">
        <f t="shared" si="80"/>
        <v/>
      </c>
      <c r="H916" s="54"/>
      <c r="I916" s="54"/>
      <c r="J916" s="70" t="str">
        <f t="shared" ca="1" si="82"/>
        <v/>
      </c>
      <c r="K916" s="70" t="str">
        <f t="shared" ca="1" si="83"/>
        <v/>
      </c>
      <c r="L916" s="70" t="str">
        <f t="shared" ca="1" si="84"/>
        <v/>
      </c>
      <c r="M916" s="54"/>
      <c r="N916" s="56"/>
    </row>
    <row r="917" spans="1:14" s="14" customFormat="1">
      <c r="A917" s="50"/>
      <c r="B917" s="51" t="str">
        <f t="shared" si="79"/>
        <v/>
      </c>
      <c r="C917" s="52"/>
      <c r="D917" s="53"/>
      <c r="E917" s="53"/>
      <c r="F917" s="69" t="str">
        <f t="shared" si="81"/>
        <v/>
      </c>
      <c r="G917" s="54" t="str">
        <f t="shared" si="80"/>
        <v/>
      </c>
      <c r="H917" s="54"/>
      <c r="I917" s="54"/>
      <c r="J917" s="70" t="str">
        <f t="shared" ca="1" si="82"/>
        <v/>
      </c>
      <c r="K917" s="70" t="str">
        <f t="shared" ca="1" si="83"/>
        <v/>
      </c>
      <c r="L917" s="70" t="str">
        <f t="shared" ca="1" si="84"/>
        <v/>
      </c>
      <c r="M917" s="54"/>
      <c r="N917" s="56"/>
    </row>
    <row r="918" spans="1:14" s="14" customFormat="1">
      <c r="A918" s="50"/>
      <c r="B918" s="51" t="str">
        <f t="shared" si="79"/>
        <v/>
      </c>
      <c r="C918" s="52"/>
      <c r="D918" s="53"/>
      <c r="E918" s="53"/>
      <c r="F918" s="69" t="str">
        <f t="shared" si="81"/>
        <v/>
      </c>
      <c r="G918" s="54" t="str">
        <f t="shared" si="80"/>
        <v/>
      </c>
      <c r="H918" s="54"/>
      <c r="I918" s="54"/>
      <c r="J918" s="70" t="str">
        <f t="shared" ca="1" si="82"/>
        <v/>
      </c>
      <c r="K918" s="70" t="str">
        <f t="shared" ca="1" si="83"/>
        <v/>
      </c>
      <c r="L918" s="70" t="str">
        <f t="shared" ca="1" si="84"/>
        <v/>
      </c>
      <c r="M918" s="54"/>
      <c r="N918" s="56"/>
    </row>
    <row r="919" spans="1:14" s="14" customFormat="1">
      <c r="A919" s="50"/>
      <c r="B919" s="51" t="str">
        <f t="shared" si="79"/>
        <v/>
      </c>
      <c r="C919" s="52"/>
      <c r="D919" s="53"/>
      <c r="E919" s="53"/>
      <c r="F919" s="69" t="str">
        <f t="shared" si="81"/>
        <v/>
      </c>
      <c r="G919" s="54" t="str">
        <f t="shared" si="80"/>
        <v/>
      </c>
      <c r="H919" s="54"/>
      <c r="I919" s="54"/>
      <c r="J919" s="70" t="str">
        <f t="shared" ca="1" si="82"/>
        <v/>
      </c>
      <c r="K919" s="70" t="str">
        <f t="shared" ca="1" si="83"/>
        <v/>
      </c>
      <c r="L919" s="70" t="str">
        <f t="shared" ca="1" si="84"/>
        <v/>
      </c>
      <c r="M919" s="54"/>
      <c r="N919" s="56"/>
    </row>
    <row r="920" spans="1:14" s="14" customFormat="1">
      <c r="A920" s="50"/>
      <c r="B920" s="51" t="str">
        <f t="shared" si="79"/>
        <v/>
      </c>
      <c r="C920" s="52"/>
      <c r="D920" s="53"/>
      <c r="E920" s="53"/>
      <c r="F920" s="69" t="str">
        <f t="shared" si="81"/>
        <v/>
      </c>
      <c r="G920" s="54" t="str">
        <f t="shared" si="80"/>
        <v/>
      </c>
      <c r="H920" s="54"/>
      <c r="I920" s="54"/>
      <c r="J920" s="70" t="str">
        <f t="shared" ca="1" si="82"/>
        <v/>
      </c>
      <c r="K920" s="70" t="str">
        <f t="shared" ca="1" si="83"/>
        <v/>
      </c>
      <c r="L920" s="70" t="str">
        <f t="shared" ca="1" si="84"/>
        <v/>
      </c>
      <c r="M920" s="54"/>
      <c r="N920" s="56"/>
    </row>
    <row r="921" spans="1:14" s="14" customFormat="1">
      <c r="A921" s="50"/>
      <c r="B921" s="51" t="str">
        <f t="shared" si="79"/>
        <v/>
      </c>
      <c r="C921" s="52"/>
      <c r="D921" s="53"/>
      <c r="E921" s="53"/>
      <c r="F921" s="69" t="str">
        <f t="shared" si="81"/>
        <v/>
      </c>
      <c r="G921" s="54" t="str">
        <f t="shared" si="80"/>
        <v/>
      </c>
      <c r="H921" s="54"/>
      <c r="I921" s="54"/>
      <c r="J921" s="70" t="str">
        <f t="shared" ca="1" si="82"/>
        <v/>
      </c>
      <c r="K921" s="70" t="str">
        <f t="shared" ca="1" si="83"/>
        <v/>
      </c>
      <c r="L921" s="70" t="str">
        <f t="shared" ca="1" si="84"/>
        <v/>
      </c>
      <c r="M921" s="54"/>
      <c r="N921" s="56"/>
    </row>
    <row r="922" spans="1:14" s="14" customFormat="1">
      <c r="A922" s="50"/>
      <c r="B922" s="51" t="str">
        <f t="shared" si="79"/>
        <v/>
      </c>
      <c r="C922" s="52"/>
      <c r="D922" s="53"/>
      <c r="E922" s="53"/>
      <c r="F922" s="69" t="str">
        <f t="shared" si="81"/>
        <v/>
      </c>
      <c r="G922" s="54" t="str">
        <f t="shared" si="80"/>
        <v/>
      </c>
      <c r="H922" s="54"/>
      <c r="I922" s="54"/>
      <c r="J922" s="70" t="str">
        <f t="shared" ca="1" si="82"/>
        <v/>
      </c>
      <c r="K922" s="70" t="str">
        <f t="shared" ca="1" si="83"/>
        <v/>
      </c>
      <c r="L922" s="70" t="str">
        <f t="shared" ca="1" si="84"/>
        <v/>
      </c>
      <c r="M922" s="54"/>
      <c r="N922" s="56"/>
    </row>
    <row r="923" spans="1:14" s="14" customFormat="1">
      <c r="A923" s="50"/>
      <c r="B923" s="51" t="str">
        <f t="shared" si="79"/>
        <v/>
      </c>
      <c r="C923" s="52"/>
      <c r="D923" s="53"/>
      <c r="E923" s="53"/>
      <c r="F923" s="69" t="str">
        <f t="shared" si="81"/>
        <v/>
      </c>
      <c r="G923" s="54" t="str">
        <f t="shared" si="80"/>
        <v/>
      </c>
      <c r="H923" s="54"/>
      <c r="I923" s="54"/>
      <c r="J923" s="70" t="str">
        <f t="shared" ca="1" si="82"/>
        <v/>
      </c>
      <c r="K923" s="70" t="str">
        <f t="shared" ca="1" si="83"/>
        <v/>
      </c>
      <c r="L923" s="70" t="str">
        <f t="shared" ca="1" si="84"/>
        <v/>
      </c>
      <c r="M923" s="54"/>
      <c r="N923" s="56"/>
    </row>
    <row r="924" spans="1:14" s="14" customFormat="1">
      <c r="A924" s="50"/>
      <c r="B924" s="51" t="str">
        <f t="shared" si="79"/>
        <v/>
      </c>
      <c r="C924" s="52"/>
      <c r="D924" s="53"/>
      <c r="E924" s="53"/>
      <c r="F924" s="69" t="str">
        <f t="shared" si="81"/>
        <v/>
      </c>
      <c r="G924" s="54" t="str">
        <f t="shared" si="80"/>
        <v/>
      </c>
      <c r="H924" s="54"/>
      <c r="I924" s="54"/>
      <c r="J924" s="70" t="str">
        <f t="shared" ca="1" si="82"/>
        <v/>
      </c>
      <c r="K924" s="70" t="str">
        <f t="shared" ca="1" si="83"/>
        <v/>
      </c>
      <c r="L924" s="70" t="str">
        <f t="shared" ca="1" si="84"/>
        <v/>
      </c>
      <c r="M924" s="54"/>
      <c r="N924" s="56"/>
    </row>
    <row r="925" spans="1:14" s="14" customFormat="1">
      <c r="A925" s="50"/>
      <c r="B925" s="51" t="str">
        <f t="shared" si="79"/>
        <v/>
      </c>
      <c r="C925" s="52"/>
      <c r="D925" s="53"/>
      <c r="E925" s="53"/>
      <c r="F925" s="69" t="str">
        <f t="shared" si="81"/>
        <v/>
      </c>
      <c r="G925" s="54" t="str">
        <f t="shared" si="80"/>
        <v/>
      </c>
      <c r="H925" s="54"/>
      <c r="I925" s="54"/>
      <c r="J925" s="70" t="str">
        <f t="shared" ca="1" si="82"/>
        <v/>
      </c>
      <c r="K925" s="70" t="str">
        <f t="shared" ca="1" si="83"/>
        <v/>
      </c>
      <c r="L925" s="70" t="str">
        <f t="shared" ca="1" si="84"/>
        <v/>
      </c>
      <c r="M925" s="54"/>
      <c r="N925" s="56"/>
    </row>
    <row r="926" spans="1:14" s="14" customFormat="1">
      <c r="A926" s="50"/>
      <c r="B926" s="51" t="str">
        <f t="shared" si="79"/>
        <v/>
      </c>
      <c r="C926" s="52"/>
      <c r="D926" s="53"/>
      <c r="E926" s="53"/>
      <c r="F926" s="69" t="str">
        <f t="shared" si="81"/>
        <v/>
      </c>
      <c r="G926" s="54" t="str">
        <f t="shared" si="80"/>
        <v/>
      </c>
      <c r="H926" s="54"/>
      <c r="I926" s="54"/>
      <c r="J926" s="70" t="str">
        <f t="shared" ca="1" si="82"/>
        <v/>
      </c>
      <c r="K926" s="70" t="str">
        <f t="shared" ca="1" si="83"/>
        <v/>
      </c>
      <c r="L926" s="70" t="str">
        <f t="shared" ca="1" si="84"/>
        <v/>
      </c>
      <c r="M926" s="54"/>
      <c r="N926" s="56"/>
    </row>
    <row r="927" spans="1:14" s="14" customFormat="1">
      <c r="A927" s="50"/>
      <c r="B927" s="51" t="str">
        <f t="shared" si="79"/>
        <v/>
      </c>
      <c r="C927" s="52"/>
      <c r="D927" s="53"/>
      <c r="E927" s="53"/>
      <c r="F927" s="69" t="str">
        <f t="shared" si="81"/>
        <v/>
      </c>
      <c r="G927" s="54" t="str">
        <f t="shared" si="80"/>
        <v/>
      </c>
      <c r="H927" s="54"/>
      <c r="I927" s="54"/>
      <c r="J927" s="70" t="str">
        <f t="shared" ca="1" si="82"/>
        <v/>
      </c>
      <c r="K927" s="70" t="str">
        <f t="shared" ca="1" si="83"/>
        <v/>
      </c>
      <c r="L927" s="70" t="str">
        <f t="shared" ca="1" si="84"/>
        <v/>
      </c>
      <c r="M927" s="54"/>
      <c r="N927" s="56"/>
    </row>
    <row r="928" spans="1:14" s="14" customFormat="1">
      <c r="A928" s="50"/>
      <c r="B928" s="51" t="str">
        <f t="shared" si="79"/>
        <v/>
      </c>
      <c r="C928" s="52"/>
      <c r="D928" s="53"/>
      <c r="E928" s="53"/>
      <c r="F928" s="69" t="str">
        <f t="shared" si="81"/>
        <v/>
      </c>
      <c r="G928" s="54" t="str">
        <f t="shared" si="80"/>
        <v/>
      </c>
      <c r="H928" s="54"/>
      <c r="I928" s="54"/>
      <c r="J928" s="70" t="str">
        <f t="shared" ca="1" si="82"/>
        <v/>
      </c>
      <c r="K928" s="70" t="str">
        <f t="shared" ca="1" si="83"/>
        <v/>
      </c>
      <c r="L928" s="70" t="str">
        <f t="shared" ca="1" si="84"/>
        <v/>
      </c>
      <c r="M928" s="54"/>
      <c r="N928" s="56"/>
    </row>
    <row r="929" spans="1:14" s="14" customFormat="1">
      <c r="A929" s="50"/>
      <c r="B929" s="51" t="str">
        <f t="shared" si="79"/>
        <v/>
      </c>
      <c r="C929" s="52"/>
      <c r="D929" s="53"/>
      <c r="E929" s="53"/>
      <c r="F929" s="69" t="str">
        <f t="shared" si="81"/>
        <v/>
      </c>
      <c r="G929" s="54" t="str">
        <f t="shared" si="80"/>
        <v/>
      </c>
      <c r="H929" s="54"/>
      <c r="I929" s="54"/>
      <c r="J929" s="70" t="str">
        <f t="shared" ca="1" si="82"/>
        <v/>
      </c>
      <c r="K929" s="70" t="str">
        <f t="shared" ca="1" si="83"/>
        <v/>
      </c>
      <c r="L929" s="70" t="str">
        <f t="shared" ca="1" si="84"/>
        <v/>
      </c>
      <c r="M929" s="54"/>
      <c r="N929" s="56"/>
    </row>
    <row r="930" spans="1:14" s="14" customFormat="1">
      <c r="A930" s="50"/>
      <c r="B930" s="51" t="str">
        <f t="shared" si="79"/>
        <v/>
      </c>
      <c r="C930" s="52"/>
      <c r="D930" s="53"/>
      <c r="E930" s="53"/>
      <c r="F930" s="69" t="str">
        <f t="shared" si="81"/>
        <v/>
      </c>
      <c r="G930" s="54" t="str">
        <f t="shared" si="80"/>
        <v/>
      </c>
      <c r="H930" s="54"/>
      <c r="I930" s="54"/>
      <c r="J930" s="70" t="str">
        <f t="shared" ca="1" si="82"/>
        <v/>
      </c>
      <c r="K930" s="70" t="str">
        <f t="shared" ca="1" si="83"/>
        <v/>
      </c>
      <c r="L930" s="70" t="str">
        <f t="shared" ca="1" si="84"/>
        <v/>
      </c>
      <c r="M930" s="54"/>
      <c r="N930" s="56"/>
    </row>
    <row r="931" spans="1:14" s="14" customFormat="1">
      <c r="A931" s="50"/>
      <c r="B931" s="51" t="str">
        <f t="shared" si="79"/>
        <v/>
      </c>
      <c r="C931" s="52"/>
      <c r="D931" s="53"/>
      <c r="E931" s="53"/>
      <c r="F931" s="69" t="str">
        <f t="shared" si="81"/>
        <v/>
      </c>
      <c r="G931" s="54" t="str">
        <f t="shared" si="80"/>
        <v/>
      </c>
      <c r="H931" s="54"/>
      <c r="I931" s="54"/>
      <c r="J931" s="70" t="str">
        <f t="shared" ca="1" si="82"/>
        <v/>
      </c>
      <c r="K931" s="70" t="str">
        <f t="shared" ca="1" si="83"/>
        <v/>
      </c>
      <c r="L931" s="70" t="str">
        <f t="shared" ca="1" si="84"/>
        <v/>
      </c>
      <c r="M931" s="54"/>
      <c r="N931" s="56"/>
    </row>
    <row r="932" spans="1:14" s="14" customFormat="1">
      <c r="A932" s="50"/>
      <c r="B932" s="51" t="str">
        <f t="shared" si="79"/>
        <v/>
      </c>
      <c r="C932" s="52"/>
      <c r="D932" s="53"/>
      <c r="E932" s="53"/>
      <c r="F932" s="69" t="str">
        <f t="shared" si="81"/>
        <v/>
      </c>
      <c r="G932" s="54" t="str">
        <f t="shared" si="80"/>
        <v/>
      </c>
      <c r="H932" s="54"/>
      <c r="I932" s="54"/>
      <c r="J932" s="70" t="str">
        <f t="shared" ca="1" si="82"/>
        <v/>
      </c>
      <c r="K932" s="70" t="str">
        <f t="shared" ca="1" si="83"/>
        <v/>
      </c>
      <c r="L932" s="70" t="str">
        <f t="shared" ca="1" si="84"/>
        <v/>
      </c>
      <c r="M932" s="54"/>
      <c r="N932" s="56"/>
    </row>
    <row r="933" spans="1:14" s="14" customFormat="1">
      <c r="A933" s="50"/>
      <c r="B933" s="51" t="str">
        <f t="shared" si="79"/>
        <v/>
      </c>
      <c r="C933" s="52"/>
      <c r="D933" s="53"/>
      <c r="E933" s="53"/>
      <c r="F933" s="69" t="str">
        <f t="shared" si="81"/>
        <v/>
      </c>
      <c r="G933" s="54" t="str">
        <f t="shared" si="80"/>
        <v/>
      </c>
      <c r="H933" s="54"/>
      <c r="I933" s="54"/>
      <c r="J933" s="70" t="str">
        <f t="shared" ca="1" si="82"/>
        <v/>
      </c>
      <c r="K933" s="70" t="str">
        <f t="shared" ca="1" si="83"/>
        <v/>
      </c>
      <c r="L933" s="70" t="str">
        <f t="shared" ca="1" si="84"/>
        <v/>
      </c>
      <c r="M933" s="54"/>
      <c r="N933" s="56"/>
    </row>
    <row r="934" spans="1:14" s="14" customFormat="1">
      <c r="A934" s="50"/>
      <c r="B934" s="51" t="str">
        <f t="shared" si="79"/>
        <v/>
      </c>
      <c r="C934" s="52"/>
      <c r="D934" s="53"/>
      <c r="E934" s="53"/>
      <c r="F934" s="69" t="str">
        <f t="shared" si="81"/>
        <v/>
      </c>
      <c r="G934" s="54" t="str">
        <f t="shared" si="80"/>
        <v/>
      </c>
      <c r="H934" s="54"/>
      <c r="I934" s="54"/>
      <c r="J934" s="70" t="str">
        <f t="shared" ca="1" si="82"/>
        <v/>
      </c>
      <c r="K934" s="70" t="str">
        <f t="shared" ca="1" si="83"/>
        <v/>
      </c>
      <c r="L934" s="70" t="str">
        <f t="shared" ca="1" si="84"/>
        <v/>
      </c>
      <c r="M934" s="54"/>
      <c r="N934" s="56"/>
    </row>
    <row r="935" spans="1:14" s="14" customFormat="1">
      <c r="A935" s="50"/>
      <c r="B935" s="51" t="str">
        <f t="shared" si="79"/>
        <v/>
      </c>
      <c r="C935" s="52"/>
      <c r="D935" s="53"/>
      <c r="E935" s="53"/>
      <c r="F935" s="69" t="str">
        <f t="shared" si="81"/>
        <v/>
      </c>
      <c r="G935" s="54" t="str">
        <f t="shared" si="80"/>
        <v/>
      </c>
      <c r="H935" s="54"/>
      <c r="I935" s="54"/>
      <c r="J935" s="70" t="str">
        <f t="shared" ca="1" si="82"/>
        <v/>
      </c>
      <c r="K935" s="70" t="str">
        <f t="shared" ca="1" si="83"/>
        <v/>
      </c>
      <c r="L935" s="70" t="str">
        <f t="shared" ca="1" si="84"/>
        <v/>
      </c>
      <c r="M935" s="54"/>
      <c r="N935" s="56"/>
    </row>
    <row r="936" spans="1:14" s="14" customFormat="1">
      <c r="A936" s="50"/>
      <c r="B936" s="51" t="str">
        <f t="shared" si="79"/>
        <v/>
      </c>
      <c r="C936" s="52"/>
      <c r="D936" s="53"/>
      <c r="E936" s="53"/>
      <c r="F936" s="69" t="str">
        <f t="shared" si="81"/>
        <v/>
      </c>
      <c r="G936" s="54" t="str">
        <f t="shared" si="80"/>
        <v/>
      </c>
      <c r="H936" s="54"/>
      <c r="I936" s="54"/>
      <c r="J936" s="70" t="str">
        <f t="shared" ca="1" si="82"/>
        <v/>
      </c>
      <c r="K936" s="70" t="str">
        <f t="shared" ca="1" si="83"/>
        <v/>
      </c>
      <c r="L936" s="70" t="str">
        <f t="shared" ca="1" si="84"/>
        <v/>
      </c>
      <c r="M936" s="54"/>
      <c r="N936" s="56"/>
    </row>
    <row r="937" spans="1:14" s="14" customFormat="1">
      <c r="A937" s="50"/>
      <c r="B937" s="51" t="str">
        <f t="shared" si="79"/>
        <v/>
      </c>
      <c r="C937" s="52"/>
      <c r="D937" s="53"/>
      <c r="E937" s="53"/>
      <c r="F937" s="69" t="str">
        <f t="shared" si="81"/>
        <v/>
      </c>
      <c r="G937" s="54" t="str">
        <f t="shared" si="80"/>
        <v/>
      </c>
      <c r="H937" s="54"/>
      <c r="I937" s="54"/>
      <c r="J937" s="70" t="str">
        <f t="shared" ca="1" si="82"/>
        <v/>
      </c>
      <c r="K937" s="70" t="str">
        <f t="shared" ca="1" si="83"/>
        <v/>
      </c>
      <c r="L937" s="70" t="str">
        <f t="shared" ca="1" si="84"/>
        <v/>
      </c>
      <c r="M937" s="54"/>
      <c r="N937" s="56"/>
    </row>
    <row r="938" spans="1:14" s="14" customFormat="1">
      <c r="A938" s="50"/>
      <c r="B938" s="51" t="str">
        <f t="shared" si="79"/>
        <v/>
      </c>
      <c r="C938" s="52"/>
      <c r="D938" s="53"/>
      <c r="E938" s="53"/>
      <c r="F938" s="69" t="str">
        <f t="shared" si="81"/>
        <v/>
      </c>
      <c r="G938" s="54" t="str">
        <f t="shared" si="80"/>
        <v/>
      </c>
      <c r="H938" s="54"/>
      <c r="I938" s="54"/>
      <c r="J938" s="70" t="str">
        <f t="shared" ca="1" si="82"/>
        <v/>
      </c>
      <c r="K938" s="70" t="str">
        <f t="shared" ca="1" si="83"/>
        <v/>
      </c>
      <c r="L938" s="70" t="str">
        <f t="shared" ca="1" si="84"/>
        <v/>
      </c>
      <c r="M938" s="54"/>
      <c r="N938" s="56"/>
    </row>
    <row r="939" spans="1:14" s="14" customFormat="1">
      <c r="A939" s="50"/>
      <c r="B939" s="51" t="str">
        <f t="shared" si="79"/>
        <v/>
      </c>
      <c r="C939" s="52"/>
      <c r="D939" s="53"/>
      <c r="E939" s="53"/>
      <c r="F939" s="69" t="str">
        <f t="shared" si="81"/>
        <v/>
      </c>
      <c r="G939" s="54" t="str">
        <f t="shared" si="80"/>
        <v/>
      </c>
      <c r="H939" s="54"/>
      <c r="I939" s="54"/>
      <c r="J939" s="70" t="str">
        <f t="shared" ca="1" si="82"/>
        <v/>
      </c>
      <c r="K939" s="70" t="str">
        <f t="shared" ca="1" si="83"/>
        <v/>
      </c>
      <c r="L939" s="70" t="str">
        <f t="shared" ca="1" si="84"/>
        <v/>
      </c>
      <c r="M939" s="54"/>
      <c r="N939" s="56"/>
    </row>
    <row r="940" spans="1:14" s="14" customFormat="1">
      <c r="A940" s="50"/>
      <c r="B940" s="51" t="str">
        <f t="shared" si="79"/>
        <v/>
      </c>
      <c r="C940" s="52"/>
      <c r="D940" s="53"/>
      <c r="E940" s="53"/>
      <c r="F940" s="69" t="str">
        <f t="shared" si="81"/>
        <v/>
      </c>
      <c r="G940" s="54" t="str">
        <f t="shared" si="80"/>
        <v/>
      </c>
      <c r="H940" s="54"/>
      <c r="I940" s="54"/>
      <c r="J940" s="70" t="str">
        <f t="shared" ca="1" si="82"/>
        <v/>
      </c>
      <c r="K940" s="70" t="str">
        <f t="shared" ca="1" si="83"/>
        <v/>
      </c>
      <c r="L940" s="70" t="str">
        <f t="shared" ca="1" si="84"/>
        <v/>
      </c>
      <c r="M940" s="54"/>
      <c r="N940" s="56"/>
    </row>
    <row r="941" spans="1:14" s="14" customFormat="1">
      <c r="A941" s="50"/>
      <c r="B941" s="51" t="str">
        <f t="shared" si="79"/>
        <v/>
      </c>
      <c r="C941" s="52"/>
      <c r="D941" s="53"/>
      <c r="E941" s="53"/>
      <c r="F941" s="69" t="str">
        <f t="shared" si="81"/>
        <v/>
      </c>
      <c r="G941" s="54" t="str">
        <f t="shared" si="80"/>
        <v/>
      </c>
      <c r="H941" s="54"/>
      <c r="I941" s="54"/>
      <c r="J941" s="70" t="str">
        <f t="shared" ca="1" si="82"/>
        <v/>
      </c>
      <c r="K941" s="70" t="str">
        <f t="shared" ca="1" si="83"/>
        <v/>
      </c>
      <c r="L941" s="70" t="str">
        <f t="shared" ca="1" si="84"/>
        <v/>
      </c>
      <c r="M941" s="54"/>
      <c r="N941" s="56"/>
    </row>
    <row r="942" spans="1:14" s="14" customFormat="1">
      <c r="A942" s="50"/>
      <c r="B942" s="51" t="str">
        <f t="shared" si="79"/>
        <v/>
      </c>
      <c r="C942" s="52"/>
      <c r="D942" s="53"/>
      <c r="E942" s="53"/>
      <c r="F942" s="69" t="str">
        <f t="shared" si="81"/>
        <v/>
      </c>
      <c r="G942" s="54" t="str">
        <f t="shared" si="80"/>
        <v/>
      </c>
      <c r="H942" s="54"/>
      <c r="I942" s="54"/>
      <c r="J942" s="70" t="str">
        <f t="shared" ca="1" si="82"/>
        <v/>
      </c>
      <c r="K942" s="70" t="str">
        <f t="shared" ca="1" si="83"/>
        <v/>
      </c>
      <c r="L942" s="70" t="str">
        <f t="shared" ca="1" si="84"/>
        <v/>
      </c>
      <c r="M942" s="54"/>
      <c r="N942" s="56"/>
    </row>
    <row r="943" spans="1:14" s="14" customFormat="1">
      <c r="A943" s="50"/>
      <c r="B943" s="51" t="str">
        <f t="shared" si="79"/>
        <v/>
      </c>
      <c r="C943" s="52"/>
      <c r="D943" s="53"/>
      <c r="E943" s="53"/>
      <c r="F943" s="69" t="str">
        <f t="shared" si="81"/>
        <v/>
      </c>
      <c r="G943" s="54" t="str">
        <f t="shared" si="80"/>
        <v/>
      </c>
      <c r="H943" s="54"/>
      <c r="I943" s="54"/>
      <c r="J943" s="70" t="str">
        <f t="shared" ca="1" si="82"/>
        <v/>
      </c>
      <c r="K943" s="70" t="str">
        <f t="shared" ca="1" si="83"/>
        <v/>
      </c>
      <c r="L943" s="70" t="str">
        <f t="shared" ca="1" si="84"/>
        <v/>
      </c>
      <c r="M943" s="54"/>
      <c r="N943" s="56"/>
    </row>
    <row r="944" spans="1:14" s="14" customFormat="1">
      <c r="A944" s="50"/>
      <c r="B944" s="51" t="str">
        <f t="shared" si="79"/>
        <v/>
      </c>
      <c r="C944" s="52"/>
      <c r="D944" s="53"/>
      <c r="E944" s="53"/>
      <c r="F944" s="69" t="str">
        <f t="shared" si="81"/>
        <v/>
      </c>
      <c r="G944" s="54" t="str">
        <f t="shared" si="80"/>
        <v/>
      </c>
      <c r="H944" s="54"/>
      <c r="I944" s="54"/>
      <c r="J944" s="70" t="str">
        <f t="shared" ca="1" si="82"/>
        <v/>
      </c>
      <c r="K944" s="70" t="str">
        <f t="shared" ca="1" si="83"/>
        <v/>
      </c>
      <c r="L944" s="70" t="str">
        <f t="shared" ca="1" si="84"/>
        <v/>
      </c>
      <c r="M944" s="54"/>
      <c r="N944" s="56"/>
    </row>
    <row r="945" spans="1:14" s="14" customFormat="1">
      <c r="A945" s="50"/>
      <c r="B945" s="51" t="str">
        <f t="shared" si="79"/>
        <v/>
      </c>
      <c r="C945" s="52"/>
      <c r="D945" s="53"/>
      <c r="E945" s="53"/>
      <c r="F945" s="69" t="str">
        <f t="shared" si="81"/>
        <v/>
      </c>
      <c r="G945" s="54" t="str">
        <f t="shared" si="80"/>
        <v/>
      </c>
      <c r="H945" s="54"/>
      <c r="I945" s="54"/>
      <c r="J945" s="70" t="str">
        <f t="shared" ca="1" si="82"/>
        <v/>
      </c>
      <c r="K945" s="70" t="str">
        <f t="shared" ca="1" si="83"/>
        <v/>
      </c>
      <c r="L945" s="70" t="str">
        <f t="shared" ca="1" si="84"/>
        <v/>
      </c>
      <c r="M945" s="54"/>
      <c r="N945" s="56"/>
    </row>
    <row r="946" spans="1:14" s="14" customFormat="1">
      <c r="A946" s="50"/>
      <c r="B946" s="51" t="str">
        <f t="shared" si="79"/>
        <v/>
      </c>
      <c r="C946" s="52"/>
      <c r="D946" s="53"/>
      <c r="E946" s="53"/>
      <c r="F946" s="69" t="str">
        <f t="shared" si="81"/>
        <v/>
      </c>
      <c r="G946" s="54" t="str">
        <f t="shared" si="80"/>
        <v/>
      </c>
      <c r="H946" s="54"/>
      <c r="I946" s="54"/>
      <c r="J946" s="70" t="str">
        <f t="shared" ca="1" si="82"/>
        <v/>
      </c>
      <c r="K946" s="70" t="str">
        <f t="shared" ca="1" si="83"/>
        <v/>
      </c>
      <c r="L946" s="70" t="str">
        <f t="shared" ca="1" si="84"/>
        <v/>
      </c>
      <c r="M946" s="54"/>
      <c r="N946" s="56"/>
    </row>
    <row r="947" spans="1:14" s="14" customFormat="1">
      <c r="A947" s="50"/>
      <c r="B947" s="51" t="str">
        <f t="shared" si="79"/>
        <v/>
      </c>
      <c r="C947" s="52"/>
      <c r="D947" s="53"/>
      <c r="E947" s="53"/>
      <c r="F947" s="69" t="str">
        <f t="shared" si="81"/>
        <v/>
      </c>
      <c r="G947" s="54" t="str">
        <f t="shared" si="80"/>
        <v/>
      </c>
      <c r="H947" s="54"/>
      <c r="I947" s="54"/>
      <c r="J947" s="70" t="str">
        <f t="shared" ca="1" si="82"/>
        <v/>
      </c>
      <c r="K947" s="70" t="str">
        <f t="shared" ca="1" si="83"/>
        <v/>
      </c>
      <c r="L947" s="70" t="str">
        <f t="shared" ca="1" si="84"/>
        <v/>
      </c>
      <c r="M947" s="54"/>
      <c r="N947" s="56"/>
    </row>
    <row r="948" spans="1:14" s="14" customFormat="1">
      <c r="A948" s="50"/>
      <c r="B948" s="51" t="str">
        <f t="shared" si="79"/>
        <v/>
      </c>
      <c r="C948" s="52"/>
      <c r="D948" s="53"/>
      <c r="E948" s="53"/>
      <c r="F948" s="69" t="str">
        <f t="shared" si="81"/>
        <v/>
      </c>
      <c r="G948" s="54" t="str">
        <f t="shared" si="80"/>
        <v/>
      </c>
      <c r="H948" s="54"/>
      <c r="I948" s="54"/>
      <c r="J948" s="70" t="str">
        <f t="shared" ca="1" si="82"/>
        <v/>
      </c>
      <c r="K948" s="70" t="str">
        <f t="shared" ca="1" si="83"/>
        <v/>
      </c>
      <c r="L948" s="70" t="str">
        <f t="shared" ca="1" si="84"/>
        <v/>
      </c>
      <c r="M948" s="54"/>
      <c r="N948" s="56"/>
    </row>
    <row r="949" spans="1:14" s="14" customFormat="1">
      <c r="A949" s="50"/>
      <c r="B949" s="51" t="str">
        <f t="shared" si="79"/>
        <v/>
      </c>
      <c r="C949" s="52"/>
      <c r="D949" s="53"/>
      <c r="E949" s="53"/>
      <c r="F949" s="69" t="str">
        <f t="shared" si="81"/>
        <v/>
      </c>
      <c r="G949" s="54" t="str">
        <f t="shared" si="80"/>
        <v/>
      </c>
      <c r="H949" s="54"/>
      <c r="I949" s="54"/>
      <c r="J949" s="70" t="str">
        <f t="shared" ca="1" si="82"/>
        <v/>
      </c>
      <c r="K949" s="70" t="str">
        <f t="shared" ca="1" si="83"/>
        <v/>
      </c>
      <c r="L949" s="70" t="str">
        <f t="shared" ca="1" si="84"/>
        <v/>
      </c>
      <c r="M949" s="54"/>
      <c r="N949" s="56"/>
    </row>
    <row r="950" spans="1:14" s="14" customFormat="1">
      <c r="A950" s="50"/>
      <c r="B950" s="51" t="str">
        <f t="shared" si="79"/>
        <v/>
      </c>
      <c r="C950" s="52"/>
      <c r="D950" s="53"/>
      <c r="E950" s="53"/>
      <c r="F950" s="69" t="str">
        <f t="shared" si="81"/>
        <v/>
      </c>
      <c r="G950" s="54" t="str">
        <f t="shared" si="80"/>
        <v/>
      </c>
      <c r="H950" s="54"/>
      <c r="I950" s="54"/>
      <c r="J950" s="70" t="str">
        <f t="shared" ca="1" si="82"/>
        <v/>
      </c>
      <c r="K950" s="70" t="str">
        <f t="shared" ca="1" si="83"/>
        <v/>
      </c>
      <c r="L950" s="70" t="str">
        <f t="shared" ca="1" si="84"/>
        <v/>
      </c>
      <c r="M950" s="54"/>
      <c r="N950" s="56"/>
    </row>
    <row r="951" spans="1:14" s="14" customFormat="1">
      <c r="A951" s="50"/>
      <c r="B951" s="51" t="str">
        <f t="shared" si="79"/>
        <v/>
      </c>
      <c r="C951" s="52"/>
      <c r="D951" s="53"/>
      <c r="E951" s="53"/>
      <c r="F951" s="69" t="str">
        <f t="shared" si="81"/>
        <v/>
      </c>
      <c r="G951" s="54" t="str">
        <f t="shared" si="80"/>
        <v/>
      </c>
      <c r="H951" s="54"/>
      <c r="I951" s="54"/>
      <c r="J951" s="70" t="str">
        <f t="shared" ca="1" si="82"/>
        <v/>
      </c>
      <c r="K951" s="70" t="str">
        <f t="shared" ca="1" si="83"/>
        <v/>
      </c>
      <c r="L951" s="70" t="str">
        <f t="shared" ca="1" si="84"/>
        <v/>
      </c>
      <c r="M951" s="54"/>
      <c r="N951" s="56"/>
    </row>
    <row r="952" spans="1:14" s="14" customFormat="1">
      <c r="A952" s="50"/>
      <c r="B952" s="51" t="str">
        <f t="shared" si="79"/>
        <v/>
      </c>
      <c r="C952" s="52"/>
      <c r="D952" s="53"/>
      <c r="E952" s="53"/>
      <c r="F952" s="69" t="str">
        <f t="shared" si="81"/>
        <v/>
      </c>
      <c r="G952" s="54" t="str">
        <f t="shared" si="80"/>
        <v/>
      </c>
      <c r="H952" s="54"/>
      <c r="I952" s="54"/>
      <c r="J952" s="70" t="str">
        <f t="shared" ca="1" si="82"/>
        <v/>
      </c>
      <c r="K952" s="70" t="str">
        <f t="shared" ca="1" si="83"/>
        <v/>
      </c>
      <c r="L952" s="70" t="str">
        <f t="shared" ca="1" si="84"/>
        <v/>
      </c>
      <c r="M952" s="54"/>
      <c r="N952" s="56"/>
    </row>
    <row r="953" spans="1:14" s="14" customFormat="1">
      <c r="A953" s="50"/>
      <c r="B953" s="51" t="str">
        <f t="shared" si="79"/>
        <v/>
      </c>
      <c r="C953" s="52"/>
      <c r="D953" s="53"/>
      <c r="E953" s="53"/>
      <c r="F953" s="69" t="str">
        <f t="shared" si="81"/>
        <v/>
      </c>
      <c r="G953" s="54" t="str">
        <f t="shared" si="80"/>
        <v/>
      </c>
      <c r="H953" s="54"/>
      <c r="I953" s="54"/>
      <c r="J953" s="70" t="str">
        <f t="shared" ca="1" si="82"/>
        <v/>
      </c>
      <c r="K953" s="70" t="str">
        <f t="shared" ca="1" si="83"/>
        <v/>
      </c>
      <c r="L953" s="70" t="str">
        <f t="shared" ca="1" si="84"/>
        <v/>
      </c>
      <c r="M953" s="54"/>
      <c r="N953" s="56"/>
    </row>
    <row r="954" spans="1:14" s="14" customFormat="1">
      <c r="A954" s="50"/>
      <c r="B954" s="51" t="str">
        <f t="shared" si="79"/>
        <v/>
      </c>
      <c r="C954" s="52"/>
      <c r="D954" s="53"/>
      <c r="E954" s="53"/>
      <c r="F954" s="69" t="str">
        <f t="shared" si="81"/>
        <v/>
      </c>
      <c r="G954" s="54" t="str">
        <f t="shared" si="80"/>
        <v/>
      </c>
      <c r="H954" s="54"/>
      <c r="I954" s="54"/>
      <c r="J954" s="70" t="str">
        <f t="shared" ca="1" si="82"/>
        <v/>
      </c>
      <c r="K954" s="70" t="str">
        <f t="shared" ca="1" si="83"/>
        <v/>
      </c>
      <c r="L954" s="70" t="str">
        <f t="shared" ca="1" si="84"/>
        <v/>
      </c>
      <c r="M954" s="54"/>
      <c r="N954" s="56"/>
    </row>
    <row r="955" spans="1:14" s="14" customFormat="1">
      <c r="A955" s="50"/>
      <c r="B955" s="51" t="str">
        <f t="shared" si="79"/>
        <v/>
      </c>
      <c r="C955" s="52"/>
      <c r="D955" s="53"/>
      <c r="E955" s="53"/>
      <c r="F955" s="69" t="str">
        <f t="shared" si="81"/>
        <v/>
      </c>
      <c r="G955" s="54" t="str">
        <f t="shared" si="80"/>
        <v/>
      </c>
      <c r="H955" s="54"/>
      <c r="I955" s="54"/>
      <c r="J955" s="70" t="str">
        <f t="shared" ca="1" si="82"/>
        <v/>
      </c>
      <c r="K955" s="70" t="str">
        <f t="shared" ca="1" si="83"/>
        <v/>
      </c>
      <c r="L955" s="70" t="str">
        <f t="shared" ca="1" si="84"/>
        <v/>
      </c>
      <c r="M955" s="54"/>
      <c r="N955" s="56"/>
    </row>
    <row r="956" spans="1:14" s="14" customFormat="1">
      <c r="A956" s="50"/>
      <c r="B956" s="51" t="str">
        <f t="shared" ref="B956:B1001" si="85">IFERROR(IF($A956&lt;&gt;"",VLOOKUP($A956,Matos,2,0),""),"")</f>
        <v/>
      </c>
      <c r="C956" s="52"/>
      <c r="D956" s="53"/>
      <c r="E956" s="53"/>
      <c r="F956" s="69" t="str">
        <f t="shared" si="81"/>
        <v/>
      </c>
      <c r="G956" s="54" t="str">
        <f t="shared" si="80"/>
        <v/>
      </c>
      <c r="H956" s="54"/>
      <c r="I956" s="54"/>
      <c r="J956" s="70" t="str">
        <f t="shared" ca="1" si="82"/>
        <v/>
      </c>
      <c r="K956" s="70" t="str">
        <f t="shared" ca="1" si="83"/>
        <v/>
      </c>
      <c r="L956" s="70" t="str">
        <f t="shared" ca="1" si="84"/>
        <v/>
      </c>
      <c r="M956" s="54"/>
      <c r="N956" s="56"/>
    </row>
    <row r="957" spans="1:14" s="14" customFormat="1">
      <c r="A957" s="50"/>
      <c r="B957" s="51" t="str">
        <f t="shared" si="85"/>
        <v/>
      </c>
      <c r="C957" s="52"/>
      <c r="D957" s="53"/>
      <c r="E957" s="53"/>
      <c r="F957" s="69" t="str">
        <f t="shared" si="81"/>
        <v/>
      </c>
      <c r="G957" s="54" t="str">
        <f t="shared" ref="G957:G1001" si="86">IFERROR(IF($A957&lt;&gt;"",VLOOKUP($A957,Matos,3,0),""),"")</f>
        <v/>
      </c>
      <c r="H957" s="54"/>
      <c r="I957" s="54"/>
      <c r="J957" s="70" t="str">
        <f t="shared" ca="1" si="82"/>
        <v/>
      </c>
      <c r="K957" s="70" t="str">
        <f t="shared" ca="1" si="83"/>
        <v/>
      </c>
      <c r="L957" s="70" t="str">
        <f t="shared" ca="1" si="84"/>
        <v/>
      </c>
      <c r="M957" s="54"/>
      <c r="N957" s="56"/>
    </row>
    <row r="958" spans="1:14" s="14" customFormat="1">
      <c r="A958" s="50"/>
      <c r="B958" s="51" t="str">
        <f t="shared" si="85"/>
        <v/>
      </c>
      <c r="C958" s="52"/>
      <c r="D958" s="53"/>
      <c r="E958" s="53"/>
      <c r="F958" s="69" t="str">
        <f t="shared" si="81"/>
        <v/>
      </c>
      <c r="G958" s="54" t="str">
        <f t="shared" si="86"/>
        <v/>
      </c>
      <c r="H958" s="54"/>
      <c r="I958" s="54"/>
      <c r="J958" s="70" t="str">
        <f t="shared" ca="1" si="82"/>
        <v/>
      </c>
      <c r="K958" s="70" t="str">
        <f t="shared" ca="1" si="83"/>
        <v/>
      </c>
      <c r="L958" s="70" t="str">
        <f t="shared" ca="1" si="84"/>
        <v/>
      </c>
      <c r="M958" s="54"/>
      <c r="N958" s="56"/>
    </row>
    <row r="959" spans="1:14" s="14" customFormat="1">
      <c r="A959" s="50"/>
      <c r="B959" s="51" t="str">
        <f t="shared" si="85"/>
        <v/>
      </c>
      <c r="C959" s="52"/>
      <c r="D959" s="53"/>
      <c r="E959" s="53"/>
      <c r="F959" s="69" t="str">
        <f t="shared" si="81"/>
        <v/>
      </c>
      <c r="G959" s="54" t="str">
        <f t="shared" si="86"/>
        <v/>
      </c>
      <c r="H959" s="54"/>
      <c r="I959" s="54"/>
      <c r="J959" s="70" t="str">
        <f t="shared" ca="1" si="82"/>
        <v/>
      </c>
      <c r="K959" s="70" t="str">
        <f t="shared" ca="1" si="83"/>
        <v/>
      </c>
      <c r="L959" s="70" t="str">
        <f t="shared" ca="1" si="84"/>
        <v/>
      </c>
      <c r="M959" s="54"/>
      <c r="N959" s="56"/>
    </row>
    <row r="960" spans="1:14" s="14" customFormat="1">
      <c r="A960" s="50"/>
      <c r="B960" s="51" t="str">
        <f t="shared" si="85"/>
        <v/>
      </c>
      <c r="C960" s="52"/>
      <c r="D960" s="53"/>
      <c r="E960" s="53"/>
      <c r="F960" s="69" t="str">
        <f t="shared" si="81"/>
        <v/>
      </c>
      <c r="G960" s="54" t="str">
        <f t="shared" si="86"/>
        <v/>
      </c>
      <c r="H960" s="54"/>
      <c r="I960" s="54"/>
      <c r="J960" s="70" t="str">
        <f t="shared" ca="1" si="82"/>
        <v/>
      </c>
      <c r="K960" s="70" t="str">
        <f t="shared" ca="1" si="83"/>
        <v/>
      </c>
      <c r="L960" s="70" t="str">
        <f t="shared" ca="1" si="84"/>
        <v/>
      </c>
      <c r="M960" s="54"/>
      <c r="N960" s="56"/>
    </row>
    <row r="961" spans="1:14" s="14" customFormat="1">
      <c r="A961" s="50"/>
      <c r="B961" s="51" t="str">
        <f t="shared" si="85"/>
        <v/>
      </c>
      <c r="C961" s="52"/>
      <c r="D961" s="53"/>
      <c r="E961" s="53"/>
      <c r="F961" s="69" t="str">
        <f t="shared" si="81"/>
        <v/>
      </c>
      <c r="G961" s="54" t="str">
        <f t="shared" si="86"/>
        <v/>
      </c>
      <c r="H961" s="54"/>
      <c r="I961" s="54"/>
      <c r="J961" s="70" t="str">
        <f t="shared" ca="1" si="82"/>
        <v/>
      </c>
      <c r="K961" s="70" t="str">
        <f t="shared" ca="1" si="83"/>
        <v/>
      </c>
      <c r="L961" s="70" t="str">
        <f t="shared" ca="1" si="84"/>
        <v/>
      </c>
      <c r="M961" s="54"/>
      <c r="N961" s="56"/>
    </row>
    <row r="962" spans="1:14" s="14" customFormat="1">
      <c r="A962" s="50"/>
      <c r="B962" s="51" t="str">
        <f t="shared" si="85"/>
        <v/>
      </c>
      <c r="C962" s="52"/>
      <c r="D962" s="53"/>
      <c r="E962" s="53"/>
      <c r="F962" s="69" t="str">
        <f t="shared" si="81"/>
        <v/>
      </c>
      <c r="G962" s="54" t="str">
        <f t="shared" si="86"/>
        <v/>
      </c>
      <c r="H962" s="54"/>
      <c r="I962" s="54"/>
      <c r="J962" s="70" t="str">
        <f t="shared" ca="1" si="82"/>
        <v/>
      </c>
      <c r="K962" s="70" t="str">
        <f t="shared" ca="1" si="83"/>
        <v/>
      </c>
      <c r="L962" s="70" t="str">
        <f t="shared" ca="1" si="84"/>
        <v/>
      </c>
      <c r="M962" s="54"/>
      <c r="N962" s="56"/>
    </row>
    <row r="963" spans="1:14" s="14" customFormat="1">
      <c r="A963" s="50"/>
      <c r="B963" s="51" t="str">
        <f t="shared" si="85"/>
        <v/>
      </c>
      <c r="C963" s="52"/>
      <c r="D963" s="53"/>
      <c r="E963" s="53"/>
      <c r="F963" s="69" t="str">
        <f t="shared" si="81"/>
        <v/>
      </c>
      <c r="G963" s="54" t="str">
        <f t="shared" si="86"/>
        <v/>
      </c>
      <c r="H963" s="54"/>
      <c r="I963" s="54"/>
      <c r="J963" s="70" t="str">
        <f t="shared" ca="1" si="82"/>
        <v/>
      </c>
      <c r="K963" s="70" t="str">
        <f t="shared" ca="1" si="83"/>
        <v/>
      </c>
      <c r="L963" s="70" t="str">
        <f t="shared" ca="1" si="84"/>
        <v/>
      </c>
      <c r="M963" s="54"/>
      <c r="N963" s="56"/>
    </row>
    <row r="964" spans="1:14" s="14" customFormat="1">
      <c r="A964" s="50"/>
      <c r="B964" s="51" t="str">
        <f t="shared" si="85"/>
        <v/>
      </c>
      <c r="C964" s="52"/>
      <c r="D964" s="53"/>
      <c r="E964" s="53"/>
      <c r="F964" s="69" t="str">
        <f t="shared" si="81"/>
        <v/>
      </c>
      <c r="G964" s="54" t="str">
        <f t="shared" si="86"/>
        <v/>
      </c>
      <c r="H964" s="54"/>
      <c r="I964" s="54"/>
      <c r="J964" s="70" t="str">
        <f t="shared" ca="1" si="82"/>
        <v/>
      </c>
      <c r="K964" s="70" t="str">
        <f t="shared" ca="1" si="83"/>
        <v/>
      </c>
      <c r="L964" s="70" t="str">
        <f t="shared" ca="1" si="84"/>
        <v/>
      </c>
      <c r="M964" s="54"/>
      <c r="N964" s="56"/>
    </row>
    <row r="965" spans="1:14" s="14" customFormat="1">
      <c r="A965" s="50"/>
      <c r="B965" s="51" t="str">
        <f t="shared" si="85"/>
        <v/>
      </c>
      <c r="C965" s="52"/>
      <c r="D965" s="53"/>
      <c r="E965" s="53"/>
      <c r="F965" s="69" t="str">
        <f t="shared" si="81"/>
        <v/>
      </c>
      <c r="G965" s="54" t="str">
        <f t="shared" si="86"/>
        <v/>
      </c>
      <c r="H965" s="54"/>
      <c r="I965" s="54"/>
      <c r="J965" s="70" t="str">
        <f t="shared" ca="1" si="82"/>
        <v/>
      </c>
      <c r="K965" s="70" t="str">
        <f t="shared" ca="1" si="83"/>
        <v/>
      </c>
      <c r="L965" s="70" t="str">
        <f t="shared" ca="1" si="84"/>
        <v/>
      </c>
      <c r="M965" s="54"/>
      <c r="N965" s="56"/>
    </row>
    <row r="966" spans="1:14" s="14" customFormat="1">
      <c r="A966" s="50"/>
      <c r="B966" s="51" t="str">
        <f t="shared" si="85"/>
        <v/>
      </c>
      <c r="C966" s="52"/>
      <c r="D966" s="53"/>
      <c r="E966" s="53"/>
      <c r="F966" s="69" t="str">
        <f t="shared" si="81"/>
        <v/>
      </c>
      <c r="G966" s="54" t="str">
        <f t="shared" si="86"/>
        <v/>
      </c>
      <c r="H966" s="54"/>
      <c r="I966" s="54"/>
      <c r="J966" s="70" t="str">
        <f t="shared" ca="1" si="82"/>
        <v/>
      </c>
      <c r="K966" s="70" t="str">
        <f t="shared" ca="1" si="83"/>
        <v/>
      </c>
      <c r="L966" s="70" t="str">
        <f t="shared" ca="1" si="84"/>
        <v/>
      </c>
      <c r="M966" s="54"/>
      <c r="N966" s="56"/>
    </row>
    <row r="967" spans="1:14" s="14" customFormat="1">
      <c r="A967" s="50"/>
      <c r="B967" s="51" t="str">
        <f t="shared" si="85"/>
        <v/>
      </c>
      <c r="C967" s="52"/>
      <c r="D967" s="53"/>
      <c r="E967" s="53"/>
      <c r="F967" s="69" t="str">
        <f t="shared" si="81"/>
        <v/>
      </c>
      <c r="G967" s="54" t="str">
        <f t="shared" si="86"/>
        <v/>
      </c>
      <c r="H967" s="54"/>
      <c r="I967" s="54"/>
      <c r="J967" s="70" t="str">
        <f t="shared" ca="1" si="82"/>
        <v/>
      </c>
      <c r="K967" s="70" t="str">
        <f t="shared" ca="1" si="83"/>
        <v/>
      </c>
      <c r="L967" s="70" t="str">
        <f t="shared" ca="1" si="84"/>
        <v/>
      </c>
      <c r="M967" s="54"/>
      <c r="N967" s="56"/>
    </row>
    <row r="968" spans="1:14" s="14" customFormat="1">
      <c r="A968" s="50"/>
      <c r="B968" s="51" t="str">
        <f t="shared" si="85"/>
        <v/>
      </c>
      <c r="C968" s="52"/>
      <c r="D968" s="53"/>
      <c r="E968" s="53"/>
      <c r="F968" s="69" t="str">
        <f t="shared" si="81"/>
        <v/>
      </c>
      <c r="G968" s="54" t="str">
        <f t="shared" si="86"/>
        <v/>
      </c>
      <c r="H968" s="54"/>
      <c r="I968" s="54"/>
      <c r="J968" s="70" t="str">
        <f t="shared" ca="1" si="82"/>
        <v/>
      </c>
      <c r="K968" s="70" t="str">
        <f t="shared" ca="1" si="83"/>
        <v/>
      </c>
      <c r="L968" s="70" t="str">
        <f t="shared" ca="1" si="84"/>
        <v/>
      </c>
      <c r="M968" s="54"/>
      <c r="N968" s="56"/>
    </row>
    <row r="969" spans="1:14" s="14" customFormat="1">
      <c r="A969" s="50"/>
      <c r="B969" s="51" t="str">
        <f t="shared" si="85"/>
        <v/>
      </c>
      <c r="C969" s="52"/>
      <c r="D969" s="53"/>
      <c r="E969" s="53"/>
      <c r="F969" s="69" t="str">
        <f t="shared" si="81"/>
        <v/>
      </c>
      <c r="G969" s="54" t="str">
        <f t="shared" si="86"/>
        <v/>
      </c>
      <c r="H969" s="54"/>
      <c r="I969" s="54"/>
      <c r="J969" s="70" t="str">
        <f t="shared" ca="1" si="82"/>
        <v/>
      </c>
      <c r="K969" s="70" t="str">
        <f t="shared" ca="1" si="83"/>
        <v/>
      </c>
      <c r="L969" s="70" t="str">
        <f t="shared" ca="1" si="84"/>
        <v/>
      </c>
      <c r="M969" s="54"/>
      <c r="N969" s="56"/>
    </row>
    <row r="970" spans="1:14" s="14" customFormat="1">
      <c r="A970" s="50"/>
      <c r="B970" s="51" t="str">
        <f t="shared" si="85"/>
        <v/>
      </c>
      <c r="C970" s="52"/>
      <c r="D970" s="53"/>
      <c r="E970" s="53"/>
      <c r="F970" s="69" t="str">
        <f t="shared" si="81"/>
        <v/>
      </c>
      <c r="G970" s="54" t="str">
        <f t="shared" si="86"/>
        <v/>
      </c>
      <c r="H970" s="54"/>
      <c r="I970" s="54"/>
      <c r="J970" s="70" t="str">
        <f t="shared" ca="1" si="82"/>
        <v/>
      </c>
      <c r="K970" s="70" t="str">
        <f t="shared" ca="1" si="83"/>
        <v/>
      </c>
      <c r="L970" s="70" t="str">
        <f t="shared" ca="1" si="84"/>
        <v/>
      </c>
      <c r="M970" s="54"/>
      <c r="N970" s="56"/>
    </row>
    <row r="971" spans="1:14" s="14" customFormat="1">
      <c r="A971" s="50"/>
      <c r="B971" s="51" t="str">
        <f t="shared" si="85"/>
        <v/>
      </c>
      <c r="C971" s="52"/>
      <c r="D971" s="53"/>
      <c r="E971" s="53"/>
      <c r="F971" s="69" t="str">
        <f t="shared" ref="F971:F1001" si="87">IF(OR($A971="",$B971="",$D971=""),"",IF(AND($E971&lt;&gt;"",MONTH($E971)&lt;MONTH($K$9)),"",IF(AND($H971="",$E971=""),DATEDIF($D971,DATE(YEAR($K$9),MONTH($K$9)+1,0),"d"),IF(AND($D971&lt;&gt;"",$E971&lt;&gt;"",$H971=""),DATEDIF($D971,$E971,"d"),IF(AND($D971&lt;&gt;"",$E971&lt;&gt;"",$H971&lt;&gt;""),DAY(DATE(YEAR($E971),MONTH($E971)+1,0))-(DATE(YEAR($E971),MONTH($E971)+1,0)-$E971),DAY(DATE(YEAR($K$9),MONTH($K$9)+1,0)))))))</f>
        <v/>
      </c>
      <c r="G971" s="54" t="str">
        <f t="shared" si="86"/>
        <v/>
      </c>
      <c r="H971" s="54"/>
      <c r="I971" s="54"/>
      <c r="J971" s="70" t="str">
        <f t="shared" ref="J971:J1001" ca="1" si="88">IFERROR(IF(AND($B$8&lt;&gt;"",MONTH($E971)=MONTH($K$9),($E971&gt;$B$8),($E971&gt;$D971)),-SUM($G971/DAY(DATE(YEAR($K$9),MONTH($K$9)+1,0)))*DATEDIF($B$8,$E971,"d")*$C971,""),"")</f>
        <v/>
      </c>
      <c r="K971" s="70" t="str">
        <f t="shared" ref="K971:K1001" ca="1" si="89">IFERROR(IF($I971="",SUM($G971/DAY(DATE(YEAR($K$9),MONTH($K$9)+1,0)))*$F971*$C971,""),"")</f>
        <v/>
      </c>
      <c r="L971" s="70" t="str">
        <f t="shared" ref="L971:L1001" ca="1" si="90">IFERROR(IF(SUM($H971+$K971)="","",SUM($H971+$K971)),"")</f>
        <v/>
      </c>
      <c r="M971" s="54"/>
      <c r="N971" s="56"/>
    </row>
    <row r="972" spans="1:14" s="14" customFormat="1">
      <c r="A972" s="50"/>
      <c r="B972" s="51" t="str">
        <f t="shared" si="85"/>
        <v/>
      </c>
      <c r="C972" s="52"/>
      <c r="D972" s="53"/>
      <c r="E972" s="53"/>
      <c r="F972" s="69" t="str">
        <f t="shared" si="87"/>
        <v/>
      </c>
      <c r="G972" s="54" t="str">
        <f t="shared" si="86"/>
        <v/>
      </c>
      <c r="H972" s="54"/>
      <c r="I972" s="54"/>
      <c r="J972" s="70" t="str">
        <f t="shared" ca="1" si="88"/>
        <v/>
      </c>
      <c r="K972" s="70" t="str">
        <f t="shared" ca="1" si="89"/>
        <v/>
      </c>
      <c r="L972" s="70" t="str">
        <f t="shared" ca="1" si="90"/>
        <v/>
      </c>
      <c r="M972" s="54"/>
      <c r="N972" s="56"/>
    </row>
    <row r="973" spans="1:14" s="14" customFormat="1">
      <c r="A973" s="50"/>
      <c r="B973" s="51" t="str">
        <f t="shared" si="85"/>
        <v/>
      </c>
      <c r="C973" s="52"/>
      <c r="D973" s="53"/>
      <c r="E973" s="53"/>
      <c r="F973" s="69" t="str">
        <f t="shared" si="87"/>
        <v/>
      </c>
      <c r="G973" s="54" t="str">
        <f t="shared" si="86"/>
        <v/>
      </c>
      <c r="H973" s="54"/>
      <c r="I973" s="54"/>
      <c r="J973" s="70" t="str">
        <f t="shared" ca="1" si="88"/>
        <v/>
      </c>
      <c r="K973" s="70" t="str">
        <f t="shared" ca="1" si="89"/>
        <v/>
      </c>
      <c r="L973" s="70" t="str">
        <f t="shared" ca="1" si="90"/>
        <v/>
      </c>
      <c r="M973" s="54"/>
      <c r="N973" s="56"/>
    </row>
    <row r="974" spans="1:14" s="14" customFormat="1">
      <c r="A974" s="50"/>
      <c r="B974" s="51" t="str">
        <f t="shared" si="85"/>
        <v/>
      </c>
      <c r="C974" s="52"/>
      <c r="D974" s="53"/>
      <c r="E974" s="53"/>
      <c r="F974" s="69" t="str">
        <f t="shared" si="87"/>
        <v/>
      </c>
      <c r="G974" s="54" t="str">
        <f t="shared" si="86"/>
        <v/>
      </c>
      <c r="H974" s="54"/>
      <c r="I974" s="54"/>
      <c r="J974" s="70" t="str">
        <f t="shared" ca="1" si="88"/>
        <v/>
      </c>
      <c r="K974" s="70" t="str">
        <f t="shared" ca="1" si="89"/>
        <v/>
      </c>
      <c r="L974" s="70" t="str">
        <f t="shared" ca="1" si="90"/>
        <v/>
      </c>
      <c r="M974" s="54"/>
      <c r="N974" s="56"/>
    </row>
    <row r="975" spans="1:14" s="14" customFormat="1">
      <c r="A975" s="50"/>
      <c r="B975" s="51" t="str">
        <f t="shared" si="85"/>
        <v/>
      </c>
      <c r="C975" s="52"/>
      <c r="D975" s="53"/>
      <c r="E975" s="53"/>
      <c r="F975" s="69" t="str">
        <f t="shared" si="87"/>
        <v/>
      </c>
      <c r="G975" s="54" t="str">
        <f t="shared" si="86"/>
        <v/>
      </c>
      <c r="H975" s="54"/>
      <c r="I975" s="54"/>
      <c r="J975" s="70" t="str">
        <f t="shared" ca="1" si="88"/>
        <v/>
      </c>
      <c r="K975" s="70" t="str">
        <f t="shared" ca="1" si="89"/>
        <v/>
      </c>
      <c r="L975" s="70" t="str">
        <f t="shared" ca="1" si="90"/>
        <v/>
      </c>
      <c r="M975" s="54"/>
      <c r="N975" s="56"/>
    </row>
    <row r="976" spans="1:14" s="14" customFormat="1">
      <c r="A976" s="50"/>
      <c r="B976" s="51" t="str">
        <f t="shared" si="85"/>
        <v/>
      </c>
      <c r="C976" s="52"/>
      <c r="D976" s="53"/>
      <c r="E976" s="53"/>
      <c r="F976" s="69" t="str">
        <f t="shared" si="87"/>
        <v/>
      </c>
      <c r="G976" s="54" t="str">
        <f t="shared" si="86"/>
        <v/>
      </c>
      <c r="H976" s="54"/>
      <c r="I976" s="54"/>
      <c r="J976" s="70" t="str">
        <f t="shared" ca="1" si="88"/>
        <v/>
      </c>
      <c r="K976" s="70" t="str">
        <f t="shared" ca="1" si="89"/>
        <v/>
      </c>
      <c r="L976" s="70" t="str">
        <f t="shared" ca="1" si="90"/>
        <v/>
      </c>
      <c r="M976" s="54"/>
      <c r="N976" s="56"/>
    </row>
    <row r="977" spans="1:14" s="14" customFormat="1">
      <c r="A977" s="50"/>
      <c r="B977" s="51" t="str">
        <f t="shared" si="85"/>
        <v/>
      </c>
      <c r="C977" s="52"/>
      <c r="D977" s="53"/>
      <c r="E977" s="53"/>
      <c r="F977" s="69" t="str">
        <f t="shared" si="87"/>
        <v/>
      </c>
      <c r="G977" s="54" t="str">
        <f t="shared" si="86"/>
        <v/>
      </c>
      <c r="H977" s="54"/>
      <c r="I977" s="54"/>
      <c r="J977" s="70" t="str">
        <f t="shared" ca="1" si="88"/>
        <v/>
      </c>
      <c r="K977" s="70" t="str">
        <f t="shared" ca="1" si="89"/>
        <v/>
      </c>
      <c r="L977" s="70" t="str">
        <f t="shared" ca="1" si="90"/>
        <v/>
      </c>
      <c r="M977" s="54"/>
      <c r="N977" s="56"/>
    </row>
    <row r="978" spans="1:14" s="14" customFormat="1">
      <c r="A978" s="50"/>
      <c r="B978" s="51" t="str">
        <f t="shared" si="85"/>
        <v/>
      </c>
      <c r="C978" s="52"/>
      <c r="D978" s="53"/>
      <c r="E978" s="53"/>
      <c r="F978" s="69" t="str">
        <f t="shared" si="87"/>
        <v/>
      </c>
      <c r="G978" s="54" t="str">
        <f t="shared" si="86"/>
        <v/>
      </c>
      <c r="H978" s="54"/>
      <c r="I978" s="54"/>
      <c r="J978" s="70" t="str">
        <f t="shared" ca="1" si="88"/>
        <v/>
      </c>
      <c r="K978" s="70" t="str">
        <f t="shared" ca="1" si="89"/>
        <v/>
      </c>
      <c r="L978" s="70" t="str">
        <f t="shared" ca="1" si="90"/>
        <v/>
      </c>
      <c r="M978" s="54"/>
      <c r="N978" s="56"/>
    </row>
    <row r="979" spans="1:14" s="14" customFormat="1">
      <c r="A979" s="50"/>
      <c r="B979" s="51" t="str">
        <f t="shared" si="85"/>
        <v/>
      </c>
      <c r="C979" s="52"/>
      <c r="D979" s="53"/>
      <c r="E979" s="53"/>
      <c r="F979" s="69" t="str">
        <f t="shared" si="87"/>
        <v/>
      </c>
      <c r="G979" s="54" t="str">
        <f t="shared" si="86"/>
        <v/>
      </c>
      <c r="H979" s="54"/>
      <c r="I979" s="54"/>
      <c r="J979" s="70" t="str">
        <f t="shared" ca="1" si="88"/>
        <v/>
      </c>
      <c r="K979" s="70" t="str">
        <f t="shared" ca="1" si="89"/>
        <v/>
      </c>
      <c r="L979" s="70" t="str">
        <f t="shared" ca="1" si="90"/>
        <v/>
      </c>
      <c r="M979" s="54"/>
      <c r="N979" s="56"/>
    </row>
    <row r="980" spans="1:14" s="14" customFormat="1">
      <c r="A980" s="50"/>
      <c r="B980" s="51" t="str">
        <f t="shared" si="85"/>
        <v/>
      </c>
      <c r="C980" s="52"/>
      <c r="D980" s="53"/>
      <c r="E980" s="53"/>
      <c r="F980" s="69" t="str">
        <f t="shared" si="87"/>
        <v/>
      </c>
      <c r="G980" s="54" t="str">
        <f t="shared" si="86"/>
        <v/>
      </c>
      <c r="H980" s="54"/>
      <c r="I980" s="54"/>
      <c r="J980" s="70" t="str">
        <f t="shared" ca="1" si="88"/>
        <v/>
      </c>
      <c r="K980" s="70" t="str">
        <f t="shared" ca="1" si="89"/>
        <v/>
      </c>
      <c r="L980" s="70" t="str">
        <f t="shared" ca="1" si="90"/>
        <v/>
      </c>
      <c r="M980" s="54"/>
      <c r="N980" s="56"/>
    </row>
    <row r="981" spans="1:14" s="14" customFormat="1">
      <c r="A981" s="50"/>
      <c r="B981" s="51" t="str">
        <f t="shared" si="85"/>
        <v/>
      </c>
      <c r="C981" s="52"/>
      <c r="D981" s="53"/>
      <c r="E981" s="53"/>
      <c r="F981" s="69" t="str">
        <f t="shared" si="87"/>
        <v/>
      </c>
      <c r="G981" s="54" t="str">
        <f t="shared" si="86"/>
        <v/>
      </c>
      <c r="H981" s="54"/>
      <c r="I981" s="54"/>
      <c r="J981" s="70" t="str">
        <f t="shared" ca="1" si="88"/>
        <v/>
      </c>
      <c r="K981" s="70" t="str">
        <f t="shared" ca="1" si="89"/>
        <v/>
      </c>
      <c r="L981" s="70" t="str">
        <f t="shared" ca="1" si="90"/>
        <v/>
      </c>
      <c r="M981" s="54"/>
      <c r="N981" s="56"/>
    </row>
    <row r="982" spans="1:14" s="14" customFormat="1">
      <c r="A982" s="50"/>
      <c r="B982" s="51" t="str">
        <f t="shared" si="85"/>
        <v/>
      </c>
      <c r="C982" s="52"/>
      <c r="D982" s="53"/>
      <c r="E982" s="53"/>
      <c r="F982" s="69" t="str">
        <f t="shared" si="87"/>
        <v/>
      </c>
      <c r="G982" s="54" t="str">
        <f t="shared" si="86"/>
        <v/>
      </c>
      <c r="H982" s="54"/>
      <c r="I982" s="54"/>
      <c r="J982" s="70" t="str">
        <f t="shared" ca="1" si="88"/>
        <v/>
      </c>
      <c r="K982" s="70" t="str">
        <f t="shared" ca="1" si="89"/>
        <v/>
      </c>
      <c r="L982" s="70" t="str">
        <f t="shared" ca="1" si="90"/>
        <v/>
      </c>
      <c r="M982" s="54"/>
      <c r="N982" s="56"/>
    </row>
    <row r="983" spans="1:14" s="14" customFormat="1">
      <c r="A983" s="50"/>
      <c r="B983" s="51" t="str">
        <f t="shared" si="85"/>
        <v/>
      </c>
      <c r="C983" s="52"/>
      <c r="D983" s="53"/>
      <c r="E983" s="53"/>
      <c r="F983" s="69" t="str">
        <f t="shared" si="87"/>
        <v/>
      </c>
      <c r="G983" s="54" t="str">
        <f t="shared" si="86"/>
        <v/>
      </c>
      <c r="H983" s="54"/>
      <c r="I983" s="54"/>
      <c r="J983" s="70" t="str">
        <f t="shared" ca="1" si="88"/>
        <v/>
      </c>
      <c r="K983" s="70" t="str">
        <f t="shared" ca="1" si="89"/>
        <v/>
      </c>
      <c r="L983" s="70" t="str">
        <f t="shared" ca="1" si="90"/>
        <v/>
      </c>
      <c r="M983" s="54"/>
      <c r="N983" s="56"/>
    </row>
    <row r="984" spans="1:14" s="14" customFormat="1">
      <c r="A984" s="50"/>
      <c r="B984" s="51" t="str">
        <f t="shared" si="85"/>
        <v/>
      </c>
      <c r="C984" s="52"/>
      <c r="D984" s="53"/>
      <c r="E984" s="53"/>
      <c r="F984" s="69" t="str">
        <f t="shared" si="87"/>
        <v/>
      </c>
      <c r="G984" s="54" t="str">
        <f t="shared" si="86"/>
        <v/>
      </c>
      <c r="H984" s="54"/>
      <c r="I984" s="54"/>
      <c r="J984" s="70" t="str">
        <f t="shared" ca="1" si="88"/>
        <v/>
      </c>
      <c r="K984" s="70" t="str">
        <f t="shared" ca="1" si="89"/>
        <v/>
      </c>
      <c r="L984" s="70" t="str">
        <f t="shared" ca="1" si="90"/>
        <v/>
      </c>
      <c r="M984" s="54"/>
      <c r="N984" s="56"/>
    </row>
    <row r="985" spans="1:14" s="14" customFormat="1">
      <c r="A985" s="50"/>
      <c r="B985" s="51" t="str">
        <f t="shared" si="85"/>
        <v/>
      </c>
      <c r="C985" s="52"/>
      <c r="D985" s="53"/>
      <c r="E985" s="53"/>
      <c r="F985" s="69" t="str">
        <f t="shared" si="87"/>
        <v/>
      </c>
      <c r="G985" s="54" t="str">
        <f t="shared" si="86"/>
        <v/>
      </c>
      <c r="H985" s="54"/>
      <c r="I985" s="54"/>
      <c r="J985" s="70" t="str">
        <f t="shared" ca="1" si="88"/>
        <v/>
      </c>
      <c r="K985" s="70" t="str">
        <f t="shared" ca="1" si="89"/>
        <v/>
      </c>
      <c r="L985" s="70" t="str">
        <f t="shared" ca="1" si="90"/>
        <v/>
      </c>
      <c r="M985" s="54"/>
      <c r="N985" s="56"/>
    </row>
    <row r="986" spans="1:14" s="14" customFormat="1">
      <c r="A986" s="50"/>
      <c r="B986" s="51" t="str">
        <f t="shared" si="85"/>
        <v/>
      </c>
      <c r="C986" s="52"/>
      <c r="D986" s="53"/>
      <c r="E986" s="53"/>
      <c r="F986" s="69" t="str">
        <f t="shared" si="87"/>
        <v/>
      </c>
      <c r="G986" s="54" t="str">
        <f t="shared" si="86"/>
        <v/>
      </c>
      <c r="H986" s="54"/>
      <c r="I986" s="54"/>
      <c r="J986" s="70" t="str">
        <f t="shared" ca="1" si="88"/>
        <v/>
      </c>
      <c r="K986" s="70" t="str">
        <f t="shared" ca="1" si="89"/>
        <v/>
      </c>
      <c r="L986" s="70" t="str">
        <f t="shared" ca="1" si="90"/>
        <v/>
      </c>
      <c r="M986" s="54"/>
      <c r="N986" s="56"/>
    </row>
    <row r="987" spans="1:14" s="14" customFormat="1">
      <c r="A987" s="50"/>
      <c r="B987" s="51" t="str">
        <f t="shared" si="85"/>
        <v/>
      </c>
      <c r="C987" s="52"/>
      <c r="D987" s="53"/>
      <c r="E987" s="53"/>
      <c r="F987" s="69" t="str">
        <f t="shared" si="87"/>
        <v/>
      </c>
      <c r="G987" s="54" t="str">
        <f t="shared" si="86"/>
        <v/>
      </c>
      <c r="H987" s="54"/>
      <c r="I987" s="54"/>
      <c r="J987" s="70" t="str">
        <f t="shared" ca="1" si="88"/>
        <v/>
      </c>
      <c r="K987" s="70" t="str">
        <f t="shared" ca="1" si="89"/>
        <v/>
      </c>
      <c r="L987" s="70" t="str">
        <f t="shared" ca="1" si="90"/>
        <v/>
      </c>
      <c r="M987" s="54"/>
      <c r="N987" s="56"/>
    </row>
    <row r="988" spans="1:14" s="14" customFormat="1">
      <c r="A988" s="50"/>
      <c r="B988" s="51" t="str">
        <f t="shared" si="85"/>
        <v/>
      </c>
      <c r="C988" s="52"/>
      <c r="D988" s="53"/>
      <c r="E988" s="53"/>
      <c r="F988" s="69" t="str">
        <f t="shared" si="87"/>
        <v/>
      </c>
      <c r="G988" s="54" t="str">
        <f t="shared" si="86"/>
        <v/>
      </c>
      <c r="H988" s="54"/>
      <c r="I988" s="54"/>
      <c r="J988" s="70" t="str">
        <f t="shared" ca="1" si="88"/>
        <v/>
      </c>
      <c r="K988" s="70" t="str">
        <f t="shared" ca="1" si="89"/>
        <v/>
      </c>
      <c r="L988" s="70" t="str">
        <f t="shared" ca="1" si="90"/>
        <v/>
      </c>
      <c r="M988" s="54"/>
      <c r="N988" s="56"/>
    </row>
    <row r="989" spans="1:14" s="14" customFormat="1">
      <c r="A989" s="50"/>
      <c r="B989" s="51" t="str">
        <f t="shared" si="85"/>
        <v/>
      </c>
      <c r="C989" s="52"/>
      <c r="D989" s="53"/>
      <c r="E989" s="53"/>
      <c r="F989" s="69" t="str">
        <f t="shared" si="87"/>
        <v/>
      </c>
      <c r="G989" s="54" t="str">
        <f t="shared" si="86"/>
        <v/>
      </c>
      <c r="H989" s="54"/>
      <c r="I989" s="54"/>
      <c r="J989" s="70" t="str">
        <f t="shared" ca="1" si="88"/>
        <v/>
      </c>
      <c r="K989" s="70" t="str">
        <f t="shared" ca="1" si="89"/>
        <v/>
      </c>
      <c r="L989" s="70" t="str">
        <f t="shared" ca="1" si="90"/>
        <v/>
      </c>
      <c r="M989" s="54"/>
      <c r="N989" s="56"/>
    </row>
    <row r="990" spans="1:14" s="14" customFormat="1">
      <c r="A990" s="50"/>
      <c r="B990" s="51" t="str">
        <f t="shared" si="85"/>
        <v/>
      </c>
      <c r="C990" s="52"/>
      <c r="D990" s="53"/>
      <c r="E990" s="53"/>
      <c r="F990" s="69" t="str">
        <f t="shared" si="87"/>
        <v/>
      </c>
      <c r="G990" s="54" t="str">
        <f t="shared" si="86"/>
        <v/>
      </c>
      <c r="H990" s="54"/>
      <c r="I990" s="54"/>
      <c r="J990" s="70" t="str">
        <f t="shared" ca="1" si="88"/>
        <v/>
      </c>
      <c r="K990" s="70" t="str">
        <f t="shared" ca="1" si="89"/>
        <v/>
      </c>
      <c r="L990" s="70" t="str">
        <f t="shared" ca="1" si="90"/>
        <v/>
      </c>
      <c r="M990" s="54"/>
      <c r="N990" s="56"/>
    </row>
    <row r="991" spans="1:14" s="14" customFormat="1">
      <c r="A991" s="50"/>
      <c r="B991" s="51" t="str">
        <f t="shared" si="85"/>
        <v/>
      </c>
      <c r="C991" s="52"/>
      <c r="D991" s="53"/>
      <c r="E991" s="53"/>
      <c r="F991" s="69" t="str">
        <f t="shared" si="87"/>
        <v/>
      </c>
      <c r="G991" s="54" t="str">
        <f t="shared" si="86"/>
        <v/>
      </c>
      <c r="H991" s="54"/>
      <c r="I991" s="54"/>
      <c r="J991" s="70" t="str">
        <f t="shared" ca="1" si="88"/>
        <v/>
      </c>
      <c r="K991" s="70" t="str">
        <f t="shared" ca="1" si="89"/>
        <v/>
      </c>
      <c r="L991" s="70" t="str">
        <f t="shared" ca="1" si="90"/>
        <v/>
      </c>
      <c r="M991" s="54"/>
      <c r="N991" s="56"/>
    </row>
    <row r="992" spans="1:14" s="14" customFormat="1">
      <c r="A992" s="50"/>
      <c r="B992" s="51" t="str">
        <f t="shared" si="85"/>
        <v/>
      </c>
      <c r="C992" s="52"/>
      <c r="D992" s="53"/>
      <c r="E992" s="53"/>
      <c r="F992" s="69" t="str">
        <f t="shared" si="87"/>
        <v/>
      </c>
      <c r="G992" s="54" t="str">
        <f t="shared" si="86"/>
        <v/>
      </c>
      <c r="H992" s="54"/>
      <c r="I992" s="54"/>
      <c r="J992" s="70" t="str">
        <f t="shared" ca="1" si="88"/>
        <v/>
      </c>
      <c r="K992" s="70" t="str">
        <f t="shared" ca="1" si="89"/>
        <v/>
      </c>
      <c r="L992" s="70" t="str">
        <f t="shared" ca="1" si="90"/>
        <v/>
      </c>
      <c r="M992" s="54"/>
      <c r="N992" s="56"/>
    </row>
    <row r="993" spans="1:14" s="14" customFormat="1">
      <c r="A993" s="50"/>
      <c r="B993" s="51" t="str">
        <f t="shared" si="85"/>
        <v/>
      </c>
      <c r="C993" s="52"/>
      <c r="D993" s="53"/>
      <c r="E993" s="53"/>
      <c r="F993" s="69" t="str">
        <f t="shared" si="87"/>
        <v/>
      </c>
      <c r="G993" s="54" t="str">
        <f t="shared" si="86"/>
        <v/>
      </c>
      <c r="H993" s="54"/>
      <c r="I993" s="54"/>
      <c r="J993" s="70" t="str">
        <f t="shared" ca="1" si="88"/>
        <v/>
      </c>
      <c r="K993" s="70" t="str">
        <f t="shared" ca="1" si="89"/>
        <v/>
      </c>
      <c r="L993" s="70" t="str">
        <f t="shared" ca="1" si="90"/>
        <v/>
      </c>
      <c r="M993" s="54"/>
      <c r="N993" s="56"/>
    </row>
    <row r="994" spans="1:14" s="14" customFormat="1">
      <c r="A994" s="50"/>
      <c r="B994" s="51" t="str">
        <f t="shared" si="85"/>
        <v/>
      </c>
      <c r="C994" s="52"/>
      <c r="D994" s="53"/>
      <c r="E994" s="53"/>
      <c r="F994" s="69" t="str">
        <f t="shared" si="87"/>
        <v/>
      </c>
      <c r="G994" s="54" t="str">
        <f t="shared" si="86"/>
        <v/>
      </c>
      <c r="H994" s="54"/>
      <c r="I994" s="54"/>
      <c r="J994" s="70" t="str">
        <f t="shared" ca="1" si="88"/>
        <v/>
      </c>
      <c r="K994" s="70" t="str">
        <f t="shared" ca="1" si="89"/>
        <v/>
      </c>
      <c r="L994" s="70" t="str">
        <f t="shared" ca="1" si="90"/>
        <v/>
      </c>
      <c r="M994" s="54"/>
      <c r="N994" s="56"/>
    </row>
    <row r="995" spans="1:14" s="14" customFormat="1">
      <c r="A995" s="50"/>
      <c r="B995" s="51" t="str">
        <f t="shared" si="85"/>
        <v/>
      </c>
      <c r="C995" s="52"/>
      <c r="D995" s="53"/>
      <c r="E995" s="53"/>
      <c r="F995" s="69" t="str">
        <f t="shared" si="87"/>
        <v/>
      </c>
      <c r="G995" s="54" t="str">
        <f t="shared" si="86"/>
        <v/>
      </c>
      <c r="H995" s="54"/>
      <c r="I995" s="54"/>
      <c r="J995" s="70" t="str">
        <f t="shared" ca="1" si="88"/>
        <v/>
      </c>
      <c r="K995" s="70" t="str">
        <f t="shared" ca="1" si="89"/>
        <v/>
      </c>
      <c r="L995" s="70" t="str">
        <f t="shared" ca="1" si="90"/>
        <v/>
      </c>
      <c r="M995" s="54"/>
      <c r="N995" s="56"/>
    </row>
    <row r="996" spans="1:14" s="14" customFormat="1">
      <c r="A996" s="50"/>
      <c r="B996" s="51" t="str">
        <f t="shared" si="85"/>
        <v/>
      </c>
      <c r="C996" s="52"/>
      <c r="D996" s="53"/>
      <c r="E996" s="53"/>
      <c r="F996" s="69" t="str">
        <f t="shared" si="87"/>
        <v/>
      </c>
      <c r="G996" s="54" t="str">
        <f t="shared" si="86"/>
        <v/>
      </c>
      <c r="H996" s="54"/>
      <c r="I996" s="54"/>
      <c r="J996" s="70" t="str">
        <f t="shared" ca="1" si="88"/>
        <v/>
      </c>
      <c r="K996" s="70" t="str">
        <f t="shared" ca="1" si="89"/>
        <v/>
      </c>
      <c r="L996" s="70" t="str">
        <f t="shared" ca="1" si="90"/>
        <v/>
      </c>
      <c r="M996" s="54"/>
      <c r="N996" s="56"/>
    </row>
    <row r="997" spans="1:14" s="14" customFormat="1">
      <c r="A997" s="50"/>
      <c r="B997" s="51" t="str">
        <f t="shared" si="85"/>
        <v/>
      </c>
      <c r="C997" s="52"/>
      <c r="D997" s="53"/>
      <c r="E997" s="53"/>
      <c r="F997" s="69" t="str">
        <f t="shared" si="87"/>
        <v/>
      </c>
      <c r="G997" s="54" t="str">
        <f t="shared" si="86"/>
        <v/>
      </c>
      <c r="H997" s="54"/>
      <c r="I997" s="54"/>
      <c r="J997" s="70" t="str">
        <f t="shared" ca="1" si="88"/>
        <v/>
      </c>
      <c r="K997" s="70" t="str">
        <f t="shared" ca="1" si="89"/>
        <v/>
      </c>
      <c r="L997" s="70" t="str">
        <f t="shared" ca="1" si="90"/>
        <v/>
      </c>
      <c r="M997" s="54"/>
      <c r="N997" s="56"/>
    </row>
    <row r="998" spans="1:14" s="14" customFormat="1">
      <c r="A998" s="50"/>
      <c r="B998" s="51" t="str">
        <f t="shared" si="85"/>
        <v/>
      </c>
      <c r="C998" s="52"/>
      <c r="D998" s="53"/>
      <c r="E998" s="53"/>
      <c r="F998" s="69" t="str">
        <f t="shared" si="87"/>
        <v/>
      </c>
      <c r="G998" s="54" t="str">
        <f t="shared" si="86"/>
        <v/>
      </c>
      <c r="H998" s="54"/>
      <c r="I998" s="54"/>
      <c r="J998" s="70" t="str">
        <f t="shared" ca="1" si="88"/>
        <v/>
      </c>
      <c r="K998" s="70" t="str">
        <f t="shared" ca="1" si="89"/>
        <v/>
      </c>
      <c r="L998" s="70" t="str">
        <f t="shared" ca="1" si="90"/>
        <v/>
      </c>
      <c r="M998" s="54"/>
      <c r="N998" s="56"/>
    </row>
    <row r="999" spans="1:14" s="14" customFormat="1">
      <c r="A999" s="50"/>
      <c r="B999" s="51" t="str">
        <f t="shared" si="85"/>
        <v/>
      </c>
      <c r="C999" s="52"/>
      <c r="D999" s="53"/>
      <c r="E999" s="53"/>
      <c r="F999" s="69" t="str">
        <f t="shared" si="87"/>
        <v/>
      </c>
      <c r="G999" s="54" t="str">
        <f t="shared" si="86"/>
        <v/>
      </c>
      <c r="H999" s="54"/>
      <c r="I999" s="54"/>
      <c r="J999" s="70" t="str">
        <f t="shared" ca="1" si="88"/>
        <v/>
      </c>
      <c r="K999" s="70" t="str">
        <f t="shared" ca="1" si="89"/>
        <v/>
      </c>
      <c r="L999" s="70" t="str">
        <f t="shared" ca="1" si="90"/>
        <v/>
      </c>
      <c r="M999" s="54"/>
      <c r="N999" s="56"/>
    </row>
    <row r="1000" spans="1:14">
      <c r="A1000" s="50"/>
      <c r="B1000" s="51" t="str">
        <f t="shared" si="85"/>
        <v/>
      </c>
      <c r="C1000" s="52"/>
      <c r="D1000" s="53"/>
      <c r="E1000" s="53"/>
      <c r="F1000" s="69" t="str">
        <f t="shared" si="87"/>
        <v/>
      </c>
      <c r="G1000" s="54" t="str">
        <f t="shared" si="86"/>
        <v/>
      </c>
      <c r="H1000" s="54"/>
      <c r="I1000" s="54"/>
      <c r="J1000" s="70" t="str">
        <f t="shared" ca="1" si="88"/>
        <v/>
      </c>
      <c r="K1000" s="70" t="str">
        <f t="shared" ca="1" si="89"/>
        <v/>
      </c>
      <c r="L1000" s="70" t="str">
        <f t="shared" ca="1" si="90"/>
        <v/>
      </c>
      <c r="M1000" s="54"/>
      <c r="N1000" s="56"/>
    </row>
    <row r="1001" spans="1:14" ht="15.75" thickBot="1">
      <c r="A1001" s="57"/>
      <c r="B1001" s="58" t="str">
        <f t="shared" si="85"/>
        <v/>
      </c>
      <c r="C1001" s="59"/>
      <c r="D1001" s="60"/>
      <c r="E1001" s="60"/>
      <c r="F1001" s="61" t="str">
        <f t="shared" si="87"/>
        <v/>
      </c>
      <c r="G1001" s="62" t="str">
        <f t="shared" si="86"/>
        <v/>
      </c>
      <c r="H1001" s="63"/>
      <c r="I1001" s="63"/>
      <c r="J1001" s="63" t="str">
        <f t="shared" ca="1" si="88"/>
        <v/>
      </c>
      <c r="K1001" s="63" t="str">
        <f t="shared" ca="1" si="89"/>
        <v/>
      </c>
      <c r="L1001" s="63" t="str">
        <f t="shared" ca="1" si="90"/>
        <v/>
      </c>
      <c r="M1001" s="62"/>
      <c r="N1001" s="64"/>
    </row>
  </sheetData>
  <mergeCells count="4">
    <mergeCell ref="D4:H5"/>
    <mergeCell ref="I4:I5"/>
    <mergeCell ref="J4:J5"/>
    <mergeCell ref="D2:J2"/>
  </mergeCells>
  <dataValidations count="1">
    <dataValidation type="list" showInputMessage="1" showErrorMessage="1" sqref="A10:A1001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Total Général</vt:lpstr>
      <vt:lpstr>ODA</vt:lpstr>
      <vt:lpstr>Facture Matériel</vt:lpstr>
      <vt:lpstr>Données</vt:lpstr>
      <vt:lpstr>Février-2015</vt:lpstr>
      <vt:lpstr>Abréviations</vt:lpstr>
      <vt:lpstr>Début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STRUCTIS</cp:lastModifiedBy>
  <cp:lastPrinted>2015-11-13T10:37:27Z</cp:lastPrinted>
  <dcterms:created xsi:type="dcterms:W3CDTF">2014-08-27T13:08:32Z</dcterms:created>
  <dcterms:modified xsi:type="dcterms:W3CDTF">2016-04-10T11:33:11Z</dcterms:modified>
</cp:coreProperties>
</file>