
<file path=[Content_Types].xml><?xml version="1.0" encoding="utf-8"?>
<Types xmlns="http://schemas.openxmlformats.org/package/2006/content-types">
  <Default Extension="png" ContentType="image/png"/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no\Desktop\"/>
    </mc:Choice>
  </mc:AlternateContent>
  <bookViews>
    <workbookView xWindow="0" yWindow="0" windowWidth="20490" windowHeight="7455"/>
  </bookViews>
  <sheets>
    <sheet name="data" sheetId="1" r:id="rId1"/>
    <sheet name="résultat attendu" sheetId="3" r:id="rId2"/>
  </sheets>
  <externalReferences>
    <externalReference r:id="rId3"/>
  </externalReferences>
  <definedNames>
    <definedName name="interne">'[1]Liste ATA'!$G$52:$G$54</definedName>
    <definedName name="Liste_Clients2">'[1]Liste Client'!$A$2:$A$92</definedName>
    <definedName name="orientation">'[1]Liste ATA'!$F$52:$F$56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3" l="1"/>
  <c r="E2" i="3"/>
  <c r="E4" i="3" l="1"/>
  <c r="E5" i="3" s="1"/>
  <c r="E6" i="3" s="1"/>
  <c r="E7" i="3" s="1"/>
  <c r="E8" i="3" s="1"/>
  <c r="Q2" i="3"/>
  <c r="D2" i="3"/>
  <c r="R2" i="3" l="1"/>
  <c r="S2" i="3" s="1"/>
</calcChain>
</file>

<file path=xl/sharedStrings.xml><?xml version="1.0" encoding="utf-8"?>
<sst xmlns="http://schemas.openxmlformats.org/spreadsheetml/2006/main" count="107" uniqueCount="60">
  <si>
    <t>Mois</t>
  </si>
  <si>
    <t xml:space="preserve">produit </t>
  </si>
  <si>
    <t>Qty</t>
  </si>
  <si>
    <t>maison</t>
  </si>
  <si>
    <t>voiture</t>
  </si>
  <si>
    <t xml:space="preserve">jardin </t>
  </si>
  <si>
    <t>roue</t>
  </si>
  <si>
    <t>bracelet</t>
  </si>
  <si>
    <t>crayons</t>
  </si>
  <si>
    <t>livre</t>
  </si>
  <si>
    <t xml:space="preserve">Produits </t>
  </si>
  <si>
    <t>Notif 2015 Entrées pcs</t>
  </si>
  <si>
    <t>Réel 2014 Entrées pcs</t>
  </si>
  <si>
    <t>Produits</t>
  </si>
  <si>
    <t>Réel 2014</t>
  </si>
  <si>
    <t>Notif 2015</t>
  </si>
  <si>
    <t>Notif 2015 Cumul</t>
  </si>
  <si>
    <t>Réel 2015 Cumul</t>
  </si>
  <si>
    <t>Ecart réel vs CG</t>
  </si>
  <si>
    <t>Total 1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</si>
  <si>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</si>
  <si>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</si>
  <si>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</si>
  <si>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</si>
  <si>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</si>
  <si>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</si>
  <si>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</si>
  <si>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</si>
  <si>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</si>
  <si>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</si>
  <si>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Somme de Qty</t>
  </si>
  <si>
    <t>Étiquettes de lignes</t>
  </si>
  <si>
    <t>Total général</t>
  </si>
  <si>
    <t>Étiquettes de colonnes</t>
  </si>
  <si>
    <t xml:space="preserve">date reçue </t>
  </si>
  <si>
    <t xml:space="preserve">ici j'ai inséré un TCD qui me reprend bien mes valeurs à part qu'il ne me les regroupe pas par mois </t>
  </si>
  <si>
    <t xml:space="preserve">pb de format de ma colonne "Mois" ? </t>
  </si>
  <si>
    <t>taux stt</t>
  </si>
  <si>
    <t>ces colonnes doivent être ajoutées au début de mon tableau et elles serviront de base pour certains calculs de colonnes</t>
  </si>
  <si>
    <t>semaine</t>
  </si>
  <si>
    <t>voilà ce que je dois présenté visuellement sur mes slides tous les mois avec l'évolution et je dois surtout automatiser la mise à jour de ces tableaux par MACRO : le tableau du haut + graph</t>
  </si>
  <si>
    <t xml:space="preserve">notif </t>
  </si>
  <si>
    <t>1. à partir du TCD je ne peux pas rajouter mes colonnes fixes  "Réel 2014", "Notif 2015"</t>
  </si>
  <si>
    <t>2. et donc je ne peux pas non plus y insérer mes colonnes calculées "Notif 2015 Cumul", "Réel 2015 Cumul", "Ecart réel vs CG", taux stt</t>
  </si>
  <si>
    <t xml:space="preserve">voilà les formules que je fais actuellement mais je cherche à automatiser le tout via vba </t>
  </si>
  <si>
    <t xml:space="preserve">avant : calcul des colonnes bleues claires par des formules cf ligne n°1 </t>
  </si>
  <si>
    <t xml:space="preserve">maintenant : j'ai donc créée une macro qui me calcule mes colonnes à calculer (bleu clair) et je cherche aussi via la fonction somme.si.ens </t>
  </si>
  <si>
    <t>2015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</si>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</sst>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m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rgb="FF0000FF"/>
      <name val="Arial"/>
      <family val="2"/>
    </font>
    <font>
      <b/>
      <sz val="9"/>
      <name val="Arial"/>
      <family val="2"/>
    </font>
    <font>
      <sz val="10"/>
      <color rgb="FF0000FF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2"/>
      <color rgb="FFFF0000"/>
      <name val="Calibri"/>
      <family val="2"/>
      <scheme val="minor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b/>
      <sz val="11"/>
      <name val="Calibri"/>
      <family val="2"/>
      <scheme val="minor"/>
    </font>
    <font>
      <b/>
      <sz val="10"/>
      <color rgb="FF0000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theme="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theme="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0"/>
      </right>
      <top style="thin">
        <color theme="0"/>
      </top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60">
    <xf numFmtId="0" fontId="0" fillId="0" borderId="0" xfId="0"/>
    <xf numFmtId="0" fontId="5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center"/>
    </xf>
    <xf numFmtId="0" fontId="9" fillId="2" borderId="1" xfId="2" applyNumberFormat="1" applyFont="1" applyFill="1" applyBorder="1" applyAlignment="1">
      <alignment vertical="center"/>
    </xf>
    <xf numFmtId="164" fontId="9" fillId="2" borderId="2" xfId="2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/>
    </xf>
    <xf numFmtId="3" fontId="8" fillId="0" borderId="6" xfId="3" applyNumberFormat="1" applyFont="1" applyBorder="1" applyAlignment="1">
      <alignment horizontal="center" vertical="center"/>
    </xf>
    <xf numFmtId="3" fontId="8" fillId="0" borderId="6" xfId="4" applyNumberFormat="1" applyFont="1" applyBorder="1" applyAlignment="1">
      <alignment horizontal="center" vertical="center"/>
    </xf>
    <xf numFmtId="3" fontId="13" fillId="0" borderId="6" xfId="0" applyNumberFormat="1" applyFont="1" applyBorder="1" applyAlignment="1">
      <alignment horizontal="right" vertical="center"/>
    </xf>
    <xf numFmtId="0" fontId="14" fillId="0" borderId="5" xfId="2" applyNumberFormat="1" applyFont="1" applyBorder="1" applyAlignment="1">
      <alignment horizontal="left" vertical="center"/>
    </xf>
    <xf numFmtId="0" fontId="14" fillId="0" borderId="7" xfId="2" applyNumberFormat="1" applyFont="1" applyBorder="1" applyAlignment="1">
      <alignment horizontal="left" vertical="center"/>
    </xf>
    <xf numFmtId="0" fontId="14" fillId="0" borderId="6" xfId="2" applyNumberFormat="1" applyFont="1" applyBorder="1" applyAlignment="1">
      <alignment horizontal="left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" fontId="7" fillId="0" borderId="0" xfId="0" applyNumberFormat="1" applyFont="1" applyFill="1" applyBorder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wrapText="1"/>
    </xf>
    <xf numFmtId="3" fontId="8" fillId="0" borderId="0" xfId="4" applyNumberFormat="1" applyFont="1" applyFill="1" applyBorder="1" applyAlignment="1">
      <alignment horizontal="center" vertical="center"/>
    </xf>
    <xf numFmtId="3" fontId="8" fillId="0" borderId="0" xfId="3" applyNumberFormat="1" applyFont="1" applyFill="1" applyBorder="1" applyAlignment="1">
      <alignment horizontal="center" vertical="center"/>
    </xf>
    <xf numFmtId="0" fontId="2" fillId="0" borderId="0" xfId="0" applyFont="1"/>
    <xf numFmtId="0" fontId="15" fillId="0" borderId="0" xfId="0" applyFont="1"/>
    <xf numFmtId="0" fontId="10" fillId="6" borderId="2" xfId="2" applyNumberFormat="1" applyFont="1" applyFill="1" applyBorder="1" applyAlignment="1">
      <alignment horizontal="center" vertical="center" wrapText="1"/>
    </xf>
    <xf numFmtId="3" fontId="12" fillId="7" borderId="6" xfId="4" applyNumberFormat="1" applyFont="1" applyFill="1" applyBorder="1" applyAlignment="1">
      <alignment horizontal="center" vertical="center"/>
    </xf>
    <xf numFmtId="3" fontId="12" fillId="7" borderId="6" xfId="3" applyNumberFormat="1" applyFont="1" applyFill="1" applyBorder="1" applyAlignment="1">
      <alignment horizontal="center" vertical="center"/>
    </xf>
    <xf numFmtId="0" fontId="9" fillId="6" borderId="3" xfId="2" applyNumberFormat="1" applyFont="1" applyFill="1" applyBorder="1" applyAlignment="1">
      <alignment horizontal="center" vertical="center"/>
    </xf>
    <xf numFmtId="3" fontId="8" fillId="7" borderId="6" xfId="3" applyNumberFormat="1" applyFont="1" applyFill="1" applyBorder="1" applyAlignment="1">
      <alignment horizontal="center" vertical="center"/>
    </xf>
    <xf numFmtId="0" fontId="0" fillId="7" borderId="0" xfId="0" applyFill="1"/>
    <xf numFmtId="0" fontId="4" fillId="8" borderId="0" xfId="0" applyFont="1" applyFill="1"/>
    <xf numFmtId="0" fontId="16" fillId="9" borderId="2" xfId="2" applyNumberFormat="1" applyFont="1" applyFill="1" applyBorder="1" applyAlignment="1">
      <alignment horizontal="center" vertical="center"/>
    </xf>
    <xf numFmtId="3" fontId="17" fillId="8" borderId="6" xfId="3" applyNumberFormat="1" applyFont="1" applyFill="1" applyBorder="1" applyAlignment="1">
      <alignment horizontal="center" vertical="center"/>
    </xf>
    <xf numFmtId="3" fontId="17" fillId="8" borderId="6" xfId="4" applyNumberFormat="1" applyFont="1" applyFill="1" applyBorder="1" applyAlignment="1">
      <alignment horizontal="center" vertical="center"/>
    </xf>
    <xf numFmtId="3" fontId="8" fillId="0" borderId="0" xfId="4" applyNumberFormat="1" applyFont="1" applyFill="1" applyAlignment="1">
      <alignment horizontal="center" vertical="center"/>
    </xf>
    <xf numFmtId="3" fontId="8" fillId="0" borderId="0" xfId="3" applyNumberFormat="1" applyFont="1" applyFill="1" applyAlignment="1">
      <alignment horizontal="center" vertical="center"/>
    </xf>
    <xf numFmtId="9" fontId="0" fillId="0" borderId="0" xfId="1" applyFont="1" applyFill="1"/>
    <xf numFmtId="0" fontId="0" fillId="5" borderId="0" xfId="0" applyFill="1"/>
    <xf numFmtId="0" fontId="7" fillId="0" borderId="0" xfId="0" applyFont="1" applyFill="1"/>
    <xf numFmtId="0" fontId="9" fillId="6" borderId="4" xfId="2" applyNumberFormat="1" applyFont="1" applyFill="1" applyBorder="1" applyAlignment="1">
      <alignment horizontal="center" vertical="center"/>
    </xf>
    <xf numFmtId="9" fontId="8" fillId="7" borderId="6" xfId="5" applyNumberFormat="1" applyFont="1" applyFill="1" applyBorder="1" applyAlignment="1">
      <alignment horizontal="center" vertical="center"/>
    </xf>
    <xf numFmtId="3" fontId="12" fillId="3" borderId="6" xfId="4" applyNumberFormat="1" applyFont="1" applyFill="1" applyBorder="1" applyAlignment="1">
      <alignment horizontal="center" vertical="center"/>
    </xf>
    <xf numFmtId="3" fontId="17" fillId="3" borderId="6" xfId="4" applyNumberFormat="1" applyFont="1" applyFill="1" applyBorder="1" applyAlignment="1">
      <alignment horizontal="center" vertical="center"/>
    </xf>
    <xf numFmtId="3" fontId="17" fillId="3" borderId="6" xfId="3" applyNumberFormat="1" applyFont="1" applyFill="1" applyBorder="1" applyAlignment="1">
      <alignment horizontal="center" vertical="center"/>
    </xf>
    <xf numFmtId="9" fontId="17" fillId="3" borderId="6" xfId="5" applyNumberFormat="1" applyFont="1" applyFill="1" applyBorder="1" applyAlignment="1">
      <alignment horizontal="center" vertical="center"/>
    </xf>
    <xf numFmtId="0" fontId="0" fillId="10" borderId="0" xfId="0" applyFill="1"/>
    <xf numFmtId="0" fontId="3" fillId="0" borderId="0" xfId="2" applyFont="1" applyFill="1" applyBorder="1" applyAlignment="1">
      <alignment horizontal="center" vertical="center" wrapText="1"/>
    </xf>
    <xf numFmtId="0" fontId="18" fillId="0" borderId="0" xfId="2" applyFont="1" applyFill="1" applyBorder="1" applyAlignment="1">
      <alignment horizontal="center" vertical="justify" wrapText="1"/>
    </xf>
    <xf numFmtId="164" fontId="18" fillId="0" borderId="0" xfId="2" applyNumberFormat="1" applyFont="1" applyFill="1" applyBorder="1" applyAlignment="1">
      <alignment horizontal="center" vertical="justify"/>
    </xf>
    <xf numFmtId="0" fontId="19" fillId="0" borderId="0" xfId="2" applyFont="1" applyFill="1" applyBorder="1" applyAlignment="1">
      <alignment horizontal="center" vertical="center" wrapText="1"/>
    </xf>
    <xf numFmtId="0" fontId="8" fillId="0" borderId="0" xfId="2" applyFill="1" applyBorder="1"/>
    <xf numFmtId="14" fontId="0" fillId="0" borderId="0" xfId="0" applyNumberFormat="1"/>
    <xf numFmtId="164" fontId="9" fillId="11" borderId="2" xfId="2" applyNumberFormat="1" applyFont="1" applyFill="1" applyBorder="1" applyAlignment="1">
      <alignment horizontal="center" vertical="center" wrapText="1"/>
    </xf>
    <xf numFmtId="3" fontId="13" fillId="12" borderId="6" xfId="0" applyNumberFormat="1" applyFont="1" applyFill="1" applyBorder="1" applyAlignment="1">
      <alignment horizontal="right" vertical="center"/>
    </xf>
  </cellXfs>
  <cellStyles count="6">
    <cellStyle name="Milliers 2" xfId="4"/>
    <cellStyle name="Milliers 3" xfId="3"/>
    <cellStyle name="Normal" xfId="0" builtinId="0"/>
    <cellStyle name="Normal 10" xfId="2"/>
    <cellStyle name="Percent" xfId="1" builtinId="5"/>
    <cellStyle name="Pourcentage 3" xfId="5"/>
  </cellStyles>
  <dxfs count="23"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none">
          <fgColor indexed="64"/>
          <bgColor auto="1"/>
        </patternFill>
      </fill>
    </dxf>
    <dxf>
      <font>
        <sz val="10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0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m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left style="thin">
          <color rgb="FF5B9BD5"/>
        </left>
      </border>
    </dxf>
    <dxf>
      <border>
        <left style="thin">
          <color rgb="FF5B9BD5"/>
        </left>
      </border>
    </dxf>
    <dxf>
      <border>
        <top style="thin">
          <color rgb="FF5B9BD5"/>
        </top>
      </border>
    </dxf>
    <dxf>
      <border>
        <top style="thin">
          <color rgb="FF5B9BD5"/>
        </top>
      </border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5B9BD5"/>
        </top>
      </border>
    </dxf>
    <dxf>
      <font>
        <b/>
        <color rgb="FFFFFFFF"/>
      </font>
      <fill>
        <patternFill patternType="solid">
          <fgColor rgb="FF5B9BD5"/>
          <bgColor rgb="FF5B9BD5"/>
        </patternFill>
      </fill>
    </dxf>
    <dxf>
      <font>
        <color rgb="FF000000"/>
      </font>
      <border>
        <left style="thin">
          <color rgb="FF5B9BD5"/>
        </left>
        <right style="thin">
          <color rgb="FF5B9BD5"/>
        </right>
        <top style="thin">
          <color rgb="FF5B9BD5"/>
        </top>
        <bottom style="thin">
          <color rgb="FF5B9BD5"/>
        </bottom>
      </border>
    </dxf>
  </dxfs>
  <tableStyles count="1" defaultTableStyle="TableStyleMedium2" defaultPivotStyle="PivotStyleLight16">
    <tableStyle name="TableStyleLight9 2" pivot="0" count="9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secondRowStripe" dxfId="16"/>
      <tableStyleElement type="firstColumnStripe" dxfId="15"/>
      <tableStyleElement type="secondColumn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28575</xdr:rowOff>
    </xdr:to>
    <xdr:pic>
      <xdr:nvPicPr>
        <xdr:cNvPr id="2" name="Picture 7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0"/>
          <a:ext cx="1524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742950</xdr:colOff>
          <xdr:row>9</xdr:row>
          <xdr:rowOff>161925</xdr:rowOff>
        </xdr:from>
        <xdr:to>
          <xdr:col>14</xdr:col>
          <xdr:colOff>123825</xdr:colOff>
          <xdr:row>15</xdr:row>
          <xdr:rowOff>19050</xdr:rowOff>
        </xdr:to>
        <xdr:sp macro="" textlink="">
          <xdr:nvSpPr>
            <xdr:cNvPr id="2049" name="BTN_calc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ivision%20R&#233;parations\Commun%20-%20RR\Commerce%20clients%20HUB%20-%20RRC\Hub%20R&#233;parations%20-%20RRCL\Relations%20clients%20et%20flux%20-%20RRCLC\01.%20Lancement%20int&#233;gr&#233;\Entr&#233;e%20RR\ENTREE%20H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Client"/>
      <sheetName val="suivi"/>
      <sheetName val="Liste ATA"/>
      <sheetName val="Entrées CHA-CFM"/>
      <sheetName val="Entrées CHA-SNG"/>
      <sheetName val="Table info"/>
      <sheetName val="code fonct"/>
    </sheetNames>
    <sheetDataSet>
      <sheetData sheetId="0">
        <row r="1">
          <cell r="A1" t="str">
            <v>NOM DU CLIENT</v>
          </cell>
        </row>
        <row r="2">
          <cell r="A2" t="str">
            <v>AAR AIRCRAFT</v>
          </cell>
        </row>
        <row r="3">
          <cell r="A3" t="str">
            <v>AERO GULF</v>
          </cell>
        </row>
        <row r="4">
          <cell r="A4" t="str">
            <v>AEROMAT</v>
          </cell>
        </row>
        <row r="5">
          <cell r="A5" t="str">
            <v>AEROTECH</v>
          </cell>
        </row>
        <row r="6">
          <cell r="A6" t="str">
            <v>AF</v>
          </cell>
        </row>
        <row r="7">
          <cell r="A7" t="str">
            <v>AFI Rechange</v>
          </cell>
        </row>
        <row r="8">
          <cell r="A8" t="str">
            <v>AFI Tiers</v>
          </cell>
        </row>
        <row r="9">
          <cell r="A9" t="str">
            <v>AIA/Bx</v>
          </cell>
        </row>
        <row r="10">
          <cell r="A10" t="str">
            <v>AIR ALGERIE</v>
          </cell>
        </row>
        <row r="11">
          <cell r="A11" t="str">
            <v>ALITALIA</v>
          </cell>
        </row>
        <row r="12">
          <cell r="A12" t="str">
            <v>AJW Aviation</v>
          </cell>
        </row>
        <row r="13">
          <cell r="A13" t="str">
            <v>AMS</v>
          </cell>
        </row>
        <row r="14">
          <cell r="A14" t="str">
            <v>ANA</v>
          </cell>
        </row>
        <row r="15">
          <cell r="A15" t="str">
            <v>AUTRES CFM56</v>
          </cell>
        </row>
        <row r="16">
          <cell r="A16" t="str">
            <v>BU REPARATIONS PNR</v>
          </cell>
        </row>
        <row r="17">
          <cell r="A17" t="str">
            <v>BU REPARATIONS STK</v>
          </cell>
        </row>
        <row r="18">
          <cell r="A18" t="str">
            <v>CENTRAX</v>
          </cell>
        </row>
        <row r="19">
          <cell r="A19" t="str">
            <v>CFM MATERIAL</v>
          </cell>
        </row>
        <row r="20">
          <cell r="A20" t="str">
            <v>CHINA SOUTHERN</v>
          </cell>
        </row>
        <row r="21">
          <cell r="A21" t="str">
            <v>DEC SAS</v>
          </cell>
        </row>
        <row r="22">
          <cell r="A22" t="str">
            <v>DELTA ALASKA</v>
          </cell>
        </row>
        <row r="23">
          <cell r="A23" t="str">
            <v>DELTA DELTA</v>
          </cell>
        </row>
        <row r="24">
          <cell r="A24" t="str">
            <v>DELTA GOL</v>
          </cell>
        </row>
        <row r="25">
          <cell r="A25" t="str">
            <v>DELTA TIERS</v>
          </cell>
        </row>
        <row r="26">
          <cell r="A26" t="str">
            <v>DIVERS Tiers</v>
          </cell>
        </row>
        <row r="27">
          <cell r="A27" t="str">
            <v>EGYPTAIR</v>
          </cell>
        </row>
        <row r="28">
          <cell r="A28" t="str">
            <v>FINNAIR</v>
          </cell>
        </row>
        <row r="29">
          <cell r="A29" t="str">
            <v>FORGES DE BOLOGNE</v>
          </cell>
        </row>
        <row r="30">
          <cell r="A30" t="str">
            <v>GE AVIATION</v>
          </cell>
        </row>
        <row r="31">
          <cell r="A31" t="str">
            <v>GE WALES</v>
          </cell>
        </row>
        <row r="32">
          <cell r="A32" t="str">
            <v>GOL</v>
          </cell>
        </row>
        <row r="33">
          <cell r="A33" t="str">
            <v>IAI</v>
          </cell>
        </row>
        <row r="34">
          <cell r="A34" t="str">
            <v>ICARUS</v>
          </cell>
        </row>
        <row r="35">
          <cell r="A35" t="str">
            <v>IBERIA</v>
          </cell>
        </row>
        <row r="36">
          <cell r="A36" t="str">
            <v>KOREAN AIR</v>
          </cell>
        </row>
        <row r="37">
          <cell r="A37" t="str">
            <v>LARZAC</v>
          </cell>
        </row>
        <row r="38">
          <cell r="A38" t="str">
            <v>LUFTHANSA</v>
          </cell>
        </row>
        <row r="39">
          <cell r="A39" t="str">
            <v>MALICHAUD ATLA</v>
          </cell>
        </row>
        <row r="40">
          <cell r="A40" t="str">
            <v>MECACHROME</v>
          </cell>
        </row>
        <row r="41">
          <cell r="A41" t="str">
            <v>MICRO MECANIQUE</v>
          </cell>
        </row>
        <row r="42">
          <cell r="A42" t="str">
            <v>MTU</v>
          </cell>
        </row>
        <row r="43">
          <cell r="A43" t="str">
            <v>MTU ZHUHAI</v>
          </cell>
        </row>
        <row r="44">
          <cell r="A44" t="str">
            <v>NACIL</v>
          </cell>
        </row>
        <row r="45">
          <cell r="A45" t="str">
            <v>OVERSEAS</v>
          </cell>
        </row>
        <row r="46">
          <cell r="A46" t="str">
            <v>P&amp;W</v>
          </cell>
        </row>
        <row r="47">
          <cell r="A47" t="str">
            <v>RM</v>
          </cell>
        </row>
        <row r="48">
          <cell r="A48" t="str">
            <v>RMOG</v>
          </cell>
        </row>
        <row r="49">
          <cell r="A49" t="str">
            <v>SAUDIA</v>
          </cell>
        </row>
        <row r="50">
          <cell r="A50" t="str">
            <v>SAMES</v>
          </cell>
        </row>
        <row r="51">
          <cell r="A51" t="str">
            <v>SAMES REP</v>
          </cell>
        </row>
        <row r="52">
          <cell r="A52" t="str">
            <v>SKF</v>
          </cell>
        </row>
        <row r="53">
          <cell r="A53" t="str">
            <v>SMES</v>
          </cell>
        </row>
        <row r="54">
          <cell r="A54" t="str">
            <v>SNECMA-G</v>
          </cell>
        </row>
        <row r="55">
          <cell r="A55" t="str">
            <v>SNECMA-L</v>
          </cell>
        </row>
        <row r="56">
          <cell r="A56" t="str">
            <v>SNECMA-VERNON</v>
          </cell>
        </row>
        <row r="57">
          <cell r="A57" t="str">
            <v>SNECMA-W</v>
          </cell>
        </row>
        <row r="58">
          <cell r="A58" t="str">
            <v>SOUTH WEST</v>
          </cell>
        </row>
        <row r="59">
          <cell r="A59" t="str">
            <v>SQY</v>
          </cell>
        </row>
        <row r="60">
          <cell r="A60" t="str">
            <v>SQY/IBERIA</v>
          </cell>
        </row>
        <row r="61">
          <cell r="A61" t="str">
            <v>SQY/KLM</v>
          </cell>
        </row>
        <row r="62">
          <cell r="A62" t="str">
            <v>SQY/SAMES</v>
          </cell>
        </row>
        <row r="63">
          <cell r="A63" t="str">
            <v>SQY/SMES</v>
          </cell>
        </row>
        <row r="64">
          <cell r="A64" t="str">
            <v>SQY/SSAMC</v>
          </cell>
        </row>
        <row r="65">
          <cell r="A65" t="str">
            <v>SQY/SSB</v>
          </cell>
        </row>
        <row r="66">
          <cell r="A66" t="str">
            <v>SR Technics</v>
          </cell>
        </row>
        <row r="67">
          <cell r="A67" t="str">
            <v>SSAMC</v>
          </cell>
        </row>
        <row r="68">
          <cell r="A68" t="str">
            <v>SSB</v>
          </cell>
        </row>
        <row r="69">
          <cell r="A69" t="str">
            <v>ST AERO</v>
          </cell>
        </row>
        <row r="70">
          <cell r="A70" t="str">
            <v>TAP CFM</v>
          </cell>
        </row>
        <row r="71">
          <cell r="A71" t="str">
            <v>TAP Tiers</v>
          </cell>
        </row>
        <row r="72">
          <cell r="A72" t="str">
            <v>TEC</v>
          </cell>
        </row>
        <row r="73">
          <cell r="A73" t="str">
            <v>TEC CFMSA</v>
          </cell>
        </row>
        <row r="74">
          <cell r="A74" t="str">
            <v>TRADEWINDS</v>
          </cell>
        </row>
        <row r="75">
          <cell r="A75" t="str">
            <v>TURBOJET</v>
          </cell>
        </row>
        <row r="76">
          <cell r="A76" t="str">
            <v>TURKISH Rechange</v>
          </cell>
        </row>
        <row r="77">
          <cell r="A77" t="str">
            <v>EUROPEAN AVIATION LIMITED</v>
          </cell>
        </row>
        <row r="78">
          <cell r="A78" t="str">
            <v>3TOP Aviation</v>
          </cell>
        </row>
        <row r="79">
          <cell r="A79" t="str">
            <v>GEAM</v>
          </cell>
        </row>
      </sheetData>
      <sheetData sheetId="1" refreshError="1"/>
      <sheetData sheetId="2">
        <row r="1">
          <cell r="A1" t="str">
            <v xml:space="preserve">Chapitre ATA
</v>
          </cell>
        </row>
        <row r="52">
          <cell r="F52" t="str">
            <v>C</v>
          </cell>
          <cell r="G52" t="str">
            <v>OUI</v>
          </cell>
        </row>
        <row r="54">
          <cell r="F54" t="str">
            <v>S</v>
          </cell>
          <cell r="G54" t="str">
            <v>NON</v>
          </cell>
        </row>
        <row r="55">
          <cell r="F55" t="str">
            <v>R</v>
          </cell>
        </row>
        <row r="56">
          <cell r="F56" t="str">
            <v>C/SAP</v>
          </cell>
        </row>
      </sheetData>
      <sheetData sheetId="3" refreshError="1"/>
      <sheetData sheetId="4" refreshError="1"/>
      <sheetData sheetId="5">
        <row r="4">
          <cell r="B4">
            <v>888306</v>
          </cell>
        </row>
      </sheetData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ae86" refreshedDate="42353.799028125002" createdVersion="5" refreshedVersion="5" minRefreshableVersion="3" recordCount="31">
  <cacheSource type="worksheet">
    <worksheetSource name="BDD_entrees_2015"/>
  </cacheSource>
  <cacheFields count="6">
    <cacheField name="Mois" numFmtId="164">
      <sharedItems containsSemiMixedTypes="0" containsNonDate="0" containsDate="1" containsString="0" minDate="2015-01-05T00:00:00" maxDate="2015-12-31T00:00:00" count="28">
        <d v="2015-01-05T00:00:00"/>
        <d v="2015-02-03T00:00:00"/>
        <d v="2015-02-15T00:00:00"/>
        <d v="2015-02-28T00:00:00"/>
        <d v="2015-03-03T00:00:00"/>
        <d v="2015-03-14T00:00:00"/>
        <d v="2015-03-29T00:00:00"/>
        <d v="2015-04-04T00:00:00"/>
        <d v="2015-04-05T00:00:00"/>
        <d v="2015-05-02T00:00:00"/>
        <d v="2015-04-30T00:00:00"/>
        <d v="2015-05-10T00:00:00"/>
        <d v="2015-05-20T00:00:00"/>
        <d v="2015-06-03T00:00:00"/>
        <d v="2015-06-06T00:00:00"/>
        <d v="2015-07-03T00:00:00"/>
        <d v="2015-07-16T00:00:00"/>
        <d v="2015-07-30T00:00:00"/>
        <d v="2015-08-05T00:00:00"/>
        <d v="2015-08-28T00:00:00"/>
        <d v="2015-09-09T00:00:00"/>
        <d v="2015-09-30T00:00:00"/>
        <d v="2015-10-10T00:00:00"/>
        <d v="2015-10-30T00:00:00"/>
        <d v="2015-11-11T00:00:00"/>
        <d v="2015-11-30T00:00:00"/>
        <d v="2015-12-18T00:00:00"/>
        <d v="2015-12-30T00:00:00"/>
      </sharedItems>
    </cacheField>
    <cacheField name="date reçue " numFmtId="14">
      <sharedItems containsSemiMixedTypes="0" containsNonDate="0" containsDate="1" containsString="0" minDate="2015-01-05T00:00:00" maxDate="2015-12-31T00:00:00" count="28">
        <d v="2015-01-05T00:00:00"/>
        <d v="2015-02-03T00:00:00"/>
        <d v="2015-02-15T00:00:00"/>
        <d v="2015-02-28T00:00:00"/>
        <d v="2015-03-03T00:00:00"/>
        <d v="2015-03-14T00:00:00"/>
        <d v="2015-03-29T00:00:00"/>
        <d v="2015-04-04T00:00:00"/>
        <d v="2015-04-05T00:00:00"/>
        <d v="2015-05-02T00:00:00"/>
        <d v="2015-04-30T00:00:00"/>
        <d v="2015-05-10T00:00:00"/>
        <d v="2015-05-20T00:00:00"/>
        <d v="2015-06-03T00:00:00"/>
        <d v="2015-06-06T00:00:00"/>
        <d v="2015-07-03T00:00:00"/>
        <d v="2015-07-16T00:00:00"/>
        <d v="2015-07-30T00:00:00"/>
        <d v="2015-08-05T00:00:00"/>
        <d v="2015-08-28T00:00:00"/>
        <d v="2015-09-09T00:00:00"/>
        <d v="2015-09-30T00:00:00"/>
        <d v="2015-10-10T00:00:00"/>
        <d v="2015-10-30T00:00:00"/>
        <d v="2015-11-11T00:00:00"/>
        <d v="2015-11-30T00:00:00"/>
        <d v="2015-12-18T00:00:00"/>
        <d v="2015-12-30T00:00:00"/>
      </sharedItems>
      <fieldGroup par="5" base="1">
        <rangePr groupBy="months" startDate="2015-01-05T00:00:00" endDate="2015-12-31T00:00:00"/>
        <groupItems count="14">
          <s v="&lt;05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15"/>
        </groupItems>
      </fieldGroup>
    </cacheField>
    <cacheField name="produit " numFmtId="0">
      <sharedItems count="7">
        <s v="maison"/>
        <s v="voiture"/>
        <s v="jardin "/>
        <s v="roue"/>
        <s v="bracelet"/>
        <s v="crayons"/>
        <s v="livre"/>
      </sharedItems>
    </cacheField>
    <cacheField name="Qty" numFmtId="1">
      <sharedItems containsSemiMixedTypes="0" containsString="0" containsNumber="1" minValue="1" maxValue="69.464285714285694"/>
    </cacheField>
    <cacheField name="notif " numFmtId="0">
      <sharedItems containsString="0" containsBlank="1" containsNumber="1" containsInteger="1" minValue="456" maxValue="456" count="2">
        <n v="456"/>
        <m/>
      </sharedItems>
    </cacheField>
    <cacheField name="Années" numFmtId="0" databaseField="0">
      <fieldGroup base="1">
        <rangePr groupBy="years" startDate="2015-01-05T00:00:00" endDate="2015-12-31T00:00:00"/>
        <groupItems count="3">
          <s v="&lt;05/01/2015"/>
          <s v="2015"/>
          <s v="&gt;31/12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x v="0"/>
    <x v="0"/>
    <n v="1"/>
    <x v="0"/>
  </r>
  <r>
    <x v="0"/>
    <x v="0"/>
    <x v="1"/>
    <n v="2"/>
    <x v="1"/>
  </r>
  <r>
    <x v="0"/>
    <x v="0"/>
    <x v="2"/>
    <n v="3"/>
    <x v="1"/>
  </r>
  <r>
    <x v="0"/>
    <x v="0"/>
    <x v="3"/>
    <n v="45"/>
    <x v="1"/>
  </r>
  <r>
    <x v="1"/>
    <x v="1"/>
    <x v="4"/>
    <n v="12"/>
    <x v="1"/>
  </r>
  <r>
    <x v="2"/>
    <x v="2"/>
    <x v="5"/>
    <n v="14"/>
    <x v="1"/>
  </r>
  <r>
    <x v="3"/>
    <x v="3"/>
    <x v="6"/>
    <n v="15"/>
    <x v="1"/>
  </r>
  <r>
    <x v="4"/>
    <x v="4"/>
    <x v="1"/>
    <n v="17"/>
    <x v="1"/>
  </r>
  <r>
    <x v="5"/>
    <x v="5"/>
    <x v="2"/>
    <n v="23.1071428571429"/>
    <x v="1"/>
  </r>
  <r>
    <x v="6"/>
    <x v="6"/>
    <x v="3"/>
    <n v="25.214285714285701"/>
    <x v="1"/>
  </r>
  <r>
    <x v="7"/>
    <x v="7"/>
    <x v="4"/>
    <n v="27.321428571428601"/>
    <x v="1"/>
  </r>
  <r>
    <x v="8"/>
    <x v="8"/>
    <x v="5"/>
    <n v="29.428571428571399"/>
    <x v="1"/>
  </r>
  <r>
    <x v="9"/>
    <x v="9"/>
    <x v="6"/>
    <n v="31.535714285714299"/>
    <x v="1"/>
  </r>
  <r>
    <x v="10"/>
    <x v="10"/>
    <x v="1"/>
    <n v="33.642857142857103"/>
    <x v="1"/>
  </r>
  <r>
    <x v="11"/>
    <x v="11"/>
    <x v="2"/>
    <n v="35.75"/>
    <x v="1"/>
  </r>
  <r>
    <x v="12"/>
    <x v="12"/>
    <x v="3"/>
    <n v="37.857142857142897"/>
    <x v="1"/>
  </r>
  <r>
    <x v="13"/>
    <x v="13"/>
    <x v="4"/>
    <n v="39.964285714285701"/>
    <x v="1"/>
  </r>
  <r>
    <x v="14"/>
    <x v="14"/>
    <x v="5"/>
    <n v="42.071428571428598"/>
    <x v="1"/>
  </r>
  <r>
    <x v="15"/>
    <x v="15"/>
    <x v="6"/>
    <n v="44.178571428571402"/>
    <x v="1"/>
  </r>
  <r>
    <x v="16"/>
    <x v="16"/>
    <x v="1"/>
    <n v="46.285714285714299"/>
    <x v="1"/>
  </r>
  <r>
    <x v="17"/>
    <x v="17"/>
    <x v="2"/>
    <n v="48.392857142857103"/>
    <x v="1"/>
  </r>
  <r>
    <x v="18"/>
    <x v="18"/>
    <x v="3"/>
    <n v="50.5"/>
    <x v="1"/>
  </r>
  <r>
    <x v="19"/>
    <x v="19"/>
    <x v="4"/>
    <n v="52.607142857142897"/>
    <x v="1"/>
  </r>
  <r>
    <x v="20"/>
    <x v="20"/>
    <x v="5"/>
    <n v="54.714285714285701"/>
    <x v="1"/>
  </r>
  <r>
    <x v="21"/>
    <x v="21"/>
    <x v="6"/>
    <n v="56.821428571428598"/>
    <x v="1"/>
  </r>
  <r>
    <x v="22"/>
    <x v="22"/>
    <x v="1"/>
    <n v="58.928571428571402"/>
    <x v="1"/>
  </r>
  <r>
    <x v="23"/>
    <x v="23"/>
    <x v="2"/>
    <n v="61.035714285714299"/>
    <x v="1"/>
  </r>
  <r>
    <x v="24"/>
    <x v="24"/>
    <x v="3"/>
    <n v="63.142857142857103"/>
    <x v="1"/>
  </r>
  <r>
    <x v="25"/>
    <x v="25"/>
    <x v="4"/>
    <n v="65.25"/>
    <x v="1"/>
  </r>
  <r>
    <x v="26"/>
    <x v="26"/>
    <x v="5"/>
    <n v="67.357142857142904"/>
    <x v="1"/>
  </r>
  <r>
    <x v="27"/>
    <x v="27"/>
    <x v="6"/>
    <n v="69.46428571428569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11:T21" firstHeaderRow="1" firstDataRow="3" firstDataCol="1"/>
  <pivotFields count="6">
    <pivotField numFmtId="164" showAll="0" sortType="ascending">
      <items count="29">
        <item x="0"/>
        <item x="1"/>
        <item x="2"/>
        <item x="3"/>
        <item x="4"/>
        <item x="5"/>
        <item x="6"/>
        <item x="7"/>
        <item x="8"/>
        <item x="10"/>
        <item x="9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8">
        <item x="4"/>
        <item x="5"/>
        <item x="2"/>
        <item x="6"/>
        <item x="0"/>
        <item x="3"/>
        <item x="1"/>
        <item t="default"/>
      </items>
    </pivotField>
    <pivotField dataField="1" numFmtId="165" showAll="0"/>
    <pivotField showAll="0" defaultSubtotal="0">
      <items count="2">
        <item x="0"/>
        <item x="1"/>
      </items>
    </pivotField>
    <pivotField axis="axisCol" showAll="0" defaultSubtotal="0">
      <items count="3">
        <item x="0"/>
        <item x="1"/>
        <item x="2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5"/>
    <field x="1"/>
  </colFields>
  <colItems count="13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colItems>
  <dataFields count="1">
    <dataField name="Somme de Q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BDD_entrees_2015" displayName="BDD_entrees_2015" ref="A1:D32" totalsRowShown="0" headerRowDxfId="13" dataDxfId="12">
  <autoFilter ref="A1:D32"/>
  <tableColumns count="4">
    <tableColumn id="3" name="Mois" dataDxfId="11"/>
    <tableColumn id="1" name="date reçue " dataDxfId="10"/>
    <tableColumn id="13" name="produit " dataDxfId="9"/>
    <tableColumn id="15" name="Qty" dataDxfId="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6" name="Tableau47" displayName="Tableau47" ref="G1:J8" totalsRowShown="0" headerRowDxfId="7" dataDxfId="6">
  <autoFilter ref="G1:J8"/>
  <tableColumns count="4">
    <tableColumn id="1" name="Produits " dataDxfId="5"/>
    <tableColumn id="2" name="Notif 2015 Entrées pcs" dataDxfId="4" dataCellStyle="Milliers 2"/>
    <tableColumn id="3" name="Réel 2014 Entrées pcs" dataDxfId="3" dataCellStyle="Milliers 3"/>
    <tableColumn id="4" name="taux stt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34"/>
  <sheetViews>
    <sheetView tabSelected="1" topLeftCell="G7" workbookViewId="0">
      <selection activeCell="I27" sqref="I27"/>
    </sheetView>
  </sheetViews>
  <sheetFormatPr defaultColWidth="11.42578125" defaultRowHeight="15" x14ac:dyDescent="0.25"/>
  <cols>
    <col min="6" max="6" width="10.5703125" customWidth="1"/>
    <col min="7" max="7" width="21" customWidth="1"/>
    <col min="8" max="8" width="23.85546875" customWidth="1"/>
    <col min="9" max="9" width="15.42578125" customWidth="1"/>
    <col min="10" max="19" width="12" customWidth="1"/>
    <col min="20" max="20" width="12.5703125" customWidth="1"/>
    <col min="21" max="25" width="12" customWidth="1"/>
    <col min="26" max="26" width="10.7109375" customWidth="1"/>
    <col min="27" max="32" width="12" customWidth="1"/>
    <col min="33" max="33" width="10.7109375" customWidth="1"/>
    <col min="34" max="35" width="12" customWidth="1"/>
    <col min="36" max="36" width="12.5703125" bestFit="1" customWidth="1"/>
  </cols>
  <sheetData>
    <row r="1" spans="1:35" ht="30" x14ac:dyDescent="0.25">
      <c r="A1" s="2" t="s">
        <v>0</v>
      </c>
      <c r="B1" s="3" t="s">
        <v>34</v>
      </c>
      <c r="C1" s="4" t="s">
        <v>1</v>
      </c>
      <c r="D1" s="1" t="s">
        <v>2</v>
      </c>
      <c r="E1" s="3" t="s">
        <v>41</v>
      </c>
      <c r="G1" s="24" t="s">
        <v>10</v>
      </c>
      <c r="H1" s="25" t="s">
        <v>11</v>
      </c>
      <c r="I1" s="25" t="s">
        <v>12</v>
      </c>
      <c r="J1" s="42" t="s">
        <v>37</v>
      </c>
      <c r="K1" s="51" t="s">
        <v>38</v>
      </c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</row>
    <row r="2" spans="1:35" x14ac:dyDescent="0.25">
      <c r="A2" s="6">
        <v>42009</v>
      </c>
      <c r="B2" s="7">
        <v>42009</v>
      </c>
      <c r="C2" s="5" t="s">
        <v>3</v>
      </c>
      <c r="D2" s="20">
        <v>1</v>
      </c>
      <c r="E2" s="44"/>
      <c r="G2" s="24" t="s">
        <v>3</v>
      </c>
      <c r="H2" s="26">
        <v>456</v>
      </c>
      <c r="I2" s="27">
        <v>345</v>
      </c>
      <c r="J2" s="42">
        <v>-0.67999120140777458</v>
      </c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1:35" x14ac:dyDescent="0.25">
      <c r="A3" s="6">
        <v>42009</v>
      </c>
      <c r="B3" s="7">
        <v>42009</v>
      </c>
      <c r="C3" s="5" t="s">
        <v>4</v>
      </c>
      <c r="D3" s="20">
        <v>2</v>
      </c>
      <c r="E3" s="44"/>
      <c r="G3" s="24" t="s">
        <v>4</v>
      </c>
      <c r="H3" s="26">
        <v>457</v>
      </c>
      <c r="I3" s="27">
        <v>456</v>
      </c>
      <c r="J3" s="42">
        <v>-0.66054551621849911</v>
      </c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1:35" x14ac:dyDescent="0.25">
      <c r="A4" s="6">
        <v>42009</v>
      </c>
      <c r="B4" s="7">
        <v>42009</v>
      </c>
      <c r="C4" s="5" t="s">
        <v>5</v>
      </c>
      <c r="D4" s="20">
        <v>3</v>
      </c>
      <c r="E4" s="44"/>
      <c r="G4" s="24" t="s">
        <v>5</v>
      </c>
      <c r="H4" s="26">
        <v>234</v>
      </c>
      <c r="I4" s="27">
        <v>123</v>
      </c>
      <c r="J4" s="42">
        <v>-0.19013846673421131</v>
      </c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1:35" x14ac:dyDescent="0.25">
      <c r="A5" s="6">
        <v>42009</v>
      </c>
      <c r="B5" s="7">
        <v>42009</v>
      </c>
      <c r="C5" s="5" t="s">
        <v>6</v>
      </c>
      <c r="D5" s="20">
        <v>45</v>
      </c>
      <c r="E5" s="44"/>
      <c r="G5" s="24" t="s">
        <v>6</v>
      </c>
      <c r="H5" s="26">
        <v>356</v>
      </c>
      <c r="I5" s="27">
        <v>321</v>
      </c>
      <c r="J5" s="42">
        <v>-0.54148594651822002</v>
      </c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1:35" x14ac:dyDescent="0.25">
      <c r="A6" s="6">
        <v>42038</v>
      </c>
      <c r="B6" s="7">
        <v>42038</v>
      </c>
      <c r="C6" s="5" t="s">
        <v>7</v>
      </c>
      <c r="D6" s="20">
        <v>12</v>
      </c>
      <c r="E6" s="44"/>
      <c r="G6" s="24" t="s">
        <v>7</v>
      </c>
      <c r="H6" s="26">
        <v>567</v>
      </c>
      <c r="I6" s="27">
        <v>543</v>
      </c>
      <c r="J6" s="42">
        <v>-0.99804870726856543</v>
      </c>
    </row>
    <row r="7" spans="1:35" x14ac:dyDescent="0.25">
      <c r="A7" s="6">
        <v>42050</v>
      </c>
      <c r="B7" s="7">
        <v>42050</v>
      </c>
      <c r="C7" s="5" t="s">
        <v>8</v>
      </c>
      <c r="D7" s="20">
        <v>14</v>
      </c>
      <c r="E7" s="44"/>
      <c r="G7" s="24" t="s">
        <v>8</v>
      </c>
      <c r="H7" s="26">
        <v>680</v>
      </c>
      <c r="I7" s="27">
        <v>678</v>
      </c>
      <c r="J7" s="42">
        <v>-0.63926336492043634</v>
      </c>
    </row>
    <row r="8" spans="1:35" x14ac:dyDescent="0.25">
      <c r="A8" s="6">
        <v>42063</v>
      </c>
      <c r="B8" s="7">
        <v>42063</v>
      </c>
      <c r="C8" s="5" t="s">
        <v>9</v>
      </c>
      <c r="D8" s="20">
        <v>15</v>
      </c>
      <c r="E8" s="44"/>
      <c r="G8" s="24" t="s">
        <v>9</v>
      </c>
      <c r="H8" s="26">
        <v>500</v>
      </c>
      <c r="I8" s="27">
        <v>500</v>
      </c>
      <c r="J8" s="42">
        <v>-0.65069908814589683</v>
      </c>
    </row>
    <row r="9" spans="1:35" x14ac:dyDescent="0.25">
      <c r="A9" s="6">
        <v>42066</v>
      </c>
      <c r="B9" s="7">
        <v>42066</v>
      </c>
      <c r="C9" s="5" t="s">
        <v>4</v>
      </c>
      <c r="D9" s="20">
        <v>17</v>
      </c>
      <c r="E9" s="44"/>
      <c r="G9" s="23"/>
      <c r="H9" s="40"/>
      <c r="I9" s="41"/>
      <c r="J9" s="42"/>
    </row>
    <row r="10" spans="1:35" x14ac:dyDescent="0.25">
      <c r="A10" s="6">
        <v>42077</v>
      </c>
      <c r="B10" s="7">
        <v>42077</v>
      </c>
      <c r="C10" s="5" t="s">
        <v>5</v>
      </c>
      <c r="D10" s="20">
        <v>23.1071428571429</v>
      </c>
      <c r="E10" s="44"/>
    </row>
    <row r="11" spans="1:35" x14ac:dyDescent="0.25">
      <c r="A11" s="6">
        <v>42092</v>
      </c>
      <c r="B11" s="7">
        <v>42092</v>
      </c>
      <c r="C11" s="5" t="s">
        <v>6</v>
      </c>
      <c r="D11" s="20">
        <v>25.214285714285701</v>
      </c>
      <c r="E11" s="44"/>
      <c r="G11" s="18" t="s">
        <v>30</v>
      </c>
      <c r="H11" s="18" t="s">
        <v>33</v>
      </c>
    </row>
    <row r="12" spans="1:35" x14ac:dyDescent="0.25">
      <c r="A12" s="6">
        <v>42098</v>
      </c>
      <c r="B12" s="7">
        <v>42098</v>
      </c>
      <c r="C12" s="5" t="s">
        <v>7</v>
      </c>
      <c r="D12" s="20">
        <v>27.321428571428601</v>
      </c>
      <c r="E12" s="44"/>
      <c r="H12" t="s">
        <v>47</v>
      </c>
      <c r="T12" t="s">
        <v>32</v>
      </c>
    </row>
    <row r="13" spans="1:35" x14ac:dyDescent="0.25">
      <c r="A13" s="6">
        <v>42099</v>
      </c>
      <c r="B13" s="7">
        <v>42099</v>
      </c>
      <c r="C13" s="5" t="s">
        <v>8</v>
      </c>
      <c r="D13" s="20">
        <v>29.428571428571399</v>
      </c>
      <c r="E13" s="44"/>
      <c r="G13" s="18" t="s">
        <v>31</v>
      </c>
      <c r="H13" s="57" t="s">
        <v>48</v>
      </c>
      <c r="I13" s="57" t="s">
        <v>49</v>
      </c>
      <c r="J13" s="57" t="s">
        <v>50</v>
      </c>
      <c r="K13" s="57" t="s">
        <v>51</v>
      </c>
      <c r="L13" s="57" t="s">
        <v>52</v>
      </c>
      <c r="M13" s="57" t="s">
        <v>53</v>
      </c>
      <c r="N13" s="57" t="s">
        <v>54</v>
      </c>
      <c r="O13" s="57" t="s">
        <v>55</v>
      </c>
      <c r="P13" s="57" t="s">
        <v>56</v>
      </c>
      <c r="Q13" s="57" t="s">
        <v>57</v>
      </c>
      <c r="R13" s="57" t="s">
        <v>58</v>
      </c>
      <c r="S13" s="57" t="s">
        <v>59</v>
      </c>
    </row>
    <row r="14" spans="1:35" x14ac:dyDescent="0.25">
      <c r="A14" s="6">
        <v>42126</v>
      </c>
      <c r="B14" s="7">
        <v>42126</v>
      </c>
      <c r="C14" s="5" t="s">
        <v>9</v>
      </c>
      <c r="D14" s="20">
        <v>31.535714285714299</v>
      </c>
      <c r="E14" s="44"/>
      <c r="G14" s="19" t="s">
        <v>7</v>
      </c>
      <c r="H14" s="17"/>
      <c r="I14" s="17">
        <v>12</v>
      </c>
      <c r="J14" s="17"/>
      <c r="K14" s="17">
        <v>27.321428571428601</v>
      </c>
      <c r="L14" s="17"/>
      <c r="M14" s="17">
        <v>39.964285714285701</v>
      </c>
      <c r="N14" s="17"/>
      <c r="O14" s="17">
        <v>52.607142857142897</v>
      </c>
      <c r="P14" s="17"/>
      <c r="Q14" s="17"/>
      <c r="R14" s="17">
        <v>65.25</v>
      </c>
      <c r="S14" s="17"/>
      <c r="T14" s="17">
        <v>197.1428571428572</v>
      </c>
    </row>
    <row r="15" spans="1:35" x14ac:dyDescent="0.25">
      <c r="A15" s="6">
        <v>42124</v>
      </c>
      <c r="B15" s="7">
        <v>42124</v>
      </c>
      <c r="C15" s="5" t="s">
        <v>4</v>
      </c>
      <c r="D15" s="20">
        <v>33.642857142857103</v>
      </c>
      <c r="E15" s="44"/>
      <c r="G15" s="19" t="s">
        <v>8</v>
      </c>
      <c r="H15" s="17"/>
      <c r="I15" s="17">
        <v>14</v>
      </c>
      <c r="J15" s="17"/>
      <c r="K15" s="17">
        <v>29.428571428571399</v>
      </c>
      <c r="L15" s="17"/>
      <c r="M15" s="17">
        <v>42.071428571428598</v>
      </c>
      <c r="N15" s="17"/>
      <c r="O15" s="17"/>
      <c r="P15" s="17">
        <v>54.714285714285701</v>
      </c>
      <c r="Q15" s="17"/>
      <c r="R15" s="17"/>
      <c r="S15" s="17">
        <v>67.357142857142904</v>
      </c>
      <c r="T15" s="17">
        <v>207.57142857142861</v>
      </c>
    </row>
    <row r="16" spans="1:35" x14ac:dyDescent="0.25">
      <c r="A16" s="6">
        <v>42134</v>
      </c>
      <c r="B16" s="7">
        <v>42134</v>
      </c>
      <c r="C16" s="5" t="s">
        <v>5</v>
      </c>
      <c r="D16" s="20">
        <v>35.75</v>
      </c>
      <c r="E16" s="44"/>
      <c r="G16" s="19" t="s">
        <v>5</v>
      </c>
      <c r="H16" s="17">
        <v>3</v>
      </c>
      <c r="I16" s="17"/>
      <c r="J16" s="17">
        <v>23.1071428571429</v>
      </c>
      <c r="K16" s="17"/>
      <c r="L16" s="17">
        <v>35.75</v>
      </c>
      <c r="M16" s="17"/>
      <c r="N16" s="17">
        <v>48.392857142857103</v>
      </c>
      <c r="O16" s="17"/>
      <c r="P16" s="17"/>
      <c r="Q16" s="17">
        <v>61.035714285714299</v>
      </c>
      <c r="R16" s="17"/>
      <c r="S16" s="17"/>
      <c r="T16" s="17">
        <v>171.28571428571431</v>
      </c>
    </row>
    <row r="17" spans="1:21" x14ac:dyDescent="0.25">
      <c r="A17" s="6">
        <v>42144</v>
      </c>
      <c r="B17" s="7">
        <v>42144</v>
      </c>
      <c r="C17" s="5" t="s">
        <v>6</v>
      </c>
      <c r="D17" s="20">
        <v>37.857142857142897</v>
      </c>
      <c r="E17" s="44"/>
      <c r="G17" s="19" t="s">
        <v>9</v>
      </c>
      <c r="H17" s="17"/>
      <c r="I17" s="17">
        <v>15</v>
      </c>
      <c r="J17" s="17"/>
      <c r="K17" s="17"/>
      <c r="L17" s="17">
        <v>31.535714285714299</v>
      </c>
      <c r="M17" s="17"/>
      <c r="N17" s="17">
        <v>44.178571428571402</v>
      </c>
      <c r="O17" s="17"/>
      <c r="P17" s="17">
        <v>56.821428571428598</v>
      </c>
      <c r="Q17" s="17"/>
      <c r="R17" s="17"/>
      <c r="S17" s="17">
        <v>69.464285714285694</v>
      </c>
      <c r="T17" s="17">
        <v>216.99999999999997</v>
      </c>
    </row>
    <row r="18" spans="1:21" x14ac:dyDescent="0.25">
      <c r="A18" s="6">
        <v>42158</v>
      </c>
      <c r="B18" s="7">
        <v>42158</v>
      </c>
      <c r="C18" s="5" t="s">
        <v>7</v>
      </c>
      <c r="D18" s="20">
        <v>39.964285714285701</v>
      </c>
      <c r="E18" s="44"/>
      <c r="G18" s="19" t="s">
        <v>3</v>
      </c>
      <c r="H18" s="17">
        <v>1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>
        <v>1</v>
      </c>
    </row>
    <row r="19" spans="1:21" x14ac:dyDescent="0.25">
      <c r="A19" s="6">
        <v>42161</v>
      </c>
      <c r="B19" s="7">
        <v>42161</v>
      </c>
      <c r="C19" s="5" t="s">
        <v>8</v>
      </c>
      <c r="D19" s="20">
        <v>42.071428571428598</v>
      </c>
      <c r="E19" s="44"/>
      <c r="G19" s="19" t="s">
        <v>6</v>
      </c>
      <c r="H19" s="17">
        <v>45</v>
      </c>
      <c r="I19" s="17"/>
      <c r="J19" s="17">
        <v>25.214285714285701</v>
      </c>
      <c r="K19" s="17"/>
      <c r="L19" s="17">
        <v>37.857142857142897</v>
      </c>
      <c r="M19" s="17"/>
      <c r="N19" s="17"/>
      <c r="O19" s="17">
        <v>50.5</v>
      </c>
      <c r="P19" s="17"/>
      <c r="Q19" s="17"/>
      <c r="R19" s="17">
        <v>63.142857142857103</v>
      </c>
      <c r="S19" s="17"/>
      <c r="T19" s="17">
        <v>221.71428571428569</v>
      </c>
    </row>
    <row r="20" spans="1:21" x14ac:dyDescent="0.25">
      <c r="A20" s="6">
        <v>42188</v>
      </c>
      <c r="B20" s="7">
        <v>42188</v>
      </c>
      <c r="C20" s="5" t="s">
        <v>9</v>
      </c>
      <c r="D20" s="20">
        <v>44.178571428571402</v>
      </c>
      <c r="E20" s="44"/>
      <c r="G20" s="19" t="s">
        <v>4</v>
      </c>
      <c r="H20" s="17">
        <v>2</v>
      </c>
      <c r="I20" s="17"/>
      <c r="J20" s="17">
        <v>17</v>
      </c>
      <c r="K20" s="17">
        <v>33.642857142857103</v>
      </c>
      <c r="L20" s="17"/>
      <c r="M20" s="17"/>
      <c r="N20" s="17">
        <v>46.285714285714299</v>
      </c>
      <c r="O20" s="17"/>
      <c r="P20" s="17"/>
      <c r="Q20" s="17">
        <v>58.928571428571402</v>
      </c>
      <c r="R20" s="17"/>
      <c r="S20" s="17"/>
      <c r="T20" s="17">
        <v>157.8571428571428</v>
      </c>
    </row>
    <row r="21" spans="1:21" x14ac:dyDescent="0.25">
      <c r="A21" s="6">
        <v>42201</v>
      </c>
      <c r="B21" s="7">
        <v>42201</v>
      </c>
      <c r="C21" s="5" t="s">
        <v>4</v>
      </c>
      <c r="D21" s="20">
        <v>46.285714285714299</v>
      </c>
      <c r="E21" s="44"/>
      <c r="G21" s="19" t="s">
        <v>32</v>
      </c>
      <c r="H21" s="17">
        <v>51</v>
      </c>
      <c r="I21" s="17">
        <v>41</v>
      </c>
      <c r="J21" s="17">
        <v>65.321428571428598</v>
      </c>
      <c r="K21" s="17">
        <v>90.39285714285711</v>
      </c>
      <c r="L21" s="17">
        <v>105.1428571428572</v>
      </c>
      <c r="M21" s="17">
        <v>82.035714285714306</v>
      </c>
      <c r="N21" s="17">
        <v>138.8571428571428</v>
      </c>
      <c r="O21" s="17">
        <v>103.10714285714289</v>
      </c>
      <c r="P21" s="17">
        <v>111.53571428571431</v>
      </c>
      <c r="Q21" s="17">
        <v>119.96428571428569</v>
      </c>
      <c r="R21" s="17">
        <v>128.39285714285711</v>
      </c>
      <c r="S21" s="17">
        <v>136.82142857142861</v>
      </c>
      <c r="T21" s="17">
        <v>1173.5714285714287</v>
      </c>
    </row>
    <row r="22" spans="1:21" x14ac:dyDescent="0.25">
      <c r="A22" s="6">
        <v>42215</v>
      </c>
      <c r="B22" s="7">
        <v>42215</v>
      </c>
      <c r="C22" s="5" t="s">
        <v>5</v>
      </c>
      <c r="D22" s="20">
        <v>48.392857142857103</v>
      </c>
      <c r="E22" s="44"/>
      <c r="G22" s="51" t="s">
        <v>35</v>
      </c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</row>
    <row r="23" spans="1:21" x14ac:dyDescent="0.25">
      <c r="A23" s="6">
        <v>42221</v>
      </c>
      <c r="B23" s="7">
        <v>42221</v>
      </c>
      <c r="C23" s="5" t="s">
        <v>6</v>
      </c>
      <c r="D23" s="20">
        <v>50.5</v>
      </c>
      <c r="E23" s="44"/>
      <c r="G23" s="51" t="s">
        <v>36</v>
      </c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</row>
    <row r="24" spans="1:21" x14ac:dyDescent="0.25">
      <c r="A24" s="6">
        <v>42244</v>
      </c>
      <c r="B24" s="7">
        <v>42244</v>
      </c>
      <c r="C24" s="5" t="s">
        <v>7</v>
      </c>
      <c r="D24" s="20">
        <v>52.607142857142897</v>
      </c>
      <c r="E24" s="44"/>
    </row>
    <row r="25" spans="1:21" x14ac:dyDescent="0.25">
      <c r="A25" s="6">
        <v>42256</v>
      </c>
      <c r="B25" s="7">
        <v>42256</v>
      </c>
      <c r="C25" s="5" t="s">
        <v>8</v>
      </c>
      <c r="D25" s="20">
        <v>54.714285714285701</v>
      </c>
      <c r="E25" s="44"/>
    </row>
    <row r="26" spans="1:21" x14ac:dyDescent="0.25">
      <c r="A26" s="6">
        <v>42277</v>
      </c>
      <c r="B26" s="7">
        <v>42277</v>
      </c>
      <c r="C26" s="5" t="s">
        <v>9</v>
      </c>
      <c r="D26" s="20">
        <v>56.821428571428598</v>
      </c>
      <c r="E26" s="44"/>
    </row>
    <row r="27" spans="1:21" x14ac:dyDescent="0.25">
      <c r="A27" s="6">
        <v>42287</v>
      </c>
      <c r="B27" s="7">
        <v>42287</v>
      </c>
      <c r="C27" s="5" t="s">
        <v>4</v>
      </c>
      <c r="D27" s="20">
        <v>58.928571428571402</v>
      </c>
      <c r="E27" s="44"/>
    </row>
    <row r="28" spans="1:21" x14ac:dyDescent="0.25">
      <c r="A28" s="6">
        <v>42307</v>
      </c>
      <c r="B28" s="7">
        <v>42307</v>
      </c>
      <c r="C28" s="5" t="s">
        <v>5</v>
      </c>
      <c r="D28" s="20">
        <v>61.035714285714299</v>
      </c>
      <c r="E28" s="44"/>
    </row>
    <row r="29" spans="1:21" x14ac:dyDescent="0.25">
      <c r="A29" s="6">
        <v>42319</v>
      </c>
      <c r="B29" s="7">
        <v>42319</v>
      </c>
      <c r="C29" s="5" t="s">
        <v>6</v>
      </c>
      <c r="D29" s="20">
        <v>63.142857142857103</v>
      </c>
      <c r="E29" s="44"/>
    </row>
    <row r="30" spans="1:21" x14ac:dyDescent="0.25">
      <c r="A30" s="6">
        <v>42338</v>
      </c>
      <c r="B30" s="7">
        <v>42338</v>
      </c>
      <c r="C30" s="5" t="s">
        <v>7</v>
      </c>
      <c r="D30" s="20">
        <v>65.25</v>
      </c>
      <c r="E30" s="44"/>
    </row>
    <row r="31" spans="1:21" x14ac:dyDescent="0.25">
      <c r="A31" s="6">
        <v>42356</v>
      </c>
      <c r="B31" s="7">
        <v>42356</v>
      </c>
      <c r="C31" s="5" t="s">
        <v>8</v>
      </c>
      <c r="D31" s="20">
        <v>67.357142857142904</v>
      </c>
      <c r="E31" s="44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</row>
    <row r="32" spans="1:21" x14ac:dyDescent="0.25">
      <c r="A32" s="6">
        <v>42368</v>
      </c>
      <c r="B32" s="7">
        <v>42368</v>
      </c>
      <c r="C32" s="5" t="s">
        <v>9</v>
      </c>
      <c r="D32" s="20">
        <v>69.464285714285694</v>
      </c>
      <c r="E32" s="44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</row>
    <row r="33" spans="7:21" x14ac:dyDescent="0.25"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</row>
    <row r="34" spans="7:21" x14ac:dyDescent="0.25"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</row>
  </sheetData>
  <pageMargins left="0.7" right="0.7" top="0.75" bottom="0.75" header="0.3" footer="0.3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24"/>
  <sheetViews>
    <sheetView zoomScale="86" zoomScaleNormal="86" workbookViewId="0">
      <selection activeCell="E3" sqref="E3"/>
    </sheetView>
  </sheetViews>
  <sheetFormatPr defaultColWidth="11.42578125" defaultRowHeight="15" outlineLevelRow="1" x14ac:dyDescent="0.25"/>
  <cols>
    <col min="13" max="13" width="13.140625" customWidth="1"/>
    <col min="18" max="18" width="17.7109375" customWidth="1"/>
  </cols>
  <sheetData>
    <row r="1" spans="1:19" ht="30" x14ac:dyDescent="0.25">
      <c r="A1" s="8" t="s">
        <v>13</v>
      </c>
      <c r="B1" s="37" t="s">
        <v>14</v>
      </c>
      <c r="C1" s="37" t="s">
        <v>15</v>
      </c>
      <c r="D1" s="30" t="s">
        <v>16</v>
      </c>
      <c r="E1" s="58">
        <v>41640</v>
      </c>
      <c r="F1" s="58">
        <v>41671</v>
      </c>
      <c r="G1" s="9" t="s">
        <v>20</v>
      </c>
      <c r="H1" s="9" t="s">
        <v>21</v>
      </c>
      <c r="I1" s="9" t="s">
        <v>22</v>
      </c>
      <c r="J1" s="9" t="s">
        <v>23</v>
      </c>
      <c r="K1" s="9" t="s">
        <v>24</v>
      </c>
      <c r="L1" s="9" t="s">
        <v>25</v>
      </c>
      <c r="M1" s="9" t="s">
        <v>26</v>
      </c>
      <c r="N1" s="9" t="s">
        <v>27</v>
      </c>
      <c r="O1" s="9" t="s">
        <v>28</v>
      </c>
      <c r="P1" s="9" t="s">
        <v>29</v>
      </c>
      <c r="Q1" s="30" t="s">
        <v>17</v>
      </c>
      <c r="R1" s="33" t="s">
        <v>18</v>
      </c>
      <c r="S1" s="45" t="s">
        <v>37</v>
      </c>
    </row>
    <row r="2" spans="1:19" x14ac:dyDescent="0.25">
      <c r="A2" s="10" t="s">
        <v>3</v>
      </c>
      <c r="B2" s="38">
        <v>345</v>
      </c>
      <c r="C2" s="39">
        <v>456</v>
      </c>
      <c r="D2" s="47">
        <f>C2/52*$C$11</f>
        <v>420.92307692307696</v>
      </c>
      <c r="E2" s="59">
        <f>SUMPRODUCT((A2=BDD_entrees_2015[[produit ]])*(MONTH('résultat attendu'!E1=MONTH(BDD_entrees_2015[[date reçue ]]))*BDD_entrees_2015[Qty]))</f>
        <v>1</v>
      </c>
      <c r="F2" s="13">
        <v>12</v>
      </c>
      <c r="G2" s="13"/>
      <c r="H2" s="13">
        <v>27.321428571428601</v>
      </c>
      <c r="I2" s="13"/>
      <c r="J2" s="13">
        <v>39.964285714285701</v>
      </c>
      <c r="K2" s="13"/>
      <c r="L2" s="13">
        <v>52.607142857142897</v>
      </c>
      <c r="M2" s="13"/>
      <c r="N2" s="13"/>
      <c r="O2" s="13"/>
      <c r="P2" s="12">
        <v>0</v>
      </c>
      <c r="Q2" s="48">
        <f>SUM(E2:P2)</f>
        <v>132.8928571428572</v>
      </c>
      <c r="R2" s="49">
        <f>Q2-D2</f>
        <v>-288.0302197802198</v>
      </c>
      <c r="S2" s="50">
        <f>R2/D2</f>
        <v>-0.68428232038429404</v>
      </c>
    </row>
    <row r="3" spans="1:19" x14ac:dyDescent="0.25">
      <c r="A3" s="10" t="s">
        <v>4</v>
      </c>
      <c r="B3" s="38">
        <v>456</v>
      </c>
      <c r="C3" s="39">
        <v>457</v>
      </c>
      <c r="D3" s="31">
        <v>413.05769230769232</v>
      </c>
      <c r="E3" s="59">
        <f>SUMPRODUCT((A3=BDD_entrees_2015[[produit ]])*(MONTH('résultat attendu'!E1=MONTH(BDD_entrees_2015[[date reçue ]]))*BDD_entrees_2015[Qty]))</f>
        <v>157.8571428571428</v>
      </c>
      <c r="F3" s="13">
        <v>14</v>
      </c>
      <c r="G3" s="13"/>
      <c r="H3" s="13">
        <v>29.428571428571399</v>
      </c>
      <c r="I3" s="13"/>
      <c r="J3" s="13">
        <v>42.071428571428598</v>
      </c>
      <c r="K3" s="13"/>
      <c r="L3" s="13"/>
      <c r="M3" s="13">
        <v>54.714285714285701</v>
      </c>
      <c r="N3" s="13"/>
      <c r="O3" s="13"/>
      <c r="P3" s="12">
        <v>0</v>
      </c>
      <c r="Q3" s="31">
        <v>140</v>
      </c>
      <c r="R3" s="34">
        <v>457</v>
      </c>
      <c r="S3" s="46">
        <v>1.1063829787234043</v>
      </c>
    </row>
    <row r="4" spans="1:19" x14ac:dyDescent="0.25">
      <c r="A4" s="10" t="s">
        <v>5</v>
      </c>
      <c r="B4" s="38">
        <v>123</v>
      </c>
      <c r="C4" s="39">
        <v>234</v>
      </c>
      <c r="D4" s="31">
        <v>211.5</v>
      </c>
      <c r="E4" s="59">
        <f>SUMPRODUCT((A4=BDD_entrees_2015[[produit ]])*(MONTH('résultat attendu'!E3=MONTH(BDD_entrees_2015[[date reçue ]]))*BDD_entrees_2015[Qty]))</f>
        <v>171.28571428571431</v>
      </c>
      <c r="F4" s="13"/>
      <c r="G4" s="13">
        <v>23.1071428571429</v>
      </c>
      <c r="H4" s="13"/>
      <c r="I4" s="13">
        <v>35.75</v>
      </c>
      <c r="J4" s="13"/>
      <c r="K4" s="13">
        <v>48.392857142857103</v>
      </c>
      <c r="L4" s="13"/>
      <c r="M4" s="13"/>
      <c r="N4" s="13">
        <v>61.035714285714299</v>
      </c>
      <c r="O4" s="13"/>
      <c r="P4" s="12">
        <v>0</v>
      </c>
      <c r="Q4" s="31">
        <v>171</v>
      </c>
      <c r="R4" s="34">
        <v>231</v>
      </c>
      <c r="S4" s="46">
        <v>1.0921985815602837</v>
      </c>
    </row>
    <row r="5" spans="1:19" x14ac:dyDescent="0.25">
      <c r="A5" s="10" t="s">
        <v>6</v>
      </c>
      <c r="B5" s="38">
        <v>321</v>
      </c>
      <c r="C5" s="39">
        <v>356</v>
      </c>
      <c r="D5" s="31">
        <v>321.76923076923077</v>
      </c>
      <c r="E5" s="59">
        <f>SUMPRODUCT((A5=BDD_entrees_2015[[produit ]])*(MONTH('résultat attendu'!E4=MONTH(BDD_entrees_2015[[date reçue ]]))*BDD_entrees_2015[Qty]))</f>
        <v>221.71428571428569</v>
      </c>
      <c r="F5" s="13">
        <v>15</v>
      </c>
      <c r="G5" s="13"/>
      <c r="H5" s="13">
        <v>31.535714285714299</v>
      </c>
      <c r="I5" s="13"/>
      <c r="J5" s="13"/>
      <c r="K5" s="13">
        <v>44.178571428571402</v>
      </c>
      <c r="L5" s="13"/>
      <c r="M5" s="13"/>
      <c r="N5" s="13">
        <v>56.821428571428598</v>
      </c>
      <c r="O5" s="13"/>
      <c r="P5" s="12">
        <v>0</v>
      </c>
      <c r="Q5" s="31">
        <v>148</v>
      </c>
      <c r="R5" s="34">
        <v>356</v>
      </c>
      <c r="S5" s="46">
        <v>1.1063829787234043</v>
      </c>
    </row>
    <row r="6" spans="1:19" x14ac:dyDescent="0.25">
      <c r="A6" s="10" t="s">
        <v>7</v>
      </c>
      <c r="B6" s="38">
        <v>543</v>
      </c>
      <c r="C6" s="39">
        <v>567</v>
      </c>
      <c r="D6" s="31">
        <v>512.48076923076917</v>
      </c>
      <c r="E6" s="59">
        <f>SUMPRODUCT((A6=BDD_entrees_2015[[produit ]])*(MONTH('résultat attendu'!E5=MONTH(BDD_entrees_2015[[date reçue ]]))*BDD_entrees_2015[Qty]))</f>
        <v>197.1428571428572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2">
        <v>0</v>
      </c>
      <c r="Q6" s="31">
        <v>1</v>
      </c>
      <c r="R6" s="34">
        <v>566</v>
      </c>
      <c r="S6" s="46">
        <v>1.1044316859919698</v>
      </c>
    </row>
    <row r="7" spans="1:19" x14ac:dyDescent="0.25">
      <c r="A7" s="14" t="s">
        <v>8</v>
      </c>
      <c r="B7" s="38">
        <v>678</v>
      </c>
      <c r="C7" s="39">
        <v>680</v>
      </c>
      <c r="D7" s="31">
        <v>614.61538461538464</v>
      </c>
      <c r="E7" s="59">
        <f>SUMPRODUCT((A7=BDD_entrees_2015[[produit ]])*(MONTH('résultat attendu'!E6=MONTH(BDD_entrees_2015[[date reçue ]]))*BDD_entrees_2015[Qty]))</f>
        <v>207.57142857142861</v>
      </c>
      <c r="F7" s="13"/>
      <c r="G7" s="13"/>
      <c r="H7" s="13">
        <v>25.214285714285701</v>
      </c>
      <c r="I7" s="13">
        <v>37.857142857142897</v>
      </c>
      <c r="J7" s="13"/>
      <c r="K7" s="13"/>
      <c r="L7" s="13">
        <v>50.5</v>
      </c>
      <c r="M7" s="13"/>
      <c r="N7" s="13"/>
      <c r="O7" s="13">
        <v>63.142857142857103</v>
      </c>
      <c r="P7" s="12">
        <v>0</v>
      </c>
      <c r="Q7" s="31">
        <v>221</v>
      </c>
      <c r="R7" s="34">
        <v>635</v>
      </c>
      <c r="S7" s="46">
        <v>1.0331664580725908</v>
      </c>
    </row>
    <row r="8" spans="1:19" x14ac:dyDescent="0.25">
      <c r="A8" s="15" t="s">
        <v>9</v>
      </c>
      <c r="B8" s="38">
        <v>500</v>
      </c>
      <c r="C8" s="39">
        <v>500</v>
      </c>
      <c r="D8" s="31">
        <v>451.92307692307691</v>
      </c>
      <c r="E8" s="59">
        <f>SUMPRODUCT((A8=BDD_entrees_2015[[produit ]])*(MONTH('résultat attendu'!E7=MONTH(BDD_entrees_2015[[date reçue ]]))*BDD_entrees_2015[Qty]))</f>
        <v>216.99999999999997</v>
      </c>
      <c r="F8" s="13"/>
      <c r="G8" s="13">
        <v>17</v>
      </c>
      <c r="H8" s="13">
        <v>33.642857142857103</v>
      </c>
      <c r="I8" s="13"/>
      <c r="J8" s="13"/>
      <c r="K8" s="13">
        <v>46.285714285714299</v>
      </c>
      <c r="L8" s="13"/>
      <c r="M8" s="13"/>
      <c r="N8" s="13">
        <v>58.928571428571402</v>
      </c>
      <c r="O8" s="13"/>
      <c r="P8" s="12">
        <v>0</v>
      </c>
      <c r="Q8" s="31">
        <v>158</v>
      </c>
      <c r="R8" s="34">
        <v>498</v>
      </c>
      <c r="S8" s="46">
        <v>1.1019574468085107</v>
      </c>
    </row>
    <row r="9" spans="1:19" x14ac:dyDescent="0.25">
      <c r="A9" s="16" t="s">
        <v>19</v>
      </c>
      <c r="B9" s="38">
        <v>2966</v>
      </c>
      <c r="C9" s="38">
        <v>3250</v>
      </c>
      <c r="D9" s="32">
        <v>2937</v>
      </c>
      <c r="E9" s="11">
        <v>51</v>
      </c>
      <c r="F9" s="11">
        <v>41</v>
      </c>
      <c r="G9" s="11">
        <v>40</v>
      </c>
      <c r="H9" s="11">
        <v>147</v>
      </c>
      <c r="I9" s="11">
        <v>74</v>
      </c>
      <c r="J9" s="11">
        <v>82</v>
      </c>
      <c r="K9" s="11">
        <v>138</v>
      </c>
      <c r="L9" s="11">
        <v>104</v>
      </c>
      <c r="M9" s="11">
        <v>55</v>
      </c>
      <c r="N9" s="11">
        <v>177</v>
      </c>
      <c r="O9" s="11">
        <v>63</v>
      </c>
      <c r="P9" s="11">
        <v>0</v>
      </c>
      <c r="Q9" s="32">
        <v>971</v>
      </c>
      <c r="R9" s="34">
        <v>-1966</v>
      </c>
      <c r="S9" s="46">
        <v>-0.6692765957446809</v>
      </c>
    </row>
    <row r="11" spans="1:19" outlineLevel="1" x14ac:dyDescent="0.25">
      <c r="B11" t="s">
        <v>39</v>
      </c>
      <c r="C11" s="43">
        <v>48</v>
      </c>
    </row>
    <row r="12" spans="1:19" outlineLevel="1" x14ac:dyDescent="0.25"/>
    <row r="13" spans="1:19" s="24" customFormat="1" outlineLevel="1" x14ac:dyDescent="0.25">
      <c r="A13" s="56"/>
      <c r="C13" s="52"/>
      <c r="D13" s="53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5"/>
      <c r="R13" s="54"/>
    </row>
    <row r="17" spans="2:11" ht="15.75" x14ac:dyDescent="0.25">
      <c r="B17" s="29" t="s">
        <v>40</v>
      </c>
      <c r="C17" s="28"/>
      <c r="D17" s="28"/>
      <c r="E17" s="28"/>
      <c r="F17" s="28"/>
      <c r="G17" s="28"/>
      <c r="H17" s="28"/>
      <c r="I17" s="28"/>
    </row>
    <row r="18" spans="2:11" x14ac:dyDescent="0.25">
      <c r="B18" s="36" t="s">
        <v>42</v>
      </c>
      <c r="C18" s="36"/>
      <c r="D18" s="36"/>
      <c r="E18" s="36"/>
      <c r="F18" s="36"/>
      <c r="G18" s="36"/>
      <c r="H18" s="36"/>
      <c r="I18" s="36"/>
    </row>
    <row r="20" spans="2:11" x14ac:dyDescent="0.25">
      <c r="B20" s="35" t="s">
        <v>43</v>
      </c>
      <c r="C20" s="35"/>
      <c r="D20" s="35"/>
      <c r="E20" s="35"/>
      <c r="F20" s="35"/>
      <c r="G20" s="35"/>
      <c r="H20" s="35"/>
      <c r="I20" s="35"/>
      <c r="J20" s="35"/>
      <c r="K20" s="35"/>
    </row>
    <row r="22" spans="2:11" x14ac:dyDescent="0.25">
      <c r="B22" t="s">
        <v>45</v>
      </c>
    </row>
    <row r="23" spans="2:11" x14ac:dyDescent="0.25">
      <c r="B23" t="s">
        <v>46</v>
      </c>
    </row>
    <row r="24" spans="2:11" x14ac:dyDescent="0.25">
      <c r="B24" s="21"/>
      <c r="C24" t="s">
        <v>44</v>
      </c>
    </row>
  </sheetData>
  <conditionalFormatting sqref="S3:S9">
    <cfRule type="cellIs" dxfId="1" priority="4" operator="lessThan">
      <formula>0</formula>
    </cfRule>
    <cfRule type="cellIs" dxfId="0" priority="5" operator="greaterThan">
      <formula>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N_calc">
          <controlPr defaultSize="0" autoLine="0" r:id="rId4">
            <anchor moveWithCells="1">
              <from>
                <xdr:col>10</xdr:col>
                <xdr:colOff>742950</xdr:colOff>
                <xdr:row>9</xdr:row>
                <xdr:rowOff>161925</xdr:rowOff>
              </from>
              <to>
                <xdr:col>14</xdr:col>
                <xdr:colOff>123825</xdr:colOff>
                <xdr:row>15</xdr:row>
                <xdr:rowOff>19050</xdr:rowOff>
              </to>
            </anchor>
          </controlPr>
        </control>
      </mc:Choice>
      <mc:Fallback>
        <control shapeId="2049" r:id="rId3" name="BTN_calc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résultat attendu</vt:lpstr>
    </vt:vector>
  </TitlesOfParts>
  <Company>IAE Poitiers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iae86</dc:creator>
  <cp:lastModifiedBy>Hono</cp:lastModifiedBy>
  <dcterms:created xsi:type="dcterms:W3CDTF">2015-12-15T17:31:46Z</dcterms:created>
  <dcterms:modified xsi:type="dcterms:W3CDTF">2015-12-15T21:09:32Z</dcterms:modified>
</cp:coreProperties>
</file>