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640" tabRatio="957" firstSheet="8" activeTab="18"/>
  </bookViews>
  <sheets>
    <sheet name="Conso" sheetId="2" r:id="rId1"/>
    <sheet name="UA_BD" sheetId="4" r:id="rId2"/>
    <sheet name="1001716606133" sheetId="20" r:id="rId3"/>
    <sheet name="1001716606124" sheetId="19" r:id="rId4"/>
    <sheet name="1001716606123" sheetId="18" r:id="rId5"/>
    <sheet name="1001716606121" sheetId="17" r:id="rId6"/>
    <sheet name="1001716606111" sheetId="16" r:id="rId7"/>
    <sheet name="1001716606101" sheetId="15" r:id="rId8"/>
    <sheet name="1001716606099" sheetId="14" r:id="rId9"/>
    <sheet name="1001716600099" sheetId="13" r:id="rId10"/>
    <sheet name="1001716600031" sheetId="12" r:id="rId11"/>
    <sheet name="1001716411201" sheetId="1" r:id="rId12"/>
    <sheet name="1001716411211" sheetId="5" r:id="rId13"/>
    <sheet name="1001716412001" sheetId="6" r:id="rId14"/>
    <sheet name="1001716413301" sheetId="7" r:id="rId15"/>
    <sheet name="1001716416001" sheetId="8" r:id="rId16"/>
    <sheet name="1001716598031" sheetId="9" r:id="rId17"/>
    <sheet name="1001716598041" sheetId="10" r:id="rId18"/>
    <sheet name="1001716598051" sheetId="11" r:id="rId19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4" i="20" l="1"/>
  <c r="A23" i="20"/>
  <c r="A22" i="20"/>
  <c r="A21" i="20"/>
  <c r="A20" i="20"/>
  <c r="A19" i="20"/>
  <c r="A18" i="20"/>
  <c r="A17" i="20"/>
  <c r="A16" i="20"/>
  <c r="A15" i="20"/>
  <c r="O14" i="20"/>
  <c r="A14" i="20"/>
  <c r="O13" i="20"/>
  <c r="A13" i="20"/>
  <c r="O12" i="20"/>
  <c r="A12" i="20"/>
  <c r="O11" i="20"/>
  <c r="A11" i="20"/>
  <c r="O10" i="20"/>
  <c r="A10" i="20"/>
  <c r="O9" i="20"/>
  <c r="A9" i="20"/>
  <c r="N6" i="20"/>
  <c r="M6" i="20"/>
  <c r="L6" i="20"/>
  <c r="K6" i="20"/>
  <c r="J6" i="20"/>
  <c r="N4" i="20"/>
  <c r="C4" i="20"/>
  <c r="D4" i="20" s="1"/>
  <c r="A24" i="19"/>
  <c r="A23" i="19"/>
  <c r="A22" i="19"/>
  <c r="A21" i="19"/>
  <c r="A20" i="19"/>
  <c r="A19" i="19"/>
  <c r="A18" i="19"/>
  <c r="A17" i="19"/>
  <c r="A16" i="19"/>
  <c r="A15" i="19"/>
  <c r="O14" i="19"/>
  <c r="A14" i="19"/>
  <c r="O13" i="19"/>
  <c r="A13" i="19"/>
  <c r="O12" i="19"/>
  <c r="A12" i="19"/>
  <c r="O11" i="19"/>
  <c r="A11" i="19"/>
  <c r="O10" i="19"/>
  <c r="A10" i="19"/>
  <c r="O9" i="19"/>
  <c r="A9" i="19"/>
  <c r="N6" i="19"/>
  <c r="M6" i="19"/>
  <c r="L6" i="19"/>
  <c r="K6" i="19"/>
  <c r="J6" i="19"/>
  <c r="N4" i="19"/>
  <c r="C4" i="19"/>
  <c r="D4" i="19" s="1"/>
  <c r="A24" i="18"/>
  <c r="A23" i="18"/>
  <c r="A22" i="18"/>
  <c r="A21" i="18"/>
  <c r="A20" i="18"/>
  <c r="A19" i="18"/>
  <c r="A18" i="18"/>
  <c r="A17" i="18"/>
  <c r="A16" i="18"/>
  <c r="A15" i="18"/>
  <c r="O14" i="18"/>
  <c r="A14" i="18"/>
  <c r="O13" i="18"/>
  <c r="A13" i="18"/>
  <c r="O12" i="18"/>
  <c r="A12" i="18"/>
  <c r="O11" i="18"/>
  <c r="A11" i="18"/>
  <c r="O10" i="18"/>
  <c r="A10" i="18"/>
  <c r="O9" i="18"/>
  <c r="A9" i="18"/>
  <c r="N6" i="18"/>
  <c r="M6" i="18"/>
  <c r="L6" i="18"/>
  <c r="K6" i="18"/>
  <c r="J6" i="18"/>
  <c r="N4" i="18"/>
  <c r="C4" i="18"/>
  <c r="D4" i="18" s="1"/>
  <c r="A24" i="17"/>
  <c r="A23" i="17"/>
  <c r="A22" i="17"/>
  <c r="A21" i="17"/>
  <c r="A20" i="17"/>
  <c r="A19" i="17"/>
  <c r="A18" i="17"/>
  <c r="A17" i="17"/>
  <c r="A16" i="17"/>
  <c r="A15" i="17"/>
  <c r="O14" i="17"/>
  <c r="A14" i="17"/>
  <c r="O13" i="17"/>
  <c r="A13" i="17"/>
  <c r="O12" i="17"/>
  <c r="A12" i="17"/>
  <c r="O11" i="17"/>
  <c r="A11" i="17"/>
  <c r="O10" i="17"/>
  <c r="A10" i="17"/>
  <c r="O9" i="17"/>
  <c r="A9" i="17"/>
  <c r="N6" i="17"/>
  <c r="M6" i="17"/>
  <c r="L6" i="17"/>
  <c r="K6" i="17"/>
  <c r="J6" i="17"/>
  <c r="N4" i="17"/>
  <c r="C4" i="17"/>
  <c r="D4" i="17" s="1"/>
  <c r="A24" i="16"/>
  <c r="A23" i="16"/>
  <c r="A22" i="16"/>
  <c r="A21" i="16"/>
  <c r="A20" i="16"/>
  <c r="A19" i="16"/>
  <c r="A18" i="16"/>
  <c r="A17" i="16"/>
  <c r="A16" i="16"/>
  <c r="A15" i="16"/>
  <c r="O14" i="16"/>
  <c r="A14" i="16"/>
  <c r="O13" i="16"/>
  <c r="A13" i="16"/>
  <c r="O12" i="16"/>
  <c r="A12" i="16"/>
  <c r="O11" i="16"/>
  <c r="A11" i="16"/>
  <c r="O10" i="16"/>
  <c r="A10" i="16"/>
  <c r="O9" i="16"/>
  <c r="A9" i="16"/>
  <c r="N6" i="16"/>
  <c r="M6" i="16"/>
  <c r="L6" i="16"/>
  <c r="K6" i="16"/>
  <c r="J6" i="16"/>
  <c r="N4" i="16"/>
  <c r="C4" i="16"/>
  <c r="D4" i="16" s="1"/>
  <c r="A24" i="15"/>
  <c r="A23" i="15"/>
  <c r="A22" i="15"/>
  <c r="A21" i="15"/>
  <c r="A20" i="15"/>
  <c r="A19" i="15"/>
  <c r="A18" i="15"/>
  <c r="A17" i="15"/>
  <c r="A16" i="15"/>
  <c r="A15" i="15"/>
  <c r="O14" i="15"/>
  <c r="A14" i="15"/>
  <c r="O13" i="15"/>
  <c r="A13" i="15"/>
  <c r="O12" i="15"/>
  <c r="A12" i="15"/>
  <c r="O11" i="15"/>
  <c r="A11" i="15"/>
  <c r="O10" i="15"/>
  <c r="A10" i="15"/>
  <c r="O9" i="15"/>
  <c r="A9" i="15"/>
  <c r="N6" i="15"/>
  <c r="M6" i="15"/>
  <c r="L6" i="15"/>
  <c r="K6" i="15"/>
  <c r="J6" i="15"/>
  <c r="N4" i="15"/>
  <c r="C4" i="15"/>
  <c r="D4" i="15" s="1"/>
  <c r="A24" i="14"/>
  <c r="A23" i="14"/>
  <c r="A22" i="14"/>
  <c r="A21" i="14"/>
  <c r="A20" i="14"/>
  <c r="A19" i="14"/>
  <c r="A18" i="14"/>
  <c r="A17" i="14"/>
  <c r="A16" i="14"/>
  <c r="A15" i="14"/>
  <c r="O14" i="14"/>
  <c r="A14" i="14"/>
  <c r="O13" i="14"/>
  <c r="A13" i="14"/>
  <c r="O12" i="14"/>
  <c r="A12" i="14"/>
  <c r="O11" i="14"/>
  <c r="A11" i="14"/>
  <c r="O10" i="14"/>
  <c r="A10" i="14"/>
  <c r="O9" i="14"/>
  <c r="A9" i="14"/>
  <c r="N6" i="14"/>
  <c r="M6" i="14"/>
  <c r="L6" i="14"/>
  <c r="K6" i="14"/>
  <c r="J6" i="14"/>
  <c r="N4" i="14"/>
  <c r="C4" i="14"/>
  <c r="D4" i="14" s="1"/>
  <c r="A24" i="13"/>
  <c r="A23" i="13"/>
  <c r="A22" i="13"/>
  <c r="A21" i="13"/>
  <c r="A20" i="13"/>
  <c r="A19" i="13"/>
  <c r="A18" i="13"/>
  <c r="A17" i="13"/>
  <c r="A16" i="13"/>
  <c r="A15" i="13"/>
  <c r="O14" i="13"/>
  <c r="A14" i="13"/>
  <c r="O13" i="13"/>
  <c r="A13" i="13"/>
  <c r="O12" i="13"/>
  <c r="A12" i="13"/>
  <c r="O11" i="13"/>
  <c r="A11" i="13"/>
  <c r="O10" i="13"/>
  <c r="A10" i="13"/>
  <c r="O9" i="13"/>
  <c r="A9" i="13"/>
  <c r="N6" i="13"/>
  <c r="M6" i="13"/>
  <c r="L6" i="13"/>
  <c r="K6" i="13"/>
  <c r="J6" i="13"/>
  <c r="N4" i="13"/>
  <c r="C4" i="13"/>
  <c r="D4" i="13" s="1"/>
  <c r="A24" i="12"/>
  <c r="A23" i="12"/>
  <c r="A22" i="12"/>
  <c r="A21" i="12"/>
  <c r="A20" i="12"/>
  <c r="A19" i="12"/>
  <c r="A18" i="12"/>
  <c r="A17" i="12"/>
  <c r="A16" i="12"/>
  <c r="A15" i="12"/>
  <c r="O14" i="12"/>
  <c r="A14" i="12"/>
  <c r="O13" i="12"/>
  <c r="A13" i="12"/>
  <c r="O12" i="12"/>
  <c r="A12" i="12"/>
  <c r="O11" i="12"/>
  <c r="A11" i="12"/>
  <c r="O10" i="12"/>
  <c r="A10" i="12"/>
  <c r="O9" i="12"/>
  <c r="A9" i="12"/>
  <c r="N6" i="12"/>
  <c r="M6" i="12"/>
  <c r="L6" i="12"/>
  <c r="K6" i="12"/>
  <c r="J6" i="12"/>
  <c r="N4" i="12"/>
  <c r="C4" i="12"/>
  <c r="D4" i="12" s="1"/>
  <c r="A24" i="11"/>
  <c r="A23" i="11"/>
  <c r="A22" i="11"/>
  <c r="A21" i="11"/>
  <c r="A20" i="11"/>
  <c r="A19" i="11"/>
  <c r="A18" i="11"/>
  <c r="A17" i="11"/>
  <c r="A16" i="11"/>
  <c r="A15" i="11"/>
  <c r="O14" i="11"/>
  <c r="A14" i="11"/>
  <c r="O13" i="11"/>
  <c r="A13" i="11"/>
  <c r="O12" i="11"/>
  <c r="A12" i="11"/>
  <c r="O11" i="11"/>
  <c r="A11" i="11"/>
  <c r="O10" i="11"/>
  <c r="A10" i="11"/>
  <c r="O9" i="11"/>
  <c r="A9" i="11"/>
  <c r="M6" i="11"/>
  <c r="L6" i="11"/>
  <c r="K6" i="11"/>
  <c r="J6" i="11"/>
  <c r="N4" i="11"/>
  <c r="N6" i="11" s="1"/>
  <c r="C4" i="11"/>
  <c r="D4" i="11" s="1"/>
  <c r="A24" i="10"/>
  <c r="A23" i="10"/>
  <c r="A22" i="10"/>
  <c r="A21" i="10"/>
  <c r="A20" i="10"/>
  <c r="A19" i="10"/>
  <c r="A18" i="10"/>
  <c r="A17" i="10"/>
  <c r="A16" i="10"/>
  <c r="A15" i="10"/>
  <c r="O14" i="10"/>
  <c r="A14" i="10"/>
  <c r="O13" i="10"/>
  <c r="A13" i="10"/>
  <c r="O12" i="10"/>
  <c r="A12" i="10"/>
  <c r="O11" i="10"/>
  <c r="A11" i="10"/>
  <c r="O10" i="10"/>
  <c r="A10" i="10"/>
  <c r="O9" i="10"/>
  <c r="A9" i="10"/>
  <c r="N6" i="10"/>
  <c r="M6" i="10"/>
  <c r="L6" i="10"/>
  <c r="K6" i="10"/>
  <c r="J6" i="10"/>
  <c r="N4" i="10"/>
  <c r="C4" i="10"/>
  <c r="D4" i="10" s="1"/>
  <c r="A24" i="9"/>
  <c r="A23" i="9"/>
  <c r="A22" i="9"/>
  <c r="A21" i="9"/>
  <c r="A20" i="9"/>
  <c r="A19" i="9"/>
  <c r="A18" i="9"/>
  <c r="A17" i="9"/>
  <c r="A16" i="9"/>
  <c r="A15" i="9"/>
  <c r="O14" i="9"/>
  <c r="A14" i="9"/>
  <c r="O13" i="9"/>
  <c r="A13" i="9"/>
  <c r="O12" i="9"/>
  <c r="A12" i="9"/>
  <c r="O11" i="9"/>
  <c r="A11" i="9"/>
  <c r="O10" i="9"/>
  <c r="A10" i="9"/>
  <c r="O9" i="9"/>
  <c r="A9" i="9"/>
  <c r="N6" i="9"/>
  <c r="M6" i="9"/>
  <c r="L6" i="9"/>
  <c r="K6" i="9"/>
  <c r="J6" i="9"/>
  <c r="N4" i="9"/>
  <c r="C4" i="9"/>
  <c r="D4" i="9" s="1"/>
  <c r="A24" i="8"/>
  <c r="A23" i="8"/>
  <c r="A22" i="8"/>
  <c r="A21" i="8"/>
  <c r="A20" i="8"/>
  <c r="A19" i="8"/>
  <c r="A18" i="8"/>
  <c r="A17" i="8"/>
  <c r="A16" i="8"/>
  <c r="A15" i="8"/>
  <c r="O14" i="8"/>
  <c r="A14" i="8"/>
  <c r="O13" i="8"/>
  <c r="A13" i="8"/>
  <c r="O12" i="8"/>
  <c r="A12" i="8"/>
  <c r="O11" i="8"/>
  <c r="A11" i="8"/>
  <c r="O10" i="8"/>
  <c r="A10" i="8"/>
  <c r="O9" i="8"/>
  <c r="A9" i="8"/>
  <c r="N6" i="8"/>
  <c r="M6" i="8"/>
  <c r="L6" i="8"/>
  <c r="K6" i="8"/>
  <c r="J6" i="8"/>
  <c r="N4" i="8"/>
  <c r="C4" i="8"/>
  <c r="D4" i="8" s="1"/>
  <c r="A24" i="7"/>
  <c r="A23" i="7"/>
  <c r="A22" i="7"/>
  <c r="A21" i="7"/>
  <c r="A20" i="7"/>
  <c r="A19" i="7"/>
  <c r="A18" i="7"/>
  <c r="A17" i="7"/>
  <c r="A16" i="7"/>
  <c r="A15" i="7"/>
  <c r="O14" i="7"/>
  <c r="A14" i="7"/>
  <c r="O13" i="7"/>
  <c r="A13" i="7"/>
  <c r="O12" i="7"/>
  <c r="A12" i="7"/>
  <c r="O11" i="7"/>
  <c r="A11" i="7"/>
  <c r="O10" i="7"/>
  <c r="A10" i="7"/>
  <c r="O9" i="7"/>
  <c r="A9" i="7"/>
  <c r="N6" i="7"/>
  <c r="M6" i="7"/>
  <c r="L6" i="7"/>
  <c r="K6" i="7"/>
  <c r="J6" i="7"/>
  <c r="N4" i="7"/>
  <c r="C4" i="7"/>
  <c r="D4" i="7" s="1"/>
  <c r="A24" i="6"/>
  <c r="A23" i="6"/>
  <c r="A22" i="6"/>
  <c r="A21" i="6"/>
  <c r="A20" i="6"/>
  <c r="A19" i="6"/>
  <c r="A18" i="6"/>
  <c r="A17" i="6"/>
  <c r="A16" i="6"/>
  <c r="A15" i="6"/>
  <c r="O14" i="6"/>
  <c r="A14" i="6"/>
  <c r="O13" i="6"/>
  <c r="A13" i="6"/>
  <c r="O12" i="6"/>
  <c r="A12" i="6"/>
  <c r="O11" i="6"/>
  <c r="A11" i="6"/>
  <c r="O10" i="6"/>
  <c r="A10" i="6"/>
  <c r="O9" i="6"/>
  <c r="A9" i="6"/>
  <c r="N6" i="6"/>
  <c r="M6" i="6"/>
  <c r="L6" i="6"/>
  <c r="K6" i="6"/>
  <c r="J6" i="6"/>
  <c r="N4" i="6"/>
  <c r="C4" i="6"/>
  <c r="D4" i="6" s="1"/>
  <c r="A24" i="5"/>
  <c r="A23" i="5"/>
  <c r="A22" i="5"/>
  <c r="A21" i="5"/>
  <c r="A20" i="5"/>
  <c r="A19" i="5"/>
  <c r="A18" i="5"/>
  <c r="A17" i="5"/>
  <c r="A16" i="5"/>
  <c r="A15" i="5"/>
  <c r="O14" i="5"/>
  <c r="A14" i="5"/>
  <c r="O13" i="5"/>
  <c r="A13" i="5"/>
  <c r="O12" i="5"/>
  <c r="A12" i="5"/>
  <c r="O11" i="5"/>
  <c r="A11" i="5"/>
  <c r="O10" i="5"/>
  <c r="A10" i="5"/>
  <c r="O9" i="5"/>
  <c r="A9" i="5"/>
  <c r="M6" i="5"/>
  <c r="L6" i="5"/>
  <c r="K6" i="5"/>
  <c r="J6" i="5"/>
  <c r="N4" i="5"/>
  <c r="N6" i="5" s="1"/>
  <c r="C4" i="5"/>
  <c r="D4" i="5" s="1"/>
  <c r="O10" i="1" l="1"/>
  <c r="O11" i="1"/>
  <c r="O12" i="1"/>
  <c r="O13" i="1"/>
  <c r="O14" i="1"/>
  <c r="O9" i="1"/>
  <c r="C4" i="1"/>
  <c r="D4" i="1" s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9" i="1"/>
  <c r="Z6" i="2" l="1"/>
  <c r="X6" i="2"/>
  <c r="T6" i="2"/>
  <c r="S6" i="2"/>
  <c r="R6" i="2"/>
  <c r="Q6" i="2"/>
  <c r="P6" i="2"/>
  <c r="N6" i="2"/>
  <c r="M6" i="2"/>
  <c r="L6" i="2"/>
  <c r="K6" i="2"/>
  <c r="Z5" i="2"/>
  <c r="T5" i="2"/>
  <c r="S5" i="2"/>
  <c r="R5" i="2"/>
  <c r="Q5" i="2"/>
  <c r="P5" i="2"/>
  <c r="N5" i="2"/>
  <c r="M5" i="2"/>
  <c r="L5" i="2"/>
  <c r="K5" i="2"/>
  <c r="W6" i="2"/>
  <c r="V6" i="2"/>
  <c r="U6" i="2"/>
  <c r="M6" i="1"/>
  <c r="X5" i="2" s="1"/>
  <c r="L6" i="1"/>
  <c r="W5" i="2" s="1"/>
  <c r="K6" i="1"/>
  <c r="V5" i="2" s="1"/>
  <c r="J6" i="1"/>
  <c r="U5" i="2" s="1"/>
  <c r="G5" i="2" l="1"/>
  <c r="F5" i="2"/>
  <c r="F6" i="2"/>
  <c r="N4" i="1"/>
  <c r="G6" i="2"/>
  <c r="Y6" i="2" l="1"/>
  <c r="O6" i="2"/>
  <c r="N6" i="1"/>
  <c r="O5" i="2"/>
  <c r="Y5" i="2" l="1"/>
  <c r="D5" i="2"/>
  <c r="E5" i="2"/>
  <c r="D6" i="2"/>
  <c r="E6" i="2"/>
  <c r="H5" i="2" l="1"/>
  <c r="I5" i="2"/>
  <c r="I6" i="2"/>
  <c r="H6" i="2"/>
</calcChain>
</file>

<file path=xl/sharedStrings.xml><?xml version="1.0" encoding="utf-8"?>
<sst xmlns="http://schemas.openxmlformats.org/spreadsheetml/2006/main" count="1754" uniqueCount="203">
  <si>
    <t>Gabarit</t>
  </si>
  <si>
    <t>Présences requises</t>
  </si>
  <si>
    <t>UA:</t>
  </si>
  <si>
    <t>Site:</t>
  </si>
  <si>
    <t>Quart</t>
  </si>
  <si>
    <t>Dimanche</t>
  </si>
  <si>
    <t>Lundi</t>
  </si>
  <si>
    <t>Mardi</t>
  </si>
  <si>
    <t>Mercredi</t>
  </si>
  <si>
    <t>Jeudi</t>
  </si>
  <si>
    <t>Vendredi</t>
  </si>
  <si>
    <t>Samedi</t>
  </si>
  <si>
    <t>2014-2015</t>
  </si>
  <si>
    <t>Réel</t>
  </si>
  <si>
    <t>Budget</t>
  </si>
  <si>
    <t>2015-2016</t>
  </si>
  <si>
    <t>HT</t>
  </si>
  <si>
    <t>Volumes</t>
  </si>
  <si>
    <t>Reel P7</t>
  </si>
  <si>
    <t>Budget P7</t>
  </si>
  <si>
    <t>2016-2017</t>
  </si>
  <si>
    <t>Taux remplacement Vacances</t>
  </si>
  <si>
    <t>Taux remplacement congé férié</t>
  </si>
  <si>
    <t>Taux remplacement Maladie</t>
  </si>
  <si>
    <t>Taux remplacement Autres</t>
  </si>
  <si>
    <t>Ratio HT/Volumes</t>
  </si>
  <si>
    <t>1/3 comparable</t>
  </si>
  <si>
    <t>Commentaires</t>
  </si>
  <si>
    <t>Teasdale</t>
  </si>
  <si>
    <t>Ratio</t>
  </si>
  <si>
    <t>Écart</t>
  </si>
  <si>
    <t>Bud 16-17 vs bud 15-16</t>
  </si>
  <si>
    <t>Bud 16-17 vs 1/3 14-15</t>
  </si>
  <si>
    <t>Écart %</t>
  </si>
  <si>
    <t>Écart HT</t>
  </si>
  <si>
    <t>Sommaire</t>
  </si>
  <si>
    <t xml:space="preserve">Écart </t>
  </si>
  <si>
    <t>Cle_unique_UABD_NumTE_Q</t>
  </si>
  <si>
    <t>Num_ref_presence</t>
  </si>
  <si>
    <t>Num_UA_BD</t>
  </si>
  <si>
    <t>Des_UA</t>
  </si>
  <si>
    <t>Num_TE</t>
  </si>
  <si>
    <t>Des_TE</t>
  </si>
  <si>
    <t>HT_Q</t>
  </si>
  <si>
    <t>1911-700</t>
  </si>
  <si>
    <t>1001716411201</t>
  </si>
  <si>
    <t>SP-Interv.Educ.Précoce</t>
  </si>
  <si>
    <t>Infirmier-ère clinicien-ne</t>
  </si>
  <si>
    <t>Jour</t>
  </si>
  <si>
    <t>Nuit</t>
  </si>
  <si>
    <t>Soir</t>
  </si>
  <si>
    <t>1001716411211</t>
  </si>
  <si>
    <t>Accomp.famille-SIPPE</t>
  </si>
  <si>
    <t>1001716412001</t>
  </si>
  <si>
    <t>SP-Prév.Cancer sein</t>
  </si>
  <si>
    <t>1001716413301</t>
  </si>
  <si>
    <t>SP-Prév.ITSS</t>
  </si>
  <si>
    <t>1001716416001</t>
  </si>
  <si>
    <t>SP-Ctre éduc.Santé CES-Inf</t>
  </si>
  <si>
    <t>1001716598031</t>
  </si>
  <si>
    <t>GMF-Cabrini(2)</t>
  </si>
  <si>
    <t>1001716598041</t>
  </si>
  <si>
    <t>GMF-Viau(2)</t>
  </si>
  <si>
    <t>1001716598051</t>
  </si>
  <si>
    <t>GMF-Levasseur</t>
  </si>
  <si>
    <t>1001716600031</t>
  </si>
  <si>
    <t>Administration des soins d'hébergement</t>
  </si>
  <si>
    <t>1001716600099</t>
  </si>
  <si>
    <t>Adm-Programme clinique</t>
  </si>
  <si>
    <t>1001716606099</t>
  </si>
  <si>
    <t>Soins infir.-Programme clinique</t>
  </si>
  <si>
    <t>1001716606101</t>
  </si>
  <si>
    <t>Equ-Vol Infirm-35</t>
  </si>
  <si>
    <t>1001716606111</t>
  </si>
  <si>
    <t>Équipe relève-RH</t>
  </si>
  <si>
    <t>1001716606121</t>
  </si>
  <si>
    <t>Equ-Vol Infirm-Chef d'équ-35</t>
  </si>
  <si>
    <t>1001716606123</t>
  </si>
  <si>
    <t>QT Nord - Soins infirmiers - 2ème étage</t>
  </si>
  <si>
    <t>1001716606124</t>
  </si>
  <si>
    <t>QS - Soins infirmiers - 2ème étage</t>
  </si>
  <si>
    <t>1001716606133</t>
  </si>
  <si>
    <t>QT Nord - Soins infirmiers - 3ème étage</t>
  </si>
  <si>
    <t>1001716606134</t>
  </si>
  <si>
    <t>QS - Soins infirmiers - 3ème étage</t>
  </si>
  <si>
    <t>1001716606143</t>
  </si>
  <si>
    <t>QT Nord - Soins infirmiers - 4ème étage</t>
  </si>
  <si>
    <t>1001716606144</t>
  </si>
  <si>
    <t>QS - Soins infirmiers - 4ème étage</t>
  </si>
  <si>
    <t>1001716606223</t>
  </si>
  <si>
    <t>QT Sud - Soins infirmiers - 2ème étage</t>
  </si>
  <si>
    <t>1001716606233</t>
  </si>
  <si>
    <t>QT Sud - Soins infirmiers - 3ème étage</t>
  </si>
  <si>
    <t>1001716606243</t>
  </si>
  <si>
    <t>QT Sud - Soins infirmiers - 4ème étage</t>
  </si>
  <si>
    <t>1001716606312</t>
  </si>
  <si>
    <t>St-M-Soins infirm - 1er étage</t>
  </si>
  <si>
    <t>1001716606322</t>
  </si>
  <si>
    <t>St-M-Soins infirm - 2e étage</t>
  </si>
  <si>
    <t>1001716606332</t>
  </si>
  <si>
    <t>St-M-soins infirm - 3e étage</t>
  </si>
  <si>
    <t>1001716606342</t>
  </si>
  <si>
    <t>St-M-Soins infirm - 4e etage</t>
  </si>
  <si>
    <t>1001716606352</t>
  </si>
  <si>
    <t>St-M-Soins infirm - 5e étage</t>
  </si>
  <si>
    <t>1001716617301</t>
  </si>
  <si>
    <t>Accomp-MSSS Infirm</t>
  </si>
  <si>
    <t>1001716617305</t>
  </si>
  <si>
    <t>Accueil soins SPPA</t>
  </si>
  <si>
    <t>1001716617315</t>
  </si>
  <si>
    <t>Soins inf.à dom.-STL est</t>
  </si>
  <si>
    <t>1001716617325</t>
  </si>
  <si>
    <t>Soins inf.à dom.-STL ouest</t>
  </si>
  <si>
    <t>1001716617336</t>
  </si>
  <si>
    <t>Soins inf.à dom.- STM</t>
  </si>
  <si>
    <t>1001716617365</t>
  </si>
  <si>
    <t>Equ.Éval SAD Infirm STL-Est</t>
  </si>
  <si>
    <t>1001716617375</t>
  </si>
  <si>
    <t>Equ.Éval SAD Infirm STL-Ouest</t>
  </si>
  <si>
    <t>1001716617376</t>
  </si>
  <si>
    <t>Equ.Éval SAD Infirm STM</t>
  </si>
  <si>
    <t>1001716617385</t>
  </si>
  <si>
    <t>Soutien ASI SAD STL-Est</t>
  </si>
  <si>
    <t>1001716617395</t>
  </si>
  <si>
    <t>Soutien ASI SAD STL-Ouest</t>
  </si>
  <si>
    <t>1001716617396</t>
  </si>
  <si>
    <t>Soutien ASO SAD STM</t>
  </si>
  <si>
    <t>1001716617421</t>
  </si>
  <si>
    <t>Soins infirm-UTRF Lacordaire</t>
  </si>
  <si>
    <t>1001716617431</t>
  </si>
  <si>
    <t>Soins infirm- RI Lacordaire</t>
  </si>
  <si>
    <t>1001716630707</t>
  </si>
  <si>
    <t>Soutien ASI SGSA</t>
  </si>
  <si>
    <t>1001716630715</t>
  </si>
  <si>
    <t>Serv.de santé courants CLSC STL</t>
  </si>
  <si>
    <t>1001716630716</t>
  </si>
  <si>
    <t>Serv.de santé courants CLSC STM</t>
  </si>
  <si>
    <t>1001716630717</t>
  </si>
  <si>
    <t>Sout.infirm à clin.rés.</t>
  </si>
  <si>
    <t>1001716630725</t>
  </si>
  <si>
    <t>Serv.méd.jeunesse STL</t>
  </si>
  <si>
    <t>1001716630726</t>
  </si>
  <si>
    <t>Serv.méd.jeunesse STM</t>
  </si>
  <si>
    <t>1001716630735</t>
  </si>
  <si>
    <t>Accueil centralisé-Infirm(2)</t>
  </si>
  <si>
    <t>1001716630741</t>
  </si>
  <si>
    <t>Maladies chroniques - Autres</t>
  </si>
  <si>
    <t>1001716630745</t>
  </si>
  <si>
    <t>Mal.chroniques-Infirm</t>
  </si>
  <si>
    <t>1001716630751</t>
  </si>
  <si>
    <t>Equ-Vol Infirm-60</t>
  </si>
  <si>
    <t>1001716630757</t>
  </si>
  <si>
    <t>Postes TIT-SGSA</t>
  </si>
  <si>
    <t>1001716638015</t>
  </si>
  <si>
    <t>Psychogériatrie STL</t>
  </si>
  <si>
    <t>1001716651301</t>
  </si>
  <si>
    <t>Equi.vol P.TIT (0-5 ans)</t>
  </si>
  <si>
    <t>1001716651311</t>
  </si>
  <si>
    <t>Soutien ASI (0-5 ans)</t>
  </si>
  <si>
    <t>1001716651371</t>
  </si>
  <si>
    <t>Santé parent.infantile</t>
  </si>
  <si>
    <t>1001716658951</t>
  </si>
  <si>
    <t>SP - Vaccination influenza</t>
  </si>
  <si>
    <t>1001716658961</t>
  </si>
  <si>
    <t>SP-Ctre abandon du tabag.CAT</t>
  </si>
  <si>
    <t>1001716659001</t>
  </si>
  <si>
    <t>Equ.Vol.P.TIT (5-17 ans)</t>
  </si>
  <si>
    <t>1001716659011</t>
  </si>
  <si>
    <t>Soutien ASI (5-17 ans)</t>
  </si>
  <si>
    <t>1001716659111</t>
  </si>
  <si>
    <t>Santé scolaire primaire</t>
  </si>
  <si>
    <t>1001716659121</t>
  </si>
  <si>
    <t>Santé scolaire secondaire</t>
  </si>
  <si>
    <t>1001716659141</t>
  </si>
  <si>
    <t>SP- VPH</t>
  </si>
  <si>
    <t>1001716660605</t>
  </si>
  <si>
    <t>Prélèvements - CLSC STL</t>
  </si>
  <si>
    <t>1001716660606</t>
  </si>
  <si>
    <t>Prélèvements - CLSC STM</t>
  </si>
  <si>
    <t>1001716693931</t>
  </si>
  <si>
    <t>Santé mentale adulte</t>
  </si>
  <si>
    <t>1001716696903</t>
  </si>
  <si>
    <t>Centre de jour pour pers.perte autonomie</t>
  </si>
  <si>
    <t>1001716715201</t>
  </si>
  <si>
    <t>Gest.Sout FEJ/SP coordo</t>
  </si>
  <si>
    <t>1001716715613</t>
  </si>
  <si>
    <t>Gestion-Soutien Centre de jour-Soutien</t>
  </si>
  <si>
    <t>1001716915931</t>
  </si>
  <si>
    <t>Clinique Réseau St-Michel (2)</t>
  </si>
  <si>
    <t>2471-700</t>
  </si>
  <si>
    <t>Infirmier-ère</t>
  </si>
  <si>
    <t>1913-700</t>
  </si>
  <si>
    <t>Conseiller-ère en soins infirmiers</t>
  </si>
  <si>
    <t>7911-750</t>
  </si>
  <si>
    <t>Infirmier-ère clinicien-ne (+15 min.)</t>
  </si>
  <si>
    <t>7912-750</t>
  </si>
  <si>
    <t>Inf. clinicien-ne ass inf. chef (+15 min.)</t>
  </si>
  <si>
    <t>3455-725</t>
  </si>
  <si>
    <t>Infirmier-ère auxiliaire</t>
  </si>
  <si>
    <t>7489-750</t>
  </si>
  <si>
    <t>Assistant-e infirmier-ère chef (+15 min.)</t>
  </si>
  <si>
    <t>2489-750</t>
  </si>
  <si>
    <t>Assistant-e infirmier-ère chef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</si>
</sst>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 * #,##0.00_)\ _$_ ;_ * \(#,##0.00\)\ _$_ ;_ * &quot;-&quot;??_)\ _$_ ;_ @_ "/>
    <numFmt numFmtId="164" formatCode="0.0%"/>
    <numFmt numFmtId="165" formatCode="_ * #,##0_)\ _$_ ;_ * \(#,##0\)\ _$_ ;_ * &quot;-&quot;??_)\ _$_ ;_ @_ 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18">
    <xf numFmtId="0" fontId="0" fillId="0" borderId="0" xfId="0"/>
    <xf numFmtId="9" fontId="0" fillId="0" borderId="0" xfId="2" applyFont="1"/>
    <xf numFmtId="43" fontId="0" fillId="0" borderId="0" xfId="1" applyFont="1"/>
    <xf numFmtId="43" fontId="0" fillId="2" borderId="0" xfId="1" applyFont="1" applyFill="1"/>
    <xf numFmtId="2" fontId="0" fillId="0" borderId="0" xfId="0" applyNumberFormat="1"/>
    <xf numFmtId="164" fontId="0" fillId="0" borderId="0" xfId="2" applyNumberFormat="1" applyFont="1"/>
    <xf numFmtId="1" fontId="0" fillId="0" borderId="0" xfId="0" applyNumberFormat="1"/>
    <xf numFmtId="165" fontId="0" fillId="0" borderId="0" xfId="1" applyNumberFormat="1" applyFont="1"/>
    <xf numFmtId="43" fontId="0" fillId="0" borderId="0" xfId="1" applyNumberFormat="1" applyFont="1"/>
    <xf numFmtId="43" fontId="0" fillId="0" borderId="0" xfId="0" applyNumberFormat="1"/>
    <xf numFmtId="0" fontId="0" fillId="2" borderId="0" xfId="0" applyFill="1"/>
    <xf numFmtId="0" fontId="2" fillId="0" borderId="0" xfId="0" applyFont="1"/>
    <xf numFmtId="43" fontId="2" fillId="0" borderId="0" xfId="1" applyFont="1"/>
    <xf numFmtId="0" fontId="0" fillId="3" borderId="0" xfId="0" applyFill="1"/>
    <xf numFmtId="43" fontId="0" fillId="3" borderId="0" xfId="1" applyFont="1" applyFill="1"/>
    <xf numFmtId="43" fontId="2" fillId="3" borderId="0" xfId="1" applyFont="1" applyFill="1"/>
    <xf numFmtId="2" fontId="0" fillId="3" borderId="0" xfId="0" applyNumberFormat="1" applyFill="1"/>
    <xf numFmtId="0" fontId="2" fillId="3" borderId="0" xfId="0" applyFont="1" applyFill="1"/>
  </cellXfs>
  <cellStyles count="3">
    <cellStyle name="Milliers" xfId="1" builtinId="3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6"/>
  <sheetViews>
    <sheetView topLeftCell="D1" workbookViewId="0">
      <selection activeCell="K6" sqref="K6:Z6"/>
    </sheetView>
  </sheetViews>
  <sheetFormatPr baseColWidth="10" defaultRowHeight="15" x14ac:dyDescent="0.25"/>
  <cols>
    <col min="6" max="6" width="11.7109375" bestFit="1" customWidth="1"/>
  </cols>
  <sheetData>
    <row r="1" spans="1:26" x14ac:dyDescent="0.25">
      <c r="A1" t="s">
        <v>35</v>
      </c>
      <c r="D1" t="s">
        <v>16</v>
      </c>
      <c r="E1" t="s">
        <v>16</v>
      </c>
      <c r="F1" t="s">
        <v>17</v>
      </c>
      <c r="G1" t="s">
        <v>17</v>
      </c>
      <c r="H1" t="s">
        <v>29</v>
      </c>
      <c r="I1" t="s">
        <v>29</v>
      </c>
      <c r="K1" t="s">
        <v>16</v>
      </c>
      <c r="L1" t="s">
        <v>16</v>
      </c>
      <c r="M1" t="s">
        <v>16</v>
      </c>
      <c r="N1" t="s">
        <v>16</v>
      </c>
      <c r="O1" t="s">
        <v>16</v>
      </c>
      <c r="P1" t="s">
        <v>17</v>
      </c>
      <c r="Q1" t="s">
        <v>17</v>
      </c>
      <c r="R1" t="s">
        <v>17</v>
      </c>
      <c r="S1" t="s">
        <v>17</v>
      </c>
      <c r="T1" t="s">
        <v>17</v>
      </c>
      <c r="U1" t="s">
        <v>29</v>
      </c>
      <c r="V1" t="s">
        <v>29</v>
      </c>
      <c r="W1" t="s">
        <v>29</v>
      </c>
      <c r="X1" t="s">
        <v>29</v>
      </c>
      <c r="Y1" t="s">
        <v>29</v>
      </c>
      <c r="Z1" t="s">
        <v>29</v>
      </c>
    </row>
    <row r="2" spans="1:26" x14ac:dyDescent="0.25">
      <c r="D2" t="s">
        <v>33</v>
      </c>
      <c r="E2" t="s">
        <v>34</v>
      </c>
      <c r="F2" t="s">
        <v>36</v>
      </c>
      <c r="G2" t="s">
        <v>33</v>
      </c>
      <c r="H2" t="s">
        <v>33</v>
      </c>
      <c r="I2" t="s">
        <v>30</v>
      </c>
      <c r="K2" t="s">
        <v>13</v>
      </c>
      <c r="L2" t="s">
        <v>14</v>
      </c>
      <c r="M2" t="s">
        <v>18</v>
      </c>
      <c r="N2" t="s">
        <v>19</v>
      </c>
      <c r="O2" t="s">
        <v>14</v>
      </c>
      <c r="P2" t="s">
        <v>13</v>
      </c>
      <c r="Q2" t="s">
        <v>14</v>
      </c>
      <c r="R2" t="s">
        <v>18</v>
      </c>
      <c r="S2" t="s">
        <v>19</v>
      </c>
      <c r="T2" t="s">
        <v>14</v>
      </c>
      <c r="U2" t="s">
        <v>13</v>
      </c>
      <c r="V2" t="s">
        <v>14</v>
      </c>
      <c r="W2" t="s">
        <v>18</v>
      </c>
      <c r="X2" t="s">
        <v>19</v>
      </c>
      <c r="Y2" t="s">
        <v>14</v>
      </c>
      <c r="Z2" t="s">
        <v>26</v>
      </c>
    </row>
    <row r="3" spans="1:26" x14ac:dyDescent="0.25">
      <c r="D3" t="s">
        <v>31</v>
      </c>
      <c r="E3" t="s">
        <v>31</v>
      </c>
      <c r="F3" t="s">
        <v>31</v>
      </c>
      <c r="G3" t="s">
        <v>31</v>
      </c>
      <c r="H3" t="s">
        <v>31</v>
      </c>
      <c r="I3" t="s">
        <v>32</v>
      </c>
      <c r="K3" t="s">
        <v>12</v>
      </c>
      <c r="L3" t="s">
        <v>15</v>
      </c>
      <c r="M3" t="s">
        <v>15</v>
      </c>
      <c r="N3" t="s">
        <v>15</v>
      </c>
      <c r="O3" t="s">
        <v>20</v>
      </c>
      <c r="P3" t="s">
        <v>12</v>
      </c>
      <c r="Q3" t="s">
        <v>15</v>
      </c>
      <c r="R3" t="s">
        <v>15</v>
      </c>
      <c r="S3" t="s">
        <v>15</v>
      </c>
      <c r="T3" t="s">
        <v>20</v>
      </c>
      <c r="U3" t="s">
        <v>12</v>
      </c>
      <c r="V3" t="s">
        <v>15</v>
      </c>
      <c r="W3" t="s">
        <v>15</v>
      </c>
      <c r="X3" t="s">
        <v>15</v>
      </c>
      <c r="Y3" t="s">
        <v>20</v>
      </c>
      <c r="Z3" t="s">
        <v>12</v>
      </c>
    </row>
    <row r="5" spans="1:26" x14ac:dyDescent="0.25">
      <c r="C5">
        <v>8605120</v>
      </c>
      <c r="D5" s="5">
        <f>(O5-L5)/L5</f>
        <v>-1</v>
      </c>
      <c r="E5" s="7">
        <f>O5-L5</f>
        <v>-17000</v>
      </c>
      <c r="F5" s="7">
        <f>T5-Q5</f>
        <v>-1000</v>
      </c>
      <c r="G5" s="5">
        <f>(T5-Q5)/Q5</f>
        <v>-0.1</v>
      </c>
      <c r="H5" s="5">
        <f>(V5-Y5)/V5</f>
        <v>1</v>
      </c>
      <c r="I5" s="5">
        <f>(Z5-Y5)/Z5</f>
        <v>1</v>
      </c>
      <c r="K5">
        <f>'1001716411201'!$J$4</f>
        <v>19000</v>
      </c>
      <c r="L5">
        <f>'1001716411201'!$K$4</f>
        <v>17000</v>
      </c>
      <c r="M5">
        <f>'1001716411201'!$L$4</f>
        <v>10000</v>
      </c>
      <c r="N5" s="6">
        <f>'1001716411201'!$M$4</f>
        <v>9400</v>
      </c>
      <c r="O5" s="6">
        <f>'1001716411201'!$N$4</f>
        <v>0</v>
      </c>
      <c r="P5" s="6">
        <f>'1001716411201'!$J$5</f>
        <v>10000</v>
      </c>
      <c r="Q5" s="6">
        <f>'1001716411201'!$K$5</f>
        <v>10000</v>
      </c>
      <c r="R5" s="6">
        <f>'1001716411201'!$L$5</f>
        <v>5000</v>
      </c>
      <c r="S5" s="6">
        <f>'1001716411201'!$M$5</f>
        <v>5500</v>
      </c>
      <c r="T5" s="6">
        <f>'1001716411201'!$N$5</f>
        <v>9000</v>
      </c>
      <c r="U5" s="4">
        <f>'1001716411201'!$J$6</f>
        <v>1.9</v>
      </c>
      <c r="V5" s="4">
        <f>'1001716411201'!$K$6</f>
        <v>1.7</v>
      </c>
      <c r="W5" s="4">
        <f>'1001716411201'!$L$6</f>
        <v>2</v>
      </c>
      <c r="X5" s="4">
        <f>'1001716411201'!$M$6</f>
        <v>1.709090909090909</v>
      </c>
      <c r="Y5" s="4">
        <f>'1001716411201'!$N$6</f>
        <v>0</v>
      </c>
      <c r="Z5" s="4">
        <f>'1001716411201'!$O$6</f>
        <v>1.65</v>
      </c>
    </row>
    <row r="6" spans="1:26" x14ac:dyDescent="0.25">
      <c r="C6">
        <v>8605121</v>
      </c>
      <c r="D6" s="5" t="e">
        <f>(O6-L6)/L6</f>
        <v>#REF!</v>
      </c>
      <c r="E6" s="7" t="e">
        <f>O6-L6</f>
        <v>#REF!</v>
      </c>
      <c r="F6" s="7" t="e">
        <f>T6-Q6</f>
        <v>#REF!</v>
      </c>
      <c r="G6" s="5" t="e">
        <f>(T6-Q6)/Q6</f>
        <v>#REF!</v>
      </c>
      <c r="H6" s="5" t="e">
        <f>(V6-Y6)/V6</f>
        <v>#REF!</v>
      </c>
      <c r="I6" s="5" t="e">
        <f>(Z6-Y6)/Z6</f>
        <v>#REF!</v>
      </c>
      <c r="K6" t="e">
        <f>#REF!</f>
        <v>#REF!</v>
      </c>
      <c r="L6" t="e">
        <f>#REF!</f>
        <v>#REF!</v>
      </c>
      <c r="M6" t="e">
        <f>#REF!</f>
        <v>#REF!</v>
      </c>
      <c r="N6" s="6" t="e">
        <f>#REF!</f>
        <v>#REF!</v>
      </c>
      <c r="O6" s="6" t="e">
        <f>#REF!</f>
        <v>#REF!</v>
      </c>
      <c r="P6" s="6" t="e">
        <f>#REF!</f>
        <v>#REF!</v>
      </c>
      <c r="Q6" s="6" t="e">
        <f>#REF!</f>
        <v>#REF!</v>
      </c>
      <c r="R6" s="6" t="e">
        <f>#REF!</f>
        <v>#REF!</v>
      </c>
      <c r="S6" s="6" t="e">
        <f>#REF!</f>
        <v>#REF!</v>
      </c>
      <c r="T6" s="6" t="e">
        <f>#REF!</f>
        <v>#REF!</v>
      </c>
      <c r="U6" s="4" t="e">
        <f>#REF!</f>
        <v>#REF!</v>
      </c>
      <c r="V6" s="4" t="e">
        <f>#REF!</f>
        <v>#REF!</v>
      </c>
      <c r="W6" s="4" t="e">
        <f>#REF!</f>
        <v>#REF!</v>
      </c>
      <c r="X6" s="4" t="e">
        <f>#REF!</f>
        <v>#REF!</v>
      </c>
      <c r="Y6" s="4" t="e">
        <f>#REF!</f>
        <v>#REF!</v>
      </c>
      <c r="Z6" s="4" t="e">
        <f>#REF!</f>
        <v>#REF!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D342"/>
  <sheetViews>
    <sheetView topLeftCell="A306" workbookViewId="0">
      <selection activeCell="C7" sqref="C7"/>
    </sheetView>
  </sheetViews>
  <sheetFormatPr baseColWidth="10" defaultRowHeight="15" x14ac:dyDescent="0.25"/>
  <cols>
    <col min="3" max="3" width="22.5703125" customWidth="1"/>
  </cols>
  <sheetData>
    <row r="6" spans="3:4" x14ac:dyDescent="0.25">
      <c r="C6" s="11" t="s">
        <v>39</v>
      </c>
      <c r="D6" t="s">
        <v>40</v>
      </c>
    </row>
    <row r="7" spans="3:4" x14ac:dyDescent="0.25">
      <c r="C7">
        <v>1001716411201</v>
      </c>
      <c r="D7" t="s">
        <v>46</v>
      </c>
    </row>
    <row r="8" spans="3:4" x14ac:dyDescent="0.25">
      <c r="C8" t="s">
        <v>45</v>
      </c>
      <c r="D8" t="s">
        <v>46</v>
      </c>
    </row>
    <row r="9" spans="3:4" x14ac:dyDescent="0.25">
      <c r="C9" t="s">
        <v>45</v>
      </c>
      <c r="D9" t="s">
        <v>46</v>
      </c>
    </row>
    <row r="10" spans="3:4" x14ac:dyDescent="0.25">
      <c r="C10" t="s">
        <v>51</v>
      </c>
      <c r="D10" t="s">
        <v>52</v>
      </c>
    </row>
    <row r="11" spans="3:4" x14ac:dyDescent="0.25">
      <c r="C11" t="s">
        <v>51</v>
      </c>
      <c r="D11" t="s">
        <v>52</v>
      </c>
    </row>
    <row r="12" spans="3:4" x14ac:dyDescent="0.25">
      <c r="C12" t="s">
        <v>51</v>
      </c>
      <c r="D12" t="s">
        <v>52</v>
      </c>
    </row>
    <row r="13" spans="3:4" x14ac:dyDescent="0.25">
      <c r="C13" t="s">
        <v>51</v>
      </c>
      <c r="D13" t="s">
        <v>52</v>
      </c>
    </row>
    <row r="14" spans="3:4" x14ac:dyDescent="0.25">
      <c r="C14" t="s">
        <v>51</v>
      </c>
      <c r="D14" t="s">
        <v>52</v>
      </c>
    </row>
    <row r="15" spans="3:4" x14ac:dyDescent="0.25">
      <c r="C15" t="s">
        <v>51</v>
      </c>
      <c r="D15" t="s">
        <v>52</v>
      </c>
    </row>
    <row r="16" spans="3:4" x14ac:dyDescent="0.25">
      <c r="C16" t="s">
        <v>53</v>
      </c>
      <c r="D16" t="s">
        <v>54</v>
      </c>
    </row>
    <row r="17" spans="3:4" x14ac:dyDescent="0.25">
      <c r="C17" t="s">
        <v>53</v>
      </c>
      <c r="D17" t="s">
        <v>54</v>
      </c>
    </row>
    <row r="18" spans="3:4" x14ac:dyDescent="0.25">
      <c r="C18" t="s">
        <v>53</v>
      </c>
      <c r="D18" t="s">
        <v>54</v>
      </c>
    </row>
    <row r="19" spans="3:4" x14ac:dyDescent="0.25">
      <c r="C19" t="s">
        <v>55</v>
      </c>
      <c r="D19" t="s">
        <v>56</v>
      </c>
    </row>
    <row r="20" spans="3:4" x14ac:dyDescent="0.25">
      <c r="C20" t="s">
        <v>55</v>
      </c>
      <c r="D20" t="s">
        <v>56</v>
      </c>
    </row>
    <row r="21" spans="3:4" x14ac:dyDescent="0.25">
      <c r="C21" t="s">
        <v>55</v>
      </c>
      <c r="D21" t="s">
        <v>56</v>
      </c>
    </row>
    <row r="22" spans="3:4" x14ac:dyDescent="0.25">
      <c r="C22" t="s">
        <v>57</v>
      </c>
      <c r="D22" t="s">
        <v>58</v>
      </c>
    </row>
    <row r="23" spans="3:4" x14ac:dyDescent="0.25">
      <c r="C23" t="s">
        <v>57</v>
      </c>
      <c r="D23" t="s">
        <v>58</v>
      </c>
    </row>
    <row r="24" spans="3:4" x14ac:dyDescent="0.25">
      <c r="C24" t="s">
        <v>57</v>
      </c>
      <c r="D24" t="s">
        <v>58</v>
      </c>
    </row>
    <row r="25" spans="3:4" x14ac:dyDescent="0.25">
      <c r="C25" t="s">
        <v>59</v>
      </c>
      <c r="D25" t="s">
        <v>60</v>
      </c>
    </row>
    <row r="26" spans="3:4" x14ac:dyDescent="0.25">
      <c r="C26" t="s">
        <v>59</v>
      </c>
      <c r="D26" t="s">
        <v>60</v>
      </c>
    </row>
    <row r="27" spans="3:4" x14ac:dyDescent="0.25">
      <c r="C27" t="s">
        <v>59</v>
      </c>
      <c r="D27" t="s">
        <v>60</v>
      </c>
    </row>
    <row r="28" spans="3:4" x14ac:dyDescent="0.25">
      <c r="C28" t="s">
        <v>61</v>
      </c>
      <c r="D28" t="s">
        <v>62</v>
      </c>
    </row>
    <row r="29" spans="3:4" x14ac:dyDescent="0.25">
      <c r="C29" t="s">
        <v>61</v>
      </c>
      <c r="D29" t="s">
        <v>62</v>
      </c>
    </row>
    <row r="30" spans="3:4" x14ac:dyDescent="0.25">
      <c r="C30" t="s">
        <v>61</v>
      </c>
      <c r="D30" t="s">
        <v>62</v>
      </c>
    </row>
    <row r="31" spans="3:4" x14ac:dyDescent="0.25">
      <c r="C31" t="s">
        <v>63</v>
      </c>
      <c r="D31" t="s">
        <v>64</v>
      </c>
    </row>
    <row r="32" spans="3:4" x14ac:dyDescent="0.25">
      <c r="C32" t="s">
        <v>63</v>
      </c>
      <c r="D32" t="s">
        <v>64</v>
      </c>
    </row>
    <row r="33" spans="3:4" x14ac:dyDescent="0.25">
      <c r="C33" t="s">
        <v>63</v>
      </c>
      <c r="D33" t="s">
        <v>64</v>
      </c>
    </row>
    <row r="34" spans="3:4" x14ac:dyDescent="0.25">
      <c r="C34" t="s">
        <v>65</v>
      </c>
      <c r="D34" t="s">
        <v>66</v>
      </c>
    </row>
    <row r="35" spans="3:4" x14ac:dyDescent="0.25">
      <c r="C35" t="s">
        <v>65</v>
      </c>
      <c r="D35" t="s">
        <v>66</v>
      </c>
    </row>
    <row r="36" spans="3:4" x14ac:dyDescent="0.25">
      <c r="C36" t="s">
        <v>65</v>
      </c>
      <c r="D36" t="s">
        <v>66</v>
      </c>
    </row>
    <row r="37" spans="3:4" x14ac:dyDescent="0.25">
      <c r="C37" t="s">
        <v>67</v>
      </c>
      <c r="D37" t="s">
        <v>68</v>
      </c>
    </row>
    <row r="38" spans="3:4" x14ac:dyDescent="0.25">
      <c r="C38" t="s">
        <v>67</v>
      </c>
      <c r="D38" t="s">
        <v>68</v>
      </c>
    </row>
    <row r="39" spans="3:4" x14ac:dyDescent="0.25">
      <c r="C39" t="s">
        <v>67</v>
      </c>
      <c r="D39" t="s">
        <v>68</v>
      </c>
    </row>
    <row r="40" spans="3:4" x14ac:dyDescent="0.25">
      <c r="C40" t="s">
        <v>69</v>
      </c>
      <c r="D40" t="s">
        <v>70</v>
      </c>
    </row>
    <row r="41" spans="3:4" x14ac:dyDescent="0.25">
      <c r="C41" t="s">
        <v>69</v>
      </c>
      <c r="D41" t="s">
        <v>70</v>
      </c>
    </row>
    <row r="42" spans="3:4" x14ac:dyDescent="0.25">
      <c r="C42" t="s">
        <v>69</v>
      </c>
      <c r="D42" t="s">
        <v>70</v>
      </c>
    </row>
    <row r="43" spans="3:4" x14ac:dyDescent="0.25">
      <c r="C43" t="s">
        <v>71</v>
      </c>
      <c r="D43" t="s">
        <v>72</v>
      </c>
    </row>
    <row r="44" spans="3:4" x14ac:dyDescent="0.25">
      <c r="C44" t="s">
        <v>71</v>
      </c>
      <c r="D44" t="s">
        <v>72</v>
      </c>
    </row>
    <row r="45" spans="3:4" x14ac:dyDescent="0.25">
      <c r="C45" t="s">
        <v>71</v>
      </c>
      <c r="D45" t="s">
        <v>72</v>
      </c>
    </row>
    <row r="46" spans="3:4" x14ac:dyDescent="0.25">
      <c r="C46" t="s">
        <v>71</v>
      </c>
      <c r="D46" t="s">
        <v>72</v>
      </c>
    </row>
    <row r="47" spans="3:4" x14ac:dyDescent="0.25">
      <c r="C47" t="s">
        <v>71</v>
      </c>
      <c r="D47" t="s">
        <v>72</v>
      </c>
    </row>
    <row r="48" spans="3:4" x14ac:dyDescent="0.25">
      <c r="C48" t="s">
        <v>71</v>
      </c>
      <c r="D48" t="s">
        <v>72</v>
      </c>
    </row>
    <row r="49" spans="3:4" x14ac:dyDescent="0.25">
      <c r="C49" t="s">
        <v>73</v>
      </c>
      <c r="D49" t="s">
        <v>74</v>
      </c>
    </row>
    <row r="50" spans="3:4" x14ac:dyDescent="0.25">
      <c r="C50" t="s">
        <v>73</v>
      </c>
      <c r="D50" t="s">
        <v>74</v>
      </c>
    </row>
    <row r="51" spans="3:4" x14ac:dyDescent="0.25">
      <c r="C51" t="s">
        <v>73</v>
      </c>
      <c r="D51" t="s">
        <v>74</v>
      </c>
    </row>
    <row r="52" spans="3:4" x14ac:dyDescent="0.25">
      <c r="C52" t="s">
        <v>73</v>
      </c>
      <c r="D52" t="s">
        <v>74</v>
      </c>
    </row>
    <row r="53" spans="3:4" x14ac:dyDescent="0.25">
      <c r="C53" t="s">
        <v>73</v>
      </c>
      <c r="D53" t="s">
        <v>74</v>
      </c>
    </row>
    <row r="54" spans="3:4" x14ac:dyDescent="0.25">
      <c r="C54" t="s">
        <v>73</v>
      </c>
      <c r="D54" t="s">
        <v>74</v>
      </c>
    </row>
    <row r="55" spans="3:4" x14ac:dyDescent="0.25">
      <c r="C55" t="s">
        <v>75</v>
      </c>
      <c r="D55" t="s">
        <v>76</v>
      </c>
    </row>
    <row r="56" spans="3:4" x14ac:dyDescent="0.25">
      <c r="C56" t="s">
        <v>75</v>
      </c>
      <c r="D56" t="s">
        <v>76</v>
      </c>
    </row>
    <row r="57" spans="3:4" x14ac:dyDescent="0.25">
      <c r="C57" t="s">
        <v>75</v>
      </c>
      <c r="D57" t="s">
        <v>76</v>
      </c>
    </row>
    <row r="58" spans="3:4" x14ac:dyDescent="0.25">
      <c r="C58" t="s">
        <v>77</v>
      </c>
      <c r="D58" t="s">
        <v>78</v>
      </c>
    </row>
    <row r="59" spans="3:4" x14ac:dyDescent="0.25">
      <c r="C59" t="s">
        <v>77</v>
      </c>
      <c r="D59" t="s">
        <v>78</v>
      </c>
    </row>
    <row r="60" spans="3:4" x14ac:dyDescent="0.25">
      <c r="C60" t="s">
        <v>77</v>
      </c>
      <c r="D60" t="s">
        <v>78</v>
      </c>
    </row>
    <row r="61" spans="3:4" x14ac:dyDescent="0.25">
      <c r="C61" t="s">
        <v>77</v>
      </c>
      <c r="D61" t="s">
        <v>78</v>
      </c>
    </row>
    <row r="62" spans="3:4" x14ac:dyDescent="0.25">
      <c r="C62" t="s">
        <v>77</v>
      </c>
      <c r="D62" t="s">
        <v>78</v>
      </c>
    </row>
    <row r="63" spans="3:4" x14ac:dyDescent="0.25">
      <c r="C63" t="s">
        <v>77</v>
      </c>
      <c r="D63" t="s">
        <v>78</v>
      </c>
    </row>
    <row r="64" spans="3:4" x14ac:dyDescent="0.25">
      <c r="C64" t="s">
        <v>79</v>
      </c>
      <c r="D64" t="s">
        <v>80</v>
      </c>
    </row>
    <row r="65" spans="3:4" x14ac:dyDescent="0.25">
      <c r="C65" t="s">
        <v>79</v>
      </c>
      <c r="D65" t="s">
        <v>80</v>
      </c>
    </row>
    <row r="66" spans="3:4" x14ac:dyDescent="0.25">
      <c r="C66" t="s">
        <v>79</v>
      </c>
      <c r="D66" t="s">
        <v>80</v>
      </c>
    </row>
    <row r="67" spans="3:4" x14ac:dyDescent="0.25">
      <c r="C67" t="s">
        <v>79</v>
      </c>
      <c r="D67" t="s">
        <v>80</v>
      </c>
    </row>
    <row r="68" spans="3:4" x14ac:dyDescent="0.25">
      <c r="C68" t="s">
        <v>79</v>
      </c>
      <c r="D68" t="s">
        <v>80</v>
      </c>
    </row>
    <row r="69" spans="3:4" x14ac:dyDescent="0.25">
      <c r="C69" t="s">
        <v>79</v>
      </c>
      <c r="D69" t="s">
        <v>80</v>
      </c>
    </row>
    <row r="70" spans="3:4" x14ac:dyDescent="0.25">
      <c r="C70" t="s">
        <v>81</v>
      </c>
      <c r="D70" t="s">
        <v>82</v>
      </c>
    </row>
    <row r="71" spans="3:4" x14ac:dyDescent="0.25">
      <c r="C71" t="s">
        <v>81</v>
      </c>
      <c r="D71" t="s">
        <v>82</v>
      </c>
    </row>
    <row r="72" spans="3:4" x14ac:dyDescent="0.25">
      <c r="C72" t="s">
        <v>81</v>
      </c>
      <c r="D72" t="s">
        <v>82</v>
      </c>
    </row>
    <row r="73" spans="3:4" x14ac:dyDescent="0.25">
      <c r="C73" t="s">
        <v>81</v>
      </c>
      <c r="D73" t="s">
        <v>82</v>
      </c>
    </row>
    <row r="74" spans="3:4" x14ac:dyDescent="0.25">
      <c r="C74" t="s">
        <v>81</v>
      </c>
      <c r="D74" t="s">
        <v>82</v>
      </c>
    </row>
    <row r="75" spans="3:4" x14ac:dyDescent="0.25">
      <c r="C75" t="s">
        <v>81</v>
      </c>
      <c r="D75" t="s">
        <v>82</v>
      </c>
    </row>
    <row r="76" spans="3:4" x14ac:dyDescent="0.25">
      <c r="C76" t="s">
        <v>81</v>
      </c>
      <c r="D76" t="s">
        <v>82</v>
      </c>
    </row>
    <row r="77" spans="3:4" x14ac:dyDescent="0.25">
      <c r="C77" t="s">
        <v>81</v>
      </c>
      <c r="D77" t="s">
        <v>82</v>
      </c>
    </row>
    <row r="78" spans="3:4" x14ac:dyDescent="0.25">
      <c r="C78" t="s">
        <v>81</v>
      </c>
      <c r="D78" t="s">
        <v>82</v>
      </c>
    </row>
    <row r="79" spans="3:4" x14ac:dyDescent="0.25">
      <c r="C79" t="s">
        <v>81</v>
      </c>
      <c r="D79" t="s">
        <v>82</v>
      </c>
    </row>
    <row r="80" spans="3:4" x14ac:dyDescent="0.25">
      <c r="C80" t="s">
        <v>81</v>
      </c>
      <c r="D80" t="s">
        <v>82</v>
      </c>
    </row>
    <row r="81" spans="3:4" x14ac:dyDescent="0.25">
      <c r="C81" t="s">
        <v>81</v>
      </c>
      <c r="D81" t="s">
        <v>82</v>
      </c>
    </row>
    <row r="82" spans="3:4" x14ac:dyDescent="0.25">
      <c r="C82" t="s">
        <v>83</v>
      </c>
      <c r="D82" t="s">
        <v>84</v>
      </c>
    </row>
    <row r="83" spans="3:4" x14ac:dyDescent="0.25">
      <c r="C83" t="s">
        <v>83</v>
      </c>
      <c r="D83" t="s">
        <v>84</v>
      </c>
    </row>
    <row r="84" spans="3:4" x14ac:dyDescent="0.25">
      <c r="C84" t="s">
        <v>83</v>
      </c>
      <c r="D84" t="s">
        <v>84</v>
      </c>
    </row>
    <row r="85" spans="3:4" x14ac:dyDescent="0.25">
      <c r="C85" t="s">
        <v>83</v>
      </c>
      <c r="D85" t="s">
        <v>84</v>
      </c>
    </row>
    <row r="86" spans="3:4" x14ac:dyDescent="0.25">
      <c r="C86" t="s">
        <v>83</v>
      </c>
      <c r="D86" t="s">
        <v>84</v>
      </c>
    </row>
    <row r="87" spans="3:4" x14ac:dyDescent="0.25">
      <c r="C87" t="s">
        <v>83</v>
      </c>
      <c r="D87" t="s">
        <v>84</v>
      </c>
    </row>
    <row r="88" spans="3:4" x14ac:dyDescent="0.25">
      <c r="C88" t="s">
        <v>83</v>
      </c>
      <c r="D88" t="s">
        <v>84</v>
      </c>
    </row>
    <row r="89" spans="3:4" x14ac:dyDescent="0.25">
      <c r="C89" t="s">
        <v>83</v>
      </c>
      <c r="D89" t="s">
        <v>84</v>
      </c>
    </row>
    <row r="90" spans="3:4" x14ac:dyDescent="0.25">
      <c r="C90" t="s">
        <v>83</v>
      </c>
      <c r="D90" t="s">
        <v>84</v>
      </c>
    </row>
    <row r="91" spans="3:4" x14ac:dyDescent="0.25">
      <c r="C91" t="s">
        <v>85</v>
      </c>
      <c r="D91" t="s">
        <v>86</v>
      </c>
    </row>
    <row r="92" spans="3:4" x14ac:dyDescent="0.25">
      <c r="C92" t="s">
        <v>85</v>
      </c>
      <c r="D92" t="s">
        <v>86</v>
      </c>
    </row>
    <row r="93" spans="3:4" x14ac:dyDescent="0.25">
      <c r="C93" t="s">
        <v>85</v>
      </c>
      <c r="D93" t="s">
        <v>86</v>
      </c>
    </row>
    <row r="94" spans="3:4" x14ac:dyDescent="0.25">
      <c r="C94" t="s">
        <v>85</v>
      </c>
      <c r="D94" t="s">
        <v>86</v>
      </c>
    </row>
    <row r="95" spans="3:4" x14ac:dyDescent="0.25">
      <c r="C95" t="s">
        <v>85</v>
      </c>
      <c r="D95" t="s">
        <v>86</v>
      </c>
    </row>
    <row r="96" spans="3:4" x14ac:dyDescent="0.25">
      <c r="C96" t="s">
        <v>85</v>
      </c>
      <c r="D96" t="s">
        <v>86</v>
      </c>
    </row>
    <row r="97" spans="3:4" x14ac:dyDescent="0.25">
      <c r="C97" t="s">
        <v>87</v>
      </c>
      <c r="D97" t="s">
        <v>88</v>
      </c>
    </row>
    <row r="98" spans="3:4" x14ac:dyDescent="0.25">
      <c r="C98" t="s">
        <v>87</v>
      </c>
      <c r="D98" t="s">
        <v>88</v>
      </c>
    </row>
    <row r="99" spans="3:4" x14ac:dyDescent="0.25">
      <c r="C99" t="s">
        <v>87</v>
      </c>
      <c r="D99" t="s">
        <v>88</v>
      </c>
    </row>
    <row r="100" spans="3:4" x14ac:dyDescent="0.25">
      <c r="C100" t="s">
        <v>87</v>
      </c>
      <c r="D100" t="s">
        <v>88</v>
      </c>
    </row>
    <row r="101" spans="3:4" x14ac:dyDescent="0.25">
      <c r="C101" t="s">
        <v>87</v>
      </c>
      <c r="D101" t="s">
        <v>88</v>
      </c>
    </row>
    <row r="102" spans="3:4" x14ac:dyDescent="0.25">
      <c r="C102" t="s">
        <v>87</v>
      </c>
      <c r="D102" t="s">
        <v>88</v>
      </c>
    </row>
    <row r="103" spans="3:4" x14ac:dyDescent="0.25">
      <c r="C103" t="s">
        <v>89</v>
      </c>
      <c r="D103" t="s">
        <v>90</v>
      </c>
    </row>
    <row r="104" spans="3:4" x14ac:dyDescent="0.25">
      <c r="C104" t="s">
        <v>89</v>
      </c>
      <c r="D104" t="s">
        <v>90</v>
      </c>
    </row>
    <row r="105" spans="3:4" x14ac:dyDescent="0.25">
      <c r="C105" t="s">
        <v>89</v>
      </c>
      <c r="D105" t="s">
        <v>90</v>
      </c>
    </row>
    <row r="106" spans="3:4" x14ac:dyDescent="0.25">
      <c r="C106" t="s">
        <v>89</v>
      </c>
      <c r="D106" t="s">
        <v>90</v>
      </c>
    </row>
    <row r="107" spans="3:4" x14ac:dyDescent="0.25">
      <c r="C107" t="s">
        <v>89</v>
      </c>
      <c r="D107" t="s">
        <v>90</v>
      </c>
    </row>
    <row r="108" spans="3:4" x14ac:dyDescent="0.25">
      <c r="C108" t="s">
        <v>89</v>
      </c>
      <c r="D108" t="s">
        <v>90</v>
      </c>
    </row>
    <row r="109" spans="3:4" x14ac:dyDescent="0.25">
      <c r="C109" t="s">
        <v>91</v>
      </c>
      <c r="D109" t="s">
        <v>92</v>
      </c>
    </row>
    <row r="110" spans="3:4" x14ac:dyDescent="0.25">
      <c r="C110" t="s">
        <v>91</v>
      </c>
      <c r="D110" t="s">
        <v>92</v>
      </c>
    </row>
    <row r="111" spans="3:4" x14ac:dyDescent="0.25">
      <c r="C111" t="s">
        <v>91</v>
      </c>
      <c r="D111" t="s">
        <v>92</v>
      </c>
    </row>
    <row r="112" spans="3:4" x14ac:dyDescent="0.25">
      <c r="C112" t="s">
        <v>91</v>
      </c>
      <c r="D112" t="s">
        <v>92</v>
      </c>
    </row>
    <row r="113" spans="3:4" x14ac:dyDescent="0.25">
      <c r="C113" t="s">
        <v>91</v>
      </c>
      <c r="D113" t="s">
        <v>92</v>
      </c>
    </row>
    <row r="114" spans="3:4" x14ac:dyDescent="0.25">
      <c r="C114" t="s">
        <v>91</v>
      </c>
      <c r="D114" t="s">
        <v>92</v>
      </c>
    </row>
    <row r="115" spans="3:4" x14ac:dyDescent="0.25">
      <c r="C115" t="s">
        <v>91</v>
      </c>
      <c r="D115" t="s">
        <v>92</v>
      </c>
    </row>
    <row r="116" spans="3:4" x14ac:dyDescent="0.25">
      <c r="C116" t="s">
        <v>91</v>
      </c>
      <c r="D116" t="s">
        <v>92</v>
      </c>
    </row>
    <row r="117" spans="3:4" x14ac:dyDescent="0.25">
      <c r="C117" t="s">
        <v>91</v>
      </c>
      <c r="D117" t="s">
        <v>92</v>
      </c>
    </row>
    <row r="118" spans="3:4" x14ac:dyDescent="0.25">
      <c r="C118" t="s">
        <v>93</v>
      </c>
      <c r="D118" t="s">
        <v>94</v>
      </c>
    </row>
    <row r="119" spans="3:4" x14ac:dyDescent="0.25">
      <c r="C119" t="s">
        <v>93</v>
      </c>
      <c r="D119" t="s">
        <v>94</v>
      </c>
    </row>
    <row r="120" spans="3:4" x14ac:dyDescent="0.25">
      <c r="C120" t="s">
        <v>93</v>
      </c>
      <c r="D120" t="s">
        <v>94</v>
      </c>
    </row>
    <row r="121" spans="3:4" x14ac:dyDescent="0.25">
      <c r="C121" t="s">
        <v>93</v>
      </c>
      <c r="D121" t="s">
        <v>94</v>
      </c>
    </row>
    <row r="122" spans="3:4" x14ac:dyDescent="0.25">
      <c r="C122" t="s">
        <v>93</v>
      </c>
      <c r="D122" t="s">
        <v>94</v>
      </c>
    </row>
    <row r="123" spans="3:4" x14ac:dyDescent="0.25">
      <c r="C123" t="s">
        <v>93</v>
      </c>
      <c r="D123" t="s">
        <v>94</v>
      </c>
    </row>
    <row r="124" spans="3:4" x14ac:dyDescent="0.25">
      <c r="C124" t="s">
        <v>95</v>
      </c>
      <c r="D124" t="s">
        <v>96</v>
      </c>
    </row>
    <row r="125" spans="3:4" x14ac:dyDescent="0.25">
      <c r="C125" t="s">
        <v>95</v>
      </c>
      <c r="D125" t="s">
        <v>96</v>
      </c>
    </row>
    <row r="126" spans="3:4" x14ac:dyDescent="0.25">
      <c r="C126" t="s">
        <v>95</v>
      </c>
      <c r="D126" t="s">
        <v>96</v>
      </c>
    </row>
    <row r="127" spans="3:4" x14ac:dyDescent="0.25">
      <c r="C127" t="s">
        <v>95</v>
      </c>
      <c r="D127" t="s">
        <v>96</v>
      </c>
    </row>
    <row r="128" spans="3:4" x14ac:dyDescent="0.25">
      <c r="C128" t="s">
        <v>95</v>
      </c>
      <c r="D128" t="s">
        <v>96</v>
      </c>
    </row>
    <row r="129" spans="3:4" x14ac:dyDescent="0.25">
      <c r="C129" t="s">
        <v>95</v>
      </c>
      <c r="D129" t="s">
        <v>96</v>
      </c>
    </row>
    <row r="130" spans="3:4" x14ac:dyDescent="0.25">
      <c r="C130" t="s">
        <v>97</v>
      </c>
      <c r="D130" t="s">
        <v>98</v>
      </c>
    </row>
    <row r="131" spans="3:4" x14ac:dyDescent="0.25">
      <c r="C131" t="s">
        <v>97</v>
      </c>
      <c r="D131" t="s">
        <v>98</v>
      </c>
    </row>
    <row r="132" spans="3:4" x14ac:dyDescent="0.25">
      <c r="C132" t="s">
        <v>97</v>
      </c>
      <c r="D132" t="s">
        <v>98</v>
      </c>
    </row>
    <row r="133" spans="3:4" x14ac:dyDescent="0.25">
      <c r="C133" t="s">
        <v>97</v>
      </c>
      <c r="D133" t="s">
        <v>98</v>
      </c>
    </row>
    <row r="134" spans="3:4" x14ac:dyDescent="0.25">
      <c r="C134" t="s">
        <v>97</v>
      </c>
      <c r="D134" t="s">
        <v>98</v>
      </c>
    </row>
    <row r="135" spans="3:4" x14ac:dyDescent="0.25">
      <c r="C135" t="s">
        <v>97</v>
      </c>
      <c r="D135" t="s">
        <v>98</v>
      </c>
    </row>
    <row r="136" spans="3:4" x14ac:dyDescent="0.25">
      <c r="C136" t="s">
        <v>97</v>
      </c>
      <c r="D136" t="s">
        <v>98</v>
      </c>
    </row>
    <row r="137" spans="3:4" x14ac:dyDescent="0.25">
      <c r="C137" t="s">
        <v>97</v>
      </c>
      <c r="D137" t="s">
        <v>98</v>
      </c>
    </row>
    <row r="138" spans="3:4" x14ac:dyDescent="0.25">
      <c r="C138" t="s">
        <v>97</v>
      </c>
      <c r="D138" t="s">
        <v>98</v>
      </c>
    </row>
    <row r="139" spans="3:4" x14ac:dyDescent="0.25">
      <c r="C139" t="s">
        <v>97</v>
      </c>
      <c r="D139" t="s">
        <v>98</v>
      </c>
    </row>
    <row r="140" spans="3:4" x14ac:dyDescent="0.25">
      <c r="C140" t="s">
        <v>97</v>
      </c>
      <c r="D140" t="s">
        <v>98</v>
      </c>
    </row>
    <row r="141" spans="3:4" x14ac:dyDescent="0.25">
      <c r="C141" t="s">
        <v>97</v>
      </c>
      <c r="D141" t="s">
        <v>98</v>
      </c>
    </row>
    <row r="142" spans="3:4" x14ac:dyDescent="0.25">
      <c r="C142" t="s">
        <v>99</v>
      </c>
      <c r="D142" t="s">
        <v>100</v>
      </c>
    </row>
    <row r="143" spans="3:4" x14ac:dyDescent="0.25">
      <c r="C143" t="s">
        <v>99</v>
      </c>
      <c r="D143" t="s">
        <v>100</v>
      </c>
    </row>
    <row r="144" spans="3:4" x14ac:dyDescent="0.25">
      <c r="C144" t="s">
        <v>99</v>
      </c>
      <c r="D144" t="s">
        <v>100</v>
      </c>
    </row>
    <row r="145" spans="3:4" x14ac:dyDescent="0.25">
      <c r="C145" t="s">
        <v>99</v>
      </c>
      <c r="D145" t="s">
        <v>100</v>
      </c>
    </row>
    <row r="146" spans="3:4" x14ac:dyDescent="0.25">
      <c r="C146" t="s">
        <v>99</v>
      </c>
      <c r="D146" t="s">
        <v>100</v>
      </c>
    </row>
    <row r="147" spans="3:4" x14ac:dyDescent="0.25">
      <c r="C147" t="s">
        <v>99</v>
      </c>
      <c r="D147" t="s">
        <v>100</v>
      </c>
    </row>
    <row r="148" spans="3:4" x14ac:dyDescent="0.25">
      <c r="C148" t="s">
        <v>99</v>
      </c>
      <c r="D148" t="s">
        <v>100</v>
      </c>
    </row>
    <row r="149" spans="3:4" x14ac:dyDescent="0.25">
      <c r="C149" t="s">
        <v>99</v>
      </c>
      <c r="D149" t="s">
        <v>100</v>
      </c>
    </row>
    <row r="150" spans="3:4" x14ac:dyDescent="0.25">
      <c r="C150" t="s">
        <v>99</v>
      </c>
      <c r="D150" t="s">
        <v>100</v>
      </c>
    </row>
    <row r="151" spans="3:4" x14ac:dyDescent="0.25">
      <c r="C151" t="s">
        <v>101</v>
      </c>
      <c r="D151" t="s">
        <v>102</v>
      </c>
    </row>
    <row r="152" spans="3:4" x14ac:dyDescent="0.25">
      <c r="C152" t="s">
        <v>101</v>
      </c>
      <c r="D152" t="s">
        <v>102</v>
      </c>
    </row>
    <row r="153" spans="3:4" x14ac:dyDescent="0.25">
      <c r="C153" t="s">
        <v>101</v>
      </c>
      <c r="D153" t="s">
        <v>102</v>
      </c>
    </row>
    <row r="154" spans="3:4" x14ac:dyDescent="0.25">
      <c r="C154" t="s">
        <v>101</v>
      </c>
      <c r="D154" t="s">
        <v>102</v>
      </c>
    </row>
    <row r="155" spans="3:4" x14ac:dyDescent="0.25">
      <c r="C155" t="s">
        <v>101</v>
      </c>
      <c r="D155" t="s">
        <v>102</v>
      </c>
    </row>
    <row r="156" spans="3:4" x14ac:dyDescent="0.25">
      <c r="C156" t="s">
        <v>101</v>
      </c>
      <c r="D156" t="s">
        <v>102</v>
      </c>
    </row>
    <row r="157" spans="3:4" x14ac:dyDescent="0.25">
      <c r="C157" t="s">
        <v>103</v>
      </c>
      <c r="D157" t="s">
        <v>104</v>
      </c>
    </row>
    <row r="158" spans="3:4" x14ac:dyDescent="0.25">
      <c r="C158" t="s">
        <v>103</v>
      </c>
      <c r="D158" t="s">
        <v>104</v>
      </c>
    </row>
    <row r="159" spans="3:4" x14ac:dyDescent="0.25">
      <c r="C159" t="s">
        <v>103</v>
      </c>
      <c r="D159" t="s">
        <v>104</v>
      </c>
    </row>
    <row r="160" spans="3:4" x14ac:dyDescent="0.25">
      <c r="C160" t="s">
        <v>103</v>
      </c>
      <c r="D160" t="s">
        <v>104</v>
      </c>
    </row>
    <row r="161" spans="3:4" x14ac:dyDescent="0.25">
      <c r="C161" t="s">
        <v>103</v>
      </c>
      <c r="D161" t="s">
        <v>104</v>
      </c>
    </row>
    <row r="162" spans="3:4" x14ac:dyDescent="0.25">
      <c r="C162" t="s">
        <v>103</v>
      </c>
      <c r="D162" t="s">
        <v>104</v>
      </c>
    </row>
    <row r="163" spans="3:4" x14ac:dyDescent="0.25">
      <c r="C163" t="s">
        <v>105</v>
      </c>
      <c r="D163" t="s">
        <v>106</v>
      </c>
    </row>
    <row r="164" spans="3:4" x14ac:dyDescent="0.25">
      <c r="C164" t="s">
        <v>105</v>
      </c>
      <c r="D164" t="s">
        <v>106</v>
      </c>
    </row>
    <row r="165" spans="3:4" x14ac:dyDescent="0.25">
      <c r="C165" t="s">
        <v>105</v>
      </c>
      <c r="D165" t="s">
        <v>106</v>
      </c>
    </row>
    <row r="166" spans="3:4" x14ac:dyDescent="0.25">
      <c r="C166" t="s">
        <v>107</v>
      </c>
      <c r="D166" t="s">
        <v>108</v>
      </c>
    </row>
    <row r="167" spans="3:4" x14ac:dyDescent="0.25">
      <c r="C167" t="s">
        <v>107</v>
      </c>
      <c r="D167" t="s">
        <v>108</v>
      </c>
    </row>
    <row r="168" spans="3:4" x14ac:dyDescent="0.25">
      <c r="C168" t="s">
        <v>107</v>
      </c>
      <c r="D168" t="s">
        <v>108</v>
      </c>
    </row>
    <row r="169" spans="3:4" x14ac:dyDescent="0.25">
      <c r="C169" t="s">
        <v>109</v>
      </c>
      <c r="D169" t="s">
        <v>110</v>
      </c>
    </row>
    <row r="170" spans="3:4" x14ac:dyDescent="0.25">
      <c r="C170" t="s">
        <v>109</v>
      </c>
      <c r="D170" t="s">
        <v>110</v>
      </c>
    </row>
    <row r="171" spans="3:4" x14ac:dyDescent="0.25">
      <c r="C171" t="s">
        <v>109</v>
      </c>
      <c r="D171" t="s">
        <v>110</v>
      </c>
    </row>
    <row r="172" spans="3:4" x14ac:dyDescent="0.25">
      <c r="C172" t="s">
        <v>109</v>
      </c>
      <c r="D172" t="s">
        <v>110</v>
      </c>
    </row>
    <row r="173" spans="3:4" x14ac:dyDescent="0.25">
      <c r="C173" t="s">
        <v>109</v>
      </c>
      <c r="D173" t="s">
        <v>110</v>
      </c>
    </row>
    <row r="174" spans="3:4" x14ac:dyDescent="0.25">
      <c r="C174" t="s">
        <v>109</v>
      </c>
      <c r="D174" t="s">
        <v>110</v>
      </c>
    </row>
    <row r="175" spans="3:4" x14ac:dyDescent="0.25">
      <c r="C175" t="s">
        <v>109</v>
      </c>
      <c r="D175" t="s">
        <v>110</v>
      </c>
    </row>
    <row r="176" spans="3:4" x14ac:dyDescent="0.25">
      <c r="C176" t="s">
        <v>109</v>
      </c>
      <c r="D176" t="s">
        <v>110</v>
      </c>
    </row>
    <row r="177" spans="3:4" x14ac:dyDescent="0.25">
      <c r="C177" t="s">
        <v>109</v>
      </c>
      <c r="D177" t="s">
        <v>110</v>
      </c>
    </row>
    <row r="178" spans="3:4" x14ac:dyDescent="0.25">
      <c r="C178" t="s">
        <v>111</v>
      </c>
      <c r="D178" t="s">
        <v>112</v>
      </c>
    </row>
    <row r="179" spans="3:4" x14ac:dyDescent="0.25">
      <c r="C179" t="s">
        <v>111</v>
      </c>
      <c r="D179" t="s">
        <v>112</v>
      </c>
    </row>
    <row r="180" spans="3:4" x14ac:dyDescent="0.25">
      <c r="C180" t="s">
        <v>111</v>
      </c>
      <c r="D180" t="s">
        <v>112</v>
      </c>
    </row>
    <row r="181" spans="3:4" x14ac:dyDescent="0.25">
      <c r="C181" t="s">
        <v>111</v>
      </c>
      <c r="D181" t="s">
        <v>112</v>
      </c>
    </row>
    <row r="182" spans="3:4" x14ac:dyDescent="0.25">
      <c r="C182" t="s">
        <v>111</v>
      </c>
      <c r="D182" t="s">
        <v>112</v>
      </c>
    </row>
    <row r="183" spans="3:4" x14ac:dyDescent="0.25">
      <c r="C183" t="s">
        <v>111</v>
      </c>
      <c r="D183" t="s">
        <v>112</v>
      </c>
    </row>
    <row r="184" spans="3:4" x14ac:dyDescent="0.25">
      <c r="C184" t="s">
        <v>111</v>
      </c>
      <c r="D184" t="s">
        <v>112</v>
      </c>
    </row>
    <row r="185" spans="3:4" x14ac:dyDescent="0.25">
      <c r="C185" t="s">
        <v>111</v>
      </c>
      <c r="D185" t="s">
        <v>112</v>
      </c>
    </row>
    <row r="186" spans="3:4" x14ac:dyDescent="0.25">
      <c r="C186" t="s">
        <v>111</v>
      </c>
      <c r="D186" t="s">
        <v>112</v>
      </c>
    </row>
    <row r="187" spans="3:4" x14ac:dyDescent="0.25">
      <c r="C187" t="s">
        <v>113</v>
      </c>
      <c r="D187" t="s">
        <v>114</v>
      </c>
    </row>
    <row r="188" spans="3:4" x14ac:dyDescent="0.25">
      <c r="C188" t="s">
        <v>113</v>
      </c>
      <c r="D188" t="s">
        <v>114</v>
      </c>
    </row>
    <row r="189" spans="3:4" x14ac:dyDescent="0.25">
      <c r="C189" t="s">
        <v>113</v>
      </c>
      <c r="D189" t="s">
        <v>114</v>
      </c>
    </row>
    <row r="190" spans="3:4" x14ac:dyDescent="0.25">
      <c r="C190" t="s">
        <v>113</v>
      </c>
      <c r="D190" t="s">
        <v>114</v>
      </c>
    </row>
    <row r="191" spans="3:4" x14ac:dyDescent="0.25">
      <c r="C191" t="s">
        <v>113</v>
      </c>
      <c r="D191" t="s">
        <v>114</v>
      </c>
    </row>
    <row r="192" spans="3:4" x14ac:dyDescent="0.25">
      <c r="C192" t="s">
        <v>113</v>
      </c>
      <c r="D192" t="s">
        <v>114</v>
      </c>
    </row>
    <row r="193" spans="3:4" x14ac:dyDescent="0.25">
      <c r="C193" t="s">
        <v>113</v>
      </c>
      <c r="D193" t="s">
        <v>114</v>
      </c>
    </row>
    <row r="194" spans="3:4" x14ac:dyDescent="0.25">
      <c r="C194" t="s">
        <v>113</v>
      </c>
      <c r="D194" t="s">
        <v>114</v>
      </c>
    </row>
    <row r="195" spans="3:4" x14ac:dyDescent="0.25">
      <c r="C195" t="s">
        <v>113</v>
      </c>
      <c r="D195" t="s">
        <v>114</v>
      </c>
    </row>
    <row r="196" spans="3:4" x14ac:dyDescent="0.25">
      <c r="C196" t="s">
        <v>115</v>
      </c>
      <c r="D196" t="s">
        <v>116</v>
      </c>
    </row>
    <row r="197" spans="3:4" x14ac:dyDescent="0.25">
      <c r="C197" t="s">
        <v>115</v>
      </c>
      <c r="D197" t="s">
        <v>116</v>
      </c>
    </row>
    <row r="198" spans="3:4" x14ac:dyDescent="0.25">
      <c r="C198" t="s">
        <v>115</v>
      </c>
      <c r="D198" t="s">
        <v>116</v>
      </c>
    </row>
    <row r="199" spans="3:4" x14ac:dyDescent="0.25">
      <c r="C199" t="s">
        <v>117</v>
      </c>
      <c r="D199" t="s">
        <v>118</v>
      </c>
    </row>
    <row r="200" spans="3:4" x14ac:dyDescent="0.25">
      <c r="C200" t="s">
        <v>117</v>
      </c>
      <c r="D200" t="s">
        <v>118</v>
      </c>
    </row>
    <row r="201" spans="3:4" x14ac:dyDescent="0.25">
      <c r="C201" t="s">
        <v>117</v>
      </c>
      <c r="D201" t="s">
        <v>118</v>
      </c>
    </row>
    <row r="202" spans="3:4" x14ac:dyDescent="0.25">
      <c r="C202" t="s">
        <v>119</v>
      </c>
      <c r="D202" t="s">
        <v>120</v>
      </c>
    </row>
    <row r="203" spans="3:4" x14ac:dyDescent="0.25">
      <c r="C203" t="s">
        <v>119</v>
      </c>
      <c r="D203" t="s">
        <v>120</v>
      </c>
    </row>
    <row r="204" spans="3:4" x14ac:dyDescent="0.25">
      <c r="C204" t="s">
        <v>119</v>
      </c>
      <c r="D204" t="s">
        <v>120</v>
      </c>
    </row>
    <row r="205" spans="3:4" x14ac:dyDescent="0.25">
      <c r="C205" t="s">
        <v>121</v>
      </c>
      <c r="D205" t="s">
        <v>122</v>
      </c>
    </row>
    <row r="206" spans="3:4" x14ac:dyDescent="0.25">
      <c r="C206" t="s">
        <v>121</v>
      </c>
      <c r="D206" t="s">
        <v>122</v>
      </c>
    </row>
    <row r="207" spans="3:4" x14ac:dyDescent="0.25">
      <c r="C207" t="s">
        <v>121</v>
      </c>
      <c r="D207" t="s">
        <v>122</v>
      </c>
    </row>
    <row r="208" spans="3:4" x14ac:dyDescent="0.25">
      <c r="C208" t="s">
        <v>123</v>
      </c>
      <c r="D208" t="s">
        <v>124</v>
      </c>
    </row>
    <row r="209" spans="3:4" x14ac:dyDescent="0.25">
      <c r="C209" t="s">
        <v>123</v>
      </c>
      <c r="D209" t="s">
        <v>124</v>
      </c>
    </row>
    <row r="210" spans="3:4" x14ac:dyDescent="0.25">
      <c r="C210" t="s">
        <v>123</v>
      </c>
      <c r="D210" t="s">
        <v>124</v>
      </c>
    </row>
    <row r="211" spans="3:4" x14ac:dyDescent="0.25">
      <c r="C211" t="s">
        <v>125</v>
      </c>
      <c r="D211" t="s">
        <v>126</v>
      </c>
    </row>
    <row r="212" spans="3:4" x14ac:dyDescent="0.25">
      <c r="C212" t="s">
        <v>125</v>
      </c>
      <c r="D212" t="s">
        <v>126</v>
      </c>
    </row>
    <row r="213" spans="3:4" x14ac:dyDescent="0.25">
      <c r="C213" t="s">
        <v>125</v>
      </c>
      <c r="D213" t="s">
        <v>126</v>
      </c>
    </row>
    <row r="214" spans="3:4" x14ac:dyDescent="0.25">
      <c r="C214" t="s">
        <v>127</v>
      </c>
      <c r="D214" t="s">
        <v>128</v>
      </c>
    </row>
    <row r="215" spans="3:4" x14ac:dyDescent="0.25">
      <c r="C215" t="s">
        <v>127</v>
      </c>
      <c r="D215" t="s">
        <v>128</v>
      </c>
    </row>
    <row r="216" spans="3:4" x14ac:dyDescent="0.25">
      <c r="C216" t="s">
        <v>127</v>
      </c>
      <c r="D216" t="s">
        <v>128</v>
      </c>
    </row>
    <row r="217" spans="3:4" x14ac:dyDescent="0.25">
      <c r="C217" t="s">
        <v>129</v>
      </c>
      <c r="D217" t="s">
        <v>130</v>
      </c>
    </row>
    <row r="218" spans="3:4" x14ac:dyDescent="0.25">
      <c r="C218" t="s">
        <v>129</v>
      </c>
      <c r="D218" t="s">
        <v>130</v>
      </c>
    </row>
    <row r="219" spans="3:4" x14ac:dyDescent="0.25">
      <c r="C219" t="s">
        <v>129</v>
      </c>
      <c r="D219" t="s">
        <v>130</v>
      </c>
    </row>
    <row r="220" spans="3:4" x14ac:dyDescent="0.25">
      <c r="C220" t="s">
        <v>129</v>
      </c>
      <c r="D220" t="s">
        <v>130</v>
      </c>
    </row>
    <row r="221" spans="3:4" x14ac:dyDescent="0.25">
      <c r="C221" t="s">
        <v>129</v>
      </c>
      <c r="D221" t="s">
        <v>130</v>
      </c>
    </row>
    <row r="222" spans="3:4" x14ac:dyDescent="0.25">
      <c r="C222" t="s">
        <v>129</v>
      </c>
      <c r="D222" t="s">
        <v>130</v>
      </c>
    </row>
    <row r="223" spans="3:4" x14ac:dyDescent="0.25">
      <c r="C223" t="s">
        <v>129</v>
      </c>
      <c r="D223" t="s">
        <v>130</v>
      </c>
    </row>
    <row r="224" spans="3:4" x14ac:dyDescent="0.25">
      <c r="C224" t="s">
        <v>129</v>
      </c>
      <c r="D224" t="s">
        <v>130</v>
      </c>
    </row>
    <row r="225" spans="3:4" x14ac:dyDescent="0.25">
      <c r="C225" t="s">
        <v>129</v>
      </c>
      <c r="D225" t="s">
        <v>130</v>
      </c>
    </row>
    <row r="226" spans="3:4" x14ac:dyDescent="0.25">
      <c r="C226" t="s">
        <v>131</v>
      </c>
      <c r="D226" t="s">
        <v>132</v>
      </c>
    </row>
    <row r="227" spans="3:4" x14ac:dyDescent="0.25">
      <c r="C227" t="s">
        <v>131</v>
      </c>
      <c r="D227" t="s">
        <v>132</v>
      </c>
    </row>
    <row r="228" spans="3:4" x14ac:dyDescent="0.25">
      <c r="C228" t="s">
        <v>131</v>
      </c>
      <c r="D228" t="s">
        <v>132</v>
      </c>
    </row>
    <row r="229" spans="3:4" x14ac:dyDescent="0.25">
      <c r="C229" t="s">
        <v>133</v>
      </c>
      <c r="D229" t="s">
        <v>134</v>
      </c>
    </row>
    <row r="230" spans="3:4" x14ac:dyDescent="0.25">
      <c r="C230" t="s">
        <v>133</v>
      </c>
      <c r="D230" t="s">
        <v>134</v>
      </c>
    </row>
    <row r="231" spans="3:4" x14ac:dyDescent="0.25">
      <c r="C231" t="s">
        <v>133</v>
      </c>
      <c r="D231" t="s">
        <v>134</v>
      </c>
    </row>
    <row r="232" spans="3:4" x14ac:dyDescent="0.25">
      <c r="C232" t="s">
        <v>133</v>
      </c>
      <c r="D232" t="s">
        <v>134</v>
      </c>
    </row>
    <row r="233" spans="3:4" x14ac:dyDescent="0.25">
      <c r="C233" t="s">
        <v>133</v>
      </c>
      <c r="D233" t="s">
        <v>134</v>
      </c>
    </row>
    <row r="234" spans="3:4" x14ac:dyDescent="0.25">
      <c r="C234" t="s">
        <v>133</v>
      </c>
      <c r="D234" t="s">
        <v>134</v>
      </c>
    </row>
    <row r="235" spans="3:4" x14ac:dyDescent="0.25">
      <c r="C235" t="s">
        <v>135</v>
      </c>
      <c r="D235" t="s">
        <v>136</v>
      </c>
    </row>
    <row r="236" spans="3:4" x14ac:dyDescent="0.25">
      <c r="C236" t="s">
        <v>135</v>
      </c>
      <c r="D236" t="s">
        <v>136</v>
      </c>
    </row>
    <row r="237" spans="3:4" x14ac:dyDescent="0.25">
      <c r="C237" t="s">
        <v>135</v>
      </c>
      <c r="D237" t="s">
        <v>136</v>
      </c>
    </row>
    <row r="238" spans="3:4" x14ac:dyDescent="0.25">
      <c r="C238" t="s">
        <v>135</v>
      </c>
      <c r="D238" t="s">
        <v>136</v>
      </c>
    </row>
    <row r="239" spans="3:4" x14ac:dyDescent="0.25">
      <c r="C239" t="s">
        <v>135</v>
      </c>
      <c r="D239" t="s">
        <v>136</v>
      </c>
    </row>
    <row r="240" spans="3:4" x14ac:dyDescent="0.25">
      <c r="C240" t="s">
        <v>135</v>
      </c>
      <c r="D240" t="s">
        <v>136</v>
      </c>
    </row>
    <row r="241" spans="3:4" x14ac:dyDescent="0.25">
      <c r="C241" t="s">
        <v>137</v>
      </c>
      <c r="D241" t="s">
        <v>138</v>
      </c>
    </row>
    <row r="242" spans="3:4" x14ac:dyDescent="0.25">
      <c r="C242" t="s">
        <v>137</v>
      </c>
      <c r="D242" t="s">
        <v>138</v>
      </c>
    </row>
    <row r="243" spans="3:4" x14ac:dyDescent="0.25">
      <c r="C243" t="s">
        <v>137</v>
      </c>
      <c r="D243" t="s">
        <v>138</v>
      </c>
    </row>
    <row r="244" spans="3:4" x14ac:dyDescent="0.25">
      <c r="C244" t="s">
        <v>139</v>
      </c>
      <c r="D244" t="s">
        <v>140</v>
      </c>
    </row>
    <row r="245" spans="3:4" x14ac:dyDescent="0.25">
      <c r="C245" t="s">
        <v>139</v>
      </c>
      <c r="D245" t="s">
        <v>140</v>
      </c>
    </row>
    <row r="246" spans="3:4" x14ac:dyDescent="0.25">
      <c r="C246" t="s">
        <v>139</v>
      </c>
      <c r="D246" t="s">
        <v>140</v>
      </c>
    </row>
    <row r="247" spans="3:4" x14ac:dyDescent="0.25">
      <c r="C247" t="s">
        <v>141</v>
      </c>
      <c r="D247" t="s">
        <v>142</v>
      </c>
    </row>
    <row r="248" spans="3:4" x14ac:dyDescent="0.25">
      <c r="C248" t="s">
        <v>141</v>
      </c>
      <c r="D248" t="s">
        <v>142</v>
      </c>
    </row>
    <row r="249" spans="3:4" x14ac:dyDescent="0.25">
      <c r="C249" t="s">
        <v>141</v>
      </c>
      <c r="D249" t="s">
        <v>142</v>
      </c>
    </row>
    <row r="250" spans="3:4" x14ac:dyDescent="0.25">
      <c r="C250" t="s">
        <v>143</v>
      </c>
      <c r="D250" t="s">
        <v>144</v>
      </c>
    </row>
    <row r="251" spans="3:4" x14ac:dyDescent="0.25">
      <c r="C251" t="s">
        <v>143</v>
      </c>
      <c r="D251" t="s">
        <v>144</v>
      </c>
    </row>
    <row r="252" spans="3:4" x14ac:dyDescent="0.25">
      <c r="C252" t="s">
        <v>143</v>
      </c>
      <c r="D252" t="s">
        <v>144</v>
      </c>
    </row>
    <row r="253" spans="3:4" x14ac:dyDescent="0.25">
      <c r="C253" t="s">
        <v>143</v>
      </c>
      <c r="D253" t="s">
        <v>144</v>
      </c>
    </row>
    <row r="254" spans="3:4" x14ac:dyDescent="0.25">
      <c r="C254" t="s">
        <v>143</v>
      </c>
      <c r="D254" t="s">
        <v>144</v>
      </c>
    </row>
    <row r="255" spans="3:4" x14ac:dyDescent="0.25">
      <c r="C255" t="s">
        <v>143</v>
      </c>
      <c r="D255" t="s">
        <v>144</v>
      </c>
    </row>
    <row r="256" spans="3:4" x14ac:dyDescent="0.25">
      <c r="C256" t="s">
        <v>145</v>
      </c>
      <c r="D256" t="s">
        <v>146</v>
      </c>
    </row>
    <row r="257" spans="3:4" x14ac:dyDescent="0.25">
      <c r="C257" t="s">
        <v>145</v>
      </c>
      <c r="D257" t="s">
        <v>146</v>
      </c>
    </row>
    <row r="258" spans="3:4" x14ac:dyDescent="0.25">
      <c r="C258" t="s">
        <v>145</v>
      </c>
      <c r="D258" t="s">
        <v>146</v>
      </c>
    </row>
    <row r="259" spans="3:4" x14ac:dyDescent="0.25">
      <c r="C259" t="s">
        <v>147</v>
      </c>
      <c r="D259" t="s">
        <v>148</v>
      </c>
    </row>
    <row r="260" spans="3:4" x14ac:dyDescent="0.25">
      <c r="C260" t="s">
        <v>147</v>
      </c>
      <c r="D260" t="s">
        <v>148</v>
      </c>
    </row>
    <row r="261" spans="3:4" x14ac:dyDescent="0.25">
      <c r="C261" t="s">
        <v>147</v>
      </c>
      <c r="D261" t="s">
        <v>148</v>
      </c>
    </row>
    <row r="262" spans="3:4" x14ac:dyDescent="0.25">
      <c r="C262" t="s">
        <v>149</v>
      </c>
      <c r="D262" t="s">
        <v>150</v>
      </c>
    </row>
    <row r="263" spans="3:4" x14ac:dyDescent="0.25">
      <c r="C263" t="s">
        <v>149</v>
      </c>
      <c r="D263" t="s">
        <v>150</v>
      </c>
    </row>
    <row r="264" spans="3:4" x14ac:dyDescent="0.25">
      <c r="C264" t="s">
        <v>149</v>
      </c>
      <c r="D264" t="s">
        <v>150</v>
      </c>
    </row>
    <row r="265" spans="3:4" x14ac:dyDescent="0.25">
      <c r="C265" t="s">
        <v>151</v>
      </c>
      <c r="D265" t="s">
        <v>152</v>
      </c>
    </row>
    <row r="266" spans="3:4" x14ac:dyDescent="0.25">
      <c r="C266" t="s">
        <v>151</v>
      </c>
      <c r="D266" t="s">
        <v>152</v>
      </c>
    </row>
    <row r="267" spans="3:4" x14ac:dyDescent="0.25">
      <c r="C267" t="s">
        <v>151</v>
      </c>
      <c r="D267" t="s">
        <v>152</v>
      </c>
    </row>
    <row r="268" spans="3:4" x14ac:dyDescent="0.25">
      <c r="C268" t="s">
        <v>153</v>
      </c>
      <c r="D268" t="s">
        <v>154</v>
      </c>
    </row>
    <row r="269" spans="3:4" x14ac:dyDescent="0.25">
      <c r="C269" t="s">
        <v>153</v>
      </c>
      <c r="D269" t="s">
        <v>154</v>
      </c>
    </row>
    <row r="270" spans="3:4" x14ac:dyDescent="0.25">
      <c r="C270" t="s">
        <v>153</v>
      </c>
      <c r="D270" t="s">
        <v>154</v>
      </c>
    </row>
    <row r="271" spans="3:4" x14ac:dyDescent="0.25">
      <c r="C271" t="s">
        <v>155</v>
      </c>
      <c r="D271" t="s">
        <v>156</v>
      </c>
    </row>
    <row r="272" spans="3:4" x14ac:dyDescent="0.25">
      <c r="C272" t="s">
        <v>155</v>
      </c>
      <c r="D272" t="s">
        <v>156</v>
      </c>
    </row>
    <row r="273" spans="3:4" x14ac:dyDescent="0.25">
      <c r="C273" t="s">
        <v>155</v>
      </c>
      <c r="D273" t="s">
        <v>156</v>
      </c>
    </row>
    <row r="274" spans="3:4" x14ac:dyDescent="0.25">
      <c r="C274" t="s">
        <v>155</v>
      </c>
      <c r="D274" t="s">
        <v>156</v>
      </c>
    </row>
    <row r="275" spans="3:4" x14ac:dyDescent="0.25">
      <c r="C275" t="s">
        <v>155</v>
      </c>
      <c r="D275" t="s">
        <v>156</v>
      </c>
    </row>
    <row r="276" spans="3:4" x14ac:dyDescent="0.25">
      <c r="C276" t="s">
        <v>155</v>
      </c>
      <c r="D276" t="s">
        <v>156</v>
      </c>
    </row>
    <row r="277" spans="3:4" x14ac:dyDescent="0.25">
      <c r="C277" t="s">
        <v>157</v>
      </c>
      <c r="D277" t="s">
        <v>158</v>
      </c>
    </row>
    <row r="278" spans="3:4" x14ac:dyDescent="0.25">
      <c r="C278" t="s">
        <v>157</v>
      </c>
      <c r="D278" t="s">
        <v>158</v>
      </c>
    </row>
    <row r="279" spans="3:4" x14ac:dyDescent="0.25">
      <c r="C279" t="s">
        <v>157</v>
      </c>
      <c r="D279" t="s">
        <v>158</v>
      </c>
    </row>
    <row r="280" spans="3:4" x14ac:dyDescent="0.25">
      <c r="C280" t="s">
        <v>159</v>
      </c>
      <c r="D280" t="s">
        <v>160</v>
      </c>
    </row>
    <row r="281" spans="3:4" x14ac:dyDescent="0.25">
      <c r="C281" t="s">
        <v>159</v>
      </c>
      <c r="D281" t="s">
        <v>160</v>
      </c>
    </row>
    <row r="282" spans="3:4" x14ac:dyDescent="0.25">
      <c r="C282" t="s">
        <v>159</v>
      </c>
      <c r="D282" t="s">
        <v>160</v>
      </c>
    </row>
    <row r="283" spans="3:4" x14ac:dyDescent="0.25">
      <c r="C283" t="s">
        <v>159</v>
      </c>
      <c r="D283" t="s">
        <v>160</v>
      </c>
    </row>
    <row r="284" spans="3:4" x14ac:dyDescent="0.25">
      <c r="C284" t="s">
        <v>159</v>
      </c>
      <c r="D284" t="s">
        <v>160</v>
      </c>
    </row>
    <row r="285" spans="3:4" x14ac:dyDescent="0.25">
      <c r="C285" t="s">
        <v>159</v>
      </c>
      <c r="D285" t="s">
        <v>160</v>
      </c>
    </row>
    <row r="286" spans="3:4" x14ac:dyDescent="0.25">
      <c r="C286" t="s">
        <v>161</v>
      </c>
      <c r="D286" t="s">
        <v>162</v>
      </c>
    </row>
    <row r="287" spans="3:4" x14ac:dyDescent="0.25">
      <c r="C287" t="s">
        <v>161</v>
      </c>
      <c r="D287" t="s">
        <v>162</v>
      </c>
    </row>
    <row r="288" spans="3:4" x14ac:dyDescent="0.25">
      <c r="C288" t="s">
        <v>161</v>
      </c>
      <c r="D288" t="s">
        <v>162</v>
      </c>
    </row>
    <row r="289" spans="3:4" x14ac:dyDescent="0.25">
      <c r="C289" t="s">
        <v>161</v>
      </c>
      <c r="D289" t="s">
        <v>162</v>
      </c>
    </row>
    <row r="290" spans="3:4" x14ac:dyDescent="0.25">
      <c r="C290" t="s">
        <v>161</v>
      </c>
      <c r="D290" t="s">
        <v>162</v>
      </c>
    </row>
    <row r="291" spans="3:4" x14ac:dyDescent="0.25">
      <c r="C291" t="s">
        <v>161</v>
      </c>
      <c r="D291" t="s">
        <v>162</v>
      </c>
    </row>
    <row r="292" spans="3:4" x14ac:dyDescent="0.25">
      <c r="C292" t="s">
        <v>163</v>
      </c>
      <c r="D292" t="s">
        <v>164</v>
      </c>
    </row>
    <row r="293" spans="3:4" x14ac:dyDescent="0.25">
      <c r="C293" t="s">
        <v>163</v>
      </c>
      <c r="D293" t="s">
        <v>164</v>
      </c>
    </row>
    <row r="294" spans="3:4" x14ac:dyDescent="0.25">
      <c r="C294" t="s">
        <v>163</v>
      </c>
      <c r="D294" t="s">
        <v>164</v>
      </c>
    </row>
    <row r="295" spans="3:4" x14ac:dyDescent="0.25">
      <c r="C295" t="s">
        <v>165</v>
      </c>
      <c r="D295" t="s">
        <v>166</v>
      </c>
    </row>
    <row r="296" spans="3:4" x14ac:dyDescent="0.25">
      <c r="C296" t="s">
        <v>165</v>
      </c>
      <c r="D296" t="s">
        <v>166</v>
      </c>
    </row>
    <row r="297" spans="3:4" x14ac:dyDescent="0.25">
      <c r="C297" t="s">
        <v>165</v>
      </c>
      <c r="D297" t="s">
        <v>166</v>
      </c>
    </row>
    <row r="298" spans="3:4" x14ac:dyDescent="0.25">
      <c r="C298" t="s">
        <v>165</v>
      </c>
      <c r="D298" t="s">
        <v>166</v>
      </c>
    </row>
    <row r="299" spans="3:4" x14ac:dyDescent="0.25">
      <c r="C299" t="s">
        <v>165</v>
      </c>
      <c r="D299" t="s">
        <v>166</v>
      </c>
    </row>
    <row r="300" spans="3:4" x14ac:dyDescent="0.25">
      <c r="C300" t="s">
        <v>165</v>
      </c>
      <c r="D300" t="s">
        <v>166</v>
      </c>
    </row>
    <row r="301" spans="3:4" x14ac:dyDescent="0.25">
      <c r="C301" t="s">
        <v>167</v>
      </c>
      <c r="D301" t="s">
        <v>168</v>
      </c>
    </row>
    <row r="302" spans="3:4" x14ac:dyDescent="0.25">
      <c r="C302" t="s">
        <v>167</v>
      </c>
      <c r="D302" t="s">
        <v>168</v>
      </c>
    </row>
    <row r="303" spans="3:4" x14ac:dyDescent="0.25">
      <c r="C303" t="s">
        <v>167</v>
      </c>
      <c r="D303" t="s">
        <v>168</v>
      </c>
    </row>
    <row r="304" spans="3:4" x14ac:dyDescent="0.25">
      <c r="C304" t="s">
        <v>169</v>
      </c>
      <c r="D304" t="s">
        <v>170</v>
      </c>
    </row>
    <row r="305" spans="3:4" x14ac:dyDescent="0.25">
      <c r="C305" t="s">
        <v>169</v>
      </c>
      <c r="D305" t="s">
        <v>170</v>
      </c>
    </row>
    <row r="306" spans="3:4" x14ac:dyDescent="0.25">
      <c r="C306" t="s">
        <v>169</v>
      </c>
      <c r="D306" t="s">
        <v>170</v>
      </c>
    </row>
    <row r="307" spans="3:4" x14ac:dyDescent="0.25">
      <c r="C307" t="s">
        <v>169</v>
      </c>
      <c r="D307" t="s">
        <v>170</v>
      </c>
    </row>
    <row r="308" spans="3:4" x14ac:dyDescent="0.25">
      <c r="C308" t="s">
        <v>169</v>
      </c>
      <c r="D308" t="s">
        <v>170</v>
      </c>
    </row>
    <row r="309" spans="3:4" x14ac:dyDescent="0.25">
      <c r="C309" t="s">
        <v>169</v>
      </c>
      <c r="D309" t="s">
        <v>170</v>
      </c>
    </row>
    <row r="310" spans="3:4" x14ac:dyDescent="0.25">
      <c r="C310" t="s">
        <v>171</v>
      </c>
      <c r="D310" t="s">
        <v>172</v>
      </c>
    </row>
    <row r="311" spans="3:4" x14ac:dyDescent="0.25">
      <c r="C311" t="s">
        <v>171</v>
      </c>
      <c r="D311" t="s">
        <v>172</v>
      </c>
    </row>
    <row r="312" spans="3:4" x14ac:dyDescent="0.25">
      <c r="C312" t="s">
        <v>171</v>
      </c>
      <c r="D312" t="s">
        <v>172</v>
      </c>
    </row>
    <row r="313" spans="3:4" x14ac:dyDescent="0.25">
      <c r="C313" t="s">
        <v>171</v>
      </c>
      <c r="D313" t="s">
        <v>172</v>
      </c>
    </row>
    <row r="314" spans="3:4" x14ac:dyDescent="0.25">
      <c r="C314" t="s">
        <v>171</v>
      </c>
      <c r="D314" t="s">
        <v>172</v>
      </c>
    </row>
    <row r="315" spans="3:4" x14ac:dyDescent="0.25">
      <c r="C315" t="s">
        <v>171</v>
      </c>
      <c r="D315" t="s">
        <v>172</v>
      </c>
    </row>
    <row r="316" spans="3:4" x14ac:dyDescent="0.25">
      <c r="C316" t="s">
        <v>173</v>
      </c>
      <c r="D316" t="s">
        <v>174</v>
      </c>
    </row>
    <row r="317" spans="3:4" x14ac:dyDescent="0.25">
      <c r="C317" t="s">
        <v>173</v>
      </c>
      <c r="D317" t="s">
        <v>174</v>
      </c>
    </row>
    <row r="318" spans="3:4" x14ac:dyDescent="0.25">
      <c r="C318" t="s">
        <v>173</v>
      </c>
      <c r="D318" t="s">
        <v>174</v>
      </c>
    </row>
    <row r="319" spans="3:4" x14ac:dyDescent="0.25">
      <c r="C319" t="s">
        <v>175</v>
      </c>
      <c r="D319" t="s">
        <v>176</v>
      </c>
    </row>
    <row r="320" spans="3:4" x14ac:dyDescent="0.25">
      <c r="C320" t="s">
        <v>175</v>
      </c>
      <c r="D320" t="s">
        <v>176</v>
      </c>
    </row>
    <row r="321" spans="3:4" x14ac:dyDescent="0.25">
      <c r="C321" t="s">
        <v>175</v>
      </c>
      <c r="D321" t="s">
        <v>176</v>
      </c>
    </row>
    <row r="322" spans="3:4" x14ac:dyDescent="0.25">
      <c r="C322" t="s">
        <v>177</v>
      </c>
      <c r="D322" t="s">
        <v>178</v>
      </c>
    </row>
    <row r="323" spans="3:4" x14ac:dyDescent="0.25">
      <c r="C323" t="s">
        <v>177</v>
      </c>
      <c r="D323" t="s">
        <v>178</v>
      </c>
    </row>
    <row r="324" spans="3:4" x14ac:dyDescent="0.25">
      <c r="C324" t="s">
        <v>177</v>
      </c>
      <c r="D324" t="s">
        <v>178</v>
      </c>
    </row>
    <row r="325" spans="3:4" x14ac:dyDescent="0.25">
      <c r="C325" t="s">
        <v>179</v>
      </c>
      <c r="D325" t="s">
        <v>180</v>
      </c>
    </row>
    <row r="326" spans="3:4" x14ac:dyDescent="0.25">
      <c r="C326" t="s">
        <v>179</v>
      </c>
      <c r="D326" t="s">
        <v>180</v>
      </c>
    </row>
    <row r="327" spans="3:4" x14ac:dyDescent="0.25">
      <c r="C327" t="s">
        <v>179</v>
      </c>
      <c r="D327" t="s">
        <v>180</v>
      </c>
    </row>
    <row r="328" spans="3:4" x14ac:dyDescent="0.25">
      <c r="C328" t="s">
        <v>181</v>
      </c>
      <c r="D328" t="s">
        <v>182</v>
      </c>
    </row>
    <row r="329" spans="3:4" x14ac:dyDescent="0.25">
      <c r="C329" t="s">
        <v>181</v>
      </c>
      <c r="D329" t="s">
        <v>182</v>
      </c>
    </row>
    <row r="330" spans="3:4" x14ac:dyDescent="0.25">
      <c r="C330" t="s">
        <v>181</v>
      </c>
      <c r="D330" t="s">
        <v>182</v>
      </c>
    </row>
    <row r="331" spans="3:4" x14ac:dyDescent="0.25">
      <c r="C331" t="s">
        <v>183</v>
      </c>
      <c r="D331" t="s">
        <v>184</v>
      </c>
    </row>
    <row r="332" spans="3:4" x14ac:dyDescent="0.25">
      <c r="C332" t="s">
        <v>183</v>
      </c>
      <c r="D332" t="s">
        <v>184</v>
      </c>
    </row>
    <row r="333" spans="3:4" x14ac:dyDescent="0.25">
      <c r="C333" t="s">
        <v>183</v>
      </c>
      <c r="D333" t="s">
        <v>184</v>
      </c>
    </row>
    <row r="334" spans="3:4" x14ac:dyDescent="0.25">
      <c r="C334" t="s">
        <v>185</v>
      </c>
      <c r="D334" t="s">
        <v>186</v>
      </c>
    </row>
    <row r="335" spans="3:4" x14ac:dyDescent="0.25">
      <c r="C335" t="s">
        <v>185</v>
      </c>
      <c r="D335" t="s">
        <v>186</v>
      </c>
    </row>
    <row r="336" spans="3:4" x14ac:dyDescent="0.25">
      <c r="C336" t="s">
        <v>185</v>
      </c>
      <c r="D336" t="s">
        <v>186</v>
      </c>
    </row>
    <row r="337" spans="3:4" x14ac:dyDescent="0.25">
      <c r="C337" t="s">
        <v>187</v>
      </c>
      <c r="D337" t="s">
        <v>188</v>
      </c>
    </row>
    <row r="338" spans="3:4" x14ac:dyDescent="0.25">
      <c r="C338" t="s">
        <v>187</v>
      </c>
      <c r="D338" t="s">
        <v>188</v>
      </c>
    </row>
    <row r="339" spans="3:4" x14ac:dyDescent="0.25">
      <c r="C339" t="s">
        <v>187</v>
      </c>
      <c r="D339" t="s">
        <v>188</v>
      </c>
    </row>
    <row r="340" spans="3:4" x14ac:dyDescent="0.25">
      <c r="C340" t="s">
        <v>187</v>
      </c>
      <c r="D340" t="s">
        <v>188</v>
      </c>
    </row>
    <row r="341" spans="3:4" x14ac:dyDescent="0.25">
      <c r="C341" t="s">
        <v>187</v>
      </c>
      <c r="D341" t="s">
        <v>188</v>
      </c>
    </row>
    <row r="342" spans="3:4" x14ac:dyDescent="0.25">
      <c r="C342" t="s">
        <v>187</v>
      </c>
      <c r="D342" t="s">
        <v>188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topLeftCell="A4" workbookViewId="0">
      <selection activeCell="A27" sqref="A27"/>
    </sheetView>
  </sheetViews>
  <sheetFormatPr baseColWidth="10" defaultRowHeight="15" x14ac:dyDescent="0.25"/>
  <cols>
    <col min="1" max="1" width="29" customWidth="1"/>
    <col min="3" max="3" width="18.5703125" customWidth="1"/>
    <col min="5" max="5" width="28.85546875" customWidth="1"/>
    <col min="9" max="9" width="15.28515625" customWidth="1"/>
    <col min="10" max="12" width="12" bestFit="1" customWidth="1"/>
    <col min="13" max="13" width="11.5703125" bestFit="1" customWidth="1"/>
    <col min="14" max="14" width="12" bestFit="1" customWidth="1"/>
    <col min="18" max="18" width="11.42578125" customWidth="1"/>
    <col min="19" max="19" width="27.85546875" customWidth="1"/>
  </cols>
  <sheetData>
    <row r="1" spans="1:25" x14ac:dyDescent="0.25">
      <c r="B1" t="s">
        <v>0</v>
      </c>
    </row>
    <row r="2" spans="1:25" x14ac:dyDescent="0.25">
      <c r="B2" t="s">
        <v>1</v>
      </c>
      <c r="J2" t="s">
        <v>13</v>
      </c>
      <c r="K2" t="s">
        <v>14</v>
      </c>
      <c r="L2" t="s">
        <v>18</v>
      </c>
      <c r="M2" t="s">
        <v>19</v>
      </c>
      <c r="N2" t="s">
        <v>14</v>
      </c>
    </row>
    <row r="3" spans="1:25" x14ac:dyDescent="0.25">
      <c r="J3" t="s">
        <v>12</v>
      </c>
      <c r="K3" t="s">
        <v>15</v>
      </c>
      <c r="L3" t="s">
        <v>15</v>
      </c>
      <c r="M3" t="s">
        <v>15</v>
      </c>
      <c r="N3" t="s">
        <v>20</v>
      </c>
      <c r="O3" t="s">
        <v>26</v>
      </c>
    </row>
    <row r="4" spans="1:25" x14ac:dyDescent="0.25">
      <c r="B4" t="s">
        <v>2</v>
      </c>
      <c r="C4" t="str">
        <f>C9</f>
        <v>1001716606133</v>
      </c>
      <c r="D4" t="str">
        <f>VLOOKUP(C4,UA_BD!$C$8:$D$342,2,FALSE)</f>
        <v>QT Nord - Soins infirmiers - 3ème étage</v>
      </c>
      <c r="I4" t="s">
        <v>16</v>
      </c>
      <c r="J4" s="7">
        <v>19000</v>
      </c>
      <c r="K4" s="7">
        <v>17000</v>
      </c>
      <c r="L4" s="7">
        <v>10000</v>
      </c>
      <c r="M4" s="7">
        <v>9400</v>
      </c>
      <c r="N4" s="7">
        <f>SUM(R9:R39)</f>
        <v>0</v>
      </c>
    </row>
    <row r="5" spans="1:25" x14ac:dyDescent="0.25">
      <c r="B5" t="s">
        <v>3</v>
      </c>
      <c r="C5" t="s">
        <v>28</v>
      </c>
      <c r="I5" t="s">
        <v>17</v>
      </c>
      <c r="J5" s="7">
        <v>10000</v>
      </c>
      <c r="K5" s="7">
        <v>10000</v>
      </c>
      <c r="L5" s="7">
        <v>5000</v>
      </c>
      <c r="M5" s="7">
        <v>5500</v>
      </c>
      <c r="N5" s="7">
        <v>9000</v>
      </c>
    </row>
    <row r="6" spans="1:25" x14ac:dyDescent="0.25">
      <c r="I6" t="s">
        <v>25</v>
      </c>
      <c r="J6" s="8">
        <f>J4/J5</f>
        <v>1.9</v>
      </c>
      <c r="K6" s="8">
        <f t="shared" ref="K6:N6" si="0">K4/K5</f>
        <v>1.7</v>
      </c>
      <c r="L6" s="8">
        <f t="shared" si="0"/>
        <v>2</v>
      </c>
      <c r="M6" s="8">
        <f t="shared" si="0"/>
        <v>1.709090909090909</v>
      </c>
      <c r="N6" s="8">
        <f t="shared" si="0"/>
        <v>0</v>
      </c>
      <c r="O6" s="9">
        <v>1.65</v>
      </c>
    </row>
    <row r="7" spans="1:25" x14ac:dyDescent="0.25">
      <c r="V7">
        <v>20</v>
      </c>
      <c r="W7">
        <v>11</v>
      </c>
      <c r="X7">
        <v>5</v>
      </c>
      <c r="Y7">
        <v>4</v>
      </c>
    </row>
    <row r="8" spans="1:25" x14ac:dyDescent="0.25">
      <c r="A8" s="11" t="s">
        <v>37</v>
      </c>
      <c r="B8" t="s">
        <v>38</v>
      </c>
      <c r="C8" t="s">
        <v>39</v>
      </c>
      <c r="D8" t="s">
        <v>41</v>
      </c>
      <c r="E8" t="s">
        <v>42</v>
      </c>
      <c r="F8" t="s">
        <v>43</v>
      </c>
      <c r="G8" s="11" t="s">
        <v>4</v>
      </c>
      <c r="H8" t="s">
        <v>5</v>
      </c>
      <c r="I8" t="s">
        <v>6</v>
      </c>
      <c r="J8" t="s">
        <v>7</v>
      </c>
      <c r="K8" t="s">
        <v>8</v>
      </c>
      <c r="L8" t="s">
        <v>9</v>
      </c>
      <c r="M8" t="s">
        <v>10</v>
      </c>
      <c r="N8" t="s">
        <v>11</v>
      </c>
      <c r="P8" t="s">
        <v>27</v>
      </c>
      <c r="Q8" t="s">
        <v>21</v>
      </c>
      <c r="R8" t="s">
        <v>22</v>
      </c>
      <c r="S8" t="s">
        <v>23</v>
      </c>
      <c r="T8" t="s">
        <v>24</v>
      </c>
      <c r="V8" t="s">
        <v>21</v>
      </c>
      <c r="W8" t="s">
        <v>22</v>
      </c>
      <c r="X8" t="s">
        <v>23</v>
      </c>
      <c r="Y8" t="s">
        <v>24</v>
      </c>
    </row>
    <row r="9" spans="1:25" x14ac:dyDescent="0.25">
      <c r="A9" t="str">
        <f>CONCATENATE(C9,"-",D9,"-",G9)</f>
        <v>1001716606133-2489-Jour</v>
      </c>
      <c r="B9" t="s">
        <v>201</v>
      </c>
      <c r="C9" t="s">
        <v>81</v>
      </c>
      <c r="D9">
        <v>2489</v>
      </c>
      <c r="E9" t="s">
        <v>202</v>
      </c>
      <c r="F9" s="2">
        <v>7.5</v>
      </c>
      <c r="G9" s="12" t="s">
        <v>48</v>
      </c>
      <c r="H9" s="3">
        <v>0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0</v>
      </c>
      <c r="O9" s="4">
        <f>((((365-($V$7+$W$7+$X$7+$Y$7)+(($V$7*V9)+($W$7*W9)+($X$7*X9)+($Y$7*Y9)))/7)*((H9*$F9)+(I9*$F9)+(J9*$F9)+(K9*$F9)+(L9*$F9)+(M9*$F9)+(N9*$F9))))</f>
        <v>1955.3571428571429</v>
      </c>
      <c r="P9" s="10"/>
      <c r="Q9" s="10"/>
      <c r="R9" s="10"/>
      <c r="S9" s="10"/>
      <c r="T9" s="10"/>
      <c r="V9" s="1">
        <v>1</v>
      </c>
      <c r="W9" s="1">
        <v>1</v>
      </c>
      <c r="X9" s="1">
        <v>1</v>
      </c>
      <c r="Y9" s="1">
        <v>1</v>
      </c>
    </row>
    <row r="10" spans="1:25" x14ac:dyDescent="0.25">
      <c r="A10" t="str">
        <f t="shared" ref="A10:A24" si="1">CONCATENATE(C10,"-",D10,"-",G10)</f>
        <v>1001716606133-2489-Nuit</v>
      </c>
      <c r="B10" t="s">
        <v>201</v>
      </c>
      <c r="C10" t="s">
        <v>81</v>
      </c>
      <c r="D10">
        <v>2489</v>
      </c>
      <c r="E10" t="s">
        <v>202</v>
      </c>
      <c r="F10" s="2">
        <v>7.5</v>
      </c>
      <c r="G10" s="12" t="s">
        <v>49</v>
      </c>
      <c r="H10" s="3">
        <v>1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4">
        <f>((((365-($V$7+$W$7+$X$7+$Y$7)+(($V$7*V10)+($W$7*W10)+($X$7*X10)+($Y$7*Y10)))/7)*((H10*$F10)+(I10*$F10)+(J10*$F10)+(K10*$F10)+(L10*$F10)+(M10*$F10)+(N10*$F10))))</f>
        <v>782.14285714285722</v>
      </c>
      <c r="P10" s="10"/>
      <c r="Q10" s="10"/>
      <c r="R10" s="10"/>
      <c r="S10" s="10"/>
      <c r="T10" s="10"/>
      <c r="V10" s="1">
        <v>1</v>
      </c>
      <c r="W10" s="1">
        <v>1</v>
      </c>
      <c r="X10" s="1">
        <v>1</v>
      </c>
      <c r="Y10" s="1">
        <v>1</v>
      </c>
    </row>
    <row r="11" spans="1:25" x14ac:dyDescent="0.25">
      <c r="A11" t="str">
        <f t="shared" si="1"/>
        <v>1001716606133-2489-Soir</v>
      </c>
      <c r="B11" t="s">
        <v>201</v>
      </c>
      <c r="C11" t="s">
        <v>81</v>
      </c>
      <c r="D11">
        <v>2489</v>
      </c>
      <c r="E11" t="s">
        <v>202</v>
      </c>
      <c r="F11" s="2">
        <v>7.5</v>
      </c>
      <c r="G11" s="12" t="s">
        <v>50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4">
        <f>((((365-($V$7+$W$7+$X$7+$Y$7)+(($V$7*V11)+($W$7*W11)+($X$7*X11)+($Y$7*Y11)))/7)*((H11*$F11)+(I11*$F11)+(J11*$F11)+(K11*$F11)+(L11*$F11)+(M11*$F11)+(N11*$F11))))</f>
        <v>0</v>
      </c>
      <c r="P11" s="10"/>
      <c r="Q11" s="10"/>
      <c r="R11" s="10"/>
      <c r="S11" s="10"/>
      <c r="T11" s="10"/>
      <c r="V11" s="1">
        <v>1</v>
      </c>
      <c r="W11" s="1">
        <v>1</v>
      </c>
      <c r="X11" s="1">
        <v>1</v>
      </c>
      <c r="Y11" s="1">
        <v>1</v>
      </c>
    </row>
    <row r="12" spans="1:25" x14ac:dyDescent="0.25">
      <c r="A12" t="str">
        <f t="shared" si="1"/>
        <v>1001716606133-3455-Jour</v>
      </c>
      <c r="B12" t="s">
        <v>197</v>
      </c>
      <c r="C12" t="s">
        <v>81</v>
      </c>
      <c r="D12">
        <v>3455</v>
      </c>
      <c r="E12" t="s">
        <v>198</v>
      </c>
      <c r="F12" s="2">
        <v>7.25</v>
      </c>
      <c r="G12" s="12" t="s">
        <v>48</v>
      </c>
      <c r="H12" s="3"/>
      <c r="I12" s="3"/>
      <c r="J12" s="3"/>
      <c r="K12" s="3"/>
      <c r="L12" s="3"/>
      <c r="M12" s="3"/>
      <c r="N12" s="3"/>
      <c r="O12" s="4">
        <f>((((365-($V$7+$W$7+$X$7+$Y$7)+(($V$7*V12)+($W$7*W12)+($X$7*X12)+($Y$7*Y12)))/7)*((H12*$F12)+(I12*$F12)+(J12*$F12)+(K12*$F12)+(L12*$F12)+(M12*$F12)+(N12*$F12))))</f>
        <v>0</v>
      </c>
      <c r="P12" s="10"/>
      <c r="Q12" s="10"/>
      <c r="R12" s="10"/>
      <c r="S12" s="10"/>
      <c r="T12" s="10"/>
      <c r="V12" s="1">
        <v>1</v>
      </c>
      <c r="W12" s="1">
        <v>1</v>
      </c>
      <c r="X12" s="1">
        <v>1</v>
      </c>
      <c r="Y12" s="1">
        <v>1</v>
      </c>
    </row>
    <row r="13" spans="1:25" x14ac:dyDescent="0.25">
      <c r="A13" t="str">
        <f t="shared" si="1"/>
        <v>1001716606133-3455-Nuit</v>
      </c>
      <c r="B13" t="s">
        <v>197</v>
      </c>
      <c r="C13" t="s">
        <v>81</v>
      </c>
      <c r="D13">
        <v>3455</v>
      </c>
      <c r="E13" t="s">
        <v>198</v>
      </c>
      <c r="F13" s="2">
        <v>7.25</v>
      </c>
      <c r="G13" s="12" t="s">
        <v>49</v>
      </c>
      <c r="H13" s="3"/>
      <c r="I13" s="3"/>
      <c r="J13" s="3"/>
      <c r="K13" s="3"/>
      <c r="L13" s="3"/>
      <c r="M13" s="3"/>
      <c r="N13" s="3"/>
      <c r="O13" s="4">
        <f>((((365-($V$7+$W$7+$X$7+$Y$7)+(($V$7*V13)+($W$7*W13)+($X$7*X13)+($Y$7*Y13)))/7)*((H13*$F13)+(I13*$F13)+(J13*$F13)+(K13*$F13)+(L13*$F13)+(M13*$F13)+(N13*$F13))))</f>
        <v>0</v>
      </c>
      <c r="P13" s="10"/>
      <c r="Q13" s="10"/>
      <c r="R13" s="10"/>
      <c r="S13" s="10"/>
      <c r="T13" s="10"/>
      <c r="V13" s="1">
        <v>1</v>
      </c>
      <c r="W13" s="1">
        <v>1</v>
      </c>
      <c r="X13" s="1">
        <v>1</v>
      </c>
      <c r="Y13" s="1">
        <v>1</v>
      </c>
    </row>
    <row r="14" spans="1:25" x14ac:dyDescent="0.25">
      <c r="A14" t="str">
        <f t="shared" si="1"/>
        <v>1001716606133-3455-Soir</v>
      </c>
      <c r="B14" t="s">
        <v>197</v>
      </c>
      <c r="C14" t="s">
        <v>81</v>
      </c>
      <c r="D14">
        <v>3455</v>
      </c>
      <c r="E14" t="s">
        <v>198</v>
      </c>
      <c r="F14" s="2">
        <v>7.25</v>
      </c>
      <c r="G14" s="12" t="s">
        <v>50</v>
      </c>
      <c r="H14" s="3"/>
      <c r="I14" s="3"/>
      <c r="J14" s="3"/>
      <c r="K14" s="3"/>
      <c r="L14" s="3"/>
      <c r="M14" s="3"/>
      <c r="N14" s="3"/>
      <c r="O14" s="4">
        <f>((((365-($V$7+$W$7+$X$7+$Y$7)+(($V$7*V15)+($W$7*W15)+($X$7*X15)+($Y$7*Y15)))/7)*((H14*$F14)+(I14*$F14)+(J14*$F14)+(K14*$F14)+(L14*$F14)+(M14*$F14)+(N14*$F14))))</f>
        <v>0</v>
      </c>
      <c r="P14" s="10"/>
      <c r="Q14" s="10"/>
      <c r="R14" s="10"/>
      <c r="S14" s="10"/>
      <c r="T14" s="10"/>
      <c r="V14" s="1">
        <v>1</v>
      </c>
      <c r="W14" s="1">
        <v>1</v>
      </c>
      <c r="X14" s="1">
        <v>1</v>
      </c>
      <c r="Y14" s="1">
        <v>1</v>
      </c>
    </row>
    <row r="15" spans="1:25" x14ac:dyDescent="0.25">
      <c r="A15" t="str">
        <f t="shared" si="1"/>
        <v>1001716606133-7489-Jour</v>
      </c>
      <c r="B15" t="s">
        <v>199</v>
      </c>
      <c r="C15" t="s">
        <v>81</v>
      </c>
      <c r="D15">
        <v>7489</v>
      </c>
      <c r="E15" t="s">
        <v>200</v>
      </c>
      <c r="F15" s="2">
        <v>7.5</v>
      </c>
      <c r="G15" s="12" t="s">
        <v>48</v>
      </c>
      <c r="K15" s="2"/>
      <c r="L15" s="2"/>
      <c r="M15" s="2"/>
      <c r="N15" s="2"/>
      <c r="O15" s="2"/>
      <c r="P15" s="2"/>
      <c r="Q15" s="2"/>
      <c r="V15" s="1"/>
      <c r="W15" s="1"/>
      <c r="X15" s="1"/>
      <c r="Y15" s="1"/>
    </row>
    <row r="16" spans="1:25" x14ac:dyDescent="0.25">
      <c r="A16" t="str">
        <f t="shared" si="1"/>
        <v>1001716606133-7489-Nuit</v>
      </c>
      <c r="B16" t="s">
        <v>199</v>
      </c>
      <c r="C16" t="s">
        <v>81</v>
      </c>
      <c r="D16">
        <v>7489</v>
      </c>
      <c r="E16" t="s">
        <v>200</v>
      </c>
      <c r="F16" s="2">
        <v>7.5</v>
      </c>
      <c r="G16" s="12" t="s">
        <v>49</v>
      </c>
      <c r="K16" s="2"/>
      <c r="L16" s="2"/>
      <c r="M16" s="2"/>
      <c r="N16" s="2"/>
      <c r="O16" s="2"/>
      <c r="P16" s="2"/>
      <c r="Q16" s="2"/>
    </row>
    <row r="17" spans="1:17" x14ac:dyDescent="0.25">
      <c r="A17" t="str">
        <f t="shared" si="1"/>
        <v>1001716606133-7489-Soir</v>
      </c>
      <c r="B17" t="s">
        <v>199</v>
      </c>
      <c r="C17" t="s">
        <v>81</v>
      </c>
      <c r="D17">
        <v>7489</v>
      </c>
      <c r="E17" t="s">
        <v>200</v>
      </c>
      <c r="F17" s="2">
        <v>7.5</v>
      </c>
      <c r="G17" s="12" t="s">
        <v>50</v>
      </c>
      <c r="K17" s="2"/>
      <c r="L17" s="2"/>
      <c r="M17" s="2"/>
      <c r="N17" s="2"/>
      <c r="O17" s="2"/>
      <c r="P17" s="2"/>
      <c r="Q17" s="2"/>
    </row>
    <row r="18" spans="1:17" x14ac:dyDescent="0.25">
      <c r="A18" t="str">
        <f t="shared" si="1"/>
        <v>1001716606133-7912-Jour</v>
      </c>
      <c r="B18" t="s">
        <v>195</v>
      </c>
      <c r="C18" t="s">
        <v>81</v>
      </c>
      <c r="D18">
        <v>7912</v>
      </c>
      <c r="E18" t="s">
        <v>196</v>
      </c>
      <c r="F18" s="2">
        <v>7.5</v>
      </c>
      <c r="G18" s="12" t="s">
        <v>48</v>
      </c>
      <c r="K18" s="2"/>
      <c r="L18" s="2"/>
      <c r="M18" s="2"/>
      <c r="N18" s="2"/>
      <c r="O18" s="2"/>
      <c r="P18" s="2"/>
      <c r="Q18" s="2"/>
    </row>
    <row r="19" spans="1:17" x14ac:dyDescent="0.25">
      <c r="A19" t="str">
        <f t="shared" si="1"/>
        <v>1001716606133-7912-Nuit</v>
      </c>
      <c r="B19" t="s">
        <v>195</v>
      </c>
      <c r="C19" t="s">
        <v>81</v>
      </c>
      <c r="D19">
        <v>7912</v>
      </c>
      <c r="E19" t="s">
        <v>196</v>
      </c>
      <c r="F19" s="2">
        <v>7.5</v>
      </c>
      <c r="G19" s="12" t="s">
        <v>49</v>
      </c>
      <c r="K19" s="2"/>
      <c r="L19" s="2"/>
      <c r="M19" s="2"/>
      <c r="N19" s="2"/>
      <c r="O19" s="2"/>
      <c r="P19" s="2"/>
      <c r="Q19" s="2"/>
    </row>
    <row r="20" spans="1:17" x14ac:dyDescent="0.25">
      <c r="A20" t="str">
        <f t="shared" si="1"/>
        <v>1001716606133-7912-Soir</v>
      </c>
      <c r="B20" t="s">
        <v>195</v>
      </c>
      <c r="C20" t="s">
        <v>81</v>
      </c>
      <c r="D20">
        <v>7912</v>
      </c>
      <c r="E20" t="s">
        <v>196</v>
      </c>
      <c r="F20" s="2">
        <v>7.5</v>
      </c>
      <c r="G20" s="12" t="s">
        <v>50</v>
      </c>
      <c r="K20" s="2"/>
      <c r="L20" s="2"/>
      <c r="M20" s="2"/>
      <c r="N20" s="2"/>
      <c r="O20" s="2"/>
      <c r="P20" s="2"/>
      <c r="Q20" s="2"/>
    </row>
    <row r="21" spans="1:17" x14ac:dyDescent="0.25">
      <c r="A21" t="str">
        <f t="shared" si="1"/>
        <v>--</v>
      </c>
      <c r="B21" s="13"/>
      <c r="C21" s="13"/>
      <c r="D21" s="13"/>
      <c r="E21" s="13"/>
      <c r="F21" s="13"/>
      <c r="G21" s="13"/>
      <c r="K21" s="2"/>
      <c r="L21" s="2"/>
      <c r="M21" s="2"/>
      <c r="N21" s="2"/>
      <c r="O21" s="2"/>
      <c r="P21" s="2"/>
      <c r="Q21" s="2"/>
    </row>
    <row r="22" spans="1:17" x14ac:dyDescent="0.25">
      <c r="A22" t="str">
        <f t="shared" si="1"/>
        <v>--</v>
      </c>
      <c r="B22" s="13"/>
      <c r="C22" s="13"/>
      <c r="D22" s="13"/>
      <c r="E22" s="13"/>
      <c r="F22" s="13"/>
      <c r="G22" s="13"/>
      <c r="K22" s="2"/>
      <c r="L22" s="2"/>
      <c r="M22" s="2"/>
      <c r="N22" s="2"/>
      <c r="O22" s="2"/>
      <c r="P22" s="2"/>
      <c r="Q22" s="2"/>
    </row>
    <row r="23" spans="1:17" x14ac:dyDescent="0.25">
      <c r="A23" t="str">
        <f t="shared" si="1"/>
        <v>--</v>
      </c>
      <c r="B23" s="13"/>
      <c r="C23" s="13"/>
      <c r="D23" s="13"/>
      <c r="E23" s="13"/>
      <c r="F23" s="13"/>
      <c r="G23" s="13"/>
      <c r="K23" s="2"/>
      <c r="L23" s="2"/>
      <c r="M23" s="2"/>
      <c r="N23" s="2"/>
      <c r="O23" s="2"/>
      <c r="P23" s="2"/>
      <c r="Q23" s="2"/>
    </row>
    <row r="24" spans="1:17" x14ac:dyDescent="0.25">
      <c r="A24" t="str">
        <f t="shared" si="1"/>
        <v>--</v>
      </c>
      <c r="B24" s="13"/>
      <c r="C24" s="13"/>
      <c r="D24" s="13"/>
      <c r="E24" s="13"/>
      <c r="F24" s="13"/>
      <c r="G24" s="13"/>
    </row>
    <row r="25" spans="1:17" x14ac:dyDescent="0.25">
      <c r="B25" s="13"/>
      <c r="C25" s="13"/>
      <c r="D25" s="13"/>
      <c r="E25" s="13"/>
      <c r="F25" s="13"/>
      <c r="G25" s="13"/>
    </row>
    <row r="26" spans="1:17" x14ac:dyDescent="0.25">
      <c r="B26" s="13"/>
      <c r="C26" s="13"/>
      <c r="D26" s="13"/>
      <c r="E26" s="13"/>
      <c r="F26" s="13"/>
      <c r="G26" s="13"/>
    </row>
    <row r="27" spans="1:17" x14ac:dyDescent="0.25">
      <c r="B27" s="13"/>
      <c r="C27" s="13"/>
      <c r="D27" s="13"/>
      <c r="E27" s="13"/>
      <c r="F27" s="13"/>
      <c r="G27" s="13"/>
    </row>
    <row r="28" spans="1:17" x14ac:dyDescent="0.25">
      <c r="A28" s="11"/>
      <c r="B28" s="13"/>
      <c r="C28" s="13"/>
      <c r="D28" s="13"/>
      <c r="E28" s="13"/>
      <c r="F28" s="13"/>
      <c r="G28" s="17"/>
    </row>
    <row r="29" spans="1:17" x14ac:dyDescent="0.25">
      <c r="B29" s="13"/>
      <c r="C29" s="13"/>
      <c r="D29" s="13"/>
      <c r="E29" s="13"/>
      <c r="F29" s="14"/>
      <c r="G29" s="15"/>
    </row>
    <row r="30" spans="1:17" x14ac:dyDescent="0.25">
      <c r="B30" s="13"/>
      <c r="C30" s="13"/>
      <c r="D30" s="13"/>
      <c r="E30" s="13"/>
      <c r="F30" s="14"/>
      <c r="G30" s="15"/>
    </row>
    <row r="31" spans="1:17" x14ac:dyDescent="0.25">
      <c r="B31" s="13"/>
      <c r="C31" s="13"/>
      <c r="D31" s="13"/>
      <c r="E31" s="13"/>
      <c r="F31" s="14"/>
      <c r="G31" s="15"/>
    </row>
    <row r="32" spans="1:17" x14ac:dyDescent="0.25">
      <c r="B32" s="13"/>
      <c r="C32" s="13"/>
      <c r="D32" s="13"/>
      <c r="E32" s="13"/>
      <c r="F32" s="14"/>
      <c r="G32" s="15"/>
    </row>
    <row r="33" spans="6:7" x14ac:dyDescent="0.25">
      <c r="F33" s="2"/>
      <c r="G33" s="12"/>
    </row>
    <row r="34" spans="6:7" x14ac:dyDescent="0.25">
      <c r="F34" s="2"/>
      <c r="G34" s="12"/>
    </row>
    <row r="35" spans="6:7" x14ac:dyDescent="0.25">
      <c r="F35" s="2"/>
      <c r="G35" s="12"/>
    </row>
    <row r="36" spans="6:7" x14ac:dyDescent="0.25">
      <c r="F36" s="2"/>
      <c r="G36" s="12"/>
    </row>
    <row r="37" spans="6:7" x14ac:dyDescent="0.25">
      <c r="F37" s="2"/>
      <c r="G37" s="1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topLeftCell="A4" workbookViewId="0">
      <selection activeCell="A27" sqref="A27"/>
    </sheetView>
  </sheetViews>
  <sheetFormatPr baseColWidth="10" defaultRowHeight="15" x14ac:dyDescent="0.25"/>
  <cols>
    <col min="1" max="1" width="29" customWidth="1"/>
    <col min="3" max="3" width="18.5703125" customWidth="1"/>
    <col min="5" max="5" width="28.85546875" customWidth="1"/>
    <col min="9" max="9" width="15.28515625" customWidth="1"/>
    <col min="10" max="12" width="12" bestFit="1" customWidth="1"/>
    <col min="13" max="13" width="11.5703125" bestFit="1" customWidth="1"/>
    <col min="14" max="14" width="12" bestFit="1" customWidth="1"/>
    <col min="18" max="18" width="11.42578125" customWidth="1"/>
    <col min="19" max="19" width="27.85546875" customWidth="1"/>
  </cols>
  <sheetData>
    <row r="1" spans="1:25" x14ac:dyDescent="0.25">
      <c r="B1" t="s">
        <v>0</v>
      </c>
    </row>
    <row r="2" spans="1:25" x14ac:dyDescent="0.25">
      <c r="B2" t="s">
        <v>1</v>
      </c>
      <c r="J2" t="s">
        <v>13</v>
      </c>
      <c r="K2" t="s">
        <v>14</v>
      </c>
      <c r="L2" t="s">
        <v>18</v>
      </c>
      <c r="M2" t="s">
        <v>19</v>
      </c>
      <c r="N2" t="s">
        <v>14</v>
      </c>
    </row>
    <row r="3" spans="1:25" x14ac:dyDescent="0.25">
      <c r="J3" t="s">
        <v>12</v>
      </c>
      <c r="K3" t="s">
        <v>15</v>
      </c>
      <c r="L3" t="s">
        <v>15</v>
      </c>
      <c r="M3" t="s">
        <v>15</v>
      </c>
      <c r="N3" t="s">
        <v>20</v>
      </c>
      <c r="O3" t="s">
        <v>26</v>
      </c>
    </row>
    <row r="4" spans="1:25" x14ac:dyDescent="0.25">
      <c r="B4" t="s">
        <v>2</v>
      </c>
      <c r="C4" t="str">
        <f>C9</f>
        <v>1001716606124</v>
      </c>
      <c r="D4" t="str">
        <f>VLOOKUP(C4,UA_BD!$C$8:$D$342,2,FALSE)</f>
        <v>QS - Soins infirmiers - 2ème étage</v>
      </c>
      <c r="I4" t="s">
        <v>16</v>
      </c>
      <c r="J4" s="7">
        <v>19000</v>
      </c>
      <c r="K4" s="7">
        <v>17000</v>
      </c>
      <c r="L4" s="7">
        <v>10000</v>
      </c>
      <c r="M4" s="7">
        <v>9400</v>
      </c>
      <c r="N4" s="7">
        <f>SUM(R9:R39)</f>
        <v>0</v>
      </c>
    </row>
    <row r="5" spans="1:25" x14ac:dyDescent="0.25">
      <c r="B5" t="s">
        <v>3</v>
      </c>
      <c r="C5" t="s">
        <v>28</v>
      </c>
      <c r="I5" t="s">
        <v>17</v>
      </c>
      <c r="J5" s="7">
        <v>10000</v>
      </c>
      <c r="K5" s="7">
        <v>10000</v>
      </c>
      <c r="L5" s="7">
        <v>5000</v>
      </c>
      <c r="M5" s="7">
        <v>5500</v>
      </c>
      <c r="N5" s="7">
        <v>9000</v>
      </c>
    </row>
    <row r="6" spans="1:25" x14ac:dyDescent="0.25">
      <c r="I6" t="s">
        <v>25</v>
      </c>
      <c r="J6" s="8">
        <f>J4/J5</f>
        <v>1.9</v>
      </c>
      <c r="K6" s="8">
        <f t="shared" ref="K6:N6" si="0">K4/K5</f>
        <v>1.7</v>
      </c>
      <c r="L6" s="8">
        <f t="shared" si="0"/>
        <v>2</v>
      </c>
      <c r="M6" s="8">
        <f t="shared" si="0"/>
        <v>1.709090909090909</v>
      </c>
      <c r="N6" s="8">
        <f t="shared" si="0"/>
        <v>0</v>
      </c>
      <c r="O6" s="9">
        <v>1.65</v>
      </c>
    </row>
    <row r="7" spans="1:25" x14ac:dyDescent="0.25">
      <c r="V7">
        <v>20</v>
      </c>
      <c r="W7">
        <v>11</v>
      </c>
      <c r="X7">
        <v>5</v>
      </c>
      <c r="Y7">
        <v>4</v>
      </c>
    </row>
    <row r="8" spans="1:25" x14ac:dyDescent="0.25">
      <c r="A8" s="11" t="s">
        <v>37</v>
      </c>
      <c r="B8" t="s">
        <v>38</v>
      </c>
      <c r="C8" t="s">
        <v>39</v>
      </c>
      <c r="D8" t="s">
        <v>41</v>
      </c>
      <c r="E8" t="s">
        <v>42</v>
      </c>
      <c r="F8" t="s">
        <v>43</v>
      </c>
      <c r="G8" s="11" t="s">
        <v>4</v>
      </c>
      <c r="H8" t="s">
        <v>5</v>
      </c>
      <c r="I8" t="s">
        <v>6</v>
      </c>
      <c r="J8" t="s">
        <v>7</v>
      </c>
      <c r="K8" t="s">
        <v>8</v>
      </c>
      <c r="L8" t="s">
        <v>9</v>
      </c>
      <c r="M8" t="s">
        <v>10</v>
      </c>
      <c r="N8" t="s">
        <v>11</v>
      </c>
      <c r="P8" t="s">
        <v>27</v>
      </c>
      <c r="Q8" t="s">
        <v>21</v>
      </c>
      <c r="R8" t="s">
        <v>22</v>
      </c>
      <c r="S8" t="s">
        <v>23</v>
      </c>
      <c r="T8" t="s">
        <v>24</v>
      </c>
      <c r="V8" t="s">
        <v>21</v>
      </c>
      <c r="W8" t="s">
        <v>22</v>
      </c>
      <c r="X8" t="s">
        <v>23</v>
      </c>
      <c r="Y8" t="s">
        <v>24</v>
      </c>
    </row>
    <row r="9" spans="1:25" x14ac:dyDescent="0.25">
      <c r="A9" t="str">
        <f>CONCATENATE(C9,"-",D9,"-",G9)</f>
        <v>1001716606124-3455-Jour</v>
      </c>
      <c r="B9" t="s">
        <v>197</v>
      </c>
      <c r="C9" t="s">
        <v>79</v>
      </c>
      <c r="D9">
        <v>3455</v>
      </c>
      <c r="E9" t="s">
        <v>198</v>
      </c>
      <c r="F9" s="2">
        <v>7.25</v>
      </c>
      <c r="G9" s="12" t="s">
        <v>48</v>
      </c>
      <c r="H9" s="3">
        <v>0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0</v>
      </c>
      <c r="O9" s="4">
        <f>((((365-($V$7+$W$7+$X$7+$Y$7)+(($V$7*V9)+($W$7*W9)+($X$7*X9)+($Y$7*Y9)))/7)*((H9*$F9)+(I9*$F9)+(J9*$F9)+(K9*$F9)+(L9*$F9)+(M9*$F9)+(N9*$F9))))</f>
        <v>1890.1785714285716</v>
      </c>
      <c r="P9" s="10"/>
      <c r="Q9" s="10"/>
      <c r="R9" s="10"/>
      <c r="S9" s="10"/>
      <c r="T9" s="10"/>
      <c r="V9" s="1">
        <v>1</v>
      </c>
      <c r="W9" s="1">
        <v>1</v>
      </c>
      <c r="X9" s="1">
        <v>1</v>
      </c>
      <c r="Y9" s="1">
        <v>1</v>
      </c>
    </row>
    <row r="10" spans="1:25" x14ac:dyDescent="0.25">
      <c r="A10" t="str">
        <f t="shared" ref="A10:A24" si="1">CONCATENATE(C10,"-",D10,"-",G10)</f>
        <v>1001716606124-3455-Nuit</v>
      </c>
      <c r="B10" t="s">
        <v>197</v>
      </c>
      <c r="C10" t="s">
        <v>79</v>
      </c>
      <c r="D10">
        <v>3455</v>
      </c>
      <c r="E10" t="s">
        <v>198</v>
      </c>
      <c r="F10" s="2">
        <v>7.25</v>
      </c>
      <c r="G10" s="12" t="s">
        <v>49</v>
      </c>
      <c r="H10" s="3">
        <v>1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4">
        <f>((((365-($V$7+$W$7+$X$7+$Y$7)+(($V$7*V10)+($W$7*W10)+($X$7*X10)+($Y$7*Y10)))/7)*((H10*$F10)+(I10*$F10)+(J10*$F10)+(K10*$F10)+(L10*$F10)+(M10*$F10)+(N10*$F10))))</f>
        <v>756.07142857142867</v>
      </c>
      <c r="P10" s="10"/>
      <c r="Q10" s="10"/>
      <c r="R10" s="10"/>
      <c r="S10" s="10"/>
      <c r="T10" s="10"/>
      <c r="V10" s="1">
        <v>1</v>
      </c>
      <c r="W10" s="1">
        <v>1</v>
      </c>
      <c r="X10" s="1">
        <v>1</v>
      </c>
      <c r="Y10" s="1">
        <v>1</v>
      </c>
    </row>
    <row r="11" spans="1:25" x14ac:dyDescent="0.25">
      <c r="A11" t="str">
        <f t="shared" si="1"/>
        <v>1001716606124-3455-Soir</v>
      </c>
      <c r="B11" t="s">
        <v>197</v>
      </c>
      <c r="C11" t="s">
        <v>79</v>
      </c>
      <c r="D11">
        <v>3455</v>
      </c>
      <c r="E11" t="s">
        <v>198</v>
      </c>
      <c r="F11" s="2">
        <v>7.25</v>
      </c>
      <c r="G11" s="12" t="s">
        <v>50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4">
        <f>((((365-($V$7+$W$7+$X$7+$Y$7)+(($V$7*V11)+($W$7*W11)+($X$7*X11)+($Y$7*Y11)))/7)*((H11*$F11)+(I11*$F11)+(J11*$F11)+(K11*$F11)+(L11*$F11)+(M11*$F11)+(N11*$F11))))</f>
        <v>0</v>
      </c>
      <c r="P11" s="10"/>
      <c r="Q11" s="10"/>
      <c r="R11" s="10"/>
      <c r="S11" s="10"/>
      <c r="T11" s="10"/>
      <c r="V11" s="1">
        <v>1</v>
      </c>
      <c r="W11" s="1">
        <v>1</v>
      </c>
      <c r="X11" s="1">
        <v>1</v>
      </c>
      <c r="Y11" s="1">
        <v>1</v>
      </c>
    </row>
    <row r="12" spans="1:25" x14ac:dyDescent="0.25">
      <c r="A12" t="str">
        <f t="shared" si="1"/>
        <v>1001716606124-7489-Jour</v>
      </c>
      <c r="B12" t="s">
        <v>199</v>
      </c>
      <c r="C12" t="s">
        <v>79</v>
      </c>
      <c r="D12">
        <v>7489</v>
      </c>
      <c r="E12" t="s">
        <v>200</v>
      </c>
      <c r="F12" s="2">
        <v>7.5</v>
      </c>
      <c r="G12" s="12" t="s">
        <v>48</v>
      </c>
      <c r="H12" s="3"/>
      <c r="I12" s="3"/>
      <c r="J12" s="3"/>
      <c r="K12" s="3"/>
      <c r="L12" s="3"/>
      <c r="M12" s="3"/>
      <c r="N12" s="3"/>
      <c r="O12" s="4">
        <f>((((365-($V$7+$W$7+$X$7+$Y$7)+(($V$7*V12)+($W$7*W12)+($X$7*X12)+($Y$7*Y12)))/7)*((H12*$F12)+(I12*$F12)+(J12*$F12)+(K12*$F12)+(L12*$F12)+(M12*$F12)+(N12*$F12))))</f>
        <v>0</v>
      </c>
      <c r="P12" s="10"/>
      <c r="Q12" s="10"/>
      <c r="R12" s="10"/>
      <c r="S12" s="10"/>
      <c r="T12" s="10"/>
      <c r="V12" s="1">
        <v>1</v>
      </c>
      <c r="W12" s="1">
        <v>1</v>
      </c>
      <c r="X12" s="1">
        <v>1</v>
      </c>
      <c r="Y12" s="1">
        <v>1</v>
      </c>
    </row>
    <row r="13" spans="1:25" x14ac:dyDescent="0.25">
      <c r="A13" t="str">
        <f t="shared" si="1"/>
        <v>1001716606124-7489-Nuit</v>
      </c>
      <c r="B13" t="s">
        <v>199</v>
      </c>
      <c r="C13" t="s">
        <v>79</v>
      </c>
      <c r="D13">
        <v>7489</v>
      </c>
      <c r="E13" t="s">
        <v>200</v>
      </c>
      <c r="F13" s="2">
        <v>7.5</v>
      </c>
      <c r="G13" s="12" t="s">
        <v>49</v>
      </c>
      <c r="H13" s="3"/>
      <c r="I13" s="3"/>
      <c r="J13" s="3"/>
      <c r="K13" s="3"/>
      <c r="L13" s="3"/>
      <c r="M13" s="3"/>
      <c r="N13" s="3"/>
      <c r="O13" s="4">
        <f>((((365-($V$7+$W$7+$X$7+$Y$7)+(($V$7*V13)+($W$7*W13)+($X$7*X13)+($Y$7*Y13)))/7)*((H13*$F13)+(I13*$F13)+(J13*$F13)+(K13*$F13)+(L13*$F13)+(M13*$F13)+(N13*$F13))))</f>
        <v>0</v>
      </c>
      <c r="P13" s="10"/>
      <c r="Q13" s="10"/>
      <c r="R13" s="10"/>
      <c r="S13" s="10"/>
      <c r="T13" s="10"/>
      <c r="V13" s="1">
        <v>1</v>
      </c>
      <c r="W13" s="1">
        <v>1</v>
      </c>
      <c r="X13" s="1">
        <v>1</v>
      </c>
      <c r="Y13" s="1">
        <v>1</v>
      </c>
    </row>
    <row r="14" spans="1:25" x14ac:dyDescent="0.25">
      <c r="A14" t="str">
        <f t="shared" si="1"/>
        <v>1001716606124-7489-Soir</v>
      </c>
      <c r="B14" t="s">
        <v>199</v>
      </c>
      <c r="C14" t="s">
        <v>79</v>
      </c>
      <c r="D14">
        <v>7489</v>
      </c>
      <c r="E14" t="s">
        <v>200</v>
      </c>
      <c r="F14" s="2">
        <v>7.5</v>
      </c>
      <c r="G14" s="12" t="s">
        <v>50</v>
      </c>
      <c r="H14" s="3"/>
      <c r="I14" s="3"/>
      <c r="J14" s="3"/>
      <c r="K14" s="3"/>
      <c r="L14" s="3"/>
      <c r="M14" s="3"/>
      <c r="N14" s="3"/>
      <c r="O14" s="4">
        <f>((((365-($V$7+$W$7+$X$7+$Y$7)+(($V$7*V15)+($W$7*W15)+($X$7*X15)+($Y$7*Y15)))/7)*((H14*$F14)+(I14*$F14)+(J14*$F14)+(K14*$F14)+(L14*$F14)+(M14*$F14)+(N14*$F14))))</f>
        <v>0</v>
      </c>
      <c r="P14" s="10"/>
      <c r="Q14" s="10"/>
      <c r="R14" s="10"/>
      <c r="S14" s="10"/>
      <c r="T14" s="10"/>
      <c r="V14" s="1">
        <v>1</v>
      </c>
      <c r="W14" s="1">
        <v>1</v>
      </c>
      <c r="X14" s="1">
        <v>1</v>
      </c>
      <c r="Y14" s="1">
        <v>1</v>
      </c>
    </row>
    <row r="15" spans="1:25" x14ac:dyDescent="0.25">
      <c r="A15" t="str">
        <f t="shared" si="1"/>
        <v>--</v>
      </c>
      <c r="B15" s="13"/>
      <c r="C15" s="13"/>
      <c r="D15" s="13"/>
      <c r="E15" s="13"/>
      <c r="F15" s="13"/>
      <c r="G15" s="13"/>
      <c r="K15" s="2"/>
      <c r="L15" s="2"/>
      <c r="M15" s="2"/>
      <c r="N15" s="2"/>
      <c r="O15" s="2"/>
      <c r="P15" s="2"/>
      <c r="Q15" s="2"/>
      <c r="V15" s="1"/>
      <c r="W15" s="1"/>
      <c r="X15" s="1"/>
      <c r="Y15" s="1"/>
    </row>
    <row r="16" spans="1:25" x14ac:dyDescent="0.25">
      <c r="A16" t="str">
        <f t="shared" si="1"/>
        <v>--</v>
      </c>
      <c r="B16" s="13"/>
      <c r="C16" s="13"/>
      <c r="D16" s="13"/>
      <c r="E16" s="13"/>
      <c r="F16" s="13"/>
      <c r="G16" s="13"/>
      <c r="K16" s="2"/>
      <c r="L16" s="2"/>
      <c r="M16" s="2"/>
      <c r="N16" s="2"/>
      <c r="O16" s="2"/>
      <c r="P16" s="2"/>
      <c r="Q16" s="2"/>
    </row>
    <row r="17" spans="1:17" x14ac:dyDescent="0.25">
      <c r="A17" t="str">
        <f t="shared" si="1"/>
        <v>--</v>
      </c>
      <c r="B17" s="13"/>
      <c r="C17" s="13"/>
      <c r="D17" s="13"/>
      <c r="E17" s="13"/>
      <c r="F17" s="13"/>
      <c r="G17" s="13"/>
      <c r="K17" s="2"/>
      <c r="L17" s="2"/>
      <c r="M17" s="2"/>
      <c r="N17" s="2"/>
      <c r="O17" s="2"/>
      <c r="P17" s="2"/>
      <c r="Q17" s="2"/>
    </row>
    <row r="18" spans="1:17" x14ac:dyDescent="0.25">
      <c r="A18" t="str">
        <f t="shared" si="1"/>
        <v>--</v>
      </c>
      <c r="B18" s="13"/>
      <c r="C18" s="13"/>
      <c r="D18" s="13"/>
      <c r="E18" s="13"/>
      <c r="F18" s="13"/>
      <c r="G18" s="13"/>
      <c r="K18" s="2"/>
      <c r="L18" s="2"/>
      <c r="M18" s="2"/>
      <c r="N18" s="2"/>
      <c r="O18" s="2"/>
      <c r="P18" s="2"/>
      <c r="Q18" s="2"/>
    </row>
    <row r="19" spans="1:17" x14ac:dyDescent="0.25">
      <c r="A19" t="str">
        <f t="shared" si="1"/>
        <v>--</v>
      </c>
      <c r="B19" s="13"/>
      <c r="C19" s="13"/>
      <c r="D19" s="13"/>
      <c r="E19" s="13"/>
      <c r="F19" s="13"/>
      <c r="G19" s="13"/>
      <c r="K19" s="2"/>
      <c r="L19" s="2"/>
      <c r="M19" s="2"/>
      <c r="N19" s="2"/>
      <c r="O19" s="2"/>
      <c r="P19" s="2"/>
      <c r="Q19" s="2"/>
    </row>
    <row r="20" spans="1:17" x14ac:dyDescent="0.25">
      <c r="A20" t="str">
        <f t="shared" si="1"/>
        <v>--</v>
      </c>
      <c r="B20" s="13"/>
      <c r="C20" s="13"/>
      <c r="D20" s="13"/>
      <c r="E20" s="13"/>
      <c r="F20" s="13"/>
      <c r="G20" s="13"/>
      <c r="K20" s="2"/>
      <c r="L20" s="2"/>
      <c r="M20" s="2"/>
      <c r="N20" s="2"/>
      <c r="O20" s="2"/>
      <c r="P20" s="2"/>
      <c r="Q20" s="2"/>
    </row>
    <row r="21" spans="1:17" x14ac:dyDescent="0.25">
      <c r="A21" t="str">
        <f t="shared" si="1"/>
        <v>--</v>
      </c>
      <c r="B21" s="13"/>
      <c r="C21" s="13"/>
      <c r="D21" s="13"/>
      <c r="E21" s="13"/>
      <c r="F21" s="13"/>
      <c r="G21" s="13"/>
      <c r="K21" s="2"/>
      <c r="L21" s="2"/>
      <c r="M21" s="2"/>
      <c r="N21" s="2"/>
      <c r="O21" s="2"/>
      <c r="P21" s="2"/>
      <c r="Q21" s="2"/>
    </row>
    <row r="22" spans="1:17" x14ac:dyDescent="0.25">
      <c r="A22" t="str">
        <f t="shared" si="1"/>
        <v>--</v>
      </c>
      <c r="B22" s="13"/>
      <c r="C22" s="13"/>
      <c r="D22" s="13"/>
      <c r="E22" s="13"/>
      <c r="F22" s="13"/>
      <c r="G22" s="13"/>
      <c r="K22" s="2"/>
      <c r="L22" s="2"/>
      <c r="M22" s="2"/>
      <c r="N22" s="2"/>
      <c r="O22" s="2"/>
      <c r="P22" s="2"/>
      <c r="Q22" s="2"/>
    </row>
    <row r="23" spans="1:17" x14ac:dyDescent="0.25">
      <c r="A23" t="str">
        <f t="shared" si="1"/>
        <v>--</v>
      </c>
      <c r="B23" s="13"/>
      <c r="C23" s="13"/>
      <c r="D23" s="13"/>
      <c r="E23" s="13"/>
      <c r="F23" s="13"/>
      <c r="G23" s="13"/>
      <c r="K23" s="2"/>
      <c r="L23" s="2"/>
      <c r="M23" s="2"/>
      <c r="N23" s="2"/>
      <c r="O23" s="2"/>
      <c r="P23" s="2"/>
      <c r="Q23" s="2"/>
    </row>
    <row r="24" spans="1:17" x14ac:dyDescent="0.25">
      <c r="A24" t="str">
        <f t="shared" si="1"/>
        <v>--</v>
      </c>
      <c r="B24" s="13"/>
      <c r="C24" s="13"/>
      <c r="D24" s="13"/>
      <c r="E24" s="13"/>
      <c r="F24" s="13"/>
      <c r="G24" s="13"/>
    </row>
    <row r="25" spans="1:17" x14ac:dyDescent="0.25">
      <c r="B25" s="13"/>
      <c r="C25" s="13"/>
      <c r="D25" s="13"/>
      <c r="E25" s="13"/>
      <c r="F25" s="13"/>
      <c r="G25" s="13"/>
    </row>
    <row r="26" spans="1:17" x14ac:dyDescent="0.25">
      <c r="B26" s="13"/>
      <c r="C26" s="13"/>
      <c r="D26" s="13"/>
      <c r="E26" s="13"/>
      <c r="F26" s="13"/>
      <c r="G26" s="13"/>
    </row>
    <row r="27" spans="1:17" x14ac:dyDescent="0.25">
      <c r="B27" s="13"/>
      <c r="C27" s="13"/>
      <c r="D27" s="13"/>
      <c r="E27" s="13"/>
      <c r="F27" s="13"/>
      <c r="G27" s="13"/>
    </row>
    <row r="28" spans="1:17" x14ac:dyDescent="0.25">
      <c r="A28" s="11"/>
      <c r="B28" s="13"/>
      <c r="C28" s="13"/>
      <c r="D28" s="13"/>
      <c r="E28" s="13"/>
      <c r="F28" s="13"/>
      <c r="G28" s="17"/>
    </row>
    <row r="29" spans="1:17" x14ac:dyDescent="0.25">
      <c r="B29" s="13"/>
      <c r="C29" s="13"/>
      <c r="D29" s="13"/>
      <c r="E29" s="13"/>
      <c r="F29" s="14"/>
      <c r="G29" s="15"/>
    </row>
    <row r="30" spans="1:17" x14ac:dyDescent="0.25">
      <c r="B30" s="13"/>
      <c r="C30" s="13"/>
      <c r="D30" s="13"/>
      <c r="E30" s="13"/>
      <c r="F30" s="14"/>
      <c r="G30" s="15"/>
    </row>
    <row r="31" spans="1:17" x14ac:dyDescent="0.25">
      <c r="B31" s="13"/>
      <c r="C31" s="13"/>
      <c r="D31" s="13"/>
      <c r="E31" s="13"/>
      <c r="F31" s="14"/>
      <c r="G31" s="15"/>
    </row>
    <row r="32" spans="1:17" x14ac:dyDescent="0.25">
      <c r="B32" s="13"/>
      <c r="C32" s="13"/>
      <c r="D32" s="13"/>
      <c r="E32" s="13"/>
      <c r="F32" s="14"/>
      <c r="G32" s="15"/>
    </row>
    <row r="33" spans="6:7" x14ac:dyDescent="0.25">
      <c r="F33" s="2"/>
      <c r="G33" s="12"/>
    </row>
    <row r="34" spans="6:7" x14ac:dyDescent="0.25">
      <c r="F34" s="2"/>
      <c r="G34" s="12"/>
    </row>
    <row r="35" spans="6:7" x14ac:dyDescent="0.25">
      <c r="F35" s="2"/>
      <c r="G35" s="12"/>
    </row>
    <row r="36" spans="6:7" x14ac:dyDescent="0.25">
      <c r="F36" s="2"/>
      <c r="G36" s="12"/>
    </row>
    <row r="37" spans="6:7" x14ac:dyDescent="0.25">
      <c r="F37" s="2"/>
      <c r="G37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topLeftCell="A4" workbookViewId="0">
      <selection activeCell="A23" sqref="A23"/>
    </sheetView>
  </sheetViews>
  <sheetFormatPr baseColWidth="10" defaultRowHeight="15" x14ac:dyDescent="0.25"/>
  <cols>
    <col min="1" max="1" width="29" customWidth="1"/>
    <col min="3" max="3" width="18.5703125" customWidth="1"/>
    <col min="5" max="5" width="28.85546875" customWidth="1"/>
    <col min="9" max="9" width="15.28515625" customWidth="1"/>
    <col min="10" max="12" width="12" bestFit="1" customWidth="1"/>
    <col min="13" max="13" width="11.5703125" bestFit="1" customWidth="1"/>
    <col min="14" max="14" width="12" bestFit="1" customWidth="1"/>
    <col min="18" max="18" width="11.42578125" customWidth="1"/>
    <col min="19" max="19" width="27.85546875" customWidth="1"/>
  </cols>
  <sheetData>
    <row r="1" spans="1:25" x14ac:dyDescent="0.25">
      <c r="B1" t="s">
        <v>0</v>
      </c>
    </row>
    <row r="2" spans="1:25" x14ac:dyDescent="0.25">
      <c r="B2" t="s">
        <v>1</v>
      </c>
      <c r="J2" t="s">
        <v>13</v>
      </c>
      <c r="K2" t="s">
        <v>14</v>
      </c>
      <c r="L2" t="s">
        <v>18</v>
      </c>
      <c r="M2" t="s">
        <v>19</v>
      </c>
      <c r="N2" t="s">
        <v>14</v>
      </c>
    </row>
    <row r="3" spans="1:25" x14ac:dyDescent="0.25">
      <c r="J3" t="s">
        <v>12</v>
      </c>
      <c r="K3" t="s">
        <v>15</v>
      </c>
      <c r="L3" t="s">
        <v>15</v>
      </c>
      <c r="M3" t="s">
        <v>15</v>
      </c>
      <c r="N3" t="s">
        <v>20</v>
      </c>
      <c r="O3" t="s">
        <v>26</v>
      </c>
    </row>
    <row r="4" spans="1:25" x14ac:dyDescent="0.25">
      <c r="B4" t="s">
        <v>2</v>
      </c>
      <c r="C4" t="str">
        <f>C9</f>
        <v>1001716606123</v>
      </c>
      <c r="D4" t="str">
        <f>VLOOKUP(C4,UA_BD!$C$8:$D$342,2,FALSE)</f>
        <v>QT Nord - Soins infirmiers - 2ème étage</v>
      </c>
      <c r="I4" t="s">
        <v>16</v>
      </c>
      <c r="J4" s="7">
        <v>19000</v>
      </c>
      <c r="K4" s="7">
        <v>17000</v>
      </c>
      <c r="L4" s="7">
        <v>10000</v>
      </c>
      <c r="M4" s="7">
        <v>9400</v>
      </c>
      <c r="N4" s="7">
        <f>SUM(R9:R39)</f>
        <v>0</v>
      </c>
    </row>
    <row r="5" spans="1:25" x14ac:dyDescent="0.25">
      <c r="B5" t="s">
        <v>3</v>
      </c>
      <c r="C5" t="s">
        <v>28</v>
      </c>
      <c r="I5" t="s">
        <v>17</v>
      </c>
      <c r="J5" s="7">
        <v>10000</v>
      </c>
      <c r="K5" s="7">
        <v>10000</v>
      </c>
      <c r="L5" s="7">
        <v>5000</v>
      </c>
      <c r="M5" s="7">
        <v>5500</v>
      </c>
      <c r="N5" s="7">
        <v>9000</v>
      </c>
    </row>
    <row r="6" spans="1:25" x14ac:dyDescent="0.25">
      <c r="I6" t="s">
        <v>25</v>
      </c>
      <c r="J6" s="8">
        <f>J4/J5</f>
        <v>1.9</v>
      </c>
      <c r="K6" s="8">
        <f t="shared" ref="K6:N6" si="0">K4/K5</f>
        <v>1.7</v>
      </c>
      <c r="L6" s="8">
        <f t="shared" si="0"/>
        <v>2</v>
      </c>
      <c r="M6" s="8">
        <f t="shared" si="0"/>
        <v>1.709090909090909</v>
      </c>
      <c r="N6" s="8">
        <f t="shared" si="0"/>
        <v>0</v>
      </c>
      <c r="O6" s="9">
        <v>1.65</v>
      </c>
    </row>
    <row r="7" spans="1:25" x14ac:dyDescent="0.25">
      <c r="V7">
        <v>20</v>
      </c>
      <c r="W7">
        <v>11</v>
      </c>
      <c r="X7">
        <v>5</v>
      </c>
      <c r="Y7">
        <v>4</v>
      </c>
    </row>
    <row r="8" spans="1:25" x14ac:dyDescent="0.25">
      <c r="A8" s="11" t="s">
        <v>37</v>
      </c>
      <c r="B8" t="s">
        <v>38</v>
      </c>
      <c r="C8" t="s">
        <v>39</v>
      </c>
      <c r="D8" t="s">
        <v>41</v>
      </c>
      <c r="E8" t="s">
        <v>42</v>
      </c>
      <c r="F8" t="s">
        <v>43</v>
      </c>
      <c r="G8" s="11" t="s">
        <v>4</v>
      </c>
      <c r="H8" t="s">
        <v>5</v>
      </c>
      <c r="I8" t="s">
        <v>6</v>
      </c>
      <c r="J8" t="s">
        <v>7</v>
      </c>
      <c r="K8" t="s">
        <v>8</v>
      </c>
      <c r="L8" t="s">
        <v>9</v>
      </c>
      <c r="M8" t="s">
        <v>10</v>
      </c>
      <c r="N8" t="s">
        <v>11</v>
      </c>
      <c r="P8" t="s">
        <v>27</v>
      </c>
      <c r="Q8" t="s">
        <v>21</v>
      </c>
      <c r="R8" t="s">
        <v>22</v>
      </c>
      <c r="S8" t="s">
        <v>23</v>
      </c>
      <c r="T8" t="s">
        <v>24</v>
      </c>
      <c r="V8" t="s">
        <v>21</v>
      </c>
      <c r="W8" t="s">
        <v>22</v>
      </c>
      <c r="X8" t="s">
        <v>23</v>
      </c>
      <c r="Y8" t="s">
        <v>24</v>
      </c>
    </row>
    <row r="9" spans="1:25" x14ac:dyDescent="0.25">
      <c r="A9" t="str">
        <f>CONCATENATE(C9,"-",D9,"-",G9)</f>
        <v>1001716606123-3455-Jour</v>
      </c>
      <c r="B9" t="s">
        <v>197</v>
      </c>
      <c r="C9" t="s">
        <v>77</v>
      </c>
      <c r="D9">
        <v>3455</v>
      </c>
      <c r="E9" t="s">
        <v>198</v>
      </c>
      <c r="F9" s="2">
        <v>7.25</v>
      </c>
      <c r="G9" s="12" t="s">
        <v>48</v>
      </c>
      <c r="H9" s="3">
        <v>0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0</v>
      </c>
      <c r="O9" s="4">
        <f>((((365-($V$7+$W$7+$X$7+$Y$7)+(($V$7*V9)+($W$7*W9)+($X$7*X9)+($Y$7*Y9)))/7)*((H9*$F9)+(I9*$F9)+(J9*$F9)+(K9*$F9)+(L9*$F9)+(M9*$F9)+(N9*$F9))))</f>
        <v>1890.1785714285716</v>
      </c>
      <c r="P9" s="10"/>
      <c r="Q9" s="10"/>
      <c r="R9" s="10"/>
      <c r="S9" s="10"/>
      <c r="T9" s="10"/>
      <c r="V9" s="1">
        <v>1</v>
      </c>
      <c r="W9" s="1">
        <v>1</v>
      </c>
      <c r="X9" s="1">
        <v>1</v>
      </c>
      <c r="Y9" s="1">
        <v>1</v>
      </c>
    </row>
    <row r="10" spans="1:25" x14ac:dyDescent="0.25">
      <c r="A10" t="str">
        <f t="shared" ref="A10:A24" si="1">CONCATENATE(C10,"-",D10,"-",G10)</f>
        <v>1001716606123-3455-Nuit</v>
      </c>
      <c r="B10" t="s">
        <v>197</v>
      </c>
      <c r="C10" t="s">
        <v>77</v>
      </c>
      <c r="D10">
        <v>3455</v>
      </c>
      <c r="E10" t="s">
        <v>198</v>
      </c>
      <c r="F10" s="2">
        <v>7.25</v>
      </c>
      <c r="G10" s="12" t="s">
        <v>49</v>
      </c>
      <c r="H10" s="3">
        <v>1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4">
        <f>((((365-($V$7+$W$7+$X$7+$Y$7)+(($V$7*V10)+($W$7*W10)+($X$7*X10)+($Y$7*Y10)))/7)*((H10*$F10)+(I10*$F10)+(J10*$F10)+(K10*$F10)+(L10*$F10)+(M10*$F10)+(N10*$F10))))</f>
        <v>756.07142857142867</v>
      </c>
      <c r="P10" s="10"/>
      <c r="Q10" s="10"/>
      <c r="R10" s="10"/>
      <c r="S10" s="10"/>
      <c r="T10" s="10"/>
      <c r="V10" s="1">
        <v>1</v>
      </c>
      <c r="W10" s="1">
        <v>1</v>
      </c>
      <c r="X10" s="1">
        <v>1</v>
      </c>
      <c r="Y10" s="1">
        <v>1</v>
      </c>
    </row>
    <row r="11" spans="1:25" x14ac:dyDescent="0.25">
      <c r="A11" t="str">
        <f t="shared" si="1"/>
        <v>1001716606123-3455-Soir</v>
      </c>
      <c r="B11" t="s">
        <v>197</v>
      </c>
      <c r="C11" t="s">
        <v>77</v>
      </c>
      <c r="D11">
        <v>3455</v>
      </c>
      <c r="E11" t="s">
        <v>198</v>
      </c>
      <c r="F11" s="2">
        <v>7.25</v>
      </c>
      <c r="G11" s="12" t="s">
        <v>50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4">
        <f>((((365-($V$7+$W$7+$X$7+$Y$7)+(($V$7*V11)+($W$7*W11)+($X$7*X11)+($Y$7*Y11)))/7)*((H11*$F11)+(I11*$F11)+(J11*$F11)+(K11*$F11)+(L11*$F11)+(M11*$F11)+(N11*$F11))))</f>
        <v>0</v>
      </c>
      <c r="P11" s="10"/>
      <c r="Q11" s="10"/>
      <c r="R11" s="10"/>
      <c r="S11" s="10"/>
      <c r="T11" s="10"/>
      <c r="V11" s="1">
        <v>1</v>
      </c>
      <c r="W11" s="1">
        <v>1</v>
      </c>
      <c r="X11" s="1">
        <v>1</v>
      </c>
      <c r="Y11" s="1">
        <v>1</v>
      </c>
    </row>
    <row r="12" spans="1:25" x14ac:dyDescent="0.25">
      <c r="A12" t="str">
        <f t="shared" si="1"/>
        <v>1001716606123-7489-Jour</v>
      </c>
      <c r="B12" t="s">
        <v>199</v>
      </c>
      <c r="C12" t="s">
        <v>77</v>
      </c>
      <c r="D12">
        <v>7489</v>
      </c>
      <c r="E12" t="s">
        <v>200</v>
      </c>
      <c r="F12" s="2">
        <v>7.5</v>
      </c>
      <c r="G12" s="12" t="s">
        <v>48</v>
      </c>
      <c r="H12" s="3"/>
      <c r="I12" s="3"/>
      <c r="J12" s="3"/>
      <c r="K12" s="3"/>
      <c r="L12" s="3"/>
      <c r="M12" s="3"/>
      <c r="N12" s="3"/>
      <c r="O12" s="4">
        <f>((((365-($V$7+$W$7+$X$7+$Y$7)+(($V$7*V12)+($W$7*W12)+($X$7*X12)+($Y$7*Y12)))/7)*((H12*$F12)+(I12*$F12)+(J12*$F12)+(K12*$F12)+(L12*$F12)+(M12*$F12)+(N12*$F12))))</f>
        <v>0</v>
      </c>
      <c r="P12" s="10"/>
      <c r="Q12" s="10"/>
      <c r="R12" s="10"/>
      <c r="S12" s="10"/>
      <c r="T12" s="10"/>
      <c r="V12" s="1">
        <v>1</v>
      </c>
      <c r="W12" s="1">
        <v>1</v>
      </c>
      <c r="X12" s="1">
        <v>1</v>
      </c>
      <c r="Y12" s="1">
        <v>1</v>
      </c>
    </row>
    <row r="13" spans="1:25" x14ac:dyDescent="0.25">
      <c r="A13" t="str">
        <f t="shared" si="1"/>
        <v>1001716606123-7489-Nuit</v>
      </c>
      <c r="B13" t="s">
        <v>199</v>
      </c>
      <c r="C13" t="s">
        <v>77</v>
      </c>
      <c r="D13">
        <v>7489</v>
      </c>
      <c r="E13" t="s">
        <v>200</v>
      </c>
      <c r="F13" s="2">
        <v>7.5</v>
      </c>
      <c r="G13" s="12" t="s">
        <v>49</v>
      </c>
      <c r="H13" s="3"/>
      <c r="I13" s="3"/>
      <c r="J13" s="3"/>
      <c r="K13" s="3"/>
      <c r="L13" s="3"/>
      <c r="M13" s="3"/>
      <c r="N13" s="3"/>
      <c r="O13" s="4">
        <f>((((365-($V$7+$W$7+$X$7+$Y$7)+(($V$7*V13)+($W$7*W13)+($X$7*X13)+($Y$7*Y13)))/7)*((H13*$F13)+(I13*$F13)+(J13*$F13)+(K13*$F13)+(L13*$F13)+(M13*$F13)+(N13*$F13))))</f>
        <v>0</v>
      </c>
      <c r="P13" s="10"/>
      <c r="Q13" s="10"/>
      <c r="R13" s="10"/>
      <c r="S13" s="10"/>
      <c r="T13" s="10"/>
      <c r="V13" s="1">
        <v>1</v>
      </c>
      <c r="W13" s="1">
        <v>1</v>
      </c>
      <c r="X13" s="1">
        <v>1</v>
      </c>
      <c r="Y13" s="1">
        <v>1</v>
      </c>
    </row>
    <row r="14" spans="1:25" x14ac:dyDescent="0.25">
      <c r="A14" t="str">
        <f t="shared" si="1"/>
        <v>1001716606123-7489-Soir</v>
      </c>
      <c r="B14" t="s">
        <v>199</v>
      </c>
      <c r="C14" t="s">
        <v>77</v>
      </c>
      <c r="D14">
        <v>7489</v>
      </c>
      <c r="E14" t="s">
        <v>200</v>
      </c>
      <c r="F14" s="2">
        <v>7.5</v>
      </c>
      <c r="G14" s="12" t="s">
        <v>50</v>
      </c>
      <c r="H14" s="3"/>
      <c r="I14" s="3"/>
      <c r="J14" s="3"/>
      <c r="K14" s="3"/>
      <c r="L14" s="3"/>
      <c r="M14" s="3"/>
      <c r="N14" s="3"/>
      <c r="O14" s="4">
        <f>((((365-($V$7+$W$7+$X$7+$Y$7)+(($V$7*V15)+($W$7*W15)+($X$7*X15)+($Y$7*Y15)))/7)*((H14*$F14)+(I14*$F14)+(J14*$F14)+(K14*$F14)+(L14*$F14)+(M14*$F14)+(N14*$F14))))</f>
        <v>0</v>
      </c>
      <c r="P14" s="10"/>
      <c r="Q14" s="10"/>
      <c r="R14" s="10"/>
      <c r="S14" s="10"/>
      <c r="T14" s="10"/>
      <c r="V14" s="1">
        <v>1</v>
      </c>
      <c r="W14" s="1">
        <v>1</v>
      </c>
      <c r="X14" s="1">
        <v>1</v>
      </c>
      <c r="Y14" s="1">
        <v>1</v>
      </c>
    </row>
    <row r="15" spans="1:25" x14ac:dyDescent="0.25">
      <c r="A15" t="str">
        <f t="shared" si="1"/>
        <v>--</v>
      </c>
      <c r="B15" s="13"/>
      <c r="C15" s="13"/>
      <c r="D15" s="13"/>
      <c r="E15" s="13"/>
      <c r="F15" s="13"/>
      <c r="G15" s="13"/>
      <c r="K15" s="2"/>
      <c r="L15" s="2"/>
      <c r="M15" s="2"/>
      <c r="N15" s="2"/>
      <c r="O15" s="2"/>
      <c r="P15" s="2"/>
      <c r="Q15" s="2"/>
      <c r="V15" s="1"/>
      <c r="W15" s="1"/>
      <c r="X15" s="1"/>
      <c r="Y15" s="1"/>
    </row>
    <row r="16" spans="1:25" x14ac:dyDescent="0.25">
      <c r="A16" t="str">
        <f t="shared" si="1"/>
        <v>--</v>
      </c>
      <c r="B16" s="13"/>
      <c r="C16" s="13"/>
      <c r="D16" s="13"/>
      <c r="E16" s="13"/>
      <c r="F16" s="13"/>
      <c r="G16" s="13"/>
      <c r="K16" s="2"/>
      <c r="L16" s="2"/>
      <c r="M16" s="2"/>
      <c r="N16" s="2"/>
      <c r="O16" s="2"/>
      <c r="P16" s="2"/>
      <c r="Q16" s="2"/>
    </row>
    <row r="17" spans="1:17" x14ac:dyDescent="0.25">
      <c r="A17" t="str">
        <f t="shared" si="1"/>
        <v>--</v>
      </c>
      <c r="B17" s="13"/>
      <c r="C17" s="13"/>
      <c r="D17" s="13"/>
      <c r="E17" s="13"/>
      <c r="F17" s="13"/>
      <c r="G17" s="13"/>
      <c r="K17" s="2"/>
      <c r="L17" s="2"/>
      <c r="M17" s="2"/>
      <c r="N17" s="2"/>
      <c r="O17" s="2"/>
      <c r="P17" s="2"/>
      <c r="Q17" s="2"/>
    </row>
    <row r="18" spans="1:17" x14ac:dyDescent="0.25">
      <c r="A18" t="str">
        <f t="shared" si="1"/>
        <v>--</v>
      </c>
      <c r="B18" s="13"/>
      <c r="C18" s="13"/>
      <c r="D18" s="13"/>
      <c r="E18" s="13"/>
      <c r="F18" s="13"/>
      <c r="G18" s="13"/>
      <c r="K18" s="2"/>
      <c r="L18" s="2"/>
      <c r="M18" s="2"/>
      <c r="N18" s="2"/>
      <c r="O18" s="2"/>
      <c r="P18" s="2"/>
      <c r="Q18" s="2"/>
    </row>
    <row r="19" spans="1:17" x14ac:dyDescent="0.25">
      <c r="A19" t="str">
        <f t="shared" si="1"/>
        <v>--</v>
      </c>
      <c r="B19" s="13"/>
      <c r="C19" s="13"/>
      <c r="D19" s="13"/>
      <c r="E19" s="13"/>
      <c r="F19" s="13"/>
      <c r="G19" s="13"/>
      <c r="K19" s="2"/>
      <c r="L19" s="2"/>
      <c r="M19" s="2"/>
      <c r="N19" s="2"/>
      <c r="O19" s="2"/>
      <c r="P19" s="2"/>
      <c r="Q19" s="2"/>
    </row>
    <row r="20" spans="1:17" x14ac:dyDescent="0.25">
      <c r="A20" t="str">
        <f t="shared" si="1"/>
        <v>--</v>
      </c>
      <c r="B20" s="13"/>
      <c r="C20" s="13"/>
      <c r="D20" s="13"/>
      <c r="E20" s="13"/>
      <c r="F20" s="13"/>
      <c r="G20" s="13"/>
      <c r="K20" s="2"/>
      <c r="L20" s="2"/>
      <c r="M20" s="2"/>
      <c r="N20" s="2"/>
      <c r="O20" s="2"/>
      <c r="P20" s="2"/>
      <c r="Q20" s="2"/>
    </row>
    <row r="21" spans="1:17" x14ac:dyDescent="0.25">
      <c r="A21" t="str">
        <f t="shared" si="1"/>
        <v>--</v>
      </c>
      <c r="B21" s="13"/>
      <c r="C21" s="13"/>
      <c r="D21" s="13"/>
      <c r="E21" s="13"/>
      <c r="F21" s="13"/>
      <c r="G21" s="13"/>
      <c r="K21" s="2"/>
      <c r="L21" s="2"/>
      <c r="M21" s="2"/>
      <c r="N21" s="2"/>
      <c r="O21" s="2"/>
      <c r="P21" s="2"/>
      <c r="Q21" s="2"/>
    </row>
    <row r="22" spans="1:17" x14ac:dyDescent="0.25">
      <c r="A22" t="str">
        <f t="shared" si="1"/>
        <v>--</v>
      </c>
      <c r="B22" s="13"/>
      <c r="C22" s="13"/>
      <c r="D22" s="13"/>
      <c r="E22" s="13"/>
      <c r="F22" s="13"/>
      <c r="G22" s="13"/>
      <c r="K22" s="2"/>
      <c r="L22" s="2"/>
      <c r="M22" s="2"/>
      <c r="N22" s="2"/>
      <c r="O22" s="2"/>
      <c r="P22" s="2"/>
      <c r="Q22" s="2"/>
    </row>
    <row r="23" spans="1:17" x14ac:dyDescent="0.25">
      <c r="A23" t="str">
        <f t="shared" si="1"/>
        <v>--</v>
      </c>
      <c r="B23" s="13"/>
      <c r="C23" s="13"/>
      <c r="D23" s="13"/>
      <c r="E23" s="13"/>
      <c r="F23" s="13"/>
      <c r="G23" s="13"/>
      <c r="K23" s="2"/>
      <c r="L23" s="2"/>
      <c r="M23" s="2"/>
      <c r="N23" s="2"/>
      <c r="O23" s="2"/>
      <c r="P23" s="2"/>
      <c r="Q23" s="2"/>
    </row>
    <row r="24" spans="1:17" x14ac:dyDescent="0.25">
      <c r="A24" t="str">
        <f t="shared" si="1"/>
        <v>--</v>
      </c>
      <c r="B24" s="13"/>
      <c r="C24" s="13"/>
      <c r="D24" s="13"/>
      <c r="E24" s="13"/>
      <c r="F24" s="13"/>
      <c r="G24" s="13"/>
    </row>
    <row r="25" spans="1:17" x14ac:dyDescent="0.25">
      <c r="B25" s="13"/>
      <c r="C25" s="13"/>
      <c r="D25" s="13"/>
      <c r="E25" s="13"/>
      <c r="F25" s="13"/>
      <c r="G25" s="13"/>
    </row>
    <row r="26" spans="1:17" x14ac:dyDescent="0.25">
      <c r="B26" s="13"/>
      <c r="C26" s="13"/>
      <c r="D26" s="13"/>
      <c r="E26" s="13"/>
      <c r="F26" s="13"/>
      <c r="G26" s="13"/>
    </row>
    <row r="27" spans="1:17" x14ac:dyDescent="0.25">
      <c r="B27" s="13"/>
      <c r="C27" s="13"/>
      <c r="D27" s="13"/>
      <c r="E27" s="13"/>
      <c r="F27" s="13"/>
      <c r="G27" s="13"/>
    </row>
    <row r="28" spans="1:17" x14ac:dyDescent="0.25">
      <c r="A28" s="11"/>
      <c r="B28" s="13"/>
      <c r="C28" s="13"/>
      <c r="D28" s="13"/>
      <c r="E28" s="13"/>
      <c r="F28" s="13"/>
      <c r="G28" s="17"/>
    </row>
    <row r="29" spans="1:17" x14ac:dyDescent="0.25">
      <c r="B29" s="13"/>
      <c r="C29" s="13"/>
      <c r="D29" s="13"/>
      <c r="E29" s="13"/>
      <c r="F29" s="14"/>
      <c r="G29" s="15"/>
    </row>
    <row r="30" spans="1:17" x14ac:dyDescent="0.25">
      <c r="B30" s="13"/>
      <c r="C30" s="13"/>
      <c r="D30" s="13"/>
      <c r="E30" s="13"/>
      <c r="F30" s="14"/>
      <c r="G30" s="15"/>
    </row>
    <row r="31" spans="1:17" x14ac:dyDescent="0.25">
      <c r="B31" s="13"/>
      <c r="C31" s="13"/>
      <c r="D31" s="13"/>
      <c r="E31" s="13"/>
      <c r="F31" s="14"/>
      <c r="G31" s="15"/>
    </row>
    <row r="32" spans="1:17" x14ac:dyDescent="0.25">
      <c r="B32" s="13"/>
      <c r="C32" s="13"/>
      <c r="D32" s="13"/>
      <c r="E32" s="13"/>
      <c r="F32" s="14"/>
      <c r="G32" s="15"/>
    </row>
    <row r="33" spans="6:7" x14ac:dyDescent="0.25">
      <c r="F33" s="2"/>
      <c r="G33" s="12"/>
    </row>
    <row r="34" spans="6:7" x14ac:dyDescent="0.25">
      <c r="F34" s="2"/>
      <c r="G34" s="12"/>
    </row>
    <row r="35" spans="6:7" x14ac:dyDescent="0.25">
      <c r="F35" s="2"/>
      <c r="G35" s="12"/>
    </row>
    <row r="36" spans="6:7" x14ac:dyDescent="0.25">
      <c r="F36" s="2"/>
      <c r="G36" s="12"/>
    </row>
    <row r="37" spans="6:7" x14ac:dyDescent="0.25">
      <c r="F37" s="2"/>
      <c r="G37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topLeftCell="A4" workbookViewId="0">
      <selection activeCell="C9" sqref="C9"/>
    </sheetView>
  </sheetViews>
  <sheetFormatPr baseColWidth="10" defaultRowHeight="15" x14ac:dyDescent="0.25"/>
  <cols>
    <col min="1" max="1" width="29" customWidth="1"/>
    <col min="3" max="3" width="18.5703125" customWidth="1"/>
    <col min="5" max="5" width="28.85546875" customWidth="1"/>
    <col min="9" max="9" width="15.28515625" customWidth="1"/>
    <col min="10" max="12" width="12" bestFit="1" customWidth="1"/>
    <col min="13" max="13" width="11.5703125" bestFit="1" customWidth="1"/>
    <col min="14" max="14" width="12" bestFit="1" customWidth="1"/>
    <col min="18" max="18" width="11.42578125" customWidth="1"/>
    <col min="19" max="19" width="27.85546875" customWidth="1"/>
  </cols>
  <sheetData>
    <row r="1" spans="1:25" x14ac:dyDescent="0.25">
      <c r="B1" t="s">
        <v>0</v>
      </c>
    </row>
    <row r="2" spans="1:25" x14ac:dyDescent="0.25">
      <c r="B2" t="s">
        <v>1</v>
      </c>
      <c r="J2" t="s">
        <v>13</v>
      </c>
      <c r="K2" t="s">
        <v>14</v>
      </c>
      <c r="L2" t="s">
        <v>18</v>
      </c>
      <c r="M2" t="s">
        <v>19</v>
      </c>
      <c r="N2" t="s">
        <v>14</v>
      </c>
    </row>
    <row r="3" spans="1:25" x14ac:dyDescent="0.25">
      <c r="J3" t="s">
        <v>12</v>
      </c>
      <c r="K3" t="s">
        <v>15</v>
      </c>
      <c r="L3" t="s">
        <v>15</v>
      </c>
      <c r="M3" t="s">
        <v>15</v>
      </c>
      <c r="N3" t="s">
        <v>20</v>
      </c>
      <c r="O3" t="s">
        <v>26</v>
      </c>
    </row>
    <row r="4" spans="1:25" x14ac:dyDescent="0.25">
      <c r="B4" t="s">
        <v>2</v>
      </c>
      <c r="C4" t="str">
        <f>C9</f>
        <v>1001716606121</v>
      </c>
      <c r="D4" t="str">
        <f>VLOOKUP(C4,UA_BD!$C$8:$D$342,2,FALSE)</f>
        <v>Equ-Vol Infirm-Chef d'équ-35</v>
      </c>
      <c r="I4" t="s">
        <v>16</v>
      </c>
      <c r="J4" s="7">
        <v>19000</v>
      </c>
      <c r="K4" s="7">
        <v>17000</v>
      </c>
      <c r="L4" s="7">
        <v>10000</v>
      </c>
      <c r="M4" s="7">
        <v>9400</v>
      </c>
      <c r="N4" s="7">
        <f>SUM(R9:R39)</f>
        <v>0</v>
      </c>
    </row>
    <row r="5" spans="1:25" x14ac:dyDescent="0.25">
      <c r="B5" t="s">
        <v>3</v>
      </c>
      <c r="C5" t="s">
        <v>28</v>
      </c>
      <c r="I5" t="s">
        <v>17</v>
      </c>
      <c r="J5" s="7">
        <v>10000</v>
      </c>
      <c r="K5" s="7">
        <v>10000</v>
      </c>
      <c r="L5" s="7">
        <v>5000</v>
      </c>
      <c r="M5" s="7">
        <v>5500</v>
      </c>
      <c r="N5" s="7">
        <v>9000</v>
      </c>
    </row>
    <row r="6" spans="1:25" x14ac:dyDescent="0.25">
      <c r="I6" t="s">
        <v>25</v>
      </c>
      <c r="J6" s="8">
        <f>J4/J5</f>
        <v>1.9</v>
      </c>
      <c r="K6" s="8">
        <f t="shared" ref="K6:N6" si="0">K4/K5</f>
        <v>1.7</v>
      </c>
      <c r="L6" s="8">
        <f t="shared" si="0"/>
        <v>2</v>
      </c>
      <c r="M6" s="8">
        <f t="shared" si="0"/>
        <v>1.709090909090909</v>
      </c>
      <c r="N6" s="8">
        <f t="shared" si="0"/>
        <v>0</v>
      </c>
      <c r="O6" s="9">
        <v>1.65</v>
      </c>
    </row>
    <row r="7" spans="1:25" x14ac:dyDescent="0.25">
      <c r="V7">
        <v>20</v>
      </c>
      <c r="W7">
        <v>11</v>
      </c>
      <c r="X7">
        <v>5</v>
      </c>
      <c r="Y7">
        <v>4</v>
      </c>
    </row>
    <row r="8" spans="1:25" x14ac:dyDescent="0.25">
      <c r="A8" s="11" t="s">
        <v>37</v>
      </c>
      <c r="B8" t="s">
        <v>38</v>
      </c>
      <c r="C8" t="s">
        <v>39</v>
      </c>
      <c r="D8" t="s">
        <v>41</v>
      </c>
      <c r="E8" t="s">
        <v>42</v>
      </c>
      <c r="F8" t="s">
        <v>43</v>
      </c>
      <c r="G8" s="11" t="s">
        <v>4</v>
      </c>
      <c r="H8" t="s">
        <v>5</v>
      </c>
      <c r="I8" t="s">
        <v>6</v>
      </c>
      <c r="J8" t="s">
        <v>7</v>
      </c>
      <c r="K8" t="s">
        <v>8</v>
      </c>
      <c r="L8" t="s">
        <v>9</v>
      </c>
      <c r="M8" t="s">
        <v>10</v>
      </c>
      <c r="N8" t="s">
        <v>11</v>
      </c>
      <c r="P8" t="s">
        <v>27</v>
      </c>
      <c r="Q8" t="s">
        <v>21</v>
      </c>
      <c r="R8" t="s">
        <v>22</v>
      </c>
      <c r="S8" t="s">
        <v>23</v>
      </c>
      <c r="T8" t="s">
        <v>24</v>
      </c>
      <c r="V8" t="s">
        <v>21</v>
      </c>
      <c r="W8" t="s">
        <v>22</v>
      </c>
      <c r="X8" t="s">
        <v>23</v>
      </c>
      <c r="Y8" t="s">
        <v>24</v>
      </c>
    </row>
    <row r="9" spans="1:25" x14ac:dyDescent="0.25">
      <c r="A9" t="str">
        <f>CONCATENATE(C9,"-",D9,"-",G9)</f>
        <v>1001716606121-3455-Jour</v>
      </c>
      <c r="B9" t="s">
        <v>197</v>
      </c>
      <c r="C9" t="s">
        <v>75</v>
      </c>
      <c r="D9">
        <v>3455</v>
      </c>
      <c r="E9" t="s">
        <v>198</v>
      </c>
      <c r="F9" s="2">
        <v>7.25</v>
      </c>
      <c r="G9" s="12" t="s">
        <v>48</v>
      </c>
      <c r="H9" s="3">
        <v>0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0</v>
      </c>
      <c r="O9" s="4">
        <f>((((365-($V$7+$W$7+$X$7+$Y$7)+(($V$7*V9)+($W$7*W9)+($X$7*X9)+($Y$7*Y9)))/7)*((H9*$F9)+(I9*$F9)+(J9*$F9)+(K9*$F9)+(L9*$F9)+(M9*$F9)+(N9*$F9))))</f>
        <v>1890.1785714285716</v>
      </c>
      <c r="P9" s="10"/>
      <c r="Q9" s="10"/>
      <c r="R9" s="10"/>
      <c r="S9" s="10"/>
      <c r="T9" s="10"/>
      <c r="V9" s="1">
        <v>1</v>
      </c>
      <c r="W9" s="1">
        <v>1</v>
      </c>
      <c r="X9" s="1">
        <v>1</v>
      </c>
      <c r="Y9" s="1">
        <v>1</v>
      </c>
    </row>
    <row r="10" spans="1:25" x14ac:dyDescent="0.25">
      <c r="A10" t="str">
        <f t="shared" ref="A10:A24" si="1">CONCATENATE(C10,"-",D10,"-",G10)</f>
        <v>1001716606121-3455-Nuit</v>
      </c>
      <c r="B10" t="s">
        <v>197</v>
      </c>
      <c r="C10" t="s">
        <v>75</v>
      </c>
      <c r="D10">
        <v>3455</v>
      </c>
      <c r="E10" t="s">
        <v>198</v>
      </c>
      <c r="F10" s="2">
        <v>7.25</v>
      </c>
      <c r="G10" s="12" t="s">
        <v>49</v>
      </c>
      <c r="H10" s="3">
        <v>1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4">
        <f>((((365-($V$7+$W$7+$X$7+$Y$7)+(($V$7*V10)+($W$7*W10)+($X$7*X10)+($Y$7*Y10)))/7)*((H10*$F10)+(I10*$F10)+(J10*$F10)+(K10*$F10)+(L10*$F10)+(M10*$F10)+(N10*$F10))))</f>
        <v>756.07142857142867</v>
      </c>
      <c r="P10" s="10"/>
      <c r="Q10" s="10"/>
      <c r="R10" s="10"/>
      <c r="S10" s="10"/>
      <c r="T10" s="10"/>
      <c r="V10" s="1">
        <v>1</v>
      </c>
      <c r="W10" s="1">
        <v>1</v>
      </c>
      <c r="X10" s="1">
        <v>1</v>
      </c>
      <c r="Y10" s="1">
        <v>1</v>
      </c>
    </row>
    <row r="11" spans="1:25" x14ac:dyDescent="0.25">
      <c r="A11" t="str">
        <f t="shared" si="1"/>
        <v>1001716606121-3455-Soir</v>
      </c>
      <c r="B11" t="s">
        <v>197</v>
      </c>
      <c r="C11" t="s">
        <v>75</v>
      </c>
      <c r="D11">
        <v>3455</v>
      </c>
      <c r="E11" t="s">
        <v>198</v>
      </c>
      <c r="F11" s="2">
        <v>7.25</v>
      </c>
      <c r="G11" s="12" t="s">
        <v>50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4">
        <f>((((365-($V$7+$W$7+$X$7+$Y$7)+(($V$7*V11)+($W$7*W11)+($X$7*X11)+($Y$7*Y11)))/7)*((H11*$F11)+(I11*$F11)+(J11*$F11)+(K11*$F11)+(L11*$F11)+(M11*$F11)+(N11*$F11))))</f>
        <v>0</v>
      </c>
      <c r="P11" s="10"/>
      <c r="Q11" s="10"/>
      <c r="R11" s="10"/>
      <c r="S11" s="10"/>
      <c r="T11" s="10"/>
      <c r="V11" s="1">
        <v>1</v>
      </c>
      <c r="W11" s="1">
        <v>1</v>
      </c>
      <c r="X11" s="1">
        <v>1</v>
      </c>
      <c r="Y11" s="1">
        <v>1</v>
      </c>
    </row>
    <row r="12" spans="1:25" x14ac:dyDescent="0.25">
      <c r="A12" t="str">
        <f t="shared" si="1"/>
        <v>--</v>
      </c>
      <c r="F12" s="2"/>
      <c r="G12" s="12"/>
      <c r="H12" s="3"/>
      <c r="I12" s="3"/>
      <c r="J12" s="3"/>
      <c r="K12" s="3"/>
      <c r="L12" s="3"/>
      <c r="M12" s="3"/>
      <c r="N12" s="3"/>
      <c r="O12" s="4">
        <f>((((365-($V$7+$W$7+$X$7+$Y$7)+(($V$7*V12)+($W$7*W12)+($X$7*X12)+($Y$7*Y12)))/7)*((H12*$F12)+(I12*$F12)+(J12*$F12)+(K12*$F12)+(L12*$F12)+(M12*$F12)+(N12*$F12))))</f>
        <v>0</v>
      </c>
      <c r="P12" s="10"/>
      <c r="Q12" s="10"/>
      <c r="R12" s="10"/>
      <c r="S12" s="10"/>
      <c r="T12" s="10"/>
      <c r="V12" s="1">
        <v>1</v>
      </c>
      <c r="W12" s="1">
        <v>1</v>
      </c>
      <c r="X12" s="1">
        <v>1</v>
      </c>
      <c r="Y12" s="1">
        <v>1</v>
      </c>
    </row>
    <row r="13" spans="1:25" x14ac:dyDescent="0.25">
      <c r="A13" t="str">
        <f t="shared" si="1"/>
        <v>--</v>
      </c>
      <c r="F13" s="2"/>
      <c r="G13" s="12"/>
      <c r="H13" s="3"/>
      <c r="I13" s="3"/>
      <c r="J13" s="3"/>
      <c r="K13" s="3"/>
      <c r="L13" s="3"/>
      <c r="M13" s="3"/>
      <c r="N13" s="3"/>
      <c r="O13" s="4">
        <f>((((365-($V$7+$W$7+$X$7+$Y$7)+(($V$7*V13)+($W$7*W13)+($X$7*X13)+($Y$7*Y13)))/7)*((H13*$F13)+(I13*$F13)+(J13*$F13)+(K13*$F13)+(L13*$F13)+(M13*$F13)+(N13*$F13))))</f>
        <v>0</v>
      </c>
      <c r="P13" s="10"/>
      <c r="Q13" s="10"/>
      <c r="R13" s="10"/>
      <c r="S13" s="10"/>
      <c r="T13" s="10"/>
      <c r="V13" s="1">
        <v>1</v>
      </c>
      <c r="W13" s="1">
        <v>1</v>
      </c>
      <c r="X13" s="1">
        <v>1</v>
      </c>
      <c r="Y13" s="1">
        <v>1</v>
      </c>
    </row>
    <row r="14" spans="1:25" x14ac:dyDescent="0.25">
      <c r="A14" t="str">
        <f t="shared" si="1"/>
        <v>--</v>
      </c>
      <c r="F14" s="2"/>
      <c r="G14" s="12"/>
      <c r="H14" s="3"/>
      <c r="I14" s="3"/>
      <c r="J14" s="3"/>
      <c r="K14" s="3"/>
      <c r="L14" s="3"/>
      <c r="M14" s="3"/>
      <c r="N14" s="3"/>
      <c r="O14" s="4">
        <f>((((365-($V$7+$W$7+$X$7+$Y$7)+(($V$7*V15)+($W$7*W15)+($X$7*X15)+($Y$7*Y15)))/7)*((H14*$F14)+(I14*$F14)+(J14*$F14)+(K14*$F14)+(L14*$F14)+(M14*$F14)+(N14*$F14))))</f>
        <v>0</v>
      </c>
      <c r="P14" s="10"/>
      <c r="Q14" s="10"/>
      <c r="R14" s="10"/>
      <c r="S14" s="10"/>
      <c r="T14" s="10"/>
      <c r="V14" s="1">
        <v>1</v>
      </c>
      <c r="W14" s="1">
        <v>1</v>
      </c>
      <c r="X14" s="1">
        <v>1</v>
      </c>
      <c r="Y14" s="1">
        <v>1</v>
      </c>
    </row>
    <row r="15" spans="1:25" x14ac:dyDescent="0.25">
      <c r="A15" t="str">
        <f t="shared" si="1"/>
        <v>--</v>
      </c>
      <c r="B15" s="13"/>
      <c r="C15" s="13"/>
      <c r="D15" s="13"/>
      <c r="E15" s="13"/>
      <c r="F15" s="13"/>
      <c r="G15" s="13"/>
      <c r="K15" s="2"/>
      <c r="L15" s="2"/>
      <c r="M15" s="2"/>
      <c r="N15" s="2"/>
      <c r="O15" s="2"/>
      <c r="P15" s="2"/>
      <c r="Q15" s="2"/>
      <c r="V15" s="1"/>
      <c r="W15" s="1"/>
      <c r="X15" s="1"/>
      <c r="Y15" s="1"/>
    </row>
    <row r="16" spans="1:25" x14ac:dyDescent="0.25">
      <c r="A16" t="str">
        <f t="shared" si="1"/>
        <v>--</v>
      </c>
      <c r="B16" s="13"/>
      <c r="C16" s="13"/>
      <c r="D16" s="13"/>
      <c r="E16" s="13"/>
      <c r="F16" s="13"/>
      <c r="G16" s="13"/>
      <c r="K16" s="2"/>
      <c r="L16" s="2"/>
      <c r="M16" s="2"/>
      <c r="N16" s="2"/>
      <c r="O16" s="2"/>
      <c r="P16" s="2"/>
      <c r="Q16" s="2"/>
    </row>
    <row r="17" spans="1:17" x14ac:dyDescent="0.25">
      <c r="A17" t="str">
        <f t="shared" si="1"/>
        <v>--</v>
      </c>
      <c r="B17" s="13"/>
      <c r="C17" s="13"/>
      <c r="D17" s="13"/>
      <c r="E17" s="13"/>
      <c r="F17" s="13"/>
      <c r="G17" s="13"/>
      <c r="K17" s="2"/>
      <c r="L17" s="2"/>
      <c r="M17" s="2"/>
      <c r="N17" s="2"/>
      <c r="O17" s="2"/>
      <c r="P17" s="2"/>
      <c r="Q17" s="2"/>
    </row>
    <row r="18" spans="1:17" x14ac:dyDescent="0.25">
      <c r="A18" t="str">
        <f t="shared" si="1"/>
        <v>--</v>
      </c>
      <c r="B18" s="13"/>
      <c r="C18" s="13"/>
      <c r="D18" s="13"/>
      <c r="E18" s="13"/>
      <c r="F18" s="13"/>
      <c r="G18" s="13"/>
      <c r="K18" s="2"/>
      <c r="L18" s="2"/>
      <c r="M18" s="2"/>
      <c r="N18" s="2"/>
      <c r="O18" s="2"/>
      <c r="P18" s="2"/>
      <c r="Q18" s="2"/>
    </row>
    <row r="19" spans="1:17" x14ac:dyDescent="0.25">
      <c r="A19" t="str">
        <f t="shared" si="1"/>
        <v>--</v>
      </c>
      <c r="B19" s="13"/>
      <c r="C19" s="13"/>
      <c r="D19" s="13"/>
      <c r="E19" s="13"/>
      <c r="F19" s="13"/>
      <c r="G19" s="13"/>
      <c r="K19" s="2"/>
      <c r="L19" s="2"/>
      <c r="M19" s="2"/>
      <c r="N19" s="2"/>
      <c r="O19" s="2"/>
      <c r="P19" s="2"/>
      <c r="Q19" s="2"/>
    </row>
    <row r="20" spans="1:17" x14ac:dyDescent="0.25">
      <c r="A20" t="str">
        <f t="shared" si="1"/>
        <v>--</v>
      </c>
      <c r="B20" s="13"/>
      <c r="C20" s="13"/>
      <c r="D20" s="13"/>
      <c r="E20" s="13"/>
      <c r="F20" s="13"/>
      <c r="G20" s="13"/>
      <c r="K20" s="2"/>
      <c r="L20" s="2"/>
      <c r="M20" s="2"/>
      <c r="N20" s="2"/>
      <c r="O20" s="2"/>
      <c r="P20" s="2"/>
      <c r="Q20" s="2"/>
    </row>
    <row r="21" spans="1:17" x14ac:dyDescent="0.25">
      <c r="A21" t="str">
        <f t="shared" si="1"/>
        <v>--</v>
      </c>
      <c r="B21" s="13"/>
      <c r="C21" s="13"/>
      <c r="D21" s="13"/>
      <c r="E21" s="13"/>
      <c r="F21" s="13"/>
      <c r="G21" s="13"/>
      <c r="K21" s="2"/>
      <c r="L21" s="2"/>
      <c r="M21" s="2"/>
      <c r="N21" s="2"/>
      <c r="O21" s="2"/>
      <c r="P21" s="2"/>
      <c r="Q21" s="2"/>
    </row>
    <row r="22" spans="1:17" x14ac:dyDescent="0.25">
      <c r="A22" t="str">
        <f t="shared" si="1"/>
        <v>--</v>
      </c>
      <c r="B22" s="13"/>
      <c r="C22" s="13"/>
      <c r="D22" s="13"/>
      <c r="E22" s="13"/>
      <c r="F22" s="13"/>
      <c r="G22" s="13"/>
      <c r="K22" s="2"/>
      <c r="L22" s="2"/>
      <c r="M22" s="2"/>
      <c r="N22" s="2"/>
      <c r="O22" s="2"/>
      <c r="P22" s="2"/>
      <c r="Q22" s="2"/>
    </row>
    <row r="23" spans="1:17" x14ac:dyDescent="0.25">
      <c r="A23" t="str">
        <f t="shared" si="1"/>
        <v>--</v>
      </c>
      <c r="B23" s="13"/>
      <c r="C23" s="13"/>
      <c r="D23" s="13"/>
      <c r="E23" s="13"/>
      <c r="F23" s="13"/>
      <c r="G23" s="13"/>
      <c r="K23" s="2"/>
      <c r="L23" s="2"/>
      <c r="M23" s="2"/>
      <c r="N23" s="2"/>
      <c r="O23" s="2"/>
      <c r="P23" s="2"/>
      <c r="Q23" s="2"/>
    </row>
    <row r="24" spans="1:17" x14ac:dyDescent="0.25">
      <c r="A24" t="str">
        <f t="shared" si="1"/>
        <v>--</v>
      </c>
      <c r="B24" s="13"/>
      <c r="C24" s="13"/>
      <c r="D24" s="13"/>
      <c r="E24" s="13"/>
      <c r="F24" s="13"/>
      <c r="G24" s="13"/>
    </row>
    <row r="25" spans="1:17" x14ac:dyDescent="0.25">
      <c r="B25" s="13"/>
      <c r="C25" s="13"/>
      <c r="D25" s="13"/>
      <c r="E25" s="13"/>
      <c r="F25" s="13"/>
      <c r="G25" s="13"/>
    </row>
    <row r="26" spans="1:17" x14ac:dyDescent="0.25">
      <c r="B26" s="13"/>
      <c r="C26" s="13"/>
      <c r="D26" s="13"/>
      <c r="E26" s="13"/>
      <c r="F26" s="13"/>
      <c r="G26" s="13"/>
    </row>
    <row r="27" spans="1:17" x14ac:dyDescent="0.25">
      <c r="B27" s="13"/>
      <c r="C27" s="13"/>
      <c r="D27" s="13"/>
      <c r="E27" s="13"/>
      <c r="F27" s="13"/>
      <c r="G27" s="13"/>
    </row>
    <row r="28" spans="1:17" x14ac:dyDescent="0.25">
      <c r="A28" s="11"/>
      <c r="B28" s="13"/>
      <c r="C28" s="13"/>
      <c r="D28" s="13"/>
      <c r="E28" s="13"/>
      <c r="F28" s="13"/>
      <c r="G28" s="17"/>
    </row>
    <row r="29" spans="1:17" x14ac:dyDescent="0.25">
      <c r="B29" s="13"/>
      <c r="C29" s="13"/>
      <c r="D29" s="13"/>
      <c r="E29" s="13"/>
      <c r="F29" s="14"/>
      <c r="G29" s="15"/>
    </row>
    <row r="30" spans="1:17" x14ac:dyDescent="0.25">
      <c r="B30" s="13"/>
      <c r="C30" s="13"/>
      <c r="D30" s="13"/>
      <c r="E30" s="13"/>
      <c r="F30" s="14"/>
      <c r="G30" s="15"/>
    </row>
    <row r="31" spans="1:17" x14ac:dyDescent="0.25">
      <c r="B31" s="13"/>
      <c r="C31" s="13"/>
      <c r="D31" s="13"/>
      <c r="E31" s="13"/>
      <c r="F31" s="14"/>
      <c r="G31" s="15"/>
    </row>
    <row r="32" spans="1:17" x14ac:dyDescent="0.25">
      <c r="B32" s="13"/>
      <c r="C32" s="13"/>
      <c r="D32" s="13"/>
      <c r="E32" s="13"/>
      <c r="F32" s="14"/>
      <c r="G32" s="15"/>
    </row>
    <row r="33" spans="6:7" x14ac:dyDescent="0.25">
      <c r="F33" s="2"/>
      <c r="G33" s="12"/>
    </row>
    <row r="34" spans="6:7" x14ac:dyDescent="0.25">
      <c r="F34" s="2"/>
      <c r="G34" s="12"/>
    </row>
    <row r="35" spans="6:7" x14ac:dyDescent="0.25">
      <c r="F35" s="2"/>
      <c r="G35" s="12"/>
    </row>
    <row r="36" spans="6:7" x14ac:dyDescent="0.25">
      <c r="F36" s="2"/>
      <c r="G36" s="12"/>
    </row>
    <row r="37" spans="6:7" x14ac:dyDescent="0.25">
      <c r="F37" s="2"/>
      <c r="G37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topLeftCell="A4" workbookViewId="0">
      <selection activeCell="C13" sqref="C13"/>
    </sheetView>
  </sheetViews>
  <sheetFormatPr baseColWidth="10" defaultRowHeight="15" x14ac:dyDescent="0.25"/>
  <cols>
    <col min="1" max="1" width="29" customWidth="1"/>
    <col min="3" max="3" width="18.5703125" customWidth="1"/>
    <col min="5" max="5" width="28.85546875" customWidth="1"/>
    <col min="9" max="9" width="15.28515625" customWidth="1"/>
    <col min="10" max="12" width="12" bestFit="1" customWidth="1"/>
    <col min="13" max="13" width="11.5703125" bestFit="1" customWidth="1"/>
    <col min="14" max="14" width="12" bestFit="1" customWidth="1"/>
    <col min="18" max="18" width="11.42578125" customWidth="1"/>
    <col min="19" max="19" width="27.85546875" customWidth="1"/>
  </cols>
  <sheetData>
    <row r="1" spans="1:25" x14ac:dyDescent="0.25">
      <c r="B1" t="s">
        <v>0</v>
      </c>
    </row>
    <row r="2" spans="1:25" x14ac:dyDescent="0.25">
      <c r="B2" t="s">
        <v>1</v>
      </c>
      <c r="J2" t="s">
        <v>13</v>
      </c>
      <c r="K2" t="s">
        <v>14</v>
      </c>
      <c r="L2" t="s">
        <v>18</v>
      </c>
      <c r="M2" t="s">
        <v>19</v>
      </c>
      <c r="N2" t="s">
        <v>14</v>
      </c>
    </row>
    <row r="3" spans="1:25" x14ac:dyDescent="0.25">
      <c r="J3" t="s">
        <v>12</v>
      </c>
      <c r="K3" t="s">
        <v>15</v>
      </c>
      <c r="L3" t="s">
        <v>15</v>
      </c>
      <c r="M3" t="s">
        <v>15</v>
      </c>
      <c r="N3" t="s">
        <v>20</v>
      </c>
      <c r="O3" t="s">
        <v>26</v>
      </c>
    </row>
    <row r="4" spans="1:25" x14ac:dyDescent="0.25">
      <c r="B4" t="s">
        <v>2</v>
      </c>
      <c r="C4" t="str">
        <f>C9</f>
        <v>1001716606111</v>
      </c>
      <c r="D4" t="str">
        <f>VLOOKUP(C4,UA_BD!$C$8:$D$342,2,FALSE)</f>
        <v>Équipe relève-RH</v>
      </c>
      <c r="I4" t="s">
        <v>16</v>
      </c>
      <c r="J4" s="7">
        <v>19000</v>
      </c>
      <c r="K4" s="7">
        <v>17000</v>
      </c>
      <c r="L4" s="7">
        <v>10000</v>
      </c>
      <c r="M4" s="7">
        <v>9400</v>
      </c>
      <c r="N4" s="7">
        <f>SUM(R9:R39)</f>
        <v>0</v>
      </c>
    </row>
    <row r="5" spans="1:25" x14ac:dyDescent="0.25">
      <c r="B5" t="s">
        <v>3</v>
      </c>
      <c r="C5" t="s">
        <v>28</v>
      </c>
      <c r="I5" t="s">
        <v>17</v>
      </c>
      <c r="J5" s="7">
        <v>10000</v>
      </c>
      <c r="K5" s="7">
        <v>10000</v>
      </c>
      <c r="L5" s="7">
        <v>5000</v>
      </c>
      <c r="M5" s="7">
        <v>5500</v>
      </c>
      <c r="N5" s="7">
        <v>9000</v>
      </c>
    </row>
    <row r="6" spans="1:25" x14ac:dyDescent="0.25">
      <c r="I6" t="s">
        <v>25</v>
      </c>
      <c r="J6" s="8">
        <f>J4/J5</f>
        <v>1.9</v>
      </c>
      <c r="K6" s="8">
        <f t="shared" ref="K6:N6" si="0">K4/K5</f>
        <v>1.7</v>
      </c>
      <c r="L6" s="8">
        <f t="shared" si="0"/>
        <v>2</v>
      </c>
      <c r="M6" s="8">
        <f t="shared" si="0"/>
        <v>1.709090909090909</v>
      </c>
      <c r="N6" s="8">
        <f t="shared" si="0"/>
        <v>0</v>
      </c>
      <c r="O6" s="9">
        <v>1.65</v>
      </c>
    </row>
    <row r="7" spans="1:25" x14ac:dyDescent="0.25">
      <c r="V7">
        <v>20</v>
      </c>
      <c r="W7">
        <v>11</v>
      </c>
      <c r="X7">
        <v>5</v>
      </c>
      <c r="Y7">
        <v>4</v>
      </c>
    </row>
    <row r="8" spans="1:25" x14ac:dyDescent="0.25">
      <c r="A8" s="11" t="s">
        <v>37</v>
      </c>
      <c r="B8" t="s">
        <v>38</v>
      </c>
      <c r="C8" t="s">
        <v>39</v>
      </c>
      <c r="D8" t="s">
        <v>41</v>
      </c>
      <c r="E8" t="s">
        <v>42</v>
      </c>
      <c r="F8" t="s">
        <v>43</v>
      </c>
      <c r="G8" s="11" t="s">
        <v>4</v>
      </c>
      <c r="H8" t="s">
        <v>5</v>
      </c>
      <c r="I8" t="s">
        <v>6</v>
      </c>
      <c r="J8" t="s">
        <v>7</v>
      </c>
      <c r="K8" t="s">
        <v>8</v>
      </c>
      <c r="L8" t="s">
        <v>9</v>
      </c>
      <c r="M8" t="s">
        <v>10</v>
      </c>
      <c r="N8" t="s">
        <v>11</v>
      </c>
      <c r="P8" t="s">
        <v>27</v>
      </c>
      <c r="Q8" t="s">
        <v>21</v>
      </c>
      <c r="R8" t="s">
        <v>22</v>
      </c>
      <c r="S8" t="s">
        <v>23</v>
      </c>
      <c r="T8" t="s">
        <v>24</v>
      </c>
      <c r="V8" t="s">
        <v>21</v>
      </c>
      <c r="W8" t="s">
        <v>22</v>
      </c>
      <c r="X8" t="s">
        <v>23</v>
      </c>
      <c r="Y8" t="s">
        <v>24</v>
      </c>
    </row>
    <row r="9" spans="1:25" x14ac:dyDescent="0.25">
      <c r="A9" t="str">
        <f>CONCATENATE(C9,"-",D9,"-",G9)</f>
        <v>1001716606111-3455-Jour</v>
      </c>
      <c r="B9" t="s">
        <v>197</v>
      </c>
      <c r="C9" t="s">
        <v>73</v>
      </c>
      <c r="D9">
        <v>3455</v>
      </c>
      <c r="E9" t="s">
        <v>198</v>
      </c>
      <c r="F9" s="2">
        <v>7.25</v>
      </c>
      <c r="G9" s="12" t="s">
        <v>48</v>
      </c>
      <c r="H9" s="3">
        <v>0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0</v>
      </c>
      <c r="O9" s="4">
        <f>((((365-($V$7+$W$7+$X$7+$Y$7)+(($V$7*V9)+($W$7*W9)+($X$7*X9)+($Y$7*Y9)))/7)*((H9*$F9)+(I9*$F9)+(J9*$F9)+(K9*$F9)+(L9*$F9)+(M9*$F9)+(N9*$F9))))</f>
        <v>1890.1785714285716</v>
      </c>
      <c r="P9" s="10"/>
      <c r="Q9" s="10"/>
      <c r="R9" s="10"/>
      <c r="S9" s="10"/>
      <c r="T9" s="10"/>
      <c r="V9" s="1">
        <v>1</v>
      </c>
      <c r="W9" s="1">
        <v>1</v>
      </c>
      <c r="X9" s="1">
        <v>1</v>
      </c>
      <c r="Y9" s="1">
        <v>1</v>
      </c>
    </row>
    <row r="10" spans="1:25" x14ac:dyDescent="0.25">
      <c r="A10" t="str">
        <f t="shared" ref="A10:A24" si="1">CONCATENATE(C10,"-",D10,"-",G10)</f>
        <v>1001716606111-3455-Nuit</v>
      </c>
      <c r="B10" t="s">
        <v>197</v>
      </c>
      <c r="C10" t="s">
        <v>73</v>
      </c>
      <c r="D10">
        <v>3455</v>
      </c>
      <c r="E10" t="s">
        <v>198</v>
      </c>
      <c r="F10" s="2">
        <v>7.25</v>
      </c>
      <c r="G10" s="12" t="s">
        <v>49</v>
      </c>
      <c r="H10" s="3">
        <v>1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4">
        <f>((((365-($V$7+$W$7+$X$7+$Y$7)+(($V$7*V10)+($W$7*W10)+($X$7*X10)+($Y$7*Y10)))/7)*((H10*$F10)+(I10*$F10)+(J10*$F10)+(K10*$F10)+(L10*$F10)+(M10*$F10)+(N10*$F10))))</f>
        <v>756.07142857142867</v>
      </c>
      <c r="P10" s="10"/>
      <c r="Q10" s="10"/>
      <c r="R10" s="10"/>
      <c r="S10" s="10"/>
      <c r="T10" s="10"/>
      <c r="V10" s="1">
        <v>1</v>
      </c>
      <c r="W10" s="1">
        <v>1</v>
      </c>
      <c r="X10" s="1">
        <v>1</v>
      </c>
      <c r="Y10" s="1">
        <v>1</v>
      </c>
    </row>
    <row r="11" spans="1:25" x14ac:dyDescent="0.25">
      <c r="A11" t="str">
        <f t="shared" si="1"/>
        <v>1001716606111-3455-Soir</v>
      </c>
      <c r="B11" t="s">
        <v>197</v>
      </c>
      <c r="C11" t="s">
        <v>73</v>
      </c>
      <c r="D11">
        <v>3455</v>
      </c>
      <c r="E11" t="s">
        <v>198</v>
      </c>
      <c r="F11" s="2">
        <v>7.25</v>
      </c>
      <c r="G11" s="12" t="s">
        <v>50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4">
        <f>((((365-($V$7+$W$7+$X$7+$Y$7)+(($V$7*V11)+($W$7*W11)+($X$7*X11)+($Y$7*Y11)))/7)*((H11*$F11)+(I11*$F11)+(J11*$F11)+(K11*$F11)+(L11*$F11)+(M11*$F11)+(N11*$F11))))</f>
        <v>0</v>
      </c>
      <c r="P11" s="10"/>
      <c r="Q11" s="10"/>
      <c r="R11" s="10"/>
      <c r="S11" s="10"/>
      <c r="T11" s="10"/>
      <c r="V11" s="1">
        <v>1</v>
      </c>
      <c r="W11" s="1">
        <v>1</v>
      </c>
      <c r="X11" s="1">
        <v>1</v>
      </c>
      <c r="Y11" s="1">
        <v>1</v>
      </c>
    </row>
    <row r="12" spans="1:25" x14ac:dyDescent="0.25">
      <c r="A12" t="str">
        <f t="shared" si="1"/>
        <v>1001716606111-7489-Jour</v>
      </c>
      <c r="B12" t="s">
        <v>199</v>
      </c>
      <c r="C12" t="s">
        <v>73</v>
      </c>
      <c r="D12">
        <v>7489</v>
      </c>
      <c r="E12" t="s">
        <v>200</v>
      </c>
      <c r="F12" s="2">
        <v>7.5</v>
      </c>
      <c r="G12" s="12" t="s">
        <v>48</v>
      </c>
      <c r="H12" s="3"/>
      <c r="I12" s="3"/>
      <c r="J12" s="3"/>
      <c r="K12" s="3"/>
      <c r="L12" s="3"/>
      <c r="M12" s="3"/>
      <c r="N12" s="3"/>
      <c r="O12" s="4">
        <f>((((365-($V$7+$W$7+$X$7+$Y$7)+(($V$7*V12)+($W$7*W12)+($X$7*X12)+($Y$7*Y12)))/7)*((H12*$F12)+(I12*$F12)+(J12*$F12)+(K12*$F12)+(L12*$F12)+(M12*$F12)+(N12*$F12))))</f>
        <v>0</v>
      </c>
      <c r="P12" s="10"/>
      <c r="Q12" s="10"/>
      <c r="R12" s="10"/>
      <c r="S12" s="10"/>
      <c r="T12" s="10"/>
      <c r="V12" s="1">
        <v>1</v>
      </c>
      <c r="W12" s="1">
        <v>1</v>
      </c>
      <c r="X12" s="1">
        <v>1</v>
      </c>
      <c r="Y12" s="1">
        <v>1</v>
      </c>
    </row>
    <row r="13" spans="1:25" x14ac:dyDescent="0.25">
      <c r="A13" t="str">
        <f t="shared" si="1"/>
        <v>1001716606111-7489-Nuit</v>
      </c>
      <c r="B13" t="s">
        <v>199</v>
      </c>
      <c r="C13" t="s">
        <v>73</v>
      </c>
      <c r="D13">
        <v>7489</v>
      </c>
      <c r="E13" t="s">
        <v>200</v>
      </c>
      <c r="F13" s="2">
        <v>7.5</v>
      </c>
      <c r="G13" s="12" t="s">
        <v>49</v>
      </c>
      <c r="H13" s="3"/>
      <c r="I13" s="3"/>
      <c r="J13" s="3"/>
      <c r="K13" s="3"/>
      <c r="L13" s="3"/>
      <c r="M13" s="3"/>
      <c r="N13" s="3"/>
      <c r="O13" s="4">
        <f>((((365-($V$7+$W$7+$X$7+$Y$7)+(($V$7*V13)+($W$7*W13)+($X$7*X13)+($Y$7*Y13)))/7)*((H13*$F13)+(I13*$F13)+(J13*$F13)+(K13*$F13)+(L13*$F13)+(M13*$F13)+(N13*$F13))))</f>
        <v>0</v>
      </c>
      <c r="P13" s="10"/>
      <c r="Q13" s="10"/>
      <c r="R13" s="10"/>
      <c r="S13" s="10"/>
      <c r="T13" s="10"/>
      <c r="V13" s="1">
        <v>1</v>
      </c>
      <c r="W13" s="1">
        <v>1</v>
      </c>
      <c r="X13" s="1">
        <v>1</v>
      </c>
      <c r="Y13" s="1">
        <v>1</v>
      </c>
    </row>
    <row r="14" spans="1:25" x14ac:dyDescent="0.25">
      <c r="A14" t="str">
        <f t="shared" si="1"/>
        <v>1001716606111-7489-Soir</v>
      </c>
      <c r="B14" t="s">
        <v>199</v>
      </c>
      <c r="C14" t="s">
        <v>73</v>
      </c>
      <c r="D14">
        <v>7489</v>
      </c>
      <c r="E14" t="s">
        <v>200</v>
      </c>
      <c r="F14" s="2">
        <v>7.5</v>
      </c>
      <c r="G14" s="12" t="s">
        <v>50</v>
      </c>
      <c r="H14" s="3"/>
      <c r="I14" s="3"/>
      <c r="J14" s="3"/>
      <c r="K14" s="3"/>
      <c r="L14" s="3"/>
      <c r="M14" s="3"/>
      <c r="N14" s="3"/>
      <c r="O14" s="4">
        <f>((((365-($V$7+$W$7+$X$7+$Y$7)+(($V$7*V15)+($W$7*W15)+($X$7*X15)+($Y$7*Y15)))/7)*((H14*$F14)+(I14*$F14)+(J14*$F14)+(K14*$F14)+(L14*$F14)+(M14*$F14)+(N14*$F14))))</f>
        <v>0</v>
      </c>
      <c r="P14" s="10"/>
      <c r="Q14" s="10"/>
      <c r="R14" s="10"/>
      <c r="S14" s="10"/>
      <c r="T14" s="10"/>
      <c r="V14" s="1">
        <v>1</v>
      </c>
      <c r="W14" s="1">
        <v>1</v>
      </c>
      <c r="X14" s="1">
        <v>1</v>
      </c>
      <c r="Y14" s="1">
        <v>1</v>
      </c>
    </row>
    <row r="15" spans="1:25" x14ac:dyDescent="0.25">
      <c r="A15" t="str">
        <f t="shared" si="1"/>
        <v>--</v>
      </c>
      <c r="B15" s="13"/>
      <c r="C15" s="13"/>
      <c r="D15" s="13"/>
      <c r="E15" s="13"/>
      <c r="F15" s="13"/>
      <c r="G15" s="13"/>
      <c r="K15" s="2"/>
      <c r="L15" s="2"/>
      <c r="M15" s="2"/>
      <c r="N15" s="2"/>
      <c r="O15" s="2"/>
      <c r="P15" s="2"/>
      <c r="Q15" s="2"/>
      <c r="V15" s="1"/>
      <c r="W15" s="1"/>
      <c r="X15" s="1"/>
      <c r="Y15" s="1"/>
    </row>
    <row r="16" spans="1:25" x14ac:dyDescent="0.25">
      <c r="A16" t="str">
        <f t="shared" si="1"/>
        <v>--</v>
      </c>
      <c r="B16" s="13"/>
      <c r="C16" s="13"/>
      <c r="D16" s="13"/>
      <c r="E16" s="13"/>
      <c r="F16" s="13"/>
      <c r="G16" s="13"/>
      <c r="K16" s="2"/>
      <c r="L16" s="2"/>
      <c r="M16" s="2"/>
      <c r="N16" s="2"/>
      <c r="O16" s="2"/>
      <c r="P16" s="2"/>
      <c r="Q16" s="2"/>
    </row>
    <row r="17" spans="1:17" x14ac:dyDescent="0.25">
      <c r="A17" t="str">
        <f t="shared" si="1"/>
        <v>--</v>
      </c>
      <c r="B17" s="13"/>
      <c r="C17" s="13"/>
      <c r="D17" s="13"/>
      <c r="E17" s="13"/>
      <c r="F17" s="13"/>
      <c r="G17" s="13"/>
      <c r="K17" s="2"/>
      <c r="L17" s="2"/>
      <c r="M17" s="2"/>
      <c r="N17" s="2"/>
      <c r="O17" s="2"/>
      <c r="P17" s="2"/>
      <c r="Q17" s="2"/>
    </row>
    <row r="18" spans="1:17" x14ac:dyDescent="0.25">
      <c r="A18" t="str">
        <f t="shared" si="1"/>
        <v>--</v>
      </c>
      <c r="B18" s="13"/>
      <c r="C18" s="13"/>
      <c r="D18" s="13"/>
      <c r="E18" s="13"/>
      <c r="F18" s="13"/>
      <c r="G18" s="13"/>
      <c r="K18" s="2"/>
      <c r="L18" s="2"/>
      <c r="M18" s="2"/>
      <c r="N18" s="2"/>
      <c r="O18" s="2"/>
      <c r="P18" s="2"/>
      <c r="Q18" s="2"/>
    </row>
    <row r="19" spans="1:17" x14ac:dyDescent="0.25">
      <c r="A19" t="str">
        <f t="shared" si="1"/>
        <v>--</v>
      </c>
      <c r="B19" s="13"/>
      <c r="C19" s="13"/>
      <c r="D19" s="13"/>
      <c r="E19" s="13"/>
      <c r="F19" s="13"/>
      <c r="G19" s="13"/>
      <c r="K19" s="2"/>
      <c r="L19" s="2"/>
      <c r="M19" s="2"/>
      <c r="N19" s="2"/>
      <c r="O19" s="2"/>
      <c r="P19" s="2"/>
      <c r="Q19" s="2"/>
    </row>
    <row r="20" spans="1:17" x14ac:dyDescent="0.25">
      <c r="A20" t="str">
        <f t="shared" si="1"/>
        <v>--</v>
      </c>
      <c r="B20" s="13"/>
      <c r="C20" s="13"/>
      <c r="D20" s="13"/>
      <c r="E20" s="13"/>
      <c r="F20" s="13"/>
      <c r="G20" s="13"/>
      <c r="K20" s="2"/>
      <c r="L20" s="2"/>
      <c r="M20" s="2"/>
      <c r="N20" s="2"/>
      <c r="O20" s="2"/>
      <c r="P20" s="2"/>
      <c r="Q20" s="2"/>
    </row>
    <row r="21" spans="1:17" x14ac:dyDescent="0.25">
      <c r="A21" t="str">
        <f t="shared" si="1"/>
        <v>--</v>
      </c>
      <c r="B21" s="13"/>
      <c r="C21" s="13"/>
      <c r="D21" s="13"/>
      <c r="E21" s="13"/>
      <c r="F21" s="13"/>
      <c r="G21" s="13"/>
      <c r="K21" s="2"/>
      <c r="L21" s="2"/>
      <c r="M21" s="2"/>
      <c r="N21" s="2"/>
      <c r="O21" s="2"/>
      <c r="P21" s="2"/>
      <c r="Q21" s="2"/>
    </row>
    <row r="22" spans="1:17" x14ac:dyDescent="0.25">
      <c r="A22" t="str">
        <f t="shared" si="1"/>
        <v>--</v>
      </c>
      <c r="B22" s="13"/>
      <c r="C22" s="13"/>
      <c r="D22" s="13"/>
      <c r="E22" s="13"/>
      <c r="F22" s="13"/>
      <c r="G22" s="13"/>
      <c r="K22" s="2"/>
      <c r="L22" s="2"/>
      <c r="M22" s="2"/>
      <c r="N22" s="2"/>
      <c r="O22" s="2"/>
      <c r="P22" s="2"/>
      <c r="Q22" s="2"/>
    </row>
    <row r="23" spans="1:17" x14ac:dyDescent="0.25">
      <c r="A23" t="str">
        <f t="shared" si="1"/>
        <v>--</v>
      </c>
      <c r="B23" s="13"/>
      <c r="C23" s="13"/>
      <c r="D23" s="13"/>
      <c r="E23" s="13"/>
      <c r="F23" s="13"/>
      <c r="G23" s="13"/>
      <c r="K23" s="2"/>
      <c r="L23" s="2"/>
      <c r="M23" s="2"/>
      <c r="N23" s="2"/>
      <c r="O23" s="2"/>
      <c r="P23" s="2"/>
      <c r="Q23" s="2"/>
    </row>
    <row r="24" spans="1:17" x14ac:dyDescent="0.25">
      <c r="A24" t="str">
        <f t="shared" si="1"/>
        <v>--</v>
      </c>
      <c r="B24" s="13"/>
      <c r="C24" s="13"/>
      <c r="D24" s="13"/>
      <c r="E24" s="13"/>
      <c r="F24" s="13"/>
      <c r="G24" s="13"/>
    </row>
    <row r="25" spans="1:17" x14ac:dyDescent="0.25">
      <c r="B25" s="13"/>
      <c r="C25" s="13"/>
      <c r="D25" s="13"/>
      <c r="E25" s="13"/>
      <c r="F25" s="13"/>
      <c r="G25" s="13"/>
    </row>
    <row r="26" spans="1:17" x14ac:dyDescent="0.25">
      <c r="B26" s="13"/>
      <c r="C26" s="13"/>
      <c r="D26" s="13"/>
      <c r="E26" s="13"/>
      <c r="F26" s="13"/>
      <c r="G26" s="13"/>
    </row>
    <row r="27" spans="1:17" x14ac:dyDescent="0.25">
      <c r="B27" s="13"/>
      <c r="C27" s="13"/>
      <c r="D27" s="13"/>
      <c r="E27" s="13"/>
      <c r="F27" s="13"/>
      <c r="G27" s="13"/>
    </row>
    <row r="28" spans="1:17" x14ac:dyDescent="0.25">
      <c r="A28" s="11"/>
      <c r="B28" s="13"/>
      <c r="C28" s="13"/>
      <c r="D28" s="13"/>
      <c r="E28" s="13"/>
      <c r="F28" s="13"/>
      <c r="G28" s="17"/>
    </row>
    <row r="29" spans="1:17" x14ac:dyDescent="0.25">
      <c r="B29" s="13"/>
      <c r="C29" s="13"/>
      <c r="D29" s="13"/>
      <c r="E29" s="13"/>
      <c r="F29" s="14"/>
      <c r="G29" s="15"/>
    </row>
    <row r="30" spans="1:17" x14ac:dyDescent="0.25">
      <c r="B30" s="13"/>
      <c r="C30" s="13"/>
      <c r="D30" s="13"/>
      <c r="E30" s="13"/>
      <c r="F30" s="14"/>
      <c r="G30" s="15"/>
    </row>
    <row r="31" spans="1:17" x14ac:dyDescent="0.25">
      <c r="B31" s="13"/>
      <c r="C31" s="13"/>
      <c r="D31" s="13"/>
      <c r="E31" s="13"/>
      <c r="F31" s="14"/>
      <c r="G31" s="15"/>
    </row>
    <row r="32" spans="1:17" x14ac:dyDescent="0.25">
      <c r="B32" s="13"/>
      <c r="C32" s="13"/>
      <c r="D32" s="13"/>
      <c r="E32" s="13"/>
      <c r="F32" s="14"/>
      <c r="G32" s="15"/>
    </row>
    <row r="33" spans="6:7" x14ac:dyDescent="0.25">
      <c r="F33" s="2"/>
      <c r="G33" s="12"/>
    </row>
    <row r="34" spans="6:7" x14ac:dyDescent="0.25">
      <c r="F34" s="2"/>
      <c r="G34" s="12"/>
    </row>
    <row r="35" spans="6:7" x14ac:dyDescent="0.25">
      <c r="F35" s="2"/>
      <c r="G35" s="12"/>
    </row>
    <row r="36" spans="6:7" x14ac:dyDescent="0.25">
      <c r="F36" s="2"/>
      <c r="G36" s="12"/>
    </row>
    <row r="37" spans="6:7" x14ac:dyDescent="0.25">
      <c r="F37" s="2"/>
      <c r="G37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topLeftCell="A4" workbookViewId="0">
      <selection activeCell="A25" sqref="A25"/>
    </sheetView>
  </sheetViews>
  <sheetFormatPr baseColWidth="10" defaultRowHeight="15" x14ac:dyDescent="0.25"/>
  <cols>
    <col min="1" max="1" width="29" customWidth="1"/>
    <col min="3" max="3" width="18.5703125" customWidth="1"/>
    <col min="5" max="5" width="28.85546875" customWidth="1"/>
    <col min="9" max="9" width="15.28515625" customWidth="1"/>
    <col min="10" max="12" width="12" bestFit="1" customWidth="1"/>
    <col min="13" max="13" width="11.5703125" bestFit="1" customWidth="1"/>
    <col min="14" max="14" width="12" bestFit="1" customWidth="1"/>
    <col min="18" max="18" width="11.42578125" customWidth="1"/>
    <col min="19" max="19" width="27.85546875" customWidth="1"/>
  </cols>
  <sheetData>
    <row r="1" spans="1:25" x14ac:dyDescent="0.25">
      <c r="B1" t="s">
        <v>0</v>
      </c>
    </row>
    <row r="2" spans="1:25" x14ac:dyDescent="0.25">
      <c r="B2" t="s">
        <v>1</v>
      </c>
      <c r="J2" t="s">
        <v>13</v>
      </c>
      <c r="K2" t="s">
        <v>14</v>
      </c>
      <c r="L2" t="s">
        <v>18</v>
      </c>
      <c r="M2" t="s">
        <v>19</v>
      </c>
      <c r="N2" t="s">
        <v>14</v>
      </c>
    </row>
    <row r="3" spans="1:25" x14ac:dyDescent="0.25">
      <c r="J3" t="s">
        <v>12</v>
      </c>
      <c r="K3" t="s">
        <v>15</v>
      </c>
      <c r="L3" t="s">
        <v>15</v>
      </c>
      <c r="M3" t="s">
        <v>15</v>
      </c>
      <c r="N3" t="s">
        <v>20</v>
      </c>
      <c r="O3" t="s">
        <v>26</v>
      </c>
    </row>
    <row r="4" spans="1:25" x14ac:dyDescent="0.25">
      <c r="B4" t="s">
        <v>2</v>
      </c>
      <c r="C4" t="str">
        <f>C9</f>
        <v>1001716606101</v>
      </c>
      <c r="D4" t="str">
        <f>VLOOKUP(C4,UA_BD!$C$8:$D$342,2,FALSE)</f>
        <v>Equ-Vol Infirm-35</v>
      </c>
      <c r="I4" t="s">
        <v>16</v>
      </c>
      <c r="J4" s="7">
        <v>19000</v>
      </c>
      <c r="K4" s="7">
        <v>17000</v>
      </c>
      <c r="L4" s="7">
        <v>10000</v>
      </c>
      <c r="M4" s="7">
        <v>9400</v>
      </c>
      <c r="N4" s="7">
        <f>SUM(R9:R39)</f>
        <v>0</v>
      </c>
    </row>
    <row r="5" spans="1:25" x14ac:dyDescent="0.25">
      <c r="B5" t="s">
        <v>3</v>
      </c>
      <c r="C5" t="s">
        <v>28</v>
      </c>
      <c r="I5" t="s">
        <v>17</v>
      </c>
      <c r="J5" s="7">
        <v>10000</v>
      </c>
      <c r="K5" s="7">
        <v>10000</v>
      </c>
      <c r="L5" s="7">
        <v>5000</v>
      </c>
      <c r="M5" s="7">
        <v>5500</v>
      </c>
      <c r="N5" s="7">
        <v>9000</v>
      </c>
    </row>
    <row r="6" spans="1:25" x14ac:dyDescent="0.25">
      <c r="I6" t="s">
        <v>25</v>
      </c>
      <c r="J6" s="8">
        <f>J4/J5</f>
        <v>1.9</v>
      </c>
      <c r="K6" s="8">
        <f t="shared" ref="K6:N6" si="0">K4/K5</f>
        <v>1.7</v>
      </c>
      <c r="L6" s="8">
        <f t="shared" si="0"/>
        <v>2</v>
      </c>
      <c r="M6" s="8">
        <f t="shared" si="0"/>
        <v>1.709090909090909</v>
      </c>
      <c r="N6" s="8">
        <f t="shared" si="0"/>
        <v>0</v>
      </c>
      <c r="O6" s="9">
        <v>1.65</v>
      </c>
    </row>
    <row r="7" spans="1:25" x14ac:dyDescent="0.25">
      <c r="V7">
        <v>20</v>
      </c>
      <c r="W7">
        <v>11</v>
      </c>
      <c r="X7">
        <v>5</v>
      </c>
      <c r="Y7">
        <v>4</v>
      </c>
    </row>
    <row r="8" spans="1:25" x14ac:dyDescent="0.25">
      <c r="A8" s="11" t="s">
        <v>37</v>
      </c>
      <c r="B8" t="s">
        <v>38</v>
      </c>
      <c r="C8" t="s">
        <v>39</v>
      </c>
      <c r="D8" t="s">
        <v>41</v>
      </c>
      <c r="E8" t="s">
        <v>42</v>
      </c>
      <c r="F8" t="s">
        <v>43</v>
      </c>
      <c r="G8" s="11" t="s">
        <v>4</v>
      </c>
      <c r="H8" t="s">
        <v>5</v>
      </c>
      <c r="I8" t="s">
        <v>6</v>
      </c>
      <c r="J8" t="s">
        <v>7</v>
      </c>
      <c r="K8" t="s">
        <v>8</v>
      </c>
      <c r="L8" t="s">
        <v>9</v>
      </c>
      <c r="M8" t="s">
        <v>10</v>
      </c>
      <c r="N8" t="s">
        <v>11</v>
      </c>
      <c r="P8" t="s">
        <v>27</v>
      </c>
      <c r="Q8" t="s">
        <v>21</v>
      </c>
      <c r="R8" t="s">
        <v>22</v>
      </c>
      <c r="S8" t="s">
        <v>23</v>
      </c>
      <c r="T8" t="s">
        <v>24</v>
      </c>
      <c r="V8" t="s">
        <v>21</v>
      </c>
      <c r="W8" t="s">
        <v>22</v>
      </c>
      <c r="X8" t="s">
        <v>23</v>
      </c>
      <c r="Y8" t="s">
        <v>24</v>
      </c>
    </row>
    <row r="9" spans="1:25" x14ac:dyDescent="0.25">
      <c r="A9" t="str">
        <f>CONCATENATE(C9,"-",D9,"-",G9)</f>
        <v>1001716606101-3455-Jour</v>
      </c>
      <c r="B9" t="s">
        <v>197</v>
      </c>
      <c r="C9" t="s">
        <v>71</v>
      </c>
      <c r="D9">
        <v>3455</v>
      </c>
      <c r="E9" t="s">
        <v>198</v>
      </c>
      <c r="F9" s="2">
        <v>7.25</v>
      </c>
      <c r="G9" s="12" t="s">
        <v>48</v>
      </c>
      <c r="H9" s="3">
        <v>0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0</v>
      </c>
      <c r="O9" s="4">
        <f>((((365-($V$7+$W$7+$X$7+$Y$7)+(($V$7*V9)+($W$7*W9)+($X$7*X9)+($Y$7*Y9)))/7)*((H9*$F9)+(I9*$F9)+(J9*$F9)+(K9*$F9)+(L9*$F9)+(M9*$F9)+(N9*$F9))))</f>
        <v>1890.1785714285716</v>
      </c>
      <c r="P9" s="10"/>
      <c r="Q9" s="10"/>
      <c r="R9" s="10"/>
      <c r="S9" s="10"/>
      <c r="T9" s="10"/>
      <c r="V9" s="1">
        <v>1</v>
      </c>
      <c r="W9" s="1">
        <v>1</v>
      </c>
      <c r="X9" s="1">
        <v>1</v>
      </c>
      <c r="Y9" s="1">
        <v>1</v>
      </c>
    </row>
    <row r="10" spans="1:25" x14ac:dyDescent="0.25">
      <c r="A10" t="str">
        <f t="shared" ref="A10:A24" si="1">CONCATENATE(C10,"-",D10,"-",G10)</f>
        <v>1001716606101-3455-Nuit</v>
      </c>
      <c r="B10" t="s">
        <v>197</v>
      </c>
      <c r="C10" t="s">
        <v>71</v>
      </c>
      <c r="D10">
        <v>3455</v>
      </c>
      <c r="E10" t="s">
        <v>198</v>
      </c>
      <c r="F10" s="2">
        <v>7.25</v>
      </c>
      <c r="G10" s="12" t="s">
        <v>49</v>
      </c>
      <c r="H10" s="3">
        <v>1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4">
        <f>((((365-($V$7+$W$7+$X$7+$Y$7)+(($V$7*V10)+($W$7*W10)+($X$7*X10)+($Y$7*Y10)))/7)*((H10*$F10)+(I10*$F10)+(J10*$F10)+(K10*$F10)+(L10*$F10)+(M10*$F10)+(N10*$F10))))</f>
        <v>756.07142857142867</v>
      </c>
      <c r="P10" s="10"/>
      <c r="Q10" s="10"/>
      <c r="R10" s="10"/>
      <c r="S10" s="10"/>
      <c r="T10" s="10"/>
      <c r="V10" s="1">
        <v>1</v>
      </c>
      <c r="W10" s="1">
        <v>1</v>
      </c>
      <c r="X10" s="1">
        <v>1</v>
      </c>
      <c r="Y10" s="1">
        <v>1</v>
      </c>
    </row>
    <row r="11" spans="1:25" x14ac:dyDescent="0.25">
      <c r="A11" t="str">
        <f t="shared" si="1"/>
        <v>1001716606101-3455-Soir</v>
      </c>
      <c r="B11" t="s">
        <v>197</v>
      </c>
      <c r="C11" t="s">
        <v>71</v>
      </c>
      <c r="D11">
        <v>3455</v>
      </c>
      <c r="E11" t="s">
        <v>198</v>
      </c>
      <c r="F11" s="2">
        <v>7.25</v>
      </c>
      <c r="G11" s="12" t="s">
        <v>50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4">
        <f>((((365-($V$7+$W$7+$X$7+$Y$7)+(($V$7*V11)+($W$7*W11)+($X$7*X11)+($Y$7*Y11)))/7)*((H11*$F11)+(I11*$F11)+(J11*$F11)+(K11*$F11)+(L11*$F11)+(M11*$F11)+(N11*$F11))))</f>
        <v>0</v>
      </c>
      <c r="P11" s="10"/>
      <c r="Q11" s="10"/>
      <c r="R11" s="10"/>
      <c r="S11" s="10"/>
      <c r="T11" s="10"/>
      <c r="V11" s="1">
        <v>1</v>
      </c>
      <c r="W11" s="1">
        <v>1</v>
      </c>
      <c r="X11" s="1">
        <v>1</v>
      </c>
      <c r="Y11" s="1">
        <v>1</v>
      </c>
    </row>
    <row r="12" spans="1:25" x14ac:dyDescent="0.25">
      <c r="A12" t="str">
        <f t="shared" si="1"/>
        <v>1001716606101-7489-Jour</v>
      </c>
      <c r="B12" t="s">
        <v>199</v>
      </c>
      <c r="C12" t="s">
        <v>71</v>
      </c>
      <c r="D12">
        <v>7489</v>
      </c>
      <c r="E12" t="s">
        <v>200</v>
      </c>
      <c r="F12" s="2">
        <v>7.5</v>
      </c>
      <c r="G12" s="12" t="s">
        <v>48</v>
      </c>
      <c r="H12" s="3"/>
      <c r="I12" s="3"/>
      <c r="J12" s="3"/>
      <c r="K12" s="3"/>
      <c r="L12" s="3"/>
      <c r="M12" s="3"/>
      <c r="N12" s="3"/>
      <c r="O12" s="4">
        <f>((((365-($V$7+$W$7+$X$7+$Y$7)+(($V$7*V12)+($W$7*W12)+($X$7*X12)+($Y$7*Y12)))/7)*((H12*$F12)+(I12*$F12)+(J12*$F12)+(K12*$F12)+(L12*$F12)+(M12*$F12)+(N12*$F12))))</f>
        <v>0</v>
      </c>
      <c r="P12" s="10"/>
      <c r="Q12" s="10"/>
      <c r="R12" s="10"/>
      <c r="S12" s="10"/>
      <c r="T12" s="10"/>
      <c r="V12" s="1">
        <v>1</v>
      </c>
      <c r="W12" s="1">
        <v>1</v>
      </c>
      <c r="X12" s="1">
        <v>1</v>
      </c>
      <c r="Y12" s="1">
        <v>1</v>
      </c>
    </row>
    <row r="13" spans="1:25" x14ac:dyDescent="0.25">
      <c r="A13" t="str">
        <f t="shared" si="1"/>
        <v>1001716606101-7489-Nuit</v>
      </c>
      <c r="B13" t="s">
        <v>199</v>
      </c>
      <c r="C13" t="s">
        <v>71</v>
      </c>
      <c r="D13">
        <v>7489</v>
      </c>
      <c r="E13" t="s">
        <v>200</v>
      </c>
      <c r="F13" s="2">
        <v>7.5</v>
      </c>
      <c r="G13" s="12" t="s">
        <v>49</v>
      </c>
      <c r="H13" s="3"/>
      <c r="I13" s="3"/>
      <c r="J13" s="3"/>
      <c r="K13" s="3"/>
      <c r="L13" s="3"/>
      <c r="M13" s="3"/>
      <c r="N13" s="3"/>
      <c r="O13" s="4">
        <f>((((365-($V$7+$W$7+$X$7+$Y$7)+(($V$7*V13)+($W$7*W13)+($X$7*X13)+($Y$7*Y13)))/7)*((H13*$F13)+(I13*$F13)+(J13*$F13)+(K13*$F13)+(L13*$F13)+(M13*$F13)+(N13*$F13))))</f>
        <v>0</v>
      </c>
      <c r="P13" s="10"/>
      <c r="Q13" s="10"/>
      <c r="R13" s="10"/>
      <c r="S13" s="10"/>
      <c r="T13" s="10"/>
      <c r="V13" s="1">
        <v>1</v>
      </c>
      <c r="W13" s="1">
        <v>1</v>
      </c>
      <c r="X13" s="1">
        <v>1</v>
      </c>
      <c r="Y13" s="1">
        <v>1</v>
      </c>
    </row>
    <row r="14" spans="1:25" x14ac:dyDescent="0.25">
      <c r="A14" t="str">
        <f t="shared" si="1"/>
        <v>1001716606101-7489-Soir</v>
      </c>
      <c r="B14" t="s">
        <v>199</v>
      </c>
      <c r="C14" t="s">
        <v>71</v>
      </c>
      <c r="D14">
        <v>7489</v>
      </c>
      <c r="E14" t="s">
        <v>200</v>
      </c>
      <c r="F14" s="2">
        <v>7.5</v>
      </c>
      <c r="G14" s="12" t="s">
        <v>50</v>
      </c>
      <c r="H14" s="3"/>
      <c r="I14" s="3"/>
      <c r="J14" s="3"/>
      <c r="K14" s="3"/>
      <c r="L14" s="3"/>
      <c r="M14" s="3"/>
      <c r="N14" s="3"/>
      <c r="O14" s="4">
        <f>((((365-($V$7+$W$7+$X$7+$Y$7)+(($V$7*V15)+($W$7*W15)+($X$7*X15)+($Y$7*Y15)))/7)*((H14*$F14)+(I14*$F14)+(J14*$F14)+(K14*$F14)+(L14*$F14)+(M14*$F14)+(N14*$F14))))</f>
        <v>0</v>
      </c>
      <c r="P14" s="10"/>
      <c r="Q14" s="10"/>
      <c r="R14" s="10"/>
      <c r="S14" s="10"/>
      <c r="T14" s="10"/>
      <c r="V14" s="1">
        <v>1</v>
      </c>
      <c r="W14" s="1">
        <v>1</v>
      </c>
      <c r="X14" s="1">
        <v>1</v>
      </c>
      <c r="Y14" s="1">
        <v>1</v>
      </c>
    </row>
    <row r="15" spans="1:25" x14ac:dyDescent="0.25">
      <c r="A15" t="str">
        <f t="shared" si="1"/>
        <v>--</v>
      </c>
      <c r="B15" s="13"/>
      <c r="C15" s="13"/>
      <c r="D15" s="13"/>
      <c r="E15" s="13"/>
      <c r="F15" s="13"/>
      <c r="G15" s="13"/>
      <c r="K15" s="2"/>
      <c r="L15" s="2"/>
      <c r="M15" s="2"/>
      <c r="N15" s="2"/>
      <c r="O15" s="2"/>
      <c r="P15" s="2"/>
      <c r="Q15" s="2"/>
      <c r="V15" s="1"/>
      <c r="W15" s="1"/>
      <c r="X15" s="1"/>
      <c r="Y15" s="1"/>
    </row>
    <row r="16" spans="1:25" x14ac:dyDescent="0.25">
      <c r="A16" t="str">
        <f t="shared" si="1"/>
        <v>--</v>
      </c>
      <c r="B16" s="13"/>
      <c r="C16" s="13"/>
      <c r="D16" s="13"/>
      <c r="E16" s="13"/>
      <c r="F16" s="13"/>
      <c r="G16" s="13"/>
      <c r="K16" s="2"/>
      <c r="L16" s="2"/>
      <c r="M16" s="2"/>
      <c r="N16" s="2"/>
      <c r="O16" s="2"/>
      <c r="P16" s="2"/>
      <c r="Q16" s="2"/>
    </row>
    <row r="17" spans="1:17" x14ac:dyDescent="0.25">
      <c r="A17" t="str">
        <f t="shared" si="1"/>
        <v>--</v>
      </c>
      <c r="B17" s="13"/>
      <c r="C17" s="13"/>
      <c r="D17" s="13"/>
      <c r="E17" s="13"/>
      <c r="F17" s="13"/>
      <c r="G17" s="13"/>
      <c r="K17" s="2"/>
      <c r="L17" s="2"/>
      <c r="M17" s="2"/>
      <c r="N17" s="2"/>
      <c r="O17" s="2"/>
      <c r="P17" s="2"/>
      <c r="Q17" s="2"/>
    </row>
    <row r="18" spans="1:17" x14ac:dyDescent="0.25">
      <c r="A18" t="str">
        <f t="shared" si="1"/>
        <v>--</v>
      </c>
      <c r="B18" s="13"/>
      <c r="C18" s="13"/>
      <c r="D18" s="13"/>
      <c r="E18" s="13"/>
      <c r="F18" s="13"/>
      <c r="G18" s="13"/>
      <c r="K18" s="2"/>
      <c r="L18" s="2"/>
      <c r="M18" s="2"/>
      <c r="N18" s="2"/>
      <c r="O18" s="2"/>
      <c r="P18" s="2"/>
      <c r="Q18" s="2"/>
    </row>
    <row r="19" spans="1:17" x14ac:dyDescent="0.25">
      <c r="A19" t="str">
        <f t="shared" si="1"/>
        <v>--</v>
      </c>
      <c r="B19" s="13"/>
      <c r="C19" s="13"/>
      <c r="D19" s="13"/>
      <c r="E19" s="13"/>
      <c r="F19" s="13"/>
      <c r="G19" s="13"/>
      <c r="K19" s="2"/>
      <c r="L19" s="2"/>
      <c r="M19" s="2"/>
      <c r="N19" s="2"/>
      <c r="O19" s="2"/>
      <c r="P19" s="2"/>
      <c r="Q19" s="2"/>
    </row>
    <row r="20" spans="1:17" x14ac:dyDescent="0.25">
      <c r="A20" t="str">
        <f t="shared" si="1"/>
        <v>--</v>
      </c>
      <c r="B20" s="13"/>
      <c r="C20" s="13"/>
      <c r="D20" s="13"/>
      <c r="E20" s="13"/>
      <c r="F20" s="13"/>
      <c r="G20" s="13"/>
      <c r="K20" s="2"/>
      <c r="L20" s="2"/>
      <c r="M20" s="2"/>
      <c r="N20" s="2"/>
      <c r="O20" s="2"/>
      <c r="P20" s="2"/>
      <c r="Q20" s="2"/>
    </row>
    <row r="21" spans="1:17" x14ac:dyDescent="0.25">
      <c r="A21" t="str">
        <f t="shared" si="1"/>
        <v>--</v>
      </c>
      <c r="B21" s="13"/>
      <c r="C21" s="13"/>
      <c r="D21" s="13"/>
      <c r="E21" s="13"/>
      <c r="F21" s="13"/>
      <c r="G21" s="13"/>
      <c r="K21" s="2"/>
      <c r="L21" s="2"/>
      <c r="M21" s="2"/>
      <c r="N21" s="2"/>
      <c r="O21" s="2"/>
      <c r="P21" s="2"/>
      <c r="Q21" s="2"/>
    </row>
    <row r="22" spans="1:17" x14ac:dyDescent="0.25">
      <c r="A22" t="str">
        <f t="shared" si="1"/>
        <v>--</v>
      </c>
      <c r="B22" s="13"/>
      <c r="C22" s="13"/>
      <c r="D22" s="13"/>
      <c r="E22" s="13"/>
      <c r="F22" s="13"/>
      <c r="G22" s="13"/>
      <c r="K22" s="2"/>
      <c r="L22" s="2"/>
      <c r="M22" s="2"/>
      <c r="N22" s="2"/>
      <c r="O22" s="2"/>
      <c r="P22" s="2"/>
      <c r="Q22" s="2"/>
    </row>
    <row r="23" spans="1:17" x14ac:dyDescent="0.25">
      <c r="A23" t="str">
        <f t="shared" si="1"/>
        <v>--</v>
      </c>
      <c r="B23" s="13"/>
      <c r="C23" s="13"/>
      <c r="D23" s="13"/>
      <c r="E23" s="13"/>
      <c r="F23" s="13"/>
      <c r="G23" s="13"/>
      <c r="K23" s="2"/>
      <c r="L23" s="2"/>
      <c r="M23" s="2"/>
      <c r="N23" s="2"/>
      <c r="O23" s="2"/>
      <c r="P23" s="2"/>
      <c r="Q23" s="2"/>
    </row>
    <row r="24" spans="1:17" x14ac:dyDescent="0.25">
      <c r="A24" t="str">
        <f t="shared" si="1"/>
        <v>--</v>
      </c>
      <c r="B24" s="13"/>
      <c r="C24" s="13"/>
      <c r="D24" s="13"/>
      <c r="E24" s="13"/>
      <c r="F24" s="13"/>
      <c r="G24" s="13"/>
    </row>
    <row r="25" spans="1:17" x14ac:dyDescent="0.25">
      <c r="B25" s="13"/>
      <c r="C25" s="13"/>
      <c r="D25" s="13"/>
      <c r="E25" s="13"/>
      <c r="F25" s="13"/>
      <c r="G25" s="13"/>
    </row>
    <row r="26" spans="1:17" x14ac:dyDescent="0.25">
      <c r="B26" s="13"/>
      <c r="C26" s="13"/>
      <c r="D26" s="13"/>
      <c r="E26" s="13"/>
      <c r="F26" s="13"/>
      <c r="G26" s="13"/>
    </row>
    <row r="27" spans="1:17" x14ac:dyDescent="0.25">
      <c r="B27" s="13"/>
      <c r="C27" s="13"/>
      <c r="D27" s="13"/>
      <c r="E27" s="13"/>
      <c r="F27" s="13"/>
      <c r="G27" s="13"/>
    </row>
    <row r="28" spans="1:17" x14ac:dyDescent="0.25">
      <c r="A28" s="11"/>
      <c r="B28" s="13"/>
      <c r="C28" s="13"/>
      <c r="D28" s="13"/>
      <c r="E28" s="13"/>
      <c r="F28" s="13"/>
      <c r="G28" s="17"/>
    </row>
    <row r="29" spans="1:17" x14ac:dyDescent="0.25">
      <c r="B29" s="13"/>
      <c r="C29" s="13"/>
      <c r="D29" s="13"/>
      <c r="E29" s="13"/>
      <c r="F29" s="14"/>
      <c r="G29" s="15"/>
    </row>
    <row r="30" spans="1:17" x14ac:dyDescent="0.25">
      <c r="B30" s="13"/>
      <c r="C30" s="13"/>
      <c r="D30" s="13"/>
      <c r="E30" s="13"/>
      <c r="F30" s="14"/>
      <c r="G30" s="15"/>
    </row>
    <row r="31" spans="1:17" x14ac:dyDescent="0.25">
      <c r="B31" s="13"/>
      <c r="C31" s="13"/>
      <c r="D31" s="13"/>
      <c r="E31" s="13"/>
      <c r="F31" s="14"/>
      <c r="G31" s="15"/>
    </row>
    <row r="32" spans="1:17" x14ac:dyDescent="0.25">
      <c r="B32" s="13"/>
      <c r="C32" s="13"/>
      <c r="D32" s="13"/>
      <c r="E32" s="13"/>
      <c r="F32" s="14"/>
      <c r="G32" s="15"/>
    </row>
    <row r="33" spans="6:7" x14ac:dyDescent="0.25">
      <c r="F33" s="2"/>
      <c r="G33" s="12"/>
    </row>
    <row r="34" spans="6:7" x14ac:dyDescent="0.25">
      <c r="F34" s="2"/>
      <c r="G34" s="12"/>
    </row>
    <row r="35" spans="6:7" x14ac:dyDescent="0.25">
      <c r="F35" s="2"/>
      <c r="G35" s="12"/>
    </row>
    <row r="36" spans="6:7" x14ac:dyDescent="0.25">
      <c r="F36" s="2"/>
      <c r="G36" s="12"/>
    </row>
    <row r="37" spans="6:7" x14ac:dyDescent="0.25">
      <c r="F37" s="2"/>
      <c r="G37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topLeftCell="A4" workbookViewId="0">
      <selection activeCell="C9" sqref="C9"/>
    </sheetView>
  </sheetViews>
  <sheetFormatPr baseColWidth="10" defaultRowHeight="15" x14ac:dyDescent="0.25"/>
  <cols>
    <col min="1" max="1" width="29" customWidth="1"/>
    <col min="3" max="3" width="18.5703125" customWidth="1"/>
    <col min="5" max="5" width="28.85546875" customWidth="1"/>
    <col min="9" max="9" width="15.28515625" customWidth="1"/>
    <col min="10" max="12" width="12" bestFit="1" customWidth="1"/>
    <col min="13" max="13" width="11.5703125" bestFit="1" customWidth="1"/>
    <col min="14" max="14" width="12" bestFit="1" customWidth="1"/>
    <col min="18" max="18" width="11.42578125" customWidth="1"/>
    <col min="19" max="19" width="27.85546875" customWidth="1"/>
  </cols>
  <sheetData>
    <row r="1" spans="1:25" x14ac:dyDescent="0.25">
      <c r="B1" t="s">
        <v>0</v>
      </c>
    </row>
    <row r="2" spans="1:25" x14ac:dyDescent="0.25">
      <c r="B2" t="s">
        <v>1</v>
      </c>
      <c r="J2" t="s">
        <v>13</v>
      </c>
      <c r="K2" t="s">
        <v>14</v>
      </c>
      <c r="L2" t="s">
        <v>18</v>
      </c>
      <c r="M2" t="s">
        <v>19</v>
      </c>
      <c r="N2" t="s">
        <v>14</v>
      </c>
    </row>
    <row r="3" spans="1:25" x14ac:dyDescent="0.25">
      <c r="J3" t="s">
        <v>12</v>
      </c>
      <c r="K3" t="s">
        <v>15</v>
      </c>
      <c r="L3" t="s">
        <v>15</v>
      </c>
      <c r="M3" t="s">
        <v>15</v>
      </c>
      <c r="N3" t="s">
        <v>20</v>
      </c>
      <c r="O3" t="s">
        <v>26</v>
      </c>
    </row>
    <row r="4" spans="1:25" x14ac:dyDescent="0.25">
      <c r="B4" t="s">
        <v>2</v>
      </c>
      <c r="C4" t="str">
        <f>C9</f>
        <v>1001716606099</v>
      </c>
      <c r="D4" t="str">
        <f>VLOOKUP(C4,UA_BD!$C$8:$D$342,2,FALSE)</f>
        <v>Soins infir.-Programme clinique</v>
      </c>
      <c r="I4" t="s">
        <v>16</v>
      </c>
      <c r="J4" s="7">
        <v>19000</v>
      </c>
      <c r="K4" s="7">
        <v>17000</v>
      </c>
      <c r="L4" s="7">
        <v>10000</v>
      </c>
      <c r="M4" s="7">
        <v>9400</v>
      </c>
      <c r="N4" s="7">
        <f>SUM(R9:R39)</f>
        <v>0</v>
      </c>
    </row>
    <row r="5" spans="1:25" x14ac:dyDescent="0.25">
      <c r="B5" t="s">
        <v>3</v>
      </c>
      <c r="C5" t="s">
        <v>28</v>
      </c>
      <c r="I5" t="s">
        <v>17</v>
      </c>
      <c r="J5" s="7">
        <v>10000</v>
      </c>
      <c r="K5" s="7">
        <v>10000</v>
      </c>
      <c r="L5" s="7">
        <v>5000</v>
      </c>
      <c r="M5" s="7">
        <v>5500</v>
      </c>
      <c r="N5" s="7">
        <v>9000</v>
      </c>
    </row>
    <row r="6" spans="1:25" x14ac:dyDescent="0.25">
      <c r="I6" t="s">
        <v>25</v>
      </c>
      <c r="J6" s="8">
        <f>J4/J5</f>
        <v>1.9</v>
      </c>
      <c r="K6" s="8">
        <f t="shared" ref="K6:N6" si="0">K4/K5</f>
        <v>1.7</v>
      </c>
      <c r="L6" s="8">
        <f t="shared" si="0"/>
        <v>2</v>
      </c>
      <c r="M6" s="8">
        <f t="shared" si="0"/>
        <v>1.709090909090909</v>
      </c>
      <c r="N6" s="8">
        <f t="shared" si="0"/>
        <v>0</v>
      </c>
      <c r="O6" s="9">
        <v>1.65</v>
      </c>
    </row>
    <row r="7" spans="1:25" x14ac:dyDescent="0.25">
      <c r="V7">
        <v>20</v>
      </c>
      <c r="W7">
        <v>11</v>
      </c>
      <c r="X7">
        <v>5</v>
      </c>
      <c r="Y7">
        <v>4</v>
      </c>
    </row>
    <row r="8" spans="1:25" x14ac:dyDescent="0.25">
      <c r="A8" s="11" t="s">
        <v>37</v>
      </c>
      <c r="B8" t="s">
        <v>38</v>
      </c>
      <c r="C8" t="s">
        <v>39</v>
      </c>
      <c r="D8" t="s">
        <v>41</v>
      </c>
      <c r="E8" t="s">
        <v>42</v>
      </c>
      <c r="F8" t="s">
        <v>43</v>
      </c>
      <c r="G8" s="11" t="s">
        <v>4</v>
      </c>
      <c r="H8" t="s">
        <v>5</v>
      </c>
      <c r="I8" t="s">
        <v>6</v>
      </c>
      <c r="J8" t="s">
        <v>7</v>
      </c>
      <c r="K8" t="s">
        <v>8</v>
      </c>
      <c r="L8" t="s">
        <v>9</v>
      </c>
      <c r="M8" t="s">
        <v>10</v>
      </c>
      <c r="N8" t="s">
        <v>11</v>
      </c>
      <c r="P8" t="s">
        <v>27</v>
      </c>
      <c r="Q8" t="s">
        <v>21</v>
      </c>
      <c r="R8" t="s">
        <v>22</v>
      </c>
      <c r="S8" t="s">
        <v>23</v>
      </c>
      <c r="T8" t="s">
        <v>24</v>
      </c>
      <c r="V8" t="s">
        <v>21</v>
      </c>
      <c r="W8" t="s">
        <v>22</v>
      </c>
      <c r="X8" t="s">
        <v>23</v>
      </c>
      <c r="Y8" t="s">
        <v>24</v>
      </c>
    </row>
    <row r="9" spans="1:25" x14ac:dyDescent="0.25">
      <c r="A9" t="str">
        <f>CONCATENATE(C9,"-",D9,"-",G9)</f>
        <v>1001716606099-2471-Jour</v>
      </c>
      <c r="B9" t="s">
        <v>189</v>
      </c>
      <c r="C9" t="s">
        <v>69</v>
      </c>
      <c r="D9">
        <v>2471</v>
      </c>
      <c r="E9" t="s">
        <v>190</v>
      </c>
      <c r="F9" s="2">
        <v>7</v>
      </c>
      <c r="G9" s="12" t="s">
        <v>48</v>
      </c>
      <c r="H9" s="3">
        <v>0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0</v>
      </c>
      <c r="O9" s="4">
        <f>((((365-($V$7+$W$7+$X$7+$Y$7)+(($V$7*V9)+($W$7*W9)+($X$7*X9)+($Y$7*Y9)))/7)*((H9*$F9)+(I9*$F9)+(J9*$F9)+(K9*$F9)+(L9*$F9)+(M9*$F9)+(N9*$F9))))</f>
        <v>1825</v>
      </c>
      <c r="P9" s="10"/>
      <c r="Q9" s="10"/>
      <c r="R9" s="10"/>
      <c r="S9" s="10"/>
      <c r="T9" s="10"/>
      <c r="V9" s="1">
        <v>1</v>
      </c>
      <c r="W9" s="1">
        <v>1</v>
      </c>
      <c r="X9" s="1">
        <v>1</v>
      </c>
      <c r="Y9" s="1">
        <v>1</v>
      </c>
    </row>
    <row r="10" spans="1:25" x14ac:dyDescent="0.25">
      <c r="A10" t="str">
        <f t="shared" ref="A10:A24" si="1">CONCATENATE(C10,"-",D10,"-",G10)</f>
        <v>1001716606099-2471-Nuit</v>
      </c>
      <c r="B10" t="s">
        <v>189</v>
      </c>
      <c r="C10" t="s">
        <v>69</v>
      </c>
      <c r="D10">
        <v>2471</v>
      </c>
      <c r="E10" t="s">
        <v>190</v>
      </c>
      <c r="F10" s="2">
        <v>7</v>
      </c>
      <c r="G10" s="12" t="s">
        <v>49</v>
      </c>
      <c r="H10" s="3">
        <v>1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4">
        <f>((((365-($V$7+$W$7+$X$7+$Y$7)+(($V$7*V10)+($W$7*W10)+($X$7*X10)+($Y$7*Y10)))/7)*((H10*$F10)+(I10*$F10)+(J10*$F10)+(K10*$F10)+(L10*$F10)+(M10*$F10)+(N10*$F10))))</f>
        <v>730</v>
      </c>
      <c r="P10" s="10"/>
      <c r="Q10" s="10"/>
      <c r="R10" s="10"/>
      <c r="S10" s="10"/>
      <c r="T10" s="10"/>
      <c r="V10" s="1">
        <v>1</v>
      </c>
      <c r="W10" s="1">
        <v>1</v>
      </c>
      <c r="X10" s="1">
        <v>1</v>
      </c>
      <c r="Y10" s="1">
        <v>1</v>
      </c>
    </row>
    <row r="11" spans="1:25" x14ac:dyDescent="0.25">
      <c r="A11" t="str">
        <f t="shared" si="1"/>
        <v>1001716606099-2471-Soir</v>
      </c>
      <c r="B11" t="s">
        <v>189</v>
      </c>
      <c r="C11" t="s">
        <v>69</v>
      </c>
      <c r="D11">
        <v>2471</v>
      </c>
      <c r="E11" t="s">
        <v>190</v>
      </c>
      <c r="F11" s="2">
        <v>7</v>
      </c>
      <c r="G11" s="12" t="s">
        <v>50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4">
        <f>((((365-($V$7+$W$7+$X$7+$Y$7)+(($V$7*V11)+($W$7*W11)+($X$7*X11)+($Y$7*Y11)))/7)*((H11*$F11)+(I11*$F11)+(J11*$F11)+(K11*$F11)+(L11*$F11)+(M11*$F11)+(N11*$F11))))</f>
        <v>0</v>
      </c>
      <c r="P11" s="10"/>
      <c r="Q11" s="10"/>
      <c r="R11" s="10"/>
      <c r="S11" s="10"/>
      <c r="T11" s="10"/>
      <c r="V11" s="1">
        <v>1</v>
      </c>
      <c r="W11" s="1">
        <v>1</v>
      </c>
      <c r="X11" s="1">
        <v>1</v>
      </c>
      <c r="Y11" s="1">
        <v>1</v>
      </c>
    </row>
    <row r="12" spans="1:25" x14ac:dyDescent="0.25">
      <c r="A12" t="str">
        <f t="shared" si="1"/>
        <v>--</v>
      </c>
      <c r="F12" s="2"/>
      <c r="G12" s="12"/>
      <c r="H12" s="3"/>
      <c r="I12" s="3"/>
      <c r="J12" s="3"/>
      <c r="K12" s="3"/>
      <c r="L12" s="3"/>
      <c r="M12" s="3"/>
      <c r="N12" s="3"/>
      <c r="O12" s="4">
        <f>((((365-($V$7+$W$7+$X$7+$Y$7)+(($V$7*V12)+($W$7*W12)+($X$7*X12)+($Y$7*Y12)))/7)*((H12*$F12)+(I12*$F12)+(J12*$F12)+(K12*$F12)+(L12*$F12)+(M12*$F12)+(N12*$F12))))</f>
        <v>0</v>
      </c>
      <c r="P12" s="10"/>
      <c r="Q12" s="10"/>
      <c r="R12" s="10"/>
      <c r="S12" s="10"/>
      <c r="T12" s="10"/>
      <c r="V12" s="1">
        <v>1</v>
      </c>
      <c r="W12" s="1">
        <v>1</v>
      </c>
      <c r="X12" s="1">
        <v>1</v>
      </c>
      <c r="Y12" s="1">
        <v>1</v>
      </c>
    </row>
    <row r="13" spans="1:25" x14ac:dyDescent="0.25">
      <c r="A13" t="str">
        <f t="shared" si="1"/>
        <v>--</v>
      </c>
      <c r="F13" s="2"/>
      <c r="G13" s="12"/>
      <c r="H13" s="3"/>
      <c r="I13" s="3"/>
      <c r="J13" s="3"/>
      <c r="K13" s="3"/>
      <c r="L13" s="3"/>
      <c r="M13" s="3"/>
      <c r="N13" s="3"/>
      <c r="O13" s="4">
        <f>((((365-($V$7+$W$7+$X$7+$Y$7)+(($V$7*V13)+($W$7*W13)+($X$7*X13)+($Y$7*Y13)))/7)*((H13*$F13)+(I13*$F13)+(J13*$F13)+(K13*$F13)+(L13*$F13)+(M13*$F13)+(N13*$F13))))</f>
        <v>0</v>
      </c>
      <c r="P13" s="10"/>
      <c r="Q13" s="10"/>
      <c r="R13" s="10"/>
      <c r="S13" s="10"/>
      <c r="T13" s="10"/>
      <c r="V13" s="1">
        <v>1</v>
      </c>
      <c r="W13" s="1">
        <v>1</v>
      </c>
      <c r="X13" s="1">
        <v>1</v>
      </c>
      <c r="Y13" s="1">
        <v>1</v>
      </c>
    </row>
    <row r="14" spans="1:25" x14ac:dyDescent="0.25">
      <c r="A14" t="str">
        <f t="shared" si="1"/>
        <v>--</v>
      </c>
      <c r="F14" s="2"/>
      <c r="G14" s="12"/>
      <c r="H14" s="3"/>
      <c r="I14" s="3"/>
      <c r="J14" s="3"/>
      <c r="K14" s="3"/>
      <c r="L14" s="3"/>
      <c r="M14" s="3"/>
      <c r="N14" s="3"/>
      <c r="O14" s="4">
        <f>((((365-($V$7+$W$7+$X$7+$Y$7)+(($V$7*V15)+($W$7*W15)+($X$7*X15)+($Y$7*Y15)))/7)*((H14*$F14)+(I14*$F14)+(J14*$F14)+(K14*$F14)+(L14*$F14)+(M14*$F14)+(N14*$F14))))</f>
        <v>0</v>
      </c>
      <c r="P14" s="10"/>
      <c r="Q14" s="10"/>
      <c r="R14" s="10"/>
      <c r="S14" s="10"/>
      <c r="T14" s="10"/>
      <c r="V14" s="1">
        <v>1</v>
      </c>
      <c r="W14" s="1">
        <v>1</v>
      </c>
      <c r="X14" s="1">
        <v>1</v>
      </c>
      <c r="Y14" s="1">
        <v>1</v>
      </c>
    </row>
    <row r="15" spans="1:25" x14ac:dyDescent="0.25">
      <c r="A15" t="str">
        <f t="shared" si="1"/>
        <v>--</v>
      </c>
      <c r="B15" s="13"/>
      <c r="C15" s="13"/>
      <c r="D15" s="13"/>
      <c r="E15" s="13"/>
      <c r="F15" s="13"/>
      <c r="G15" s="13"/>
      <c r="K15" s="2"/>
      <c r="L15" s="2"/>
      <c r="M15" s="2"/>
      <c r="N15" s="2"/>
      <c r="O15" s="2"/>
      <c r="P15" s="2"/>
      <c r="Q15" s="2"/>
      <c r="V15" s="1"/>
      <c r="W15" s="1"/>
      <c r="X15" s="1"/>
      <c r="Y15" s="1"/>
    </row>
    <row r="16" spans="1:25" x14ac:dyDescent="0.25">
      <c r="A16" t="str">
        <f t="shared" si="1"/>
        <v>--</v>
      </c>
      <c r="B16" s="13"/>
      <c r="C16" s="13"/>
      <c r="D16" s="13"/>
      <c r="E16" s="13"/>
      <c r="F16" s="13"/>
      <c r="G16" s="13"/>
      <c r="K16" s="2"/>
      <c r="L16" s="2"/>
      <c r="M16" s="2"/>
      <c r="N16" s="2"/>
      <c r="O16" s="2"/>
      <c r="P16" s="2"/>
      <c r="Q16" s="2"/>
    </row>
    <row r="17" spans="1:17" x14ac:dyDescent="0.25">
      <c r="A17" t="str">
        <f t="shared" si="1"/>
        <v>--</v>
      </c>
      <c r="B17" s="13"/>
      <c r="C17" s="13"/>
      <c r="D17" s="13"/>
      <c r="E17" s="13"/>
      <c r="F17" s="13"/>
      <c r="G17" s="13"/>
      <c r="K17" s="2"/>
      <c r="L17" s="2"/>
      <c r="M17" s="2"/>
      <c r="N17" s="2"/>
      <c r="O17" s="2"/>
      <c r="P17" s="2"/>
      <c r="Q17" s="2"/>
    </row>
    <row r="18" spans="1:17" x14ac:dyDescent="0.25">
      <c r="A18" t="str">
        <f t="shared" si="1"/>
        <v>--</v>
      </c>
      <c r="B18" s="13"/>
      <c r="C18" s="13"/>
      <c r="D18" s="13"/>
      <c r="E18" s="13"/>
      <c r="F18" s="13"/>
      <c r="G18" s="13"/>
      <c r="K18" s="2"/>
      <c r="L18" s="2"/>
      <c r="M18" s="2"/>
      <c r="N18" s="2"/>
      <c r="O18" s="2"/>
      <c r="P18" s="2"/>
      <c r="Q18" s="2"/>
    </row>
    <row r="19" spans="1:17" x14ac:dyDescent="0.25">
      <c r="A19" t="str">
        <f t="shared" si="1"/>
        <v>--</v>
      </c>
      <c r="B19" s="13"/>
      <c r="C19" s="13"/>
      <c r="D19" s="13"/>
      <c r="E19" s="13"/>
      <c r="F19" s="13"/>
      <c r="G19" s="13"/>
      <c r="K19" s="2"/>
      <c r="L19" s="2"/>
      <c r="M19" s="2"/>
      <c r="N19" s="2"/>
      <c r="O19" s="2"/>
      <c r="P19" s="2"/>
      <c r="Q19" s="2"/>
    </row>
    <row r="20" spans="1:17" x14ac:dyDescent="0.25">
      <c r="A20" t="str">
        <f t="shared" si="1"/>
        <v>--</v>
      </c>
      <c r="B20" s="13"/>
      <c r="C20" s="13"/>
      <c r="D20" s="13"/>
      <c r="E20" s="13"/>
      <c r="F20" s="13"/>
      <c r="G20" s="13"/>
      <c r="K20" s="2"/>
      <c r="L20" s="2"/>
      <c r="M20" s="2"/>
      <c r="N20" s="2"/>
      <c r="O20" s="2"/>
      <c r="P20" s="2"/>
      <c r="Q20" s="2"/>
    </row>
    <row r="21" spans="1:17" x14ac:dyDescent="0.25">
      <c r="A21" t="str">
        <f t="shared" si="1"/>
        <v>--</v>
      </c>
      <c r="B21" s="13"/>
      <c r="C21" s="13"/>
      <c r="D21" s="13"/>
      <c r="E21" s="13"/>
      <c r="F21" s="13"/>
      <c r="G21" s="13"/>
      <c r="K21" s="2"/>
      <c r="L21" s="2"/>
      <c r="M21" s="2"/>
      <c r="N21" s="2"/>
      <c r="O21" s="2"/>
      <c r="P21" s="2"/>
      <c r="Q21" s="2"/>
    </row>
    <row r="22" spans="1:17" x14ac:dyDescent="0.25">
      <c r="A22" t="str">
        <f t="shared" si="1"/>
        <v>--</v>
      </c>
      <c r="B22" s="13"/>
      <c r="C22" s="13"/>
      <c r="D22" s="13"/>
      <c r="E22" s="13"/>
      <c r="F22" s="13"/>
      <c r="G22" s="13"/>
      <c r="K22" s="2"/>
      <c r="L22" s="2"/>
      <c r="M22" s="2"/>
      <c r="N22" s="2"/>
      <c r="O22" s="2"/>
      <c r="P22" s="2"/>
      <c r="Q22" s="2"/>
    </row>
    <row r="23" spans="1:17" x14ac:dyDescent="0.25">
      <c r="A23" t="str">
        <f t="shared" si="1"/>
        <v>--</v>
      </c>
      <c r="B23" s="13"/>
      <c r="C23" s="13"/>
      <c r="D23" s="13"/>
      <c r="E23" s="13"/>
      <c r="F23" s="13"/>
      <c r="G23" s="13"/>
      <c r="K23" s="2"/>
      <c r="L23" s="2"/>
      <c r="M23" s="2"/>
      <c r="N23" s="2"/>
      <c r="O23" s="2"/>
      <c r="P23" s="2"/>
      <c r="Q23" s="2"/>
    </row>
    <row r="24" spans="1:17" x14ac:dyDescent="0.25">
      <c r="A24" t="str">
        <f t="shared" si="1"/>
        <v>--</v>
      </c>
      <c r="B24" s="13"/>
      <c r="C24" s="13"/>
      <c r="D24" s="13"/>
      <c r="E24" s="13"/>
      <c r="F24" s="13"/>
      <c r="G24" s="13"/>
    </row>
    <row r="25" spans="1:17" x14ac:dyDescent="0.25">
      <c r="B25" s="13"/>
      <c r="C25" s="13"/>
      <c r="D25" s="13"/>
      <c r="E25" s="13"/>
      <c r="F25" s="13"/>
      <c r="G25" s="13"/>
    </row>
    <row r="26" spans="1:17" x14ac:dyDescent="0.25">
      <c r="B26" s="13"/>
      <c r="C26" s="13"/>
      <c r="D26" s="13"/>
      <c r="E26" s="13"/>
      <c r="F26" s="13"/>
      <c r="G26" s="13"/>
    </row>
    <row r="27" spans="1:17" x14ac:dyDescent="0.25">
      <c r="B27" s="13"/>
      <c r="C27" s="13"/>
      <c r="D27" s="13"/>
      <c r="E27" s="13"/>
      <c r="F27" s="13"/>
      <c r="G27" s="13"/>
    </row>
    <row r="28" spans="1:17" x14ac:dyDescent="0.25">
      <c r="A28" s="11"/>
      <c r="B28" s="13"/>
      <c r="C28" s="13"/>
      <c r="D28" s="13"/>
      <c r="E28" s="13"/>
      <c r="F28" s="13"/>
      <c r="G28" s="17"/>
    </row>
    <row r="29" spans="1:17" x14ac:dyDescent="0.25">
      <c r="B29" s="13"/>
      <c r="C29" s="13"/>
      <c r="D29" s="13"/>
      <c r="E29" s="13"/>
      <c r="F29" s="14"/>
      <c r="G29" s="15"/>
    </row>
    <row r="30" spans="1:17" x14ac:dyDescent="0.25">
      <c r="B30" s="13"/>
      <c r="C30" s="13"/>
      <c r="D30" s="13"/>
      <c r="E30" s="13"/>
      <c r="F30" s="14"/>
      <c r="G30" s="15"/>
    </row>
    <row r="31" spans="1:17" x14ac:dyDescent="0.25">
      <c r="B31" s="13"/>
      <c r="C31" s="13"/>
      <c r="D31" s="13"/>
      <c r="E31" s="13"/>
      <c r="F31" s="14"/>
      <c r="G31" s="15"/>
    </row>
    <row r="32" spans="1:17" x14ac:dyDescent="0.25">
      <c r="B32" s="13"/>
      <c r="C32" s="13"/>
      <c r="D32" s="13"/>
      <c r="E32" s="13"/>
      <c r="F32" s="14"/>
      <c r="G32" s="15"/>
    </row>
    <row r="33" spans="6:7" x14ac:dyDescent="0.25">
      <c r="F33" s="2"/>
      <c r="G33" s="12"/>
    </row>
    <row r="34" spans="6:7" x14ac:dyDescent="0.25">
      <c r="F34" s="2"/>
      <c r="G34" s="12"/>
    </row>
    <row r="35" spans="6:7" x14ac:dyDescent="0.25">
      <c r="F35" s="2"/>
      <c r="G35" s="12"/>
    </row>
    <row r="36" spans="6:7" x14ac:dyDescent="0.25">
      <c r="F36" s="2"/>
      <c r="G36" s="12"/>
    </row>
    <row r="37" spans="6:7" x14ac:dyDescent="0.25">
      <c r="F37" s="2"/>
      <c r="G37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workbookViewId="0">
      <selection activeCell="C11" sqref="C11"/>
    </sheetView>
  </sheetViews>
  <sheetFormatPr baseColWidth="10" defaultRowHeight="15" x14ac:dyDescent="0.25"/>
  <cols>
    <col min="1" max="1" width="29" customWidth="1"/>
    <col min="3" max="3" width="18.5703125" customWidth="1"/>
    <col min="5" max="5" width="28.85546875" customWidth="1"/>
    <col min="9" max="9" width="15.28515625" customWidth="1"/>
    <col min="10" max="12" width="12" bestFit="1" customWidth="1"/>
    <col min="13" max="13" width="11.5703125" bestFit="1" customWidth="1"/>
    <col min="14" max="14" width="12" bestFit="1" customWidth="1"/>
    <col min="18" max="18" width="11.42578125" customWidth="1"/>
    <col min="19" max="19" width="27.85546875" customWidth="1"/>
  </cols>
  <sheetData>
    <row r="1" spans="1:25" x14ac:dyDescent="0.25">
      <c r="B1" t="s">
        <v>0</v>
      </c>
    </row>
    <row r="2" spans="1:25" x14ac:dyDescent="0.25">
      <c r="B2" t="s">
        <v>1</v>
      </c>
      <c r="J2" t="s">
        <v>13</v>
      </c>
      <c r="K2" t="s">
        <v>14</v>
      </c>
      <c r="L2" t="s">
        <v>18</v>
      </c>
      <c r="M2" t="s">
        <v>19</v>
      </c>
      <c r="N2" t="s">
        <v>14</v>
      </c>
    </row>
    <row r="3" spans="1:25" x14ac:dyDescent="0.25">
      <c r="J3" t="s">
        <v>12</v>
      </c>
      <c r="K3" t="s">
        <v>15</v>
      </c>
      <c r="L3" t="s">
        <v>15</v>
      </c>
      <c r="M3" t="s">
        <v>15</v>
      </c>
      <c r="N3" t="s">
        <v>20</v>
      </c>
      <c r="O3" t="s">
        <v>26</v>
      </c>
    </row>
    <row r="4" spans="1:25" x14ac:dyDescent="0.25">
      <c r="B4" t="s">
        <v>2</v>
      </c>
      <c r="C4" t="str">
        <f>C9</f>
        <v>1001716600099</v>
      </c>
      <c r="D4" t="str">
        <f>VLOOKUP(C4,UA_BD!$C$8:$D$342,2,FALSE)</f>
        <v>Adm-Programme clinique</v>
      </c>
      <c r="I4" t="s">
        <v>16</v>
      </c>
      <c r="J4" s="7">
        <v>19000</v>
      </c>
      <c r="K4" s="7">
        <v>17000</v>
      </c>
      <c r="L4" s="7">
        <v>10000</v>
      </c>
      <c r="M4" s="7">
        <v>9400</v>
      </c>
      <c r="N4" s="7">
        <f>SUM(R9:R39)</f>
        <v>0</v>
      </c>
    </row>
    <row r="5" spans="1:25" x14ac:dyDescent="0.25">
      <c r="B5" t="s">
        <v>3</v>
      </c>
      <c r="C5" t="s">
        <v>28</v>
      </c>
      <c r="I5" t="s">
        <v>17</v>
      </c>
      <c r="J5" s="7">
        <v>10000</v>
      </c>
      <c r="K5" s="7">
        <v>10000</v>
      </c>
      <c r="L5" s="7">
        <v>5000</v>
      </c>
      <c r="M5" s="7">
        <v>5500</v>
      </c>
      <c r="N5" s="7">
        <v>9000</v>
      </c>
    </row>
    <row r="6" spans="1:25" x14ac:dyDescent="0.25">
      <c r="I6" t="s">
        <v>25</v>
      </c>
      <c r="J6" s="8">
        <f>J4/J5</f>
        <v>1.9</v>
      </c>
      <c r="K6" s="8">
        <f t="shared" ref="K6:N6" si="0">K4/K5</f>
        <v>1.7</v>
      </c>
      <c r="L6" s="8">
        <f t="shared" si="0"/>
        <v>2</v>
      </c>
      <c r="M6" s="8">
        <f t="shared" si="0"/>
        <v>1.709090909090909</v>
      </c>
      <c r="N6" s="8">
        <f t="shared" si="0"/>
        <v>0</v>
      </c>
      <c r="O6" s="9">
        <v>1.65</v>
      </c>
    </row>
    <row r="7" spans="1:25" x14ac:dyDescent="0.25">
      <c r="V7">
        <v>20</v>
      </c>
      <c r="W7">
        <v>11</v>
      </c>
      <c r="X7">
        <v>5</v>
      </c>
      <c r="Y7">
        <v>4</v>
      </c>
    </row>
    <row r="8" spans="1:25" x14ac:dyDescent="0.25">
      <c r="A8" s="11" t="s">
        <v>37</v>
      </c>
      <c r="B8" t="s">
        <v>38</v>
      </c>
      <c r="C8" t="s">
        <v>39</v>
      </c>
      <c r="D8" t="s">
        <v>41</v>
      </c>
      <c r="E8" t="s">
        <v>42</v>
      </c>
      <c r="F8" t="s">
        <v>43</v>
      </c>
      <c r="G8" s="11" t="s">
        <v>4</v>
      </c>
      <c r="H8" t="s">
        <v>5</v>
      </c>
      <c r="I8" t="s">
        <v>6</v>
      </c>
      <c r="J8" t="s">
        <v>7</v>
      </c>
      <c r="K8" t="s">
        <v>8</v>
      </c>
      <c r="L8" t="s">
        <v>9</v>
      </c>
      <c r="M8" t="s">
        <v>10</v>
      </c>
      <c r="N8" t="s">
        <v>11</v>
      </c>
      <c r="P8" t="s">
        <v>27</v>
      </c>
      <c r="Q8" t="s">
        <v>21</v>
      </c>
      <c r="R8" t="s">
        <v>22</v>
      </c>
      <c r="S8" t="s">
        <v>23</v>
      </c>
      <c r="T8" t="s">
        <v>24</v>
      </c>
      <c r="V8" t="s">
        <v>21</v>
      </c>
      <c r="W8" t="s">
        <v>22</v>
      </c>
      <c r="X8" t="s">
        <v>23</v>
      </c>
      <c r="Y8" t="s">
        <v>24</v>
      </c>
    </row>
    <row r="9" spans="1:25" x14ac:dyDescent="0.25">
      <c r="A9" t="str">
        <f>CONCATENATE(C9,"-",D9,"-",G9)</f>
        <v>1001716600099-7912-Jour</v>
      </c>
      <c r="B9" t="s">
        <v>195</v>
      </c>
      <c r="C9" t="s">
        <v>67</v>
      </c>
      <c r="D9">
        <v>7912</v>
      </c>
      <c r="E9" t="s">
        <v>196</v>
      </c>
      <c r="F9" s="2">
        <v>7.5</v>
      </c>
      <c r="G9" s="12" t="s">
        <v>48</v>
      </c>
      <c r="H9" s="3">
        <v>0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0</v>
      </c>
      <c r="O9" s="4">
        <f>((((365-($V$7+$W$7+$X$7+$Y$7)+(($V$7*V9)+($W$7*W9)+($X$7*X9)+($Y$7*Y9)))/7)*((H9*$F9)+(I9*$F9)+(J9*$F9)+(K9*$F9)+(L9*$F9)+(M9*$F9)+(N9*$F9))))</f>
        <v>1955.3571428571429</v>
      </c>
      <c r="P9" s="10"/>
      <c r="Q9" s="10"/>
      <c r="R9" s="10"/>
      <c r="S9" s="10"/>
      <c r="T9" s="10"/>
      <c r="V9" s="1">
        <v>1</v>
      </c>
      <c r="W9" s="1">
        <v>1</v>
      </c>
      <c r="X9" s="1">
        <v>1</v>
      </c>
      <c r="Y9" s="1">
        <v>1</v>
      </c>
    </row>
    <row r="10" spans="1:25" x14ac:dyDescent="0.25">
      <c r="A10" t="str">
        <f t="shared" ref="A10:A24" si="1">CONCATENATE(C10,"-",D10,"-",G10)</f>
        <v>1001716600099-7912-Nuit</v>
      </c>
      <c r="B10" t="s">
        <v>195</v>
      </c>
      <c r="C10" t="s">
        <v>67</v>
      </c>
      <c r="D10">
        <v>7912</v>
      </c>
      <c r="E10" t="s">
        <v>196</v>
      </c>
      <c r="F10" s="2">
        <v>7.5</v>
      </c>
      <c r="G10" s="12" t="s">
        <v>49</v>
      </c>
      <c r="H10" s="3">
        <v>1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4">
        <f>((((365-($V$7+$W$7+$X$7+$Y$7)+(($V$7*V10)+($W$7*W10)+($X$7*X10)+($Y$7*Y10)))/7)*((H10*$F10)+(I10*$F10)+(J10*$F10)+(K10*$F10)+(L10*$F10)+(M10*$F10)+(N10*$F10))))</f>
        <v>782.14285714285722</v>
      </c>
      <c r="P10" s="10"/>
      <c r="Q10" s="10"/>
      <c r="R10" s="10"/>
      <c r="S10" s="10"/>
      <c r="T10" s="10"/>
      <c r="V10" s="1">
        <v>1</v>
      </c>
      <c r="W10" s="1">
        <v>1</v>
      </c>
      <c r="X10" s="1">
        <v>1</v>
      </c>
      <c r="Y10" s="1">
        <v>1</v>
      </c>
    </row>
    <row r="11" spans="1:25" x14ac:dyDescent="0.25">
      <c r="A11" t="str">
        <f t="shared" si="1"/>
        <v>1001716600099-7912-Soir</v>
      </c>
      <c r="B11" t="s">
        <v>195</v>
      </c>
      <c r="C11" t="s">
        <v>67</v>
      </c>
      <c r="D11">
        <v>7912</v>
      </c>
      <c r="E11" t="s">
        <v>196</v>
      </c>
      <c r="F11" s="2">
        <v>7.5</v>
      </c>
      <c r="G11" s="12" t="s">
        <v>50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4">
        <f>((((365-($V$7+$W$7+$X$7+$Y$7)+(($V$7*V11)+($W$7*W11)+($X$7*X11)+($Y$7*Y11)))/7)*((H11*$F11)+(I11*$F11)+(J11*$F11)+(K11*$F11)+(L11*$F11)+(M11*$F11)+(N11*$F11))))</f>
        <v>0</v>
      </c>
      <c r="P11" s="10"/>
      <c r="Q11" s="10"/>
      <c r="R11" s="10"/>
      <c r="S11" s="10"/>
      <c r="T11" s="10"/>
      <c r="V11" s="1">
        <v>1</v>
      </c>
      <c r="W11" s="1">
        <v>1</v>
      </c>
      <c r="X11" s="1">
        <v>1</v>
      </c>
      <c r="Y11" s="1">
        <v>1</v>
      </c>
    </row>
    <row r="12" spans="1:25" x14ac:dyDescent="0.25">
      <c r="A12" t="str">
        <f t="shared" si="1"/>
        <v>--</v>
      </c>
      <c r="F12" s="2"/>
      <c r="G12" s="12"/>
      <c r="H12" s="3"/>
      <c r="I12" s="3"/>
      <c r="J12" s="3"/>
      <c r="K12" s="3"/>
      <c r="L12" s="3"/>
      <c r="M12" s="3"/>
      <c r="N12" s="3"/>
      <c r="O12" s="4">
        <f>((((365-($V$7+$W$7+$X$7+$Y$7)+(($V$7*V12)+($W$7*W12)+($X$7*X12)+($Y$7*Y12)))/7)*((H12*$F12)+(I12*$F12)+(J12*$F12)+(K12*$F12)+(L12*$F12)+(M12*$F12)+(N12*$F12))))</f>
        <v>0</v>
      </c>
      <c r="P12" s="10"/>
      <c r="Q12" s="10"/>
      <c r="R12" s="10"/>
      <c r="S12" s="10"/>
      <c r="T12" s="10"/>
      <c r="V12" s="1">
        <v>1</v>
      </c>
      <c r="W12" s="1">
        <v>1</v>
      </c>
      <c r="X12" s="1">
        <v>1</v>
      </c>
      <c r="Y12" s="1">
        <v>1</v>
      </c>
    </row>
    <row r="13" spans="1:25" x14ac:dyDescent="0.25">
      <c r="A13" t="str">
        <f t="shared" si="1"/>
        <v>--</v>
      </c>
      <c r="F13" s="2"/>
      <c r="G13" s="12"/>
      <c r="H13" s="3"/>
      <c r="I13" s="3"/>
      <c r="J13" s="3"/>
      <c r="K13" s="3"/>
      <c r="L13" s="3"/>
      <c r="M13" s="3"/>
      <c r="N13" s="3"/>
      <c r="O13" s="4">
        <f>((((365-($V$7+$W$7+$X$7+$Y$7)+(($V$7*V13)+($W$7*W13)+($X$7*X13)+($Y$7*Y13)))/7)*((H13*$F13)+(I13*$F13)+(J13*$F13)+(K13*$F13)+(L13*$F13)+(M13*$F13)+(N13*$F13))))</f>
        <v>0</v>
      </c>
      <c r="P13" s="10"/>
      <c r="Q13" s="10"/>
      <c r="R13" s="10"/>
      <c r="S13" s="10"/>
      <c r="T13" s="10"/>
      <c r="V13" s="1">
        <v>1</v>
      </c>
      <c r="W13" s="1">
        <v>1</v>
      </c>
      <c r="X13" s="1">
        <v>1</v>
      </c>
      <c r="Y13" s="1">
        <v>1</v>
      </c>
    </row>
    <row r="14" spans="1:25" x14ac:dyDescent="0.25">
      <c r="A14" t="str">
        <f t="shared" si="1"/>
        <v>--</v>
      </c>
      <c r="F14" s="2"/>
      <c r="G14" s="12"/>
      <c r="H14" s="3"/>
      <c r="I14" s="3"/>
      <c r="J14" s="3"/>
      <c r="K14" s="3"/>
      <c r="L14" s="3"/>
      <c r="M14" s="3"/>
      <c r="N14" s="3"/>
      <c r="O14" s="4">
        <f>((((365-($V$7+$W$7+$X$7+$Y$7)+(($V$7*V15)+($W$7*W15)+($X$7*X15)+($Y$7*Y15)))/7)*((H14*$F14)+(I14*$F14)+(J14*$F14)+(K14*$F14)+(L14*$F14)+(M14*$F14)+(N14*$F14))))</f>
        <v>0</v>
      </c>
      <c r="P14" s="10"/>
      <c r="Q14" s="10"/>
      <c r="R14" s="10"/>
      <c r="S14" s="10"/>
      <c r="T14" s="10"/>
      <c r="V14" s="1">
        <v>1</v>
      </c>
      <c r="W14" s="1">
        <v>1</v>
      </c>
      <c r="X14" s="1">
        <v>1</v>
      </c>
      <c r="Y14" s="1">
        <v>1</v>
      </c>
    </row>
    <row r="15" spans="1:25" x14ac:dyDescent="0.25">
      <c r="A15" t="str">
        <f t="shared" si="1"/>
        <v>--</v>
      </c>
      <c r="B15" s="13"/>
      <c r="C15" s="13"/>
      <c r="D15" s="13"/>
      <c r="E15" s="13"/>
      <c r="F15" s="13"/>
      <c r="G15" s="13"/>
      <c r="K15" s="2"/>
      <c r="L15" s="2"/>
      <c r="M15" s="2"/>
      <c r="N15" s="2"/>
      <c r="O15" s="2"/>
      <c r="P15" s="2"/>
      <c r="Q15" s="2"/>
      <c r="V15" s="1"/>
      <c r="W15" s="1"/>
      <c r="X15" s="1"/>
      <c r="Y15" s="1"/>
    </row>
    <row r="16" spans="1:25" x14ac:dyDescent="0.25">
      <c r="A16" t="str">
        <f t="shared" si="1"/>
        <v>--</v>
      </c>
      <c r="B16" s="13"/>
      <c r="C16" s="13"/>
      <c r="D16" s="13"/>
      <c r="E16" s="13"/>
      <c r="F16" s="13"/>
      <c r="G16" s="13"/>
      <c r="K16" s="2"/>
      <c r="L16" s="2"/>
      <c r="M16" s="2"/>
      <c r="N16" s="2"/>
      <c r="O16" s="2"/>
      <c r="P16" s="2"/>
      <c r="Q16" s="2"/>
    </row>
    <row r="17" spans="1:17" x14ac:dyDescent="0.25">
      <c r="A17" t="str">
        <f t="shared" si="1"/>
        <v>--</v>
      </c>
      <c r="B17" s="13"/>
      <c r="C17" s="13"/>
      <c r="D17" s="13"/>
      <c r="E17" s="13"/>
      <c r="F17" s="13"/>
      <c r="G17" s="13"/>
      <c r="K17" s="2"/>
      <c r="L17" s="2"/>
      <c r="M17" s="2"/>
      <c r="N17" s="2"/>
      <c r="O17" s="2"/>
      <c r="P17" s="2"/>
      <c r="Q17" s="2"/>
    </row>
    <row r="18" spans="1:17" x14ac:dyDescent="0.25">
      <c r="A18" t="str">
        <f t="shared" si="1"/>
        <v>--</v>
      </c>
      <c r="B18" s="13"/>
      <c r="C18" s="13"/>
      <c r="D18" s="13"/>
      <c r="E18" s="13"/>
      <c r="F18" s="13"/>
      <c r="G18" s="13"/>
      <c r="K18" s="2"/>
      <c r="L18" s="2"/>
      <c r="M18" s="2"/>
      <c r="N18" s="2"/>
      <c r="O18" s="2"/>
      <c r="P18" s="2"/>
      <c r="Q18" s="2"/>
    </row>
    <row r="19" spans="1:17" x14ac:dyDescent="0.25">
      <c r="A19" t="str">
        <f t="shared" si="1"/>
        <v>--</v>
      </c>
      <c r="B19" s="13"/>
      <c r="C19" s="13"/>
      <c r="D19" s="13"/>
      <c r="E19" s="13"/>
      <c r="F19" s="13"/>
      <c r="G19" s="13"/>
      <c r="K19" s="2"/>
      <c r="L19" s="2"/>
      <c r="M19" s="2"/>
      <c r="N19" s="2"/>
      <c r="O19" s="2"/>
      <c r="P19" s="2"/>
      <c r="Q19" s="2"/>
    </row>
    <row r="20" spans="1:17" x14ac:dyDescent="0.25">
      <c r="A20" t="str">
        <f t="shared" si="1"/>
        <v>--</v>
      </c>
      <c r="B20" s="13"/>
      <c r="C20" s="13"/>
      <c r="D20" s="13"/>
      <c r="E20" s="13"/>
      <c r="F20" s="13"/>
      <c r="G20" s="13"/>
      <c r="K20" s="2"/>
      <c r="L20" s="2"/>
      <c r="M20" s="2"/>
      <c r="N20" s="2"/>
      <c r="O20" s="2"/>
      <c r="P20" s="2"/>
      <c r="Q20" s="2"/>
    </row>
    <row r="21" spans="1:17" x14ac:dyDescent="0.25">
      <c r="A21" t="str">
        <f t="shared" si="1"/>
        <v>--</v>
      </c>
      <c r="B21" s="13"/>
      <c r="C21" s="13"/>
      <c r="D21" s="13"/>
      <c r="E21" s="13"/>
      <c r="F21" s="13"/>
      <c r="G21" s="13"/>
      <c r="K21" s="2"/>
      <c r="L21" s="2"/>
      <c r="M21" s="2"/>
      <c r="N21" s="2"/>
      <c r="O21" s="2"/>
      <c r="P21" s="2"/>
      <c r="Q21" s="2"/>
    </row>
    <row r="22" spans="1:17" x14ac:dyDescent="0.25">
      <c r="A22" t="str">
        <f t="shared" si="1"/>
        <v>--</v>
      </c>
      <c r="B22" s="13"/>
      <c r="C22" s="13"/>
      <c r="D22" s="13"/>
      <c r="E22" s="13"/>
      <c r="F22" s="13"/>
      <c r="G22" s="13"/>
      <c r="K22" s="2"/>
      <c r="L22" s="2"/>
      <c r="M22" s="2"/>
      <c r="N22" s="2"/>
      <c r="O22" s="2"/>
      <c r="P22" s="2"/>
      <c r="Q22" s="2"/>
    </row>
    <row r="23" spans="1:17" x14ac:dyDescent="0.25">
      <c r="A23" t="str">
        <f t="shared" si="1"/>
        <v>--</v>
      </c>
      <c r="B23" s="13"/>
      <c r="C23" s="13"/>
      <c r="D23" s="13"/>
      <c r="E23" s="13"/>
      <c r="F23" s="13"/>
      <c r="G23" s="13"/>
      <c r="K23" s="2"/>
      <c r="L23" s="2"/>
      <c r="M23" s="2"/>
      <c r="N23" s="2"/>
      <c r="O23" s="2"/>
      <c r="P23" s="2"/>
      <c r="Q23" s="2"/>
    </row>
    <row r="24" spans="1:17" x14ac:dyDescent="0.25">
      <c r="A24" t="str">
        <f t="shared" si="1"/>
        <v>--</v>
      </c>
      <c r="B24" s="13"/>
      <c r="C24" s="13"/>
      <c r="D24" s="13"/>
      <c r="E24" s="13"/>
      <c r="F24" s="13"/>
      <c r="G24" s="13"/>
    </row>
    <row r="25" spans="1:17" x14ac:dyDescent="0.25">
      <c r="B25" s="13"/>
      <c r="C25" s="13"/>
      <c r="D25" s="13"/>
      <c r="E25" s="13"/>
      <c r="F25" s="13"/>
      <c r="G25" s="13"/>
    </row>
    <row r="26" spans="1:17" x14ac:dyDescent="0.25">
      <c r="B26" s="13"/>
      <c r="C26" s="13"/>
      <c r="D26" s="13"/>
      <c r="E26" s="13"/>
      <c r="F26" s="13"/>
      <c r="G26" s="13"/>
    </row>
    <row r="27" spans="1:17" x14ac:dyDescent="0.25">
      <c r="B27" s="13"/>
      <c r="C27" s="13"/>
      <c r="D27" s="13"/>
      <c r="E27" s="13"/>
      <c r="F27" s="13"/>
      <c r="G27" s="13"/>
    </row>
    <row r="28" spans="1:17" x14ac:dyDescent="0.25">
      <c r="A28" s="11"/>
      <c r="B28" s="13"/>
      <c r="C28" s="13"/>
      <c r="D28" s="13"/>
      <c r="E28" s="13"/>
      <c r="F28" s="13"/>
      <c r="G28" s="17"/>
    </row>
    <row r="29" spans="1:17" x14ac:dyDescent="0.25">
      <c r="B29" s="13"/>
      <c r="C29" s="13"/>
      <c r="D29" s="13"/>
      <c r="E29" s="13"/>
      <c r="F29" s="14"/>
      <c r="G29" s="15"/>
    </row>
    <row r="30" spans="1:17" x14ac:dyDescent="0.25">
      <c r="B30" s="13"/>
      <c r="C30" s="13"/>
      <c r="D30" s="13"/>
      <c r="E30" s="13"/>
      <c r="F30" s="14"/>
      <c r="G30" s="15"/>
    </row>
    <row r="31" spans="1:17" x14ac:dyDescent="0.25">
      <c r="B31" s="13"/>
      <c r="C31" s="13"/>
      <c r="D31" s="13"/>
      <c r="E31" s="13"/>
      <c r="F31" s="14"/>
      <c r="G31" s="15"/>
    </row>
    <row r="32" spans="1:17" x14ac:dyDescent="0.25">
      <c r="B32" s="13"/>
      <c r="C32" s="13"/>
      <c r="D32" s="13"/>
      <c r="E32" s="13"/>
      <c r="F32" s="14"/>
      <c r="G32" s="15"/>
    </row>
    <row r="33" spans="6:7" x14ac:dyDescent="0.25">
      <c r="F33" s="2"/>
      <c r="G33" s="12"/>
    </row>
    <row r="34" spans="6:7" x14ac:dyDescent="0.25">
      <c r="F34" s="2"/>
      <c r="G34" s="12"/>
    </row>
    <row r="35" spans="6:7" x14ac:dyDescent="0.25">
      <c r="F35" s="2"/>
      <c r="G35" s="12"/>
    </row>
    <row r="36" spans="6:7" x14ac:dyDescent="0.25">
      <c r="F36" s="2"/>
      <c r="G36" s="12"/>
    </row>
    <row r="37" spans="6:7" x14ac:dyDescent="0.25">
      <c r="F37" s="2"/>
      <c r="G37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workbookViewId="0">
      <selection activeCell="C11" sqref="C11"/>
    </sheetView>
  </sheetViews>
  <sheetFormatPr baseColWidth="10" defaultRowHeight="15" x14ac:dyDescent="0.25"/>
  <cols>
    <col min="1" max="1" width="29" customWidth="1"/>
    <col min="3" max="3" width="18.5703125" customWidth="1"/>
    <col min="5" max="5" width="28.85546875" customWidth="1"/>
    <col min="9" max="9" width="15.28515625" customWidth="1"/>
    <col min="10" max="12" width="12" bestFit="1" customWidth="1"/>
    <col min="13" max="13" width="11.5703125" bestFit="1" customWidth="1"/>
    <col min="14" max="14" width="12" bestFit="1" customWidth="1"/>
    <col min="18" max="18" width="11.42578125" customWidth="1"/>
    <col min="19" max="19" width="27.85546875" customWidth="1"/>
  </cols>
  <sheetData>
    <row r="1" spans="1:25" x14ac:dyDescent="0.25">
      <c r="B1" t="s">
        <v>0</v>
      </c>
    </row>
    <row r="2" spans="1:25" x14ac:dyDescent="0.25">
      <c r="B2" t="s">
        <v>1</v>
      </c>
      <c r="J2" t="s">
        <v>13</v>
      </c>
      <c r="K2" t="s">
        <v>14</v>
      </c>
      <c r="L2" t="s">
        <v>18</v>
      </c>
      <c r="M2" t="s">
        <v>19</v>
      </c>
      <c r="N2" t="s">
        <v>14</v>
      </c>
    </row>
    <row r="3" spans="1:25" x14ac:dyDescent="0.25">
      <c r="J3" t="s">
        <v>12</v>
      </c>
      <c r="K3" t="s">
        <v>15</v>
      </c>
      <c r="L3" t="s">
        <v>15</v>
      </c>
      <c r="M3" t="s">
        <v>15</v>
      </c>
      <c r="N3" t="s">
        <v>20</v>
      </c>
      <c r="O3" t="s">
        <v>26</v>
      </c>
    </row>
    <row r="4" spans="1:25" x14ac:dyDescent="0.25">
      <c r="B4" t="s">
        <v>2</v>
      </c>
      <c r="C4" t="str">
        <f>C9</f>
        <v>1001716600031</v>
      </c>
      <c r="D4" t="str">
        <f>VLOOKUP(C4,UA_BD!$C$8:$D$342,2,FALSE)</f>
        <v>Administration des soins d'hébergement</v>
      </c>
      <c r="I4" t="s">
        <v>16</v>
      </c>
      <c r="J4" s="7">
        <v>19000</v>
      </c>
      <c r="K4" s="7">
        <v>17000</v>
      </c>
      <c r="L4" s="7">
        <v>10000</v>
      </c>
      <c r="M4" s="7">
        <v>9400</v>
      </c>
      <c r="N4" s="7">
        <f>SUM(R9:R39)</f>
        <v>0</v>
      </c>
    </row>
    <row r="5" spans="1:25" x14ac:dyDescent="0.25">
      <c r="B5" t="s">
        <v>3</v>
      </c>
      <c r="C5" t="s">
        <v>28</v>
      </c>
      <c r="I5" t="s">
        <v>17</v>
      </c>
      <c r="J5" s="7">
        <v>10000</v>
      </c>
      <c r="K5" s="7">
        <v>10000</v>
      </c>
      <c r="L5" s="7">
        <v>5000</v>
      </c>
      <c r="M5" s="7">
        <v>5500</v>
      </c>
      <c r="N5" s="7">
        <v>9000</v>
      </c>
    </row>
    <row r="6" spans="1:25" x14ac:dyDescent="0.25">
      <c r="I6" t="s">
        <v>25</v>
      </c>
      <c r="J6" s="8">
        <f>J4/J5</f>
        <v>1.9</v>
      </c>
      <c r="K6" s="8">
        <f t="shared" ref="K6:N6" si="0">K4/K5</f>
        <v>1.7</v>
      </c>
      <c r="L6" s="8">
        <f t="shared" si="0"/>
        <v>2</v>
      </c>
      <c r="M6" s="8">
        <f t="shared" si="0"/>
        <v>1.709090909090909</v>
      </c>
      <c r="N6" s="8">
        <f t="shared" si="0"/>
        <v>0</v>
      </c>
      <c r="O6" s="9">
        <v>1.65</v>
      </c>
    </row>
    <row r="7" spans="1:25" x14ac:dyDescent="0.25">
      <c r="V7">
        <v>20</v>
      </c>
      <c r="W7">
        <v>11</v>
      </c>
      <c r="X7">
        <v>5</v>
      </c>
      <c r="Y7">
        <v>4</v>
      </c>
    </row>
    <row r="8" spans="1:25" x14ac:dyDescent="0.25">
      <c r="A8" s="11" t="s">
        <v>37</v>
      </c>
      <c r="B8" t="s">
        <v>38</v>
      </c>
      <c r="C8" t="s">
        <v>39</v>
      </c>
      <c r="D8" t="s">
        <v>41</v>
      </c>
      <c r="E8" t="s">
        <v>42</v>
      </c>
      <c r="F8" t="s">
        <v>43</v>
      </c>
      <c r="G8" s="11" t="s">
        <v>4</v>
      </c>
      <c r="H8" t="s">
        <v>5</v>
      </c>
      <c r="I8" t="s">
        <v>6</v>
      </c>
      <c r="J8" t="s">
        <v>7</v>
      </c>
      <c r="K8" t="s">
        <v>8</v>
      </c>
      <c r="L8" t="s">
        <v>9</v>
      </c>
      <c r="M8" t="s">
        <v>10</v>
      </c>
      <c r="N8" t="s">
        <v>11</v>
      </c>
      <c r="P8" t="s">
        <v>27</v>
      </c>
      <c r="Q8" t="s">
        <v>21</v>
      </c>
      <c r="R8" t="s">
        <v>22</v>
      </c>
      <c r="S8" t="s">
        <v>23</v>
      </c>
      <c r="T8" t="s">
        <v>24</v>
      </c>
      <c r="V8" t="s">
        <v>21</v>
      </c>
      <c r="W8" t="s">
        <v>22</v>
      </c>
      <c r="X8" t="s">
        <v>23</v>
      </c>
      <c r="Y8" t="s">
        <v>24</v>
      </c>
    </row>
    <row r="9" spans="1:25" x14ac:dyDescent="0.25">
      <c r="A9" t="str">
        <f>CONCATENATE(C9,"-",D9,"-",G9)</f>
        <v>1001716600031-7911-Jour</v>
      </c>
      <c r="B9" t="s">
        <v>193</v>
      </c>
      <c r="C9" t="s">
        <v>65</v>
      </c>
      <c r="D9">
        <v>7911</v>
      </c>
      <c r="E9" t="s">
        <v>194</v>
      </c>
      <c r="F9" s="2">
        <v>7.5</v>
      </c>
      <c r="G9" s="12" t="s">
        <v>48</v>
      </c>
      <c r="H9" s="3">
        <v>0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0</v>
      </c>
      <c r="O9" s="4">
        <f>((((365-($V$7+$W$7+$X$7+$Y$7)+(($V$7*V9)+($W$7*W9)+($X$7*X9)+($Y$7*Y9)))/7)*((H9*$F9)+(I9*$F9)+(J9*$F9)+(K9*$F9)+(L9*$F9)+(M9*$F9)+(N9*$F9))))</f>
        <v>1955.3571428571429</v>
      </c>
      <c r="P9" s="10"/>
      <c r="Q9" s="10"/>
      <c r="R9" s="10"/>
      <c r="S9" s="10"/>
      <c r="T9" s="10"/>
      <c r="V9" s="1">
        <v>1</v>
      </c>
      <c r="W9" s="1">
        <v>1</v>
      </c>
      <c r="X9" s="1">
        <v>1</v>
      </c>
      <c r="Y9" s="1">
        <v>1</v>
      </c>
    </row>
    <row r="10" spans="1:25" x14ac:dyDescent="0.25">
      <c r="A10" t="str">
        <f t="shared" ref="A10:A24" si="1">CONCATENATE(C10,"-",D10,"-",G10)</f>
        <v>1001716600031-7911-Nuit</v>
      </c>
      <c r="B10" t="s">
        <v>193</v>
      </c>
      <c r="C10" t="s">
        <v>65</v>
      </c>
      <c r="D10">
        <v>7911</v>
      </c>
      <c r="E10" t="s">
        <v>194</v>
      </c>
      <c r="F10" s="2">
        <v>7.5</v>
      </c>
      <c r="G10" s="12" t="s">
        <v>49</v>
      </c>
      <c r="H10" s="3">
        <v>1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4">
        <f>((((365-($V$7+$W$7+$X$7+$Y$7)+(($V$7*V10)+($W$7*W10)+($X$7*X10)+($Y$7*Y10)))/7)*((H10*$F10)+(I10*$F10)+(J10*$F10)+(K10*$F10)+(L10*$F10)+(M10*$F10)+(N10*$F10))))</f>
        <v>782.14285714285722</v>
      </c>
      <c r="P10" s="10"/>
      <c r="Q10" s="10"/>
      <c r="R10" s="10"/>
      <c r="S10" s="10"/>
      <c r="T10" s="10"/>
      <c r="V10" s="1">
        <v>1</v>
      </c>
      <c r="W10" s="1">
        <v>1</v>
      </c>
      <c r="X10" s="1">
        <v>1</v>
      </c>
      <c r="Y10" s="1">
        <v>1</v>
      </c>
    </row>
    <row r="11" spans="1:25" x14ac:dyDescent="0.25">
      <c r="A11" t="str">
        <f t="shared" si="1"/>
        <v>1001716600031-7911-Soir</v>
      </c>
      <c r="B11" t="s">
        <v>193</v>
      </c>
      <c r="C11" t="s">
        <v>65</v>
      </c>
      <c r="D11">
        <v>7911</v>
      </c>
      <c r="E11" t="s">
        <v>194</v>
      </c>
      <c r="F11" s="2">
        <v>7.5</v>
      </c>
      <c r="G11" s="12" t="s">
        <v>50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4">
        <f>((((365-($V$7+$W$7+$X$7+$Y$7)+(($V$7*V11)+($W$7*W11)+($X$7*X11)+($Y$7*Y11)))/7)*((H11*$F11)+(I11*$F11)+(J11*$F11)+(K11*$F11)+(L11*$F11)+(M11*$F11)+(N11*$F11))))</f>
        <v>0</v>
      </c>
      <c r="P11" s="10"/>
      <c r="Q11" s="10"/>
      <c r="R11" s="10"/>
      <c r="S11" s="10"/>
      <c r="T11" s="10"/>
      <c r="V11" s="1">
        <v>1</v>
      </c>
      <c r="W11" s="1">
        <v>1</v>
      </c>
      <c r="X11" s="1">
        <v>1</v>
      </c>
      <c r="Y11" s="1">
        <v>1</v>
      </c>
    </row>
    <row r="12" spans="1:25" x14ac:dyDescent="0.25">
      <c r="A12" t="str">
        <f t="shared" si="1"/>
        <v>--</v>
      </c>
      <c r="F12" s="2"/>
      <c r="G12" s="12"/>
      <c r="H12" s="3"/>
      <c r="I12" s="3"/>
      <c r="J12" s="3"/>
      <c r="K12" s="3"/>
      <c r="L12" s="3"/>
      <c r="M12" s="3"/>
      <c r="N12" s="3"/>
      <c r="O12" s="4">
        <f>((((365-($V$7+$W$7+$X$7+$Y$7)+(($V$7*V12)+($W$7*W12)+($X$7*X12)+($Y$7*Y12)))/7)*((H12*$F12)+(I12*$F12)+(J12*$F12)+(K12*$F12)+(L12*$F12)+(M12*$F12)+(N12*$F12))))</f>
        <v>0</v>
      </c>
      <c r="P12" s="10"/>
      <c r="Q12" s="10"/>
      <c r="R12" s="10"/>
      <c r="S12" s="10"/>
      <c r="T12" s="10"/>
      <c r="V12" s="1">
        <v>1</v>
      </c>
      <c r="W12" s="1">
        <v>1</v>
      </c>
      <c r="X12" s="1">
        <v>1</v>
      </c>
      <c r="Y12" s="1">
        <v>1</v>
      </c>
    </row>
    <row r="13" spans="1:25" x14ac:dyDescent="0.25">
      <c r="A13" t="str">
        <f t="shared" si="1"/>
        <v>--</v>
      </c>
      <c r="F13" s="2"/>
      <c r="G13" s="12"/>
      <c r="H13" s="3"/>
      <c r="I13" s="3"/>
      <c r="J13" s="3"/>
      <c r="K13" s="3"/>
      <c r="L13" s="3"/>
      <c r="M13" s="3"/>
      <c r="N13" s="3"/>
      <c r="O13" s="4">
        <f>((((365-($V$7+$W$7+$X$7+$Y$7)+(($V$7*V13)+($W$7*W13)+($X$7*X13)+($Y$7*Y13)))/7)*((H13*$F13)+(I13*$F13)+(J13*$F13)+(K13*$F13)+(L13*$F13)+(M13*$F13)+(N13*$F13))))</f>
        <v>0</v>
      </c>
      <c r="P13" s="10"/>
      <c r="Q13" s="10"/>
      <c r="R13" s="10"/>
      <c r="S13" s="10"/>
      <c r="T13" s="10"/>
      <c r="V13" s="1">
        <v>1</v>
      </c>
      <c r="W13" s="1">
        <v>1</v>
      </c>
      <c r="X13" s="1">
        <v>1</v>
      </c>
      <c r="Y13" s="1">
        <v>1</v>
      </c>
    </row>
    <row r="14" spans="1:25" x14ac:dyDescent="0.25">
      <c r="A14" t="str">
        <f t="shared" si="1"/>
        <v>--</v>
      </c>
      <c r="F14" s="2"/>
      <c r="G14" s="12"/>
      <c r="H14" s="3"/>
      <c r="I14" s="3"/>
      <c r="J14" s="3"/>
      <c r="K14" s="3"/>
      <c r="L14" s="3"/>
      <c r="M14" s="3"/>
      <c r="N14" s="3"/>
      <c r="O14" s="4">
        <f>((((365-($V$7+$W$7+$X$7+$Y$7)+(($V$7*V15)+($W$7*W15)+($X$7*X15)+($Y$7*Y15)))/7)*((H14*$F14)+(I14*$F14)+(J14*$F14)+(K14*$F14)+(L14*$F14)+(M14*$F14)+(N14*$F14))))</f>
        <v>0</v>
      </c>
      <c r="P14" s="10"/>
      <c r="Q14" s="10"/>
      <c r="R14" s="10"/>
      <c r="S14" s="10"/>
      <c r="T14" s="10"/>
      <c r="V14" s="1">
        <v>1</v>
      </c>
      <c r="W14" s="1">
        <v>1</v>
      </c>
      <c r="X14" s="1">
        <v>1</v>
      </c>
      <c r="Y14" s="1">
        <v>1</v>
      </c>
    </row>
    <row r="15" spans="1:25" x14ac:dyDescent="0.25">
      <c r="A15" t="str">
        <f t="shared" si="1"/>
        <v>--</v>
      </c>
      <c r="B15" s="13"/>
      <c r="C15" s="13"/>
      <c r="D15" s="13"/>
      <c r="E15" s="13"/>
      <c r="F15" s="13"/>
      <c r="G15" s="13"/>
      <c r="K15" s="2"/>
      <c r="L15" s="2"/>
      <c r="M15" s="2"/>
      <c r="N15" s="2"/>
      <c r="O15" s="2"/>
      <c r="P15" s="2"/>
      <c r="Q15" s="2"/>
      <c r="V15" s="1"/>
      <c r="W15" s="1"/>
      <c r="X15" s="1"/>
      <c r="Y15" s="1"/>
    </row>
    <row r="16" spans="1:25" x14ac:dyDescent="0.25">
      <c r="A16" t="str">
        <f t="shared" si="1"/>
        <v>--</v>
      </c>
      <c r="B16" s="13"/>
      <c r="C16" s="13"/>
      <c r="D16" s="13"/>
      <c r="E16" s="13"/>
      <c r="F16" s="13"/>
      <c r="G16" s="13"/>
      <c r="K16" s="2"/>
      <c r="L16" s="2"/>
      <c r="M16" s="2"/>
      <c r="N16" s="2"/>
      <c r="O16" s="2"/>
      <c r="P16" s="2"/>
      <c r="Q16" s="2"/>
    </row>
    <row r="17" spans="1:17" x14ac:dyDescent="0.25">
      <c r="A17" t="str">
        <f t="shared" si="1"/>
        <v>--</v>
      </c>
      <c r="B17" s="13"/>
      <c r="C17" s="13"/>
      <c r="D17" s="13"/>
      <c r="E17" s="13"/>
      <c r="F17" s="13"/>
      <c r="G17" s="13"/>
      <c r="K17" s="2"/>
      <c r="L17" s="2"/>
      <c r="M17" s="2"/>
      <c r="N17" s="2"/>
      <c r="O17" s="2"/>
      <c r="P17" s="2"/>
      <c r="Q17" s="2"/>
    </row>
    <row r="18" spans="1:17" x14ac:dyDescent="0.25">
      <c r="A18" t="str">
        <f t="shared" si="1"/>
        <v>--</v>
      </c>
      <c r="B18" s="13"/>
      <c r="C18" s="13"/>
      <c r="D18" s="13"/>
      <c r="E18" s="13"/>
      <c r="F18" s="13"/>
      <c r="G18" s="13"/>
      <c r="K18" s="2"/>
      <c r="L18" s="2"/>
      <c r="M18" s="2"/>
      <c r="N18" s="2"/>
      <c r="O18" s="2"/>
      <c r="P18" s="2"/>
      <c r="Q18" s="2"/>
    </row>
    <row r="19" spans="1:17" x14ac:dyDescent="0.25">
      <c r="A19" t="str">
        <f t="shared" si="1"/>
        <v>--</v>
      </c>
      <c r="B19" s="13"/>
      <c r="C19" s="13"/>
      <c r="D19" s="13"/>
      <c r="E19" s="13"/>
      <c r="F19" s="13"/>
      <c r="G19" s="13"/>
      <c r="K19" s="2"/>
      <c r="L19" s="2"/>
      <c r="M19" s="2"/>
      <c r="N19" s="2"/>
      <c r="O19" s="2"/>
      <c r="P19" s="2"/>
      <c r="Q19" s="2"/>
    </row>
    <row r="20" spans="1:17" x14ac:dyDescent="0.25">
      <c r="A20" t="str">
        <f t="shared" si="1"/>
        <v>--</v>
      </c>
      <c r="B20" s="13"/>
      <c r="C20" s="13"/>
      <c r="D20" s="13"/>
      <c r="E20" s="13"/>
      <c r="F20" s="13"/>
      <c r="G20" s="13"/>
      <c r="K20" s="2"/>
      <c r="L20" s="2"/>
      <c r="M20" s="2"/>
      <c r="N20" s="2"/>
      <c r="O20" s="2"/>
      <c r="P20" s="2"/>
      <c r="Q20" s="2"/>
    </row>
    <row r="21" spans="1:17" x14ac:dyDescent="0.25">
      <c r="A21" t="str">
        <f t="shared" si="1"/>
        <v>--</v>
      </c>
      <c r="B21" s="13"/>
      <c r="C21" s="13"/>
      <c r="D21" s="13"/>
      <c r="E21" s="13"/>
      <c r="F21" s="13"/>
      <c r="G21" s="13"/>
      <c r="K21" s="2"/>
      <c r="L21" s="2"/>
      <c r="M21" s="2"/>
      <c r="N21" s="2"/>
      <c r="O21" s="2"/>
      <c r="P21" s="2"/>
      <c r="Q21" s="2"/>
    </row>
    <row r="22" spans="1:17" x14ac:dyDescent="0.25">
      <c r="A22" t="str">
        <f t="shared" si="1"/>
        <v>--</v>
      </c>
      <c r="B22" s="13"/>
      <c r="C22" s="13"/>
      <c r="D22" s="13"/>
      <c r="E22" s="13"/>
      <c r="F22" s="13"/>
      <c r="G22" s="13"/>
      <c r="K22" s="2"/>
      <c r="L22" s="2"/>
      <c r="M22" s="2"/>
      <c r="N22" s="2"/>
      <c r="O22" s="2"/>
      <c r="P22" s="2"/>
      <c r="Q22" s="2"/>
    </row>
    <row r="23" spans="1:17" x14ac:dyDescent="0.25">
      <c r="A23" t="str">
        <f t="shared" si="1"/>
        <v>--</v>
      </c>
      <c r="B23" s="13"/>
      <c r="C23" s="13"/>
      <c r="D23" s="13"/>
      <c r="E23" s="13"/>
      <c r="F23" s="13"/>
      <c r="G23" s="13"/>
      <c r="K23" s="2"/>
      <c r="L23" s="2"/>
      <c r="M23" s="2"/>
      <c r="N23" s="2"/>
      <c r="O23" s="2"/>
      <c r="P23" s="2"/>
      <c r="Q23" s="2"/>
    </row>
    <row r="24" spans="1:17" x14ac:dyDescent="0.25">
      <c r="A24" t="str">
        <f t="shared" si="1"/>
        <v>--</v>
      </c>
      <c r="B24" s="13"/>
      <c r="C24" s="13"/>
      <c r="D24" s="13"/>
      <c r="E24" s="13"/>
      <c r="F24" s="13"/>
      <c r="G24" s="13"/>
    </row>
    <row r="25" spans="1:17" x14ac:dyDescent="0.25">
      <c r="B25" s="13"/>
      <c r="C25" s="13"/>
      <c r="D25" s="13"/>
      <c r="E25" s="13"/>
      <c r="F25" s="13"/>
      <c r="G25" s="13"/>
    </row>
    <row r="26" spans="1:17" x14ac:dyDescent="0.25">
      <c r="B26" s="13"/>
      <c r="C26" s="13"/>
      <c r="D26" s="13"/>
      <c r="E26" s="13"/>
      <c r="F26" s="13"/>
      <c r="G26" s="13"/>
    </row>
    <row r="27" spans="1:17" x14ac:dyDescent="0.25">
      <c r="B27" s="13"/>
      <c r="C27" s="13"/>
      <c r="D27" s="13"/>
      <c r="E27" s="13"/>
      <c r="F27" s="13"/>
      <c r="G27" s="13"/>
    </row>
    <row r="28" spans="1:17" x14ac:dyDescent="0.25">
      <c r="A28" s="11"/>
      <c r="B28" s="13"/>
      <c r="C28" s="13"/>
      <c r="D28" s="13"/>
      <c r="E28" s="13"/>
      <c r="F28" s="13"/>
      <c r="G28" s="17"/>
    </row>
    <row r="29" spans="1:17" x14ac:dyDescent="0.25">
      <c r="B29" s="13"/>
      <c r="C29" s="13"/>
      <c r="D29" s="13"/>
      <c r="E29" s="13"/>
      <c r="F29" s="14"/>
      <c r="G29" s="15"/>
    </row>
    <row r="30" spans="1:17" x14ac:dyDescent="0.25">
      <c r="B30" s="13"/>
      <c r="C30" s="13"/>
      <c r="D30" s="13"/>
      <c r="E30" s="13"/>
      <c r="F30" s="14"/>
      <c r="G30" s="15"/>
    </row>
    <row r="31" spans="1:17" x14ac:dyDescent="0.25">
      <c r="B31" s="13"/>
      <c r="C31" s="13"/>
      <c r="D31" s="13"/>
      <c r="E31" s="13"/>
      <c r="F31" s="14"/>
      <c r="G31" s="15"/>
    </row>
    <row r="32" spans="1:17" x14ac:dyDescent="0.25">
      <c r="B32" s="13"/>
      <c r="C32" s="13"/>
      <c r="D32" s="13"/>
      <c r="E32" s="13"/>
      <c r="F32" s="14"/>
      <c r="G32" s="15"/>
    </row>
    <row r="33" spans="6:7" x14ac:dyDescent="0.25">
      <c r="F33" s="2"/>
      <c r="G33" s="12"/>
    </row>
    <row r="34" spans="6:7" x14ac:dyDescent="0.25">
      <c r="F34" s="2"/>
      <c r="G34" s="12"/>
    </row>
    <row r="35" spans="6:7" x14ac:dyDescent="0.25">
      <c r="F35" s="2"/>
      <c r="G35" s="12"/>
    </row>
    <row r="36" spans="6:7" x14ac:dyDescent="0.25">
      <c r="F36" s="2"/>
      <c r="G36" s="12"/>
    </row>
    <row r="37" spans="6:7" x14ac:dyDescent="0.25">
      <c r="F37" s="2"/>
      <c r="G37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workbookViewId="0">
      <selection activeCell="A11" sqref="A11"/>
    </sheetView>
  </sheetViews>
  <sheetFormatPr baseColWidth="10" defaultRowHeight="15" x14ac:dyDescent="0.25"/>
  <cols>
    <col min="1" max="1" width="29" customWidth="1"/>
    <col min="3" max="3" width="18.5703125" customWidth="1"/>
    <col min="5" max="5" width="28.85546875" customWidth="1"/>
    <col min="9" max="9" width="15.28515625" customWidth="1"/>
    <col min="10" max="12" width="12" bestFit="1" customWidth="1"/>
    <col min="13" max="13" width="11.5703125" bestFit="1" customWidth="1"/>
    <col min="14" max="14" width="12" bestFit="1" customWidth="1"/>
    <col min="18" max="18" width="11.42578125" customWidth="1"/>
    <col min="19" max="19" width="27.85546875" customWidth="1"/>
  </cols>
  <sheetData>
    <row r="1" spans="1:25" x14ac:dyDescent="0.25">
      <c r="B1" t="s">
        <v>0</v>
      </c>
    </row>
    <row r="2" spans="1:25" x14ac:dyDescent="0.25">
      <c r="B2" t="s">
        <v>1</v>
      </c>
      <c r="J2" t="s">
        <v>13</v>
      </c>
      <c r="K2" t="s">
        <v>14</v>
      </c>
      <c r="L2" t="s">
        <v>18</v>
      </c>
      <c r="M2" t="s">
        <v>19</v>
      </c>
      <c r="N2" t="s">
        <v>14</v>
      </c>
    </row>
    <row r="3" spans="1:25" x14ac:dyDescent="0.25">
      <c r="J3" t="s">
        <v>12</v>
      </c>
      <c r="K3" t="s">
        <v>15</v>
      </c>
      <c r="L3" t="s">
        <v>15</v>
      </c>
      <c r="M3" t="s">
        <v>15</v>
      </c>
      <c r="N3" t="s">
        <v>20</v>
      </c>
      <c r="O3" t="s">
        <v>26</v>
      </c>
    </row>
    <row r="4" spans="1:25" x14ac:dyDescent="0.25">
      <c r="B4" t="s">
        <v>2</v>
      </c>
      <c r="C4" t="str">
        <f>C9</f>
        <v>1001716411201</v>
      </c>
      <c r="D4" t="str">
        <f>VLOOKUP(C4,UA_BD!$C$8:$D$342,2,FALSE)</f>
        <v>SP-Interv.Educ.Précoce</v>
      </c>
      <c r="I4" t="s">
        <v>16</v>
      </c>
      <c r="J4" s="7">
        <v>19000</v>
      </c>
      <c r="K4" s="7">
        <v>17000</v>
      </c>
      <c r="L4" s="7">
        <v>10000</v>
      </c>
      <c r="M4" s="7">
        <v>9400</v>
      </c>
      <c r="N4" s="7">
        <f>SUM(R9:R39)</f>
        <v>0</v>
      </c>
    </row>
    <row r="5" spans="1:25" x14ac:dyDescent="0.25">
      <c r="B5" t="s">
        <v>3</v>
      </c>
      <c r="C5" t="s">
        <v>28</v>
      </c>
      <c r="I5" t="s">
        <v>17</v>
      </c>
      <c r="J5" s="7">
        <v>10000</v>
      </c>
      <c r="K5" s="7">
        <v>10000</v>
      </c>
      <c r="L5" s="7">
        <v>5000</v>
      </c>
      <c r="M5" s="7">
        <v>5500</v>
      </c>
      <c r="N5" s="7">
        <v>9000</v>
      </c>
    </row>
    <row r="6" spans="1:25" x14ac:dyDescent="0.25">
      <c r="I6" t="s">
        <v>25</v>
      </c>
      <c r="J6" s="8">
        <f>J4/J5</f>
        <v>1.9</v>
      </c>
      <c r="K6" s="8">
        <f t="shared" ref="K6:N6" si="0">K4/K5</f>
        <v>1.7</v>
      </c>
      <c r="L6" s="8">
        <f t="shared" si="0"/>
        <v>2</v>
      </c>
      <c r="M6" s="8">
        <f t="shared" si="0"/>
        <v>1.709090909090909</v>
      </c>
      <c r="N6" s="8">
        <f t="shared" si="0"/>
        <v>0</v>
      </c>
      <c r="O6" s="9">
        <v>1.65</v>
      </c>
    </row>
    <row r="7" spans="1:25" x14ac:dyDescent="0.25">
      <c r="V7">
        <v>20</v>
      </c>
      <c r="W7">
        <v>11</v>
      </c>
      <c r="X7">
        <v>5</v>
      </c>
      <c r="Y7">
        <v>4</v>
      </c>
    </row>
    <row r="8" spans="1:25" x14ac:dyDescent="0.25">
      <c r="A8" s="11" t="s">
        <v>37</v>
      </c>
      <c r="B8" t="s">
        <v>38</v>
      </c>
      <c r="C8" t="s">
        <v>39</v>
      </c>
      <c r="D8" t="s">
        <v>41</v>
      </c>
      <c r="E8" t="s">
        <v>42</v>
      </c>
      <c r="F8" t="s">
        <v>43</v>
      </c>
      <c r="G8" s="11" t="s">
        <v>4</v>
      </c>
      <c r="H8" t="s">
        <v>5</v>
      </c>
      <c r="I8" t="s">
        <v>6</v>
      </c>
      <c r="J8" t="s">
        <v>7</v>
      </c>
      <c r="K8" t="s">
        <v>8</v>
      </c>
      <c r="L8" t="s">
        <v>9</v>
      </c>
      <c r="M8" t="s">
        <v>10</v>
      </c>
      <c r="N8" t="s">
        <v>11</v>
      </c>
      <c r="P8" t="s">
        <v>27</v>
      </c>
      <c r="Q8" t="s">
        <v>21</v>
      </c>
      <c r="R8" t="s">
        <v>22</v>
      </c>
      <c r="S8" t="s">
        <v>23</v>
      </c>
      <c r="T8" t="s">
        <v>24</v>
      </c>
      <c r="V8" t="s">
        <v>21</v>
      </c>
      <c r="W8" t="s">
        <v>22</v>
      </c>
      <c r="X8" t="s">
        <v>23</v>
      </c>
      <c r="Y8" t="s">
        <v>24</v>
      </c>
    </row>
    <row r="9" spans="1:25" x14ac:dyDescent="0.25">
      <c r="A9" t="str">
        <f>CONCATENATE(C9,"-",D9,"-",G9)</f>
        <v>1001716411201-1911-Jour</v>
      </c>
      <c r="B9" s="13" t="s">
        <v>44</v>
      </c>
      <c r="C9" s="13" t="s">
        <v>45</v>
      </c>
      <c r="D9" s="13">
        <v>1911</v>
      </c>
      <c r="E9" s="13" t="s">
        <v>47</v>
      </c>
      <c r="F9" s="14">
        <v>7</v>
      </c>
      <c r="G9" s="15" t="s">
        <v>48</v>
      </c>
      <c r="H9" s="3">
        <v>0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0</v>
      </c>
      <c r="O9" s="4">
        <f>((((365-($V$7+$W$7+$X$7+$Y$7)+(($V$7*V9)+($W$7*W9)+($X$7*X9)+($Y$7*Y9)))/7)*((H9*$F9)+(I9*$F9)+(J9*$F9)+(K9*$F9)+(L9*$F9)+(M9*$F9)+(N9*$F9))))</f>
        <v>1825</v>
      </c>
      <c r="P9" s="10"/>
      <c r="Q9" s="10"/>
      <c r="R9" s="10"/>
      <c r="S9" s="10"/>
      <c r="T9" s="10"/>
      <c r="V9" s="1">
        <v>1</v>
      </c>
      <c r="W9" s="1">
        <v>1</v>
      </c>
      <c r="X9" s="1">
        <v>1</v>
      </c>
      <c r="Y9" s="1">
        <v>1</v>
      </c>
    </row>
    <row r="10" spans="1:25" x14ac:dyDescent="0.25">
      <c r="A10" t="str">
        <f t="shared" ref="A10:A24" si="1">CONCATENATE(C10,"-",D10,"-",G10)</f>
        <v>1001716411201-1911-Nuit</v>
      </c>
      <c r="B10" s="13" t="s">
        <v>44</v>
      </c>
      <c r="C10" s="13" t="s">
        <v>45</v>
      </c>
      <c r="D10" s="13">
        <v>1911</v>
      </c>
      <c r="E10" s="13" t="s">
        <v>47</v>
      </c>
      <c r="F10" s="14">
        <v>7</v>
      </c>
      <c r="G10" s="15" t="s">
        <v>49</v>
      </c>
      <c r="H10" s="3">
        <v>1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4">
        <f>((((365-($V$7+$W$7+$X$7+$Y$7)+(($V$7*V10)+($W$7*W10)+($X$7*X10)+($Y$7*Y10)))/7)*((H10*$F10)+(I10*$F10)+(J10*$F10)+(K10*$F10)+(L10*$F10)+(M10*$F10)+(N10*$F10))))</f>
        <v>730</v>
      </c>
      <c r="P10" s="10"/>
      <c r="Q10" s="10"/>
      <c r="R10" s="10"/>
      <c r="S10" s="10"/>
      <c r="T10" s="10"/>
      <c r="V10" s="1">
        <v>1</v>
      </c>
      <c r="W10" s="1">
        <v>1</v>
      </c>
      <c r="X10" s="1">
        <v>1</v>
      </c>
      <c r="Y10" s="1">
        <v>1</v>
      </c>
    </row>
    <row r="11" spans="1:25" x14ac:dyDescent="0.25">
      <c r="A11" t="str">
        <f t="shared" si="1"/>
        <v>1001716411201-1911-Soir</v>
      </c>
      <c r="B11" s="13" t="s">
        <v>44</v>
      </c>
      <c r="C11" s="13" t="s">
        <v>45</v>
      </c>
      <c r="D11" s="13">
        <v>1911</v>
      </c>
      <c r="E11" s="13" t="s">
        <v>47</v>
      </c>
      <c r="F11" s="14">
        <v>7</v>
      </c>
      <c r="G11" s="15" t="s">
        <v>50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4">
        <f>((((365-($V$7+$W$7+$X$7+$Y$7)+(($V$7*V11)+($W$7*W11)+($X$7*X11)+($Y$7*Y11)))/7)*((H11*$F11)+(I11*$F11)+(J11*$F11)+(K11*$F11)+(L11*$F11)+(M11*$F11)+(N11*$F11))))</f>
        <v>0</v>
      </c>
      <c r="P11" s="10"/>
      <c r="Q11" s="10"/>
      <c r="R11" s="10"/>
      <c r="S11" s="10"/>
      <c r="T11" s="10"/>
      <c r="V11" s="1">
        <v>1</v>
      </c>
      <c r="W11" s="1">
        <v>1</v>
      </c>
      <c r="X11" s="1">
        <v>1</v>
      </c>
      <c r="Y11" s="1">
        <v>1</v>
      </c>
    </row>
    <row r="12" spans="1:25" x14ac:dyDescent="0.25">
      <c r="A12" t="str">
        <f t="shared" si="1"/>
        <v>--</v>
      </c>
      <c r="B12" s="13"/>
      <c r="C12" s="13"/>
      <c r="D12" s="13"/>
      <c r="E12" s="13"/>
      <c r="F12" s="16"/>
      <c r="G12" s="13"/>
      <c r="H12" s="3"/>
      <c r="I12" s="3"/>
      <c r="J12" s="3"/>
      <c r="K12" s="3"/>
      <c r="L12" s="3"/>
      <c r="M12" s="3"/>
      <c r="N12" s="3"/>
      <c r="O12" s="4">
        <f>((((365-($V$7+$W$7+$X$7+$Y$7)+(($V$7*V12)+($W$7*W12)+($X$7*X12)+($Y$7*Y12)))/7)*((H12*$F12)+(I12*$F12)+(J12*$F12)+(K12*$F12)+(L12*$F12)+(M12*$F12)+(N12*$F12))))</f>
        <v>0</v>
      </c>
      <c r="P12" s="10"/>
      <c r="Q12" s="10"/>
      <c r="R12" s="10"/>
      <c r="S12" s="10"/>
      <c r="T12" s="10"/>
      <c r="V12" s="1">
        <v>1</v>
      </c>
      <c r="W12" s="1">
        <v>1</v>
      </c>
      <c r="X12" s="1">
        <v>1</v>
      </c>
      <c r="Y12" s="1">
        <v>1</v>
      </c>
    </row>
    <row r="13" spans="1:25" x14ac:dyDescent="0.25">
      <c r="A13" t="str">
        <f t="shared" si="1"/>
        <v>--</v>
      </c>
      <c r="B13" s="13"/>
      <c r="C13" s="13"/>
      <c r="D13" s="13"/>
      <c r="E13" s="13"/>
      <c r="F13" s="16"/>
      <c r="G13" s="13"/>
      <c r="H13" s="3"/>
      <c r="I13" s="3"/>
      <c r="J13" s="3"/>
      <c r="K13" s="3"/>
      <c r="L13" s="3"/>
      <c r="M13" s="3"/>
      <c r="N13" s="3"/>
      <c r="O13" s="4">
        <f>((((365-($V$7+$W$7+$X$7+$Y$7)+(($V$7*V13)+($W$7*W13)+($X$7*X13)+($Y$7*Y13)))/7)*((H13*$F13)+(I13*$F13)+(J13*$F13)+(K13*$F13)+(L13*$F13)+(M13*$F13)+(N13*$F13))))</f>
        <v>0</v>
      </c>
      <c r="P13" s="10"/>
      <c r="Q13" s="10"/>
      <c r="R13" s="10"/>
      <c r="S13" s="10"/>
      <c r="T13" s="10"/>
      <c r="V13" s="1">
        <v>1</v>
      </c>
      <c r="W13" s="1">
        <v>1</v>
      </c>
      <c r="X13" s="1">
        <v>1</v>
      </c>
      <c r="Y13" s="1">
        <v>1</v>
      </c>
    </row>
    <row r="14" spans="1:25" x14ac:dyDescent="0.25">
      <c r="A14" t="str">
        <f t="shared" si="1"/>
        <v>--</v>
      </c>
      <c r="B14" s="13"/>
      <c r="C14" s="13"/>
      <c r="D14" s="13"/>
      <c r="E14" s="13"/>
      <c r="F14" s="16"/>
      <c r="G14" s="13"/>
      <c r="H14" s="3"/>
      <c r="I14" s="3"/>
      <c r="J14" s="3"/>
      <c r="K14" s="3"/>
      <c r="L14" s="3"/>
      <c r="M14" s="3"/>
      <c r="N14" s="3"/>
      <c r="O14" s="4">
        <f>((((365-($V$7+$W$7+$X$7+$Y$7)+(($V$7*V15)+($W$7*W15)+($X$7*X15)+($Y$7*Y15)))/7)*((H14*$F14)+(I14*$F14)+(J14*$F14)+(K14*$F14)+(L14*$F14)+(M14*$F14)+(N14*$F14))))</f>
        <v>0</v>
      </c>
      <c r="P14" s="10"/>
      <c r="Q14" s="10"/>
      <c r="R14" s="10"/>
      <c r="S14" s="10"/>
      <c r="T14" s="10"/>
      <c r="V14" s="1">
        <v>1</v>
      </c>
      <c r="W14" s="1">
        <v>1</v>
      </c>
      <c r="X14" s="1">
        <v>1</v>
      </c>
      <c r="Y14" s="1">
        <v>1</v>
      </c>
    </row>
    <row r="15" spans="1:25" x14ac:dyDescent="0.25">
      <c r="A15" t="str">
        <f t="shared" si="1"/>
        <v>--</v>
      </c>
      <c r="B15" s="13"/>
      <c r="C15" s="13"/>
      <c r="D15" s="13"/>
      <c r="E15" s="13"/>
      <c r="F15" s="13"/>
      <c r="G15" s="13"/>
      <c r="K15" s="2"/>
      <c r="L15" s="2"/>
      <c r="M15" s="2"/>
      <c r="N15" s="2"/>
      <c r="O15" s="2"/>
      <c r="P15" s="2"/>
      <c r="Q15" s="2"/>
      <c r="V15" s="1"/>
      <c r="W15" s="1"/>
      <c r="X15" s="1"/>
      <c r="Y15" s="1"/>
    </row>
    <row r="16" spans="1:25" x14ac:dyDescent="0.25">
      <c r="A16" t="str">
        <f t="shared" si="1"/>
        <v>--</v>
      </c>
      <c r="B16" s="13"/>
      <c r="C16" s="13"/>
      <c r="D16" s="13"/>
      <c r="E16" s="13"/>
      <c r="F16" s="13"/>
      <c r="G16" s="13"/>
      <c r="K16" s="2"/>
      <c r="L16" s="2"/>
      <c r="M16" s="2"/>
      <c r="N16" s="2"/>
      <c r="O16" s="2"/>
      <c r="P16" s="2"/>
      <c r="Q16" s="2"/>
    </row>
    <row r="17" spans="1:17" x14ac:dyDescent="0.25">
      <c r="A17" t="str">
        <f t="shared" si="1"/>
        <v>--</v>
      </c>
      <c r="B17" s="13"/>
      <c r="C17" s="13"/>
      <c r="D17" s="13"/>
      <c r="E17" s="13"/>
      <c r="F17" s="13"/>
      <c r="G17" s="13"/>
      <c r="K17" s="2"/>
      <c r="L17" s="2"/>
      <c r="M17" s="2"/>
      <c r="N17" s="2"/>
      <c r="O17" s="2"/>
      <c r="P17" s="2"/>
      <c r="Q17" s="2"/>
    </row>
    <row r="18" spans="1:17" x14ac:dyDescent="0.25">
      <c r="A18" t="str">
        <f t="shared" si="1"/>
        <v>--</v>
      </c>
      <c r="B18" s="13"/>
      <c r="C18" s="13"/>
      <c r="D18" s="13"/>
      <c r="E18" s="13"/>
      <c r="F18" s="13"/>
      <c r="G18" s="13"/>
      <c r="K18" s="2"/>
      <c r="L18" s="2"/>
      <c r="M18" s="2"/>
      <c r="N18" s="2"/>
      <c r="O18" s="2"/>
      <c r="P18" s="2"/>
      <c r="Q18" s="2"/>
    </row>
    <row r="19" spans="1:17" x14ac:dyDescent="0.25">
      <c r="A19" t="str">
        <f t="shared" si="1"/>
        <v>--</v>
      </c>
      <c r="B19" s="13"/>
      <c r="C19" s="13"/>
      <c r="D19" s="13"/>
      <c r="E19" s="13"/>
      <c r="F19" s="13"/>
      <c r="G19" s="13"/>
      <c r="K19" s="2"/>
      <c r="L19" s="2"/>
      <c r="M19" s="2"/>
      <c r="N19" s="2"/>
      <c r="O19" s="2"/>
      <c r="P19" s="2"/>
      <c r="Q19" s="2"/>
    </row>
    <row r="20" spans="1:17" x14ac:dyDescent="0.25">
      <c r="A20" t="str">
        <f t="shared" si="1"/>
        <v>--</v>
      </c>
      <c r="B20" s="13"/>
      <c r="C20" s="13"/>
      <c r="D20" s="13"/>
      <c r="E20" s="13"/>
      <c r="F20" s="13"/>
      <c r="G20" s="13"/>
      <c r="K20" s="2"/>
      <c r="L20" s="2"/>
      <c r="M20" s="2"/>
      <c r="N20" s="2"/>
      <c r="O20" s="2"/>
      <c r="P20" s="2"/>
      <c r="Q20" s="2"/>
    </row>
    <row r="21" spans="1:17" x14ac:dyDescent="0.25">
      <c r="A21" t="str">
        <f t="shared" si="1"/>
        <v>--</v>
      </c>
      <c r="B21" s="13"/>
      <c r="C21" s="13"/>
      <c r="D21" s="13"/>
      <c r="E21" s="13"/>
      <c r="F21" s="13"/>
      <c r="G21" s="13"/>
      <c r="K21" s="2"/>
      <c r="L21" s="2"/>
      <c r="M21" s="2"/>
      <c r="N21" s="2"/>
      <c r="O21" s="2"/>
      <c r="P21" s="2"/>
      <c r="Q21" s="2"/>
    </row>
    <row r="22" spans="1:17" x14ac:dyDescent="0.25">
      <c r="A22" t="str">
        <f t="shared" si="1"/>
        <v>--</v>
      </c>
      <c r="B22" s="13"/>
      <c r="C22" s="13"/>
      <c r="D22" s="13"/>
      <c r="E22" s="13"/>
      <c r="F22" s="13"/>
      <c r="G22" s="13"/>
      <c r="K22" s="2"/>
      <c r="L22" s="2"/>
      <c r="M22" s="2"/>
      <c r="N22" s="2"/>
      <c r="O22" s="2"/>
      <c r="P22" s="2"/>
      <c r="Q22" s="2"/>
    </row>
    <row r="23" spans="1:17" x14ac:dyDescent="0.25">
      <c r="A23" t="str">
        <f t="shared" si="1"/>
        <v>--</v>
      </c>
      <c r="B23" s="13"/>
      <c r="C23" s="13"/>
      <c r="D23" s="13"/>
      <c r="E23" s="13"/>
      <c r="F23" s="13"/>
      <c r="G23" s="13"/>
      <c r="K23" s="2"/>
      <c r="L23" s="2"/>
      <c r="M23" s="2"/>
      <c r="N23" s="2"/>
      <c r="O23" s="2"/>
      <c r="P23" s="2"/>
      <c r="Q23" s="2"/>
    </row>
    <row r="24" spans="1:17" x14ac:dyDescent="0.25">
      <c r="A24" t="str">
        <f t="shared" si="1"/>
        <v>--</v>
      </c>
      <c r="B24" s="13"/>
      <c r="C24" s="13"/>
      <c r="D24" s="13"/>
      <c r="E24" s="13"/>
      <c r="F24" s="13"/>
      <c r="G24" s="13"/>
    </row>
    <row r="25" spans="1:17" x14ac:dyDescent="0.25">
      <c r="B25" s="13"/>
      <c r="C25" s="13"/>
      <c r="D25" s="13"/>
      <c r="E25" s="13"/>
      <c r="F25" s="13"/>
      <c r="G25" s="13"/>
    </row>
    <row r="26" spans="1:17" x14ac:dyDescent="0.25">
      <c r="B26" s="13"/>
      <c r="C26" s="13"/>
      <c r="D26" s="13"/>
      <c r="E26" s="13"/>
      <c r="F26" s="13"/>
      <c r="G26" s="13"/>
    </row>
    <row r="27" spans="1:17" x14ac:dyDescent="0.25">
      <c r="B27" s="13"/>
      <c r="C27" s="13"/>
      <c r="D27" s="13"/>
      <c r="E27" s="13"/>
      <c r="F27" s="13"/>
      <c r="G27" s="13"/>
    </row>
    <row r="28" spans="1:17" x14ac:dyDescent="0.25">
      <c r="A28" s="11"/>
      <c r="B28" s="13"/>
      <c r="C28" s="13"/>
      <c r="D28" s="13"/>
      <c r="E28" s="13"/>
      <c r="F28" s="13"/>
      <c r="G28" s="17"/>
    </row>
    <row r="29" spans="1:17" x14ac:dyDescent="0.25">
      <c r="B29" s="13"/>
      <c r="C29" s="13"/>
      <c r="D29" s="13"/>
      <c r="E29" s="13"/>
      <c r="F29" s="14"/>
      <c r="G29" s="15"/>
    </row>
    <row r="30" spans="1:17" x14ac:dyDescent="0.25">
      <c r="B30" s="13"/>
      <c r="C30" s="13"/>
      <c r="D30" s="13"/>
      <c r="E30" s="13"/>
      <c r="F30" s="14"/>
      <c r="G30" s="15"/>
    </row>
    <row r="31" spans="1:17" x14ac:dyDescent="0.25">
      <c r="B31" s="13"/>
      <c r="C31" s="13"/>
      <c r="D31" s="13"/>
      <c r="E31" s="13"/>
      <c r="F31" s="14"/>
      <c r="G31" s="15"/>
    </row>
    <row r="32" spans="1:17" x14ac:dyDescent="0.25">
      <c r="B32" s="13"/>
      <c r="C32" s="13"/>
      <c r="D32" s="13"/>
      <c r="E32" s="13"/>
      <c r="F32" s="14"/>
      <c r="G32" s="15"/>
    </row>
    <row r="33" spans="6:7" x14ac:dyDescent="0.25">
      <c r="F33" s="2"/>
      <c r="G33" s="12"/>
    </row>
    <row r="34" spans="6:7" x14ac:dyDescent="0.25">
      <c r="F34" s="2"/>
      <c r="G34" s="12"/>
    </row>
    <row r="35" spans="6:7" x14ac:dyDescent="0.25">
      <c r="F35" s="2"/>
      <c r="G35" s="12"/>
    </row>
    <row r="36" spans="6:7" x14ac:dyDescent="0.25">
      <c r="F36" s="2"/>
      <c r="G36" s="12"/>
    </row>
    <row r="37" spans="6:7" x14ac:dyDescent="0.25">
      <c r="F37" s="2"/>
      <c r="G37" s="1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workbookViewId="0">
      <selection activeCell="D22" sqref="D22"/>
    </sheetView>
  </sheetViews>
  <sheetFormatPr baseColWidth="10" defaultRowHeight="15" x14ac:dyDescent="0.25"/>
  <cols>
    <col min="1" max="1" width="29" customWidth="1"/>
    <col min="3" max="3" width="18.5703125" customWidth="1"/>
    <col min="5" max="5" width="28.85546875" customWidth="1"/>
    <col min="9" max="9" width="15.28515625" customWidth="1"/>
    <col min="10" max="12" width="12" bestFit="1" customWidth="1"/>
    <col min="13" max="13" width="11.5703125" bestFit="1" customWidth="1"/>
    <col min="14" max="14" width="12" bestFit="1" customWidth="1"/>
    <col min="18" max="18" width="11.42578125" customWidth="1"/>
    <col min="19" max="19" width="27.85546875" customWidth="1"/>
  </cols>
  <sheetData>
    <row r="1" spans="1:25" x14ac:dyDescent="0.25">
      <c r="B1" t="s">
        <v>0</v>
      </c>
    </row>
    <row r="2" spans="1:25" x14ac:dyDescent="0.25">
      <c r="B2" t="s">
        <v>1</v>
      </c>
      <c r="J2" t="s">
        <v>13</v>
      </c>
      <c r="K2" t="s">
        <v>14</v>
      </c>
      <c r="L2" t="s">
        <v>18</v>
      </c>
      <c r="M2" t="s">
        <v>19</v>
      </c>
      <c r="N2" t="s">
        <v>14</v>
      </c>
    </row>
    <row r="3" spans="1:25" x14ac:dyDescent="0.25">
      <c r="J3" t="s">
        <v>12</v>
      </c>
      <c r="K3" t="s">
        <v>15</v>
      </c>
      <c r="L3" t="s">
        <v>15</v>
      </c>
      <c r="M3" t="s">
        <v>15</v>
      </c>
      <c r="N3" t="s">
        <v>20</v>
      </c>
      <c r="O3" t="s">
        <v>26</v>
      </c>
    </row>
    <row r="4" spans="1:25" x14ac:dyDescent="0.25">
      <c r="B4" t="s">
        <v>2</v>
      </c>
      <c r="C4" t="str">
        <f>C9</f>
        <v>1001716411211</v>
      </c>
      <c r="D4" t="str">
        <f>VLOOKUP(C4,UA_BD!$C$8:$D$342,2,FALSE)</f>
        <v>Accomp.famille-SIPPE</v>
      </c>
      <c r="I4" t="s">
        <v>16</v>
      </c>
      <c r="J4" s="7">
        <v>19000</v>
      </c>
      <c r="K4" s="7">
        <v>17000</v>
      </c>
      <c r="L4" s="7">
        <v>10000</v>
      </c>
      <c r="M4" s="7">
        <v>9400</v>
      </c>
      <c r="N4" s="7">
        <f>SUM(R9:R39)</f>
        <v>0</v>
      </c>
    </row>
    <row r="5" spans="1:25" x14ac:dyDescent="0.25">
      <c r="B5" t="s">
        <v>3</v>
      </c>
      <c r="C5" t="s">
        <v>28</v>
      </c>
      <c r="I5" t="s">
        <v>17</v>
      </c>
      <c r="J5" s="7">
        <v>10000</v>
      </c>
      <c r="K5" s="7">
        <v>10000</v>
      </c>
      <c r="L5" s="7">
        <v>5000</v>
      </c>
      <c r="M5" s="7">
        <v>5500</v>
      </c>
      <c r="N5" s="7">
        <v>9000</v>
      </c>
    </row>
    <row r="6" spans="1:25" x14ac:dyDescent="0.25">
      <c r="I6" t="s">
        <v>25</v>
      </c>
      <c r="J6" s="8">
        <f>J4/J5</f>
        <v>1.9</v>
      </c>
      <c r="K6" s="8">
        <f t="shared" ref="K6:N6" si="0">K4/K5</f>
        <v>1.7</v>
      </c>
      <c r="L6" s="8">
        <f t="shared" si="0"/>
        <v>2</v>
      </c>
      <c r="M6" s="8">
        <f t="shared" si="0"/>
        <v>1.709090909090909</v>
      </c>
      <c r="N6" s="8">
        <f t="shared" si="0"/>
        <v>0</v>
      </c>
      <c r="O6" s="9">
        <v>1.65</v>
      </c>
    </row>
    <row r="7" spans="1:25" x14ac:dyDescent="0.25">
      <c r="V7">
        <v>20</v>
      </c>
      <c r="W7">
        <v>11</v>
      </c>
      <c r="X7">
        <v>5</v>
      </c>
      <c r="Y7">
        <v>4</v>
      </c>
    </row>
    <row r="8" spans="1:25" x14ac:dyDescent="0.25">
      <c r="A8" s="11" t="s">
        <v>37</v>
      </c>
      <c r="B8" t="s">
        <v>38</v>
      </c>
      <c r="C8" t="s">
        <v>39</v>
      </c>
      <c r="D8" t="s">
        <v>41</v>
      </c>
      <c r="E8" t="s">
        <v>42</v>
      </c>
      <c r="F8" t="s">
        <v>43</v>
      </c>
      <c r="G8" s="11" t="s">
        <v>4</v>
      </c>
      <c r="H8" t="s">
        <v>5</v>
      </c>
      <c r="I8" t="s">
        <v>6</v>
      </c>
      <c r="J8" t="s">
        <v>7</v>
      </c>
      <c r="K8" t="s">
        <v>8</v>
      </c>
      <c r="L8" t="s">
        <v>9</v>
      </c>
      <c r="M8" t="s">
        <v>10</v>
      </c>
      <c r="N8" t="s">
        <v>11</v>
      </c>
      <c r="P8" t="s">
        <v>27</v>
      </c>
      <c r="Q8" t="s">
        <v>21</v>
      </c>
      <c r="R8" t="s">
        <v>22</v>
      </c>
      <c r="S8" t="s">
        <v>23</v>
      </c>
      <c r="T8" t="s">
        <v>24</v>
      </c>
      <c r="V8" t="s">
        <v>21</v>
      </c>
      <c r="W8" t="s">
        <v>22</v>
      </c>
      <c r="X8" t="s">
        <v>23</v>
      </c>
      <c r="Y8" t="s">
        <v>24</v>
      </c>
    </row>
    <row r="9" spans="1:25" x14ac:dyDescent="0.25">
      <c r="A9" t="str">
        <f>CONCATENATE(C9,"-",D9,"-",G9)</f>
        <v>1001716411211-1911-Jour</v>
      </c>
      <c r="B9" t="s">
        <v>44</v>
      </c>
      <c r="C9" t="s">
        <v>51</v>
      </c>
      <c r="D9">
        <v>1911</v>
      </c>
      <c r="E9" t="s">
        <v>47</v>
      </c>
      <c r="F9" s="2">
        <v>7</v>
      </c>
      <c r="G9" s="12" t="s">
        <v>48</v>
      </c>
      <c r="H9" s="3">
        <v>0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0</v>
      </c>
      <c r="O9" s="4">
        <f>((((365-($V$7+$W$7+$X$7+$Y$7)+(($V$7*V9)+($W$7*W9)+($X$7*X9)+($Y$7*Y9)))/7)*((H9*$F9)+(I9*$F9)+(J9*$F9)+(K9*$F9)+(L9*$F9)+(M9*$F9)+(N9*$F9))))</f>
        <v>1825</v>
      </c>
      <c r="P9" s="10"/>
      <c r="Q9" s="10"/>
      <c r="R9" s="10"/>
      <c r="S9" s="10"/>
      <c r="T9" s="10"/>
      <c r="V9" s="1">
        <v>1</v>
      </c>
      <c r="W9" s="1">
        <v>1</v>
      </c>
      <c r="X9" s="1">
        <v>1</v>
      </c>
      <c r="Y9" s="1">
        <v>1</v>
      </c>
    </row>
    <row r="10" spans="1:25" x14ac:dyDescent="0.25">
      <c r="A10" t="str">
        <f t="shared" ref="A10:A24" si="1">CONCATENATE(C10,"-",D10,"-",G10)</f>
        <v>1001716411211-1911-Nuit</v>
      </c>
      <c r="B10" t="s">
        <v>44</v>
      </c>
      <c r="C10" t="s">
        <v>51</v>
      </c>
      <c r="D10">
        <v>1911</v>
      </c>
      <c r="E10" t="s">
        <v>47</v>
      </c>
      <c r="F10" s="2">
        <v>7</v>
      </c>
      <c r="G10" s="12" t="s">
        <v>49</v>
      </c>
      <c r="H10" s="3">
        <v>1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4">
        <f>((((365-($V$7+$W$7+$X$7+$Y$7)+(($V$7*V10)+($W$7*W10)+($X$7*X10)+($Y$7*Y10)))/7)*((H10*$F10)+(I10*$F10)+(J10*$F10)+(K10*$F10)+(L10*$F10)+(M10*$F10)+(N10*$F10))))</f>
        <v>730</v>
      </c>
      <c r="P10" s="10"/>
      <c r="Q10" s="10"/>
      <c r="R10" s="10"/>
      <c r="S10" s="10"/>
      <c r="T10" s="10"/>
      <c r="V10" s="1">
        <v>1</v>
      </c>
      <c r="W10" s="1">
        <v>1</v>
      </c>
      <c r="X10" s="1">
        <v>1</v>
      </c>
      <c r="Y10" s="1">
        <v>1</v>
      </c>
    </row>
    <row r="11" spans="1:25" x14ac:dyDescent="0.25">
      <c r="A11" t="str">
        <f t="shared" si="1"/>
        <v>1001716411211-1911-Soir</v>
      </c>
      <c r="B11" t="s">
        <v>44</v>
      </c>
      <c r="C11" t="s">
        <v>51</v>
      </c>
      <c r="D11">
        <v>1911</v>
      </c>
      <c r="E11" t="s">
        <v>47</v>
      </c>
      <c r="F11" s="2">
        <v>7</v>
      </c>
      <c r="G11" s="12" t="s">
        <v>50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4">
        <f>((((365-($V$7+$W$7+$X$7+$Y$7)+(($V$7*V11)+($W$7*W11)+($X$7*X11)+($Y$7*Y11)))/7)*((H11*$F11)+(I11*$F11)+(J11*$F11)+(K11*$F11)+(L11*$F11)+(M11*$F11)+(N11*$F11))))</f>
        <v>0</v>
      </c>
      <c r="P11" s="10"/>
      <c r="Q11" s="10"/>
      <c r="R11" s="10"/>
      <c r="S11" s="10"/>
      <c r="T11" s="10"/>
      <c r="V11" s="1">
        <v>1</v>
      </c>
      <c r="W11" s="1">
        <v>1</v>
      </c>
      <c r="X11" s="1">
        <v>1</v>
      </c>
      <c r="Y11" s="1">
        <v>1</v>
      </c>
    </row>
    <row r="12" spans="1:25" x14ac:dyDescent="0.25">
      <c r="A12" t="str">
        <f t="shared" si="1"/>
        <v>1001716411211-2471-Jour</v>
      </c>
      <c r="B12" t="s">
        <v>189</v>
      </c>
      <c r="C12" t="s">
        <v>51</v>
      </c>
      <c r="D12">
        <v>2471</v>
      </c>
      <c r="E12" t="s">
        <v>190</v>
      </c>
      <c r="F12" s="2">
        <v>7</v>
      </c>
      <c r="G12" s="12" t="s">
        <v>48</v>
      </c>
      <c r="H12" s="3"/>
      <c r="I12" s="3"/>
      <c r="J12" s="3"/>
      <c r="K12" s="3"/>
      <c r="L12" s="3"/>
      <c r="M12" s="3"/>
      <c r="N12" s="3"/>
      <c r="O12" s="4">
        <f>((((365-($V$7+$W$7+$X$7+$Y$7)+(($V$7*V12)+($W$7*W12)+($X$7*X12)+($Y$7*Y12)))/7)*((H12*$F12)+(I12*$F12)+(J12*$F12)+(K12*$F12)+(L12*$F12)+(M12*$F12)+(N12*$F12))))</f>
        <v>0</v>
      </c>
      <c r="P12" s="10"/>
      <c r="Q12" s="10"/>
      <c r="R12" s="10"/>
      <c r="S12" s="10"/>
      <c r="T12" s="10"/>
      <c r="V12" s="1">
        <v>1</v>
      </c>
      <c r="W12" s="1">
        <v>1</v>
      </c>
      <c r="X12" s="1">
        <v>1</v>
      </c>
      <c r="Y12" s="1">
        <v>1</v>
      </c>
    </row>
    <row r="13" spans="1:25" x14ac:dyDescent="0.25">
      <c r="A13" t="str">
        <f t="shared" si="1"/>
        <v>1001716411211-2471-Nuit</v>
      </c>
      <c r="B13" t="s">
        <v>189</v>
      </c>
      <c r="C13" t="s">
        <v>51</v>
      </c>
      <c r="D13">
        <v>2471</v>
      </c>
      <c r="E13" t="s">
        <v>190</v>
      </c>
      <c r="F13" s="2">
        <v>7</v>
      </c>
      <c r="G13" s="12" t="s">
        <v>49</v>
      </c>
      <c r="H13" s="3"/>
      <c r="I13" s="3"/>
      <c r="J13" s="3"/>
      <c r="K13" s="3"/>
      <c r="L13" s="3"/>
      <c r="M13" s="3"/>
      <c r="N13" s="3"/>
      <c r="O13" s="4">
        <f>((((365-($V$7+$W$7+$X$7+$Y$7)+(($V$7*V13)+($W$7*W13)+($X$7*X13)+($Y$7*Y13)))/7)*((H13*$F13)+(I13*$F13)+(J13*$F13)+(K13*$F13)+(L13*$F13)+(M13*$F13)+(N13*$F13))))</f>
        <v>0</v>
      </c>
      <c r="P13" s="10"/>
      <c r="Q13" s="10"/>
      <c r="R13" s="10"/>
      <c r="S13" s="10"/>
      <c r="T13" s="10"/>
      <c r="V13" s="1">
        <v>1</v>
      </c>
      <c r="W13" s="1">
        <v>1</v>
      </c>
      <c r="X13" s="1">
        <v>1</v>
      </c>
      <c r="Y13" s="1">
        <v>1</v>
      </c>
    </row>
    <row r="14" spans="1:25" x14ac:dyDescent="0.25">
      <c r="A14" t="str">
        <f t="shared" si="1"/>
        <v>1001716411211-2471-Soir</v>
      </c>
      <c r="B14" t="s">
        <v>189</v>
      </c>
      <c r="C14" t="s">
        <v>51</v>
      </c>
      <c r="D14">
        <v>2471</v>
      </c>
      <c r="E14" t="s">
        <v>190</v>
      </c>
      <c r="F14" s="2">
        <v>7</v>
      </c>
      <c r="G14" s="12" t="s">
        <v>50</v>
      </c>
      <c r="H14" s="3"/>
      <c r="I14" s="3"/>
      <c r="J14" s="3"/>
      <c r="K14" s="3"/>
      <c r="L14" s="3"/>
      <c r="M14" s="3"/>
      <c r="N14" s="3"/>
      <c r="O14" s="4">
        <f>((((365-($V$7+$W$7+$X$7+$Y$7)+(($V$7*V15)+($W$7*W15)+($X$7*X15)+($Y$7*Y15)))/7)*((H14*$F14)+(I14*$F14)+(J14*$F14)+(K14*$F14)+(L14*$F14)+(M14*$F14)+(N14*$F14))))</f>
        <v>0</v>
      </c>
      <c r="P14" s="10"/>
      <c r="Q14" s="10"/>
      <c r="R14" s="10"/>
      <c r="S14" s="10"/>
      <c r="T14" s="10"/>
      <c r="V14" s="1">
        <v>1</v>
      </c>
      <c r="W14" s="1">
        <v>1</v>
      </c>
      <c r="X14" s="1">
        <v>1</v>
      </c>
      <c r="Y14" s="1">
        <v>1</v>
      </c>
    </row>
    <row r="15" spans="1:25" x14ac:dyDescent="0.25">
      <c r="A15" t="str">
        <f t="shared" si="1"/>
        <v>--</v>
      </c>
      <c r="B15" s="13"/>
      <c r="C15" s="13"/>
      <c r="D15" s="13"/>
      <c r="E15" s="13"/>
      <c r="F15" s="13"/>
      <c r="G15" s="13"/>
      <c r="K15" s="2"/>
      <c r="L15" s="2"/>
      <c r="M15" s="2"/>
      <c r="N15" s="2"/>
      <c r="O15" s="2"/>
      <c r="P15" s="2"/>
      <c r="Q15" s="2"/>
      <c r="V15" s="1"/>
      <c r="W15" s="1"/>
      <c r="X15" s="1"/>
      <c r="Y15" s="1"/>
    </row>
    <row r="16" spans="1:25" x14ac:dyDescent="0.25">
      <c r="A16" t="str">
        <f t="shared" si="1"/>
        <v>--</v>
      </c>
      <c r="B16" s="13"/>
      <c r="C16" s="13"/>
      <c r="D16" s="13"/>
      <c r="E16" s="13"/>
      <c r="F16" s="13"/>
      <c r="G16" s="13"/>
      <c r="K16" s="2"/>
      <c r="L16" s="2"/>
      <c r="M16" s="2"/>
      <c r="N16" s="2"/>
      <c r="O16" s="2"/>
      <c r="P16" s="2"/>
      <c r="Q16" s="2"/>
    </row>
    <row r="17" spans="1:17" x14ac:dyDescent="0.25">
      <c r="A17" t="str">
        <f t="shared" si="1"/>
        <v>--</v>
      </c>
      <c r="B17" s="13"/>
      <c r="C17" s="13"/>
      <c r="D17" s="13"/>
      <c r="E17" s="13"/>
      <c r="F17" s="13"/>
      <c r="G17" s="13"/>
      <c r="K17" s="2"/>
      <c r="L17" s="2"/>
      <c r="M17" s="2"/>
      <c r="N17" s="2"/>
      <c r="O17" s="2"/>
      <c r="P17" s="2"/>
      <c r="Q17" s="2"/>
    </row>
    <row r="18" spans="1:17" x14ac:dyDescent="0.25">
      <c r="A18" t="str">
        <f t="shared" si="1"/>
        <v>--</v>
      </c>
      <c r="B18" s="13"/>
      <c r="C18" s="13"/>
      <c r="D18" s="13"/>
      <c r="E18" s="13"/>
      <c r="F18" s="13"/>
      <c r="G18" s="13"/>
      <c r="K18" s="2"/>
      <c r="L18" s="2"/>
      <c r="M18" s="2"/>
      <c r="N18" s="2"/>
      <c r="O18" s="2"/>
      <c r="P18" s="2"/>
      <c r="Q18" s="2"/>
    </row>
    <row r="19" spans="1:17" x14ac:dyDescent="0.25">
      <c r="A19" t="str">
        <f t="shared" si="1"/>
        <v>--</v>
      </c>
      <c r="B19" s="13"/>
      <c r="C19" s="13"/>
      <c r="D19" s="13"/>
      <c r="E19" s="13"/>
      <c r="F19" s="13"/>
      <c r="G19" s="13"/>
      <c r="K19" s="2"/>
      <c r="L19" s="2"/>
      <c r="M19" s="2"/>
      <c r="N19" s="2"/>
      <c r="O19" s="2"/>
      <c r="P19" s="2"/>
      <c r="Q19" s="2"/>
    </row>
    <row r="20" spans="1:17" x14ac:dyDescent="0.25">
      <c r="A20" t="str">
        <f t="shared" si="1"/>
        <v>--</v>
      </c>
      <c r="B20" s="13"/>
      <c r="C20" s="13"/>
      <c r="D20" s="13"/>
      <c r="E20" s="13"/>
      <c r="F20" s="13"/>
      <c r="G20" s="13"/>
      <c r="K20" s="2"/>
      <c r="L20" s="2"/>
      <c r="M20" s="2"/>
      <c r="N20" s="2"/>
      <c r="O20" s="2"/>
      <c r="P20" s="2"/>
      <c r="Q20" s="2"/>
    </row>
    <row r="21" spans="1:17" x14ac:dyDescent="0.25">
      <c r="A21" t="str">
        <f t="shared" si="1"/>
        <v>--</v>
      </c>
      <c r="B21" s="13"/>
      <c r="C21" s="13"/>
      <c r="D21" s="13"/>
      <c r="E21" s="13"/>
      <c r="F21" s="13"/>
      <c r="G21" s="13"/>
      <c r="K21" s="2"/>
      <c r="L21" s="2"/>
      <c r="M21" s="2"/>
      <c r="N21" s="2"/>
      <c r="O21" s="2"/>
      <c r="P21" s="2"/>
      <c r="Q21" s="2"/>
    </row>
    <row r="22" spans="1:17" x14ac:dyDescent="0.25">
      <c r="A22" t="str">
        <f t="shared" si="1"/>
        <v>--</v>
      </c>
      <c r="B22" s="13"/>
      <c r="C22" s="13"/>
      <c r="D22" s="13"/>
      <c r="E22" s="13"/>
      <c r="F22" s="13"/>
      <c r="G22" s="13"/>
      <c r="K22" s="2"/>
      <c r="L22" s="2"/>
      <c r="M22" s="2"/>
      <c r="N22" s="2"/>
      <c r="O22" s="2"/>
      <c r="P22" s="2"/>
      <c r="Q22" s="2"/>
    </row>
    <row r="23" spans="1:17" x14ac:dyDescent="0.25">
      <c r="A23" t="str">
        <f t="shared" si="1"/>
        <v>--</v>
      </c>
      <c r="B23" s="13"/>
      <c r="C23" s="13"/>
      <c r="D23" s="13"/>
      <c r="E23" s="13"/>
      <c r="F23" s="13"/>
      <c r="G23" s="13"/>
      <c r="K23" s="2"/>
      <c r="L23" s="2"/>
      <c r="M23" s="2"/>
      <c r="N23" s="2"/>
      <c r="O23" s="2"/>
      <c r="P23" s="2"/>
      <c r="Q23" s="2"/>
    </row>
    <row r="24" spans="1:17" x14ac:dyDescent="0.25">
      <c r="A24" t="str">
        <f t="shared" si="1"/>
        <v>--</v>
      </c>
      <c r="B24" s="13"/>
      <c r="C24" s="13"/>
      <c r="D24" s="13"/>
      <c r="E24" s="13"/>
      <c r="F24" s="13"/>
      <c r="G24" s="13"/>
    </row>
    <row r="25" spans="1:17" x14ac:dyDescent="0.25">
      <c r="B25" s="13"/>
      <c r="C25" s="13"/>
      <c r="D25" s="13"/>
      <c r="E25" s="13"/>
      <c r="F25" s="13"/>
      <c r="G25" s="13"/>
    </row>
    <row r="26" spans="1:17" x14ac:dyDescent="0.25">
      <c r="B26" s="13"/>
      <c r="C26" s="13"/>
      <c r="D26" s="13"/>
      <c r="E26" s="13"/>
      <c r="F26" s="13"/>
      <c r="G26" s="13"/>
    </row>
    <row r="27" spans="1:17" x14ac:dyDescent="0.25">
      <c r="B27" s="13"/>
      <c r="C27" s="13"/>
      <c r="D27" s="13"/>
      <c r="E27" s="13"/>
      <c r="F27" s="13"/>
      <c r="G27" s="13"/>
    </row>
    <row r="28" spans="1:17" x14ac:dyDescent="0.25">
      <c r="A28" s="11"/>
      <c r="B28" s="13"/>
      <c r="C28" s="13"/>
      <c r="D28" s="13"/>
      <c r="E28" s="13"/>
      <c r="F28" s="13"/>
      <c r="G28" s="17"/>
    </row>
    <row r="29" spans="1:17" x14ac:dyDescent="0.25">
      <c r="B29" s="13"/>
      <c r="C29" s="13"/>
      <c r="D29" s="13"/>
      <c r="E29" s="13"/>
      <c r="F29" s="14"/>
      <c r="G29" s="15"/>
    </row>
    <row r="30" spans="1:17" x14ac:dyDescent="0.25">
      <c r="B30" s="13"/>
      <c r="C30" s="13"/>
      <c r="D30" s="13"/>
      <c r="E30" s="13"/>
      <c r="F30" s="14"/>
      <c r="G30" s="15"/>
    </row>
    <row r="31" spans="1:17" x14ac:dyDescent="0.25">
      <c r="B31" s="13"/>
      <c r="C31" s="13"/>
      <c r="D31" s="13"/>
      <c r="E31" s="13"/>
      <c r="F31" s="14"/>
      <c r="G31" s="15"/>
    </row>
    <row r="32" spans="1:17" x14ac:dyDescent="0.25">
      <c r="B32" s="13"/>
      <c r="C32" s="13"/>
      <c r="D32" s="13"/>
      <c r="E32" s="13"/>
      <c r="F32" s="14"/>
      <c r="G32" s="15"/>
    </row>
    <row r="33" spans="6:7" x14ac:dyDescent="0.25">
      <c r="F33" s="2"/>
      <c r="G33" s="12"/>
    </row>
    <row r="34" spans="6:7" x14ac:dyDescent="0.25">
      <c r="F34" s="2"/>
      <c r="G34" s="12"/>
    </row>
    <row r="35" spans="6:7" x14ac:dyDescent="0.25">
      <c r="F35" s="2"/>
      <c r="G35" s="12"/>
    </row>
    <row r="36" spans="6:7" x14ac:dyDescent="0.25">
      <c r="F36" s="2"/>
      <c r="G36" s="12"/>
    </row>
    <row r="37" spans="6:7" x14ac:dyDescent="0.25">
      <c r="F37" s="2"/>
      <c r="G37" s="1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workbookViewId="0">
      <selection activeCell="C11" sqref="C11"/>
    </sheetView>
  </sheetViews>
  <sheetFormatPr baseColWidth="10" defaultRowHeight="15" x14ac:dyDescent="0.25"/>
  <cols>
    <col min="1" max="1" width="29" customWidth="1"/>
    <col min="3" max="3" width="18.5703125" customWidth="1"/>
    <col min="5" max="5" width="28.85546875" customWidth="1"/>
    <col min="9" max="9" width="15.28515625" customWidth="1"/>
    <col min="10" max="12" width="12" bestFit="1" customWidth="1"/>
    <col min="13" max="13" width="11.5703125" bestFit="1" customWidth="1"/>
    <col min="14" max="14" width="12" bestFit="1" customWidth="1"/>
    <col min="18" max="18" width="11.42578125" customWidth="1"/>
    <col min="19" max="19" width="27.85546875" customWidth="1"/>
  </cols>
  <sheetData>
    <row r="1" spans="1:25" x14ac:dyDescent="0.25">
      <c r="B1" t="s">
        <v>0</v>
      </c>
    </row>
    <row r="2" spans="1:25" x14ac:dyDescent="0.25">
      <c r="B2" t="s">
        <v>1</v>
      </c>
      <c r="J2" t="s">
        <v>13</v>
      </c>
      <c r="K2" t="s">
        <v>14</v>
      </c>
      <c r="L2" t="s">
        <v>18</v>
      </c>
      <c r="M2" t="s">
        <v>19</v>
      </c>
      <c r="N2" t="s">
        <v>14</v>
      </c>
    </row>
    <row r="3" spans="1:25" x14ac:dyDescent="0.25">
      <c r="J3" t="s">
        <v>12</v>
      </c>
      <c r="K3" t="s">
        <v>15</v>
      </c>
      <c r="L3" t="s">
        <v>15</v>
      </c>
      <c r="M3" t="s">
        <v>15</v>
      </c>
      <c r="N3" t="s">
        <v>20</v>
      </c>
      <c r="O3" t="s">
        <v>26</v>
      </c>
    </row>
    <row r="4" spans="1:25" x14ac:dyDescent="0.25">
      <c r="B4" t="s">
        <v>2</v>
      </c>
      <c r="C4" t="str">
        <f>C9</f>
        <v>1001716412001</v>
      </c>
      <c r="D4" t="str">
        <f>VLOOKUP(C4,UA_BD!$C$8:$D$342,2,FALSE)</f>
        <v>SP-Prév.Cancer sein</v>
      </c>
      <c r="I4" t="s">
        <v>16</v>
      </c>
      <c r="J4" s="7">
        <v>19000</v>
      </c>
      <c r="K4" s="7">
        <v>17000</v>
      </c>
      <c r="L4" s="7">
        <v>10000</v>
      </c>
      <c r="M4" s="7">
        <v>9400</v>
      </c>
      <c r="N4" s="7">
        <f>SUM(R9:R39)</f>
        <v>0</v>
      </c>
    </row>
    <row r="5" spans="1:25" x14ac:dyDescent="0.25">
      <c r="B5" t="s">
        <v>3</v>
      </c>
      <c r="C5" t="s">
        <v>28</v>
      </c>
      <c r="I5" t="s">
        <v>17</v>
      </c>
      <c r="J5" s="7">
        <v>10000</v>
      </c>
      <c r="K5" s="7">
        <v>10000</v>
      </c>
      <c r="L5" s="7">
        <v>5000</v>
      </c>
      <c r="M5" s="7">
        <v>5500</v>
      </c>
      <c r="N5" s="7">
        <v>9000</v>
      </c>
    </row>
    <row r="6" spans="1:25" x14ac:dyDescent="0.25">
      <c r="I6" t="s">
        <v>25</v>
      </c>
      <c r="J6" s="8">
        <f>J4/J5</f>
        <v>1.9</v>
      </c>
      <c r="K6" s="8">
        <f t="shared" ref="K6:N6" si="0">K4/K5</f>
        <v>1.7</v>
      </c>
      <c r="L6" s="8">
        <f t="shared" si="0"/>
        <v>2</v>
      </c>
      <c r="M6" s="8">
        <f t="shared" si="0"/>
        <v>1.709090909090909</v>
      </c>
      <c r="N6" s="8">
        <f t="shared" si="0"/>
        <v>0</v>
      </c>
      <c r="O6" s="9">
        <v>1.65</v>
      </c>
    </row>
    <row r="7" spans="1:25" x14ac:dyDescent="0.25">
      <c r="V7">
        <v>20</v>
      </c>
      <c r="W7">
        <v>11</v>
      </c>
      <c r="X7">
        <v>5</v>
      </c>
      <c r="Y7">
        <v>4</v>
      </c>
    </row>
    <row r="8" spans="1:25" x14ac:dyDescent="0.25">
      <c r="A8" s="11" t="s">
        <v>37</v>
      </c>
      <c r="B8" t="s">
        <v>38</v>
      </c>
      <c r="C8" t="s">
        <v>39</v>
      </c>
      <c r="D8" t="s">
        <v>41</v>
      </c>
      <c r="E8" t="s">
        <v>42</v>
      </c>
      <c r="F8" t="s">
        <v>43</v>
      </c>
      <c r="G8" s="11" t="s">
        <v>4</v>
      </c>
      <c r="H8" t="s">
        <v>5</v>
      </c>
      <c r="I8" t="s">
        <v>6</v>
      </c>
      <c r="J8" t="s">
        <v>7</v>
      </c>
      <c r="K8" t="s">
        <v>8</v>
      </c>
      <c r="L8" t="s">
        <v>9</v>
      </c>
      <c r="M8" t="s">
        <v>10</v>
      </c>
      <c r="N8" t="s">
        <v>11</v>
      </c>
      <c r="P8" t="s">
        <v>27</v>
      </c>
      <c r="Q8" t="s">
        <v>21</v>
      </c>
      <c r="R8" t="s">
        <v>22</v>
      </c>
      <c r="S8" t="s">
        <v>23</v>
      </c>
      <c r="T8" t="s">
        <v>24</v>
      </c>
      <c r="V8" t="s">
        <v>21</v>
      </c>
      <c r="W8" t="s">
        <v>22</v>
      </c>
      <c r="X8" t="s">
        <v>23</v>
      </c>
      <c r="Y8" t="s">
        <v>24</v>
      </c>
    </row>
    <row r="9" spans="1:25" x14ac:dyDescent="0.25">
      <c r="A9" t="str">
        <f>CONCATENATE(C9,"-",D9,"-",G9)</f>
        <v>1001716412001-1911-Jour</v>
      </c>
      <c r="B9" t="s">
        <v>44</v>
      </c>
      <c r="C9" t="s">
        <v>53</v>
      </c>
      <c r="D9">
        <v>1911</v>
      </c>
      <c r="E9" t="s">
        <v>47</v>
      </c>
      <c r="F9" s="2">
        <v>7</v>
      </c>
      <c r="G9" s="12" t="s">
        <v>48</v>
      </c>
      <c r="H9" s="3">
        <v>0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0</v>
      </c>
      <c r="O9" s="4">
        <f>((((365-($V$7+$W$7+$X$7+$Y$7)+(($V$7*V9)+($W$7*W9)+($X$7*X9)+($Y$7*Y9)))/7)*((H9*$F9)+(I9*$F9)+(J9*$F9)+(K9*$F9)+(L9*$F9)+(M9*$F9)+(N9*$F9))))</f>
        <v>1825</v>
      </c>
      <c r="P9" s="10"/>
      <c r="Q9" s="10"/>
      <c r="R9" s="10"/>
      <c r="S9" s="10"/>
      <c r="T9" s="10"/>
      <c r="V9" s="1">
        <v>1</v>
      </c>
      <c r="W9" s="1">
        <v>1</v>
      </c>
      <c r="X9" s="1">
        <v>1</v>
      </c>
      <c r="Y9" s="1">
        <v>1</v>
      </c>
    </row>
    <row r="10" spans="1:25" x14ac:dyDescent="0.25">
      <c r="A10" t="str">
        <f t="shared" ref="A10:A24" si="1">CONCATENATE(C10,"-",D10,"-",G10)</f>
        <v>1001716412001-1911-Nuit</v>
      </c>
      <c r="B10" t="s">
        <v>44</v>
      </c>
      <c r="C10" t="s">
        <v>53</v>
      </c>
      <c r="D10">
        <v>1911</v>
      </c>
      <c r="E10" t="s">
        <v>47</v>
      </c>
      <c r="F10" s="2">
        <v>7</v>
      </c>
      <c r="G10" s="12" t="s">
        <v>49</v>
      </c>
      <c r="H10" s="3">
        <v>1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4">
        <f>((((365-($V$7+$W$7+$X$7+$Y$7)+(($V$7*V10)+($W$7*W10)+($X$7*X10)+($Y$7*Y10)))/7)*((H10*$F10)+(I10*$F10)+(J10*$F10)+(K10*$F10)+(L10*$F10)+(M10*$F10)+(N10*$F10))))</f>
        <v>730</v>
      </c>
      <c r="P10" s="10"/>
      <c r="Q10" s="10"/>
      <c r="R10" s="10"/>
      <c r="S10" s="10"/>
      <c r="T10" s="10"/>
      <c r="V10" s="1">
        <v>1</v>
      </c>
      <c r="W10" s="1">
        <v>1</v>
      </c>
      <c r="X10" s="1">
        <v>1</v>
      </c>
      <c r="Y10" s="1">
        <v>1</v>
      </c>
    </row>
    <row r="11" spans="1:25" x14ac:dyDescent="0.25">
      <c r="A11" t="str">
        <f t="shared" si="1"/>
        <v>1001716412001-1911-Soir</v>
      </c>
      <c r="B11" t="s">
        <v>44</v>
      </c>
      <c r="C11" t="s">
        <v>53</v>
      </c>
      <c r="D11">
        <v>1911</v>
      </c>
      <c r="E11" t="s">
        <v>47</v>
      </c>
      <c r="F11" s="2">
        <v>7</v>
      </c>
      <c r="G11" s="12" t="s">
        <v>50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4">
        <f>((((365-($V$7+$W$7+$X$7+$Y$7)+(($V$7*V11)+($W$7*W11)+($X$7*X11)+($Y$7*Y11)))/7)*((H11*$F11)+(I11*$F11)+(J11*$F11)+(K11*$F11)+(L11*$F11)+(M11*$F11)+(N11*$F11))))</f>
        <v>0</v>
      </c>
      <c r="P11" s="10"/>
      <c r="Q11" s="10"/>
      <c r="R11" s="10"/>
      <c r="S11" s="10"/>
      <c r="T11" s="10"/>
      <c r="V11" s="1">
        <v>1</v>
      </c>
      <c r="W11" s="1">
        <v>1</v>
      </c>
      <c r="X11" s="1">
        <v>1</v>
      </c>
      <c r="Y11" s="1">
        <v>1</v>
      </c>
    </row>
    <row r="12" spans="1:25" x14ac:dyDescent="0.25">
      <c r="A12" t="str">
        <f t="shared" si="1"/>
        <v>--</v>
      </c>
      <c r="F12" s="2"/>
      <c r="G12" s="12"/>
      <c r="H12" s="3"/>
      <c r="I12" s="3"/>
      <c r="J12" s="3"/>
      <c r="K12" s="3"/>
      <c r="L12" s="3"/>
      <c r="M12" s="3"/>
      <c r="N12" s="3"/>
      <c r="O12" s="4">
        <f>((((365-($V$7+$W$7+$X$7+$Y$7)+(($V$7*V12)+($W$7*W12)+($X$7*X12)+($Y$7*Y12)))/7)*((H12*$F12)+(I12*$F12)+(J12*$F12)+(K12*$F12)+(L12*$F12)+(M12*$F12)+(N12*$F12))))</f>
        <v>0</v>
      </c>
      <c r="P12" s="10"/>
      <c r="Q12" s="10"/>
      <c r="R12" s="10"/>
      <c r="S12" s="10"/>
      <c r="T12" s="10"/>
      <c r="V12" s="1">
        <v>1</v>
      </c>
      <c r="W12" s="1">
        <v>1</v>
      </c>
      <c r="X12" s="1">
        <v>1</v>
      </c>
      <c r="Y12" s="1">
        <v>1</v>
      </c>
    </row>
    <row r="13" spans="1:25" x14ac:dyDescent="0.25">
      <c r="A13" t="str">
        <f t="shared" si="1"/>
        <v>--</v>
      </c>
      <c r="F13" s="2"/>
      <c r="G13" s="12"/>
      <c r="H13" s="3"/>
      <c r="I13" s="3"/>
      <c r="J13" s="3"/>
      <c r="K13" s="3"/>
      <c r="L13" s="3"/>
      <c r="M13" s="3"/>
      <c r="N13" s="3"/>
      <c r="O13" s="4">
        <f>((((365-($V$7+$W$7+$X$7+$Y$7)+(($V$7*V13)+($W$7*W13)+($X$7*X13)+($Y$7*Y13)))/7)*((H13*$F13)+(I13*$F13)+(J13*$F13)+(K13*$F13)+(L13*$F13)+(M13*$F13)+(N13*$F13))))</f>
        <v>0</v>
      </c>
      <c r="P13" s="10"/>
      <c r="Q13" s="10"/>
      <c r="R13" s="10"/>
      <c r="S13" s="10"/>
      <c r="T13" s="10"/>
      <c r="V13" s="1">
        <v>1</v>
      </c>
      <c r="W13" s="1">
        <v>1</v>
      </c>
      <c r="X13" s="1">
        <v>1</v>
      </c>
      <c r="Y13" s="1">
        <v>1</v>
      </c>
    </row>
    <row r="14" spans="1:25" x14ac:dyDescent="0.25">
      <c r="A14" t="str">
        <f t="shared" si="1"/>
        <v>--</v>
      </c>
      <c r="F14" s="2"/>
      <c r="G14" s="12"/>
      <c r="H14" s="3"/>
      <c r="I14" s="3"/>
      <c r="J14" s="3"/>
      <c r="K14" s="3"/>
      <c r="L14" s="3"/>
      <c r="M14" s="3"/>
      <c r="N14" s="3"/>
      <c r="O14" s="4">
        <f>((((365-($V$7+$W$7+$X$7+$Y$7)+(($V$7*V15)+($W$7*W15)+($X$7*X15)+($Y$7*Y15)))/7)*((H14*$F14)+(I14*$F14)+(J14*$F14)+(K14*$F14)+(L14*$F14)+(M14*$F14)+(N14*$F14))))</f>
        <v>0</v>
      </c>
      <c r="P14" s="10"/>
      <c r="Q14" s="10"/>
      <c r="R14" s="10"/>
      <c r="S14" s="10"/>
      <c r="T14" s="10"/>
      <c r="V14" s="1">
        <v>1</v>
      </c>
      <c r="W14" s="1">
        <v>1</v>
      </c>
      <c r="X14" s="1">
        <v>1</v>
      </c>
      <c r="Y14" s="1">
        <v>1</v>
      </c>
    </row>
    <row r="15" spans="1:25" x14ac:dyDescent="0.25">
      <c r="A15" t="str">
        <f t="shared" si="1"/>
        <v>--</v>
      </c>
      <c r="B15" s="13"/>
      <c r="C15" s="13"/>
      <c r="D15" s="13"/>
      <c r="E15" s="13"/>
      <c r="F15" s="13"/>
      <c r="G15" s="13"/>
      <c r="K15" s="2"/>
      <c r="L15" s="2"/>
      <c r="M15" s="2"/>
      <c r="N15" s="2"/>
      <c r="O15" s="2"/>
      <c r="P15" s="2"/>
      <c r="Q15" s="2"/>
      <c r="V15" s="1"/>
      <c r="W15" s="1"/>
      <c r="X15" s="1"/>
      <c r="Y15" s="1"/>
    </row>
    <row r="16" spans="1:25" x14ac:dyDescent="0.25">
      <c r="A16" t="str">
        <f t="shared" si="1"/>
        <v>--</v>
      </c>
      <c r="B16" s="13"/>
      <c r="C16" s="13"/>
      <c r="D16" s="13"/>
      <c r="E16" s="13"/>
      <c r="F16" s="13"/>
      <c r="G16" s="13"/>
      <c r="K16" s="2"/>
      <c r="L16" s="2"/>
      <c r="M16" s="2"/>
      <c r="N16" s="2"/>
      <c r="O16" s="2"/>
      <c r="P16" s="2"/>
      <c r="Q16" s="2"/>
    </row>
    <row r="17" spans="1:17" x14ac:dyDescent="0.25">
      <c r="A17" t="str">
        <f t="shared" si="1"/>
        <v>--</v>
      </c>
      <c r="B17" s="13"/>
      <c r="C17" s="13"/>
      <c r="D17" s="13"/>
      <c r="E17" s="13"/>
      <c r="F17" s="13"/>
      <c r="G17" s="13"/>
      <c r="K17" s="2"/>
      <c r="L17" s="2"/>
      <c r="M17" s="2"/>
      <c r="N17" s="2"/>
      <c r="O17" s="2"/>
      <c r="P17" s="2"/>
      <c r="Q17" s="2"/>
    </row>
    <row r="18" spans="1:17" x14ac:dyDescent="0.25">
      <c r="A18" t="str">
        <f t="shared" si="1"/>
        <v>--</v>
      </c>
      <c r="B18" s="13"/>
      <c r="C18" s="13"/>
      <c r="D18" s="13"/>
      <c r="E18" s="13"/>
      <c r="F18" s="13"/>
      <c r="G18" s="13"/>
      <c r="K18" s="2"/>
      <c r="L18" s="2"/>
      <c r="M18" s="2"/>
      <c r="N18" s="2"/>
      <c r="O18" s="2"/>
      <c r="P18" s="2"/>
      <c r="Q18" s="2"/>
    </row>
    <row r="19" spans="1:17" x14ac:dyDescent="0.25">
      <c r="A19" t="str">
        <f t="shared" si="1"/>
        <v>--</v>
      </c>
      <c r="B19" s="13"/>
      <c r="C19" s="13"/>
      <c r="D19" s="13"/>
      <c r="E19" s="13"/>
      <c r="F19" s="13"/>
      <c r="G19" s="13"/>
      <c r="K19" s="2"/>
      <c r="L19" s="2"/>
      <c r="M19" s="2"/>
      <c r="N19" s="2"/>
      <c r="O19" s="2"/>
      <c r="P19" s="2"/>
      <c r="Q19" s="2"/>
    </row>
    <row r="20" spans="1:17" x14ac:dyDescent="0.25">
      <c r="A20" t="str">
        <f t="shared" si="1"/>
        <v>--</v>
      </c>
      <c r="B20" s="13"/>
      <c r="C20" s="13"/>
      <c r="D20" s="13"/>
      <c r="E20" s="13"/>
      <c r="F20" s="13"/>
      <c r="G20" s="13"/>
      <c r="K20" s="2"/>
      <c r="L20" s="2"/>
      <c r="M20" s="2"/>
      <c r="N20" s="2"/>
      <c r="O20" s="2"/>
      <c r="P20" s="2"/>
      <c r="Q20" s="2"/>
    </row>
    <row r="21" spans="1:17" x14ac:dyDescent="0.25">
      <c r="A21" t="str">
        <f t="shared" si="1"/>
        <v>--</v>
      </c>
      <c r="B21" s="13"/>
      <c r="C21" s="13"/>
      <c r="D21" s="13"/>
      <c r="E21" s="13"/>
      <c r="F21" s="13"/>
      <c r="G21" s="13"/>
      <c r="K21" s="2"/>
      <c r="L21" s="2"/>
      <c r="M21" s="2"/>
      <c r="N21" s="2"/>
      <c r="O21" s="2"/>
      <c r="P21" s="2"/>
      <c r="Q21" s="2"/>
    </row>
    <row r="22" spans="1:17" x14ac:dyDescent="0.25">
      <c r="A22" t="str">
        <f t="shared" si="1"/>
        <v>--</v>
      </c>
      <c r="B22" s="13"/>
      <c r="C22" s="13"/>
      <c r="D22" s="13"/>
      <c r="E22" s="13"/>
      <c r="F22" s="13"/>
      <c r="G22" s="13"/>
      <c r="K22" s="2"/>
      <c r="L22" s="2"/>
      <c r="M22" s="2"/>
      <c r="N22" s="2"/>
      <c r="O22" s="2"/>
      <c r="P22" s="2"/>
      <c r="Q22" s="2"/>
    </row>
    <row r="23" spans="1:17" x14ac:dyDescent="0.25">
      <c r="A23" t="str">
        <f t="shared" si="1"/>
        <v>--</v>
      </c>
      <c r="B23" s="13"/>
      <c r="C23" s="13"/>
      <c r="D23" s="13"/>
      <c r="E23" s="13"/>
      <c r="F23" s="13"/>
      <c r="G23" s="13"/>
      <c r="K23" s="2"/>
      <c r="L23" s="2"/>
      <c r="M23" s="2"/>
      <c r="N23" s="2"/>
      <c r="O23" s="2"/>
      <c r="P23" s="2"/>
      <c r="Q23" s="2"/>
    </row>
    <row r="24" spans="1:17" x14ac:dyDescent="0.25">
      <c r="A24" t="str">
        <f t="shared" si="1"/>
        <v>--</v>
      </c>
      <c r="B24" s="13"/>
      <c r="C24" s="13"/>
      <c r="D24" s="13"/>
      <c r="E24" s="13"/>
      <c r="F24" s="13"/>
      <c r="G24" s="13"/>
    </row>
    <row r="25" spans="1:17" x14ac:dyDescent="0.25">
      <c r="B25" s="13"/>
      <c r="C25" s="13"/>
      <c r="D25" s="13"/>
      <c r="E25" s="13"/>
      <c r="F25" s="13"/>
      <c r="G25" s="13"/>
    </row>
    <row r="26" spans="1:17" x14ac:dyDescent="0.25">
      <c r="B26" s="13"/>
      <c r="C26" s="13"/>
      <c r="D26" s="13"/>
      <c r="E26" s="13"/>
      <c r="F26" s="13"/>
      <c r="G26" s="13"/>
    </row>
    <row r="27" spans="1:17" x14ac:dyDescent="0.25">
      <c r="B27" s="13"/>
      <c r="C27" s="13"/>
      <c r="D27" s="13"/>
      <c r="E27" s="13"/>
      <c r="F27" s="13"/>
      <c r="G27" s="13"/>
    </row>
    <row r="28" spans="1:17" x14ac:dyDescent="0.25">
      <c r="A28" s="11"/>
      <c r="B28" s="13"/>
      <c r="C28" s="13"/>
      <c r="D28" s="13"/>
      <c r="E28" s="13"/>
      <c r="F28" s="13"/>
      <c r="G28" s="17"/>
    </row>
    <row r="29" spans="1:17" x14ac:dyDescent="0.25">
      <c r="B29" s="13"/>
      <c r="C29" s="13"/>
      <c r="D29" s="13"/>
      <c r="E29" s="13"/>
      <c r="F29" s="14"/>
      <c r="G29" s="15"/>
    </row>
    <row r="30" spans="1:17" x14ac:dyDescent="0.25">
      <c r="B30" s="13"/>
      <c r="C30" s="13"/>
      <c r="D30" s="13"/>
      <c r="E30" s="13"/>
      <c r="F30" s="14"/>
      <c r="G30" s="15"/>
    </row>
    <row r="31" spans="1:17" x14ac:dyDescent="0.25">
      <c r="B31" s="13"/>
      <c r="C31" s="13"/>
      <c r="D31" s="13"/>
      <c r="E31" s="13"/>
      <c r="F31" s="14"/>
      <c r="G31" s="15"/>
    </row>
    <row r="32" spans="1:17" x14ac:dyDescent="0.25">
      <c r="B32" s="13"/>
      <c r="C32" s="13"/>
      <c r="D32" s="13"/>
      <c r="E32" s="13"/>
      <c r="F32" s="14"/>
      <c r="G32" s="15"/>
    </row>
    <row r="33" spans="6:7" x14ac:dyDescent="0.25">
      <c r="F33" s="2"/>
      <c r="G33" s="12"/>
    </row>
    <row r="34" spans="6:7" x14ac:dyDescent="0.25">
      <c r="F34" s="2"/>
      <c r="G34" s="12"/>
    </row>
    <row r="35" spans="6:7" x14ac:dyDescent="0.25">
      <c r="F35" s="2"/>
      <c r="G35" s="12"/>
    </row>
    <row r="36" spans="6:7" x14ac:dyDescent="0.25">
      <c r="F36" s="2"/>
      <c r="G36" s="12"/>
    </row>
    <row r="37" spans="6:7" x14ac:dyDescent="0.25">
      <c r="F37" s="2"/>
      <c r="G37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workbookViewId="0">
      <selection activeCell="C11" sqref="C11"/>
    </sheetView>
  </sheetViews>
  <sheetFormatPr baseColWidth="10" defaultRowHeight="15" x14ac:dyDescent="0.25"/>
  <cols>
    <col min="1" max="1" width="29" customWidth="1"/>
    <col min="3" max="3" width="18.5703125" customWidth="1"/>
    <col min="5" max="5" width="28.85546875" customWidth="1"/>
    <col min="9" max="9" width="15.28515625" customWidth="1"/>
    <col min="10" max="12" width="12" bestFit="1" customWidth="1"/>
    <col min="13" max="13" width="11.5703125" bestFit="1" customWidth="1"/>
    <col min="14" max="14" width="12" bestFit="1" customWidth="1"/>
    <col min="18" max="18" width="11.42578125" customWidth="1"/>
    <col min="19" max="19" width="27.85546875" customWidth="1"/>
  </cols>
  <sheetData>
    <row r="1" spans="1:25" x14ac:dyDescent="0.25">
      <c r="B1" t="s">
        <v>0</v>
      </c>
    </row>
    <row r="2" spans="1:25" x14ac:dyDescent="0.25">
      <c r="B2" t="s">
        <v>1</v>
      </c>
      <c r="J2" t="s">
        <v>13</v>
      </c>
      <c r="K2" t="s">
        <v>14</v>
      </c>
      <c r="L2" t="s">
        <v>18</v>
      </c>
      <c r="M2" t="s">
        <v>19</v>
      </c>
      <c r="N2" t="s">
        <v>14</v>
      </c>
    </row>
    <row r="3" spans="1:25" x14ac:dyDescent="0.25">
      <c r="J3" t="s">
        <v>12</v>
      </c>
      <c r="K3" t="s">
        <v>15</v>
      </c>
      <c r="L3" t="s">
        <v>15</v>
      </c>
      <c r="M3" t="s">
        <v>15</v>
      </c>
      <c r="N3" t="s">
        <v>20</v>
      </c>
      <c r="O3" t="s">
        <v>26</v>
      </c>
    </row>
    <row r="4" spans="1:25" x14ac:dyDescent="0.25">
      <c r="B4" t="s">
        <v>2</v>
      </c>
      <c r="C4" t="str">
        <f>C9</f>
        <v>1001716413301</v>
      </c>
      <c r="D4" t="str">
        <f>VLOOKUP(C4,UA_BD!$C$8:$D$342,2,FALSE)</f>
        <v>SP-Prév.ITSS</v>
      </c>
      <c r="I4" t="s">
        <v>16</v>
      </c>
      <c r="J4" s="7">
        <v>19000</v>
      </c>
      <c r="K4" s="7">
        <v>17000</v>
      </c>
      <c r="L4" s="7">
        <v>10000</v>
      </c>
      <c r="M4" s="7">
        <v>9400</v>
      </c>
      <c r="N4" s="7">
        <f>SUM(R9:R39)</f>
        <v>0</v>
      </c>
    </row>
    <row r="5" spans="1:25" x14ac:dyDescent="0.25">
      <c r="B5" t="s">
        <v>3</v>
      </c>
      <c r="C5" t="s">
        <v>28</v>
      </c>
      <c r="I5" t="s">
        <v>17</v>
      </c>
      <c r="J5" s="7">
        <v>10000</v>
      </c>
      <c r="K5" s="7">
        <v>10000</v>
      </c>
      <c r="L5" s="7">
        <v>5000</v>
      </c>
      <c r="M5" s="7">
        <v>5500</v>
      </c>
      <c r="N5" s="7">
        <v>9000</v>
      </c>
    </row>
    <row r="6" spans="1:25" x14ac:dyDescent="0.25">
      <c r="I6" t="s">
        <v>25</v>
      </c>
      <c r="J6" s="8">
        <f>J4/J5</f>
        <v>1.9</v>
      </c>
      <c r="K6" s="8">
        <f t="shared" ref="K6:N6" si="0">K4/K5</f>
        <v>1.7</v>
      </c>
      <c r="L6" s="8">
        <f t="shared" si="0"/>
        <v>2</v>
      </c>
      <c r="M6" s="8">
        <f t="shared" si="0"/>
        <v>1.709090909090909</v>
      </c>
      <c r="N6" s="8">
        <f t="shared" si="0"/>
        <v>0</v>
      </c>
      <c r="O6" s="9">
        <v>1.65</v>
      </c>
    </row>
    <row r="7" spans="1:25" x14ac:dyDescent="0.25">
      <c r="V7">
        <v>20</v>
      </c>
      <c r="W7">
        <v>11</v>
      </c>
      <c r="X7">
        <v>5</v>
      </c>
      <c r="Y7">
        <v>4</v>
      </c>
    </row>
    <row r="8" spans="1:25" x14ac:dyDescent="0.25">
      <c r="A8" s="11" t="s">
        <v>37</v>
      </c>
      <c r="B8" t="s">
        <v>38</v>
      </c>
      <c r="C8" t="s">
        <v>39</v>
      </c>
      <c r="D8" t="s">
        <v>41</v>
      </c>
      <c r="E8" t="s">
        <v>42</v>
      </c>
      <c r="F8" t="s">
        <v>43</v>
      </c>
      <c r="G8" s="11" t="s">
        <v>4</v>
      </c>
      <c r="H8" t="s">
        <v>5</v>
      </c>
      <c r="I8" t="s">
        <v>6</v>
      </c>
      <c r="J8" t="s">
        <v>7</v>
      </c>
      <c r="K8" t="s">
        <v>8</v>
      </c>
      <c r="L8" t="s">
        <v>9</v>
      </c>
      <c r="M8" t="s">
        <v>10</v>
      </c>
      <c r="N8" t="s">
        <v>11</v>
      </c>
      <c r="P8" t="s">
        <v>27</v>
      </c>
      <c r="Q8" t="s">
        <v>21</v>
      </c>
      <c r="R8" t="s">
        <v>22</v>
      </c>
      <c r="S8" t="s">
        <v>23</v>
      </c>
      <c r="T8" t="s">
        <v>24</v>
      </c>
      <c r="V8" t="s">
        <v>21</v>
      </c>
      <c r="W8" t="s">
        <v>22</v>
      </c>
      <c r="X8" t="s">
        <v>23</v>
      </c>
      <c r="Y8" t="s">
        <v>24</v>
      </c>
    </row>
    <row r="9" spans="1:25" x14ac:dyDescent="0.25">
      <c r="A9" t="str">
        <f>CONCATENATE(C9,"-",D9,"-",G9)</f>
        <v>1001716413301-1911-Jour</v>
      </c>
      <c r="B9" t="s">
        <v>44</v>
      </c>
      <c r="C9" t="s">
        <v>55</v>
      </c>
      <c r="D9">
        <v>1911</v>
      </c>
      <c r="E9" t="s">
        <v>47</v>
      </c>
      <c r="F9" s="2">
        <v>7</v>
      </c>
      <c r="G9" s="12" t="s">
        <v>48</v>
      </c>
      <c r="H9" s="3">
        <v>0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0</v>
      </c>
      <c r="O9" s="4">
        <f>((((365-($V$7+$W$7+$X$7+$Y$7)+(($V$7*V9)+($W$7*W9)+($X$7*X9)+($Y$7*Y9)))/7)*((H9*$F9)+(I9*$F9)+(J9*$F9)+(K9*$F9)+(L9*$F9)+(M9*$F9)+(N9*$F9))))</f>
        <v>1825</v>
      </c>
      <c r="P9" s="10"/>
      <c r="Q9" s="10"/>
      <c r="R9" s="10"/>
      <c r="S9" s="10"/>
      <c r="T9" s="10"/>
      <c r="V9" s="1">
        <v>1</v>
      </c>
      <c r="W9" s="1">
        <v>1</v>
      </c>
      <c r="X9" s="1">
        <v>1</v>
      </c>
      <c r="Y9" s="1">
        <v>1</v>
      </c>
    </row>
    <row r="10" spans="1:25" x14ac:dyDescent="0.25">
      <c r="A10" t="str">
        <f t="shared" ref="A10:A24" si="1">CONCATENATE(C10,"-",D10,"-",G10)</f>
        <v>1001716413301-1911-Nuit</v>
      </c>
      <c r="B10" t="s">
        <v>44</v>
      </c>
      <c r="C10" t="s">
        <v>55</v>
      </c>
      <c r="D10">
        <v>1911</v>
      </c>
      <c r="E10" t="s">
        <v>47</v>
      </c>
      <c r="F10" s="2">
        <v>7</v>
      </c>
      <c r="G10" s="12" t="s">
        <v>49</v>
      </c>
      <c r="H10" s="3">
        <v>1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4">
        <f>((((365-($V$7+$W$7+$X$7+$Y$7)+(($V$7*V10)+($W$7*W10)+($X$7*X10)+($Y$7*Y10)))/7)*((H10*$F10)+(I10*$F10)+(J10*$F10)+(K10*$F10)+(L10*$F10)+(M10*$F10)+(N10*$F10))))</f>
        <v>730</v>
      </c>
      <c r="P10" s="10"/>
      <c r="Q10" s="10"/>
      <c r="R10" s="10"/>
      <c r="S10" s="10"/>
      <c r="T10" s="10"/>
      <c r="V10" s="1">
        <v>1</v>
      </c>
      <c r="W10" s="1">
        <v>1</v>
      </c>
      <c r="X10" s="1">
        <v>1</v>
      </c>
      <c r="Y10" s="1">
        <v>1</v>
      </c>
    </row>
    <row r="11" spans="1:25" x14ac:dyDescent="0.25">
      <c r="A11" t="str">
        <f t="shared" si="1"/>
        <v>1001716413301-1911-Soir</v>
      </c>
      <c r="B11" t="s">
        <v>44</v>
      </c>
      <c r="C11" t="s">
        <v>55</v>
      </c>
      <c r="D11">
        <v>1911</v>
      </c>
      <c r="E11" t="s">
        <v>47</v>
      </c>
      <c r="F11" s="2">
        <v>7</v>
      </c>
      <c r="G11" s="12" t="s">
        <v>50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4">
        <f>((((365-($V$7+$W$7+$X$7+$Y$7)+(($V$7*V11)+($W$7*W11)+($X$7*X11)+($Y$7*Y11)))/7)*((H11*$F11)+(I11*$F11)+(J11*$F11)+(K11*$F11)+(L11*$F11)+(M11*$F11)+(N11*$F11))))</f>
        <v>0</v>
      </c>
      <c r="P11" s="10"/>
      <c r="Q11" s="10"/>
      <c r="R11" s="10"/>
      <c r="S11" s="10"/>
      <c r="T11" s="10"/>
      <c r="V11" s="1">
        <v>1</v>
      </c>
      <c r="W11" s="1">
        <v>1</v>
      </c>
      <c r="X11" s="1">
        <v>1</v>
      </c>
      <c r="Y11" s="1">
        <v>1</v>
      </c>
    </row>
    <row r="12" spans="1:25" x14ac:dyDescent="0.25">
      <c r="A12" t="str">
        <f t="shared" si="1"/>
        <v>--</v>
      </c>
      <c r="F12" s="2"/>
      <c r="G12" s="12"/>
      <c r="H12" s="3"/>
      <c r="I12" s="3"/>
      <c r="J12" s="3"/>
      <c r="K12" s="3"/>
      <c r="L12" s="3"/>
      <c r="M12" s="3"/>
      <c r="N12" s="3"/>
      <c r="O12" s="4">
        <f>((((365-($V$7+$W$7+$X$7+$Y$7)+(($V$7*V12)+($W$7*W12)+($X$7*X12)+($Y$7*Y12)))/7)*((H12*$F12)+(I12*$F12)+(J12*$F12)+(K12*$F12)+(L12*$F12)+(M12*$F12)+(N12*$F12))))</f>
        <v>0</v>
      </c>
      <c r="P12" s="10"/>
      <c r="Q12" s="10"/>
      <c r="R12" s="10"/>
      <c r="S12" s="10"/>
      <c r="T12" s="10"/>
      <c r="V12" s="1">
        <v>1</v>
      </c>
      <c r="W12" s="1">
        <v>1</v>
      </c>
      <c r="X12" s="1">
        <v>1</v>
      </c>
      <c r="Y12" s="1">
        <v>1</v>
      </c>
    </row>
    <row r="13" spans="1:25" x14ac:dyDescent="0.25">
      <c r="A13" t="str">
        <f t="shared" si="1"/>
        <v>--</v>
      </c>
      <c r="F13" s="2"/>
      <c r="G13" s="12"/>
      <c r="H13" s="3"/>
      <c r="I13" s="3"/>
      <c r="J13" s="3"/>
      <c r="K13" s="3"/>
      <c r="L13" s="3"/>
      <c r="M13" s="3"/>
      <c r="N13" s="3"/>
      <c r="O13" s="4">
        <f>((((365-($V$7+$W$7+$X$7+$Y$7)+(($V$7*V13)+($W$7*W13)+($X$7*X13)+($Y$7*Y13)))/7)*((H13*$F13)+(I13*$F13)+(J13*$F13)+(K13*$F13)+(L13*$F13)+(M13*$F13)+(N13*$F13))))</f>
        <v>0</v>
      </c>
      <c r="P13" s="10"/>
      <c r="Q13" s="10"/>
      <c r="R13" s="10"/>
      <c r="S13" s="10"/>
      <c r="T13" s="10"/>
      <c r="V13" s="1">
        <v>1</v>
      </c>
      <c r="W13" s="1">
        <v>1</v>
      </c>
      <c r="X13" s="1">
        <v>1</v>
      </c>
      <c r="Y13" s="1">
        <v>1</v>
      </c>
    </row>
    <row r="14" spans="1:25" x14ac:dyDescent="0.25">
      <c r="A14" t="str">
        <f t="shared" si="1"/>
        <v>--</v>
      </c>
      <c r="F14" s="2"/>
      <c r="G14" s="12"/>
      <c r="H14" s="3"/>
      <c r="I14" s="3"/>
      <c r="J14" s="3"/>
      <c r="K14" s="3"/>
      <c r="L14" s="3"/>
      <c r="M14" s="3"/>
      <c r="N14" s="3"/>
      <c r="O14" s="4">
        <f>((((365-($V$7+$W$7+$X$7+$Y$7)+(($V$7*V15)+($W$7*W15)+($X$7*X15)+($Y$7*Y15)))/7)*((H14*$F14)+(I14*$F14)+(J14*$F14)+(K14*$F14)+(L14*$F14)+(M14*$F14)+(N14*$F14))))</f>
        <v>0</v>
      </c>
      <c r="P14" s="10"/>
      <c r="Q14" s="10"/>
      <c r="R14" s="10"/>
      <c r="S14" s="10"/>
      <c r="T14" s="10"/>
      <c r="V14" s="1">
        <v>1</v>
      </c>
      <c r="W14" s="1">
        <v>1</v>
      </c>
      <c r="X14" s="1">
        <v>1</v>
      </c>
      <c r="Y14" s="1">
        <v>1</v>
      </c>
    </row>
    <row r="15" spans="1:25" x14ac:dyDescent="0.25">
      <c r="A15" t="str">
        <f t="shared" si="1"/>
        <v>--</v>
      </c>
      <c r="B15" s="13"/>
      <c r="C15" s="13"/>
      <c r="D15" s="13"/>
      <c r="E15" s="13"/>
      <c r="F15" s="13"/>
      <c r="G15" s="13"/>
      <c r="K15" s="2"/>
      <c r="L15" s="2"/>
      <c r="M15" s="2"/>
      <c r="N15" s="2"/>
      <c r="O15" s="2"/>
      <c r="P15" s="2"/>
      <c r="Q15" s="2"/>
      <c r="V15" s="1"/>
      <c r="W15" s="1"/>
      <c r="X15" s="1"/>
      <c r="Y15" s="1"/>
    </row>
    <row r="16" spans="1:25" x14ac:dyDescent="0.25">
      <c r="A16" t="str">
        <f t="shared" si="1"/>
        <v>--</v>
      </c>
      <c r="B16" s="13"/>
      <c r="C16" s="13"/>
      <c r="D16" s="13"/>
      <c r="E16" s="13"/>
      <c r="F16" s="13"/>
      <c r="G16" s="13"/>
      <c r="K16" s="2"/>
      <c r="L16" s="2"/>
      <c r="M16" s="2"/>
      <c r="N16" s="2"/>
      <c r="O16" s="2"/>
      <c r="P16" s="2"/>
      <c r="Q16" s="2"/>
    </row>
    <row r="17" spans="1:17" x14ac:dyDescent="0.25">
      <c r="A17" t="str">
        <f t="shared" si="1"/>
        <v>--</v>
      </c>
      <c r="B17" s="13"/>
      <c r="C17" s="13"/>
      <c r="D17" s="13"/>
      <c r="E17" s="13"/>
      <c r="F17" s="13"/>
      <c r="G17" s="13"/>
      <c r="K17" s="2"/>
      <c r="L17" s="2"/>
      <c r="M17" s="2"/>
      <c r="N17" s="2"/>
      <c r="O17" s="2"/>
      <c r="P17" s="2"/>
      <c r="Q17" s="2"/>
    </row>
    <row r="18" spans="1:17" x14ac:dyDescent="0.25">
      <c r="A18" t="str">
        <f t="shared" si="1"/>
        <v>--</v>
      </c>
      <c r="B18" s="13"/>
      <c r="C18" s="13"/>
      <c r="D18" s="13"/>
      <c r="E18" s="13"/>
      <c r="F18" s="13"/>
      <c r="G18" s="13"/>
      <c r="K18" s="2"/>
      <c r="L18" s="2"/>
      <c r="M18" s="2"/>
      <c r="N18" s="2"/>
      <c r="O18" s="2"/>
      <c r="P18" s="2"/>
      <c r="Q18" s="2"/>
    </row>
    <row r="19" spans="1:17" x14ac:dyDescent="0.25">
      <c r="A19" t="str">
        <f t="shared" si="1"/>
        <v>--</v>
      </c>
      <c r="B19" s="13"/>
      <c r="C19" s="13"/>
      <c r="D19" s="13"/>
      <c r="E19" s="13"/>
      <c r="F19" s="13"/>
      <c r="G19" s="13"/>
      <c r="K19" s="2"/>
      <c r="L19" s="2"/>
      <c r="M19" s="2"/>
      <c r="N19" s="2"/>
      <c r="O19" s="2"/>
      <c r="P19" s="2"/>
      <c r="Q19" s="2"/>
    </row>
    <row r="20" spans="1:17" x14ac:dyDescent="0.25">
      <c r="A20" t="str">
        <f t="shared" si="1"/>
        <v>--</v>
      </c>
      <c r="B20" s="13"/>
      <c r="C20" s="13"/>
      <c r="D20" s="13"/>
      <c r="E20" s="13"/>
      <c r="F20" s="13"/>
      <c r="G20" s="13"/>
      <c r="K20" s="2"/>
      <c r="L20" s="2"/>
      <c r="M20" s="2"/>
      <c r="N20" s="2"/>
      <c r="O20" s="2"/>
      <c r="P20" s="2"/>
      <c r="Q20" s="2"/>
    </row>
    <row r="21" spans="1:17" x14ac:dyDescent="0.25">
      <c r="A21" t="str">
        <f t="shared" si="1"/>
        <v>--</v>
      </c>
      <c r="B21" s="13"/>
      <c r="C21" s="13"/>
      <c r="D21" s="13"/>
      <c r="E21" s="13"/>
      <c r="F21" s="13"/>
      <c r="G21" s="13"/>
      <c r="K21" s="2"/>
      <c r="L21" s="2"/>
      <c r="M21" s="2"/>
      <c r="N21" s="2"/>
      <c r="O21" s="2"/>
      <c r="P21" s="2"/>
      <c r="Q21" s="2"/>
    </row>
    <row r="22" spans="1:17" x14ac:dyDescent="0.25">
      <c r="A22" t="str">
        <f t="shared" si="1"/>
        <v>--</v>
      </c>
      <c r="B22" s="13"/>
      <c r="C22" s="13"/>
      <c r="D22" s="13"/>
      <c r="E22" s="13"/>
      <c r="F22" s="13"/>
      <c r="G22" s="13"/>
      <c r="K22" s="2"/>
      <c r="L22" s="2"/>
      <c r="M22" s="2"/>
      <c r="N22" s="2"/>
      <c r="O22" s="2"/>
      <c r="P22" s="2"/>
      <c r="Q22" s="2"/>
    </row>
    <row r="23" spans="1:17" x14ac:dyDescent="0.25">
      <c r="A23" t="str">
        <f t="shared" si="1"/>
        <v>--</v>
      </c>
      <c r="B23" s="13"/>
      <c r="C23" s="13"/>
      <c r="D23" s="13"/>
      <c r="E23" s="13"/>
      <c r="F23" s="13"/>
      <c r="G23" s="13"/>
      <c r="K23" s="2"/>
      <c r="L23" s="2"/>
      <c r="M23" s="2"/>
      <c r="N23" s="2"/>
      <c r="O23" s="2"/>
      <c r="P23" s="2"/>
      <c r="Q23" s="2"/>
    </row>
    <row r="24" spans="1:17" x14ac:dyDescent="0.25">
      <c r="A24" t="str">
        <f t="shared" si="1"/>
        <v>--</v>
      </c>
      <c r="B24" s="13"/>
      <c r="C24" s="13"/>
      <c r="D24" s="13"/>
      <c r="E24" s="13"/>
      <c r="F24" s="13"/>
      <c r="G24" s="13"/>
    </row>
    <row r="25" spans="1:17" x14ac:dyDescent="0.25">
      <c r="B25" s="13"/>
      <c r="C25" s="13"/>
      <c r="D25" s="13"/>
      <c r="E25" s="13"/>
      <c r="F25" s="13"/>
      <c r="G25" s="13"/>
    </row>
    <row r="26" spans="1:17" x14ac:dyDescent="0.25">
      <c r="B26" s="13"/>
      <c r="C26" s="13"/>
      <c r="D26" s="13"/>
      <c r="E26" s="13"/>
      <c r="F26" s="13"/>
      <c r="G26" s="13"/>
    </row>
    <row r="27" spans="1:17" x14ac:dyDescent="0.25">
      <c r="B27" s="13"/>
      <c r="C27" s="13"/>
      <c r="D27" s="13"/>
      <c r="E27" s="13"/>
      <c r="F27" s="13"/>
      <c r="G27" s="13"/>
    </row>
    <row r="28" spans="1:17" x14ac:dyDescent="0.25">
      <c r="A28" s="11"/>
      <c r="B28" s="13"/>
      <c r="C28" s="13"/>
      <c r="D28" s="13"/>
      <c r="E28" s="13"/>
      <c r="F28" s="13"/>
      <c r="G28" s="17"/>
    </row>
    <row r="29" spans="1:17" x14ac:dyDescent="0.25">
      <c r="B29" s="13"/>
      <c r="C29" s="13"/>
      <c r="D29" s="13"/>
      <c r="E29" s="13"/>
      <c r="F29" s="14"/>
      <c r="G29" s="15"/>
    </row>
    <row r="30" spans="1:17" x14ac:dyDescent="0.25">
      <c r="B30" s="13"/>
      <c r="C30" s="13"/>
      <c r="D30" s="13"/>
      <c r="E30" s="13"/>
      <c r="F30" s="14"/>
      <c r="G30" s="15"/>
    </row>
    <row r="31" spans="1:17" x14ac:dyDescent="0.25">
      <c r="B31" s="13"/>
      <c r="C31" s="13"/>
      <c r="D31" s="13"/>
      <c r="E31" s="13"/>
      <c r="F31" s="14"/>
      <c r="G31" s="15"/>
    </row>
    <row r="32" spans="1:17" x14ac:dyDescent="0.25">
      <c r="B32" s="13"/>
      <c r="C32" s="13"/>
      <c r="D32" s="13"/>
      <c r="E32" s="13"/>
      <c r="F32" s="14"/>
      <c r="G32" s="15"/>
    </row>
    <row r="33" spans="6:7" x14ac:dyDescent="0.25">
      <c r="F33" s="2"/>
      <c r="G33" s="12"/>
    </row>
    <row r="34" spans="6:7" x14ac:dyDescent="0.25">
      <c r="F34" s="2"/>
      <c r="G34" s="12"/>
    </row>
    <row r="35" spans="6:7" x14ac:dyDescent="0.25">
      <c r="F35" s="2"/>
      <c r="G35" s="12"/>
    </row>
    <row r="36" spans="6:7" x14ac:dyDescent="0.25">
      <c r="F36" s="2"/>
      <c r="G36" s="12"/>
    </row>
    <row r="37" spans="6:7" x14ac:dyDescent="0.25">
      <c r="F37" s="2"/>
      <c r="G37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workbookViewId="0">
      <selection activeCell="F25" sqref="F25"/>
    </sheetView>
  </sheetViews>
  <sheetFormatPr baseColWidth="10" defaultRowHeight="15" x14ac:dyDescent="0.25"/>
  <cols>
    <col min="1" max="1" width="29" customWidth="1"/>
    <col min="3" max="3" width="18.5703125" customWidth="1"/>
    <col min="5" max="5" width="28.85546875" customWidth="1"/>
    <col min="9" max="9" width="15.28515625" customWidth="1"/>
    <col min="10" max="12" width="12" bestFit="1" customWidth="1"/>
    <col min="13" max="13" width="11.5703125" bestFit="1" customWidth="1"/>
    <col min="14" max="14" width="12" bestFit="1" customWidth="1"/>
    <col min="18" max="18" width="11.42578125" customWidth="1"/>
    <col min="19" max="19" width="27.85546875" customWidth="1"/>
  </cols>
  <sheetData>
    <row r="1" spans="1:25" x14ac:dyDescent="0.25">
      <c r="B1" t="s">
        <v>0</v>
      </c>
    </row>
    <row r="2" spans="1:25" x14ac:dyDescent="0.25">
      <c r="B2" t="s">
        <v>1</v>
      </c>
      <c r="J2" t="s">
        <v>13</v>
      </c>
      <c r="K2" t="s">
        <v>14</v>
      </c>
      <c r="L2" t="s">
        <v>18</v>
      </c>
      <c r="M2" t="s">
        <v>19</v>
      </c>
      <c r="N2" t="s">
        <v>14</v>
      </c>
    </row>
    <row r="3" spans="1:25" x14ac:dyDescent="0.25">
      <c r="J3" t="s">
        <v>12</v>
      </c>
      <c r="K3" t="s">
        <v>15</v>
      </c>
      <c r="L3" t="s">
        <v>15</v>
      </c>
      <c r="M3" t="s">
        <v>15</v>
      </c>
      <c r="N3" t="s">
        <v>20</v>
      </c>
      <c r="O3" t="s">
        <v>26</v>
      </c>
    </row>
    <row r="4" spans="1:25" x14ac:dyDescent="0.25">
      <c r="B4" t="s">
        <v>2</v>
      </c>
      <c r="C4" t="str">
        <f>C9</f>
        <v>1001716416001</v>
      </c>
      <c r="D4" t="str">
        <f>VLOOKUP(C4,UA_BD!$C$8:$D$342,2,FALSE)</f>
        <v>SP-Ctre éduc.Santé CES-Inf</v>
      </c>
      <c r="I4" t="s">
        <v>16</v>
      </c>
      <c r="J4" s="7">
        <v>19000</v>
      </c>
      <c r="K4" s="7">
        <v>17000</v>
      </c>
      <c r="L4" s="7">
        <v>10000</v>
      </c>
      <c r="M4" s="7">
        <v>9400</v>
      </c>
      <c r="N4" s="7">
        <f>SUM(R9:R39)</f>
        <v>0</v>
      </c>
    </row>
    <row r="5" spans="1:25" x14ac:dyDescent="0.25">
      <c r="B5" t="s">
        <v>3</v>
      </c>
      <c r="C5" t="s">
        <v>28</v>
      </c>
      <c r="I5" t="s">
        <v>17</v>
      </c>
      <c r="J5" s="7">
        <v>10000</v>
      </c>
      <c r="K5" s="7">
        <v>10000</v>
      </c>
      <c r="L5" s="7">
        <v>5000</v>
      </c>
      <c r="M5" s="7">
        <v>5500</v>
      </c>
      <c r="N5" s="7">
        <v>9000</v>
      </c>
    </row>
    <row r="6" spans="1:25" x14ac:dyDescent="0.25">
      <c r="I6" t="s">
        <v>25</v>
      </c>
      <c r="J6" s="8">
        <f>J4/J5</f>
        <v>1.9</v>
      </c>
      <c r="K6" s="8">
        <f t="shared" ref="K6:N6" si="0">K4/K5</f>
        <v>1.7</v>
      </c>
      <c r="L6" s="8">
        <f t="shared" si="0"/>
        <v>2</v>
      </c>
      <c r="M6" s="8">
        <f t="shared" si="0"/>
        <v>1.709090909090909</v>
      </c>
      <c r="N6" s="8">
        <f t="shared" si="0"/>
        <v>0</v>
      </c>
      <c r="O6" s="9">
        <v>1.65</v>
      </c>
    </row>
    <row r="7" spans="1:25" x14ac:dyDescent="0.25">
      <c r="V7">
        <v>20</v>
      </c>
      <c r="W7">
        <v>11</v>
      </c>
      <c r="X7">
        <v>5</v>
      </c>
      <c r="Y7">
        <v>4</v>
      </c>
    </row>
    <row r="8" spans="1:25" x14ac:dyDescent="0.25">
      <c r="A8" s="11" t="s">
        <v>37</v>
      </c>
      <c r="B8" t="s">
        <v>38</v>
      </c>
      <c r="C8" t="s">
        <v>39</v>
      </c>
      <c r="D8" t="s">
        <v>41</v>
      </c>
      <c r="E8" t="s">
        <v>42</v>
      </c>
      <c r="F8" t="s">
        <v>43</v>
      </c>
      <c r="G8" s="11" t="s">
        <v>4</v>
      </c>
      <c r="H8" t="s">
        <v>5</v>
      </c>
      <c r="I8" t="s">
        <v>6</v>
      </c>
      <c r="J8" t="s">
        <v>7</v>
      </c>
      <c r="K8" t="s">
        <v>8</v>
      </c>
      <c r="L8" t="s">
        <v>9</v>
      </c>
      <c r="M8" t="s">
        <v>10</v>
      </c>
      <c r="N8" t="s">
        <v>11</v>
      </c>
      <c r="P8" t="s">
        <v>27</v>
      </c>
      <c r="Q8" t="s">
        <v>21</v>
      </c>
      <c r="R8" t="s">
        <v>22</v>
      </c>
      <c r="S8" t="s">
        <v>23</v>
      </c>
      <c r="T8" t="s">
        <v>24</v>
      </c>
      <c r="V8" t="s">
        <v>21</v>
      </c>
      <c r="W8" t="s">
        <v>22</v>
      </c>
      <c r="X8" t="s">
        <v>23</v>
      </c>
      <c r="Y8" t="s">
        <v>24</v>
      </c>
    </row>
    <row r="9" spans="1:25" x14ac:dyDescent="0.25">
      <c r="A9" t="str">
        <f>CONCATENATE(C9,"-",D9,"-",G9)</f>
        <v>1001716416001-1913-Jour</v>
      </c>
      <c r="B9" t="s">
        <v>191</v>
      </c>
      <c r="C9" t="s">
        <v>57</v>
      </c>
      <c r="D9">
        <v>1913</v>
      </c>
      <c r="E9" t="s">
        <v>192</v>
      </c>
      <c r="F9" s="2">
        <v>7</v>
      </c>
      <c r="G9" s="12" t="s">
        <v>48</v>
      </c>
      <c r="H9" s="3">
        <v>0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0</v>
      </c>
      <c r="O9" s="4">
        <f>((((365-($V$7+$W$7+$X$7+$Y$7)+(($V$7*V9)+($W$7*W9)+($X$7*X9)+($Y$7*Y9)))/7)*((H9*$F9)+(I9*$F9)+(J9*$F9)+(K9*$F9)+(L9*$F9)+(M9*$F9)+(N9*$F9))))</f>
        <v>1825</v>
      </c>
      <c r="P9" s="10"/>
      <c r="Q9" s="10"/>
      <c r="R9" s="10"/>
      <c r="S9" s="10"/>
      <c r="T9" s="10"/>
      <c r="V9" s="1">
        <v>1</v>
      </c>
      <c r="W9" s="1">
        <v>1</v>
      </c>
      <c r="X9" s="1">
        <v>1</v>
      </c>
      <c r="Y9" s="1">
        <v>1</v>
      </c>
    </row>
    <row r="10" spans="1:25" x14ac:dyDescent="0.25">
      <c r="A10" t="str">
        <f t="shared" ref="A10:A24" si="1">CONCATENATE(C10,"-",D10,"-",G10)</f>
        <v>1001716416001-1913-Nuit</v>
      </c>
      <c r="B10" t="s">
        <v>191</v>
      </c>
      <c r="C10" t="s">
        <v>57</v>
      </c>
      <c r="D10">
        <v>1913</v>
      </c>
      <c r="E10" t="s">
        <v>192</v>
      </c>
      <c r="F10" s="2">
        <v>7</v>
      </c>
      <c r="G10" s="12" t="s">
        <v>49</v>
      </c>
      <c r="H10" s="3">
        <v>1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4">
        <f>((((365-($V$7+$W$7+$X$7+$Y$7)+(($V$7*V10)+($W$7*W10)+($X$7*X10)+($Y$7*Y10)))/7)*((H10*$F10)+(I10*$F10)+(J10*$F10)+(K10*$F10)+(L10*$F10)+(M10*$F10)+(N10*$F10))))</f>
        <v>730</v>
      </c>
      <c r="P10" s="10"/>
      <c r="Q10" s="10"/>
      <c r="R10" s="10"/>
      <c r="S10" s="10"/>
      <c r="T10" s="10"/>
      <c r="V10" s="1">
        <v>1</v>
      </c>
      <c r="W10" s="1">
        <v>1</v>
      </c>
      <c r="X10" s="1">
        <v>1</v>
      </c>
      <c r="Y10" s="1">
        <v>1</v>
      </c>
    </row>
    <row r="11" spans="1:25" x14ac:dyDescent="0.25">
      <c r="A11" t="str">
        <f t="shared" si="1"/>
        <v>1001716416001-1913-Soir</v>
      </c>
      <c r="B11" t="s">
        <v>191</v>
      </c>
      <c r="C11" t="s">
        <v>57</v>
      </c>
      <c r="D11">
        <v>1913</v>
      </c>
      <c r="E11" t="s">
        <v>192</v>
      </c>
      <c r="F11" s="2">
        <v>7</v>
      </c>
      <c r="G11" s="12" t="s">
        <v>50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4">
        <f>((((365-($V$7+$W$7+$X$7+$Y$7)+(($V$7*V11)+($W$7*W11)+($X$7*X11)+($Y$7*Y11)))/7)*((H11*$F11)+(I11*$F11)+(J11*$F11)+(K11*$F11)+(L11*$F11)+(M11*$F11)+(N11*$F11))))</f>
        <v>0</v>
      </c>
      <c r="P11" s="10"/>
      <c r="Q11" s="10"/>
      <c r="R11" s="10"/>
      <c r="S11" s="10"/>
      <c r="T11" s="10"/>
      <c r="V11" s="1">
        <v>1</v>
      </c>
      <c r="W11" s="1">
        <v>1</v>
      </c>
      <c r="X11" s="1">
        <v>1</v>
      </c>
      <c r="Y11" s="1">
        <v>1</v>
      </c>
    </row>
    <row r="12" spans="1:25" x14ac:dyDescent="0.25">
      <c r="A12" t="str">
        <f t="shared" si="1"/>
        <v>--</v>
      </c>
      <c r="F12" s="2"/>
      <c r="G12" s="12"/>
      <c r="H12" s="3"/>
      <c r="I12" s="3"/>
      <c r="J12" s="3"/>
      <c r="K12" s="3"/>
      <c r="L12" s="3"/>
      <c r="M12" s="3"/>
      <c r="N12" s="3"/>
      <c r="O12" s="4">
        <f>((((365-($V$7+$W$7+$X$7+$Y$7)+(($V$7*V12)+($W$7*W12)+($X$7*X12)+($Y$7*Y12)))/7)*((H12*$F12)+(I12*$F12)+(J12*$F12)+(K12*$F12)+(L12*$F12)+(M12*$F12)+(N12*$F12))))</f>
        <v>0</v>
      </c>
      <c r="P12" s="10"/>
      <c r="Q12" s="10"/>
      <c r="R12" s="10"/>
      <c r="S12" s="10"/>
      <c r="T12" s="10"/>
      <c r="V12" s="1">
        <v>1</v>
      </c>
      <c r="W12" s="1">
        <v>1</v>
      </c>
      <c r="X12" s="1">
        <v>1</v>
      </c>
      <c r="Y12" s="1">
        <v>1</v>
      </c>
    </row>
    <row r="13" spans="1:25" x14ac:dyDescent="0.25">
      <c r="A13" t="str">
        <f t="shared" si="1"/>
        <v>--</v>
      </c>
      <c r="F13" s="2"/>
      <c r="G13" s="12"/>
      <c r="H13" s="3"/>
      <c r="I13" s="3"/>
      <c r="J13" s="3"/>
      <c r="K13" s="3"/>
      <c r="L13" s="3"/>
      <c r="M13" s="3"/>
      <c r="N13" s="3"/>
      <c r="O13" s="4">
        <f>((((365-($V$7+$W$7+$X$7+$Y$7)+(($V$7*V13)+($W$7*W13)+($X$7*X13)+($Y$7*Y13)))/7)*((H13*$F13)+(I13*$F13)+(J13*$F13)+(K13*$F13)+(L13*$F13)+(M13*$F13)+(N13*$F13))))</f>
        <v>0</v>
      </c>
      <c r="P13" s="10"/>
      <c r="Q13" s="10"/>
      <c r="R13" s="10"/>
      <c r="S13" s="10"/>
      <c r="T13" s="10"/>
      <c r="V13" s="1">
        <v>1</v>
      </c>
      <c r="W13" s="1">
        <v>1</v>
      </c>
      <c r="X13" s="1">
        <v>1</v>
      </c>
      <c r="Y13" s="1">
        <v>1</v>
      </c>
    </row>
    <row r="14" spans="1:25" x14ac:dyDescent="0.25">
      <c r="A14" t="str">
        <f t="shared" si="1"/>
        <v>--</v>
      </c>
      <c r="F14" s="2"/>
      <c r="G14" s="12"/>
      <c r="H14" s="3"/>
      <c r="I14" s="3"/>
      <c r="J14" s="3"/>
      <c r="K14" s="3"/>
      <c r="L14" s="3"/>
      <c r="M14" s="3"/>
      <c r="N14" s="3"/>
      <c r="O14" s="4">
        <f>((((365-($V$7+$W$7+$X$7+$Y$7)+(($V$7*V15)+($W$7*W15)+($X$7*X15)+($Y$7*Y15)))/7)*((H14*$F14)+(I14*$F14)+(J14*$F14)+(K14*$F14)+(L14*$F14)+(M14*$F14)+(N14*$F14))))</f>
        <v>0</v>
      </c>
      <c r="P14" s="10"/>
      <c r="Q14" s="10"/>
      <c r="R14" s="10"/>
      <c r="S14" s="10"/>
      <c r="T14" s="10"/>
      <c r="V14" s="1">
        <v>1</v>
      </c>
      <c r="W14" s="1">
        <v>1</v>
      </c>
      <c r="X14" s="1">
        <v>1</v>
      </c>
      <c r="Y14" s="1">
        <v>1</v>
      </c>
    </row>
    <row r="15" spans="1:25" x14ac:dyDescent="0.25">
      <c r="A15" t="str">
        <f t="shared" si="1"/>
        <v>--</v>
      </c>
      <c r="B15" s="13"/>
      <c r="C15" s="13"/>
      <c r="D15" s="13"/>
      <c r="E15" s="13"/>
      <c r="F15" s="13"/>
      <c r="G15" s="13"/>
      <c r="K15" s="2"/>
      <c r="L15" s="2"/>
      <c r="M15" s="2"/>
      <c r="N15" s="2"/>
      <c r="O15" s="2"/>
      <c r="P15" s="2"/>
      <c r="Q15" s="2"/>
      <c r="V15" s="1"/>
      <c r="W15" s="1"/>
      <c r="X15" s="1"/>
      <c r="Y15" s="1"/>
    </row>
    <row r="16" spans="1:25" x14ac:dyDescent="0.25">
      <c r="A16" t="str">
        <f t="shared" si="1"/>
        <v>--</v>
      </c>
      <c r="B16" s="13"/>
      <c r="C16" s="13"/>
      <c r="D16" s="13"/>
      <c r="E16" s="13"/>
      <c r="F16" s="13"/>
      <c r="G16" s="13"/>
      <c r="K16" s="2"/>
      <c r="L16" s="2"/>
      <c r="M16" s="2"/>
      <c r="N16" s="2"/>
      <c r="O16" s="2"/>
      <c r="P16" s="2"/>
      <c r="Q16" s="2"/>
    </row>
    <row r="17" spans="1:17" x14ac:dyDescent="0.25">
      <c r="A17" t="str">
        <f t="shared" si="1"/>
        <v>--</v>
      </c>
      <c r="B17" s="13"/>
      <c r="C17" s="13"/>
      <c r="D17" s="13"/>
      <c r="E17" s="13"/>
      <c r="F17" s="13"/>
      <c r="G17" s="13"/>
      <c r="K17" s="2"/>
      <c r="L17" s="2"/>
      <c r="M17" s="2"/>
      <c r="N17" s="2"/>
      <c r="O17" s="2"/>
      <c r="P17" s="2"/>
      <c r="Q17" s="2"/>
    </row>
    <row r="18" spans="1:17" x14ac:dyDescent="0.25">
      <c r="A18" t="str">
        <f t="shared" si="1"/>
        <v>--</v>
      </c>
      <c r="B18" s="13"/>
      <c r="C18" s="13"/>
      <c r="D18" s="13"/>
      <c r="E18" s="13"/>
      <c r="F18" s="13"/>
      <c r="G18" s="13"/>
      <c r="K18" s="2"/>
      <c r="L18" s="2"/>
      <c r="M18" s="2"/>
      <c r="N18" s="2"/>
      <c r="O18" s="2"/>
      <c r="P18" s="2"/>
      <c r="Q18" s="2"/>
    </row>
    <row r="19" spans="1:17" x14ac:dyDescent="0.25">
      <c r="A19" t="str">
        <f t="shared" si="1"/>
        <v>--</v>
      </c>
      <c r="B19" s="13"/>
      <c r="C19" s="13"/>
      <c r="D19" s="13"/>
      <c r="E19" s="13"/>
      <c r="F19" s="13"/>
      <c r="G19" s="13"/>
      <c r="K19" s="2"/>
      <c r="L19" s="2"/>
      <c r="M19" s="2"/>
      <c r="N19" s="2"/>
      <c r="O19" s="2"/>
      <c r="P19" s="2"/>
      <c r="Q19" s="2"/>
    </row>
    <row r="20" spans="1:17" x14ac:dyDescent="0.25">
      <c r="A20" t="str">
        <f t="shared" si="1"/>
        <v>--</v>
      </c>
      <c r="B20" s="13"/>
      <c r="C20" s="13"/>
      <c r="D20" s="13"/>
      <c r="E20" s="13"/>
      <c r="F20" s="13"/>
      <c r="G20" s="13"/>
      <c r="K20" s="2"/>
      <c r="L20" s="2"/>
      <c r="M20" s="2"/>
      <c r="N20" s="2"/>
      <c r="O20" s="2"/>
      <c r="P20" s="2"/>
      <c r="Q20" s="2"/>
    </row>
    <row r="21" spans="1:17" x14ac:dyDescent="0.25">
      <c r="A21" t="str">
        <f t="shared" si="1"/>
        <v>--</v>
      </c>
      <c r="B21" s="13"/>
      <c r="C21" s="13"/>
      <c r="D21" s="13"/>
      <c r="E21" s="13"/>
      <c r="F21" s="13"/>
      <c r="G21" s="13"/>
      <c r="K21" s="2"/>
      <c r="L21" s="2"/>
      <c r="M21" s="2"/>
      <c r="N21" s="2"/>
      <c r="O21" s="2"/>
      <c r="P21" s="2"/>
      <c r="Q21" s="2"/>
    </row>
    <row r="22" spans="1:17" x14ac:dyDescent="0.25">
      <c r="A22" t="str">
        <f t="shared" si="1"/>
        <v>--</v>
      </c>
      <c r="B22" s="13"/>
      <c r="C22" s="13"/>
      <c r="D22" s="13"/>
      <c r="E22" s="13"/>
      <c r="F22" s="13"/>
      <c r="G22" s="13"/>
      <c r="K22" s="2"/>
      <c r="L22" s="2"/>
      <c r="M22" s="2"/>
      <c r="N22" s="2"/>
      <c r="O22" s="2"/>
      <c r="P22" s="2"/>
      <c r="Q22" s="2"/>
    </row>
    <row r="23" spans="1:17" x14ac:dyDescent="0.25">
      <c r="A23" t="str">
        <f t="shared" si="1"/>
        <v>--</v>
      </c>
      <c r="B23" s="13"/>
      <c r="C23" s="13"/>
      <c r="D23" s="13"/>
      <c r="E23" s="13"/>
      <c r="F23" s="13"/>
      <c r="G23" s="13"/>
      <c r="K23" s="2"/>
      <c r="L23" s="2"/>
      <c r="M23" s="2"/>
      <c r="N23" s="2"/>
      <c r="O23" s="2"/>
      <c r="P23" s="2"/>
      <c r="Q23" s="2"/>
    </row>
    <row r="24" spans="1:17" x14ac:dyDescent="0.25">
      <c r="A24" t="str">
        <f t="shared" si="1"/>
        <v>--</v>
      </c>
      <c r="B24" s="13"/>
      <c r="C24" s="13"/>
      <c r="D24" s="13"/>
      <c r="E24" s="13"/>
      <c r="F24" s="13"/>
      <c r="G24" s="13"/>
    </row>
    <row r="25" spans="1:17" x14ac:dyDescent="0.25">
      <c r="B25" s="13"/>
      <c r="C25" s="13"/>
      <c r="D25" s="13"/>
      <c r="E25" s="13"/>
      <c r="F25" s="13"/>
      <c r="G25" s="13"/>
    </row>
    <row r="26" spans="1:17" x14ac:dyDescent="0.25">
      <c r="B26" s="13"/>
      <c r="C26" s="13"/>
      <c r="D26" s="13"/>
      <c r="E26" s="13"/>
      <c r="F26" s="13"/>
      <c r="G26" s="13"/>
    </row>
    <row r="27" spans="1:17" x14ac:dyDescent="0.25">
      <c r="B27" s="13"/>
      <c r="C27" s="13"/>
      <c r="D27" s="13"/>
      <c r="E27" s="13"/>
      <c r="F27" s="13"/>
      <c r="G27" s="13"/>
    </row>
    <row r="28" spans="1:17" x14ac:dyDescent="0.25">
      <c r="A28" s="11"/>
      <c r="B28" s="13"/>
      <c r="C28" s="13"/>
      <c r="D28" s="13"/>
      <c r="E28" s="13"/>
      <c r="F28" s="13"/>
      <c r="G28" s="17"/>
    </row>
    <row r="29" spans="1:17" x14ac:dyDescent="0.25">
      <c r="B29" s="13"/>
      <c r="C29" s="13"/>
      <c r="D29" s="13"/>
      <c r="E29" s="13"/>
      <c r="F29" s="14"/>
      <c r="G29" s="15"/>
    </row>
    <row r="30" spans="1:17" x14ac:dyDescent="0.25">
      <c r="B30" s="13"/>
      <c r="C30" s="13"/>
      <c r="D30" s="13"/>
      <c r="E30" s="13"/>
      <c r="F30" s="14"/>
      <c r="G30" s="15"/>
    </row>
    <row r="31" spans="1:17" x14ac:dyDescent="0.25">
      <c r="B31" s="13"/>
      <c r="C31" s="13"/>
      <c r="D31" s="13"/>
      <c r="E31" s="13"/>
      <c r="F31" s="14"/>
      <c r="G31" s="15"/>
    </row>
    <row r="32" spans="1:17" x14ac:dyDescent="0.25">
      <c r="B32" s="13"/>
      <c r="C32" s="13"/>
      <c r="D32" s="13"/>
      <c r="E32" s="13"/>
      <c r="F32" s="14"/>
      <c r="G32" s="15"/>
    </row>
    <row r="33" spans="6:7" x14ac:dyDescent="0.25">
      <c r="F33" s="2"/>
      <c r="G33" s="12"/>
    </row>
    <row r="34" spans="6:7" x14ac:dyDescent="0.25">
      <c r="F34" s="2"/>
      <c r="G34" s="12"/>
    </row>
    <row r="35" spans="6:7" x14ac:dyDescent="0.25">
      <c r="F35" s="2"/>
      <c r="G35" s="12"/>
    </row>
    <row r="36" spans="6:7" x14ac:dyDescent="0.25">
      <c r="F36" s="2"/>
      <c r="G36" s="12"/>
    </row>
    <row r="37" spans="6:7" x14ac:dyDescent="0.25">
      <c r="F37" s="2"/>
      <c r="G37" s="1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workbookViewId="0">
      <selection activeCell="C11" sqref="C11"/>
    </sheetView>
  </sheetViews>
  <sheetFormatPr baseColWidth="10" defaultRowHeight="15" x14ac:dyDescent="0.25"/>
  <cols>
    <col min="1" max="1" width="29" customWidth="1"/>
    <col min="3" max="3" width="18.5703125" customWidth="1"/>
    <col min="5" max="5" width="28.85546875" customWidth="1"/>
    <col min="9" max="9" width="15.28515625" customWidth="1"/>
    <col min="10" max="12" width="12" bestFit="1" customWidth="1"/>
    <col min="13" max="13" width="11.5703125" bestFit="1" customWidth="1"/>
    <col min="14" max="14" width="12" bestFit="1" customWidth="1"/>
    <col min="18" max="18" width="11.42578125" customWidth="1"/>
    <col min="19" max="19" width="27.85546875" customWidth="1"/>
  </cols>
  <sheetData>
    <row r="1" spans="1:25" x14ac:dyDescent="0.25">
      <c r="B1" t="s">
        <v>0</v>
      </c>
    </row>
    <row r="2" spans="1:25" x14ac:dyDescent="0.25">
      <c r="B2" t="s">
        <v>1</v>
      </c>
      <c r="J2" t="s">
        <v>13</v>
      </c>
      <c r="K2" t="s">
        <v>14</v>
      </c>
      <c r="L2" t="s">
        <v>18</v>
      </c>
      <c r="M2" t="s">
        <v>19</v>
      </c>
      <c r="N2" t="s">
        <v>14</v>
      </c>
    </row>
    <row r="3" spans="1:25" x14ac:dyDescent="0.25">
      <c r="J3" t="s">
        <v>12</v>
      </c>
      <c r="K3" t="s">
        <v>15</v>
      </c>
      <c r="L3" t="s">
        <v>15</v>
      </c>
      <c r="M3" t="s">
        <v>15</v>
      </c>
      <c r="N3" t="s">
        <v>20</v>
      </c>
      <c r="O3" t="s">
        <v>26</v>
      </c>
    </row>
    <row r="4" spans="1:25" x14ac:dyDescent="0.25">
      <c r="B4" t="s">
        <v>2</v>
      </c>
      <c r="C4" t="str">
        <f>C9</f>
        <v>1001716598031</v>
      </c>
      <c r="D4" t="str">
        <f>VLOOKUP(C4,UA_BD!$C$8:$D$342,2,FALSE)</f>
        <v>GMF-Cabrini(2)</v>
      </c>
      <c r="I4" t="s">
        <v>16</v>
      </c>
      <c r="J4" s="7">
        <v>19000</v>
      </c>
      <c r="K4" s="7">
        <v>17000</v>
      </c>
      <c r="L4" s="7">
        <v>10000</v>
      </c>
      <c r="M4" s="7">
        <v>9400</v>
      </c>
      <c r="N4" s="7">
        <f>SUM(R9:R39)</f>
        <v>0</v>
      </c>
    </row>
    <row r="5" spans="1:25" x14ac:dyDescent="0.25">
      <c r="B5" t="s">
        <v>3</v>
      </c>
      <c r="C5" t="s">
        <v>28</v>
      </c>
      <c r="I5" t="s">
        <v>17</v>
      </c>
      <c r="J5" s="7">
        <v>10000</v>
      </c>
      <c r="K5" s="7">
        <v>10000</v>
      </c>
      <c r="L5" s="7">
        <v>5000</v>
      </c>
      <c r="M5" s="7">
        <v>5500</v>
      </c>
      <c r="N5" s="7">
        <v>9000</v>
      </c>
    </row>
    <row r="6" spans="1:25" x14ac:dyDescent="0.25">
      <c r="I6" t="s">
        <v>25</v>
      </c>
      <c r="J6" s="8">
        <f>J4/J5</f>
        <v>1.9</v>
      </c>
      <c r="K6" s="8">
        <f t="shared" ref="K6:N6" si="0">K4/K5</f>
        <v>1.7</v>
      </c>
      <c r="L6" s="8">
        <f t="shared" si="0"/>
        <v>2</v>
      </c>
      <c r="M6" s="8">
        <f t="shared" si="0"/>
        <v>1.709090909090909</v>
      </c>
      <c r="N6" s="8">
        <f t="shared" si="0"/>
        <v>0</v>
      </c>
      <c r="O6" s="9">
        <v>1.65</v>
      </c>
    </row>
    <row r="7" spans="1:25" x14ac:dyDescent="0.25">
      <c r="V7">
        <v>20</v>
      </c>
      <c r="W7">
        <v>11</v>
      </c>
      <c r="X7">
        <v>5</v>
      </c>
      <c r="Y7">
        <v>4</v>
      </c>
    </row>
    <row r="8" spans="1:25" x14ac:dyDescent="0.25">
      <c r="A8" s="11" t="s">
        <v>37</v>
      </c>
      <c r="B8" t="s">
        <v>38</v>
      </c>
      <c r="C8" t="s">
        <v>39</v>
      </c>
      <c r="D8" t="s">
        <v>41</v>
      </c>
      <c r="E8" t="s">
        <v>42</v>
      </c>
      <c r="F8" t="s">
        <v>43</v>
      </c>
      <c r="G8" s="11" t="s">
        <v>4</v>
      </c>
      <c r="H8" t="s">
        <v>5</v>
      </c>
      <c r="I8" t="s">
        <v>6</v>
      </c>
      <c r="J8" t="s">
        <v>7</v>
      </c>
      <c r="K8" t="s">
        <v>8</v>
      </c>
      <c r="L8" t="s">
        <v>9</v>
      </c>
      <c r="M8" t="s">
        <v>10</v>
      </c>
      <c r="N8" t="s">
        <v>11</v>
      </c>
      <c r="P8" t="s">
        <v>27</v>
      </c>
      <c r="Q8" t="s">
        <v>21</v>
      </c>
      <c r="R8" t="s">
        <v>22</v>
      </c>
      <c r="S8" t="s">
        <v>23</v>
      </c>
      <c r="T8" t="s">
        <v>24</v>
      </c>
      <c r="V8" t="s">
        <v>21</v>
      </c>
      <c r="W8" t="s">
        <v>22</v>
      </c>
      <c r="X8" t="s">
        <v>23</v>
      </c>
      <c r="Y8" t="s">
        <v>24</v>
      </c>
    </row>
    <row r="9" spans="1:25" x14ac:dyDescent="0.25">
      <c r="A9" t="str">
        <f>CONCATENATE(C9,"-",D9,"-",G9)</f>
        <v>1001716598031-1911-Jour</v>
      </c>
      <c r="B9" t="s">
        <v>44</v>
      </c>
      <c r="C9" t="s">
        <v>59</v>
      </c>
      <c r="D9">
        <v>1911</v>
      </c>
      <c r="E9" t="s">
        <v>47</v>
      </c>
      <c r="F9" s="2">
        <v>7</v>
      </c>
      <c r="G9" s="12" t="s">
        <v>48</v>
      </c>
      <c r="H9" s="3">
        <v>0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0</v>
      </c>
      <c r="O9" s="4">
        <f>((((365-($V$7+$W$7+$X$7+$Y$7)+(($V$7*V9)+($W$7*W9)+($X$7*X9)+($Y$7*Y9)))/7)*((H9*$F9)+(I9*$F9)+(J9*$F9)+(K9*$F9)+(L9*$F9)+(M9*$F9)+(N9*$F9))))</f>
        <v>1825</v>
      </c>
      <c r="P9" s="10"/>
      <c r="Q9" s="10"/>
      <c r="R9" s="10"/>
      <c r="S9" s="10"/>
      <c r="T9" s="10"/>
      <c r="V9" s="1">
        <v>1</v>
      </c>
      <c r="W9" s="1">
        <v>1</v>
      </c>
      <c r="X9" s="1">
        <v>1</v>
      </c>
      <c r="Y9" s="1">
        <v>1</v>
      </c>
    </row>
    <row r="10" spans="1:25" x14ac:dyDescent="0.25">
      <c r="A10" t="str">
        <f t="shared" ref="A10:A24" si="1">CONCATENATE(C10,"-",D10,"-",G10)</f>
        <v>1001716598031-1911-Nuit</v>
      </c>
      <c r="B10" t="s">
        <v>44</v>
      </c>
      <c r="C10" t="s">
        <v>59</v>
      </c>
      <c r="D10">
        <v>1911</v>
      </c>
      <c r="E10" t="s">
        <v>47</v>
      </c>
      <c r="F10" s="2">
        <v>7</v>
      </c>
      <c r="G10" s="12" t="s">
        <v>49</v>
      </c>
      <c r="H10" s="3">
        <v>1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4">
        <f>((((365-($V$7+$W$7+$X$7+$Y$7)+(($V$7*V10)+($W$7*W10)+($X$7*X10)+($Y$7*Y10)))/7)*((H10*$F10)+(I10*$F10)+(J10*$F10)+(K10*$F10)+(L10*$F10)+(M10*$F10)+(N10*$F10))))</f>
        <v>730</v>
      </c>
      <c r="P10" s="10"/>
      <c r="Q10" s="10"/>
      <c r="R10" s="10"/>
      <c r="S10" s="10"/>
      <c r="T10" s="10"/>
      <c r="V10" s="1">
        <v>1</v>
      </c>
      <c r="W10" s="1">
        <v>1</v>
      </c>
      <c r="X10" s="1">
        <v>1</v>
      </c>
      <c r="Y10" s="1">
        <v>1</v>
      </c>
    </row>
    <row r="11" spans="1:25" x14ac:dyDescent="0.25">
      <c r="A11" t="str">
        <f t="shared" si="1"/>
        <v>1001716598031-1911-Soir</v>
      </c>
      <c r="B11" t="s">
        <v>44</v>
      </c>
      <c r="C11" t="s">
        <v>59</v>
      </c>
      <c r="D11">
        <v>1911</v>
      </c>
      <c r="E11" t="s">
        <v>47</v>
      </c>
      <c r="F11" s="2">
        <v>7</v>
      </c>
      <c r="G11" s="12" t="s">
        <v>50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4">
        <f>((((365-($V$7+$W$7+$X$7+$Y$7)+(($V$7*V11)+($W$7*W11)+($X$7*X11)+($Y$7*Y11)))/7)*((H11*$F11)+(I11*$F11)+(J11*$F11)+(K11*$F11)+(L11*$F11)+(M11*$F11)+(N11*$F11))))</f>
        <v>0</v>
      </c>
      <c r="P11" s="10"/>
      <c r="Q11" s="10"/>
      <c r="R11" s="10"/>
      <c r="S11" s="10"/>
      <c r="T11" s="10"/>
      <c r="V11" s="1">
        <v>1</v>
      </c>
      <c r="W11" s="1">
        <v>1</v>
      </c>
      <c r="X11" s="1">
        <v>1</v>
      </c>
      <c r="Y11" s="1">
        <v>1</v>
      </c>
    </row>
    <row r="12" spans="1:25" x14ac:dyDescent="0.25">
      <c r="A12" t="str">
        <f t="shared" si="1"/>
        <v>--</v>
      </c>
      <c r="F12" s="2"/>
      <c r="G12" s="12"/>
      <c r="H12" s="3"/>
      <c r="I12" s="3"/>
      <c r="J12" s="3"/>
      <c r="K12" s="3"/>
      <c r="L12" s="3"/>
      <c r="M12" s="3"/>
      <c r="N12" s="3"/>
      <c r="O12" s="4">
        <f>((((365-($V$7+$W$7+$X$7+$Y$7)+(($V$7*V12)+($W$7*W12)+($X$7*X12)+($Y$7*Y12)))/7)*((H12*$F12)+(I12*$F12)+(J12*$F12)+(K12*$F12)+(L12*$F12)+(M12*$F12)+(N12*$F12))))</f>
        <v>0</v>
      </c>
      <c r="P12" s="10"/>
      <c r="Q12" s="10"/>
      <c r="R12" s="10"/>
      <c r="S12" s="10"/>
      <c r="T12" s="10"/>
      <c r="V12" s="1">
        <v>1</v>
      </c>
      <c r="W12" s="1">
        <v>1</v>
      </c>
      <c r="X12" s="1">
        <v>1</v>
      </c>
      <c r="Y12" s="1">
        <v>1</v>
      </c>
    </row>
    <row r="13" spans="1:25" x14ac:dyDescent="0.25">
      <c r="A13" t="str">
        <f t="shared" si="1"/>
        <v>--</v>
      </c>
      <c r="F13" s="2"/>
      <c r="G13" s="12"/>
      <c r="H13" s="3"/>
      <c r="I13" s="3"/>
      <c r="J13" s="3"/>
      <c r="K13" s="3"/>
      <c r="L13" s="3"/>
      <c r="M13" s="3"/>
      <c r="N13" s="3"/>
      <c r="O13" s="4">
        <f>((((365-($V$7+$W$7+$X$7+$Y$7)+(($V$7*V13)+($W$7*W13)+($X$7*X13)+($Y$7*Y13)))/7)*((H13*$F13)+(I13*$F13)+(J13*$F13)+(K13*$F13)+(L13*$F13)+(M13*$F13)+(N13*$F13))))</f>
        <v>0</v>
      </c>
      <c r="P13" s="10"/>
      <c r="Q13" s="10"/>
      <c r="R13" s="10"/>
      <c r="S13" s="10"/>
      <c r="T13" s="10"/>
      <c r="V13" s="1">
        <v>1</v>
      </c>
      <c r="W13" s="1">
        <v>1</v>
      </c>
      <c r="X13" s="1">
        <v>1</v>
      </c>
      <c r="Y13" s="1">
        <v>1</v>
      </c>
    </row>
    <row r="14" spans="1:25" x14ac:dyDescent="0.25">
      <c r="A14" t="str">
        <f t="shared" si="1"/>
        <v>--</v>
      </c>
      <c r="F14" s="2"/>
      <c r="G14" s="12"/>
      <c r="H14" s="3"/>
      <c r="I14" s="3"/>
      <c r="J14" s="3"/>
      <c r="K14" s="3"/>
      <c r="L14" s="3"/>
      <c r="M14" s="3"/>
      <c r="N14" s="3"/>
      <c r="O14" s="4">
        <f>((((365-($V$7+$W$7+$X$7+$Y$7)+(($V$7*V15)+($W$7*W15)+($X$7*X15)+($Y$7*Y15)))/7)*((H14*$F14)+(I14*$F14)+(J14*$F14)+(K14*$F14)+(L14*$F14)+(M14*$F14)+(N14*$F14))))</f>
        <v>0</v>
      </c>
      <c r="P14" s="10"/>
      <c r="Q14" s="10"/>
      <c r="R14" s="10"/>
      <c r="S14" s="10"/>
      <c r="T14" s="10"/>
      <c r="V14" s="1">
        <v>1</v>
      </c>
      <c r="W14" s="1">
        <v>1</v>
      </c>
      <c r="X14" s="1">
        <v>1</v>
      </c>
      <c r="Y14" s="1">
        <v>1</v>
      </c>
    </row>
    <row r="15" spans="1:25" x14ac:dyDescent="0.25">
      <c r="A15" t="str">
        <f t="shared" si="1"/>
        <v>--</v>
      </c>
      <c r="B15" s="13"/>
      <c r="C15" s="13"/>
      <c r="D15" s="13"/>
      <c r="E15" s="13"/>
      <c r="F15" s="13"/>
      <c r="G15" s="13"/>
      <c r="K15" s="2"/>
      <c r="L15" s="2"/>
      <c r="M15" s="2"/>
      <c r="N15" s="2"/>
      <c r="O15" s="2"/>
      <c r="P15" s="2"/>
      <c r="Q15" s="2"/>
      <c r="V15" s="1"/>
      <c r="W15" s="1"/>
      <c r="X15" s="1"/>
      <c r="Y15" s="1"/>
    </row>
    <row r="16" spans="1:25" x14ac:dyDescent="0.25">
      <c r="A16" t="str">
        <f t="shared" si="1"/>
        <v>--</v>
      </c>
      <c r="B16" s="13"/>
      <c r="C16" s="13"/>
      <c r="D16" s="13"/>
      <c r="E16" s="13"/>
      <c r="F16" s="13"/>
      <c r="G16" s="13"/>
      <c r="K16" s="2"/>
      <c r="L16" s="2"/>
      <c r="M16" s="2"/>
      <c r="N16" s="2"/>
      <c r="O16" s="2"/>
      <c r="P16" s="2"/>
      <c r="Q16" s="2"/>
    </row>
    <row r="17" spans="1:17" x14ac:dyDescent="0.25">
      <c r="A17" t="str">
        <f t="shared" si="1"/>
        <v>--</v>
      </c>
      <c r="B17" s="13"/>
      <c r="C17" s="13"/>
      <c r="D17" s="13"/>
      <c r="E17" s="13"/>
      <c r="F17" s="13"/>
      <c r="G17" s="13"/>
      <c r="K17" s="2"/>
      <c r="L17" s="2"/>
      <c r="M17" s="2"/>
      <c r="N17" s="2"/>
      <c r="O17" s="2"/>
      <c r="P17" s="2"/>
      <c r="Q17" s="2"/>
    </row>
    <row r="18" spans="1:17" x14ac:dyDescent="0.25">
      <c r="A18" t="str">
        <f t="shared" si="1"/>
        <v>--</v>
      </c>
      <c r="B18" s="13"/>
      <c r="C18" s="13"/>
      <c r="D18" s="13"/>
      <c r="E18" s="13"/>
      <c r="F18" s="13"/>
      <c r="G18" s="13"/>
      <c r="K18" s="2"/>
      <c r="L18" s="2"/>
      <c r="M18" s="2"/>
      <c r="N18" s="2"/>
      <c r="O18" s="2"/>
      <c r="P18" s="2"/>
      <c r="Q18" s="2"/>
    </row>
    <row r="19" spans="1:17" x14ac:dyDescent="0.25">
      <c r="A19" t="str">
        <f t="shared" si="1"/>
        <v>--</v>
      </c>
      <c r="B19" s="13"/>
      <c r="C19" s="13"/>
      <c r="D19" s="13"/>
      <c r="E19" s="13"/>
      <c r="F19" s="13"/>
      <c r="G19" s="13"/>
      <c r="K19" s="2"/>
      <c r="L19" s="2"/>
      <c r="M19" s="2"/>
      <c r="N19" s="2"/>
      <c r="O19" s="2"/>
      <c r="P19" s="2"/>
      <c r="Q19" s="2"/>
    </row>
    <row r="20" spans="1:17" x14ac:dyDescent="0.25">
      <c r="A20" t="str">
        <f t="shared" si="1"/>
        <v>--</v>
      </c>
      <c r="B20" s="13"/>
      <c r="C20" s="13"/>
      <c r="D20" s="13"/>
      <c r="E20" s="13"/>
      <c r="F20" s="13"/>
      <c r="G20" s="13"/>
      <c r="K20" s="2"/>
      <c r="L20" s="2"/>
      <c r="M20" s="2"/>
      <c r="N20" s="2"/>
      <c r="O20" s="2"/>
      <c r="P20" s="2"/>
      <c r="Q20" s="2"/>
    </row>
    <row r="21" spans="1:17" x14ac:dyDescent="0.25">
      <c r="A21" t="str">
        <f t="shared" si="1"/>
        <v>--</v>
      </c>
      <c r="B21" s="13"/>
      <c r="C21" s="13"/>
      <c r="D21" s="13"/>
      <c r="E21" s="13"/>
      <c r="F21" s="13"/>
      <c r="G21" s="13"/>
      <c r="K21" s="2"/>
      <c r="L21" s="2"/>
      <c r="M21" s="2"/>
      <c r="N21" s="2"/>
      <c r="O21" s="2"/>
      <c r="P21" s="2"/>
      <c r="Q21" s="2"/>
    </row>
    <row r="22" spans="1:17" x14ac:dyDescent="0.25">
      <c r="A22" t="str">
        <f t="shared" si="1"/>
        <v>--</v>
      </c>
      <c r="B22" s="13"/>
      <c r="C22" s="13"/>
      <c r="D22" s="13"/>
      <c r="E22" s="13"/>
      <c r="F22" s="13"/>
      <c r="G22" s="13"/>
      <c r="K22" s="2"/>
      <c r="L22" s="2"/>
      <c r="M22" s="2"/>
      <c r="N22" s="2"/>
      <c r="O22" s="2"/>
      <c r="P22" s="2"/>
      <c r="Q22" s="2"/>
    </row>
    <row r="23" spans="1:17" x14ac:dyDescent="0.25">
      <c r="A23" t="str">
        <f t="shared" si="1"/>
        <v>--</v>
      </c>
      <c r="B23" s="13"/>
      <c r="C23" s="13"/>
      <c r="D23" s="13"/>
      <c r="E23" s="13"/>
      <c r="F23" s="13"/>
      <c r="G23" s="13"/>
      <c r="K23" s="2"/>
      <c r="L23" s="2"/>
      <c r="M23" s="2"/>
      <c r="N23" s="2"/>
      <c r="O23" s="2"/>
      <c r="P23" s="2"/>
      <c r="Q23" s="2"/>
    </row>
    <row r="24" spans="1:17" x14ac:dyDescent="0.25">
      <c r="A24" t="str">
        <f t="shared" si="1"/>
        <v>--</v>
      </c>
      <c r="B24" s="13"/>
      <c r="C24" s="13"/>
      <c r="D24" s="13"/>
      <c r="E24" s="13"/>
      <c r="F24" s="13"/>
      <c r="G24" s="13"/>
    </row>
    <row r="25" spans="1:17" x14ac:dyDescent="0.25">
      <c r="B25" s="13"/>
      <c r="C25" s="13"/>
      <c r="D25" s="13"/>
      <c r="E25" s="13"/>
      <c r="F25" s="13"/>
      <c r="G25" s="13"/>
    </row>
    <row r="26" spans="1:17" x14ac:dyDescent="0.25">
      <c r="B26" s="13"/>
      <c r="C26" s="13"/>
      <c r="D26" s="13"/>
      <c r="E26" s="13"/>
      <c r="F26" s="13"/>
      <c r="G26" s="13"/>
    </row>
    <row r="27" spans="1:17" x14ac:dyDescent="0.25">
      <c r="B27" s="13"/>
      <c r="C27" s="13"/>
      <c r="D27" s="13"/>
      <c r="E27" s="13"/>
      <c r="F27" s="13"/>
      <c r="G27" s="13"/>
    </row>
    <row r="28" spans="1:17" x14ac:dyDescent="0.25">
      <c r="A28" s="11"/>
      <c r="B28" s="13"/>
      <c r="C28" s="13"/>
      <c r="D28" s="13"/>
      <c r="E28" s="13"/>
      <c r="F28" s="13"/>
      <c r="G28" s="17"/>
    </row>
    <row r="29" spans="1:17" x14ac:dyDescent="0.25">
      <c r="B29" s="13"/>
      <c r="C29" s="13"/>
      <c r="D29" s="13"/>
      <c r="E29" s="13"/>
      <c r="F29" s="14"/>
      <c r="G29" s="15"/>
    </row>
    <row r="30" spans="1:17" x14ac:dyDescent="0.25">
      <c r="B30" s="13"/>
      <c r="C30" s="13"/>
      <c r="D30" s="13"/>
      <c r="E30" s="13"/>
      <c r="F30" s="14"/>
      <c r="G30" s="15"/>
    </row>
    <row r="31" spans="1:17" x14ac:dyDescent="0.25">
      <c r="B31" s="13"/>
      <c r="C31" s="13"/>
      <c r="D31" s="13"/>
      <c r="E31" s="13"/>
      <c r="F31" s="14"/>
      <c r="G31" s="15"/>
    </row>
    <row r="32" spans="1:17" x14ac:dyDescent="0.25">
      <c r="B32" s="13"/>
      <c r="C32" s="13"/>
      <c r="D32" s="13"/>
      <c r="E32" s="13"/>
      <c r="F32" s="14"/>
      <c r="G32" s="15"/>
    </row>
    <row r="33" spans="6:7" x14ac:dyDescent="0.25">
      <c r="F33" s="2"/>
      <c r="G33" s="12"/>
    </row>
    <row r="34" spans="6:7" x14ac:dyDescent="0.25">
      <c r="F34" s="2"/>
      <c r="G34" s="12"/>
    </row>
    <row r="35" spans="6:7" x14ac:dyDescent="0.25">
      <c r="F35" s="2"/>
      <c r="G35" s="12"/>
    </row>
    <row r="36" spans="6:7" x14ac:dyDescent="0.25">
      <c r="F36" s="2"/>
      <c r="G36" s="12"/>
    </row>
    <row r="37" spans="6:7" x14ac:dyDescent="0.25">
      <c r="F37" s="2"/>
      <c r="G37" s="12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workbookViewId="0">
      <selection activeCell="C11" sqref="C11"/>
    </sheetView>
  </sheetViews>
  <sheetFormatPr baseColWidth="10" defaultRowHeight="15" x14ac:dyDescent="0.25"/>
  <cols>
    <col min="1" max="1" width="29" customWidth="1"/>
    <col min="3" max="3" width="18.5703125" customWidth="1"/>
    <col min="5" max="5" width="28.85546875" customWidth="1"/>
    <col min="9" max="9" width="15.28515625" customWidth="1"/>
    <col min="10" max="12" width="12" bestFit="1" customWidth="1"/>
    <col min="13" max="13" width="11.5703125" bestFit="1" customWidth="1"/>
    <col min="14" max="14" width="12" bestFit="1" customWidth="1"/>
    <col min="18" max="18" width="11.42578125" customWidth="1"/>
    <col min="19" max="19" width="27.85546875" customWidth="1"/>
  </cols>
  <sheetData>
    <row r="1" spans="1:25" x14ac:dyDescent="0.25">
      <c r="B1" t="s">
        <v>0</v>
      </c>
    </row>
    <row r="2" spans="1:25" x14ac:dyDescent="0.25">
      <c r="B2" t="s">
        <v>1</v>
      </c>
      <c r="J2" t="s">
        <v>13</v>
      </c>
      <c r="K2" t="s">
        <v>14</v>
      </c>
      <c r="L2" t="s">
        <v>18</v>
      </c>
      <c r="M2" t="s">
        <v>19</v>
      </c>
      <c r="N2" t="s">
        <v>14</v>
      </c>
    </row>
    <row r="3" spans="1:25" x14ac:dyDescent="0.25">
      <c r="J3" t="s">
        <v>12</v>
      </c>
      <c r="K3" t="s">
        <v>15</v>
      </c>
      <c r="L3" t="s">
        <v>15</v>
      </c>
      <c r="M3" t="s">
        <v>15</v>
      </c>
      <c r="N3" t="s">
        <v>20</v>
      </c>
      <c r="O3" t="s">
        <v>26</v>
      </c>
    </row>
    <row r="4" spans="1:25" x14ac:dyDescent="0.25">
      <c r="B4" t="s">
        <v>2</v>
      </c>
      <c r="C4" t="str">
        <f>C9</f>
        <v>1001716598041</v>
      </c>
      <c r="D4" t="str">
        <f>VLOOKUP(C4,UA_BD!$C$8:$D$342,2,FALSE)</f>
        <v>GMF-Viau(2)</v>
      </c>
      <c r="I4" t="s">
        <v>16</v>
      </c>
      <c r="J4" s="7">
        <v>19000</v>
      </c>
      <c r="K4" s="7">
        <v>17000</v>
      </c>
      <c r="L4" s="7">
        <v>10000</v>
      </c>
      <c r="M4" s="7">
        <v>9400</v>
      </c>
      <c r="N4" s="7">
        <f>SUM(R9:R39)</f>
        <v>0</v>
      </c>
    </row>
    <row r="5" spans="1:25" x14ac:dyDescent="0.25">
      <c r="B5" t="s">
        <v>3</v>
      </c>
      <c r="C5" t="s">
        <v>28</v>
      </c>
      <c r="I5" t="s">
        <v>17</v>
      </c>
      <c r="J5" s="7">
        <v>10000</v>
      </c>
      <c r="K5" s="7">
        <v>10000</v>
      </c>
      <c r="L5" s="7">
        <v>5000</v>
      </c>
      <c r="M5" s="7">
        <v>5500</v>
      </c>
      <c r="N5" s="7">
        <v>9000</v>
      </c>
    </row>
    <row r="6" spans="1:25" x14ac:dyDescent="0.25">
      <c r="I6" t="s">
        <v>25</v>
      </c>
      <c r="J6" s="8">
        <f>J4/J5</f>
        <v>1.9</v>
      </c>
      <c r="K6" s="8">
        <f t="shared" ref="K6:N6" si="0">K4/K5</f>
        <v>1.7</v>
      </c>
      <c r="L6" s="8">
        <f t="shared" si="0"/>
        <v>2</v>
      </c>
      <c r="M6" s="8">
        <f t="shared" si="0"/>
        <v>1.709090909090909</v>
      </c>
      <c r="N6" s="8">
        <f t="shared" si="0"/>
        <v>0</v>
      </c>
      <c r="O6" s="9">
        <v>1.65</v>
      </c>
    </row>
    <row r="7" spans="1:25" x14ac:dyDescent="0.25">
      <c r="V7">
        <v>20</v>
      </c>
      <c r="W7">
        <v>11</v>
      </c>
      <c r="X7">
        <v>5</v>
      </c>
      <c r="Y7">
        <v>4</v>
      </c>
    </row>
    <row r="8" spans="1:25" x14ac:dyDescent="0.25">
      <c r="A8" s="11" t="s">
        <v>37</v>
      </c>
      <c r="B8" t="s">
        <v>38</v>
      </c>
      <c r="C8" t="s">
        <v>39</v>
      </c>
      <c r="D8" t="s">
        <v>41</v>
      </c>
      <c r="E8" t="s">
        <v>42</v>
      </c>
      <c r="F8" t="s">
        <v>43</v>
      </c>
      <c r="G8" s="11" t="s">
        <v>4</v>
      </c>
      <c r="H8" t="s">
        <v>5</v>
      </c>
      <c r="I8" t="s">
        <v>6</v>
      </c>
      <c r="J8" t="s">
        <v>7</v>
      </c>
      <c r="K8" t="s">
        <v>8</v>
      </c>
      <c r="L8" t="s">
        <v>9</v>
      </c>
      <c r="M8" t="s">
        <v>10</v>
      </c>
      <c r="N8" t="s">
        <v>11</v>
      </c>
      <c r="P8" t="s">
        <v>27</v>
      </c>
      <c r="Q8" t="s">
        <v>21</v>
      </c>
      <c r="R8" t="s">
        <v>22</v>
      </c>
      <c r="S8" t="s">
        <v>23</v>
      </c>
      <c r="T8" t="s">
        <v>24</v>
      </c>
      <c r="V8" t="s">
        <v>21</v>
      </c>
      <c r="W8" t="s">
        <v>22</v>
      </c>
      <c r="X8" t="s">
        <v>23</v>
      </c>
      <c r="Y8" t="s">
        <v>24</v>
      </c>
    </row>
    <row r="9" spans="1:25" x14ac:dyDescent="0.25">
      <c r="A9" t="str">
        <f>CONCATENATE(C9,"-",D9,"-",G9)</f>
        <v>1001716598041-1911-Jour</v>
      </c>
      <c r="B9" t="s">
        <v>44</v>
      </c>
      <c r="C9" t="s">
        <v>61</v>
      </c>
      <c r="D9">
        <v>1911</v>
      </c>
      <c r="E9" t="s">
        <v>47</v>
      </c>
      <c r="F9" s="2">
        <v>7</v>
      </c>
      <c r="G9" s="12" t="s">
        <v>48</v>
      </c>
      <c r="H9" s="3">
        <v>0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0</v>
      </c>
      <c r="O9" s="4">
        <f>((((365-($V$7+$W$7+$X$7+$Y$7)+(($V$7*V9)+($W$7*W9)+($X$7*X9)+($Y$7*Y9)))/7)*((H9*$F9)+(I9*$F9)+(J9*$F9)+(K9*$F9)+(L9*$F9)+(M9*$F9)+(N9*$F9))))</f>
        <v>1825</v>
      </c>
      <c r="P9" s="10"/>
      <c r="Q9" s="10"/>
      <c r="R9" s="10"/>
      <c r="S9" s="10"/>
      <c r="T9" s="10"/>
      <c r="V9" s="1">
        <v>1</v>
      </c>
      <c r="W9" s="1">
        <v>1</v>
      </c>
      <c r="X9" s="1">
        <v>1</v>
      </c>
      <c r="Y9" s="1">
        <v>1</v>
      </c>
    </row>
    <row r="10" spans="1:25" x14ac:dyDescent="0.25">
      <c r="A10" t="str">
        <f t="shared" ref="A10:A24" si="1">CONCATENATE(C10,"-",D10,"-",G10)</f>
        <v>1001716598041-1911-Nuit</v>
      </c>
      <c r="B10" t="s">
        <v>44</v>
      </c>
      <c r="C10" t="s">
        <v>61</v>
      </c>
      <c r="D10">
        <v>1911</v>
      </c>
      <c r="E10" t="s">
        <v>47</v>
      </c>
      <c r="F10" s="2">
        <v>7</v>
      </c>
      <c r="G10" s="12" t="s">
        <v>49</v>
      </c>
      <c r="H10" s="3">
        <v>1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4">
        <f>((((365-($V$7+$W$7+$X$7+$Y$7)+(($V$7*V10)+($W$7*W10)+($X$7*X10)+($Y$7*Y10)))/7)*((H10*$F10)+(I10*$F10)+(J10*$F10)+(K10*$F10)+(L10*$F10)+(M10*$F10)+(N10*$F10))))</f>
        <v>730</v>
      </c>
      <c r="P10" s="10"/>
      <c r="Q10" s="10"/>
      <c r="R10" s="10"/>
      <c r="S10" s="10"/>
      <c r="T10" s="10"/>
      <c r="V10" s="1">
        <v>1</v>
      </c>
      <c r="W10" s="1">
        <v>1</v>
      </c>
      <c r="X10" s="1">
        <v>1</v>
      </c>
      <c r="Y10" s="1">
        <v>1</v>
      </c>
    </row>
    <row r="11" spans="1:25" x14ac:dyDescent="0.25">
      <c r="A11" t="str">
        <f t="shared" si="1"/>
        <v>1001716598041-1911-Soir</v>
      </c>
      <c r="B11" t="s">
        <v>44</v>
      </c>
      <c r="C11" t="s">
        <v>61</v>
      </c>
      <c r="D11">
        <v>1911</v>
      </c>
      <c r="E11" t="s">
        <v>47</v>
      </c>
      <c r="F11" s="2">
        <v>7</v>
      </c>
      <c r="G11" s="12" t="s">
        <v>50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4">
        <f>((((365-($V$7+$W$7+$X$7+$Y$7)+(($V$7*V11)+($W$7*W11)+($X$7*X11)+($Y$7*Y11)))/7)*((H11*$F11)+(I11*$F11)+(J11*$F11)+(K11*$F11)+(L11*$F11)+(M11*$F11)+(N11*$F11))))</f>
        <v>0</v>
      </c>
      <c r="P11" s="10"/>
      <c r="Q11" s="10"/>
      <c r="R11" s="10"/>
      <c r="S11" s="10"/>
      <c r="T11" s="10"/>
      <c r="V11" s="1">
        <v>1</v>
      </c>
      <c r="W11" s="1">
        <v>1</v>
      </c>
      <c r="X11" s="1">
        <v>1</v>
      </c>
      <c r="Y11" s="1">
        <v>1</v>
      </c>
    </row>
    <row r="12" spans="1:25" x14ac:dyDescent="0.25">
      <c r="A12" t="str">
        <f t="shared" si="1"/>
        <v>--</v>
      </c>
      <c r="F12" s="2"/>
      <c r="G12" s="12"/>
      <c r="H12" s="3"/>
      <c r="I12" s="3"/>
      <c r="J12" s="3"/>
      <c r="K12" s="3"/>
      <c r="L12" s="3"/>
      <c r="M12" s="3"/>
      <c r="N12" s="3"/>
      <c r="O12" s="4">
        <f>((((365-($V$7+$W$7+$X$7+$Y$7)+(($V$7*V12)+($W$7*W12)+($X$7*X12)+($Y$7*Y12)))/7)*((H12*$F12)+(I12*$F12)+(J12*$F12)+(K12*$F12)+(L12*$F12)+(M12*$F12)+(N12*$F12))))</f>
        <v>0</v>
      </c>
      <c r="P12" s="10"/>
      <c r="Q12" s="10"/>
      <c r="R12" s="10"/>
      <c r="S12" s="10"/>
      <c r="T12" s="10"/>
      <c r="V12" s="1">
        <v>1</v>
      </c>
      <c r="W12" s="1">
        <v>1</v>
      </c>
      <c r="X12" s="1">
        <v>1</v>
      </c>
      <c r="Y12" s="1">
        <v>1</v>
      </c>
    </row>
    <row r="13" spans="1:25" x14ac:dyDescent="0.25">
      <c r="A13" t="str">
        <f t="shared" si="1"/>
        <v>--</v>
      </c>
      <c r="F13" s="2"/>
      <c r="G13" s="12"/>
      <c r="H13" s="3"/>
      <c r="I13" s="3"/>
      <c r="J13" s="3"/>
      <c r="K13" s="3"/>
      <c r="L13" s="3"/>
      <c r="M13" s="3"/>
      <c r="N13" s="3"/>
      <c r="O13" s="4">
        <f>((((365-($V$7+$W$7+$X$7+$Y$7)+(($V$7*V13)+($W$7*W13)+($X$7*X13)+($Y$7*Y13)))/7)*((H13*$F13)+(I13*$F13)+(J13*$F13)+(K13*$F13)+(L13*$F13)+(M13*$F13)+(N13*$F13))))</f>
        <v>0</v>
      </c>
      <c r="P13" s="10"/>
      <c r="Q13" s="10"/>
      <c r="R13" s="10"/>
      <c r="S13" s="10"/>
      <c r="T13" s="10"/>
      <c r="V13" s="1">
        <v>1</v>
      </c>
      <c r="W13" s="1">
        <v>1</v>
      </c>
      <c r="X13" s="1">
        <v>1</v>
      </c>
      <c r="Y13" s="1">
        <v>1</v>
      </c>
    </row>
    <row r="14" spans="1:25" x14ac:dyDescent="0.25">
      <c r="A14" t="str">
        <f t="shared" si="1"/>
        <v>--</v>
      </c>
      <c r="F14" s="2"/>
      <c r="G14" s="12"/>
      <c r="H14" s="3"/>
      <c r="I14" s="3"/>
      <c r="J14" s="3"/>
      <c r="K14" s="3"/>
      <c r="L14" s="3"/>
      <c r="M14" s="3"/>
      <c r="N14" s="3"/>
      <c r="O14" s="4">
        <f>((((365-($V$7+$W$7+$X$7+$Y$7)+(($V$7*V15)+($W$7*W15)+($X$7*X15)+($Y$7*Y15)))/7)*((H14*$F14)+(I14*$F14)+(J14*$F14)+(K14*$F14)+(L14*$F14)+(M14*$F14)+(N14*$F14))))</f>
        <v>0</v>
      </c>
      <c r="P14" s="10"/>
      <c r="Q14" s="10"/>
      <c r="R14" s="10"/>
      <c r="S14" s="10"/>
      <c r="T14" s="10"/>
      <c r="V14" s="1">
        <v>1</v>
      </c>
      <c r="W14" s="1">
        <v>1</v>
      </c>
      <c r="X14" s="1">
        <v>1</v>
      </c>
      <c r="Y14" s="1">
        <v>1</v>
      </c>
    </row>
    <row r="15" spans="1:25" x14ac:dyDescent="0.25">
      <c r="A15" t="str">
        <f t="shared" si="1"/>
        <v>--</v>
      </c>
      <c r="B15" s="13"/>
      <c r="C15" s="13"/>
      <c r="D15" s="13"/>
      <c r="E15" s="13"/>
      <c r="F15" s="13"/>
      <c r="G15" s="13"/>
      <c r="K15" s="2"/>
      <c r="L15" s="2"/>
      <c r="M15" s="2"/>
      <c r="N15" s="2"/>
      <c r="O15" s="2"/>
      <c r="P15" s="2"/>
      <c r="Q15" s="2"/>
      <c r="V15" s="1"/>
      <c r="W15" s="1"/>
      <c r="X15" s="1"/>
      <c r="Y15" s="1"/>
    </row>
    <row r="16" spans="1:25" x14ac:dyDescent="0.25">
      <c r="A16" t="str">
        <f t="shared" si="1"/>
        <v>--</v>
      </c>
      <c r="B16" s="13"/>
      <c r="C16" s="13"/>
      <c r="D16" s="13"/>
      <c r="E16" s="13"/>
      <c r="F16" s="13"/>
      <c r="G16" s="13"/>
      <c r="K16" s="2"/>
      <c r="L16" s="2"/>
      <c r="M16" s="2"/>
      <c r="N16" s="2"/>
      <c r="O16" s="2"/>
      <c r="P16" s="2"/>
      <c r="Q16" s="2"/>
    </row>
    <row r="17" spans="1:17" x14ac:dyDescent="0.25">
      <c r="A17" t="str">
        <f t="shared" si="1"/>
        <v>--</v>
      </c>
      <c r="B17" s="13"/>
      <c r="C17" s="13"/>
      <c r="D17" s="13"/>
      <c r="E17" s="13"/>
      <c r="F17" s="13"/>
      <c r="G17" s="13"/>
      <c r="K17" s="2"/>
      <c r="L17" s="2"/>
      <c r="M17" s="2"/>
      <c r="N17" s="2"/>
      <c r="O17" s="2"/>
      <c r="P17" s="2"/>
      <c r="Q17" s="2"/>
    </row>
    <row r="18" spans="1:17" x14ac:dyDescent="0.25">
      <c r="A18" t="str">
        <f t="shared" si="1"/>
        <v>--</v>
      </c>
      <c r="B18" s="13"/>
      <c r="C18" s="13"/>
      <c r="D18" s="13"/>
      <c r="E18" s="13"/>
      <c r="F18" s="13"/>
      <c r="G18" s="13"/>
      <c r="K18" s="2"/>
      <c r="L18" s="2"/>
      <c r="M18" s="2"/>
      <c r="N18" s="2"/>
      <c r="O18" s="2"/>
      <c r="P18" s="2"/>
      <c r="Q18" s="2"/>
    </row>
    <row r="19" spans="1:17" x14ac:dyDescent="0.25">
      <c r="A19" t="str">
        <f t="shared" si="1"/>
        <v>--</v>
      </c>
      <c r="B19" s="13"/>
      <c r="C19" s="13"/>
      <c r="D19" s="13"/>
      <c r="E19" s="13"/>
      <c r="F19" s="13"/>
      <c r="G19" s="13"/>
      <c r="K19" s="2"/>
      <c r="L19" s="2"/>
      <c r="M19" s="2"/>
      <c r="N19" s="2"/>
      <c r="O19" s="2"/>
      <c r="P19" s="2"/>
      <c r="Q19" s="2"/>
    </row>
    <row r="20" spans="1:17" x14ac:dyDescent="0.25">
      <c r="A20" t="str">
        <f t="shared" si="1"/>
        <v>--</v>
      </c>
      <c r="B20" s="13"/>
      <c r="C20" s="13"/>
      <c r="D20" s="13"/>
      <c r="E20" s="13"/>
      <c r="F20" s="13"/>
      <c r="G20" s="13"/>
      <c r="K20" s="2"/>
      <c r="L20" s="2"/>
      <c r="M20" s="2"/>
      <c r="N20" s="2"/>
      <c r="O20" s="2"/>
      <c r="P20" s="2"/>
      <c r="Q20" s="2"/>
    </row>
    <row r="21" spans="1:17" x14ac:dyDescent="0.25">
      <c r="A21" t="str">
        <f t="shared" si="1"/>
        <v>--</v>
      </c>
      <c r="B21" s="13"/>
      <c r="C21" s="13"/>
      <c r="D21" s="13"/>
      <c r="E21" s="13"/>
      <c r="F21" s="13"/>
      <c r="G21" s="13"/>
      <c r="K21" s="2"/>
      <c r="L21" s="2"/>
      <c r="M21" s="2"/>
      <c r="N21" s="2"/>
      <c r="O21" s="2"/>
      <c r="P21" s="2"/>
      <c r="Q21" s="2"/>
    </row>
    <row r="22" spans="1:17" x14ac:dyDescent="0.25">
      <c r="A22" t="str">
        <f t="shared" si="1"/>
        <v>--</v>
      </c>
      <c r="B22" s="13"/>
      <c r="C22" s="13"/>
      <c r="D22" s="13"/>
      <c r="E22" s="13"/>
      <c r="F22" s="13"/>
      <c r="G22" s="13"/>
      <c r="K22" s="2"/>
      <c r="L22" s="2"/>
      <c r="M22" s="2"/>
      <c r="N22" s="2"/>
      <c r="O22" s="2"/>
      <c r="P22" s="2"/>
      <c r="Q22" s="2"/>
    </row>
    <row r="23" spans="1:17" x14ac:dyDescent="0.25">
      <c r="A23" t="str">
        <f t="shared" si="1"/>
        <v>--</v>
      </c>
      <c r="B23" s="13"/>
      <c r="C23" s="13"/>
      <c r="D23" s="13"/>
      <c r="E23" s="13"/>
      <c r="F23" s="13"/>
      <c r="G23" s="13"/>
      <c r="K23" s="2"/>
      <c r="L23" s="2"/>
      <c r="M23" s="2"/>
      <c r="N23" s="2"/>
      <c r="O23" s="2"/>
      <c r="P23" s="2"/>
      <c r="Q23" s="2"/>
    </row>
    <row r="24" spans="1:17" x14ac:dyDescent="0.25">
      <c r="A24" t="str">
        <f t="shared" si="1"/>
        <v>--</v>
      </c>
      <c r="B24" s="13"/>
      <c r="C24" s="13"/>
      <c r="D24" s="13"/>
      <c r="E24" s="13"/>
      <c r="F24" s="13"/>
      <c r="G24" s="13"/>
    </row>
    <row r="25" spans="1:17" x14ac:dyDescent="0.25">
      <c r="B25" s="13"/>
      <c r="C25" s="13"/>
      <c r="D25" s="13"/>
      <c r="E25" s="13"/>
      <c r="F25" s="13"/>
      <c r="G25" s="13"/>
    </row>
    <row r="26" spans="1:17" x14ac:dyDescent="0.25">
      <c r="B26" s="13"/>
      <c r="C26" s="13"/>
      <c r="D26" s="13"/>
      <c r="E26" s="13"/>
      <c r="F26" s="13"/>
      <c r="G26" s="13"/>
    </row>
    <row r="27" spans="1:17" x14ac:dyDescent="0.25">
      <c r="B27" s="13"/>
      <c r="C27" s="13"/>
      <c r="D27" s="13"/>
      <c r="E27" s="13"/>
      <c r="F27" s="13"/>
      <c r="G27" s="13"/>
    </row>
    <row r="28" spans="1:17" x14ac:dyDescent="0.25">
      <c r="A28" s="11"/>
      <c r="B28" s="13"/>
      <c r="C28" s="13"/>
      <c r="D28" s="13"/>
      <c r="E28" s="13"/>
      <c r="F28" s="13"/>
      <c r="G28" s="17"/>
    </row>
    <row r="29" spans="1:17" x14ac:dyDescent="0.25">
      <c r="B29" s="13"/>
      <c r="C29" s="13"/>
      <c r="D29" s="13"/>
      <c r="E29" s="13"/>
      <c r="F29" s="14"/>
      <c r="G29" s="15"/>
    </row>
    <row r="30" spans="1:17" x14ac:dyDescent="0.25">
      <c r="B30" s="13"/>
      <c r="C30" s="13"/>
      <c r="D30" s="13"/>
      <c r="E30" s="13"/>
      <c r="F30" s="14"/>
      <c r="G30" s="15"/>
    </row>
    <row r="31" spans="1:17" x14ac:dyDescent="0.25">
      <c r="B31" s="13"/>
      <c r="C31" s="13"/>
      <c r="D31" s="13"/>
      <c r="E31" s="13"/>
      <c r="F31" s="14"/>
      <c r="G31" s="15"/>
    </row>
    <row r="32" spans="1:17" x14ac:dyDescent="0.25">
      <c r="B32" s="13"/>
      <c r="C32" s="13"/>
      <c r="D32" s="13"/>
      <c r="E32" s="13"/>
      <c r="F32" s="14"/>
      <c r="G32" s="15"/>
    </row>
    <row r="33" spans="6:7" x14ac:dyDescent="0.25">
      <c r="F33" s="2"/>
      <c r="G33" s="12"/>
    </row>
    <row r="34" spans="6:7" x14ac:dyDescent="0.25">
      <c r="F34" s="2"/>
      <c r="G34" s="12"/>
    </row>
    <row r="35" spans="6:7" x14ac:dyDescent="0.25">
      <c r="F35" s="2"/>
      <c r="G35" s="12"/>
    </row>
    <row r="36" spans="6:7" x14ac:dyDescent="0.25">
      <c r="F36" s="2"/>
      <c r="G36" s="12"/>
    </row>
    <row r="37" spans="6:7" x14ac:dyDescent="0.25">
      <c r="F37" s="2"/>
      <c r="G37" s="12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7"/>
  <sheetViews>
    <sheetView tabSelected="1" workbookViewId="0">
      <selection activeCell="J22" sqref="J22"/>
    </sheetView>
  </sheetViews>
  <sheetFormatPr baseColWidth="10" defaultRowHeight="15" x14ac:dyDescent="0.25"/>
  <cols>
    <col min="1" max="1" width="29" customWidth="1"/>
    <col min="3" max="3" width="18.5703125" customWidth="1"/>
    <col min="5" max="5" width="28.85546875" customWidth="1"/>
    <col min="9" max="9" width="15.28515625" customWidth="1"/>
    <col min="10" max="12" width="12" bestFit="1" customWidth="1"/>
    <col min="13" max="13" width="11.5703125" bestFit="1" customWidth="1"/>
    <col min="14" max="14" width="12" bestFit="1" customWidth="1"/>
    <col min="18" max="18" width="11.42578125" customWidth="1"/>
    <col min="19" max="19" width="27.85546875" customWidth="1"/>
  </cols>
  <sheetData>
    <row r="1" spans="1:25" x14ac:dyDescent="0.25">
      <c r="B1" t="s">
        <v>0</v>
      </c>
    </row>
    <row r="2" spans="1:25" x14ac:dyDescent="0.25">
      <c r="B2" t="s">
        <v>1</v>
      </c>
      <c r="J2" t="s">
        <v>13</v>
      </c>
      <c r="K2" t="s">
        <v>14</v>
      </c>
      <c r="L2" t="s">
        <v>18</v>
      </c>
      <c r="M2" t="s">
        <v>19</v>
      </c>
      <c r="N2" t="s">
        <v>14</v>
      </c>
    </row>
    <row r="3" spans="1:25" x14ac:dyDescent="0.25">
      <c r="J3" t="s">
        <v>12</v>
      </c>
      <c r="K3" t="s">
        <v>15</v>
      </c>
      <c r="L3" t="s">
        <v>15</v>
      </c>
      <c r="M3" t="s">
        <v>15</v>
      </c>
      <c r="N3" t="s">
        <v>20</v>
      </c>
      <c r="O3" t="s">
        <v>26</v>
      </c>
    </row>
    <row r="4" spans="1:25" x14ac:dyDescent="0.25">
      <c r="B4" t="s">
        <v>2</v>
      </c>
      <c r="C4" t="str">
        <f>C9</f>
        <v>1001716598051</v>
      </c>
      <c r="D4" t="str">
        <f>VLOOKUP(C4,UA_BD!$C$8:$D$342,2,FALSE)</f>
        <v>GMF-Levasseur</v>
      </c>
      <c r="I4" t="s">
        <v>16</v>
      </c>
      <c r="J4" s="7">
        <v>19000</v>
      </c>
      <c r="K4" s="7">
        <v>17000</v>
      </c>
      <c r="L4" s="7">
        <v>10000</v>
      </c>
      <c r="M4" s="7">
        <v>9400</v>
      </c>
      <c r="N4" s="7">
        <f>SUM(R9:R39)</f>
        <v>0</v>
      </c>
    </row>
    <row r="5" spans="1:25" x14ac:dyDescent="0.25">
      <c r="B5" t="s">
        <v>3</v>
      </c>
      <c r="C5" t="s">
        <v>28</v>
      </c>
      <c r="I5" t="s">
        <v>17</v>
      </c>
      <c r="J5" s="7">
        <v>10000</v>
      </c>
      <c r="K5" s="7">
        <v>10000</v>
      </c>
      <c r="L5" s="7">
        <v>5000</v>
      </c>
      <c r="M5" s="7">
        <v>5500</v>
      </c>
      <c r="N5" s="7">
        <v>9000</v>
      </c>
    </row>
    <row r="6" spans="1:25" x14ac:dyDescent="0.25">
      <c r="I6" t="s">
        <v>25</v>
      </c>
      <c r="J6" s="8">
        <f>J4/J5</f>
        <v>1.9</v>
      </c>
      <c r="K6" s="8">
        <f t="shared" ref="K6:N6" si="0">K4/K5</f>
        <v>1.7</v>
      </c>
      <c r="L6" s="8">
        <f t="shared" si="0"/>
        <v>2</v>
      </c>
      <c r="M6" s="8">
        <f t="shared" si="0"/>
        <v>1.709090909090909</v>
      </c>
      <c r="N6" s="8">
        <f t="shared" si="0"/>
        <v>0</v>
      </c>
      <c r="O6" s="9">
        <v>1.65</v>
      </c>
    </row>
    <row r="7" spans="1:25" x14ac:dyDescent="0.25">
      <c r="V7">
        <v>20</v>
      </c>
      <c r="W7">
        <v>11</v>
      </c>
      <c r="X7">
        <v>5</v>
      </c>
      <c r="Y7">
        <v>4</v>
      </c>
    </row>
    <row r="8" spans="1:25" x14ac:dyDescent="0.25">
      <c r="A8" s="11" t="s">
        <v>37</v>
      </c>
      <c r="B8" t="s">
        <v>38</v>
      </c>
      <c r="C8" t="s">
        <v>39</v>
      </c>
      <c r="D8" t="s">
        <v>41</v>
      </c>
      <c r="E8" t="s">
        <v>42</v>
      </c>
      <c r="F8" t="s">
        <v>43</v>
      </c>
      <c r="G8" s="11" t="s">
        <v>4</v>
      </c>
      <c r="H8" t="s">
        <v>5</v>
      </c>
      <c r="I8" t="s">
        <v>6</v>
      </c>
      <c r="J8" t="s">
        <v>7</v>
      </c>
      <c r="K8" t="s">
        <v>8</v>
      </c>
      <c r="L8" t="s">
        <v>9</v>
      </c>
      <c r="M8" t="s">
        <v>10</v>
      </c>
      <c r="N8" t="s">
        <v>11</v>
      </c>
      <c r="P8" t="s">
        <v>27</v>
      </c>
      <c r="Q8" t="s">
        <v>21</v>
      </c>
      <c r="R8" t="s">
        <v>22</v>
      </c>
      <c r="S8" t="s">
        <v>23</v>
      </c>
      <c r="T8" t="s">
        <v>24</v>
      </c>
      <c r="V8" t="s">
        <v>21</v>
      </c>
      <c r="W8" t="s">
        <v>22</v>
      </c>
      <c r="X8" t="s">
        <v>23</v>
      </c>
      <c r="Y8" t="s">
        <v>24</v>
      </c>
    </row>
    <row r="9" spans="1:25" x14ac:dyDescent="0.25">
      <c r="A9" t="str">
        <f>CONCATENATE(C9,"-",D9,"-",G9)</f>
        <v>1001716598051-1911-Jour</v>
      </c>
      <c r="B9" t="s">
        <v>44</v>
      </c>
      <c r="C9" t="s">
        <v>63</v>
      </c>
      <c r="D9">
        <v>1911</v>
      </c>
      <c r="E9" t="s">
        <v>47</v>
      </c>
      <c r="F9" s="2">
        <v>7</v>
      </c>
      <c r="G9" s="12" t="s">
        <v>48</v>
      </c>
      <c r="H9" s="3">
        <v>0</v>
      </c>
      <c r="I9" s="3">
        <v>1</v>
      </c>
      <c r="J9" s="3">
        <v>1</v>
      </c>
      <c r="K9" s="3">
        <v>1</v>
      </c>
      <c r="L9" s="3">
        <v>1</v>
      </c>
      <c r="M9" s="3">
        <v>1</v>
      </c>
      <c r="N9" s="3">
        <v>0</v>
      </c>
      <c r="O9" s="4">
        <f>((((365-($V$7+$W$7+$X$7+$Y$7)+(($V$7*V9)+($W$7*W9)+($X$7*X9)+($Y$7*Y9)))/7)*((H9*$F9)+(I9*$F9)+(J9*$F9)+(K9*$F9)+(L9*$F9)+(M9*$F9)+(N9*$F9))))</f>
        <v>1825</v>
      </c>
      <c r="P9" s="10"/>
      <c r="Q9" s="10"/>
      <c r="R9" s="10"/>
      <c r="S9" s="10"/>
      <c r="T9" s="10"/>
      <c r="V9" s="1">
        <v>1</v>
      </c>
      <c r="W9" s="1">
        <v>1</v>
      </c>
      <c r="X9" s="1">
        <v>1</v>
      </c>
      <c r="Y9" s="1">
        <v>1</v>
      </c>
    </row>
    <row r="10" spans="1:25" x14ac:dyDescent="0.25">
      <c r="A10" t="str">
        <f t="shared" ref="A10:A24" si="1">CONCATENATE(C10,"-",D10,"-",G10)</f>
        <v>1001716598051-1911-Nuit</v>
      </c>
      <c r="B10" t="s">
        <v>44</v>
      </c>
      <c r="C10" t="s">
        <v>63</v>
      </c>
      <c r="D10">
        <v>1911</v>
      </c>
      <c r="E10" t="s">
        <v>47</v>
      </c>
      <c r="F10" s="2">
        <v>7</v>
      </c>
      <c r="G10" s="12" t="s">
        <v>49</v>
      </c>
      <c r="H10" s="3">
        <v>1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  <c r="N10" s="3">
        <v>1</v>
      </c>
      <c r="O10" s="4">
        <f>((((365-($V$7+$W$7+$X$7+$Y$7)+(($V$7*V10)+($W$7*W10)+($X$7*X10)+($Y$7*Y10)))/7)*((H10*$F10)+(I10*$F10)+(J10*$F10)+(K10*$F10)+(L10*$F10)+(M10*$F10)+(N10*$F10))))</f>
        <v>730</v>
      </c>
      <c r="P10" s="10"/>
      <c r="Q10" s="10"/>
      <c r="R10" s="10"/>
      <c r="S10" s="10"/>
      <c r="T10" s="10"/>
      <c r="V10" s="1">
        <v>1</v>
      </c>
      <c r="W10" s="1">
        <v>1</v>
      </c>
      <c r="X10" s="1">
        <v>1</v>
      </c>
      <c r="Y10" s="1">
        <v>1</v>
      </c>
    </row>
    <row r="11" spans="1:25" x14ac:dyDescent="0.25">
      <c r="A11" t="str">
        <f t="shared" si="1"/>
        <v>1001716598051-1911-Soir</v>
      </c>
      <c r="B11" t="s">
        <v>44</v>
      </c>
      <c r="C11" t="s">
        <v>63</v>
      </c>
      <c r="D11">
        <v>1911</v>
      </c>
      <c r="E11" t="s">
        <v>47</v>
      </c>
      <c r="F11" s="2">
        <v>7</v>
      </c>
      <c r="G11" s="12" t="s">
        <v>50</v>
      </c>
      <c r="H11" s="3">
        <v>0</v>
      </c>
      <c r="I11" s="3">
        <v>0</v>
      </c>
      <c r="J11" s="3">
        <v>0</v>
      </c>
      <c r="K11" s="3">
        <v>0</v>
      </c>
      <c r="L11" s="3">
        <v>0</v>
      </c>
      <c r="M11" s="3">
        <v>0</v>
      </c>
      <c r="N11" s="3">
        <v>0</v>
      </c>
      <c r="O11" s="4">
        <f>((((365-($V$7+$W$7+$X$7+$Y$7)+(($V$7*V11)+($W$7*W11)+($X$7*X11)+($Y$7*Y11)))/7)*((H11*$F11)+(I11*$F11)+(J11*$F11)+(K11*$F11)+(L11*$F11)+(M11*$F11)+(N11*$F11))))</f>
        <v>0</v>
      </c>
      <c r="P11" s="10"/>
      <c r="Q11" s="10"/>
      <c r="R11" s="10"/>
      <c r="S11" s="10"/>
      <c r="T11" s="10"/>
      <c r="V11" s="1">
        <v>1</v>
      </c>
      <c r="W11" s="1">
        <v>1</v>
      </c>
      <c r="X11" s="1">
        <v>1</v>
      </c>
      <c r="Y11" s="1">
        <v>1</v>
      </c>
    </row>
    <row r="12" spans="1:25" x14ac:dyDescent="0.25">
      <c r="A12" t="str">
        <f t="shared" si="1"/>
        <v>--</v>
      </c>
      <c r="F12" s="2"/>
      <c r="G12" s="12"/>
      <c r="H12" s="3"/>
      <c r="I12" s="3"/>
      <c r="J12" s="3"/>
      <c r="K12" s="3"/>
      <c r="L12" s="3"/>
      <c r="M12" s="3"/>
      <c r="N12" s="3"/>
      <c r="O12" s="4">
        <f>((((365-($V$7+$W$7+$X$7+$Y$7)+(($V$7*V12)+($W$7*W12)+($X$7*X12)+($Y$7*Y12)))/7)*((H12*$F12)+(I12*$F12)+(J12*$F12)+(K12*$F12)+(L12*$F12)+(M12*$F12)+(N12*$F12))))</f>
        <v>0</v>
      </c>
      <c r="P12" s="10"/>
      <c r="Q12" s="10"/>
      <c r="R12" s="10"/>
      <c r="S12" s="10"/>
      <c r="T12" s="10"/>
      <c r="V12" s="1">
        <v>1</v>
      </c>
      <c r="W12" s="1">
        <v>1</v>
      </c>
      <c r="X12" s="1">
        <v>1</v>
      </c>
      <c r="Y12" s="1">
        <v>1</v>
      </c>
    </row>
    <row r="13" spans="1:25" x14ac:dyDescent="0.25">
      <c r="A13" t="str">
        <f t="shared" si="1"/>
        <v>--</v>
      </c>
      <c r="F13" s="2"/>
      <c r="G13" s="12"/>
      <c r="H13" s="3"/>
      <c r="I13" s="3"/>
      <c r="J13" s="3"/>
      <c r="K13" s="3"/>
      <c r="L13" s="3"/>
      <c r="M13" s="3"/>
      <c r="N13" s="3"/>
      <c r="O13" s="4">
        <f>((((365-($V$7+$W$7+$X$7+$Y$7)+(($V$7*V13)+($W$7*W13)+($X$7*X13)+($Y$7*Y13)))/7)*((H13*$F13)+(I13*$F13)+(J13*$F13)+(K13*$F13)+(L13*$F13)+(M13*$F13)+(N13*$F13))))</f>
        <v>0</v>
      </c>
      <c r="P13" s="10"/>
      <c r="Q13" s="10"/>
      <c r="R13" s="10"/>
      <c r="S13" s="10"/>
      <c r="T13" s="10"/>
      <c r="V13" s="1">
        <v>1</v>
      </c>
      <c r="W13" s="1">
        <v>1</v>
      </c>
      <c r="X13" s="1">
        <v>1</v>
      </c>
      <c r="Y13" s="1">
        <v>1</v>
      </c>
    </row>
    <row r="14" spans="1:25" x14ac:dyDescent="0.25">
      <c r="A14" t="str">
        <f t="shared" si="1"/>
        <v>--</v>
      </c>
      <c r="F14" s="2"/>
      <c r="G14" s="12"/>
      <c r="H14" s="3"/>
      <c r="I14" s="3"/>
      <c r="J14" s="3"/>
      <c r="K14" s="3"/>
      <c r="L14" s="3"/>
      <c r="M14" s="3"/>
      <c r="N14" s="3"/>
      <c r="O14" s="4">
        <f>((((365-($V$7+$W$7+$X$7+$Y$7)+(($V$7*V15)+($W$7*W15)+($X$7*X15)+($Y$7*Y15)))/7)*((H14*$F14)+(I14*$F14)+(J14*$F14)+(K14*$F14)+(L14*$F14)+(M14*$F14)+(N14*$F14))))</f>
        <v>0</v>
      </c>
      <c r="P14" s="10"/>
      <c r="Q14" s="10"/>
      <c r="R14" s="10"/>
      <c r="S14" s="10"/>
      <c r="T14" s="10"/>
      <c r="V14" s="1">
        <v>1</v>
      </c>
      <c r="W14" s="1">
        <v>1</v>
      </c>
      <c r="X14" s="1">
        <v>1</v>
      </c>
      <c r="Y14" s="1">
        <v>1</v>
      </c>
    </row>
    <row r="15" spans="1:25" x14ac:dyDescent="0.25">
      <c r="A15" t="str">
        <f t="shared" si="1"/>
        <v>--</v>
      </c>
      <c r="B15" s="13"/>
      <c r="C15" s="13"/>
      <c r="D15" s="13"/>
      <c r="E15" s="13"/>
      <c r="F15" s="13"/>
      <c r="G15" s="13"/>
      <c r="K15" s="2"/>
      <c r="L15" s="2"/>
      <c r="M15" s="2"/>
      <c r="N15" s="2"/>
      <c r="O15" s="2"/>
      <c r="P15" s="2"/>
      <c r="Q15" s="2"/>
      <c r="V15" s="1"/>
      <c r="W15" s="1"/>
      <c r="X15" s="1"/>
      <c r="Y15" s="1"/>
    </row>
    <row r="16" spans="1:25" x14ac:dyDescent="0.25">
      <c r="A16" t="str">
        <f t="shared" si="1"/>
        <v>--</v>
      </c>
      <c r="B16" s="13"/>
      <c r="C16" s="13"/>
      <c r="D16" s="13"/>
      <c r="E16" s="13"/>
      <c r="F16" s="13"/>
      <c r="G16" s="13"/>
      <c r="K16" s="2"/>
      <c r="L16" s="2"/>
      <c r="M16" s="2"/>
      <c r="N16" s="2"/>
      <c r="O16" s="2"/>
      <c r="P16" s="2"/>
      <c r="Q16" s="2"/>
    </row>
    <row r="17" spans="1:17" x14ac:dyDescent="0.25">
      <c r="A17" t="str">
        <f t="shared" si="1"/>
        <v>--</v>
      </c>
      <c r="B17" s="13"/>
      <c r="C17" s="13"/>
      <c r="D17" s="13"/>
      <c r="E17" s="13"/>
      <c r="F17" s="13"/>
      <c r="G17" s="13"/>
      <c r="K17" s="2"/>
      <c r="L17" s="2"/>
      <c r="M17" s="2"/>
      <c r="N17" s="2"/>
      <c r="O17" s="2"/>
      <c r="P17" s="2"/>
      <c r="Q17" s="2"/>
    </row>
    <row r="18" spans="1:17" x14ac:dyDescent="0.25">
      <c r="A18" t="str">
        <f t="shared" si="1"/>
        <v>--</v>
      </c>
      <c r="B18" s="13"/>
      <c r="C18" s="13"/>
      <c r="D18" s="13"/>
      <c r="E18" s="13"/>
      <c r="F18" s="13"/>
      <c r="G18" s="13"/>
      <c r="K18" s="2"/>
      <c r="L18" s="2"/>
      <c r="M18" s="2"/>
      <c r="N18" s="2"/>
      <c r="O18" s="2"/>
      <c r="P18" s="2"/>
      <c r="Q18" s="2"/>
    </row>
    <row r="19" spans="1:17" x14ac:dyDescent="0.25">
      <c r="A19" t="str">
        <f t="shared" si="1"/>
        <v>--</v>
      </c>
      <c r="B19" s="13"/>
      <c r="C19" s="13"/>
      <c r="D19" s="13"/>
      <c r="E19" s="13"/>
      <c r="F19" s="13"/>
      <c r="G19" s="13"/>
      <c r="K19" s="2"/>
      <c r="L19" s="2"/>
      <c r="M19" s="2"/>
      <c r="N19" s="2"/>
      <c r="O19" s="2"/>
      <c r="P19" s="2"/>
      <c r="Q19" s="2"/>
    </row>
    <row r="20" spans="1:17" x14ac:dyDescent="0.25">
      <c r="A20" t="str">
        <f t="shared" si="1"/>
        <v>--</v>
      </c>
      <c r="B20" s="13"/>
      <c r="C20" s="13"/>
      <c r="D20" s="13"/>
      <c r="E20" s="13"/>
      <c r="F20" s="13"/>
      <c r="G20" s="13"/>
      <c r="K20" s="2"/>
      <c r="L20" s="2"/>
      <c r="M20" s="2"/>
      <c r="N20" s="2"/>
      <c r="O20" s="2"/>
      <c r="P20" s="2"/>
      <c r="Q20" s="2"/>
    </row>
    <row r="21" spans="1:17" x14ac:dyDescent="0.25">
      <c r="A21" t="str">
        <f t="shared" si="1"/>
        <v>--</v>
      </c>
      <c r="B21" s="13"/>
      <c r="C21" s="13"/>
      <c r="D21" s="13"/>
      <c r="E21" s="13"/>
      <c r="F21" s="13"/>
      <c r="G21" s="13"/>
      <c r="K21" s="2"/>
      <c r="L21" s="2"/>
      <c r="M21" s="2"/>
      <c r="N21" s="2"/>
      <c r="O21" s="2"/>
      <c r="P21" s="2"/>
      <c r="Q21" s="2"/>
    </row>
    <row r="22" spans="1:17" x14ac:dyDescent="0.25">
      <c r="A22" t="str">
        <f t="shared" si="1"/>
        <v>--</v>
      </c>
      <c r="B22" s="13"/>
      <c r="C22" s="13"/>
      <c r="D22" s="13"/>
      <c r="E22" s="13"/>
      <c r="F22" s="13"/>
      <c r="G22" s="13"/>
      <c r="K22" s="2"/>
      <c r="L22" s="2"/>
      <c r="M22" s="2"/>
      <c r="N22" s="2"/>
      <c r="O22" s="2"/>
      <c r="P22" s="2"/>
      <c r="Q22" s="2"/>
    </row>
    <row r="23" spans="1:17" x14ac:dyDescent="0.25">
      <c r="A23" t="str">
        <f t="shared" si="1"/>
        <v>--</v>
      </c>
      <c r="B23" s="13"/>
      <c r="C23" s="13"/>
      <c r="D23" s="13"/>
      <c r="E23" s="13"/>
      <c r="F23" s="13"/>
      <c r="G23" s="13"/>
      <c r="K23" s="2"/>
      <c r="L23" s="2"/>
      <c r="M23" s="2"/>
      <c r="N23" s="2"/>
      <c r="O23" s="2"/>
      <c r="P23" s="2"/>
      <c r="Q23" s="2"/>
    </row>
    <row r="24" spans="1:17" x14ac:dyDescent="0.25">
      <c r="A24" t="str">
        <f t="shared" si="1"/>
        <v>--</v>
      </c>
      <c r="B24" s="13"/>
      <c r="C24" s="13"/>
      <c r="D24" s="13"/>
      <c r="E24" s="13"/>
      <c r="F24" s="13"/>
      <c r="G24" s="13"/>
    </row>
    <row r="25" spans="1:17" x14ac:dyDescent="0.25">
      <c r="B25" s="13"/>
      <c r="C25" s="13"/>
      <c r="D25" s="13"/>
      <c r="E25" s="13"/>
      <c r="F25" s="13"/>
      <c r="G25" s="13"/>
    </row>
    <row r="26" spans="1:17" x14ac:dyDescent="0.25">
      <c r="B26" s="13"/>
      <c r="C26" s="13"/>
      <c r="D26" s="13"/>
      <c r="E26" s="13"/>
      <c r="F26" s="13"/>
      <c r="G26" s="13"/>
    </row>
    <row r="27" spans="1:17" x14ac:dyDescent="0.25">
      <c r="B27" s="13"/>
      <c r="C27" s="13"/>
      <c r="D27" s="13"/>
      <c r="E27" s="13"/>
      <c r="F27" s="13"/>
      <c r="G27" s="13"/>
    </row>
    <row r="28" spans="1:17" x14ac:dyDescent="0.25">
      <c r="A28" s="11"/>
      <c r="B28" s="13"/>
      <c r="C28" s="13"/>
      <c r="D28" s="13"/>
      <c r="E28" s="13"/>
      <c r="F28" s="13"/>
      <c r="G28" s="17"/>
    </row>
    <row r="29" spans="1:17" x14ac:dyDescent="0.25">
      <c r="B29" s="13"/>
      <c r="C29" s="13"/>
      <c r="D29" s="13"/>
      <c r="E29" s="13"/>
      <c r="F29" s="14"/>
      <c r="G29" s="15"/>
    </row>
    <row r="30" spans="1:17" x14ac:dyDescent="0.25">
      <c r="B30" s="13"/>
      <c r="C30" s="13"/>
      <c r="D30" s="13"/>
      <c r="E30" s="13"/>
      <c r="F30" s="14"/>
      <c r="G30" s="15"/>
    </row>
    <row r="31" spans="1:17" x14ac:dyDescent="0.25">
      <c r="B31" s="13"/>
      <c r="C31" s="13"/>
      <c r="D31" s="13"/>
      <c r="E31" s="13"/>
      <c r="F31" s="14"/>
      <c r="G31" s="15"/>
    </row>
    <row r="32" spans="1:17" x14ac:dyDescent="0.25">
      <c r="B32" s="13"/>
      <c r="C32" s="13"/>
      <c r="D32" s="13"/>
      <c r="E32" s="13"/>
      <c r="F32" s="14"/>
      <c r="G32" s="15"/>
    </row>
    <row r="33" spans="6:7" x14ac:dyDescent="0.25">
      <c r="F33" s="2"/>
      <c r="G33" s="12"/>
    </row>
    <row r="34" spans="6:7" x14ac:dyDescent="0.25">
      <c r="F34" s="2"/>
      <c r="G34" s="12"/>
    </row>
    <row r="35" spans="6:7" x14ac:dyDescent="0.25">
      <c r="F35" s="2"/>
      <c r="G35" s="12"/>
    </row>
    <row r="36" spans="6:7" x14ac:dyDescent="0.25">
      <c r="F36" s="2"/>
      <c r="G36" s="12"/>
    </row>
    <row r="37" spans="6:7" x14ac:dyDescent="0.25">
      <c r="F37" s="2"/>
      <c r="G3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19</vt:i4>
      </vt:variant>
    </vt:vector>
  </HeadingPairs>
  <TitlesOfParts>
    <vt:vector size="19" baseType="lpstr">
      <vt:lpstr>Conso</vt:lpstr>
      <vt:lpstr>UA_BD</vt:lpstr>
      <vt:lpstr>1001716606133</vt:lpstr>
      <vt:lpstr>1001716606124</vt:lpstr>
      <vt:lpstr>1001716606123</vt:lpstr>
      <vt:lpstr>1001716606121</vt:lpstr>
      <vt:lpstr>1001716606111</vt:lpstr>
      <vt:lpstr>1001716606101</vt:lpstr>
      <vt:lpstr>1001716606099</vt:lpstr>
      <vt:lpstr>1001716600099</vt:lpstr>
      <vt:lpstr>1001716600031</vt:lpstr>
      <vt:lpstr>1001716411201</vt:lpstr>
      <vt:lpstr>1001716411211</vt:lpstr>
      <vt:lpstr>1001716412001</vt:lpstr>
      <vt:lpstr>1001716413301</vt:lpstr>
      <vt:lpstr>1001716416001</vt:lpstr>
      <vt:lpstr>1001716598031</vt:lpstr>
      <vt:lpstr>1001716598041</vt:lpstr>
      <vt:lpstr>1001716598051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Bonenfant</dc:creator>
  <cp:lastModifiedBy>hmr4188</cp:lastModifiedBy>
  <dcterms:created xsi:type="dcterms:W3CDTF">2015-12-02T14:45:41Z</dcterms:created>
  <dcterms:modified xsi:type="dcterms:W3CDTF">2015-12-08T19:57:39Z</dcterms:modified>
</cp:coreProperties>
</file>