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18\Desktop\abouti\"/>
    </mc:Choice>
  </mc:AlternateContent>
  <bookViews>
    <workbookView xWindow="0" yWindow="0" windowWidth="28800" windowHeight="12210" tabRatio="830"/>
  </bookViews>
  <sheets>
    <sheet name="Formulaire" sheetId="11" r:id="rId1"/>
    <sheet name="Acceuil" sheetId="1" r:id="rId2"/>
    <sheet name="Devis" sheetId="10" r:id="rId3"/>
    <sheet name="Lignes de calculs" sheetId="2" r:id="rId4"/>
    <sheet name="Facture" sheetId="3" r:id="rId5"/>
    <sheet name="Coût de revient" sheetId="4" r:id="rId6"/>
    <sheet name="Ligne de décompte réel achat" sheetId="7" r:id="rId7"/>
    <sheet name="Référence Client" sheetId="5" r:id="rId8"/>
    <sheet name="Objectif" sheetId="6" r:id="rId9"/>
    <sheet name="Bibliotèque" sheetId="9" r:id="rId10"/>
  </sheets>
  <definedNames>
    <definedName name="Code_postal">Bibliotèque!$R$3:$R$344</definedName>
    <definedName name="Créateur">Bibliotèque!$E$3:$E$6</definedName>
    <definedName name="Date">Bibliotèque!$B$2:$B$4</definedName>
    <definedName name="Désignation_">Bibliotèque!$C$3:$C$12</definedName>
    <definedName name="Gagné">Bibliotèque!$F$3:$F$5</definedName>
    <definedName name="_xlnm.Print_Titles" localSheetId="3">'Lignes de calculs'!$1:$1</definedName>
    <definedName name="tableau_postal">Bibliotèque!$Q$3:$R$344</definedName>
    <definedName name="TVA">Bibliotèque!$A$2:$A$6</definedName>
    <definedName name="Ville">Bibliotèque!$Q$3:$Q$344</definedName>
    <definedName name="_xlnm.Print_Area" localSheetId="1">Acceuil!$A$1:$K$48</definedName>
    <definedName name="_xlnm.Print_Area" localSheetId="2">Devis!$A$1:$J$45</definedName>
    <definedName name="_xlnm.Print_Area" localSheetId="4">Facture!$A$1:$J$61</definedName>
    <definedName name="_xlnm.Print_Area" localSheetId="3">'Lignes de calculs'!$A$1:$F$126</definedName>
  </definedNames>
  <calcPr calcId="162913"/>
</workbook>
</file>

<file path=xl/calcChain.xml><?xml version="1.0" encoding="utf-8"?>
<calcChain xmlns="http://schemas.openxmlformats.org/spreadsheetml/2006/main">
  <c r="B12" i="11" l="1"/>
  <c r="E11" i="11" l="1"/>
  <c r="E9" i="11"/>
  <c r="D21" i="3" l="1"/>
  <c r="I24" i="1"/>
  <c r="D24" i="1"/>
  <c r="D22" i="1"/>
  <c r="H15" i="1"/>
  <c r="G15" i="1"/>
  <c r="G13" i="1"/>
  <c r="G11" i="1"/>
  <c r="H15" i="3" l="1"/>
  <c r="G76" i="2"/>
  <c r="E76" i="2" s="1"/>
  <c r="F76" i="2" s="1"/>
  <c r="E68" i="2"/>
  <c r="F68" i="2" s="1"/>
  <c r="H68" i="2" s="1"/>
  <c r="E5" i="2"/>
  <c r="F5" i="2" s="1"/>
  <c r="H5" i="2" s="1"/>
  <c r="E17" i="2"/>
  <c r="F17" i="2"/>
  <c r="H17" i="2" s="1"/>
  <c r="E18" i="2"/>
  <c r="F18" i="2" s="1"/>
  <c r="H18" i="2"/>
  <c r="E19" i="2"/>
  <c r="F19" i="2"/>
  <c r="H19" i="2" s="1"/>
  <c r="E20" i="2"/>
  <c r="F20" i="2" s="1"/>
  <c r="H20" i="2"/>
  <c r="E21" i="2"/>
  <c r="F21" i="2"/>
  <c r="H21" i="2" s="1"/>
  <c r="B2" i="9"/>
  <c r="I39" i="10"/>
  <c r="I12" i="10"/>
  <c r="F7" i="10"/>
  <c r="G30" i="3" s="1"/>
  <c r="C1" i="10"/>
  <c r="E6" i="2"/>
  <c r="F6" i="2" s="1"/>
  <c r="H6" i="2" s="1"/>
  <c r="E7" i="2"/>
  <c r="F7" i="2" s="1"/>
  <c r="H7" i="2" s="1"/>
  <c r="E8" i="2"/>
  <c r="F8" i="2" s="1"/>
  <c r="H8" i="2" s="1"/>
  <c r="E9" i="2"/>
  <c r="F9" i="2" s="1"/>
  <c r="H9" i="2" s="1"/>
  <c r="E10" i="2"/>
  <c r="F10" i="2" s="1"/>
  <c r="H10" i="2" s="1"/>
  <c r="E11" i="2"/>
  <c r="F11" i="2" s="1"/>
  <c r="H11" i="2" s="1"/>
  <c r="E12" i="2"/>
  <c r="F12" i="2" s="1"/>
  <c r="H12" i="2" s="1"/>
  <c r="E13" i="2"/>
  <c r="F13" i="2" s="1"/>
  <c r="H13" i="2" s="1"/>
  <c r="E14" i="2"/>
  <c r="F14" i="2" s="1"/>
  <c r="H14" i="2" s="1"/>
  <c r="E15" i="2"/>
  <c r="F15" i="2"/>
  <c r="H15" i="2" s="1"/>
  <c r="E16" i="2"/>
  <c r="F16" i="2" s="1"/>
  <c r="H16" i="2" s="1"/>
  <c r="E22" i="2"/>
  <c r="F22" i="2" s="1"/>
  <c r="H22" i="2" s="1"/>
  <c r="E23" i="2"/>
  <c r="F23" i="2" s="1"/>
  <c r="H23" i="2" s="1"/>
  <c r="E25" i="2"/>
  <c r="F25" i="2" s="1"/>
  <c r="H25" i="2" s="1"/>
  <c r="E26" i="2"/>
  <c r="F26" i="2" s="1"/>
  <c r="H26" i="2" s="1"/>
  <c r="E27" i="2"/>
  <c r="F27" i="2" s="1"/>
  <c r="H27" i="2" s="1"/>
  <c r="E28" i="2"/>
  <c r="F28" i="2" s="1"/>
  <c r="H28" i="2" s="1"/>
  <c r="E29" i="2"/>
  <c r="F29" i="2" s="1"/>
  <c r="H29" i="2" s="1"/>
  <c r="E30" i="2"/>
  <c r="F30" i="2" s="1"/>
  <c r="H30" i="2" s="1"/>
  <c r="E31" i="2"/>
  <c r="F31" i="2" s="1"/>
  <c r="H31" i="2" s="1"/>
  <c r="E32" i="2"/>
  <c r="F32" i="2" s="1"/>
  <c r="H32" i="2" s="1"/>
  <c r="E33" i="2"/>
  <c r="F33" i="2" s="1"/>
  <c r="H33" i="2" s="1"/>
  <c r="E34" i="2"/>
  <c r="F34" i="2" s="1"/>
  <c r="H34" i="2" s="1"/>
  <c r="E35" i="2"/>
  <c r="F35" i="2" s="1"/>
  <c r="H35" i="2" s="1"/>
  <c r="E36" i="2"/>
  <c r="F36" i="2" s="1"/>
  <c r="H36" i="2" s="1"/>
  <c r="E37" i="2"/>
  <c r="F37" i="2" s="1"/>
  <c r="H37" i="2" s="1"/>
  <c r="E38" i="2"/>
  <c r="F38" i="2" s="1"/>
  <c r="H38" i="2" s="1"/>
  <c r="E39" i="2"/>
  <c r="F39" i="2" s="1"/>
  <c r="H39" i="2" s="1"/>
  <c r="E40" i="2"/>
  <c r="F40" i="2" s="1"/>
  <c r="H40" i="2" s="1"/>
  <c r="E41" i="2"/>
  <c r="F41" i="2" s="1"/>
  <c r="H41" i="2" s="1"/>
  <c r="E42" i="2"/>
  <c r="F42" i="2" s="1"/>
  <c r="H42" i="2" s="1"/>
  <c r="E43" i="2"/>
  <c r="F43" i="2" s="1"/>
  <c r="H43" i="2" s="1"/>
  <c r="E44" i="2"/>
  <c r="F44" i="2" s="1"/>
  <c r="H44" i="2" s="1"/>
  <c r="E45" i="2"/>
  <c r="F45" i="2" s="1"/>
  <c r="H45" i="2" s="1"/>
  <c r="E46" i="2"/>
  <c r="F46" i="2" s="1"/>
  <c r="H46" i="2" s="1"/>
  <c r="E47" i="2"/>
  <c r="F47" i="2" s="1"/>
  <c r="H47" i="2" s="1"/>
  <c r="E48" i="2"/>
  <c r="F48" i="2" s="1"/>
  <c r="H48" i="2" s="1"/>
  <c r="E49" i="2"/>
  <c r="F49" i="2" s="1"/>
  <c r="H49" i="2" s="1"/>
  <c r="E50" i="2"/>
  <c r="F50" i="2" s="1"/>
  <c r="H50" i="2" s="1"/>
  <c r="E51" i="2"/>
  <c r="F51" i="2" s="1"/>
  <c r="H51" i="2" s="1"/>
  <c r="E52" i="2"/>
  <c r="F52" i="2" s="1"/>
  <c r="H52" i="2" s="1"/>
  <c r="E53" i="2"/>
  <c r="F53" i="2" s="1"/>
  <c r="H53" i="2" s="1"/>
  <c r="E54" i="2"/>
  <c r="F54" i="2" s="1"/>
  <c r="H54" i="2" s="1"/>
  <c r="E55" i="2"/>
  <c r="F55" i="2" s="1"/>
  <c r="H55" i="2" s="1"/>
  <c r="E56" i="2"/>
  <c r="F56" i="2" s="1"/>
  <c r="H56" i="2" s="1"/>
  <c r="E57" i="2"/>
  <c r="F57" i="2" s="1"/>
  <c r="H57" i="2" s="1"/>
  <c r="E58" i="2"/>
  <c r="F58" i="2" s="1"/>
  <c r="H58" i="2" s="1"/>
  <c r="E59" i="2"/>
  <c r="F59" i="2" s="1"/>
  <c r="H59" i="2" s="1"/>
  <c r="E60" i="2"/>
  <c r="F60" i="2" s="1"/>
  <c r="H60" i="2" s="1"/>
  <c r="E61" i="2"/>
  <c r="F61" i="2" s="1"/>
  <c r="H61" i="2" s="1"/>
  <c r="E62" i="2"/>
  <c r="F62" i="2" s="1"/>
  <c r="H62" i="2" s="1"/>
  <c r="E63" i="2"/>
  <c r="F63" i="2" s="1"/>
  <c r="H63" i="2" s="1"/>
  <c r="E64" i="2"/>
  <c r="F64" i="2" s="1"/>
  <c r="H64" i="2" s="1"/>
  <c r="E65" i="2"/>
  <c r="F65" i="2" s="1"/>
  <c r="H65" i="2" s="1"/>
  <c r="E66" i="2"/>
  <c r="F66" i="2" s="1"/>
  <c r="H66" i="2" s="1"/>
  <c r="E67" i="2"/>
  <c r="F67" i="2" s="1"/>
  <c r="H67" i="2" s="1"/>
  <c r="E69" i="2"/>
  <c r="F69" i="2" s="1"/>
  <c r="H69" i="2" s="1"/>
  <c r="E70" i="2"/>
  <c r="F70" i="2" s="1"/>
  <c r="H70" i="2" s="1"/>
  <c r="E71" i="2"/>
  <c r="F71" i="2" s="1"/>
  <c r="H71" i="2" s="1"/>
  <c r="E72" i="2"/>
  <c r="F72" i="2" s="1"/>
  <c r="H72" i="2" s="1"/>
  <c r="E73" i="2"/>
  <c r="F73" i="2" s="1"/>
  <c r="H73" i="2" s="1"/>
  <c r="C1" i="2"/>
  <c r="I14" i="4"/>
  <c r="I38" i="3"/>
  <c r="D24" i="3"/>
  <c r="D25" i="3"/>
  <c r="C25" i="3"/>
  <c r="C24" i="3"/>
  <c r="G5" i="7"/>
  <c r="H5" i="7" s="1"/>
  <c r="H14" i="7" s="1"/>
  <c r="K30" i="4" s="1"/>
  <c r="G6" i="7"/>
  <c r="G7" i="7"/>
  <c r="H7" i="7"/>
  <c r="G8" i="7"/>
  <c r="H8" i="7"/>
  <c r="G9" i="7"/>
  <c r="H9" i="7"/>
  <c r="G10" i="7"/>
  <c r="G11" i="7"/>
  <c r="H11" i="7" s="1"/>
  <c r="G12" i="7"/>
  <c r="H12" i="7" s="1"/>
  <c r="G13" i="7"/>
  <c r="H13" i="7" s="1"/>
  <c r="G14" i="7"/>
  <c r="G15" i="7"/>
  <c r="H15" i="7"/>
  <c r="G16" i="7"/>
  <c r="H16" i="7"/>
  <c r="G17" i="7"/>
  <c r="H17" i="7"/>
  <c r="G18" i="7"/>
  <c r="H18" i="7"/>
  <c r="G19" i="7"/>
  <c r="H19" i="7"/>
  <c r="G20" i="7"/>
  <c r="H20" i="7"/>
  <c r="G21" i="7"/>
  <c r="H21" i="7"/>
  <c r="G22" i="7"/>
  <c r="G23" i="7"/>
  <c r="H23" i="7" s="1"/>
  <c r="G24" i="7"/>
  <c r="G25" i="7"/>
  <c r="H25" i="7" s="1"/>
  <c r="G26" i="7"/>
  <c r="G27" i="7"/>
  <c r="H27" i="7"/>
  <c r="G28" i="7"/>
  <c r="H28" i="7"/>
  <c r="G29" i="7"/>
  <c r="G30" i="7"/>
  <c r="H30" i="7" s="1"/>
  <c r="G31" i="7"/>
  <c r="H31" i="7" s="1"/>
  <c r="G32" i="7"/>
  <c r="H32" i="7"/>
  <c r="G33" i="7"/>
  <c r="G34" i="7"/>
  <c r="H34" i="7" s="1"/>
  <c r="G35" i="7"/>
  <c r="G36" i="7"/>
  <c r="H36" i="7"/>
  <c r="G37" i="7"/>
  <c r="G38" i="7"/>
  <c r="H38" i="7" s="1"/>
  <c r="G39" i="7"/>
  <c r="G40" i="7"/>
  <c r="G41" i="7"/>
  <c r="G42" i="7"/>
  <c r="I33" i="4"/>
  <c r="I32" i="4"/>
  <c r="I31" i="4"/>
  <c r="I30" i="4"/>
  <c r="H41" i="7"/>
  <c r="H40" i="7"/>
  <c r="H39" i="7"/>
  <c r="H37" i="7"/>
  <c r="H35" i="7"/>
  <c r="H29" i="7"/>
  <c r="H26" i="7"/>
  <c r="H22" i="7"/>
  <c r="H10" i="7"/>
  <c r="H6" i="7"/>
  <c r="N26" i="7"/>
  <c r="M31" i="4"/>
  <c r="M26" i="7"/>
  <c r="P31" i="4"/>
  <c r="L26" i="7"/>
  <c r="O31" i="4"/>
  <c r="K26" i="7"/>
  <c r="N31" i="4"/>
  <c r="G4" i="7"/>
  <c r="H4" i="7"/>
  <c r="H3" i="7"/>
  <c r="G2" i="5"/>
  <c r="I21" i="3"/>
  <c r="H2" i="5" s="1"/>
  <c r="D2" i="5"/>
  <c r="I2" i="5"/>
  <c r="A2" i="5"/>
  <c r="C2" i="5"/>
  <c r="B2" i="5"/>
  <c r="M18" i="4"/>
  <c r="E10" i="11" s="1"/>
  <c r="E18" i="4"/>
  <c r="E20" i="4" s="1"/>
  <c r="M8" i="4"/>
  <c r="G82" i="2"/>
  <c r="E82" i="2" s="1"/>
  <c r="F82" i="2" s="1"/>
  <c r="I36" i="3"/>
  <c r="G15" i="3"/>
  <c r="G13" i="3"/>
  <c r="G11" i="3"/>
  <c r="I22" i="3"/>
  <c r="K28" i="7"/>
  <c r="M33" i="4"/>
  <c r="E30" i="4"/>
  <c r="E32" i="4" s="1"/>
  <c r="H33" i="7" l="1"/>
  <c r="K32" i="4" s="1"/>
  <c r="H42" i="7"/>
  <c r="H24" i="7"/>
  <c r="K31" i="4" s="1"/>
  <c r="F85" i="2"/>
  <c r="H76" i="2"/>
  <c r="H85" i="2" s="1"/>
  <c r="M20" i="4"/>
  <c r="E22" i="4" l="1"/>
  <c r="E25" i="4" s="1"/>
  <c r="M22" i="4"/>
  <c r="M25" i="4" s="1"/>
  <c r="I5" i="10"/>
  <c r="M12" i="4"/>
  <c r="E8" i="11" s="1"/>
  <c r="H45" i="7"/>
  <c r="K33" i="4"/>
  <c r="K41" i="4" s="1"/>
  <c r="E34" i="4" s="1"/>
  <c r="E35" i="4" l="1"/>
  <c r="E36" i="4" s="1"/>
  <c r="E38" i="4" s="1"/>
  <c r="E41" i="4" s="1"/>
  <c r="I25" i="4"/>
  <c r="I28" i="3"/>
  <c r="J2" i="5" s="1"/>
  <c r="G7" i="10"/>
  <c r="I30" i="3" s="1"/>
  <c r="L2" i="5" s="1"/>
  <c r="I7" i="10" l="1"/>
  <c r="I14" i="10" s="1"/>
  <c r="I26" i="4"/>
  <c r="I24" i="4"/>
  <c r="I33" i="3" l="1"/>
  <c r="I41" i="3" s="1"/>
  <c r="K2" i="5" l="1"/>
</calcChain>
</file>

<file path=xl/comments1.xml><?xml version="1.0" encoding="utf-8"?>
<comments xmlns="http://schemas.openxmlformats.org/spreadsheetml/2006/main">
  <authors>
    <author>Romain Pintadu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Remplir les infos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1er click qui ouvre le tableau de bord</t>
        </r>
      </text>
    </comment>
    <comment ref="G14" authorId="0" shapeId="0">
      <text>
        <r>
          <rPr>
            <b/>
            <sz val="9"/>
            <color indexed="81"/>
            <rFont val="Tahoma"/>
            <family val="2"/>
          </rPr>
          <t>4ème click qui récupère le numero de devis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6 ème click pour récuperer le numero de facture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Modification du statut
si devis gagné pour généré un numero de facture</t>
        </r>
      </text>
    </comment>
  </commentList>
</comments>
</file>

<file path=xl/sharedStrings.xml><?xml version="1.0" encoding="utf-8"?>
<sst xmlns="http://schemas.openxmlformats.org/spreadsheetml/2006/main" count="967" uniqueCount="643">
  <si>
    <t>QU</t>
  </si>
  <si>
    <t>DÉSIGNATIONS</t>
  </si>
  <si>
    <t>MONTANT</t>
  </si>
  <si>
    <t>PRIX UNIT HT</t>
  </si>
  <si>
    <t>jour de leur parfait paiement étant précisé qu'au sens de la présente clause</t>
  </si>
  <si>
    <t>La TVA et autres charges subiront les variations éventuelles découlant des dispositions législatives</t>
  </si>
  <si>
    <t xml:space="preserve"> ou réglementaires en vigueur lors du règlement.</t>
  </si>
  <si>
    <t>nous nous réservons expressément la propriété des produits vendus jusqu'au dernier</t>
  </si>
  <si>
    <t>seul l'encaissement effectif des chèques et effets de commerces vaudra paiement</t>
  </si>
  <si>
    <t>Conditions de règlement :</t>
  </si>
  <si>
    <t>Je reste a votre entière disposition pour tous renseignements</t>
  </si>
  <si>
    <t>avec le plus grand soin,</t>
  </si>
  <si>
    <t>Dans l attente veuillez agréer toute ma considération</t>
  </si>
  <si>
    <t>en espérant que cette proposition nous vaudra la faveur de votre ordre que nous exécuterons</t>
  </si>
  <si>
    <t>solde à la fin des travaux</t>
  </si>
  <si>
    <t xml:space="preserve">  Notre métier, c'est votre confort</t>
  </si>
  <si>
    <t>Le financement</t>
  </si>
  <si>
    <t xml:space="preserve"> = </t>
  </si>
  <si>
    <t>Un avenant à l'étude sera joint, si des travaux supplémentaires sont commandés pendant l'exécution des travaux.</t>
  </si>
  <si>
    <t>Valeur du Projet TTC*</t>
  </si>
  <si>
    <t xml:space="preserve">Signature </t>
  </si>
  <si>
    <t>Concept Chauffage</t>
  </si>
  <si>
    <t>Devis reçu avant démarrage des travaux</t>
  </si>
  <si>
    <t>² Voir proposition de financement Solfea</t>
  </si>
  <si>
    <t>Mise en chantier</t>
  </si>
  <si>
    <t>Plomberie</t>
  </si>
  <si>
    <t>nous ne sommes en aucun cas responsables si ces données fluctues à la hausse comme à la baisse,</t>
  </si>
  <si>
    <t>Date:</t>
  </si>
  <si>
    <t>protection des ouvrages existant</t>
  </si>
  <si>
    <t xml:space="preserve">Vous serez particulièrement attentif à :  </t>
  </si>
  <si>
    <t xml:space="preserve"> - L'expertise technique de votre prestataire  </t>
  </si>
  <si>
    <t xml:space="preserve"> - Qualifications obtenues </t>
  </si>
  <si>
    <t xml:space="preserve"> - Assurances professionnelles prouvées  </t>
  </si>
  <si>
    <t xml:space="preserve"> - L'intervention d'un seul et unique interlocuteur, garant du bon déroulement de votre projet de A a Z,</t>
  </si>
  <si>
    <t xml:space="preserve">Nous saurons vous présenter une idée originale en adéquation avec vos besoins </t>
  </si>
  <si>
    <t xml:space="preserve">Formes, couleurs et matériaux varient en fonction des possibilités techniques et de vos envies. </t>
  </si>
  <si>
    <r>
      <t xml:space="preserve"> </t>
    </r>
    <r>
      <rPr>
        <sz val="8"/>
        <rFont val="Arial"/>
        <family val="2"/>
      </rPr>
      <t xml:space="preserve"> TVA</t>
    </r>
  </si>
  <si>
    <t>mois</t>
  </si>
  <si>
    <t>Financement</t>
  </si>
  <si>
    <t>FACTURE N°</t>
  </si>
  <si>
    <t>Date :</t>
  </si>
  <si>
    <t>en Date du :</t>
  </si>
  <si>
    <t>Acompte déjà versé à la commande</t>
  </si>
  <si>
    <t>SOLDE RESTANT A PAYER</t>
  </si>
  <si>
    <t>Nous nous réservons expressément la propriété des produits vendus jusqu'au dernier jour de leur parfait paiement étant</t>
  </si>
  <si>
    <t>précisé qu'au sens de la présente clause, seul l'encaissement effectif des chèques et effets de commerces vaudra paiement.</t>
  </si>
  <si>
    <t xml:space="preserve">Tout retard de paiement à partir du 10eme jour de la date échue entraînera une majoration d'intérêts de retard au taux </t>
  </si>
  <si>
    <t xml:space="preserve"> d'escompte appliqué par la banque de France au jour de la facture majoré de 2% + frais </t>
  </si>
  <si>
    <t>selon la loi N° 94-1442 du 31/12/92 applicable au 01/07/93</t>
  </si>
  <si>
    <t>Mise en œuvre de l'ensemble</t>
  </si>
  <si>
    <t>Heures</t>
  </si>
  <si>
    <t>Coût unit</t>
  </si>
  <si>
    <t>Coût total</t>
  </si>
  <si>
    <t>Jusqu'à</t>
  </si>
  <si>
    <t>pendant</t>
  </si>
  <si>
    <t>Bon pour accord en date du</t>
  </si>
  <si>
    <t>* Ces valeur sont donné a titre indicatif en fonction des tarifs et réglementation en vigueur</t>
  </si>
  <si>
    <t xml:space="preserve">En votre aimable règlement a échéance </t>
  </si>
  <si>
    <t>a réception de facture</t>
  </si>
  <si>
    <t>Réf., Devis N°</t>
  </si>
  <si>
    <t xml:space="preserve">Total HT </t>
  </si>
  <si>
    <t xml:space="preserve">Total TTC </t>
  </si>
  <si>
    <t>Calcul du prix de revient par chantier celon la méthode 1</t>
  </si>
  <si>
    <t xml:space="preserve"> Nous appliquerons un Coef sur les achats brut et sur un tarif à l'heure produite  </t>
  </si>
  <si>
    <t xml:space="preserve"> Prix de revient minimal </t>
  </si>
  <si>
    <t xml:space="preserve">Main d'œuvre </t>
  </si>
  <si>
    <t>Coef mini</t>
  </si>
  <si>
    <t>Prix de revient avec marge</t>
  </si>
  <si>
    <t>Main d'œuvre</t>
  </si>
  <si>
    <t>Coef</t>
  </si>
  <si>
    <t xml:space="preserve">Chantier Vendu à </t>
  </si>
  <si>
    <t>HT</t>
  </si>
  <si>
    <t>Sur ce chantier la mise en œuvre est estimée à</t>
  </si>
  <si>
    <t>Main d'œuvre minimal</t>
  </si>
  <si>
    <t>Euros</t>
  </si>
  <si>
    <t>Vente de fourniture minimal</t>
  </si>
  <si>
    <t>Déboursé de fourniture</t>
  </si>
  <si>
    <t>Total minimal de vente</t>
  </si>
  <si>
    <t>Total de vente avec marge</t>
  </si>
  <si>
    <t xml:space="preserve">Sur ce chantier la mise en œuvre effectuée est de </t>
  </si>
  <si>
    <t>jours</t>
  </si>
  <si>
    <t>Romain</t>
  </si>
  <si>
    <t>Laurent</t>
  </si>
  <si>
    <t>William</t>
  </si>
  <si>
    <t xml:space="preserve">Déboursé de fourniture </t>
  </si>
  <si>
    <t>frais fixe</t>
  </si>
  <si>
    <t>Total cout du chantier</t>
  </si>
  <si>
    <t xml:space="preserve">  coef  </t>
  </si>
  <si>
    <t>ETAL</t>
  </si>
  <si>
    <t xml:space="preserve">objectif </t>
  </si>
  <si>
    <t>cout M/O</t>
  </si>
  <si>
    <t>Heures estimées</t>
  </si>
  <si>
    <t>participation financière au financement</t>
  </si>
  <si>
    <t>Adresse</t>
  </si>
  <si>
    <t>Nom</t>
  </si>
  <si>
    <t>Tel</t>
  </si>
  <si>
    <t>Email</t>
  </si>
  <si>
    <t>Démolition</t>
  </si>
  <si>
    <t>Appareillage sanitaire</t>
  </si>
  <si>
    <t>Total</t>
  </si>
  <si>
    <t>Marge brute</t>
  </si>
  <si>
    <t>Nombres heures</t>
  </si>
  <si>
    <t>SI PFF</t>
  </si>
  <si>
    <t>Code Postal</t>
  </si>
  <si>
    <t>Numero Devis</t>
  </si>
  <si>
    <t>Numero Facture</t>
  </si>
  <si>
    <t>Total HT</t>
  </si>
  <si>
    <t>Total TTC</t>
  </si>
  <si>
    <t>TVA</t>
  </si>
  <si>
    <t xml:space="preserve">particulier </t>
  </si>
  <si>
    <t>Date du devis</t>
  </si>
  <si>
    <t>Ville</t>
  </si>
  <si>
    <t>Installé</t>
  </si>
  <si>
    <t>Main D'œuvre</t>
  </si>
  <si>
    <t xml:space="preserve">Léandre </t>
  </si>
  <si>
    <t>Date</t>
  </si>
  <si>
    <t>sanit plomberie</t>
  </si>
  <si>
    <t>Total Heures</t>
  </si>
  <si>
    <t>total achat sanitaire</t>
  </si>
  <si>
    <t>Total achat chauffage</t>
  </si>
  <si>
    <t>Total achat VMC</t>
  </si>
  <si>
    <t>Total achat Plomberie</t>
  </si>
  <si>
    <t>Leandre</t>
  </si>
  <si>
    <t>refonte du reseau plomberie pour chaque appareil</t>
  </si>
  <si>
    <t>electricité</t>
  </si>
  <si>
    <t>raccordement d un radiateur seche serviettes mixte</t>
  </si>
  <si>
    <t>Etanchéité</t>
  </si>
  <si>
    <t>etancheité murale partie douche</t>
  </si>
  <si>
    <t>Revetement muraux</t>
  </si>
  <si>
    <t>Revetement du sol</t>
  </si>
  <si>
    <t>VASQUE ou LAVABO</t>
  </si>
  <si>
    <t>ecoparticipation globale</t>
  </si>
  <si>
    <t>objet</t>
  </si>
  <si>
    <t>maison principale de plus de 2 ans</t>
  </si>
  <si>
    <r>
      <t>proposition de financement à</t>
    </r>
    <r>
      <rPr>
        <b/>
        <sz val="14"/>
        <color indexed="40"/>
        <rFont val="Arial"/>
        <family val="2"/>
      </rPr>
      <t xml:space="preserve"> 0%</t>
    </r>
    <r>
      <rPr>
        <sz val="10"/>
        <color indexed="40"/>
        <rFont val="Arial"/>
        <family val="2"/>
      </rPr>
      <t xml:space="preserve"> ²</t>
    </r>
  </si>
  <si>
    <t>TOTAL HT</t>
  </si>
  <si>
    <t>ETUDE DE PRIX N°</t>
  </si>
  <si>
    <t>siphon lavabo</t>
  </si>
  <si>
    <t>WC suspendu</t>
  </si>
  <si>
    <t>abattant double blanc PVC type volta</t>
  </si>
  <si>
    <t>bati support avec reservoir encastre geberit</t>
  </si>
  <si>
    <t>fixation bati au sol</t>
  </si>
  <si>
    <t>Mise en œuvre et maitrise d ouvrage</t>
  </si>
  <si>
    <t xml:space="preserve"> OBJECTIF   </t>
  </si>
  <si>
    <t xml:space="preserve">   gain annuel    </t>
  </si>
  <si>
    <t xml:space="preserve">   -       </t>
  </si>
  <si>
    <t>MARCHE PUBLIC</t>
  </si>
  <si>
    <t>BRICOLE</t>
  </si>
  <si>
    <t>plaque de raccordement</t>
  </si>
  <si>
    <t>mise en place  de 2 interrupteurs  et  4 prises</t>
  </si>
  <si>
    <t>mise en place 5 spots led dont 1 etanche</t>
  </si>
  <si>
    <t>m² faience 20x60 townhouse beige mat KAYLA</t>
  </si>
  <si>
    <t xml:space="preserve">plaque 30x30 mosaique verre +quarzite beige 2,3x2,3 </t>
  </si>
  <si>
    <t>colle joint beige et croisillon</t>
  </si>
  <si>
    <t>baguette d angle de finition alu brossé</t>
  </si>
  <si>
    <t>carrelage imitation parquet 22,5x90cottage tiglio nat/ret</t>
  </si>
  <si>
    <t>seuil specifique</t>
  </si>
  <si>
    <t>RECEVEUR</t>
  </si>
  <si>
    <t>receveur centuria stone - slate 150x94</t>
  </si>
  <si>
    <t>siphon bonde siphoide</t>
  </si>
  <si>
    <t>colonne douche euphoria XXL Grohe</t>
  </si>
  <si>
    <t xml:space="preserve">porte eponge d angle a fils amovible </t>
  </si>
  <si>
    <t>pare douche 900x2000 fixe avec bequille telescopique fixée au plafond</t>
  </si>
  <si>
    <t>cuvette suspendue durastyle</t>
  </si>
  <si>
    <t>plaque de nanoeuvre sigma chromée</t>
  </si>
  <si>
    <t>double plan vasque 120x46</t>
  </si>
  <si>
    <t xml:space="preserve">meuble bas avec tiroir </t>
  </si>
  <si>
    <t xml:space="preserve">miroir </t>
  </si>
  <si>
    <t xml:space="preserve">applique </t>
  </si>
  <si>
    <t xml:space="preserve">colonne </t>
  </si>
  <si>
    <t xml:space="preserve">mitigeur lavabo Hansgrohe focus </t>
  </si>
  <si>
    <t>joint silicone</t>
  </si>
  <si>
    <t>fixation</t>
  </si>
  <si>
    <t>peinture</t>
  </si>
  <si>
    <t>lessivage plafond et peinture 2 couches</t>
  </si>
  <si>
    <t>lessivage porte et peinture 2 couche</t>
  </si>
  <si>
    <t>Veuillez agréer, Cher Client, l'expression de nos salutations les meilleures.</t>
  </si>
  <si>
    <t xml:space="preserve">Espérant avoir répondu à vos attentes quant à la réalisation du chantier, </t>
  </si>
  <si>
    <t>et vous remerciant de la confiance que vous avez bien voulu nous témoigner,</t>
  </si>
  <si>
    <t>Baignoire</t>
  </si>
  <si>
    <t>Vos références</t>
  </si>
  <si>
    <t>calculée par prévisionnel 2017</t>
  </si>
  <si>
    <t xml:space="preserve">pour un chiffre d affaire de </t>
  </si>
  <si>
    <t xml:space="preserve">sureuros d achat et </t>
  </si>
  <si>
    <t>heures de travail</t>
  </si>
  <si>
    <t>MINI</t>
  </si>
  <si>
    <t>50% a la commande</t>
  </si>
  <si>
    <t xml:space="preserve">Installation à financer HT </t>
  </si>
  <si>
    <t xml:space="preserve">Installation à financer TTC </t>
  </si>
  <si>
    <t xml:space="preserve"> </t>
  </si>
  <si>
    <t xml:space="preserve">Tva </t>
  </si>
  <si>
    <t>Notre petit plus :</t>
  </si>
  <si>
    <r>
      <t xml:space="preserve">Nous réalisons </t>
    </r>
    <r>
      <rPr>
        <sz val="10"/>
        <color indexed="8"/>
        <rFont val="Calibri"/>
        <family val="2"/>
      </rPr>
      <t xml:space="preserve">toutes sortes d'aménagements de salle de bain sur mesure. </t>
    </r>
  </si>
  <si>
    <t>Rejoignez nous sur notre page Facebook "Concept Chauffage" ou sur notre site web "www.concept-chauffage.fr"</t>
  </si>
  <si>
    <t>Menuiserie</t>
  </si>
  <si>
    <t>Fenêtre pvc sur mesure</t>
  </si>
  <si>
    <t>leader 3 175*70 avec pied et siphon</t>
  </si>
  <si>
    <t>tablier en pvc assortie</t>
  </si>
  <si>
    <t>mitigeur sur baignoire avec colonnette</t>
  </si>
  <si>
    <t>depose des appareils sanitaire existants et acheminement a la decharge pour revalorisation des dechets</t>
  </si>
  <si>
    <t>Désignations</t>
  </si>
  <si>
    <t>Forcé de constater que beaucoup de nos clients ont besoins d'êtres épaulés sur leurs projets de rénovation, nous avons créer la filiale Concept-Rénovation pour les accompagner de A à Z sur tout leurs projet de rénovation d'intérieur</t>
  </si>
  <si>
    <t>Code postale</t>
  </si>
  <si>
    <t>Désignation</t>
  </si>
  <si>
    <t>Date de création</t>
  </si>
  <si>
    <t>Taux de tva</t>
  </si>
  <si>
    <t xml:space="preserve">Nom prénom </t>
  </si>
  <si>
    <t>Montant HT</t>
  </si>
  <si>
    <t>A remplir</t>
  </si>
  <si>
    <t>remplissage auto</t>
  </si>
  <si>
    <t>Acompte</t>
  </si>
  <si>
    <t>nbr d'heure estimé</t>
  </si>
  <si>
    <t>canal</t>
  </si>
  <si>
    <t>créateur</t>
  </si>
  <si>
    <t>Désignation_devis</t>
  </si>
  <si>
    <t>Chauffage</t>
  </si>
  <si>
    <t>WC</t>
  </si>
  <si>
    <t>Salle de bain</t>
  </si>
  <si>
    <t>Ziguerie</t>
  </si>
  <si>
    <t>Vmc</t>
  </si>
  <si>
    <t>Rénovation</t>
  </si>
  <si>
    <t>Pièce détachée</t>
  </si>
  <si>
    <t>Bricole</t>
  </si>
  <si>
    <t>Dates</t>
  </si>
  <si>
    <t>Créateur</t>
  </si>
  <si>
    <t>Antoine</t>
  </si>
  <si>
    <t>Récup du tableau de bord</t>
  </si>
  <si>
    <t>n°devis</t>
  </si>
  <si>
    <t>n°facture</t>
  </si>
  <si>
    <t>date de facturation</t>
  </si>
  <si>
    <t>Le saviez vous?</t>
  </si>
  <si>
    <t>Formulaire de remplissage automatique</t>
  </si>
  <si>
    <t>Gagné</t>
  </si>
  <si>
    <t>Statue</t>
  </si>
  <si>
    <t>Perdu</t>
  </si>
  <si>
    <t>En attente</t>
  </si>
  <si>
    <t>ST ETIENNE</t>
  </si>
  <si>
    <t>42000</t>
  </si>
  <si>
    <t>42100</t>
  </si>
  <si>
    <t>FEURS</t>
  </si>
  <si>
    <t>42110</t>
  </si>
  <si>
    <t>SALVIZINET</t>
  </si>
  <si>
    <t>VALEILLE</t>
  </si>
  <si>
    <t>STE FOY ST SULPICE</t>
  </si>
  <si>
    <t>JAS</t>
  </si>
  <si>
    <t>SALT EN DONZY</t>
  </si>
  <si>
    <t>POUILLY LES FEURS</t>
  </si>
  <si>
    <t>ST MARTIN LESTRA</t>
  </si>
  <si>
    <t>MIZERIEUX</t>
  </si>
  <si>
    <t>ST BARTHELEMY LESTRA</t>
  </si>
  <si>
    <t>CIVENS</t>
  </si>
  <si>
    <t>EPERCIEUX ST PAUL</t>
  </si>
  <si>
    <t>CHAMBEON</t>
  </si>
  <si>
    <t>CLEPPE</t>
  </si>
  <si>
    <t>PONCINS</t>
  </si>
  <si>
    <t>LA COTE EN COUZAN</t>
  </si>
  <si>
    <t>42111</t>
  </si>
  <si>
    <t>LA VALLA SUR ROCHEFORT</t>
  </si>
  <si>
    <t>ST THURIN</t>
  </si>
  <si>
    <t>ST DIDIER SUR ROCHEFORT</t>
  </si>
  <si>
    <t>MACHEZAL</t>
  </si>
  <si>
    <t>42114</t>
  </si>
  <si>
    <t>CHIRASSIMONT</t>
  </si>
  <si>
    <t>ST CYR DE VALORGES</t>
  </si>
  <si>
    <t>PARIGNY</t>
  </si>
  <si>
    <t>42120</t>
  </si>
  <si>
    <t>NOTRE DAME DE BOISSET</t>
  </si>
  <si>
    <t>ST VINCENT DE BOISSET</t>
  </si>
  <si>
    <t>COMMELLE VERNAY</t>
  </si>
  <si>
    <t>LE COTEAU</t>
  </si>
  <si>
    <t>PERREUX</t>
  </si>
  <si>
    <t>ST MARCEL DE FELINES</t>
  </si>
  <si>
    <t>42122</t>
  </si>
  <si>
    <t>ST CYR DE FAVIERES</t>
  </si>
  <si>
    <t>42123</t>
  </si>
  <si>
    <t>CORDELLE</t>
  </si>
  <si>
    <t>CEZAY</t>
  </si>
  <si>
    <t>42130</t>
  </si>
  <si>
    <t>TRELINS</t>
  </si>
  <si>
    <t>AILLEUX</t>
  </si>
  <si>
    <t>MONTVERDUN</t>
  </si>
  <si>
    <t>MARCILLY LE CHATEL</t>
  </si>
  <si>
    <t>STE AGATHE LA BOUTERESSE</t>
  </si>
  <si>
    <t>ST LAURENT ROCHEFORT</t>
  </si>
  <si>
    <t>L HOPITAL SOUS ROCHEFORT</t>
  </si>
  <si>
    <t>DEBATS RIVIERE D ORPRA</t>
  </si>
  <si>
    <t>ST ETIENNE LE MOLARD</t>
  </si>
  <si>
    <t>LEIGNEUX</t>
  </si>
  <si>
    <t>MARCOUX</t>
  </si>
  <si>
    <t>BOEN SUR LIGNON</t>
  </si>
  <si>
    <t>ST SIXTE</t>
  </si>
  <si>
    <t>ARTHUN</t>
  </si>
  <si>
    <t>LA VALLA EN GIER</t>
  </si>
  <si>
    <t>42131</t>
  </si>
  <si>
    <t>CHEVRIERES</t>
  </si>
  <si>
    <t>42140</t>
  </si>
  <si>
    <t>MARCENOD</t>
  </si>
  <si>
    <t>FONTANES</t>
  </si>
  <si>
    <t>CHATELUS</t>
  </si>
  <si>
    <t>MARINGES</t>
  </si>
  <si>
    <t>GRAMMOND</t>
  </si>
  <si>
    <t>CHAZELLES SUR LYON</t>
  </si>
  <si>
    <t>VIRIGNEUX</t>
  </si>
  <si>
    <t>LA GIMOND</t>
  </si>
  <si>
    <t>ST DENIS SUR COISE</t>
  </si>
  <si>
    <t>VIRICELLES</t>
  </si>
  <si>
    <t>LA RICAMARIE</t>
  </si>
  <si>
    <t>42150</t>
  </si>
  <si>
    <t>L HORME</t>
  </si>
  <si>
    <t>42152</t>
  </si>
  <si>
    <t>RIORGES</t>
  </si>
  <si>
    <t>42153</t>
  </si>
  <si>
    <t>ST LEGER SUR ROANNE</t>
  </si>
  <si>
    <t>42155</t>
  </si>
  <si>
    <t>OUCHES</t>
  </si>
  <si>
    <t>VILLEMONTAIS</t>
  </si>
  <si>
    <t>ST JEAN ST MAURICE SUR LOIRE</t>
  </si>
  <si>
    <t>POUILLY LES NONAINS</t>
  </si>
  <si>
    <t>LENTIGNY</t>
  </si>
  <si>
    <t>BONSON</t>
  </si>
  <si>
    <t>42160</t>
  </si>
  <si>
    <t>ST CYPRIEN</t>
  </si>
  <si>
    <t>ANDREZIEUX BOUTHEON</t>
  </si>
  <si>
    <t>ST JUST ST RAMBERT</t>
  </si>
  <si>
    <t>42170</t>
  </si>
  <si>
    <t>CHAMBLES</t>
  </si>
  <si>
    <t>ST NIZIER SOUS CHARLIEU</t>
  </si>
  <si>
    <t>42190</t>
  </si>
  <si>
    <t>ST PIERRE LA NOAILLE</t>
  </si>
  <si>
    <t>CHARLIEU</t>
  </si>
  <si>
    <t>CHANDON</t>
  </si>
  <si>
    <t>ST HILAIRE SOUS CHARLIEU</t>
  </si>
  <si>
    <t>BELLEGARDE EN FOREZ</t>
  </si>
  <si>
    <t>42210</t>
  </si>
  <si>
    <t>BOISSET LES MONTROND</t>
  </si>
  <si>
    <t>ST LAURENT LA CONCHE</t>
  </si>
  <si>
    <t>L HOPITAL LE GRAND</t>
  </si>
  <si>
    <t>ST CYR LES VIGNES</t>
  </si>
  <si>
    <t>UNIAS</t>
  </si>
  <si>
    <t>CRAINTILLEUX</t>
  </si>
  <si>
    <t>MARCLOPT</t>
  </si>
  <si>
    <t>MONTROND LES BAINS</t>
  </si>
  <si>
    <t>ST ANDRE LE PUY</t>
  </si>
  <si>
    <t>BURDIGNES</t>
  </si>
  <si>
    <t>42220</t>
  </si>
  <si>
    <t>COLOMBIER</t>
  </si>
  <si>
    <t>LA VERSANNE</t>
  </si>
  <si>
    <t>ST JULIEN MOLIN MOLETTE</t>
  </si>
  <si>
    <t>THELIS LA COMBE</t>
  </si>
  <si>
    <t>GRAIX</t>
  </si>
  <si>
    <t>BOURG ARGENTAL</t>
  </si>
  <si>
    <t>ST SAUVEUR EN RUE</t>
  </si>
  <si>
    <t>42230</t>
  </si>
  <si>
    <t>ROCHE LA MOLIERE</t>
  </si>
  <si>
    <t>ST MAURICE EN GOURGOIS</t>
  </si>
  <si>
    <t>42240</t>
  </si>
  <si>
    <t>UNIEUX</t>
  </si>
  <si>
    <t>ST PAUL EN CORNILLON</t>
  </si>
  <si>
    <t>CALOIRE</t>
  </si>
  <si>
    <t>CREMEAUX</t>
  </si>
  <si>
    <t>42260</t>
  </si>
  <si>
    <t>ST GERMAIN LAVAL</t>
  </si>
  <si>
    <t>BUSSY ALBIEUX</t>
  </si>
  <si>
    <t>ST POLGUES</t>
  </si>
  <si>
    <t>GREZOLLES</t>
  </si>
  <si>
    <t>POMMIERS</t>
  </si>
  <si>
    <t>LURE</t>
  </si>
  <si>
    <t>DANCE</t>
  </si>
  <si>
    <t>AMIONS</t>
  </si>
  <si>
    <t>NOLLIEUX</t>
  </si>
  <si>
    <t>SOUTERNON</t>
  </si>
  <si>
    <t>ST MARTIN LA SAUVETE</t>
  </si>
  <si>
    <t>ST JULIEN D ODDES</t>
  </si>
  <si>
    <t>BULLY</t>
  </si>
  <si>
    <t>ST PRIEST EN JAREZ</t>
  </si>
  <si>
    <t>42270</t>
  </si>
  <si>
    <t>SORBIERS</t>
  </si>
  <si>
    <t>42290</t>
  </si>
  <si>
    <t>ROANNE</t>
  </si>
  <si>
    <t>42300</t>
  </si>
  <si>
    <t>MABLY</t>
  </si>
  <si>
    <t>VILLEREST</t>
  </si>
  <si>
    <t>LE CROZET</t>
  </si>
  <si>
    <t>42310</t>
  </si>
  <si>
    <t>LA PACAUDIERE</t>
  </si>
  <si>
    <t>VIVANS</t>
  </si>
  <si>
    <t>CHANGY</t>
  </si>
  <si>
    <t>URBISE</t>
  </si>
  <si>
    <t>SAIL LES BAINS</t>
  </si>
  <si>
    <t>ST BONNET DES QUARTS</t>
  </si>
  <si>
    <t>FARNAY</t>
  </si>
  <si>
    <t>42320</t>
  </si>
  <si>
    <t>VALFLEURY</t>
  </si>
  <si>
    <t>LA GRAND CROIX</t>
  </si>
  <si>
    <t>CELLIEU</t>
  </si>
  <si>
    <t>ST CHRISTO EN JAREZ</t>
  </si>
  <si>
    <t>CUZIEU</t>
  </si>
  <si>
    <t>42330</t>
  </si>
  <si>
    <t>AVEIZIEUX</t>
  </si>
  <si>
    <t>ST MEDARD EN FOREZ</t>
  </si>
  <si>
    <t>ST GALMIER</t>
  </si>
  <si>
    <t>CHAMBOEUF</t>
  </si>
  <si>
    <t>ST BONNET LES OULES</t>
  </si>
  <si>
    <t>RIVAS</t>
  </si>
  <si>
    <t>42340</t>
  </si>
  <si>
    <t>VEAUCHETTE</t>
  </si>
  <si>
    <t>VEAUCHE</t>
  </si>
  <si>
    <t>LA TALAUDIERE</t>
  </si>
  <si>
    <t>42350</t>
  </si>
  <si>
    <t>COTTANCE</t>
  </si>
  <si>
    <t>42360</t>
  </si>
  <si>
    <t>PANISSIERES</t>
  </si>
  <si>
    <t>ESSERTINES EN DONZY</t>
  </si>
  <si>
    <t>MONTCHAL</t>
  </si>
  <si>
    <t>ST RIRAND</t>
  </si>
  <si>
    <t>42370</t>
  </si>
  <si>
    <t>RENAISON</t>
  </si>
  <si>
    <t>ARCON</t>
  </si>
  <si>
    <t>ST HAON LE CHATEL</t>
  </si>
  <si>
    <t>ST ALBAN LES EAUX</t>
  </si>
  <si>
    <t>LES NOES</t>
  </si>
  <si>
    <t>ST HAON LE VIEUX</t>
  </si>
  <si>
    <t>ST ANDRE D APCHON</t>
  </si>
  <si>
    <t>LA TOURETTE</t>
  </si>
  <si>
    <t>42380</t>
  </si>
  <si>
    <t>ABOEN</t>
  </si>
  <si>
    <t>ST BONNET LE CHATEAU</t>
  </si>
  <si>
    <t>ESTIVAREILLES</t>
  </si>
  <si>
    <t>LURIECQ</t>
  </si>
  <si>
    <t>MONTARCHER</t>
  </si>
  <si>
    <t>PERIGNEUX</t>
  </si>
  <si>
    <t>MERLE LEIGNEC</t>
  </si>
  <si>
    <t>LA CHAPELLE EN LAFAYE</t>
  </si>
  <si>
    <t>ST HILAIRE CUSSON LA VALMITTE</t>
  </si>
  <si>
    <t>ROZIER COTES D AUREC</t>
  </si>
  <si>
    <t>ST NIZIER DE FORNAS</t>
  </si>
  <si>
    <t>VILLARS</t>
  </si>
  <si>
    <t>42390</t>
  </si>
  <si>
    <t>ST CHAMOND</t>
  </si>
  <si>
    <t>42400</t>
  </si>
  <si>
    <t>ST MICHEL SUR RHONE</t>
  </si>
  <si>
    <t>42410</t>
  </si>
  <si>
    <t>VERIN</t>
  </si>
  <si>
    <t>PAVEZIN</t>
  </si>
  <si>
    <t>PELUSSIN</t>
  </si>
  <si>
    <t>CHAVANAY</t>
  </si>
  <si>
    <t>LA CHAPELLE VILLARS</t>
  </si>
  <si>
    <t>CHUYER</t>
  </si>
  <si>
    <t>LORETTE</t>
  </si>
  <si>
    <t>42420</t>
  </si>
  <si>
    <t>ST MARCEL D URFE</t>
  </si>
  <si>
    <t>42430</t>
  </si>
  <si>
    <t>ST JUST EN CHEVALET</t>
  </si>
  <si>
    <t>ST ROMAIN D URFE</t>
  </si>
  <si>
    <t>JURE</t>
  </si>
  <si>
    <t>CHERIER</t>
  </si>
  <si>
    <t>CHAUSSETERRE</t>
  </si>
  <si>
    <t>CHAMPOLY</t>
  </si>
  <si>
    <t>LA CHAMBONIE</t>
  </si>
  <si>
    <t>42440</t>
  </si>
  <si>
    <t>ST JULIEN LA VETRE</t>
  </si>
  <si>
    <t>ST PRIEST LA VETRE</t>
  </si>
  <si>
    <t>LA CHAMBA</t>
  </si>
  <si>
    <t>ST JEAN LA VETRE</t>
  </si>
  <si>
    <t>CERVIERES</t>
  </si>
  <si>
    <t>LES SALLES</t>
  </si>
  <si>
    <t>NOIRETABLE</t>
  </si>
  <si>
    <t>SURY LE COMTAL</t>
  </si>
  <si>
    <t>42450</t>
  </si>
  <si>
    <t>BOYER</t>
  </si>
  <si>
    <t>42460</t>
  </si>
  <si>
    <t>COUTOUVRE</t>
  </si>
  <si>
    <t>LE CERGNE</t>
  </si>
  <si>
    <t>JARNOSSE</t>
  </si>
  <si>
    <t>SEVELINGES</t>
  </si>
  <si>
    <t>VILLERS</t>
  </si>
  <si>
    <t>ARCINGES</t>
  </si>
  <si>
    <t>LA GRESLE</t>
  </si>
  <si>
    <t>CUINZIER</t>
  </si>
  <si>
    <t>FOURNEAUX</t>
  </si>
  <si>
    <t>42470</t>
  </si>
  <si>
    <t>ST SYMPHORIEN DE LAY</t>
  </si>
  <si>
    <t>NEAUX</t>
  </si>
  <si>
    <t>LAY</t>
  </si>
  <si>
    <t>LA FOUILLOUSE</t>
  </si>
  <si>
    <t>42480</t>
  </si>
  <si>
    <t>FRAISSES</t>
  </si>
  <si>
    <t>42490</t>
  </si>
  <si>
    <t>LE CHAMBON FEUGEROLLES</t>
  </si>
  <si>
    <t>42500</t>
  </si>
  <si>
    <t>NERONDE</t>
  </si>
  <si>
    <t>42510</t>
  </si>
  <si>
    <t>ST GEORGES DE BAROILLE</t>
  </si>
  <si>
    <t>NERVIEUX</t>
  </si>
  <si>
    <t>STE AGATHE EN DONZY</t>
  </si>
  <si>
    <t>BUSSIERES</t>
  </si>
  <si>
    <t>BALBIGNY</t>
  </si>
  <si>
    <t>VERANNE</t>
  </si>
  <si>
    <t>42520</t>
  </si>
  <si>
    <t>LUPE</t>
  </si>
  <si>
    <t>BESSEY</t>
  </si>
  <si>
    <t>ROISEY</t>
  </si>
  <si>
    <t>MACLAS</t>
  </si>
  <si>
    <t>MALLEVAL</t>
  </si>
  <si>
    <t>ST PIERRE DE BOEUF</t>
  </si>
  <si>
    <t>ST APPOLINARD</t>
  </si>
  <si>
    <t>ST GENEST LERPT</t>
  </si>
  <si>
    <t>42530</t>
  </si>
  <si>
    <t>CROIZET SUR GAND</t>
  </si>
  <si>
    <t>42540</t>
  </si>
  <si>
    <t>STE COLOMBE SUR GAND</t>
  </si>
  <si>
    <t>ST JUST LA PENDUE</t>
  </si>
  <si>
    <t>APINAC</t>
  </si>
  <si>
    <t>42550</t>
  </si>
  <si>
    <t>USSON EN FOREZ</t>
  </si>
  <si>
    <t>GUMIERES</t>
  </si>
  <si>
    <t>42560</t>
  </si>
  <si>
    <t>SOLEYMIEUX</t>
  </si>
  <si>
    <t>CHENEREILLES</t>
  </si>
  <si>
    <t>CHAZELLES SUR LAVIEU</t>
  </si>
  <si>
    <t>LAVIEU</t>
  </si>
  <si>
    <t>MARGERIE CHANTAGRET</t>
  </si>
  <si>
    <t>BOISSET ST PRIEST</t>
  </si>
  <si>
    <t>ST JEAN SOLEYMIEUX</t>
  </si>
  <si>
    <t>MAROLS</t>
  </si>
  <si>
    <t>ST HEAND</t>
  </si>
  <si>
    <t>42570</t>
  </si>
  <si>
    <t>LA TOUR EN JAREZ</t>
  </si>
  <si>
    <t>42580</t>
  </si>
  <si>
    <t>L ETRAT</t>
  </si>
  <si>
    <t>ST PRIEST LA ROCHE</t>
  </si>
  <si>
    <t>42590</t>
  </si>
  <si>
    <t>NEULISE</t>
  </si>
  <si>
    <t>ST PAUL DE VEZELIN</t>
  </si>
  <si>
    <t>VENDRANGES</t>
  </si>
  <si>
    <t>PINAY</t>
  </si>
  <si>
    <t>ST JODARD</t>
  </si>
  <si>
    <t>ST PAUL D UZORE</t>
  </si>
  <si>
    <t>42600</t>
  </si>
  <si>
    <t>CHAMPDIEU</t>
  </si>
  <si>
    <t>CHALAIN LE COMTAL</t>
  </si>
  <si>
    <t>PRALONG</t>
  </si>
  <si>
    <t>ECOTAY L OLME</t>
  </si>
  <si>
    <t>MAGNEUX HAUTE RIVE</t>
  </si>
  <si>
    <t>MONTBRISON</t>
  </si>
  <si>
    <t>ESSERTINES EN CHATELNEUF</t>
  </si>
  <si>
    <t>LEZIGNEUX</t>
  </si>
  <si>
    <t>CHALAIN D UZORE</t>
  </si>
  <si>
    <t>GREZIEUX LE FROMENTAL</t>
  </si>
  <si>
    <t>ST THOMAS LA GARDE</t>
  </si>
  <si>
    <t>ROCHE</t>
  </si>
  <si>
    <t>LERIGNEUX</t>
  </si>
  <si>
    <t>SAVIGNEUX</t>
  </si>
  <si>
    <t>PRECIEUX</t>
  </si>
  <si>
    <t>BARD</t>
  </si>
  <si>
    <t>MORNAND EN FOREZ</t>
  </si>
  <si>
    <t>VERRIERES EN FOREZ</t>
  </si>
  <si>
    <t>ST ROMAIN LE PUY</t>
  </si>
  <si>
    <t>42610</t>
  </si>
  <si>
    <t>ST GEORGES HAUTE VILLE</t>
  </si>
  <si>
    <t>ST PIERRE LAVAL</t>
  </si>
  <si>
    <t>42620</t>
  </si>
  <si>
    <t>ST MARTIN D ESTREAUX</t>
  </si>
  <si>
    <t>PRADINES</t>
  </si>
  <si>
    <t>42630</t>
  </si>
  <si>
    <t>ST VICTOR SUR RHINS</t>
  </si>
  <si>
    <t>REGNY</t>
  </si>
  <si>
    <t>ST FORGEUX LESPINASSE</t>
  </si>
  <si>
    <t>42640</t>
  </si>
  <si>
    <t>ST GERMAIN LESPINASSE</t>
  </si>
  <si>
    <t>ST ROMAIN LA MOTTE</t>
  </si>
  <si>
    <t>NOAILLY</t>
  </si>
  <si>
    <t>ST JEAN BONNEFONDS</t>
  </si>
  <si>
    <t>42650</t>
  </si>
  <si>
    <t>ST ROMAIN LES ATHEUX</t>
  </si>
  <si>
    <t>42660</t>
  </si>
  <si>
    <t>LE BESSAT</t>
  </si>
  <si>
    <t>ST REGIS DU COIN</t>
  </si>
  <si>
    <t>JONZIEUX</t>
  </si>
  <si>
    <t>TARENTAISE</t>
  </si>
  <si>
    <t>PLANFOY</t>
  </si>
  <si>
    <t>MARLHES</t>
  </si>
  <si>
    <t>ST GENEST MALIFAUX</t>
  </si>
  <si>
    <t>ST GERMAIN LA MONTAGNE</t>
  </si>
  <si>
    <t>42670</t>
  </si>
  <si>
    <t>BELMONT DE LA LOIRE</t>
  </si>
  <si>
    <t>ECOCHE</t>
  </si>
  <si>
    <t>BELLEROCHE</t>
  </si>
  <si>
    <t>ST MARCELLIN EN FOREZ</t>
  </si>
  <si>
    <t>42680</t>
  </si>
  <si>
    <t>FIRMINY</t>
  </si>
  <si>
    <t>42700</t>
  </si>
  <si>
    <t>NANDAX</t>
  </si>
  <si>
    <t>42720</t>
  </si>
  <si>
    <t>LA BENISSON DIEU</t>
  </si>
  <si>
    <t>BRIENNON</t>
  </si>
  <si>
    <t>POUILLY SOUS CHARLIEU</t>
  </si>
  <si>
    <t>VOUGY</t>
  </si>
  <si>
    <t>LA TERRASSE SUR DORLAY</t>
  </si>
  <si>
    <t>42740</t>
  </si>
  <si>
    <t>DOIZIEUX</t>
  </si>
  <si>
    <t>ST PAUL EN JAREZ</t>
  </si>
  <si>
    <t>MARS</t>
  </si>
  <si>
    <t>42750</t>
  </si>
  <si>
    <t>MAIZILLY</t>
  </si>
  <si>
    <t>ST DENIS DE CABANNE</t>
  </si>
  <si>
    <t>VIOLAY</t>
  </si>
  <si>
    <t>42780</t>
  </si>
  <si>
    <t>DARGOIRE</t>
  </si>
  <si>
    <t>42800</t>
  </si>
  <si>
    <t>CHATEAUNEUF</t>
  </si>
  <si>
    <t>RIVE DE GIER</t>
  </si>
  <si>
    <t>GENILAC</t>
  </si>
  <si>
    <t>STE CROIX EN JAREZ</t>
  </si>
  <si>
    <t>ST ROMAIN EN JAREZ</t>
  </si>
  <si>
    <t>ST MARTIN LA PLAINE</t>
  </si>
  <si>
    <t>TARTARAS</t>
  </si>
  <si>
    <t>ST JOSEPH</t>
  </si>
  <si>
    <t>CHAGNON</t>
  </si>
  <si>
    <t>ROZIER EN DONZY</t>
  </si>
  <si>
    <t>42810</t>
  </si>
  <si>
    <t>AMBIERLE</t>
  </si>
  <si>
    <t>42820</t>
  </si>
  <si>
    <t>ST PRIEST LA PRUGNE</t>
  </si>
  <si>
    <t>42830</t>
  </si>
  <si>
    <t>LA TUILIERE</t>
  </si>
  <si>
    <t>COMBRE</t>
  </si>
  <si>
    <t>42840</t>
  </si>
  <si>
    <t>MONTAGNY</t>
  </si>
  <si>
    <t>SAIL SOUS COUZAN</t>
  </si>
  <si>
    <t>42890</t>
  </si>
  <si>
    <t>CHALMAZEL JEANSAGNIERE</t>
  </si>
  <si>
    <t>42920</t>
  </si>
  <si>
    <t>ST BONNET LE COURREAU</t>
  </si>
  <si>
    <t>42940</t>
  </si>
  <si>
    <t>CHATELNEUF</t>
  </si>
  <si>
    <t>ST JUST EN BAS</t>
  </si>
  <si>
    <t>42990</t>
  </si>
  <si>
    <t>SAUVAIN</t>
  </si>
  <si>
    <t>PALOGNEUX</t>
  </si>
  <si>
    <t>ST GEORGES EN COUZAN</t>
  </si>
  <si>
    <t>code postal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</si>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</sst>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  <numFmt numFmtId="167" formatCode="_-* #,##0\ [$€-1]_-;\-* #,##0\ [$€-1]_-;_-* &quot;-&quot;??\ [$€-1]_-"/>
    <numFmt numFmtId="168" formatCode="#,##0.00\ &quot;€&quot;"/>
    <numFmt numFmtId="169" formatCode="_-* #,##0.00\ [$€-40C]_-;\-* #,##0.00\ [$€-40C]_-;_-* &quot;-&quot;??\ [$€-40C]_-;_-@_-"/>
    <numFmt numFmtId="170" formatCode="dd/mm/yy;@"/>
    <numFmt numFmtId="171" formatCode="d/mm/yy;@"/>
  </numFmts>
  <fonts count="9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Courier"/>
      <family val="3"/>
    </font>
    <font>
      <b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sz val="10"/>
      <color indexed="10"/>
      <name val="Colonna MT"/>
      <family val="5"/>
    </font>
    <font>
      <sz val="10"/>
      <color indexed="10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name val="Monotype Corsiva"/>
      <family val="4"/>
    </font>
    <font>
      <sz val="7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b/>
      <i/>
      <sz val="8"/>
      <name val="Arial"/>
      <family val="2"/>
    </font>
    <font>
      <sz val="5"/>
      <name val="Arabic Typesetting"/>
      <family val="4"/>
    </font>
    <font>
      <b/>
      <sz val="9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7"/>
      <name val="Arial"/>
      <family val="2"/>
    </font>
    <font>
      <i/>
      <u/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u/>
      <sz val="1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0"/>
      <color indexed="40"/>
      <name val="Arial"/>
      <family val="2"/>
    </font>
    <font>
      <b/>
      <sz val="14"/>
      <color indexed="40"/>
      <name val="Arial"/>
      <family val="2"/>
    </font>
    <font>
      <b/>
      <sz val="10"/>
      <name val="Arial Narrow"/>
      <family val="2"/>
    </font>
    <font>
      <b/>
      <i/>
      <u/>
      <sz val="10"/>
      <name val="Arial"/>
      <family val="2"/>
    </font>
    <font>
      <b/>
      <i/>
      <u/>
      <sz val="10"/>
      <color indexed="8"/>
      <name val="Arial"/>
      <family val="2"/>
    </font>
    <font>
      <b/>
      <sz val="14"/>
      <name val="Arial"/>
      <family val="2"/>
    </font>
    <font>
      <b/>
      <sz val="11"/>
      <name val="Arial Narrow"/>
      <family val="2"/>
    </font>
    <font>
      <b/>
      <i/>
      <u/>
      <sz val="14"/>
      <name val="Arial"/>
      <family val="2"/>
    </font>
    <font>
      <sz val="10"/>
      <color indexed="8"/>
      <name val="Calibri"/>
      <family val="2"/>
    </font>
    <font>
      <b/>
      <u/>
      <sz val="11"/>
      <name val="Arial"/>
      <family val="2"/>
    </font>
    <font>
      <sz val="10"/>
      <color rgb="FF00B0F0"/>
      <name val="Arial"/>
      <family val="2"/>
    </font>
    <font>
      <u/>
      <sz val="8"/>
      <color rgb="FF00B0F0"/>
      <name val="Arial"/>
      <family val="2"/>
    </font>
    <font>
      <sz val="10"/>
      <color rgb="FF00B050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3" tint="0.39997558519241921"/>
      <name val="Arial"/>
      <family val="2"/>
    </font>
    <font>
      <b/>
      <sz val="11"/>
      <color rgb="FF1F497D"/>
      <name val="Calibri"/>
      <family val="2"/>
    </font>
    <font>
      <sz val="11"/>
      <color rgb="FF000000"/>
      <name val="Calibri"/>
      <family val="2"/>
    </font>
    <font>
      <sz val="8"/>
      <color theme="4"/>
      <name val="Arial"/>
      <family val="2"/>
    </font>
    <font>
      <sz val="10"/>
      <color theme="9" tint="-0.249977111117893"/>
      <name val="Arial"/>
      <family val="2"/>
    </font>
    <font>
      <sz val="10"/>
      <color theme="8" tint="-0.249977111117893"/>
      <name val="Arial"/>
      <family val="2"/>
    </font>
    <font>
      <sz val="10"/>
      <color theme="9"/>
      <name val="Arial"/>
      <family val="2"/>
    </font>
    <font>
      <b/>
      <sz val="10"/>
      <color theme="4"/>
      <name val="Arial"/>
      <family val="2"/>
    </font>
    <font>
      <b/>
      <sz val="12"/>
      <color theme="4"/>
      <name val="Arial"/>
      <family val="2"/>
    </font>
    <font>
      <sz val="10"/>
      <color theme="4"/>
      <name val="Arial"/>
      <family val="2"/>
    </font>
    <font>
      <b/>
      <sz val="11"/>
      <color theme="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9" tint="0.39997558519241921"/>
      <name val="Arial"/>
      <family val="2"/>
    </font>
    <font>
      <b/>
      <sz val="10"/>
      <color theme="8"/>
      <name val="Arial"/>
      <family val="2"/>
    </font>
    <font>
      <b/>
      <sz val="12"/>
      <color rgb="FF00B050"/>
      <name val="Arial"/>
      <family val="2"/>
    </font>
    <font>
      <sz val="11"/>
      <name val="Calibri"/>
      <family val="2"/>
      <scheme val="minor"/>
    </font>
    <font>
      <b/>
      <sz val="10"/>
      <color theme="4"/>
      <name val="Arial Narrow"/>
      <family val="2"/>
    </font>
    <font>
      <b/>
      <sz val="9"/>
      <color theme="9" tint="-0.499984740745262"/>
      <name val="Arial"/>
      <family val="2"/>
    </font>
    <font>
      <b/>
      <sz val="10"/>
      <color theme="9" tint="-0.499984740745262"/>
      <name val="Arial"/>
      <family val="2"/>
    </font>
    <font>
      <sz val="10"/>
      <color rgb="FFFF0000"/>
      <name val="Arial"/>
      <family val="2"/>
    </font>
    <font>
      <i/>
      <u/>
      <sz val="9"/>
      <color theme="4"/>
      <name val="Arial"/>
      <family val="2"/>
    </font>
    <font>
      <i/>
      <u/>
      <sz val="10"/>
      <color theme="4"/>
      <name val="Arial"/>
      <family val="2"/>
    </font>
    <font>
      <sz val="10"/>
      <color theme="3" tint="0.39997558519241921"/>
      <name val="Arial"/>
      <family val="2"/>
    </font>
    <font>
      <b/>
      <sz val="14"/>
      <color theme="3" tint="0.3999755851924192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sz val="11"/>
      <color rgb="FF7030A0"/>
      <name val="Arial"/>
      <family val="2"/>
    </font>
    <font>
      <b/>
      <sz val="12"/>
      <color theme="9" tint="-0.249977111117893"/>
      <name val="Arial"/>
      <family val="2"/>
    </font>
    <font>
      <i/>
      <sz val="10"/>
      <color theme="3" tint="0.59999389629810485"/>
      <name val="Comic Sans MS"/>
      <family val="4"/>
    </font>
    <font>
      <i/>
      <sz val="9"/>
      <color theme="3" tint="0.59999389629810485"/>
      <name val="Comic Sans MS"/>
      <family val="4"/>
    </font>
    <font>
      <b/>
      <sz val="11"/>
      <color theme="3"/>
      <name val="Calibri"/>
      <family val="2"/>
    </font>
    <font>
      <sz val="10"/>
      <color rgb="FF000000"/>
      <name val="Calibri"/>
      <family val="2"/>
    </font>
    <font>
      <u/>
      <sz val="10"/>
      <color theme="4"/>
      <name val="Arial"/>
      <family val="2"/>
    </font>
    <font>
      <sz val="9"/>
      <color theme="3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Calibri"/>
      <family val="2"/>
    </font>
    <font>
      <b/>
      <sz val="10"/>
      <color rgb="FF000000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ashDotDot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DotDot">
        <color theme="9" tint="-0.249977111117893"/>
      </left>
      <right/>
      <top style="mediumDashDotDot">
        <color theme="9" tint="-0.249977111117893"/>
      </top>
      <bottom style="mediumDashDotDot">
        <color theme="9" tint="-0.249977111117893"/>
      </bottom>
      <diagonal/>
    </border>
    <border>
      <left/>
      <right/>
      <top style="mediumDashDotDot">
        <color theme="9" tint="-0.249977111117893"/>
      </top>
      <bottom style="mediumDashDotDot">
        <color theme="9" tint="-0.249977111117893"/>
      </bottom>
      <diagonal/>
    </border>
    <border>
      <left/>
      <right style="mediumDashDotDot">
        <color theme="9" tint="-0.249977111117893"/>
      </right>
      <top style="mediumDashDotDot">
        <color theme="9" tint="-0.249977111117893"/>
      </top>
      <bottom style="mediumDashDotDot">
        <color theme="9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6" fontId="2" fillId="0" borderId="0" applyFont="0" applyFill="0" applyBorder="0" applyAlignment="0" applyProtection="0"/>
    <xf numFmtId="166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414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8" fillId="0" borderId="0" xfId="0" applyFont="1" applyAlignment="1">
      <alignment horizontal="right"/>
    </xf>
    <xf numFmtId="0" fontId="14" fillId="0" borderId="0" xfId="0" applyFont="1" applyBorder="1"/>
    <xf numFmtId="0" fontId="14" fillId="0" borderId="0" xfId="0" applyFont="1"/>
    <xf numFmtId="164" fontId="14" fillId="0" borderId="0" xfId="5" applyFont="1"/>
    <xf numFmtId="0" fontId="0" fillId="0" borderId="0" xfId="0" applyFill="1"/>
    <xf numFmtId="2" fontId="14" fillId="0" borderId="0" xfId="0" applyNumberFormat="1" applyFont="1" applyBorder="1"/>
    <xf numFmtId="164" fontId="5" fillId="0" borderId="0" xfId="5" applyFont="1" applyBorder="1"/>
    <xf numFmtId="0" fontId="14" fillId="0" borderId="0" xfId="0" applyFont="1" applyAlignment="1">
      <alignment horizontal="center"/>
    </xf>
    <xf numFmtId="166" fontId="14" fillId="0" borderId="0" xfId="1" applyFont="1" applyBorder="1"/>
    <xf numFmtId="0" fontId="14" fillId="0" borderId="0" xfId="0" applyFont="1" applyAlignment="1"/>
    <xf numFmtId="14" fontId="4" fillId="0" borderId="0" xfId="0" applyNumberFormat="1" applyFont="1"/>
    <xf numFmtId="0" fontId="16" fillId="0" borderId="0" xfId="0" applyFont="1"/>
    <xf numFmtId="0" fontId="6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164" fontId="7" fillId="0" borderId="0" xfId="5" applyFont="1" applyBorder="1"/>
    <xf numFmtId="0" fontId="19" fillId="0" borderId="0" xfId="0" applyFont="1" applyFill="1" applyBorder="1" applyAlignment="1">
      <alignment horizontal="left"/>
    </xf>
    <xf numFmtId="0" fontId="20" fillId="0" borderId="0" xfId="0" applyFont="1" applyBorder="1"/>
    <xf numFmtId="0" fontId="20" fillId="0" borderId="0" xfId="0" applyFont="1"/>
    <xf numFmtId="0" fontId="14" fillId="0" borderId="0" xfId="0" applyFont="1" applyAlignment="1">
      <alignment horizontal="left"/>
    </xf>
    <xf numFmtId="0" fontId="18" fillId="0" borderId="0" xfId="0" applyFont="1" applyFill="1" applyBorder="1"/>
    <xf numFmtId="165" fontId="12" fillId="0" borderId="0" xfId="3" applyFont="1" applyBorder="1" applyAlignment="1">
      <alignment horizontal="right"/>
    </xf>
    <xf numFmtId="0" fontId="21" fillId="0" borderId="0" xfId="0" applyFont="1"/>
    <xf numFmtId="1" fontId="4" fillId="0" borderId="0" xfId="0" applyNumberFormat="1" applyFont="1" applyBorder="1"/>
    <xf numFmtId="14" fontId="0" fillId="0" borderId="0" xfId="0" applyNumberFormat="1"/>
    <xf numFmtId="0" fontId="22" fillId="0" borderId="0" xfId="0" applyFont="1"/>
    <xf numFmtId="0" fontId="12" fillId="0" borderId="0" xfId="0" applyFont="1"/>
    <xf numFmtId="0" fontId="12" fillId="0" borderId="0" xfId="0" applyFont="1" applyFill="1"/>
    <xf numFmtId="0" fontId="46" fillId="0" borderId="0" xfId="0" applyFont="1" applyAlignment="1">
      <alignment horizontal="center" vertical="top"/>
    </xf>
    <xf numFmtId="0" fontId="47" fillId="0" borderId="0" xfId="0" applyFont="1" applyAlignment="1">
      <alignment horizontal="right"/>
    </xf>
    <xf numFmtId="166" fontId="4" fillId="0" borderId="0" xfId="1" applyFont="1" applyBorder="1"/>
    <xf numFmtId="0" fontId="0" fillId="0" borderId="1" xfId="0" applyBorder="1"/>
    <xf numFmtId="0" fontId="15" fillId="0" borderId="1" xfId="0" applyFont="1" applyFill="1" applyBorder="1" applyAlignment="1">
      <alignment horizontal="left"/>
    </xf>
    <xf numFmtId="167" fontId="23" fillId="0" borderId="0" xfId="1" applyNumberFormat="1" applyFont="1" applyAlignment="1">
      <alignment horizontal="left"/>
    </xf>
    <xf numFmtId="0" fontId="4" fillId="0" borderId="0" xfId="0" applyNumberFormat="1" applyFont="1" applyBorder="1"/>
    <xf numFmtId="0" fontId="24" fillId="0" borderId="0" xfId="0" applyFont="1" applyAlignment="1">
      <alignment horizontal="center" vertical="center"/>
    </xf>
    <xf numFmtId="0" fontId="48" fillId="0" borderId="0" xfId="0" applyFont="1"/>
    <xf numFmtId="0" fontId="0" fillId="0" borderId="2" xfId="0" applyBorder="1"/>
    <xf numFmtId="166" fontId="49" fillId="0" borderId="3" xfId="1" applyFont="1" applyBorder="1"/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/>
    <xf numFmtId="0" fontId="14" fillId="0" borderId="0" xfId="0" applyFont="1" applyAlignment="1">
      <alignment horizontal="center" vertical="center"/>
    </xf>
    <xf numFmtId="168" fontId="14" fillId="0" borderId="0" xfId="0" applyNumberFormat="1" applyFon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5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Fill="1" applyBorder="1"/>
    <xf numFmtId="3" fontId="14" fillId="0" borderId="0" xfId="0" applyNumberFormat="1" applyFont="1" applyBorder="1" applyAlignment="1">
      <alignment horizontal="right"/>
    </xf>
    <xf numFmtId="0" fontId="51" fillId="0" borderId="0" xfId="0" applyFont="1" applyBorder="1"/>
    <xf numFmtId="0" fontId="52" fillId="0" borderId="0" xfId="0" applyFont="1" applyBorder="1"/>
    <xf numFmtId="0" fontId="17" fillId="0" borderId="4" xfId="0" applyFont="1" applyFill="1" applyBorder="1"/>
    <xf numFmtId="0" fontId="25" fillId="0" borderId="5" xfId="0" applyFont="1" applyFill="1" applyBorder="1" applyAlignment="1">
      <alignment horizontal="center"/>
    </xf>
    <xf numFmtId="0" fontId="0" fillId="0" borderId="6" xfId="0" applyBorder="1"/>
    <xf numFmtId="0" fontId="14" fillId="0" borderId="0" xfId="0" applyFont="1" applyAlignment="1">
      <alignment horizontal="right"/>
    </xf>
    <xf numFmtId="10" fontId="7" fillId="0" borderId="0" xfId="0" applyNumberFormat="1" applyFont="1" applyAlignment="1">
      <alignment horizontal="left"/>
    </xf>
    <xf numFmtId="168" fontId="53" fillId="0" borderId="0" xfId="0" applyNumberFormat="1" applyFont="1" applyAlignment="1">
      <alignment horizontal="left"/>
    </xf>
    <xf numFmtId="168" fontId="54" fillId="0" borderId="0" xfId="0" applyNumberFormat="1" applyFont="1" applyBorder="1" applyAlignment="1">
      <alignment horizontal="center" vertical="center"/>
    </xf>
    <xf numFmtId="168" fontId="5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 applyBorder="1" applyAlignment="1">
      <alignment horizontal="right"/>
    </xf>
    <xf numFmtId="168" fontId="56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168" fontId="0" fillId="0" borderId="0" xfId="0" applyNumberFormat="1"/>
    <xf numFmtId="0" fontId="0" fillId="0" borderId="0" xfId="0" applyBorder="1" applyAlignment="1">
      <alignment horizontal="center"/>
    </xf>
    <xf numFmtId="0" fontId="0" fillId="0" borderId="3" xfId="0" applyBorder="1"/>
    <xf numFmtId="0" fontId="4" fillId="0" borderId="7" xfId="0" applyFont="1" applyBorder="1"/>
    <xf numFmtId="0" fontId="4" fillId="0" borderId="6" xfId="0" applyFont="1" applyBorder="1"/>
    <xf numFmtId="0" fontId="4" fillId="0" borderId="8" xfId="0" applyFont="1" applyBorder="1"/>
    <xf numFmtId="0" fontId="2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1" fillId="0" borderId="0" xfId="0" applyFont="1" applyBorder="1"/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center"/>
    </xf>
    <xf numFmtId="166" fontId="49" fillId="0" borderId="0" xfId="1" applyFont="1" applyBorder="1"/>
    <xf numFmtId="0" fontId="29" fillId="0" borderId="0" xfId="0" applyFont="1" applyBorder="1"/>
    <xf numFmtId="0" fontId="30" fillId="0" borderId="0" xfId="0" applyFont="1" applyBorder="1"/>
    <xf numFmtId="14" fontId="31" fillId="2" borderId="0" xfId="0" applyNumberFormat="1" applyFont="1" applyFill="1"/>
    <xf numFmtId="164" fontId="4" fillId="2" borderId="0" xfId="5" applyFont="1" applyFill="1" applyBorder="1"/>
    <xf numFmtId="0" fontId="7" fillId="0" borderId="0" xfId="0" applyFont="1" applyFill="1" applyBorder="1"/>
    <xf numFmtId="0" fontId="32" fillId="0" borderId="0" xfId="0" applyFont="1" applyFill="1" applyBorder="1"/>
    <xf numFmtId="164" fontId="4" fillId="0" borderId="0" xfId="5" applyFont="1" applyBorder="1"/>
    <xf numFmtId="0" fontId="4" fillId="0" borderId="9" xfId="0" applyFont="1" applyBorder="1"/>
    <xf numFmtId="0" fontId="4" fillId="0" borderId="10" xfId="0" applyFont="1" applyBorder="1"/>
    <xf numFmtId="0" fontId="0" fillId="0" borderId="7" xfId="0" applyBorder="1"/>
    <xf numFmtId="0" fontId="0" fillId="0" borderId="9" xfId="0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0" fillId="0" borderId="8" xfId="0" applyBorder="1"/>
    <xf numFmtId="0" fontId="0" fillId="0" borderId="12" xfId="0" applyBorder="1"/>
    <xf numFmtId="0" fontId="0" fillId="3" borderId="0" xfId="0" applyFill="1"/>
    <xf numFmtId="0" fontId="0" fillId="3" borderId="0" xfId="0" applyFill="1" applyAlignment="1">
      <alignment horizontal="right"/>
    </xf>
    <xf numFmtId="168" fontId="0" fillId="3" borderId="0" xfId="0" applyNumberFormat="1" applyFill="1"/>
    <xf numFmtId="0" fontId="0" fillId="3" borderId="0" xfId="0" applyFill="1" applyAlignment="1">
      <alignment horizontal="center"/>
    </xf>
    <xf numFmtId="2" fontId="0" fillId="3" borderId="0" xfId="0" applyNumberFormat="1" applyFill="1"/>
    <xf numFmtId="43" fontId="0" fillId="3" borderId="0" xfId="0" applyNumberFormat="1" applyFill="1" applyAlignment="1">
      <alignment horizontal="center"/>
    </xf>
    <xf numFmtId="0" fontId="14" fillId="3" borderId="0" xfId="0" applyFont="1" applyFill="1"/>
    <xf numFmtId="0" fontId="4" fillId="0" borderId="0" xfId="0" applyFont="1" applyAlignment="1">
      <alignment horizontal="right"/>
    </xf>
    <xf numFmtId="0" fontId="0" fillId="4" borderId="14" xfId="0" applyFill="1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right"/>
    </xf>
    <xf numFmtId="0" fontId="57" fillId="0" borderId="0" xfId="0" applyFont="1"/>
    <xf numFmtId="0" fontId="58" fillId="0" borderId="0" xfId="0" applyFont="1"/>
    <xf numFmtId="0" fontId="58" fillId="0" borderId="0" xfId="0" applyFont="1" applyAlignment="1">
      <alignment horizontal="right"/>
    </xf>
    <xf numFmtId="2" fontId="58" fillId="0" borderId="0" xfId="0" applyNumberFormat="1" applyFont="1" applyAlignment="1">
      <alignment horizontal="center"/>
    </xf>
    <xf numFmtId="0" fontId="59" fillId="0" borderId="0" xfId="0" applyFont="1"/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7" fillId="0" borderId="17" xfId="0" applyFont="1" applyFill="1" applyBorder="1" applyAlignment="1">
      <alignment horizontal="center"/>
    </xf>
    <xf numFmtId="0" fontId="0" fillId="0" borderId="18" xfId="0" applyBorder="1"/>
    <xf numFmtId="165" fontId="18" fillId="0" borderId="19" xfId="4" applyFont="1" applyFill="1" applyBorder="1" applyAlignment="1">
      <alignment horizontal="center"/>
    </xf>
    <xf numFmtId="165" fontId="18" fillId="0" borderId="17" xfId="4" applyFont="1" applyFill="1" applyBorder="1" applyAlignment="1">
      <alignment horizontal="center"/>
    </xf>
    <xf numFmtId="43" fontId="0" fillId="0" borderId="18" xfId="0" applyNumberFormat="1" applyBorder="1"/>
    <xf numFmtId="165" fontId="17" fillId="0" borderId="20" xfId="4" applyFont="1" applyFill="1" applyBorder="1" applyAlignment="1">
      <alignment horizontal="center"/>
    </xf>
    <xf numFmtId="165" fontId="18" fillId="0" borderId="0" xfId="4" applyFont="1" applyFill="1" applyBorder="1" applyAlignment="1">
      <alignment horizontal="center"/>
    </xf>
    <xf numFmtId="43" fontId="0" fillId="0" borderId="0" xfId="0" applyNumberFormat="1" applyBorder="1"/>
    <xf numFmtId="0" fontId="25" fillId="0" borderId="0" xfId="0" applyFont="1" applyFill="1" applyBorder="1" applyAlignment="1">
      <alignment horizontal="center"/>
    </xf>
    <xf numFmtId="0" fontId="0" fillId="0" borderId="21" xfId="0" applyBorder="1"/>
    <xf numFmtId="0" fontId="25" fillId="0" borderId="22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168" fontId="4" fillId="0" borderId="0" xfId="0" applyNumberFormat="1" applyFont="1" applyBorder="1" applyAlignment="1">
      <alignment horizontal="center"/>
    </xf>
    <xf numFmtId="0" fontId="0" fillId="0" borderId="23" xfId="0" applyBorder="1"/>
    <xf numFmtId="0" fontId="0" fillId="0" borderId="16" xfId="0" applyBorder="1"/>
    <xf numFmtId="0" fontId="4" fillId="0" borderId="0" xfId="0" applyFont="1" applyFill="1" applyBorder="1"/>
    <xf numFmtId="0" fontId="22" fillId="0" borderId="0" xfId="0" applyFont="1" applyFill="1" applyBorder="1"/>
    <xf numFmtId="0" fontId="2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left"/>
    </xf>
    <xf numFmtId="165" fontId="4" fillId="0" borderId="0" xfId="3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5" fontId="14" fillId="0" borderId="0" xfId="3" applyFont="1" applyFill="1" applyBorder="1" applyAlignment="1">
      <alignment horizontal="center"/>
    </xf>
    <xf numFmtId="0" fontId="33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4" fillId="3" borderId="0" xfId="0" applyFont="1" applyFill="1" applyAlignment="1">
      <alignment horizontal="center"/>
    </xf>
    <xf numFmtId="2" fontId="34" fillId="3" borderId="0" xfId="0" applyNumberFormat="1" applyFont="1" applyFill="1"/>
    <xf numFmtId="0" fontId="0" fillId="0" borderId="0" xfId="0" applyFill="1" applyBorder="1" applyAlignment="1">
      <alignment horizontal="center"/>
    </xf>
    <xf numFmtId="9" fontId="0" fillId="0" borderId="0" xfId="6" applyFont="1" applyAlignment="1">
      <alignment horizontal="center"/>
    </xf>
    <xf numFmtId="4" fontId="0" fillId="4" borderId="14" xfId="0" applyNumberFormat="1" applyFill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43" fontId="0" fillId="3" borderId="0" xfId="0" applyNumberFormat="1" applyFill="1"/>
    <xf numFmtId="0" fontId="60" fillId="5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right"/>
    </xf>
    <xf numFmtId="165" fontId="0" fillId="0" borderId="0" xfId="3" applyFont="1" applyBorder="1"/>
    <xf numFmtId="43" fontId="61" fillId="3" borderId="0" xfId="0" applyNumberFormat="1" applyFont="1" applyFill="1" applyAlignment="1">
      <alignment horizontal="center"/>
    </xf>
    <xf numFmtId="43" fontId="4" fillId="0" borderId="0" xfId="0" applyNumberFormat="1" applyFont="1" applyBorder="1" applyAlignment="1">
      <alignment horizontal="center"/>
    </xf>
    <xf numFmtId="168" fontId="35" fillId="0" borderId="0" xfId="0" applyNumberFormat="1" applyFont="1" applyFill="1"/>
    <xf numFmtId="2" fontId="0" fillId="3" borderId="0" xfId="0" applyNumberFormat="1" applyFill="1" applyAlignment="1">
      <alignment horizontal="center"/>
    </xf>
    <xf numFmtId="0" fontId="62" fillId="6" borderId="0" xfId="0" applyFont="1" applyFill="1" applyAlignment="1">
      <alignment horizontal="center"/>
    </xf>
    <xf numFmtId="0" fontId="63" fillId="3" borderId="0" xfId="0" applyFont="1" applyFill="1"/>
    <xf numFmtId="165" fontId="61" fillId="0" borderId="0" xfId="3" applyFont="1" applyFill="1"/>
    <xf numFmtId="0" fontId="14" fillId="0" borderId="0" xfId="0" applyFont="1" applyBorder="1" applyAlignment="1">
      <alignment horizontal="left"/>
    </xf>
    <xf numFmtId="165" fontId="18" fillId="0" borderId="0" xfId="4" applyFont="1" applyFill="1" applyBorder="1" applyAlignment="1">
      <alignment horizontal="left"/>
    </xf>
    <xf numFmtId="0" fontId="46" fillId="0" borderId="0" xfId="0" applyFont="1"/>
    <xf numFmtId="0" fontId="6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43" fontId="0" fillId="0" borderId="0" xfId="0" applyNumberFormat="1" applyAlignment="1">
      <alignment horizontal="center"/>
    </xf>
    <xf numFmtId="168" fontId="65" fillId="6" borderId="0" xfId="0" applyNumberFormat="1" applyFont="1" applyFill="1"/>
    <xf numFmtId="43" fontId="0" fillId="7" borderId="0" xfId="0" applyNumberFormat="1" applyFill="1"/>
    <xf numFmtId="0" fontId="0" fillId="6" borderId="0" xfId="0" applyFill="1"/>
    <xf numFmtId="168" fontId="0" fillId="6" borderId="0" xfId="0" applyNumberFormat="1" applyFill="1"/>
    <xf numFmtId="0" fontId="62" fillId="6" borderId="0" xfId="0" applyFont="1" applyFill="1"/>
    <xf numFmtId="0" fontId="0" fillId="0" borderId="1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0" fontId="14" fillId="0" borderId="18" xfId="0" applyFont="1" applyBorder="1" applyAlignment="1" applyProtection="1">
      <alignment horizontal="center"/>
      <protection locked="0"/>
    </xf>
    <xf numFmtId="14" fontId="0" fillId="0" borderId="0" xfId="0" applyNumberFormat="1" applyBorder="1" applyProtection="1">
      <protection locked="0"/>
    </xf>
    <xf numFmtId="0" fontId="4" fillId="0" borderId="7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17" fillId="0" borderId="0" xfId="0" applyFont="1" applyFill="1" applyBorder="1" applyProtection="1"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8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18" xfId="3" applyFont="1" applyBorder="1" applyAlignment="1" applyProtection="1">
      <alignment horizontal="center"/>
    </xf>
    <xf numFmtId="0" fontId="11" fillId="0" borderId="10" xfId="0" applyFont="1" applyBorder="1" applyProtection="1">
      <protection locked="0"/>
    </xf>
    <xf numFmtId="0" fontId="11" fillId="0" borderId="6" xfId="0" applyFont="1" applyBorder="1" applyProtection="1">
      <protection locked="0"/>
    </xf>
    <xf numFmtId="0" fontId="11" fillId="0" borderId="11" xfId="0" applyFont="1" applyBorder="1" applyProtection="1">
      <protection locked="0"/>
    </xf>
    <xf numFmtId="0" fontId="11" fillId="0" borderId="13" xfId="0" applyFont="1" applyBorder="1" applyProtection="1">
      <protection locked="0"/>
    </xf>
    <xf numFmtId="0" fontId="28" fillId="0" borderId="0" xfId="0" applyFont="1" applyBorder="1" applyProtection="1">
      <protection locked="0"/>
    </xf>
    <xf numFmtId="0" fontId="66" fillId="0" borderId="0" xfId="0" applyFont="1" applyBorder="1" applyProtection="1">
      <protection locked="0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9" fontId="14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67" fillId="0" borderId="0" xfId="0" applyFont="1"/>
    <xf numFmtId="0" fontId="38" fillId="0" borderId="0" xfId="0" applyFont="1"/>
    <xf numFmtId="0" fontId="26" fillId="0" borderId="0" xfId="0" applyFont="1" applyAlignment="1">
      <alignment horizontal="right"/>
    </xf>
    <xf numFmtId="4" fontId="26" fillId="0" borderId="0" xfId="0" applyNumberFormat="1" applyFont="1"/>
    <xf numFmtId="0" fontId="26" fillId="0" borderId="0" xfId="0" applyFont="1" applyFill="1"/>
    <xf numFmtId="0" fontId="26" fillId="8" borderId="0" xfId="0" applyFont="1" applyFill="1"/>
    <xf numFmtId="0" fontId="61" fillId="0" borderId="0" xfId="0" applyFont="1"/>
    <xf numFmtId="0" fontId="26" fillId="9" borderId="0" xfId="0" applyFont="1" applyFill="1"/>
    <xf numFmtId="0" fontId="0" fillId="0" borderId="11" xfId="0" applyBorder="1"/>
    <xf numFmtId="0" fontId="11" fillId="0" borderId="9" xfId="0" applyFont="1" applyBorder="1" applyProtection="1">
      <protection locked="0"/>
    </xf>
    <xf numFmtId="0" fontId="11" fillId="0" borderId="0" xfId="0" applyFont="1" applyBorder="1" applyProtection="1">
      <protection locked="0"/>
    </xf>
    <xf numFmtId="0" fontId="11" fillId="0" borderId="8" xfId="0" applyFont="1" applyBorder="1" applyAlignment="1" applyProtection="1">
      <alignment horizontal="left"/>
      <protection locked="0"/>
    </xf>
    <xf numFmtId="0" fontId="4" fillId="0" borderId="0" xfId="0" applyNumberFormat="1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4" fillId="0" borderId="15" xfId="0" applyFont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5" fillId="0" borderId="24" xfId="0" applyFont="1" applyFill="1" applyBorder="1" applyAlignment="1">
      <alignment horizontal="center"/>
    </xf>
    <xf numFmtId="165" fontId="68" fillId="0" borderId="15" xfId="3" applyFont="1" applyFill="1" applyBorder="1" applyAlignment="1">
      <alignment horizontal="center"/>
    </xf>
    <xf numFmtId="165" fontId="4" fillId="0" borderId="0" xfId="3" applyFont="1" applyBorder="1" applyAlignment="1">
      <alignment horizontal="center"/>
    </xf>
    <xf numFmtId="165" fontId="4" fillId="0" borderId="23" xfId="3" applyFont="1" applyBorder="1" applyAlignment="1">
      <alignment horizontal="right" wrapText="1"/>
    </xf>
    <xf numFmtId="0" fontId="4" fillId="0" borderId="7" xfId="0" applyFont="1" applyBorder="1" applyAlignment="1">
      <alignment horizontal="center"/>
    </xf>
    <xf numFmtId="0" fontId="18" fillId="0" borderId="9" xfId="0" applyFont="1" applyFill="1" applyBorder="1" applyAlignment="1">
      <alignment horizontal="left" indent="1"/>
    </xf>
    <xf numFmtId="0" fontId="18" fillId="0" borderId="9" xfId="0" applyFont="1" applyFill="1" applyBorder="1" applyAlignment="1">
      <alignment horizontal="left"/>
    </xf>
    <xf numFmtId="0" fontId="17" fillId="0" borderId="9" xfId="0" applyFont="1" applyFill="1" applyBorder="1"/>
    <xf numFmtId="165" fontId="17" fillId="0" borderId="25" xfId="3" applyFont="1" applyFill="1" applyBorder="1" applyAlignment="1">
      <alignment horizontal="center"/>
    </xf>
    <xf numFmtId="165" fontId="69" fillId="0" borderId="17" xfId="3" applyFont="1" applyFill="1" applyBorder="1" applyAlignment="1">
      <alignment horizontal="center"/>
    </xf>
    <xf numFmtId="165" fontId="0" fillId="0" borderId="0" xfId="3" applyFont="1" applyBorder="1" applyAlignment="1">
      <alignment horizontal="center"/>
    </xf>
    <xf numFmtId="165" fontId="14" fillId="0" borderId="16" xfId="3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/>
    <xf numFmtId="0" fontId="0" fillId="0" borderId="6" xfId="0" applyBorder="1" applyAlignment="1">
      <alignment horizontal="center" vertical="center"/>
    </xf>
    <xf numFmtId="0" fontId="39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65" fontId="18" fillId="0" borderId="19" xfId="3" applyFont="1" applyFill="1" applyBorder="1" applyAlignment="1">
      <alignment horizontal="center"/>
    </xf>
    <xf numFmtId="14" fontId="0" fillId="0" borderId="23" xfId="3" applyNumberFormat="1" applyFont="1" applyBorder="1"/>
    <xf numFmtId="0" fontId="0" fillId="0" borderId="7" xfId="0" applyBorder="1" applyAlignment="1">
      <alignment horizontal="center"/>
    </xf>
    <xf numFmtId="0" fontId="0" fillId="0" borderId="10" xfId="0" applyBorder="1"/>
    <xf numFmtId="14" fontId="0" fillId="0" borderId="18" xfId="3" applyNumberFormat="1" applyFont="1" applyBorder="1"/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8" xfId="0" applyFill="1" applyBorder="1"/>
    <xf numFmtId="14" fontId="0" fillId="0" borderId="16" xfId="3" applyNumberFormat="1" applyFont="1" applyBorder="1"/>
    <xf numFmtId="0" fontId="0" fillId="0" borderId="8" xfId="0" applyFill="1" applyBorder="1" applyAlignment="1">
      <alignment horizontal="center"/>
    </xf>
    <xf numFmtId="0" fontId="0" fillId="0" borderId="16" xfId="0" applyFill="1" applyBorder="1"/>
    <xf numFmtId="0" fontId="0" fillId="0" borderId="4" xfId="0" applyFill="1" applyBorder="1" applyAlignment="1">
      <alignment horizontal="center"/>
    </xf>
    <xf numFmtId="0" fontId="0" fillId="0" borderId="15" xfId="0" applyFill="1" applyBorder="1"/>
    <xf numFmtId="0" fontId="0" fillId="0" borderId="5" xfId="0" applyBorder="1"/>
    <xf numFmtId="0" fontId="0" fillId="0" borderId="15" xfId="0" applyFill="1" applyBorder="1" applyAlignment="1">
      <alignment horizontal="center"/>
    </xf>
    <xf numFmtId="0" fontId="0" fillId="8" borderId="6" xfId="0" applyFill="1" applyBorder="1"/>
    <xf numFmtId="0" fontId="0" fillId="8" borderId="6" xfId="0" applyFill="1" applyBorder="1" applyAlignment="1">
      <alignment horizontal="center" vertical="center"/>
    </xf>
    <xf numFmtId="0" fontId="18" fillId="8" borderId="0" xfId="0" applyFont="1" applyFill="1" applyBorder="1" applyAlignment="1">
      <alignment horizontal="left"/>
    </xf>
    <xf numFmtId="0" fontId="17" fillId="8" borderId="0" xfId="0" applyFont="1" applyFill="1" applyBorder="1" applyAlignment="1">
      <alignment horizontal="left"/>
    </xf>
    <xf numFmtId="165" fontId="4" fillId="5" borderId="17" xfId="3" applyFont="1" applyFill="1" applyBorder="1" applyAlignment="1">
      <alignment horizontal="center"/>
    </xf>
    <xf numFmtId="0" fontId="40" fillId="0" borderId="0" xfId="0" applyFont="1" applyFill="1" applyBorder="1" applyAlignment="1">
      <alignment horizontal="left"/>
    </xf>
    <xf numFmtId="165" fontId="69" fillId="5" borderId="17" xfId="3" applyFont="1" applyFill="1" applyBorder="1" applyAlignment="1">
      <alignment horizontal="center"/>
    </xf>
    <xf numFmtId="0" fontId="0" fillId="8" borderId="8" xfId="0" applyFill="1" applyBorder="1"/>
    <xf numFmtId="0" fontId="0" fillId="8" borderId="8" xfId="0" applyFill="1" applyBorder="1" applyAlignment="1">
      <alignment horizontal="center" vertical="center"/>
    </xf>
    <xf numFmtId="0" fontId="18" fillId="8" borderId="12" xfId="0" applyFont="1" applyFill="1" applyBorder="1" applyAlignment="1">
      <alignment horizontal="left"/>
    </xf>
    <xf numFmtId="0" fontId="17" fillId="8" borderId="12" xfId="0" applyFont="1" applyFill="1" applyBorder="1" applyAlignment="1">
      <alignment horizontal="left"/>
    </xf>
    <xf numFmtId="165" fontId="69" fillId="5" borderId="26" xfId="3" applyFont="1" applyFill="1" applyBorder="1" applyAlignment="1">
      <alignment horizontal="center"/>
    </xf>
    <xf numFmtId="165" fontId="0" fillId="0" borderId="0" xfId="3" applyFont="1"/>
    <xf numFmtId="165" fontId="14" fillId="0" borderId="0" xfId="3" applyFont="1" applyFill="1"/>
    <xf numFmtId="0" fontId="70" fillId="0" borderId="0" xfId="0" applyFont="1" applyFill="1"/>
    <xf numFmtId="165" fontId="69" fillId="9" borderId="0" xfId="3" applyFont="1" applyFill="1" applyBorder="1"/>
    <xf numFmtId="0" fontId="71" fillId="0" borderId="7" xfId="0" applyFont="1" applyBorder="1" applyProtection="1"/>
    <xf numFmtId="0" fontId="71" fillId="0" borderId="10" xfId="0" applyFont="1" applyBorder="1" applyProtection="1"/>
    <xf numFmtId="0" fontId="12" fillId="0" borderId="23" xfId="0" applyFont="1" applyBorder="1" applyAlignment="1" applyProtection="1">
      <alignment horizontal="center"/>
    </xf>
    <xf numFmtId="0" fontId="71" fillId="0" borderId="6" xfId="0" applyFont="1" applyBorder="1" applyProtection="1"/>
    <xf numFmtId="0" fontId="71" fillId="0" borderId="11" xfId="0" applyFont="1" applyBorder="1" applyProtection="1"/>
    <xf numFmtId="0" fontId="12" fillId="0" borderId="18" xfId="0" applyFont="1" applyBorder="1" applyAlignment="1" applyProtection="1">
      <alignment horizontal="center"/>
    </xf>
    <xf numFmtId="0" fontId="71" fillId="0" borderId="8" xfId="0" applyFont="1" applyBorder="1" applyProtection="1"/>
    <xf numFmtId="0" fontId="71" fillId="0" borderId="13" xfId="0" applyFont="1" applyBorder="1" applyProtection="1"/>
    <xf numFmtId="0" fontId="12" fillId="0" borderId="16" xfId="0" applyFont="1" applyBorder="1" applyAlignment="1" applyProtection="1">
      <alignment horizontal="center"/>
    </xf>
    <xf numFmtId="0" fontId="12" fillId="0" borderId="0" xfId="0" applyFont="1" applyProtection="1"/>
    <xf numFmtId="0" fontId="22" fillId="0" borderId="27" xfId="0" applyFont="1" applyBorder="1" applyAlignment="1" applyProtection="1">
      <alignment horizontal="center"/>
    </xf>
    <xf numFmtId="0" fontId="22" fillId="0" borderId="22" xfId="0" applyFont="1" applyBorder="1" applyAlignment="1" applyProtection="1">
      <alignment horizontal="center"/>
    </xf>
    <xf numFmtId="0" fontId="22" fillId="0" borderId="24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12" fillId="0" borderId="13" xfId="0" applyFont="1" applyBorder="1" applyAlignment="1" applyProtection="1">
      <alignment horizontal="center"/>
    </xf>
    <xf numFmtId="0" fontId="22" fillId="0" borderId="23" xfId="0" applyFont="1" applyBorder="1" applyProtection="1"/>
    <xf numFmtId="0" fontId="22" fillId="0" borderId="0" xfId="0" applyFont="1" applyProtection="1"/>
    <xf numFmtId="0" fontId="12" fillId="0" borderId="16" xfId="0" applyFont="1" applyBorder="1" applyProtection="1"/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165" fontId="14" fillId="0" borderId="0" xfId="3" applyFont="1" applyBorder="1" applyAlignment="1">
      <alignment horizontal="right"/>
    </xf>
    <xf numFmtId="0" fontId="72" fillId="0" borderId="0" xfId="0" applyFont="1" applyFill="1" applyBorder="1" applyAlignment="1">
      <alignment horizontal="left"/>
    </xf>
    <xf numFmtId="0" fontId="0" fillId="0" borderId="28" xfId="0" applyBorder="1" applyProtection="1">
      <protection locked="0"/>
    </xf>
    <xf numFmtId="0" fontId="41" fillId="0" borderId="0" xfId="0" applyFont="1" applyBorder="1"/>
    <xf numFmtId="0" fontId="14" fillId="0" borderId="0" xfId="0" applyNumberFormat="1" applyFont="1" applyBorder="1" applyAlignment="1">
      <alignment horizontal="center" vertical="center"/>
    </xf>
    <xf numFmtId="10" fontId="14" fillId="0" borderId="0" xfId="0" applyNumberFormat="1" applyFont="1" applyAlignment="1">
      <alignment horizontal="left"/>
    </xf>
    <xf numFmtId="169" fontId="14" fillId="0" borderId="3" xfId="3" applyNumberFormat="1" applyFont="1" applyBorder="1" applyAlignment="1">
      <alignment horizontal="center" vertical="center"/>
    </xf>
    <xf numFmtId="169" fontId="0" fillId="0" borderId="0" xfId="3" applyNumberFormat="1" applyFont="1" applyBorder="1"/>
    <xf numFmtId="169" fontId="0" fillId="0" borderId="0" xfId="3" applyNumberFormat="1" applyFont="1"/>
    <xf numFmtId="169" fontId="14" fillId="0" borderId="0" xfId="3" applyNumberFormat="1" applyFont="1" applyFill="1" applyBorder="1"/>
    <xf numFmtId="169" fontId="73" fillId="0" borderId="3" xfId="5" applyNumberFormat="1" applyFont="1" applyBorder="1" applyAlignment="1">
      <alignment horizontal="center" vertical="center"/>
    </xf>
    <xf numFmtId="169" fontId="50" fillId="0" borderId="0" xfId="5" applyNumberFormat="1" applyFont="1" applyBorder="1" applyAlignment="1">
      <alignment horizontal="center" vertical="center"/>
    </xf>
    <xf numFmtId="169" fontId="57" fillId="0" borderId="3" xfId="5" applyNumberFormat="1" applyFont="1" applyBorder="1" applyAlignment="1">
      <alignment horizontal="center" vertical="center"/>
    </xf>
    <xf numFmtId="169" fontId="0" fillId="0" borderId="0" xfId="5" applyNumberFormat="1" applyFont="1"/>
    <xf numFmtId="169" fontId="0" fillId="0" borderId="0" xfId="5" applyNumberFormat="1" applyFont="1" applyBorder="1"/>
    <xf numFmtId="169" fontId="64" fillId="0" borderId="3" xfId="5" applyNumberFormat="1" applyFont="1" applyBorder="1" applyAlignment="1">
      <alignment horizontal="center"/>
    </xf>
    <xf numFmtId="169" fontId="74" fillId="0" borderId="15" xfId="5" applyNumberFormat="1" applyFont="1" applyBorder="1" applyAlignment="1">
      <alignment horizontal="center" vertical="center"/>
    </xf>
    <xf numFmtId="0" fontId="4" fillId="0" borderId="8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64" fillId="0" borderId="0" xfId="0" applyFont="1" applyAlignment="1">
      <alignment horizontal="center" vertical="center" wrapText="1"/>
    </xf>
    <xf numFmtId="0" fontId="42" fillId="0" borderId="0" xfId="0" applyFont="1"/>
    <xf numFmtId="0" fontId="75" fillId="0" borderId="0" xfId="0" applyFont="1" applyBorder="1" applyProtection="1">
      <protection locked="0"/>
    </xf>
    <xf numFmtId="0" fontId="14" fillId="0" borderId="6" xfId="0" applyFont="1" applyBorder="1" applyAlignment="1" applyProtection="1">
      <alignment horizontal="center" vertical="center"/>
      <protection locked="0"/>
    </xf>
    <xf numFmtId="0" fontId="33" fillId="0" borderId="0" xfId="0" applyFont="1"/>
    <xf numFmtId="0" fontId="33" fillId="0" borderId="0" xfId="0" applyFont="1" applyBorder="1"/>
    <xf numFmtId="0" fontId="0" fillId="0" borderId="11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35" fillId="8" borderId="0" xfId="0" applyFont="1" applyFill="1" applyBorder="1" applyProtection="1">
      <protection locked="0"/>
    </xf>
    <xf numFmtId="0" fontId="76" fillId="10" borderId="0" xfId="0" applyFont="1" applyFill="1" applyBorder="1" applyAlignment="1">
      <alignment horizontal="center"/>
    </xf>
    <xf numFmtId="165" fontId="26" fillId="0" borderId="0" xfId="3" applyFont="1"/>
    <xf numFmtId="165" fontId="6" fillId="0" borderId="0" xfId="3" applyFont="1"/>
    <xf numFmtId="165" fontId="62" fillId="0" borderId="0" xfId="3" applyFont="1"/>
    <xf numFmtId="165" fontId="61" fillId="0" borderId="0" xfId="3" applyFont="1"/>
    <xf numFmtId="165" fontId="26" fillId="0" borderId="0" xfId="3" applyFont="1" applyFill="1"/>
    <xf numFmtId="169" fontId="73" fillId="0" borderId="3" xfId="3" applyNumberFormat="1" applyFont="1" applyBorder="1" applyAlignment="1">
      <alignment horizontal="center"/>
    </xf>
    <xf numFmtId="169" fontId="77" fillId="0" borderId="3" xfId="3" applyNumberFormat="1" applyFont="1" applyBorder="1" applyAlignment="1">
      <alignment horizontal="center" vertical="center"/>
    </xf>
    <xf numFmtId="169" fontId="78" fillId="0" borderId="0" xfId="3" applyNumberFormat="1" applyFont="1"/>
    <xf numFmtId="169" fontId="79" fillId="0" borderId="3" xfId="3" applyNumberFormat="1" applyFont="1" applyBorder="1" applyAlignment="1">
      <alignment horizontal="center" vertical="center"/>
    </xf>
    <xf numFmtId="169" fontId="79" fillId="0" borderId="3" xfId="3" applyNumberFormat="1" applyFont="1" applyBorder="1" applyAlignment="1">
      <alignment horizontal="center"/>
    </xf>
    <xf numFmtId="169" fontId="80" fillId="0" borderId="15" xfId="3" applyNumberFormat="1" applyFont="1" applyFill="1" applyBorder="1" applyAlignment="1">
      <alignment horizontal="center" vertical="center"/>
    </xf>
    <xf numFmtId="0" fontId="80" fillId="0" borderId="0" xfId="0" applyFont="1"/>
    <xf numFmtId="0" fontId="81" fillId="0" borderId="0" xfId="0" applyFont="1" applyAlignment="1">
      <alignment horizontal="center"/>
    </xf>
    <xf numFmtId="0" fontId="82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43" fillId="0" borderId="0" xfId="0" applyFont="1" applyBorder="1"/>
    <xf numFmtId="0" fontId="83" fillId="0" borderId="0" xfId="0" applyFont="1" applyBorder="1"/>
    <xf numFmtId="0" fontId="84" fillId="0" borderId="0" xfId="0" applyFont="1" applyBorder="1" applyProtection="1">
      <protection locked="0"/>
    </xf>
    <xf numFmtId="0" fontId="12" fillId="0" borderId="0" xfId="0" applyFont="1" applyBorder="1" applyProtection="1">
      <protection locked="0"/>
    </xf>
    <xf numFmtId="0" fontId="12" fillId="0" borderId="0" xfId="0" applyFont="1" applyProtection="1">
      <protection locked="0"/>
    </xf>
    <xf numFmtId="0" fontId="84" fillId="0" borderId="0" xfId="0" applyFont="1" applyBorder="1"/>
    <xf numFmtId="165" fontId="18" fillId="0" borderId="30" xfId="4" applyFont="1" applyFill="1" applyBorder="1" applyAlignment="1">
      <alignment horizontal="center"/>
    </xf>
    <xf numFmtId="165" fontId="18" fillId="0" borderId="31" xfId="4" applyFont="1" applyFill="1" applyBorder="1" applyAlignment="1">
      <alignment horizontal="center"/>
    </xf>
    <xf numFmtId="165" fontId="27" fillId="8" borderId="3" xfId="3" applyFont="1" applyFill="1" applyBorder="1"/>
    <xf numFmtId="0" fontId="0" fillId="0" borderId="12" xfId="0" applyBorder="1" applyAlignment="1">
      <alignment wrapText="1"/>
    </xf>
    <xf numFmtId="0" fontId="18" fillId="0" borderId="9" xfId="0" applyFont="1" applyFill="1" applyBorder="1" applyAlignment="1" applyProtection="1">
      <alignment horizontal="left" wrapText="1"/>
      <protection locked="0"/>
    </xf>
    <xf numFmtId="0" fontId="72" fillId="0" borderId="0" xfId="0" applyFont="1" applyFill="1" applyBorder="1" applyAlignment="1">
      <alignment horizontal="left" wrapText="1"/>
    </xf>
    <xf numFmtId="0" fontId="14" fillId="0" borderId="0" xfId="0" applyFont="1" applyAlignment="1">
      <alignment wrapText="1"/>
    </xf>
    <xf numFmtId="0" fontId="18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wrapText="1"/>
    </xf>
    <xf numFmtId="0" fontId="85" fillId="0" borderId="0" xfId="0" applyFont="1" applyFill="1" applyBorder="1" applyAlignment="1">
      <alignment horizontal="left" wrapText="1"/>
    </xf>
    <xf numFmtId="0" fontId="39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0" fontId="8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28" xfId="0" applyBorder="1" applyAlignment="1" applyProtection="1">
      <alignment wrapText="1"/>
      <protection locked="0"/>
    </xf>
    <xf numFmtId="0" fontId="0" fillId="0" borderId="32" xfId="0" applyBorder="1" applyAlignment="1" applyProtection="1">
      <alignment wrapText="1"/>
      <protection locked="0"/>
    </xf>
    <xf numFmtId="0" fontId="85" fillId="0" borderId="0" xfId="0" applyFont="1" applyFill="1" applyBorder="1" applyAlignment="1" applyProtection="1">
      <alignment horizontal="left" wrapText="1"/>
      <protection locked="0"/>
    </xf>
    <xf numFmtId="0" fontId="14" fillId="0" borderId="0" xfId="0" applyFont="1" applyFill="1" applyBorder="1" applyAlignment="1" applyProtection="1">
      <alignment horizontal="left" wrapText="1"/>
      <protection locked="0"/>
    </xf>
    <xf numFmtId="0" fontId="0" fillId="0" borderId="0" xfId="0" applyAlignment="1">
      <alignment wrapText="1"/>
    </xf>
    <xf numFmtId="0" fontId="18" fillId="0" borderId="0" xfId="0" applyFont="1" applyFill="1" applyBorder="1" applyAlignment="1" applyProtection="1">
      <alignment horizontal="left" wrapText="1"/>
      <protection locked="0"/>
    </xf>
    <xf numFmtId="0" fontId="0" fillId="0" borderId="0" xfId="0" applyBorder="1" applyAlignment="1">
      <alignment wrapText="1"/>
    </xf>
    <xf numFmtId="0" fontId="25" fillId="0" borderId="33" xfId="0" applyFont="1" applyFill="1" applyBorder="1" applyAlignment="1">
      <alignment horizontal="center" wrapText="1"/>
    </xf>
    <xf numFmtId="169" fontId="57" fillId="0" borderId="0" xfId="5" applyNumberFormat="1" applyFont="1" applyBorder="1" applyAlignment="1">
      <alignment horizontal="center" vertical="center"/>
    </xf>
    <xf numFmtId="0" fontId="14" fillId="0" borderId="23" xfId="0" applyFont="1" applyBorder="1"/>
    <xf numFmtId="9" fontId="14" fillId="0" borderId="18" xfId="0" applyNumberFormat="1" applyFont="1" applyBorder="1"/>
    <xf numFmtId="9" fontId="0" fillId="0" borderId="18" xfId="0" applyNumberFormat="1" applyBorder="1"/>
    <xf numFmtId="10" fontId="0" fillId="0" borderId="18" xfId="0" applyNumberFormat="1" applyBorder="1"/>
    <xf numFmtId="10" fontId="0" fillId="0" borderId="16" xfId="0" applyNumberFormat="1" applyBorder="1"/>
    <xf numFmtId="10" fontId="45" fillId="0" borderId="0" xfId="0" applyNumberFormat="1" applyFont="1" applyBorder="1" applyAlignment="1" applyProtection="1">
      <alignment horizontal="left"/>
      <protection locked="0"/>
    </xf>
    <xf numFmtId="0" fontId="11" fillId="0" borderId="7" xfId="0" applyNumberFormat="1" applyFont="1" applyBorder="1" applyProtection="1">
      <protection locked="0"/>
    </xf>
    <xf numFmtId="0" fontId="0" fillId="0" borderId="0" xfId="0" applyNumberFormat="1" applyBorder="1"/>
    <xf numFmtId="0" fontId="14" fillId="0" borderId="7" xfId="0" applyFont="1" applyBorder="1"/>
    <xf numFmtId="14" fontId="0" fillId="0" borderId="6" xfId="0" applyNumberFormat="1" applyBorder="1"/>
    <xf numFmtId="0" fontId="4" fillId="0" borderId="7" xfId="7" applyFont="1" applyBorder="1" applyAlignment="1">
      <alignment horizontal="center"/>
    </xf>
    <xf numFmtId="0" fontId="1" fillId="0" borderId="6" xfId="7" applyBorder="1"/>
    <xf numFmtId="0" fontId="0" fillId="0" borderId="6" xfId="7" applyFont="1" applyBorder="1"/>
    <xf numFmtId="170" fontId="87" fillId="0" borderId="23" xfId="7" applyNumberFormat="1" applyFont="1" applyBorder="1" applyAlignment="1">
      <alignment horizontal="center"/>
    </xf>
    <xf numFmtId="170" fontId="1" fillId="0" borderId="18" xfId="7" applyNumberFormat="1" applyBorder="1"/>
    <xf numFmtId="0" fontId="1" fillId="0" borderId="16" xfId="7" applyBorder="1"/>
    <xf numFmtId="0" fontId="86" fillId="0" borderId="35" xfId="0" applyFont="1" applyBorder="1" applyAlignment="1">
      <alignment horizontal="center" vertical="center"/>
    </xf>
    <xf numFmtId="0" fontId="86" fillId="0" borderId="36" xfId="0" applyFont="1" applyBorder="1" applyAlignment="1">
      <alignment horizontal="center" vertical="center"/>
    </xf>
    <xf numFmtId="0" fontId="4" fillId="0" borderId="15" xfId="0" applyNumberFormat="1" applyFont="1" applyBorder="1" applyProtection="1">
      <protection locked="0"/>
    </xf>
    <xf numFmtId="0" fontId="87" fillId="0" borderId="23" xfId="7" applyFont="1" applyBorder="1" applyAlignment="1">
      <alignment horizontal="center"/>
    </xf>
    <xf numFmtId="0" fontId="1" fillId="0" borderId="18" xfId="7" applyBorder="1"/>
    <xf numFmtId="0" fontId="86" fillId="0" borderId="34" xfId="0" applyFont="1" applyBorder="1" applyAlignment="1">
      <alignment horizontal="left" vertical="center"/>
    </xf>
    <xf numFmtId="0" fontId="14" fillId="0" borderId="0" xfId="0" applyNumberFormat="1" applyFont="1"/>
    <xf numFmtId="0" fontId="0" fillId="0" borderId="37" xfId="0" applyBorder="1" applyAlignment="1">
      <alignment horizontal="right"/>
    </xf>
    <xf numFmtId="0" fontId="0" fillId="0" borderId="37" xfId="0" applyBorder="1" applyAlignment="1">
      <alignment horizontal="right" vertical="center"/>
    </xf>
    <xf numFmtId="0" fontId="8" fillId="5" borderId="0" xfId="0" applyFont="1" applyFill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4" fillId="8" borderId="39" xfId="0" applyFont="1" applyFill="1" applyBorder="1" applyAlignment="1">
      <alignment horizontal="center" vertical="center"/>
    </xf>
    <xf numFmtId="171" fontId="4" fillId="8" borderId="39" xfId="0" applyNumberFormat="1" applyFont="1" applyFill="1" applyBorder="1" applyAlignment="1">
      <alignment horizontal="center" vertical="center"/>
    </xf>
    <xf numFmtId="10" fontId="4" fillId="8" borderId="39" xfId="0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14" fontId="0" fillId="5" borderId="40" xfId="0" applyNumberForma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89" fillId="0" borderId="0" xfId="0" applyFont="1" applyBorder="1"/>
    <xf numFmtId="0" fontId="90" fillId="0" borderId="0" xfId="0" applyFont="1" applyBorder="1" applyAlignment="1" applyProtection="1">
      <alignment horizontal="left" wrapText="1"/>
      <protection locked="0"/>
    </xf>
    <xf numFmtId="0" fontId="14" fillId="8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/>
    <xf numFmtId="0" fontId="52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right"/>
    </xf>
  </cellXfs>
  <cellStyles count="8">
    <cellStyle name="Euro" xfId="1"/>
    <cellStyle name="Euro 2" xfId="2"/>
    <cellStyle name="Milliers" xfId="3" builtinId="3"/>
    <cellStyle name="Milliers 2" xfId="4"/>
    <cellStyle name="Monétaire" xfId="5" builtinId="4"/>
    <cellStyle name="Normal" xfId="0" builtinId="0"/>
    <cellStyle name="Normal 3" xfId="7"/>
    <cellStyle name="Pourcentage" xfId="6" builtinId="5"/>
  </cellStyles>
  <dxfs count="11">
    <dxf>
      <font>
        <b/>
        <i val="0"/>
        <color rgb="FFFF0000"/>
      </font>
    </dxf>
    <dxf>
      <font>
        <b/>
        <i val="0"/>
        <color theme="3" tint="0.39994506668294322"/>
      </font>
    </dxf>
    <dxf>
      <font>
        <b/>
        <i val="0"/>
        <color rgb="FF00B050"/>
      </font>
    </dxf>
    <dxf>
      <font>
        <color rgb="FF00B050"/>
      </font>
    </dxf>
    <dxf>
      <font>
        <b/>
        <i val="0"/>
        <color rgb="FF9C0006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theme="5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36</xdr:row>
          <xdr:rowOff>95250</xdr:rowOff>
        </xdr:from>
        <xdr:to>
          <xdr:col>2</xdr:col>
          <xdr:colOff>238125</xdr:colOff>
          <xdr:row>38</xdr:row>
          <xdr:rowOff>76200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0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sanitaire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9</xdr:row>
          <xdr:rowOff>285750</xdr:rowOff>
        </xdr:from>
        <xdr:to>
          <xdr:col>6</xdr:col>
          <xdr:colOff>161925</xdr:colOff>
          <xdr:row>10</xdr:row>
          <xdr:rowOff>285750</xdr:rowOff>
        </xdr:to>
        <xdr:sp macro="" textlink="">
          <xdr:nvSpPr>
            <xdr:cNvPr id="27656" name="OuvrirlesnumerosdeDevis" hidden="1">
              <a:extLst>
                <a:ext uri="{63B3BB69-23CF-44E3-9099-C40C66FF867C}">
                  <a14:compatExt spid="_x0000_s27656"/>
                </a:ext>
                <a:ext uri="{FF2B5EF4-FFF2-40B4-BE49-F238E27FC236}">
                  <a16:creationId xmlns:a16="http://schemas.microsoft.com/office/drawing/2014/main" id="{00000000-0008-0000-0000-00000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13</xdr:row>
          <xdr:rowOff>0</xdr:rowOff>
        </xdr:from>
        <xdr:to>
          <xdr:col>5</xdr:col>
          <xdr:colOff>1371600</xdr:colOff>
          <xdr:row>13</xdr:row>
          <xdr:rowOff>285750</xdr:rowOff>
        </xdr:to>
        <xdr:sp macro="" textlink="">
          <xdr:nvSpPr>
            <xdr:cNvPr id="27657" name="recup_num_devis" hidden="1">
              <a:extLst>
                <a:ext uri="{63B3BB69-23CF-44E3-9099-C40C66FF867C}">
                  <a14:compatExt spid="_x0000_s27657"/>
                </a:ext>
                <a:ext uri="{FF2B5EF4-FFF2-40B4-BE49-F238E27FC236}">
                  <a16:creationId xmlns:a16="http://schemas.microsoft.com/office/drawing/2014/main" id="{00000000-0008-0000-0000-00000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14</xdr:row>
          <xdr:rowOff>28575</xdr:rowOff>
        </xdr:from>
        <xdr:to>
          <xdr:col>5</xdr:col>
          <xdr:colOff>1390650</xdr:colOff>
          <xdr:row>14</xdr:row>
          <xdr:rowOff>266700</xdr:rowOff>
        </xdr:to>
        <xdr:sp macro="" textlink="">
          <xdr:nvSpPr>
            <xdr:cNvPr id="27658" name="recup_num_facture" hidden="1">
              <a:extLst>
                <a:ext uri="{63B3BB69-23CF-44E3-9099-C40C66FF867C}">
                  <a14:compatExt spid="_x0000_s27658"/>
                </a:ext>
                <a:ext uri="{FF2B5EF4-FFF2-40B4-BE49-F238E27FC236}">
                  <a16:creationId xmlns:a16="http://schemas.microsoft.com/office/drawing/2014/main" id="{00000000-0008-0000-0000-00000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0</xdr:row>
      <xdr:rowOff>57150</xdr:rowOff>
    </xdr:from>
    <xdr:to>
      <xdr:col>0</xdr:col>
      <xdr:colOff>323850</xdr:colOff>
      <xdr:row>52</xdr:row>
      <xdr:rowOff>163996</xdr:rowOff>
    </xdr:to>
    <xdr:pic>
      <xdr:nvPicPr>
        <xdr:cNvPr id="23403" name="Image 7">
          <a:extLst>
            <a:ext uri="{FF2B5EF4-FFF2-40B4-BE49-F238E27FC236}">
              <a16:creationId xmlns:a16="http://schemas.microsoft.com/office/drawing/2014/main" id="{00000000-0008-0000-0100-00006B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7150"/>
          <a:ext cx="190500" cy="1038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3266</xdr:colOff>
      <xdr:row>128</xdr:row>
      <xdr:rowOff>150494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66483" y="303406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oneCell">
    <xdr:from>
      <xdr:col>3</xdr:col>
      <xdr:colOff>0</xdr:colOff>
      <xdr:row>9</xdr:row>
      <xdr:rowOff>0</xdr:rowOff>
    </xdr:from>
    <xdr:to>
      <xdr:col>3</xdr:col>
      <xdr:colOff>285750</xdr:colOff>
      <xdr:row>10</xdr:row>
      <xdr:rowOff>123825</xdr:rowOff>
    </xdr:to>
    <xdr:sp macro="" textlink="">
      <xdr:nvSpPr>
        <xdr:cNvPr id="23405" name="AutoShape 1026" descr="data:image/jpeg;base64,/9j/4AAQSkZJRgABAQAAAQABAAD/2wCEAAkGBxAOEBUQDg8PDRAUFBcaFhUNDxEQGBAQGBUXGBYVFxwYKCssGSYoGxQWITMhJTUrLjouGB8zODMsNygtLiwBCgoKDg0OGhAQGCskICUsMSwsLywsLCwsLCwsNCwsLCwsLCwsLCwsLCwsLCwsLCwsLCwsLCwsLCwsLCwsLCwsLP/AABEIAJwAnAMBEQACEQEDEQH/xAAcAAEAAQUBAQAAAAAAAAAAAAAACAIDBQYHBAH/xABIEAABAwIBBQwHBAkCBwAAAAABAAIDBAURBgcSIZMTFhciMUFRUlRhgdEUNXFzkbGyFSMywQgzNEJDU5KhouHwJCViY2Sjwv/EABkBAQADAQEAAAAAAAAAAAAAAAABAwQCBf/EACkRAQACAQMEAgICAgMAAAAAAAABAgMREhMhMTJRFEEEYSORIlJCcaH/2gAMAwEAAhEDEQA/AO4oCAgICAgICAgICAgICAgICAgICAgICAgICAgICAgICAgICAgICAgII88Ll269PsB5rd8ejJzWOFy7den2A80+PQ5rHC5duvT7AeafHoc1jhcu3Xp9gPNPj0OaxwuXbr0+wHmnx6HNY4XLt16fYDzT49DmscLl269PsB5p8ehzWOFy7den2A80+PQ5rHC5duvT7AeafHoc1jhcu3Xp9gPNPj0OaxwuXbr0+wHmnx6HNY4XLt16fYDzT49DmscLl269PsB5p8ehzWOFy7den2A80+PQ5rHC5duvT7AeafHoc1jhcu3Xp9gPNPj0OaxwuXbr0+wHmnx6HNY4XLt16fYDzT49DmscLl269PsB5p8ehzWdaza36e40DaipLDIZHt4jdEYNOA1LNlpFbaQ0UtMxrKNK9BiEBAQEBAQEBAQEBAQEBAQEBAQSCzKeqW++l+pYc/m14vFH1bmQQEBAQEBAQEBAQEBAQEBAQEBBILMp6pb76X6lhz+bXi8UfVuZBAQEBAQEBAQEBAQEBAQEBAQEEgsynqlvvpfqWHP5teLxR9W5kEHpt1BNVSNhp43TSu5GsGJPf3DvKiZiI1lMRM9m/UWZq4yNxklpoD1XOe8/4hUT+RVbGCzHX7NdcqNjpdGKpjYCXGB+trQMScHYcy6rnrZFsVoYbJTJSpurpG0u54xBpdur9HU4kDD+kru+SKd3FaTbs2M5oLp/422Pkq/kUd8NmsZR5L1ltcBVwmMOx0XtIcx5HKARz9yspetuzi1Jr3eK1WyeslENNE6aV3I1g5BzknmHeVNrREayiImZ0h0CkzL1z24yVFNC7q8d+HiFTP5NfS2ME+2HykzZXGgYZdFlVE0YudTkktHOS068PZiuq5q26ObYrQ1O20b6maOCPDTle1rdI4DSccBiVbM6Rq4iNZ0ZvKvIurtTY3VW5YSEhu5P0tYGJx1d64pki/Z1ak17sZYLPLX1DaaDR3R+OGmdEahida6taKxrLmtZtOkPXlVktU2p7I6rc9KRpc3cnaXFBw1qKXi/ZNqTXuzlszW3GqhZPF6PoSNDm6UpB0TyY6lxOesTo7jFaY1X5M0V0aC4+jYAE/rTyDwUfIocNmgA461eqfUEgsynqlvvpfqWHP5teLxR9W5kEHe8yNljgoDVkDdZ3HFx/diYSGtHdqJ8e5YvyLa20asNdK6uZZV5wq2vmc6KompqfE7nHA90fE5i4twJJGtaKYq1jspvktMrFBlndI43xieaohkY5hE4dMMHAg4OOsHX0pOOkzqiMlobj+j7+uq/dw/VIqvye0LcH28uXOVd0gu8sFFUTkBzNCJjBICSxpwww161OPHSaazCL3tF9Ibznae37Gf6QGtkO5YDonxBwb/l4YqnD59FmXw6rWaq1xW+1elloL5WOlkcBr3NoJa3wAPiSpzWm19DFEVrq47fstK+ulMslTNECcWxwSvjbGOYDRwx9p1rVXHWsaaM9slpnu6TmZyxqKqR9FVyOn0WacT5Di4AHBzXH97lBBPQVnz44j/KF2G8z0lhMprHHQ5R0whaGRzTRSBrRgGkyYOA6BiMfFd0tuxTq4tXTJDfM6OSFRd44GUzomGJ7y7dSRiHNAGGAPQqcOSKa6rslJt2a5kLmzrbfXR1M0lO6NgdiI3OJ1tI1YhWZM1bV0hxTFNZ1YrP/wDtVN7h/wBa6/G7S5zuiWOGeSxxMpX7lUOpWiNxOGi/R1FZ7acnVdGuzo0G/wBBlJRU0lRPcQ6JjeMGPYSQdWri96vrOK06RCq0ZIjXVycBamcQSCzKeqW++l+pYc/m14vFH1bmQQd5zI3uOehNGSN1gJxaf34nkkOHxIPs71i/IrMW1asNta6Ob5RZt7hRzujhp5KqHE7m+EaWLOYOHMQOXmV9c1bR1lTbHaJdjzaWyejtUcNTGYZRuhLXEEgOe4jk7isuW0WvrDRjiYrpLQP0d/1lV7qD5yK/8r6cYu8sq3LT7Ov1TT1DsKSZ8eJcdUMu5tAf3A6gfYCuOPdjiY7nJtvMSqz3ZNVE7GVsMj5YoWnThxxDGn+KwfPwT8e8R/jJmrMxqyeaa8Q19s9CeRukLDG9mOswuxDXjwOHtC5zVmt9XWK0TXRym/ZvrjRSmMU0tUzHiSU8ZeHt5iQMdE9xWmuWto7s9sdo+nRcz+RVRRPkrK1m4uczRjjcRpNaTi57ujkAA9qoz5It0hdipMdZa3f7/HcMoqZ0Lg+KKaKNrhrD8H4ucO7En4KytNuKdXFrbskNuz13qqooqY0k8lOXyPDjGQNIBoIBxVX49YtM6rMtpiI0ajmzyruFTc4YqismmjcH4teRgcGnDmVuXHWKaxDjHe020l6P0gP2qm9w/wCtR+N2kz92/wBsjnfYI20hcKg0jdz0CGnT0dWB5lROnJ19rY12dHMqzJzKadhim9Jljd+Jr6iMhw79a0RfFHWFM1yS0Cqp3QyPikGi9jnNcOXBzTgR8Qr4nXqpWlIkFmU9Ut99L9Sw5/NrxeKPq3Mggv0NZLTyNlgkfDI04tdGcCP99CiYiY0lMTp2bxS53roxui70eU9Z8WB8cCqZ/Hos5rMVe84lzrWlklQYozytphuWkOgka/7rquGlfpE5LS8eR+UFdQyPFuBfJIGhzWwmYlrScMAOT8RXV6VtH+SKWtHZ7bvk9ea6V9VPQ1Dnvw0iItDHAAfh5eQLmt6VjSJTNb266PW3Ly82+NlNKTE1rdFoq6YhxaNWHH/Fq1KOKlp1hMZLxGjU6S4ywTbvTvNPKCSDDxNHHmA6O7kVsxExpKuJmJ1hvNHniuUbcHsppz1nsc0+OiVRP49VsZrMPlHnCuNwYYpZRFEeVlO3QDx0OPKR3LumKteri2S1ujW6GtdTSsmjIbJG4OaXAEBwOI1c6smNY0cxOk9G3Xeovl7YwTUs0zIyXMLKYxDFwwOs4Y8iqrGPH9rJ33+mNo6C6WmZtS2kqIXsxwc+Bz2gEYHEjUupml401cxFqzro8eUeU9TdHskq3skcxpa0xsDeKTieTlU0pFOyL2m3dmbdnKudNEyGKWIRxtDWgwtJDRya+dcThpM6uoy2iNHo4V7v/Oh2DVHBRPNZptZUumkfLIQXyPc9xAwxc4kn+5V0RpGipZUiQWZT1S330v1LDn82vF4o+rcyCCuBrS5okcY2EjScG6Za3HW7RxGlh0YqCG7DIigHGkygogzpZC5xI9mlqVXLb/WVvHX/AGVibJ6g1sjqr1MP5p3CLH4cng5Rpkt+j+OP2pkzkXCX7i3Qw0TeaOhg03fI4/BTw1jrbqctp6VWjvkd95/zb/2t/wAf9E/i7dEfyd+q5FnEutKdyrmipaeWK40+iSPEApw0nrX/AMTyWjur+0rBX/tNJPaJevRu3WMn2Yf/AD4qNuSvadTWlu/RRvKt8muC/wBIW9E0JY4e3ja/7KeW33U2V/2VMsFipeNV3aSuPUoINAHuJJd8wo35J7V0/wCzbSO8vvCBTUeq02ynpMOSaqO7Snv7viU4Zt5SckR4wsfbWUVfxo3XB7TyGnifEzwc0DH4qduKvo3ZLPov2UNv40rq9jBy+lRPlZ4ucD802YrdtDdkqvb/ACjrdV2tcM5PLPRncpPbhz/EKOK1fGxyRPlCl+TtjqeNSXh9H/0V8Glh3Agt/NTvyR3r/RtpPaWGyjyfpqKNro7nBXSOdgGU0R4rRyuc4u1ezDWuqXm31o5tWI+2vKxwIJBZlPVLffS/UsOfza8Xij6tzIICD60DEY4gY69EAnDnw6UG7xVuT9G0GOnq7vNhj/xJEEbT0EDyd7VTpkt96Ldccft9kzl1p+5oIKegaeRlHCHOPxGs+CcFe9upy2+lv03KR33mN12UoH9OH5Jpi7dEa5P2uRZyLlB9zXxxVjeeOvg0XfIfJOGs9ap5LR3V+l5P1/66Cos03TTu3aIn2YfkPao0yV7dTXHP6UbxKN+uC/UD2/8AdYYiPDSKnlmO9ZOOPb6zJuy0vGrLwavD+HQQ4HHoLiXfko33ntX+zbSO8qt/dHRarTa4YTzTVp3WT24c3xKcVreVjkiPGFg5TZQV/GifWvaeyQOa3wLR+anZjr30N+SX0ZVX+38aZ9Yxo7ZA5zfi4fmnHjt2N94XTl3R1mq6WmnmJ5ZaJ24yd5w5z4hRxWjxsckT5QwWU8VrGg62S1T9LHTjqY2gRDmAdznu1+1WU3/8nNtv/FgV24EBBILMp6pb76X6lhz+bXi8UfVuZBAQEBBtlszhV1JAIKYU0OAw3RlO0PcObSPOe9VThrM6ysjJMRpDzOy8uxdpfaFRj3FoHwwwU8VPSOS3tlKXOfW6OhWR01yi521UTcfiOT4LmcFfro6jLP31XTNk9X/jjqbLMf5R3eLH4cng1R/JX9n8dv0pGb6nk1wXy3SN6ZcYT8MSnNMd6ycUT2kbkraKXjVt5bPh/Dt8Okf6iXfIJyXnxr/ZspHeVe/WgotVqtUQI5J6926vx6Q3Xh8fBOO1vKxyVjxhja7ONdpjiax8Q6IGsYPliuow0j6ROW3t9oM5F2hP7W6YdWoY1480nDSfojLaGGygvT6+bdpI4Ijhho08YjHtOHKe8rutdsaObW3Sxi6ciAgIJBZlPVLffS/UsOfza8Xij6tzIICAgICAgICBggICAgICAgICAgkFmU9Ut99L9Sw5/NrxeKPq3MggICAgICAgICAgICAgICAgICCQWZT1S330v1LDn82vF4o+rcyCAgICAgICAgICAgICAgICAgIJBZlPVLffS/UsOfza8Xij6tzIYoCAgICAgICAgICAgICAgICAgkFmU9Ut99L9Sw5/NrxeLYN5Nr7BTbMKvkv7dbK+jeTa+wU2zCcl/Zsr6N5Nr7BTbMJyX9myvo3k2vsFNswnJf2bK+jeTa+wU2zCcl/adlfRvJtfYKbZhOS/s2V9G8m19gptmE5L+0bK+jeTa+wU2zCcl/adlfRvJtfYKbZhOS/s2V9G8m19gptmE5L+zZX0bybX2Cm2YTkv7Rsr6N5Nr7BTbMJyX9p2V9G8m19gptmE5L+0bK+jeTa+wU2zCcl/Zsr6N5Nr7BTbMJyX9myvo3k2vsFNswnJf2nZX0bybX2Cm2YTkv7Rsr6N5Nr7BTbMJyX9myvo3k2vsFNswnJf2bK+mVt1tgpWblTxMhjxJ0YxgMTylczMz1l1ERHZ61CRAQEBAQEBAQEBAQEBAQEBAQEBAQEBAQEBAQEBAQEBAQEBAQEBAQEH/9k=">
          <a:extLst>
            <a:ext uri="{FF2B5EF4-FFF2-40B4-BE49-F238E27FC236}">
              <a16:creationId xmlns:a16="http://schemas.microsoft.com/office/drawing/2014/main" id="{00000000-0008-0000-0100-00006D5B0000}"/>
            </a:ext>
          </a:extLst>
        </xdr:cNvPr>
        <xdr:cNvSpPr>
          <a:spLocks noChangeAspect="1" noChangeArrowheads="1"/>
        </xdr:cNvSpPr>
      </xdr:nvSpPr>
      <xdr:spPr bwMode="auto">
        <a:xfrm>
          <a:off x="1695450" y="1543050"/>
          <a:ext cx="2857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285750</xdr:colOff>
      <xdr:row>12</xdr:row>
      <xdr:rowOff>123825</xdr:rowOff>
    </xdr:to>
    <xdr:sp macro="" textlink="">
      <xdr:nvSpPr>
        <xdr:cNvPr id="23406" name="AutoShape 1079" descr="data:image/png;base64,iVBORw0KGgoAAAANSUhEUgAAAIoAAAAtCAMAAABGQAMAAAAAgVBMVEX///8AAAD5+fn8/Pz19fXo6Ojj4+Ps7OyGhobc3Nzw8PDW1tanp6eMjIyCgoLz8/Ovr6+UlJRWVlZ7e3vJycnQ0NDBwcFPT0+2trZmZmZBQUGhoaE1NTVeXl6bm5tNTU1ubm5qamosLCwZGRkzMzMdHR11dXU9PT0kJCQSEhJGRkaTBk5BAAAFPUlEQVRYhb1YWYKDKBAVVEQFGwTcNcZOm+X+BxzELJqYpM30zPsxYgFF1auFWNYr2DLHX08/Op7nKsYyJr0Avlzn38Mhgnb+8jckOe57gSknDRWiSZzfrGj7vxJ7QNgkVlijxSV5LYhyr7ZwE9w/Cibe/Yh6drLXkFRPY3TR9AiQu3EnKeSdUHZk99N2y8u9ARP6TME2W/xol4/jYZVMX2EDwJ03nB/+gSIW2w7ryPjBxveAV16rNJyM88PhzkxBRT9QBBI+aALjZaNMYNObFxp8Mz+rOZ87I6jFB5yFTWmb9VL7nSjpbqbwYvfyUx38NpwJ2jz/RJPzSeHhvXuOU4LwCxe8TcibuWT2/UHwBOLslvo9y05i+qaK8em0LKnngvJ7bqRfAfVnTVj9WtAa3DN79cH4zHr/NDeo6t6y7hG+UGeVWrUoAMnV0ug03+CsStAmYhbYVthFb1n3ANWfDWnfO/sCml7zKjnNK1S2Nw8WMTzb2d8c1qc2FV9cKutlzvL0GiboLsHa+Uj3Imvd6bjswHrKqtNljr2cUiCvbvTL8mD2sWyN9uUxnrrWYRVYnWXtpL1qX0ZLEg6vb5o49azGQJJGQy5xdj+GKHD0iScE7Y0fvYT9rn5rkOiWonbBggDE24mlv2Jko6yklGKMKd2C7xxoGjFg7BnmpmImmwZtjGoqB0W9bQbDOU+boBE25ledv9KlLODGYBoYEmw2VcMIKT3Po4DLU9EOUYWNJt9HXQbsqAgtYdyDUl3NVQE6ZmXF/r6Kz0/c0hvr+cQ90GfIsj2/PAFQ5WcuQ0TSU3OxHAxrHVYRqHW31R1yfRTSYcC1fsIpj1UYKK4na5OjOigBONb6rasb0pSESNdV2Sy+3FrcNJG18ZQr9ZBHO5BADo69jLGTj2aRPOfXg7kyGliTgThUeeyjgpECxD0tdq2WacCxqFJBZEuTLK8DG5z0qGQNpyKixrvNLAmhVNw0c8bMr2ogrTDGfhKKek8tp/KsaPjiNXF2jXSfbHHilyX+ror4xPQZQhzphhdavuFVBESohpMh1lM9zSavK4AbxxOaUuMeuQMHxA9aRafvke6LmlwXen+oUfmF3jCLaxJCOwKAIhSGY/KDE3tn9YFcj/iLjOu06aQz9YtBLdT2x2gH9q6lqn2y19Tblo4YOhKpa6xtQ6iiNOVjr+8nSwGnERZoU75X4AYOJvkM7gYWOLt0Ayqm9jgv4kM3BAH/rvphR51c2l7kdVu+LbYwaqzivsN9iXza19NeL6EisONMnz7hLHCk8foXY+ezo0T67tJC95A64rpfSV7gTjRRu5BE2226/aC/uEegK4D78/F0Cro2cYOvz+5Oc7Tar8npw8ke/iGvPot4NKAcswraCxPVyvDBx/UsVxktxKv1ngOqffWynKMsNB0k3Ix9uC9Ck9Wl2S/LZk51U12gg80qqlznYvDzsjhYLuVmNynGp58K96aKJvt0X9N7Zfn69k3ngFRXrNciiIz+STNKhi38Pp+oIr+ml0Z/SIdOmzyu8hZZJek7innKkEFlFjSBjUhgHBSaDT2xnciWQ2pL8ie57wUgS93ktH7eU4RDSXXweqNAnkMv/+CC8BT9YC6JV7fXNtH39Ih/wrBnMP+k5OvzpEx9i8d/6B7LHS6KDV49z9+FVlK9aTjXoWl1r5yun6cvGj5Yvgt+ikjYTb2+eJS55cWruor3SH767fp7GDo6Nl5P9dewrx3FGmBqNdu3/6T8H0AbmJ0W/xL935HVyfEP2qS/QNn9cfB8DJuCVX3wf4Z/ANDwTlMRMxYiAAAAAElFTkSuQmCC">
          <a:extLst>
            <a:ext uri="{FF2B5EF4-FFF2-40B4-BE49-F238E27FC236}">
              <a16:creationId xmlns:a16="http://schemas.microsoft.com/office/drawing/2014/main" id="{00000000-0008-0000-0100-00006E5B0000}"/>
            </a:ext>
          </a:extLst>
        </xdr:cNvPr>
        <xdr:cNvSpPr>
          <a:spLocks noChangeAspect="1" noChangeArrowheads="1"/>
        </xdr:cNvSpPr>
      </xdr:nvSpPr>
      <xdr:spPr bwMode="auto">
        <a:xfrm>
          <a:off x="1695450" y="1885950"/>
          <a:ext cx="2857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285750</xdr:colOff>
      <xdr:row>13</xdr:row>
      <xdr:rowOff>123825</xdr:rowOff>
    </xdr:to>
    <xdr:sp macro="" textlink="">
      <xdr:nvSpPr>
        <xdr:cNvPr id="23407" name="AutoShape 1081" descr="data:image/jpeg;base64,/9j/4AAQSkZJRgABAQAAAQABAAD/2wCEAAkGBxAHEhIUBxAVEhUWERcYFRcYFRgVGBYYFBUYGBUWFRwYHSggGB4mHhcYITIkJSkrLjouGSA/ODcsNygtLisBCgoKDgwOGg8PFCscHCUsNzAsLCwrNyssLCw3LC0sLCwsLCssLCwsNCwsKy8sNCssLCwsLS4vLCwsKywsKyw3LP/AABEIALwBDAMBIgACEQEDEQH/xAAcAAEAAgMBAQEAAAAAAAAAAAAABgcEBQgDAgH/xABLEAABAwICAwoJCAgFBQAAAAABAAIDBBEFBhIhMQcTIkFRVZOj0tMXGDJCVGF0gbMIFDQ1UnGRsRUjM0NicqHBorLh8PEWJIOS0f/EABUBAQEAAAAAAAAAAAAAAAAAAAAB/8QAFBEBAAAAAAAAAAAAAAAAAAAAAP/aAAwDAQACEQMRAD8Ao1EXSeUNy7BsRoaOWso9KSSlhe92/Ti7nxtLjYSADWeIIObEXVXgiwL0Hr6jvE8EWBeg9fUd4g5VRdVeCLAvQevqO8TwRYF6D19R3iDlVF1V4IsC9B6+o7xPBFgXoPX1HeIOVUXVXgiwL0Hr6jvE8EWBeg9fUd4g5VRdVeCLAvQevqO8TwRYF6D19R3iDlVF1V4IsC9B6+o7xPBFgXoPX1HeIOVUXVXgiwL0Hr6jvE8EWBeg9fUd4g5VRdVeCLAvQevqO8TwRYF6D19R3iDlVF1V4IsC9B6+o7xPBFgXoPX1HeIOVUXVXgiwL0Hr6jvE8EWBeg9fUd4g5VRdVeCLAvQevqO8TwRYF6D19R3iDlVF1V4IsC9B6+o7xPBFgXoPX1HeIOVUXVXgiwL0Hr6jvE8EWBeg9fUd4g5VRdVeCLAvQevqO8TwRYF6D19R3iDlVF1V4IsC9B6+o7xPBFgXoPX1HeIOVUVk7t2V6LK9RTMwKHemvgLnDTe+5DyL8NxI1cirZAXYmQPqzD/YYPhNXHa7EyB9WYf7DB8JqDfoiICIiAiIgIvOonZTNc+ocGNaLuc4gADlJOxaHBc74djszocKqRJIATYNcA4N8osJFnW1bOVBIkREBERARF41NVHSDSqpGxjlc4NH4lB7IoxVboWD0htNiEF72s12n/kuvOn3SMGqDZmIQj+YuYPxeAEErReNLVx1jQ6kkbI07HNcHD8QvZAREQEREBERAREQEREBERBz78pP6XSezO+IVTyuH5Sf0uk9md8QqnkBdiZA+rMP9hg+E1cdrsTIH1Zh/sMHwmoN+iIgIiIC0+Z8yU2WYd9xJ9rmzGN1vkcdjI27SVj5vzVFlqNum0yzyHRggZrfK/iAA2DlK1WV8qSyzCuze4TVZH6tm2KladjIhs0uV3/JDBpMuVedHNnzreKnuHQ0LTYW4nVJGtzv4fy2L9y5EzF8XnloGNZTUEHzWLRADTK8h0uiBq4IGj+C3W6Bj78Dpw3DhpVVQ4Q0zeMyP1aX3NBufcs7J2AMy1SRQRnScBpSO43yO1vefvP9LIN0iIgIiIInnOPEqyalgwOR0EMhk+cTsY1749EAsA0jwQdYvZY1LuY4cDp4qJa6TjfUSuk/w6m29ymqINbSYBR0QApKSFgGzRiYPyC+6nBqWqFqmmheOR0bT+YUWz7ik1fJHhmAuLZ6gXnkB109P579Wxztg/4Uww+kbQRRxQklscbWNJNzZoAFydp1IIbiO56yhJnyTKaCca9FpJglt5skZ1WPKNi2uS8zHHmyR18e8VUDtCoi+y7iezlY7aCpKoHmOP8AQ+M4dUwahVCSlnH2rN04ieUgiyCeIiimfM0HAmMiw0B9XPdsDDsbbyppORjRrJPIgws7Z5OETQ0eBMbPWSyMGiblkbXHa/RIN7XNr6hrPrm49aqTcey184mmxGsc6W7nNgkftkcdU0+vYCbtb6rq3EBEUdznmmPLMIOjvs8h0KeEeVJIdQHqFyLlBrs/Zqkw0x0eX275XVGqNvFE07ZX8gGu1+S/Et/lnDX4RTRQ1czp3tbw5HEkucSS469drnV6rLR5Fyq/Ct8qsdcJa6o1yv2iMHZFHyAavwHEFMEBERAREQc+/KT+l0nszviFU8rh+Un9LpPZnfEKp5AXYmQPqzD/AGGD4TVx2uxMgfVmH+wwfCag36IiAo5nLNTMtsaI2GaolOjTwN1ukf6+Ro4yvTOGZ48tRAuaZZpHaEELdb5XnYAOIcpWuyblaWme6tzK4S1srdf2Kdh2QxDitxn/AGQZQypJSyOrMyvE9dINZ8yBp/dQjiA4zx/nLKmdtMxz6hwa1rS5zjqAAFySvRV9nCofm2qbhWHOIibaTEJGnyY73bAD9p3H6veg/cmROzXVvxWuaRE0OioGOFrRg2fOQeN/F6vcrAXlTQMpWNZTtDWsaGtaNgDRYAe5ejnBou42A2lB+otXhGYqPGnSNwmpjmdGQHhjr6N72+8ajrGrUsPMWc6DLpDMRnG+G1omAySm+zgNuR77IJAoNWZnqcfqvmuTdHQiePnVW4aUbLHXFEPPfyniUWzZukDGwKaiFRQxGRrauokjs+GN+wANJ0C7Zd1vztaOAYTT4LBHDhLA2JreDbXpX1lxPnE7boNiFrcxYxHgFNNUVnkxMLrcbj5rR6ybD3rIxHEYMLYX4jKyFg2ue4NH4lVfnnNtPmn5tDgMc9bGysjknEULy17I7nQDiLG5t6tSCU7nGCyU0T6vGNdXWESy38xh/ZQjkDRxcv3KYqDf9S41V/V+Cb2LajPUsZ/haCUdJmafzcNgHGS6aQj3AW/qgnKgePzfpvGKCnpNYo9OpqCNjSWaMTD6ze9uRRWqzbjU0zocHrKWpLATPJDARDA1ouS+V5LeI6hfZ7lGtzrDZscr4JIZpHvExqKl4JAaxrjo6Z43vNxbiafwDoHE6+PDIZJqw6LI2F7j6mi596pHDY5891TxciSpANS8bKSiv+rpmH7cg1m39ypBusZphxVrcOwqUFz6iJs8v7qIF/BZI4cZdYkcjSpJRtw7czoSHyNuBpONxvtRJbzRe5vsA2AIqW0VIygjZHSNDGMaGtaNgDRYBe6p3AN0CsqMSiGMVdPDA+N75YTohsDdEmJhkOsy+SSL22/cJFi26Ea7fI8jQmtka0l01iKeIAXJLtWmeQDaiN1nfOVPlGLSqjpyuB3qIHhPPKfstHGf7qM7m+Bz41KcWzPwpXj/ALZh8mKM7HtHFcbPVc7SoVl6hpM21rX4nVCVjGtlqppyInTPPk08THHgRN4+XX6lYuPbp1FhjXtwVrq18bCXCEXija3jkkALWgeq6Kna/VXNFh+KZkiFVjWJmhjdHpxxU2iAxhGk10sjwdI22hajJme66gjgkzW5stHPJJHHVWDXMdG4gb6AACx2ibFEW6ir126HUzh1RhuFyy0LHWdPpBsjm3IMkUVruaPv/BbSDdMwaUXFfGNV7ODmn8CEEuRaPAc3UGYXuZgtS2ZzG6TgA4WBNr8IBbxBz78pP6XSezO+IVTyuH5Sf0uk9md8QqnkBdiZA+rMP9hg+E1cdrsTIH1Zh/sMHwmoN+tNmvMkGWIDLWm5J0Y4xrfK8+Sxg4/7LcqOY5k6mx2qpqmvLy6n8hgdZhIcHguFr6iAdRGwXQa3J2XJpZTiGagHVcg/Vx7W0sZ2Rs/isdZ/1vNRqRYuJ18WFxSS1zgyONpc5x4gPzKDSZ6zIcvwtFE3fKmd2900e0ukd5x/hbtP+q88r4RFkqje/EpQXnSmq53HynnW4k8g2Af/AFV3gGa343Wy1lPRzVtVYx0sLeDFSRfalkPBa93Ha+r71Isbyrjeboi3GqunpmFzXCnjjMjeCbjfHkguI5BqRUezRnSuxZ1M6KcYfSzTsEYJ0Z5IgbvqJTtjjsNQ1X9a2OIZnO6DUtoqF7qah0DJNM472+oiYbER3tZhOq/qOy1lJsK3NaGBpOMt+ezOIL5ZtZOjsa1oNmsH2Vucayhh+O73+laSOTexos1W0W/ZGjbV6tiCsMQxmgp6iWHJMsVG3eWtqqy/Ajii1BlM3z5DcDSG0/itnucYZ+i48QxCCF4idFemE3Cme2Fji6ZxOsaZ4hxKeyZQw6TetOhpzvQtH+qbwQDew1cutbnRFrW1WtbityIilKLEIW4T81oHCrxHE2l8jRwiHTHhPmI8gMB4+RWq1rsv0IDRvjqek/8AcxR/30V8w4dQZXa6Slgipw5wDiyOxc57gGt4IubuIAA5VsaOtjrgTSu0gCWnaC0ja1wOsHXsKCrMpx4VjTI63ONfBVVMg0tCWVgjp7697ZETYEbDe+se9S2p3QsGwwBsdXGbagyFpkP3ARgrLxTA8Jhew4lSUwfLIGNJhZd73awPJ26tpW3ocJpqD6DTxRfyRtZ/lCCInO9bi2rK2EzyA7Jai1PH99jwnD7l4VeTsRx9jnZqrQ8aJLaSAmCBzrHRbLJYvcL2uplXYzT0Di2rk0SGB54LiGtJIDnkCzBcHWSNizw64uEFa0mS8TrITT1U9Nh1MWkGCjjJLgRaz5H6zfj5V+YNuZ1NJFvFViRZT34bKaIQOl5TLISXHVqVjU1Uyq0t4dfReWO26nN2jWvmtrY6EA1TtG7tFuokudYnRaACXGwJsBxINVBk/D4KU0kdLHvBtpMIvpEaw5x2l1+O91qRuWYMGub802+dvkmkLG/BOldvuUwhlEwDo9hFxqI/odYX2g0MOTMMhhbCKGB0bXaQa6Nr+EdriXXJPrK1Gd8TOFxw0GWWtZU1RLIgxoaIY/3kxA2Bovb1/cpXilfHhcUk1a7RjjYXOPIAFDMi0r5/nGL483RknYTE0/uKVmtjRyEgaR9yDTbmeUqGuhq48Wpoqg02ISwse9gLi1rIzrP3k6lZFPg9NTRGGmp42ROaWujaxrWkEWIIAsdSjG5HC79HiaUWdU1E1Qf/ACyG39AFNUEJO5Zhh1Fs+93vvPziXett7aN9nqW9xfK9Hi8EdPWRDeY3sc2Np0G/qwQ1urzbE6luUQfEUTYQGxANaAAABYADUABxBY8uF08xvNBE48pjaT/ULLRB5Q0zKf8AYMa3+VoH5L1REHPvyk/pdJ7M74hVPK4flJ/S6T2Z3xCqeQF2JkD6sw/2GD4TVx2uxMgfVmH+wwfCag36Io5nTM4y5E3eGGaomdoU0I2yPPLyNG0lB6ZqzXT5aa35xpSSyG0MDBpSSu4g0cQ9Z1KuMHirt0ysf/1AdCip38OGN3AdINkRcPLcPOdfVbVa6+6rDJ6WZsEconxitbeefa2hpz5W9fYFuCLWJ/BWjl7BYcv08dPh7bMY23rcfOe7lJOsoMmgoYsNY2OgjbExosGtaGge4LJREBERAREQaPN8L54WCmBLvndMdTS+wbURkuIHEALn1BZ2F4cKDfXOeXvlk05HEAXdotYLAbAGsaPcs0i6/UERzNh9RjE0gpA1ohpv1bnh1jNI4PDmW2lu9M1/xFSXDak1kUcj2lhexri1wLXNJAJaQdhB1LIIugCCIZkpKiearNFfROHsBGgXb7Z8xdEx2xriDbYfKGpSqltoM3sEDQFgdRAtqBuvWyWQanLsbo/nO+NLb1kpFwRcEixF9o9a/cxRRyNjM7pWOZJpRviY57mO0XC9g1wsQSOELa1tQLL9QYGByzTwRuxFujIRwhbR4zokjzSRY24r2Wei+JpBC1zpNjQSfuAuUECzkTmmugwyE/qWaNRWkcbGn9VCf5jrPqssrdRrXR0rKPDtU1bI2njA81jv2rrDiDNXvWLubyMhparE8VcGGrmfM97jqZEwlkTb8gAP4r9yZC/NNW/Fa9pbGGmKgY7URHfhzEHYX8Xq9yCbYZRMw6GKKnFmxxtY37mgAfkslEQEREBERAREQc+/KT+l0nszviFU8rh+Un9LpPZnfEKp5AXYmQPqzD/YYPhNXHa7EyB9WYf7DB8JqDeySCIEyGwAJJ5ANpVR0uONbv2M4iwySSvNPhUG0loJaC0crzck8l+VWPm6kmr6Kriw39q+nkazXbhOaQBfiUQyDlOoL4qnM0QiNPC2Gjp7hwha1oD5XW1F7j/vZYN5kPLb8GY+bF3CSsqTp1D+Q+bE3ka3Z/sKVIiAiIgIiICIiAiIgIiICIiAiIgL4niE7XNk2OaQfuIsV9ogr2g3MA1sUOL101TSwm8VMQ1keo3AlLdclvX/AKKwI4xEAIwAALAAWAA2AL6RAREQEREBERAREQc+/KT+l0nszviFU8rh+Un9LpPZnfEKp5AV15d3b4cHpaanfQyPMNPHGXCVoDjGwNJA0dV7KlEQX34wEHN8nSt7KeMBBzfJ0reyqERBffjAwc3ydK3sp4wMHN8nSt7KoREF9+MDBzfJ0reynjAwc3ydK3sqhEQX34wMHN8nSt7KeMDBzfJ0reyqERBffjAwc3ydK3sp4wMHN8nSt7KoREF9+MDBzfJ0reynjAwc3ydK3sqhEQX34wMHN8nSt7KeMDBzfJ0reyqERBffjAwc3ydK3sp4wMHN8nSt7KoREF9+MDBzfJ0reynjAwc3ydK3sqhEQX34wMHN8nSt7KeMDBzfJ0reyqERBffjAwc3ydK3sp4wMHN8nSt7KoREF9+MDBzfJ0reynjAwc3ydK3sqhEQX34wMHN8nSt7KeMDBzfJ0reyqERBffjAwc3ydK3sp4wMHN8nSt7KoREF9+MDBzfJ0reynjAwc3ydK3sqhEQTXdQzuzPE0MkEDod7iLCHODr3de+oBQpEQEREBERAREQEREBERAREQEREBERAREQEREBERAREQEREBERAREQEREBERAREQEREBERAREQEREBERAREQEREBERAREQEREBERAREQEREBERAREQEREBERAREQEREBERAREQEREBERAREQEREBERAREQEREBERAREQEREBERAREQEREBERAREQEREBERAREQEREBERAREQEREBERAREQEREBERAREQEREBERB/9k=">
          <a:extLst>
            <a:ext uri="{FF2B5EF4-FFF2-40B4-BE49-F238E27FC236}">
              <a16:creationId xmlns:a16="http://schemas.microsoft.com/office/drawing/2014/main" id="{00000000-0008-0000-0100-00006F5B0000}"/>
            </a:ext>
          </a:extLst>
        </xdr:cNvPr>
        <xdr:cNvSpPr>
          <a:spLocks noChangeAspect="1" noChangeArrowheads="1"/>
        </xdr:cNvSpPr>
      </xdr:nvSpPr>
      <xdr:spPr bwMode="auto">
        <a:xfrm>
          <a:off x="1695450" y="2057400"/>
          <a:ext cx="2857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</xdr:row>
      <xdr:rowOff>0</xdr:rowOff>
    </xdr:from>
    <xdr:to>
      <xdr:col>14</xdr:col>
      <xdr:colOff>295275</xdr:colOff>
      <xdr:row>10</xdr:row>
      <xdr:rowOff>142875</xdr:rowOff>
    </xdr:to>
    <xdr:sp macro="" textlink="">
      <xdr:nvSpPr>
        <xdr:cNvPr id="23408" name="AutoShape 828" descr="data:image/jpeg;base64,/9j/4AAQSkZJRgABAQAAAQABAAD/2wCEAAkGBhMSEBUSEhQUFBQWFRUUFBQUFBIcFhQUFRQVFBQUFhUXHSYeFxwvGhQUHy8gJycpLSwvFh4xNTArNSc3LTUBCQoKDQwOGA8PGCkjHyUwKSkqLzUpLTU1KSksMCwsKSwsLCkpLiksLCkpKS0pKiwpLi81KSksKSwpKSkpKiksKf/AABEIAGAAkQMBIgACEQEDEQH/xAAbAAABBQEBAAAAAAAAAAAAAAABAAIDBQYEB//EAD8QAAIBAwEFBAgDBQcFAAAAAAECAwAEERIFBhMhMUFRYXEHIjJSgZGh0RRTkhdiY+HwFSOCg8HS8TM1crGz/8QAGgEAAwEBAQEAAAAAAAAAAAAAAAECAwQFBv/EACoRAAICAQIDBwUBAAAAAAAAAAABAhEhAxIxUWEEExRBgaHwMnGRsfFS/9oADAMBAAIRAxEAPwDJbf3glu5mllZjliVUk6Y1zyVR0Axy8epqtzQoivqYxUVSPPbviImnolFI6mAqibGqtFqeTULnNBKyMZqaTRNR5oKDqpaqGKQNADs0M0M0M0hjw9PBqIVKKYgikzUNVRs1MkDPU1htOWCQSQu0bjmGUkfAjoR4HlXMzU3NS0mqZeT1H9uMn5C/P+VKvL80q5vDaX+S+8kTKtTIlPWMUjXUZWIHsrRbubj3N6uuJQseccSQ4UkdQuAS3wH2rPhB2/1yNeu+ke5a12ZBDASsbFIiVOMxrExxkd+K5e0asoOMY8WXpxTtszNx6JboKTHJbysOqq7Ag93MY+ZFUG7e58180iQmMNFjUJGI6ll5aVOeamjulu/cXczC1ZY5IwH1FmQgE6RhlGetbP0OQMl1eo5yy6EY9csssoY8/HJrHU1dTSjJbk2uhpGKk1gobj0PX4BI4LfurKcnwGpQPrWPOzZOLwNDcXVo4ePW15wV0+YPy7udepej7YMkdxNfGZeADcqyIzsxIkOQ6AciuCccz0xypno/vobzbd5dKOWjVDkc9JKxl8dhKoPLVis12qa3XlJe5Xdp8Cig9Ec4QNcT29vnortk57iQQufImqfej0e3VknEcLJF+bESVGemoHBXPfgjxrn38vpJtoXBlJJSV41U8wiI2lQFPQYGfHPjXonoflaewuYJsvCraV1ZICyR5dBns6HHZqqpamrCC1G0+GK58g2wb2nn+7u4s95BLPE0QSIkMHZgx0oHJACkdD2mqXZNg1xNHChAaV0RSfZBc4BJH869b9EKL/Z92rMQnGcFu0JwEBYeOK4N3tjbFW6gMF3M8oljMSnOGcEaQcxjkcAUeLalO/QO7VIxO8G6UtncR28rRl5ArAoW0gO+gZyoPUVp/wBi95+bb/ql/wBldHpa/wC6Wv8A4Q//AHNaj0lWdg8kP42eWFgr8MRg+sMrqJGlvD51Eu06lQrz6DUI2zyLend2Sxn4ErIzaFfKFsYYsB1A5+qapSa7ttpCLiQW7tJCG/u3b2mXA5nkO3PZ2VXM1ejBvarMKpiJoFqYTQp2MfqpUylSHRcUtWKiL0wtWhgkSPLW92J6QreS0FltKJpI1ACyrzbC+wSAQQw7GX71520ldmydnLOWBnggIAIM7MoYZwQrBSMjuOKw1oQklu8jaDa4Homyt8tk7P1vZx3MkjjB1ZHIEkAlyMDPPkCaqNx9/YbS5upp0kxOQwEYDYPEdyOZHvgfCqddi2MXO4vhJ/Ds4ncnw4kgVB54qS221CG0WOzkdvenD3EvgeGuEXywa43CDTq3fn/Ta3aJtz9/TZ3krnU1vM7tJGMahlmZHUZxqGQD3j4U283qhh2gL3ZyyIGyZYZEAT1iC4BVj6rczjqpGR1AHVJf7SC5m2fG0fuvs5AoHmigr51wi62dMcSwS2j+/bNrjB8YJPWXyBpqEW9zj0w0Julhmjv94djX7ca6juIJjgPw8nXjlgsmQ3dkgHpUW2fSFBHamz2bE0UZBDSPyY6vb0jJbU3ax+AqhG61u3OLaFqV/iiaJseKlT/7ojZez4uc1205/LtIiM/5suAPgKpQ0lX1Pksg5S6FpuTvxBZWdxBIshaRmKFVXSMxLGNRLDHMHs6Gslu5frBdW8zc1ikjdguCSEYEhRnry+tXtptlS2mw2dGSOjPHJcy+Zz6i/LlXbc7Q2oq5nsEkTtEmz0KgeaKGX507ScsfV1QuWTl353uivLyC4iWRVjVAwcKGJWUucYYjoe+tNtz0ibIuyrXNrcSFAQuQowGIJ9mQdwrGG/2bNymgltH6F7Ztcef3oJfWXyBNRtuzbNzj2lalf4qTxsB3aNLDPkah6elUU01XzyKTeSLe/aFjI8ZsYHhUK3ED9WYkaSPXbx7qzxozABiAcgEgNgjUASNWDz59ajrsgtsaTszeQk0AaBoVQUPzQoZo0AdzNUTPTS9Rk1dmaQ4tQzQzRFIsuNkbXghQ67SOeXV6ryyScMLjkDCuAxznmSBWks7rat1CHjdLW2OcGN4LaHl1wVIJrDotS/1/OsZaKeVx+1j3mzttk3anMO0YDJ7q37Ak93r4B+tSbU2neRgf2nZrcJ2SSx4bH7t1DyHxJrDs1WGzN6Lq25QTyIPczlD5o2VqJaD6P0r9BustfxOyn5mO/h/dSSCRfIM4BpJtayjIFvZPO59k3cpfJ8IIQA3zqA76huc1lYyN73AKE+fDZQflTW3/ALhQVt1gtFI5/hoURiPFzlvrUbJvFP8AJWPiL+ddryxgyOLKDHqq0kdrGB3BFw3wxVdbbHulbNvtK3aT3UvnVif8wKG8qyFzdtIxeRmdj1Z2LE/4myahNUtJpVaXoG5dTYbV3muo5ODtG3guWAGeMicQL2YnhOofH5VmNoTo0rNFHwkPsx62cr/jbmf51y4o4rWGmo8CXIFCjSrQBppLRpAUgFSp2KVArHaqGaWKIFUOhKKmgty3shmPcoJPyApgFXe7u8P4USjRrEqqpxJpK6X15B0tn5VMrSwIqVUkHkeWM+GeQz3UjnOMHPTGDnPdirPYe8RthIoRZFl0CRWJw0aliyHl26/a6qVBGaZbbeVbxrp4tZM3HVRIy6JBMJh6wB1DIxgjp0wedS5zt4+wqVFaqMx0qrMewKrEnHXAAyaj0k568hk8jyHTJ7h4mrPZu3jE87FSROCH0SNG65lE2UkUEr6ygYwcjlT4d5nF815pXLu7SRc9Do4w8TZzqUjvByRzyedJznbwXSKd1I5EEEdQQQR5g0RC2M4bGCc4OMDqc91OubhpHZ3JZ3Ys7HqWY5Yk+efp3Ve7E3te3hEPDSRdbltTMNUUqaZbc4HsFgr565FOTkkqQklZQi3bOnS2rn6uDkY65HXsPyNOgs3f2Fd+/QjNjuzpBx/rVzs/eiSKea5Cq00rE62L+pqk4j6QpHXCr19nI7aittvGKWeSJdAmjmj4au4WPjDqpHXT2Z+lK58vcMFZHaO2dKO2OulGOnr7WBy6Hr3Gklq7DUqMR0LBW0jzboOo6mrXZe8Rghmh0BxKVYkuQVKq6jlgg/8AUJ7+Q50tlb0PBbmAIrKxmLElg399AICAQcrgDOR16HlRKWorpCSRV31g8L6HA1YB5EHr/wAEfCueizE9SSe/ypua0QULFEUKWaBj6VDNCgkkC04JVxt3d2W0maKVGGGIViPVkXJw6noeWD4ZwarGWhSTSaAjppNOKGlwzTsojzQqXhHuP1o8E+P1pAQ4pBa6BAe4/I0eAe4/I/ajAiALTiKmEJ7j8j9qHBb3W+R+1PAiGkakMLdx+TfagYG7m/S32p2h0QmhUv4dvdb9Lfaj+Gb3W/S32pNoZBSxU34Vvdb9Lfaj+Fb3W/S1IDmApwFTG0b3W/Q32rpsdizzOI4opHduQAR/qcYA8TgVLaStgcOKVep/sMl/PX9NKufxWlzL2M//2Q==">
          <a:extLst>
            <a:ext uri="{FF2B5EF4-FFF2-40B4-BE49-F238E27FC236}">
              <a16:creationId xmlns:a16="http://schemas.microsoft.com/office/drawing/2014/main" id="{00000000-0008-0000-0100-0000705B0000}"/>
            </a:ext>
          </a:extLst>
        </xdr:cNvPr>
        <xdr:cNvSpPr>
          <a:spLocks noChangeAspect="1" noChangeArrowheads="1"/>
        </xdr:cNvSpPr>
      </xdr:nvSpPr>
      <xdr:spPr bwMode="auto">
        <a:xfrm>
          <a:off x="8839200" y="1543050"/>
          <a:ext cx="2952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85725</xdr:colOff>
      <xdr:row>0</xdr:row>
      <xdr:rowOff>28575</xdr:rowOff>
    </xdr:from>
    <xdr:to>
      <xdr:col>10</xdr:col>
      <xdr:colOff>114300</xdr:colOff>
      <xdr:row>8</xdr:row>
      <xdr:rowOff>76200</xdr:rowOff>
    </xdr:to>
    <xdr:pic>
      <xdr:nvPicPr>
        <xdr:cNvPr id="23409" name="Image 1">
          <a:extLst>
            <a:ext uri="{FF2B5EF4-FFF2-40B4-BE49-F238E27FC236}">
              <a16:creationId xmlns:a16="http://schemas.microsoft.com/office/drawing/2014/main" id="{00000000-0008-0000-0100-000071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8575"/>
          <a:ext cx="6267450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397567</xdr:colOff>
      <xdr:row>8</xdr:row>
      <xdr:rowOff>124240</xdr:rowOff>
    </xdr:from>
    <xdr:to>
      <xdr:col>4</xdr:col>
      <xdr:colOff>265044</xdr:colOff>
      <xdr:row>16</xdr:row>
      <xdr:rowOff>49695</xdr:rowOff>
    </xdr:to>
    <xdr:pic>
      <xdr:nvPicPr>
        <xdr:cNvPr id="13" name="Image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50" y="1515718"/>
          <a:ext cx="1590259" cy="1316934"/>
        </a:xfrm>
        <a:prstGeom prst="rect">
          <a:avLst/>
        </a:prstGeom>
        <a:noFill/>
        <a:ln>
          <a:noFill/>
        </a:ln>
        <a:effectLst>
          <a:softEdge rad="1397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161925</xdr:colOff>
      <xdr:row>20</xdr:row>
      <xdr:rowOff>85725</xdr:rowOff>
    </xdr:from>
    <xdr:to>
      <xdr:col>8</xdr:col>
      <xdr:colOff>733425</xdr:colOff>
      <xdr:row>21</xdr:row>
      <xdr:rowOff>228600</xdr:rowOff>
    </xdr:to>
    <xdr:pic>
      <xdr:nvPicPr>
        <xdr:cNvPr id="23412" name="Image 4">
          <a:extLst>
            <a:ext uri="{FF2B5EF4-FFF2-40B4-BE49-F238E27FC236}">
              <a16:creationId xmlns:a16="http://schemas.microsoft.com/office/drawing/2014/main" id="{00000000-0008-0000-0100-000074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3476625"/>
          <a:ext cx="12477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679173</xdr:colOff>
      <xdr:row>40</xdr:row>
      <xdr:rowOff>170565</xdr:rowOff>
    </xdr:from>
    <xdr:ext cx="2483783" cy="815066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4248" y="3047115"/>
          <a:ext cx="2483783" cy="815066"/>
        </a:xfrm>
        <a:prstGeom prst="rect">
          <a:avLst/>
        </a:prstGeom>
        <a:effectLst>
          <a:softEdge rad="63500"/>
        </a:effectLst>
        <a:scene3d>
          <a:camera prst="orthographicFront"/>
          <a:lightRig rig="threePt" dir="t"/>
        </a:scene3d>
        <a:sp3d>
          <a:bevelT/>
          <a:bevelB/>
        </a:sp3d>
      </xdr:spPr>
    </xdr:pic>
    <xdr:clientData/>
  </xdr:oneCellAnchor>
  <xdr:oneCellAnchor>
    <xdr:from>
      <xdr:col>3</xdr:col>
      <xdr:colOff>679173</xdr:colOff>
      <xdr:row>40</xdr:row>
      <xdr:rowOff>170565</xdr:rowOff>
    </xdr:from>
    <xdr:ext cx="2483783" cy="815066"/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4248" y="3047115"/>
          <a:ext cx="2483783" cy="815066"/>
        </a:xfrm>
        <a:prstGeom prst="rect">
          <a:avLst/>
        </a:prstGeom>
        <a:effectLst>
          <a:softEdge rad="63500"/>
        </a:effectLst>
        <a:scene3d>
          <a:camera prst="orthographicFront"/>
          <a:lightRig rig="threePt" dir="t"/>
        </a:scene3d>
        <a:sp3d>
          <a:bevelT/>
          <a:bevelB/>
        </a:sp3d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133350</xdr:rowOff>
    </xdr:from>
    <xdr:to>
      <xdr:col>0</xdr:col>
      <xdr:colOff>285750</xdr:colOff>
      <xdr:row>44</xdr:row>
      <xdr:rowOff>123825</xdr:rowOff>
    </xdr:to>
    <xdr:pic>
      <xdr:nvPicPr>
        <xdr:cNvPr id="25624" name="Image 7">
          <a:extLst>
            <a:ext uri="{FF2B5EF4-FFF2-40B4-BE49-F238E27FC236}">
              <a16:creationId xmlns:a16="http://schemas.microsoft.com/office/drawing/2014/main" id="{00000000-0008-0000-0200-0000186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33350"/>
          <a:ext cx="228600" cy="1054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76200</xdr:rowOff>
    </xdr:from>
    <xdr:to>
      <xdr:col>0</xdr:col>
      <xdr:colOff>304800</xdr:colOff>
      <xdr:row>62</xdr:row>
      <xdr:rowOff>142875</xdr:rowOff>
    </xdr:to>
    <xdr:pic>
      <xdr:nvPicPr>
        <xdr:cNvPr id="2788" name="Image 7">
          <a:extLst>
            <a:ext uri="{FF2B5EF4-FFF2-40B4-BE49-F238E27FC236}">
              <a16:creationId xmlns:a16="http://schemas.microsoft.com/office/drawing/2014/main" id="{00000000-0008-0000-0300-0000E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76200"/>
          <a:ext cx="228600" cy="1051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76200</xdr:colOff>
      <xdr:row>63</xdr:row>
      <xdr:rowOff>114300</xdr:rowOff>
    </xdr:from>
    <xdr:to>
      <xdr:col>0</xdr:col>
      <xdr:colOff>295275</xdr:colOff>
      <xdr:row>125</xdr:row>
      <xdr:rowOff>47625</xdr:rowOff>
    </xdr:to>
    <xdr:pic>
      <xdr:nvPicPr>
        <xdr:cNvPr id="2789" name="Image 7">
          <a:extLst>
            <a:ext uri="{FF2B5EF4-FFF2-40B4-BE49-F238E27FC236}">
              <a16:creationId xmlns:a16="http://schemas.microsoft.com/office/drawing/2014/main" id="{00000000-0008-0000-0300-0000E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0725150"/>
          <a:ext cx="219075" cy="9972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47625</xdr:colOff>
      <xdr:row>0</xdr:row>
      <xdr:rowOff>76200</xdr:rowOff>
    </xdr:from>
    <xdr:to>
      <xdr:col>0</xdr:col>
      <xdr:colOff>276225</xdr:colOff>
      <xdr:row>60</xdr:row>
      <xdr:rowOff>85725</xdr:rowOff>
    </xdr:to>
    <xdr:pic>
      <xdr:nvPicPr>
        <xdr:cNvPr id="24201" name="Image 7">
          <a:extLst>
            <a:ext uri="{FF2B5EF4-FFF2-40B4-BE49-F238E27FC236}">
              <a16:creationId xmlns:a16="http://schemas.microsoft.com/office/drawing/2014/main" id="{00000000-0008-0000-0400-0000895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6200"/>
          <a:ext cx="228600" cy="1042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13</xdr:row>
      <xdr:rowOff>0</xdr:rowOff>
    </xdr:from>
    <xdr:to>
      <xdr:col>12</xdr:col>
      <xdr:colOff>285750</xdr:colOff>
      <xdr:row>14</xdr:row>
      <xdr:rowOff>123825</xdr:rowOff>
    </xdr:to>
    <xdr:sp macro="" textlink="">
      <xdr:nvSpPr>
        <xdr:cNvPr id="24202" name="AutoShape 1026" descr="data:image/jpeg;base64,/9j/4AAQSkZJRgABAQAAAQABAAD/2wCEAAkGBxAOEBUQDg8PDRAUFBcaFhUNDxEQGBAQGBUXGBYVFxwYKCssGSYoGxQWITMhJTUrLjouGB8zODMsNygtLiwBCgoKDg0OGhAQGCskICUsMSwsLywsLCwsLCwsNCwsLCwsLCwsLCwsLCwsLCwsLCwsLCwsLCwsLCwsLCwsLCwsLP/AABEIAJwAnAMBEQACEQEDEQH/xAAcAAEAAQUBAQAAAAAAAAAAAAAACAIDBQYHBAH/xABIEAABAwIBBQwHBAkCBwAAAAABAAIDBAURBgcSIZMTFhciMUFRUlRhgdEUNXFzkbGyFSMywQgzNEJDU5KhouHwJCViY2Sjwv/EABkBAQADAQEAAAAAAAAAAAAAAAABAwQCBf/EACkRAQACAQMEAgICAgMAAAAAAAABAgMREhMhMTJRFEEEYSORIlJCcaH/2gAMAwEAAhEDEQA/AO4oCAgICAgICAgICAgICAgICAgICAgICAgICAgICAgICAgICAgICAgII88Ll269PsB5rd8ejJzWOFy7den2A80+PQ5rHC5duvT7AeafHoc1jhcu3Xp9gPNPj0OaxwuXbr0+wHmnx6HNY4XLt16fYDzT49DmscLl269PsB5p8ehzWOFy7den2A80+PQ5rHC5duvT7AeafHoc1jhcu3Xp9gPNPj0OaxwuXbr0+wHmnx6HNY4XLt16fYDzT49DmscLl269PsB5p8ehzWOFy7den2A80+PQ5rHC5duvT7AeafHoc1jhcu3Xp9gPNPj0OaxwuXbr0+wHmnx6HNY4XLt16fYDzT49DmscLl269PsB5p8ehzWdaza36e40DaipLDIZHt4jdEYNOA1LNlpFbaQ0UtMxrKNK9BiEBAQEBAQEBAQEBAQEBAQEBAQSCzKeqW++l+pYc/m14vFH1bmQQEBAQEBAQEBAQEBAQEBAQEBBILMp6pb76X6lhz+bXi8UfVuZBAQEBAQEBAQEBAQEBAQEBAQEEgsynqlvvpfqWHP5teLxR9W5kEHpt1BNVSNhp43TSu5GsGJPf3DvKiZiI1lMRM9m/UWZq4yNxklpoD1XOe8/4hUT+RVbGCzHX7NdcqNjpdGKpjYCXGB+trQMScHYcy6rnrZFsVoYbJTJSpurpG0u54xBpdur9HU4kDD+kru+SKd3FaTbs2M5oLp/422Pkq/kUd8NmsZR5L1ltcBVwmMOx0XtIcx5HKARz9yspetuzi1Jr3eK1WyeslENNE6aV3I1g5BzknmHeVNrREayiImZ0h0CkzL1z24yVFNC7q8d+HiFTP5NfS2ME+2HykzZXGgYZdFlVE0YudTkktHOS068PZiuq5q26ObYrQ1O20b6maOCPDTle1rdI4DSccBiVbM6Rq4iNZ0ZvKvIurtTY3VW5YSEhu5P0tYGJx1d64pki/Z1ak17sZYLPLX1DaaDR3R+OGmdEahida6taKxrLmtZtOkPXlVktU2p7I6rc9KRpc3cnaXFBw1qKXi/ZNqTXuzlszW3GqhZPF6PoSNDm6UpB0TyY6lxOesTo7jFaY1X5M0V0aC4+jYAE/rTyDwUfIocNmgA461eqfUEgsynqlvvpfqWHP5teLxR9W5kEHe8yNljgoDVkDdZ3HFx/diYSGtHdqJ8e5YvyLa20asNdK6uZZV5wq2vmc6KompqfE7nHA90fE5i4twJJGtaKYq1jspvktMrFBlndI43xieaohkY5hE4dMMHAg4OOsHX0pOOkzqiMlobj+j7+uq/dw/VIqvye0LcH28uXOVd0gu8sFFUTkBzNCJjBICSxpwww161OPHSaazCL3tF9Ibznae37Gf6QGtkO5YDonxBwb/l4YqnD59FmXw6rWaq1xW+1elloL5WOlkcBr3NoJa3wAPiSpzWm19DFEVrq47fstK+ulMslTNECcWxwSvjbGOYDRwx9p1rVXHWsaaM9slpnu6TmZyxqKqR9FVyOn0WacT5Di4AHBzXH97lBBPQVnz44j/KF2G8z0lhMprHHQ5R0whaGRzTRSBrRgGkyYOA6BiMfFd0tuxTq4tXTJDfM6OSFRd44GUzomGJ7y7dSRiHNAGGAPQqcOSKa6rslJt2a5kLmzrbfXR1M0lO6NgdiI3OJ1tI1YhWZM1bV0hxTFNZ1YrP/wDtVN7h/wBa6/G7S5zuiWOGeSxxMpX7lUOpWiNxOGi/R1FZ7acnVdGuzo0G/wBBlJRU0lRPcQ6JjeMGPYSQdWri96vrOK06RCq0ZIjXVycBamcQSCzKeqW++l+pYc/m14vFH1bmQQd5zI3uOehNGSN1gJxaf34nkkOHxIPs71i/IrMW1asNta6Ob5RZt7hRzujhp5KqHE7m+EaWLOYOHMQOXmV9c1bR1lTbHaJdjzaWyejtUcNTGYZRuhLXEEgOe4jk7isuW0WvrDRjiYrpLQP0d/1lV7qD5yK/8r6cYu8sq3LT7Ov1TT1DsKSZ8eJcdUMu5tAf3A6gfYCuOPdjiY7nJtvMSqz3ZNVE7GVsMj5YoWnThxxDGn+KwfPwT8e8R/jJmrMxqyeaa8Q19s9CeRukLDG9mOswuxDXjwOHtC5zVmt9XWK0TXRym/ZvrjRSmMU0tUzHiSU8ZeHt5iQMdE9xWmuWto7s9sdo+nRcz+RVRRPkrK1m4uczRjjcRpNaTi57ujkAA9qoz5It0hdipMdZa3f7/HcMoqZ0Lg+KKaKNrhrD8H4ucO7En4KytNuKdXFrbskNuz13qqooqY0k8lOXyPDjGQNIBoIBxVX49YtM6rMtpiI0ajmzyruFTc4YqismmjcH4teRgcGnDmVuXHWKaxDjHe020l6P0gP2qm9w/wCtR+N2kz92/wBsjnfYI20hcKg0jdz0CGnT0dWB5lROnJ19rY12dHMqzJzKadhim9Jljd+Jr6iMhw79a0RfFHWFM1yS0Cqp3QyPikGi9jnNcOXBzTgR8Qr4nXqpWlIkFmU9Ut99L9Sw5/NrxeKPq3Mggv0NZLTyNlgkfDI04tdGcCP99CiYiY0lMTp2bxS53roxui70eU9Z8WB8cCqZ/Hos5rMVe84lzrWlklQYozytphuWkOgka/7rquGlfpE5LS8eR+UFdQyPFuBfJIGhzWwmYlrScMAOT8RXV6VtH+SKWtHZ7bvk9ea6V9VPQ1Dnvw0iItDHAAfh5eQLmt6VjSJTNb266PW3Ly82+NlNKTE1rdFoq6YhxaNWHH/Fq1KOKlp1hMZLxGjU6S4ywTbvTvNPKCSDDxNHHmA6O7kVsxExpKuJmJ1hvNHniuUbcHsppz1nsc0+OiVRP49VsZrMPlHnCuNwYYpZRFEeVlO3QDx0OPKR3LumKteri2S1ujW6GtdTSsmjIbJG4OaXAEBwOI1c6smNY0cxOk9G3Xeovl7YwTUs0zIyXMLKYxDFwwOs4Y8iqrGPH9rJ33+mNo6C6WmZtS2kqIXsxwc+Bz2gEYHEjUupml401cxFqzro8eUeU9TdHskq3skcxpa0xsDeKTieTlU0pFOyL2m3dmbdnKudNEyGKWIRxtDWgwtJDRya+dcThpM6uoy2iNHo4V7v/Oh2DVHBRPNZptZUumkfLIQXyPc9xAwxc4kn+5V0RpGipZUiQWZT1S330v1LDn82vF4o+rcyCCuBrS5okcY2EjScG6Za3HW7RxGlh0YqCG7DIigHGkygogzpZC5xI9mlqVXLb/WVvHX/AGVibJ6g1sjqr1MP5p3CLH4cng5Rpkt+j+OP2pkzkXCX7i3Qw0TeaOhg03fI4/BTw1jrbqctp6VWjvkd95/zb/2t/wAf9E/i7dEfyd+q5FnEutKdyrmipaeWK40+iSPEApw0nrX/AMTyWjur+0rBX/tNJPaJevRu3WMn2Yf/AD4qNuSvadTWlu/RRvKt8muC/wBIW9E0JY4e3ja/7KeW33U2V/2VMsFipeNV3aSuPUoINAHuJJd8wo35J7V0/wCzbSO8vvCBTUeq02ynpMOSaqO7Snv7viU4Zt5SckR4wsfbWUVfxo3XB7TyGnifEzwc0DH4qduKvo3ZLPov2UNv40rq9jBy+lRPlZ4ucD802YrdtDdkqvb/ACjrdV2tcM5PLPRncpPbhz/EKOK1fGxyRPlCl+TtjqeNSXh9H/0V8Glh3Agt/NTvyR3r/RtpPaWGyjyfpqKNro7nBXSOdgGU0R4rRyuc4u1ezDWuqXm31o5tWI+2vKxwIJBZlPVLffS/UsOfza8Xij6tzIICD60DEY4gY69EAnDnw6UG7xVuT9G0GOnq7vNhj/xJEEbT0EDyd7VTpkt96Ldccft9kzl1p+5oIKegaeRlHCHOPxGs+CcFe9upy2+lv03KR33mN12UoH9OH5Jpi7dEa5P2uRZyLlB9zXxxVjeeOvg0XfIfJOGs9ap5LR3V+l5P1/66Cos03TTu3aIn2YfkPao0yV7dTXHP6UbxKN+uC/UD2/8AdYYiPDSKnlmO9ZOOPb6zJuy0vGrLwavD+HQQ4HHoLiXfko33ntX+zbSO8qt/dHRarTa4YTzTVp3WT24c3xKcVreVjkiPGFg5TZQV/GifWvaeyQOa3wLR+anZjr30N+SX0ZVX+38aZ9Yxo7ZA5zfi4fmnHjt2N94XTl3R1mq6WmnmJ5ZaJ24yd5w5z4hRxWjxsckT5QwWU8VrGg62S1T9LHTjqY2gRDmAdznu1+1WU3/8nNtv/FgV24EBBILMp6pb76X6lhz+bXi8UfVuZBAQEBBtlszhV1JAIKYU0OAw3RlO0PcObSPOe9VThrM6ysjJMRpDzOy8uxdpfaFRj3FoHwwwU8VPSOS3tlKXOfW6OhWR01yi521UTcfiOT4LmcFfro6jLP31XTNk9X/jjqbLMf5R3eLH4cng1R/JX9n8dv0pGb6nk1wXy3SN6ZcYT8MSnNMd6ycUT2kbkraKXjVt5bPh/Dt8Okf6iXfIJyXnxr/ZspHeVe/WgotVqtUQI5J6926vx6Q3Xh8fBOO1vKxyVjxhja7ONdpjiax8Q6IGsYPliuow0j6ROW3t9oM5F2hP7W6YdWoY1480nDSfojLaGGygvT6+bdpI4Ijhho08YjHtOHKe8rutdsaObW3Sxi6ciAgIJBZlPVLffS/UsOfza8Xij6tzIICAgICAgICBggICAgICAgICAgkFmU9Ut99L9Sw5/NrxeKPq3MggICAgICAgICAgICAgICAgICCQWZT1S330v1LDn82vF4o+rcyCAgICAgICAgICAgICAgICAgIJBZlPVLffS/UsOfza8Xij6tzIYoCAgICAgICAgICAgICAgICAgkFmU9Ut99L9Sw5/NrxeLYN5Nr7BTbMKvkv7dbK+jeTa+wU2zCcl/Zsr6N5Nr7BTbMJyX9myvo3k2vsFNswnJf2bK+jeTa+wU2zCcl/adlfRvJtfYKbZhOS/s2V9G8m19gptmE5L+0bK+jeTa+wU2zCcl/adlfRvJtfYKbZhOS/s2V9G8m19gptmE5L+zZX0bybX2Cm2YTkv7Rsr6N5Nr7BTbMJyX9p2V9G8m19gptmE5L+0bK+jeTa+wU2zCcl/Zsr6N5Nr7BTbMJyX9myvo3k2vsFNswnJf2nZX0bybX2Cm2YTkv7Rsr6N5Nr7BTbMJyX9myvo3k2vsFNswnJf2bK+mVt1tgpWblTxMhjxJ0YxgMTylczMz1l1ERHZ61CRAQEBAQEBAQEBAQEBAQEBAQEBAQEBAQEBAQEBAQEBAQEBAQEBAQEH/9k=">
          <a:extLst>
            <a:ext uri="{FF2B5EF4-FFF2-40B4-BE49-F238E27FC236}">
              <a16:creationId xmlns:a16="http://schemas.microsoft.com/office/drawing/2014/main" id="{00000000-0008-0000-0400-00008A5E0000}"/>
            </a:ext>
          </a:extLst>
        </xdr:cNvPr>
        <xdr:cNvSpPr>
          <a:spLocks noChangeAspect="1" noChangeArrowheads="1"/>
        </xdr:cNvSpPr>
      </xdr:nvSpPr>
      <xdr:spPr bwMode="auto">
        <a:xfrm>
          <a:off x="8543925" y="2200275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15</xdr:row>
      <xdr:rowOff>0</xdr:rowOff>
    </xdr:from>
    <xdr:to>
      <xdr:col>12</xdr:col>
      <xdr:colOff>285750</xdr:colOff>
      <xdr:row>16</xdr:row>
      <xdr:rowOff>123825</xdr:rowOff>
    </xdr:to>
    <xdr:sp macro="" textlink="">
      <xdr:nvSpPr>
        <xdr:cNvPr id="24203" name="AutoShape 1079" descr="data:image/png;base64,iVBORw0KGgoAAAANSUhEUgAAAIoAAAAtCAMAAABGQAMAAAAAgVBMVEX///8AAAD5+fn8/Pz19fXo6Ojj4+Ps7OyGhobc3Nzw8PDW1tanp6eMjIyCgoLz8/Ovr6+UlJRWVlZ7e3vJycnQ0NDBwcFPT0+2trZmZmZBQUGhoaE1NTVeXl6bm5tNTU1ubm5qamosLCwZGRkzMzMdHR11dXU9PT0kJCQSEhJGRkaTBk5BAAAFPUlEQVRYhb1YWYKDKBAVVEQFGwTcNcZOm+X+BxzELJqYpM30zPsxYgFF1auFWNYr2DLHX08/Op7nKsYyJr0Avlzn38Mhgnb+8jckOe57gSknDRWiSZzfrGj7vxJ7QNgkVlijxSV5LYhyr7ZwE9w/Cibe/Yh6drLXkFRPY3TR9AiQu3EnKeSdUHZk99N2y8u9ARP6TME2W/xol4/jYZVMX2EDwJ03nB/+gSIW2w7ryPjBxveAV16rNJyM88PhzkxBRT9QBBI+aALjZaNMYNObFxp8Mz+rOZ87I6jFB5yFTWmb9VL7nSjpbqbwYvfyUx38NpwJ2jz/RJPzSeHhvXuOU4LwCxe8TcibuWT2/UHwBOLslvo9y05i+qaK8em0LKnngvJ7bqRfAfVnTVj9WtAa3DN79cH4zHr/NDeo6t6y7hG+UGeVWrUoAMnV0ug03+CsStAmYhbYVthFb1n3ANWfDWnfO/sCml7zKjnNK1S2Nw8WMTzb2d8c1qc2FV9cKutlzvL0GiboLsHa+Uj3Imvd6bjswHrKqtNljr2cUiCvbvTL8mD2sWyN9uUxnrrWYRVYnWXtpL1qX0ZLEg6vb5o49azGQJJGQy5xdj+GKHD0iScE7Y0fvYT9rn5rkOiWonbBggDE24mlv2Jko6yklGKMKd2C7xxoGjFg7BnmpmImmwZtjGoqB0W9bQbDOU+boBE25ledv9KlLODGYBoYEmw2VcMIKT3Po4DLU9EOUYWNJt9HXQbsqAgtYdyDUl3NVQE6ZmXF/r6Kz0/c0hvr+cQ90GfIsj2/PAFQ5WcuQ0TSU3OxHAxrHVYRqHW31R1yfRTSYcC1fsIpj1UYKK4na5OjOigBONb6rasb0pSESNdV2Sy+3FrcNJG18ZQr9ZBHO5BADo69jLGTj2aRPOfXg7kyGliTgThUeeyjgpECxD0tdq2WacCxqFJBZEuTLK8DG5z0qGQNpyKixrvNLAmhVNw0c8bMr2ogrTDGfhKKek8tp/KsaPjiNXF2jXSfbHHilyX+ror4xPQZQhzphhdavuFVBESohpMh1lM9zSavK4AbxxOaUuMeuQMHxA9aRafvke6LmlwXen+oUfmF3jCLaxJCOwKAIhSGY/KDE3tn9YFcj/iLjOu06aQz9YtBLdT2x2gH9q6lqn2y19Tblo4YOhKpa6xtQ6iiNOVjr+8nSwGnERZoU75X4AYOJvkM7gYWOLt0Ayqm9jgv4kM3BAH/rvphR51c2l7kdVu+LbYwaqzivsN9iXza19NeL6EisONMnz7hLHCk8foXY+ezo0T67tJC95A64rpfSV7gTjRRu5BE2226/aC/uEegK4D78/F0Cro2cYOvz+5Oc7Tar8npw8ke/iGvPot4NKAcswraCxPVyvDBx/UsVxktxKv1ngOqffWynKMsNB0k3Ix9uC9Ck9Wl2S/LZk51U12gg80qqlznYvDzsjhYLuVmNynGp58K96aKJvt0X9N7Zfn69k3ngFRXrNciiIz+STNKhi38Pp+oIr+ml0Z/SIdOmzyu8hZZJek7innKkEFlFjSBjUhgHBSaDT2xnciWQ2pL8ie57wUgS93ktH7eU4RDSXXweqNAnkMv/+CC8BT9YC6JV7fXNtH39Ih/wrBnMP+k5OvzpEx9i8d/6B7LHS6KDV49z9+FVlK9aTjXoWl1r5yun6cvGj5Yvgt+ikjYTb2+eJS55cWruor3SH767fp7GDo6Nl5P9dewrx3FGmBqNdu3/6T8H0AbmJ0W/xL935HVyfEP2qS/QNn9cfB8DJuCVX3wf4Z/ANDwTlMRMxYiAAAAAElFTkSuQmCC">
          <a:extLst>
            <a:ext uri="{FF2B5EF4-FFF2-40B4-BE49-F238E27FC236}">
              <a16:creationId xmlns:a16="http://schemas.microsoft.com/office/drawing/2014/main" id="{00000000-0008-0000-0400-00008B5E0000}"/>
            </a:ext>
          </a:extLst>
        </xdr:cNvPr>
        <xdr:cNvSpPr>
          <a:spLocks noChangeAspect="1" noChangeArrowheads="1"/>
        </xdr:cNvSpPr>
      </xdr:nvSpPr>
      <xdr:spPr bwMode="auto">
        <a:xfrm>
          <a:off x="8543925" y="25336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285750</xdr:colOff>
      <xdr:row>27</xdr:row>
      <xdr:rowOff>123825</xdr:rowOff>
    </xdr:to>
    <xdr:sp macro="" textlink="">
      <xdr:nvSpPr>
        <xdr:cNvPr id="24204" name="AutoShape 1081" descr="data:image/jpeg;base64,/9j/4AAQSkZJRgABAQAAAQABAAD/2wCEAAkGBxAHEhIUBxAVEhUWERcYFRcYFRgVGBYYFBUYGBUWFRwYHSggGB4mHhcYITIkJSkrLjouGSA/ODcsNygtLisBCgoKDgwOGg8PFCscHCUsNzAsLCwrNyssLCw3LC0sLCwsLCssLCwsNCwsKy8sNCssLCwsLS4vLCwsKywsKyw3LP/AABEIALwBDAMBIgACEQEDEQH/xAAcAAEAAgMBAQEAAAAAAAAAAAAABgcEBQgDAgH/xABLEAABAwICAwoJCAgFBQAAAAABAAIDBBEFBhIhMQcTIkFRVZOj0tMXGDJCVGF0gbMIFDQ1UnGRsRUjM0NicqHBorLh8PEWJIOS0f/EABUBAQEAAAAAAAAAAAAAAAAAAAAB/8QAFBEBAAAAAAAAAAAAAAAAAAAAAP/aAAwDAQACEQMRAD8Ao1EXSeUNy7BsRoaOWso9KSSlhe92/Ti7nxtLjYSADWeIIObEXVXgiwL0Hr6jvE8EWBeg9fUd4g5VRdVeCLAvQevqO8TwRYF6D19R3iDlVF1V4IsC9B6+o7xPBFgXoPX1HeIOVUXVXgiwL0Hr6jvE8EWBeg9fUd4g5VRdVeCLAvQevqO8TwRYF6D19R3iDlVF1V4IsC9B6+o7xPBFgXoPX1HeIOVUXVXgiwL0Hr6jvE8EWBeg9fUd4g5VRdVeCLAvQevqO8TwRYF6D19R3iDlVF1V4IsC9B6+o7xPBFgXoPX1HeIOVUXVXgiwL0Hr6jvE8EWBeg9fUd4g5VRdVeCLAvQevqO8TwRYF6D19R3iDlVF1V4IsC9B6+o7xPBFgXoPX1HeIOVUXVXgiwL0Hr6jvE8EWBeg9fUd4g5VRdVeCLAvQevqO8TwRYF6D19R3iDlVF1V4IsC9B6+o7xPBFgXoPX1HeIOVUVk7t2V6LK9RTMwKHemvgLnDTe+5DyL8NxI1cirZAXYmQPqzD/YYPhNXHa7EyB9WYf7DB8JqDfoiICIiAiIgIvOonZTNc+ocGNaLuc4gADlJOxaHBc74djszocKqRJIATYNcA4N8osJFnW1bOVBIkREBERARF41NVHSDSqpGxjlc4NH4lB7IoxVboWD0htNiEF72s12n/kuvOn3SMGqDZmIQj+YuYPxeAEErReNLVx1jQ6kkbI07HNcHD8QvZAREQEREBERAREQEREBERBz78pP6XSezO+IVTyuH5Sf0uk9md8QqnkBdiZA+rMP9hg+E1cdrsTIH1Zh/sMHwmoN+iIgIiIC0+Z8yU2WYd9xJ9rmzGN1vkcdjI27SVj5vzVFlqNum0yzyHRggZrfK/iAA2DlK1WV8qSyzCuze4TVZH6tm2KladjIhs0uV3/JDBpMuVedHNnzreKnuHQ0LTYW4nVJGtzv4fy2L9y5EzF8XnloGNZTUEHzWLRADTK8h0uiBq4IGj+C3W6Bj78Dpw3DhpVVQ4Q0zeMyP1aX3NBufcs7J2AMy1SRQRnScBpSO43yO1vefvP9LIN0iIgIiIInnOPEqyalgwOR0EMhk+cTsY1749EAsA0jwQdYvZY1LuY4cDp4qJa6TjfUSuk/w6m29ymqINbSYBR0QApKSFgGzRiYPyC+6nBqWqFqmmheOR0bT+YUWz7ik1fJHhmAuLZ6gXnkB109P579Wxztg/4Uww+kbQRRxQklscbWNJNzZoAFydp1IIbiO56yhJnyTKaCca9FpJglt5skZ1WPKNi2uS8zHHmyR18e8VUDtCoi+y7iezlY7aCpKoHmOP8AQ+M4dUwahVCSlnH2rN04ieUgiyCeIiimfM0HAmMiw0B9XPdsDDsbbyppORjRrJPIgws7Z5OETQ0eBMbPWSyMGiblkbXHa/RIN7XNr6hrPrm49aqTcey184mmxGsc6W7nNgkftkcdU0+vYCbtb6rq3EBEUdznmmPLMIOjvs8h0KeEeVJIdQHqFyLlBrs/Zqkw0x0eX275XVGqNvFE07ZX8gGu1+S/Et/lnDX4RTRQ1czp3tbw5HEkucSS469drnV6rLR5Fyq/Ct8qsdcJa6o1yv2iMHZFHyAavwHEFMEBERAREQc+/KT+l0nszviFU8rh+Un9LpPZnfEKp5AXYmQPqzD/AGGD4TVx2uxMgfVmH+wwfCag36IiAo5nLNTMtsaI2GaolOjTwN1ukf6+Ro4yvTOGZ48tRAuaZZpHaEELdb5XnYAOIcpWuyblaWme6tzK4S1srdf2Kdh2QxDitxn/AGQZQypJSyOrMyvE9dINZ8yBp/dQjiA4zx/nLKmdtMxz6hwa1rS5zjqAAFySvRV9nCofm2qbhWHOIibaTEJGnyY73bAD9p3H6veg/cmROzXVvxWuaRE0OioGOFrRg2fOQeN/F6vcrAXlTQMpWNZTtDWsaGtaNgDRYAe5ejnBou42A2lB+otXhGYqPGnSNwmpjmdGQHhjr6N72+8ajrGrUsPMWc6DLpDMRnG+G1omAySm+zgNuR77IJAoNWZnqcfqvmuTdHQiePnVW4aUbLHXFEPPfyniUWzZukDGwKaiFRQxGRrauokjs+GN+wANJ0C7Zd1vztaOAYTT4LBHDhLA2JreDbXpX1lxPnE7boNiFrcxYxHgFNNUVnkxMLrcbj5rR6ybD3rIxHEYMLYX4jKyFg2ue4NH4lVfnnNtPmn5tDgMc9bGysjknEULy17I7nQDiLG5t6tSCU7nGCyU0T6vGNdXWESy38xh/ZQjkDRxcv3KYqDf9S41V/V+Cb2LajPUsZ/haCUdJmafzcNgHGS6aQj3AW/qgnKgePzfpvGKCnpNYo9OpqCNjSWaMTD6ze9uRRWqzbjU0zocHrKWpLATPJDARDA1ouS+V5LeI6hfZ7lGtzrDZscr4JIZpHvExqKl4JAaxrjo6Z43vNxbiafwDoHE6+PDIZJqw6LI2F7j6mi596pHDY5891TxciSpANS8bKSiv+rpmH7cg1m39ypBusZphxVrcOwqUFz6iJs8v7qIF/BZI4cZdYkcjSpJRtw7czoSHyNuBpONxvtRJbzRe5vsA2AIqW0VIygjZHSNDGMaGtaNgDRYBe6p3AN0CsqMSiGMVdPDA+N75YTohsDdEmJhkOsy+SSL22/cJFi26Ea7fI8jQmtka0l01iKeIAXJLtWmeQDaiN1nfOVPlGLSqjpyuB3qIHhPPKfstHGf7qM7m+Bz41KcWzPwpXj/ALZh8mKM7HtHFcbPVc7SoVl6hpM21rX4nVCVjGtlqppyInTPPk08THHgRN4+XX6lYuPbp1FhjXtwVrq18bCXCEXija3jkkALWgeq6Kna/VXNFh+KZkiFVjWJmhjdHpxxU2iAxhGk10sjwdI22hajJme66gjgkzW5stHPJJHHVWDXMdG4gb6AACx2ibFEW6ir126HUzh1RhuFyy0LHWdPpBsjm3IMkUVruaPv/BbSDdMwaUXFfGNV7ODmn8CEEuRaPAc3UGYXuZgtS2ZzG6TgA4WBNr8IBbxBz78pP6XSezO+IVTyuH5Sf0uk9md8QqnkBdiZA+rMP9hg+E1cdrsTIH1Zh/sMHwmoN+tNmvMkGWIDLWm5J0Y4xrfK8+Sxg4/7LcqOY5k6mx2qpqmvLy6n8hgdZhIcHguFr6iAdRGwXQa3J2XJpZTiGagHVcg/Vx7W0sZ2Rs/isdZ/1vNRqRYuJ18WFxSS1zgyONpc5x4gPzKDSZ6zIcvwtFE3fKmd2900e0ukd5x/hbtP+q88r4RFkqje/EpQXnSmq53HynnW4k8g2Af/AFV3gGa343Wy1lPRzVtVYx0sLeDFSRfalkPBa93Ha+r71Isbyrjeboi3GqunpmFzXCnjjMjeCbjfHkguI5BqRUezRnSuxZ1M6KcYfSzTsEYJ0Z5IgbvqJTtjjsNQ1X9a2OIZnO6DUtoqF7qah0DJNM472+oiYbER3tZhOq/qOy1lJsK3NaGBpOMt+ezOIL5ZtZOjsa1oNmsH2Vucayhh+O73+laSOTexos1W0W/ZGjbV6tiCsMQxmgp6iWHJMsVG3eWtqqy/Ajii1BlM3z5DcDSG0/itnucYZ+i48QxCCF4idFemE3Cme2Fji6ZxOsaZ4hxKeyZQw6TetOhpzvQtH+qbwQDew1cutbnRFrW1WtbityIilKLEIW4T81oHCrxHE2l8jRwiHTHhPmI8gMB4+RWq1rsv0IDRvjqek/8AcxR/30V8w4dQZXa6Slgipw5wDiyOxc57gGt4IubuIAA5VsaOtjrgTSu0gCWnaC0ja1wOsHXsKCrMpx4VjTI63ONfBVVMg0tCWVgjp7697ZETYEbDe+se9S2p3QsGwwBsdXGbagyFpkP3ARgrLxTA8Jhew4lSUwfLIGNJhZd73awPJ26tpW3ocJpqD6DTxRfyRtZ/lCCInO9bi2rK2EzyA7Jai1PH99jwnD7l4VeTsRx9jnZqrQ8aJLaSAmCBzrHRbLJYvcL2uplXYzT0Di2rk0SGB54LiGtJIDnkCzBcHWSNizw64uEFa0mS8TrITT1U9Nh1MWkGCjjJLgRaz5H6zfj5V+YNuZ1NJFvFViRZT34bKaIQOl5TLISXHVqVjU1Uyq0t4dfReWO26nN2jWvmtrY6EA1TtG7tFuokudYnRaACXGwJsBxINVBk/D4KU0kdLHvBtpMIvpEaw5x2l1+O91qRuWYMGub802+dvkmkLG/BOldvuUwhlEwDo9hFxqI/odYX2g0MOTMMhhbCKGB0bXaQa6Nr+EdriXXJPrK1Gd8TOFxw0GWWtZU1RLIgxoaIY/3kxA2Bovb1/cpXilfHhcUk1a7RjjYXOPIAFDMi0r5/nGL483RknYTE0/uKVmtjRyEgaR9yDTbmeUqGuhq48Wpoqg02ISwse9gLi1rIzrP3k6lZFPg9NTRGGmp42ROaWujaxrWkEWIIAsdSjG5HC79HiaUWdU1E1Qf/ACyG39AFNUEJO5Zhh1Fs+93vvPziXett7aN9nqW9xfK9Hi8EdPWRDeY3sc2Np0G/qwQ1urzbE6luUQfEUTYQGxANaAAABYADUABxBY8uF08xvNBE48pjaT/ULLRB5Q0zKf8AYMa3+VoH5L1REHPvyk/pdJ7M74hVPK4flJ/S6T2Z3xCqeQF2JkD6sw/2GD4TVx2uxMgfVmH+wwfCag36Io5nTM4y5E3eGGaomdoU0I2yPPLyNG0lB6ZqzXT5aa35xpSSyG0MDBpSSu4g0cQ9Z1KuMHirt0ysf/1AdCip38OGN3AdINkRcPLcPOdfVbVa6+6rDJ6WZsEconxitbeefa2hpz5W9fYFuCLWJ/BWjl7BYcv08dPh7bMY23rcfOe7lJOsoMmgoYsNY2OgjbExosGtaGge4LJREBERAREQaPN8L54WCmBLvndMdTS+wbURkuIHEALn1BZ2F4cKDfXOeXvlk05HEAXdotYLAbAGsaPcs0i6/UERzNh9RjE0gpA1ohpv1bnh1jNI4PDmW2lu9M1/xFSXDak1kUcj2lhexri1wLXNJAJaQdhB1LIIugCCIZkpKiearNFfROHsBGgXb7Z8xdEx2xriDbYfKGpSqltoM3sEDQFgdRAtqBuvWyWQanLsbo/nO+NLb1kpFwRcEixF9o9a/cxRRyNjM7pWOZJpRviY57mO0XC9g1wsQSOELa1tQLL9QYGByzTwRuxFujIRwhbR4zokjzSRY24r2Wei+JpBC1zpNjQSfuAuUECzkTmmugwyE/qWaNRWkcbGn9VCf5jrPqssrdRrXR0rKPDtU1bI2njA81jv2rrDiDNXvWLubyMhparE8VcGGrmfM97jqZEwlkTb8gAP4r9yZC/NNW/Fa9pbGGmKgY7URHfhzEHYX8Xq9yCbYZRMw6GKKnFmxxtY37mgAfkslEQEREBERAREQc+/KT+l0nszviFU8rh+Un9LpPZnfEKp5AXYmQPqzD/YYPhNXHa7EyB9WYf7DB8JqDeySCIEyGwAJJ5ANpVR0uONbv2M4iwySSvNPhUG0loJaC0crzck8l+VWPm6kmr6Kriw39q+nkazXbhOaQBfiUQyDlOoL4qnM0QiNPC2Gjp7hwha1oD5XW1F7j/vZYN5kPLb8GY+bF3CSsqTp1D+Q+bE3ka3Z/sKVIiAiIgIiICIiAiIgIiICIiAiIgL4niE7XNk2OaQfuIsV9ogr2g3MA1sUOL101TSwm8VMQ1keo3AlLdclvX/AKKwI4xEAIwAALAAWAA2AL6RAREQEREBERAREQc+/KT+l0nszviFU8rh+Un9LpPZnfEKp5AV15d3b4cHpaanfQyPMNPHGXCVoDjGwNJA0dV7KlEQX34wEHN8nSt7KeMBBzfJ0reyqERBffjAwc3ydK3sp4wMHN8nSt7KoREF9+MDBzfJ0reynjAwc3ydK3sqhEQX34wMHN8nSt7KeMDBzfJ0reyqERBffjAwc3ydK3sp4wMHN8nSt7KoREF9+MDBzfJ0reynjAwc3ydK3sqhEQX34wMHN8nSt7KeMDBzfJ0reyqERBffjAwc3ydK3sp4wMHN8nSt7KoREF9+MDBzfJ0reynjAwc3ydK3sqhEQX34wMHN8nSt7KeMDBzfJ0reyqERBffjAwc3ydK3sp4wMHN8nSt7KoREF9+MDBzfJ0reynjAwc3ydK3sqhEQX34wMHN8nSt7KeMDBzfJ0reyqERBffjAwc3ydK3sp4wMHN8nSt7KoREF9+MDBzfJ0reynjAwc3ydK3sqhEQTXdQzuzPE0MkEDod7iLCHODr3de+oBQpEQEREBERAREQEREBERAREQEREBERAREQEREBERAREQEREBERAREQEREBERAREQEREBERAREQEREBERAREQEREBERAREQEREBERAREQEREBERAREQEREBERAREQEREBERAREQEREBERAREQEREBERAREQEREBERAREQEREBERAREQEREBERAREQEREBERAREQEREBERAREQEREBERAREQEREBERAREQEREBERB/9k=">
          <a:extLst>
            <a:ext uri="{FF2B5EF4-FFF2-40B4-BE49-F238E27FC236}">
              <a16:creationId xmlns:a16="http://schemas.microsoft.com/office/drawing/2014/main" id="{00000000-0008-0000-0400-00008C5E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4562475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19</xdr:row>
          <xdr:rowOff>0</xdr:rowOff>
        </xdr:from>
        <xdr:to>
          <xdr:col>12</xdr:col>
          <xdr:colOff>9525</xdr:colOff>
          <xdr:row>22</xdr:row>
          <xdr:rowOff>28575</xdr:rowOff>
        </xdr:to>
        <xdr:sp macro="" textlink="">
          <xdr:nvSpPr>
            <xdr:cNvPr id="24036" name="Ouvrirlesnumerosdefacture" hidden="1">
              <a:extLst>
                <a:ext uri="{63B3BB69-23CF-44E3-9099-C40C66FF867C}">
                  <a14:compatExt spid="_x0000_s24036"/>
                </a:ext>
                <a:ext uri="{FF2B5EF4-FFF2-40B4-BE49-F238E27FC236}">
                  <a16:creationId xmlns:a16="http://schemas.microsoft.com/office/drawing/2014/main" id="{00000000-0008-0000-0400-0000E45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38100</xdr:colOff>
      <xdr:row>0</xdr:row>
      <xdr:rowOff>0</xdr:rowOff>
    </xdr:from>
    <xdr:to>
      <xdr:col>9</xdr:col>
      <xdr:colOff>47625</xdr:colOff>
      <xdr:row>8</xdr:row>
      <xdr:rowOff>66675</xdr:rowOff>
    </xdr:to>
    <xdr:pic>
      <xdr:nvPicPr>
        <xdr:cNvPr id="24205" name="Image 1">
          <a:extLst>
            <a:ext uri="{FF2B5EF4-FFF2-40B4-BE49-F238E27FC236}">
              <a16:creationId xmlns:a16="http://schemas.microsoft.com/office/drawing/2014/main" id="{00000000-0008-0000-0400-00008D5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0"/>
          <a:ext cx="628650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581025</xdr:colOff>
      <xdr:row>8</xdr:row>
      <xdr:rowOff>123825</xdr:rowOff>
    </xdr:from>
    <xdr:to>
      <xdr:col>3</xdr:col>
      <xdr:colOff>971134</xdr:colOff>
      <xdr:row>16</xdr:row>
      <xdr:rowOff>116784</xdr:rowOff>
    </xdr:to>
    <xdr:pic>
      <xdr:nvPicPr>
        <xdr:cNvPr id="16" name="Image 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95425"/>
          <a:ext cx="1590259" cy="1316934"/>
        </a:xfrm>
        <a:prstGeom prst="rect">
          <a:avLst/>
        </a:prstGeom>
        <a:noFill/>
        <a:ln>
          <a:noFill/>
        </a:ln>
        <a:effectLst>
          <a:softEdge rad="1397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679173</xdr:colOff>
      <xdr:row>15</xdr:row>
      <xdr:rowOff>170565</xdr:rowOff>
    </xdr:from>
    <xdr:ext cx="2483783" cy="815066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4623" y="8781165"/>
          <a:ext cx="2483783" cy="815066"/>
        </a:xfrm>
        <a:prstGeom prst="rect">
          <a:avLst/>
        </a:prstGeom>
        <a:effectLst>
          <a:softEdge rad="63500"/>
        </a:effectLst>
        <a:scene3d>
          <a:camera prst="orthographicFront"/>
          <a:lightRig rig="threePt" dir="t"/>
        </a:scene3d>
        <a:sp3d>
          <a:bevelT/>
          <a:bevelB/>
        </a:sp3d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mments" Target="../comments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G28"/>
  <sheetViews>
    <sheetView tabSelected="1" workbookViewId="0">
      <selection activeCell="F24" sqref="F24"/>
    </sheetView>
  </sheetViews>
  <sheetFormatPr baseColWidth="10" defaultRowHeight="12.75" x14ac:dyDescent="0.2"/>
  <cols>
    <col min="1" max="1" width="25" customWidth="1"/>
    <col min="2" max="2" width="26.7109375" customWidth="1"/>
    <col min="4" max="4" width="18.28515625" customWidth="1"/>
    <col min="5" max="5" width="26.28515625" customWidth="1"/>
    <col min="6" max="6" width="21.28515625" customWidth="1"/>
    <col min="7" max="7" width="11.42578125" customWidth="1"/>
  </cols>
  <sheetData>
    <row r="2" spans="1:7" x14ac:dyDescent="0.2">
      <c r="C2" s="11" t="s">
        <v>231</v>
      </c>
    </row>
    <row r="6" spans="1:7" ht="18" customHeight="1" x14ac:dyDescent="0.2">
      <c r="B6" s="403" t="s">
        <v>208</v>
      </c>
      <c r="E6" s="397" t="s">
        <v>209</v>
      </c>
    </row>
    <row r="7" spans="1:7" ht="13.5" thickBot="1" x14ac:dyDescent="0.25"/>
    <row r="8" spans="1:7" ht="24" customHeight="1" x14ac:dyDescent="0.2">
      <c r="A8" s="396" t="s">
        <v>206</v>
      </c>
      <c r="B8" s="398"/>
      <c r="D8" s="395" t="s">
        <v>207</v>
      </c>
      <c r="E8" s="404">
        <f>'Coût de revient'!M12</f>
        <v>0</v>
      </c>
    </row>
    <row r="9" spans="1:7" ht="24" customHeight="1" x14ac:dyDescent="0.2">
      <c r="A9" s="396" t="s">
        <v>93</v>
      </c>
      <c r="B9" s="399"/>
      <c r="D9" s="395" t="s">
        <v>210</v>
      </c>
      <c r="E9" s="405">
        <f>Facture!I36</f>
        <v>0</v>
      </c>
    </row>
    <row r="10" spans="1:7" ht="24" customHeight="1" x14ac:dyDescent="0.2">
      <c r="A10" s="396" t="s">
        <v>111</v>
      </c>
      <c r="B10" s="399" t="s">
        <v>544</v>
      </c>
      <c r="D10" s="395" t="s">
        <v>211</v>
      </c>
      <c r="E10" s="405">
        <f>'Coût de revient'!M18</f>
        <v>0</v>
      </c>
    </row>
    <row r="11" spans="1:7" ht="24" customHeight="1" thickBot="1" x14ac:dyDescent="0.25">
      <c r="A11" s="396" t="s">
        <v>212</v>
      </c>
      <c r="B11" s="399"/>
      <c r="D11" s="395" t="s">
        <v>229</v>
      </c>
      <c r="E11" s="406">
        <f>Facture!D22</f>
        <v>0</v>
      </c>
    </row>
    <row r="12" spans="1:7" ht="24" customHeight="1" x14ac:dyDescent="0.2">
      <c r="A12" s="396" t="s">
        <v>202</v>
      </c>
      <c r="B12" s="399" t="str">
        <f>VLOOKUP(B10,tableau_postal,2)</f>
        <v>42600</v>
      </c>
      <c r="D12" s="113"/>
    </row>
    <row r="13" spans="1:7" ht="24" customHeight="1" thickBot="1" x14ac:dyDescent="0.25">
      <c r="A13" s="396" t="s">
        <v>203</v>
      </c>
      <c r="B13" s="399"/>
      <c r="D13" s="113"/>
      <c r="E13" s="397" t="s">
        <v>226</v>
      </c>
    </row>
    <row r="14" spans="1:7" ht="24" customHeight="1" x14ac:dyDescent="0.2">
      <c r="A14" s="396" t="s">
        <v>204</v>
      </c>
      <c r="B14" s="400"/>
      <c r="D14" s="395" t="s">
        <v>227</v>
      </c>
      <c r="E14" s="404"/>
    </row>
    <row r="15" spans="1:7" ht="24" customHeight="1" thickBot="1" x14ac:dyDescent="0.25">
      <c r="A15" s="396" t="s">
        <v>205</v>
      </c>
      <c r="B15" s="401"/>
      <c r="D15" s="395" t="s">
        <v>228</v>
      </c>
      <c r="E15" s="407"/>
    </row>
    <row r="16" spans="1:7" ht="24" customHeight="1" thickBot="1" x14ac:dyDescent="0.25">
      <c r="A16" s="396" t="s">
        <v>213</v>
      </c>
      <c r="B16" s="402"/>
      <c r="D16" s="413" t="s">
        <v>642</v>
      </c>
      <c r="E16" s="410" t="s">
        <v>235</v>
      </c>
    </row>
    <row r="18" spans="2:5" x14ac:dyDescent="0.2"/>
    <row r="28" spans="2:5" x14ac:dyDescent="0.2">
      <c r="B28" s="394"/>
    </row>
  </sheetData>
  <dataConsolidate/>
  <dataValidations count="7">
    <dataValidation type="list" allowBlank="1" showInputMessage="1" showErrorMessage="1" sqref="B13">
      <formula1>Désignation_</formula1>
    </dataValidation>
    <dataValidation type="list" allowBlank="1" showInputMessage="1" showErrorMessage="1" sqref="B14">
      <formula1>Date</formula1>
    </dataValidation>
    <dataValidation type="list" allowBlank="1" showInputMessage="1" showErrorMessage="1" sqref="B15">
      <formula1>TVA</formula1>
    </dataValidation>
    <dataValidation type="list" allowBlank="1" showInputMessage="1" showErrorMessage="1" sqref="B16">
      <formula1>Créateur</formula1>
    </dataValidation>
    <dataValidation type="list" allowBlank="1" showInputMessage="1" showErrorMessage="1" sqref="E16">
      <formula1>Gagné</formula1>
    </dataValidation>
    <dataValidation type="list" allowBlank="1" sqref="B12">
      <formula1>INDIRECT(SUBSTITUTE(B10," ","_"))</formula1>
    </dataValidation>
    <dataValidation type="list" allowBlank="1" showInputMessage="1" showErrorMessage="1" sqref="B10">
      <formula1>Ville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7656" r:id="rId4" name="OuvrirlesnumerosdeDevis">
          <controlPr defaultSize="0" autoFill="0" autoLine="0" r:id="rId5">
            <anchor moveWithCells="1">
              <from>
                <xdr:col>5</xdr:col>
                <xdr:colOff>47625</xdr:colOff>
                <xdr:row>9</xdr:row>
                <xdr:rowOff>285750</xdr:rowOff>
              </from>
              <to>
                <xdr:col>6</xdr:col>
                <xdr:colOff>161925</xdr:colOff>
                <xdr:row>10</xdr:row>
                <xdr:rowOff>285750</xdr:rowOff>
              </to>
            </anchor>
          </controlPr>
        </control>
      </mc:Choice>
      <mc:Fallback>
        <control shapeId="27656" r:id="rId4" name="OuvrirlesnumerosdeDevis"/>
      </mc:Fallback>
    </mc:AlternateContent>
    <mc:AlternateContent xmlns:mc="http://schemas.openxmlformats.org/markup-compatibility/2006">
      <mc:Choice Requires="x14">
        <control shapeId="27657" r:id="rId6" name="recup_num_devis">
          <controlPr defaultSize="0" autoLine="0" autoPict="0" r:id="rId7">
            <anchor moveWithCells="1">
              <from>
                <xdr:col>5</xdr:col>
                <xdr:colOff>28575</xdr:colOff>
                <xdr:row>13</xdr:row>
                <xdr:rowOff>0</xdr:rowOff>
              </from>
              <to>
                <xdr:col>5</xdr:col>
                <xdr:colOff>1371600</xdr:colOff>
                <xdr:row>13</xdr:row>
                <xdr:rowOff>285750</xdr:rowOff>
              </to>
            </anchor>
          </controlPr>
        </control>
      </mc:Choice>
      <mc:Fallback>
        <control shapeId="27657" r:id="rId6" name="recup_num_devis"/>
      </mc:Fallback>
    </mc:AlternateContent>
    <mc:AlternateContent xmlns:mc="http://schemas.openxmlformats.org/markup-compatibility/2006">
      <mc:Choice Requires="x14">
        <control shapeId="27658" r:id="rId8" name="recup_num_facture">
          <controlPr defaultSize="0" autoLine="0" autoPict="0" r:id="rId9">
            <anchor moveWithCells="1">
              <from>
                <xdr:col>5</xdr:col>
                <xdr:colOff>47625</xdr:colOff>
                <xdr:row>14</xdr:row>
                <xdr:rowOff>28575</xdr:rowOff>
              </from>
              <to>
                <xdr:col>5</xdr:col>
                <xdr:colOff>1390650</xdr:colOff>
                <xdr:row>14</xdr:row>
                <xdr:rowOff>266700</xdr:rowOff>
              </to>
            </anchor>
          </controlPr>
        </control>
      </mc:Choice>
      <mc:Fallback>
        <control shapeId="27658" r:id="rId8" name="recup_num_facture"/>
      </mc:Fallback>
    </mc:AlternateContent>
    <mc:AlternateContent xmlns:mc="http://schemas.openxmlformats.org/markup-compatibility/2006">
      <mc:Choice Requires="x14">
        <control shapeId="27650" r:id="rId10" name="Button 2">
          <controlPr defaultSize="0" print="0" autoFill="0" autoPict="0" macro="[0]!Macro3">
            <anchor moveWithCells="1" sizeWithCells="1">
              <from>
                <xdr:col>1</xdr:col>
                <xdr:colOff>28575</xdr:colOff>
                <xdr:row>36</xdr:row>
                <xdr:rowOff>95250</xdr:rowOff>
              </from>
              <to>
                <xdr:col>2</xdr:col>
                <xdr:colOff>238125</xdr:colOff>
                <xdr:row>38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25"/>
  <sheetViews>
    <sheetView topLeftCell="B22" zoomScale="115" zoomScaleNormal="115" workbookViewId="0">
      <selection activeCell="M23" sqref="M23"/>
    </sheetView>
  </sheetViews>
  <sheetFormatPr baseColWidth="10" defaultRowHeight="20.100000000000001" customHeight="1" x14ac:dyDescent="0.2"/>
  <cols>
    <col min="1" max="1" width="7.140625" customWidth="1"/>
    <col min="2" max="2" width="4.28515625" customWidth="1"/>
    <col min="3" max="3" width="14" customWidth="1"/>
    <col min="4" max="4" width="11.85546875" customWidth="1"/>
    <col min="5" max="5" width="8.140625" customWidth="1"/>
    <col min="6" max="6" width="8.5703125" customWidth="1"/>
    <col min="7" max="8" width="10.140625" customWidth="1"/>
    <col min="9" max="9" width="19.140625" customWidth="1"/>
    <col min="10" max="10" width="7.28515625" customWidth="1"/>
    <col min="11" max="11" width="2.140625" customWidth="1"/>
    <col min="12" max="12" width="8.28515625" customWidth="1"/>
    <col min="13" max="13" width="8.5703125" customWidth="1"/>
    <col min="14" max="22" width="12.85546875" customWidth="1"/>
    <col min="23" max="23" width="12" customWidth="1"/>
  </cols>
  <sheetData>
    <row r="1" spans="1:15" ht="13.5" customHeight="1" x14ac:dyDescent="0.25">
      <c r="A1" s="48"/>
      <c r="D1" s="6"/>
      <c r="E1" s="7"/>
      <c r="F1" s="7"/>
      <c r="I1" s="24"/>
      <c r="J1" s="24"/>
      <c r="L1" s="3"/>
    </row>
    <row r="2" spans="1:15" ht="13.5" customHeight="1" x14ac:dyDescent="0.25">
      <c r="A2" s="48"/>
      <c r="F2" s="7"/>
      <c r="G2" s="3"/>
      <c r="H2" s="3"/>
      <c r="L2" s="3"/>
    </row>
    <row r="3" spans="1:15" ht="13.5" customHeight="1" x14ac:dyDescent="0.2">
      <c r="A3" s="48"/>
      <c r="G3" s="39"/>
      <c r="H3" s="39"/>
    </row>
    <row r="4" spans="1:15" ht="13.5" customHeight="1" x14ac:dyDescent="0.2">
      <c r="A4" s="48"/>
      <c r="D4" s="2"/>
      <c r="E4" s="19"/>
      <c r="G4" s="30"/>
      <c r="H4" s="30"/>
      <c r="I4" s="40"/>
      <c r="J4" s="40"/>
    </row>
    <row r="5" spans="1:15" ht="13.5" customHeight="1" x14ac:dyDescent="0.2">
      <c r="A5" s="48"/>
      <c r="C5" s="1"/>
      <c r="D5" s="2"/>
      <c r="I5" s="40"/>
      <c r="J5" s="40"/>
    </row>
    <row r="6" spans="1:15" ht="13.5" customHeight="1" x14ac:dyDescent="0.2">
      <c r="A6" s="48"/>
      <c r="C6" s="2"/>
      <c r="D6" s="2"/>
      <c r="G6" s="18"/>
      <c r="H6" s="18"/>
      <c r="I6" s="16"/>
      <c r="J6" s="16"/>
    </row>
    <row r="7" spans="1:15" ht="13.5" customHeight="1" x14ac:dyDescent="0.2">
      <c r="A7" s="48"/>
      <c r="C7" s="2"/>
      <c r="D7" s="2"/>
      <c r="G7" s="18"/>
      <c r="H7" s="18"/>
      <c r="I7" s="16"/>
      <c r="J7" s="16"/>
      <c r="N7" s="2"/>
    </row>
    <row r="8" spans="1:15" ht="13.5" customHeight="1" x14ac:dyDescent="0.2">
      <c r="A8" s="48"/>
      <c r="C8" s="2"/>
      <c r="D8" s="2"/>
      <c r="G8" s="46"/>
      <c r="H8" s="46"/>
      <c r="I8" s="16"/>
      <c r="J8" s="16"/>
      <c r="N8" s="2"/>
      <c r="O8" s="11"/>
    </row>
    <row r="9" spans="1:15" ht="13.5" customHeight="1" x14ac:dyDescent="0.25">
      <c r="A9" s="48"/>
      <c r="B9" s="33"/>
      <c r="D9" s="2"/>
      <c r="G9" s="46"/>
      <c r="H9" s="46"/>
      <c r="K9" s="8"/>
      <c r="N9" s="11"/>
    </row>
    <row r="10" spans="1:15" ht="13.5" customHeight="1" thickBot="1" x14ac:dyDescent="0.25">
      <c r="A10" s="48"/>
      <c r="B10" s="34"/>
      <c r="C10" s="45"/>
      <c r="E10" s="8"/>
      <c r="G10" s="46"/>
      <c r="H10" s="46"/>
      <c r="I10" s="8"/>
      <c r="J10" s="8"/>
      <c r="N10" s="11"/>
    </row>
    <row r="11" spans="1:15" ht="13.5" customHeight="1" x14ac:dyDescent="0.2">
      <c r="A11" s="48"/>
      <c r="B11" s="25"/>
      <c r="C11" s="35"/>
      <c r="G11" s="378">
        <f>Formulaire!B8</f>
        <v>0</v>
      </c>
      <c r="H11" s="215"/>
      <c r="I11" s="196"/>
      <c r="J11" s="216"/>
      <c r="K11" s="8"/>
      <c r="N11" s="2"/>
      <c r="O11" s="171"/>
    </row>
    <row r="12" spans="1:15" ht="13.5" customHeight="1" x14ac:dyDescent="0.2">
      <c r="A12" s="48"/>
      <c r="C12" s="2"/>
      <c r="G12" s="197"/>
      <c r="H12" s="216"/>
      <c r="I12" s="198"/>
      <c r="J12" s="216"/>
      <c r="K12" s="8"/>
    </row>
    <row r="13" spans="1:15" ht="13.5" customHeight="1" x14ac:dyDescent="0.2">
      <c r="A13" s="48"/>
      <c r="C13" s="2"/>
      <c r="G13" s="197">
        <f>Formulaire!B9</f>
        <v>0</v>
      </c>
      <c r="H13" s="216"/>
      <c r="I13" s="198"/>
      <c r="J13" s="216"/>
    </row>
    <row r="14" spans="1:15" ht="13.5" customHeight="1" x14ac:dyDescent="0.2">
      <c r="A14" s="48"/>
      <c r="C14" s="2"/>
      <c r="D14" s="4"/>
      <c r="G14" s="197"/>
      <c r="H14" s="216"/>
      <c r="I14" s="198"/>
      <c r="J14" s="216"/>
    </row>
    <row r="15" spans="1:15" ht="13.5" customHeight="1" thickBot="1" x14ac:dyDescent="0.25">
      <c r="A15" s="48"/>
      <c r="C15" s="2"/>
      <c r="G15" s="217" t="str">
        <f>Formulaire!B12</f>
        <v>42600</v>
      </c>
      <c r="H15" s="219" t="str">
        <f>Formulaire!B10</f>
        <v>MONTBRISON</v>
      </c>
      <c r="I15" s="199"/>
      <c r="J15" s="216"/>
    </row>
    <row r="16" spans="1:15" ht="13.5" customHeight="1" x14ac:dyDescent="0.2">
      <c r="A16" s="48"/>
      <c r="C16" s="4"/>
      <c r="E16" s="44"/>
      <c r="F16" s="8"/>
      <c r="G16" s="8"/>
      <c r="H16" s="8"/>
      <c r="I16" s="8"/>
      <c r="J16" s="8"/>
    </row>
    <row r="17" spans="1:14" ht="13.5" customHeight="1" x14ac:dyDescent="0.2">
      <c r="A17" s="48"/>
      <c r="C17" s="4"/>
      <c r="E17" s="8"/>
      <c r="F17" s="8"/>
      <c r="G17" s="8"/>
      <c r="H17" s="8"/>
      <c r="I17" s="8"/>
      <c r="J17" s="8"/>
    </row>
    <row r="18" spans="1:14" ht="13.5" customHeight="1" x14ac:dyDescent="0.3">
      <c r="A18" s="48"/>
      <c r="C18" s="27" t="s">
        <v>15</v>
      </c>
      <c r="E18" s="8"/>
      <c r="F18" s="8"/>
      <c r="G18" s="8"/>
      <c r="H18" s="8"/>
      <c r="I18" s="8"/>
      <c r="J18" s="8"/>
    </row>
    <row r="19" spans="1:14" ht="13.5" customHeight="1" thickBot="1" x14ac:dyDescent="0.3">
      <c r="A19" s="48"/>
      <c r="B19" s="42"/>
      <c r="C19" s="42"/>
      <c r="D19" s="42"/>
      <c r="E19" s="42"/>
      <c r="F19" s="43"/>
      <c r="G19" s="42"/>
      <c r="H19" s="42"/>
      <c r="I19" s="42"/>
      <c r="J19" s="42"/>
      <c r="K19" s="83"/>
      <c r="L19" s="23"/>
      <c r="M19" s="5"/>
      <c r="N19" s="5"/>
    </row>
    <row r="20" spans="1:14" ht="10.5" customHeight="1" thickTop="1" x14ac:dyDescent="0.25">
      <c r="A20" s="48"/>
      <c r="B20" s="21"/>
      <c r="C20" s="11"/>
      <c r="D20" s="5"/>
      <c r="E20" s="5"/>
      <c r="F20" s="22"/>
      <c r="G20" s="5"/>
      <c r="H20" s="5"/>
      <c r="I20" s="5"/>
      <c r="J20" s="5"/>
      <c r="K20" s="23"/>
      <c r="L20" s="23"/>
      <c r="M20" s="5"/>
      <c r="N20" s="5"/>
    </row>
    <row r="21" spans="1:14" ht="20.100000000000001" customHeight="1" x14ac:dyDescent="0.25">
      <c r="A21" s="48"/>
      <c r="B21" s="21"/>
      <c r="C21" s="2" t="s">
        <v>180</v>
      </c>
      <c r="D21" s="5" t="s">
        <v>133</v>
      </c>
      <c r="E21" s="5"/>
      <c r="F21" s="22"/>
      <c r="G21" s="5"/>
      <c r="H21" s="5"/>
      <c r="I21" s="5"/>
      <c r="J21" s="5"/>
      <c r="K21" s="23"/>
      <c r="L21" s="23"/>
      <c r="M21" s="5"/>
      <c r="N21" s="5"/>
    </row>
    <row r="22" spans="1:14" ht="20.100000000000001" customHeight="1" x14ac:dyDescent="0.25">
      <c r="A22" s="48"/>
      <c r="B22" s="21"/>
      <c r="C22" s="2" t="s">
        <v>132</v>
      </c>
      <c r="D22" s="379">
        <f>Formulaire!B13</f>
        <v>0</v>
      </c>
      <c r="E22" s="5"/>
      <c r="F22" s="22"/>
      <c r="G22" s="5"/>
      <c r="H22" s="5"/>
      <c r="I22" s="5"/>
      <c r="J22" s="5"/>
      <c r="K22" s="23"/>
      <c r="L22" s="23"/>
      <c r="M22" s="5"/>
      <c r="N22" s="5"/>
    </row>
    <row r="23" spans="1:14" ht="20.100000000000001" customHeight="1" x14ac:dyDescent="0.25">
      <c r="A23" s="48"/>
      <c r="B23" s="21"/>
      <c r="C23" s="11"/>
      <c r="D23" s="5"/>
      <c r="E23" s="5"/>
      <c r="F23" s="22"/>
      <c r="G23" s="5"/>
      <c r="H23" s="5"/>
      <c r="I23" s="5"/>
      <c r="J23" s="5"/>
      <c r="K23" s="23"/>
      <c r="L23" s="23"/>
      <c r="M23" s="5"/>
      <c r="N23" s="5"/>
    </row>
    <row r="24" spans="1:14" ht="20.100000000000001" customHeight="1" x14ac:dyDescent="0.3">
      <c r="A24" s="48"/>
      <c r="B24" s="20"/>
      <c r="C24" s="10" t="s">
        <v>27</v>
      </c>
      <c r="D24" s="184">
        <f>Formulaire!B14</f>
        <v>0</v>
      </c>
      <c r="E24" s="5"/>
      <c r="G24" s="318" t="s">
        <v>136</v>
      </c>
      <c r="H24" s="59"/>
      <c r="I24" s="218">
        <f>Formulaire!B27</f>
        <v>0</v>
      </c>
      <c r="J24" s="218"/>
      <c r="K24" s="5"/>
      <c r="L24" s="5"/>
      <c r="M24" s="5"/>
      <c r="N24" s="5"/>
    </row>
    <row r="25" spans="1:14" ht="5.25" customHeight="1" x14ac:dyDescent="0.2">
      <c r="A25" s="48"/>
      <c r="K25" s="31"/>
    </row>
    <row r="26" spans="1:14" ht="18" customHeight="1" x14ac:dyDescent="0.25">
      <c r="A26" s="48"/>
      <c r="C26" s="343" t="s">
        <v>230</v>
      </c>
      <c r="G26" s="377"/>
      <c r="H26" s="200"/>
      <c r="I26" s="200"/>
      <c r="J26" s="200"/>
      <c r="K26" s="31"/>
    </row>
    <row r="27" spans="1:14" ht="13.5" customHeight="1" x14ac:dyDescent="0.2">
      <c r="A27" s="48"/>
      <c r="C27" s="192"/>
      <c r="D27" s="192"/>
      <c r="E27" s="192"/>
      <c r="F27" s="192"/>
      <c r="G27" s="192"/>
      <c r="H27" s="192"/>
      <c r="I27" s="200"/>
      <c r="J27" s="200"/>
      <c r="K27" s="31"/>
    </row>
    <row r="28" spans="1:14" ht="12.75" customHeight="1" x14ac:dyDescent="0.2">
      <c r="A28" s="48"/>
      <c r="C28" s="344" t="s">
        <v>192</v>
      </c>
      <c r="D28" s="190"/>
      <c r="E28" s="190"/>
      <c r="F28" s="190"/>
      <c r="G28" s="190"/>
      <c r="H28" s="190"/>
      <c r="I28" s="346"/>
      <c r="J28" s="346"/>
      <c r="K28" s="31"/>
    </row>
    <row r="29" spans="1:14" ht="12.75" customHeight="1" x14ac:dyDescent="0.2">
      <c r="A29" s="48"/>
      <c r="C29" s="344" t="s">
        <v>35</v>
      </c>
      <c r="D29" s="190"/>
      <c r="E29" s="190"/>
      <c r="F29" s="190"/>
      <c r="G29" s="190"/>
      <c r="H29" s="190"/>
      <c r="I29" s="345"/>
      <c r="J29" s="345"/>
      <c r="K29" s="31"/>
    </row>
    <row r="30" spans="1:14" ht="12.75" customHeight="1" x14ac:dyDescent="0.2">
      <c r="A30" s="48"/>
      <c r="C30" s="344" t="s">
        <v>34</v>
      </c>
      <c r="D30" s="190"/>
      <c r="E30" s="190"/>
      <c r="F30" s="190"/>
      <c r="G30" s="190"/>
      <c r="H30" s="190"/>
      <c r="I30" s="345"/>
      <c r="J30" s="345"/>
      <c r="K30" s="31"/>
    </row>
    <row r="31" spans="1:14" ht="9.75" customHeight="1" x14ac:dyDescent="0.2">
      <c r="A31" s="48"/>
      <c r="C31" s="191"/>
      <c r="D31" s="191"/>
      <c r="E31" s="191"/>
      <c r="F31" s="190"/>
      <c r="G31" s="191"/>
      <c r="H31" s="191"/>
      <c r="I31" s="191"/>
      <c r="J31" s="191"/>
      <c r="K31" s="31"/>
    </row>
    <row r="32" spans="1:14" ht="18" customHeight="1" x14ac:dyDescent="0.25">
      <c r="A32" s="48"/>
      <c r="C32" s="60" t="s">
        <v>29</v>
      </c>
      <c r="D32" s="5"/>
      <c r="E32" s="5"/>
      <c r="F32" s="5"/>
      <c r="G32" s="5"/>
      <c r="H32" s="5"/>
      <c r="I32" s="5"/>
      <c r="J32" s="5"/>
      <c r="K32" s="31"/>
    </row>
    <row r="33" spans="1:20" ht="14.25" customHeight="1" x14ac:dyDescent="0.2">
      <c r="A33" s="48"/>
      <c r="C33" s="347" t="s">
        <v>30</v>
      </c>
      <c r="D33" s="10"/>
      <c r="E33" s="10"/>
      <c r="F33" s="10"/>
      <c r="G33" s="10"/>
      <c r="H33" s="10"/>
      <c r="I33" s="10"/>
      <c r="J33" s="10"/>
      <c r="K33" s="31"/>
    </row>
    <row r="34" spans="1:20" ht="14.25" customHeight="1" x14ac:dyDescent="0.2">
      <c r="A34" s="48"/>
      <c r="C34" s="347" t="s">
        <v>31</v>
      </c>
      <c r="D34" s="10"/>
      <c r="E34" s="10"/>
      <c r="F34" s="10"/>
      <c r="G34" s="10"/>
      <c r="H34" s="10"/>
      <c r="I34" s="10"/>
      <c r="J34" s="10"/>
      <c r="K34" s="31"/>
    </row>
    <row r="35" spans="1:20" ht="14.25" customHeight="1" x14ac:dyDescent="0.2">
      <c r="A35" s="48"/>
      <c r="C35" s="347" t="s">
        <v>32</v>
      </c>
      <c r="D35" s="10"/>
      <c r="E35" s="10"/>
      <c r="F35" s="10"/>
      <c r="G35" s="10"/>
      <c r="H35" s="10"/>
      <c r="I35" s="10"/>
      <c r="J35" s="10"/>
      <c r="K35" s="31"/>
    </row>
    <row r="36" spans="1:20" ht="14.25" customHeight="1" x14ac:dyDescent="0.2">
      <c r="A36" s="48"/>
      <c r="C36" s="347" t="s">
        <v>33</v>
      </c>
      <c r="D36" s="10"/>
      <c r="E36" s="10"/>
      <c r="F36" s="10"/>
      <c r="G36" s="10"/>
      <c r="H36" s="10"/>
      <c r="I36" s="10"/>
      <c r="J36" s="10"/>
      <c r="K36" s="31"/>
    </row>
    <row r="37" spans="1:20" ht="9.75" customHeight="1" x14ac:dyDescent="0.25">
      <c r="A37" s="48"/>
      <c r="C37" s="61"/>
      <c r="D37" s="5"/>
      <c r="E37" s="5"/>
      <c r="F37" s="5"/>
      <c r="G37" s="5"/>
      <c r="H37" s="5"/>
      <c r="I37" s="5"/>
      <c r="J37" s="5"/>
      <c r="K37" s="31"/>
    </row>
    <row r="38" spans="1:20" ht="18" customHeight="1" x14ac:dyDescent="0.25">
      <c r="A38" s="48"/>
      <c r="C38" s="343" t="s">
        <v>191</v>
      </c>
      <c r="D38" s="5"/>
      <c r="E38" s="5"/>
      <c r="F38" s="5"/>
      <c r="G38" s="5"/>
      <c r="H38" s="5"/>
      <c r="I38" s="5"/>
      <c r="J38" s="5"/>
      <c r="K38" s="31"/>
    </row>
    <row r="39" spans="1:20" ht="7.5" customHeight="1" x14ac:dyDescent="0.25">
      <c r="A39" s="48"/>
      <c r="C39" s="61"/>
      <c r="D39" s="5"/>
      <c r="E39" s="5"/>
      <c r="F39" s="5"/>
      <c r="G39" s="5"/>
      <c r="H39" s="5"/>
      <c r="I39" s="5"/>
      <c r="J39" s="5"/>
      <c r="K39" s="31"/>
    </row>
    <row r="40" spans="1:20" ht="48" customHeight="1" x14ac:dyDescent="0.25">
      <c r="A40" s="48"/>
      <c r="C40" s="412" t="s">
        <v>201</v>
      </c>
      <c r="D40" s="412"/>
      <c r="E40" s="412"/>
      <c r="F40" s="412"/>
      <c r="G40" s="412"/>
      <c r="H40" s="412"/>
      <c r="I40" s="412"/>
      <c r="J40" s="412"/>
      <c r="K40" s="31"/>
    </row>
    <row r="41" spans="1:20" ht="18" customHeight="1" x14ac:dyDescent="0.2">
      <c r="A41" s="48"/>
      <c r="B41" s="47"/>
      <c r="I41" s="5"/>
      <c r="J41" s="5"/>
      <c r="K41" s="31"/>
    </row>
    <row r="42" spans="1:20" ht="21" customHeight="1" x14ac:dyDescent="0.2">
      <c r="A42" s="48"/>
      <c r="K42" s="31"/>
      <c r="L42" s="31"/>
    </row>
    <row r="43" spans="1:20" ht="21" customHeight="1" x14ac:dyDescent="0.2">
      <c r="A43" s="48"/>
      <c r="K43" s="31"/>
      <c r="L43" s="31"/>
    </row>
    <row r="44" spans="1:20" ht="21" customHeight="1" x14ac:dyDescent="0.2">
      <c r="A44" s="48"/>
      <c r="B44" s="11"/>
      <c r="K44" s="31"/>
      <c r="L44" s="31"/>
    </row>
    <row r="45" spans="1:20" ht="21" customHeight="1" x14ac:dyDescent="0.2">
      <c r="A45" s="48"/>
      <c r="L45" s="31"/>
    </row>
    <row r="46" spans="1:20" ht="21" customHeight="1" thickBot="1" x14ac:dyDescent="0.25">
      <c r="A46" s="48"/>
      <c r="L46" s="31"/>
    </row>
    <row r="47" spans="1:20" ht="12" customHeight="1" thickBot="1" x14ac:dyDescent="0.25">
      <c r="A47" s="48"/>
      <c r="C47" s="393" t="s">
        <v>193</v>
      </c>
      <c r="D47" s="388"/>
      <c r="E47" s="388"/>
      <c r="F47" s="388"/>
      <c r="G47" s="388"/>
      <c r="H47" s="388"/>
      <c r="I47" s="388"/>
      <c r="J47" s="389"/>
      <c r="L47" s="31"/>
      <c r="N47" s="5"/>
      <c r="O47" s="5"/>
      <c r="P47" s="5"/>
      <c r="Q47" s="5"/>
      <c r="R47" s="5"/>
      <c r="S47" s="5"/>
      <c r="T47" s="10"/>
    </row>
    <row r="48" spans="1:20" ht="20.100000000000001" customHeight="1" x14ac:dyDescent="0.2">
      <c r="A48" s="48"/>
      <c r="L48" s="31"/>
      <c r="N48" s="5"/>
      <c r="O48" s="5"/>
      <c r="P48" s="5"/>
      <c r="Q48" s="5"/>
      <c r="R48" s="5"/>
      <c r="S48" s="5"/>
      <c r="T48" s="10"/>
    </row>
    <row r="49" spans="1:21" ht="19.5" customHeight="1" x14ac:dyDescent="0.2">
      <c r="A49" s="5"/>
      <c r="B49" s="5"/>
      <c r="L49" s="31"/>
      <c r="N49" s="10"/>
      <c r="O49" s="5"/>
      <c r="P49" s="10"/>
      <c r="Q49" s="5"/>
      <c r="R49" s="10"/>
      <c r="S49" s="68"/>
      <c r="T49" s="10"/>
    </row>
    <row r="50" spans="1:21" ht="14.1" customHeight="1" x14ac:dyDescent="0.2">
      <c r="L50" s="31"/>
      <c r="N50" s="10"/>
      <c r="O50" s="5"/>
      <c r="P50" s="5"/>
      <c r="Q50" s="5"/>
      <c r="R50" s="10"/>
      <c r="S50" s="68"/>
      <c r="T50" s="10"/>
    </row>
    <row r="51" spans="1:21" ht="20.100000000000001" customHeight="1" x14ac:dyDescent="0.2">
      <c r="L51" s="31"/>
      <c r="N51" s="5"/>
      <c r="O51" s="5"/>
      <c r="P51" s="5"/>
      <c r="Q51" s="5"/>
      <c r="R51" s="5"/>
      <c r="S51" s="5"/>
      <c r="T51" s="10"/>
    </row>
    <row r="52" spans="1:21" ht="13.5" customHeight="1" x14ac:dyDescent="0.2">
      <c r="L52" s="31"/>
      <c r="M52" s="5"/>
      <c r="N52" s="5"/>
      <c r="O52" s="5"/>
      <c r="P52" s="10"/>
      <c r="Q52" s="5"/>
      <c r="R52" s="5"/>
      <c r="S52" s="55"/>
      <c r="T52" s="5"/>
    </row>
    <row r="53" spans="1:21" ht="20.100000000000001" customHeight="1" x14ac:dyDescent="0.2">
      <c r="L53" s="54"/>
      <c r="N53" s="5"/>
      <c r="O53" s="5"/>
      <c r="P53" s="10"/>
      <c r="Q53" s="5"/>
      <c r="R53" s="5"/>
      <c r="S53" s="55"/>
      <c r="T53" s="5"/>
    </row>
    <row r="54" spans="1:21" ht="20.100000000000001" customHeight="1" x14ac:dyDescent="0.2">
      <c r="L54" s="50"/>
      <c r="N54" s="10"/>
      <c r="O54" s="5"/>
      <c r="P54" s="10"/>
      <c r="Q54" s="5"/>
      <c r="R54" s="71"/>
      <c r="S54" s="72"/>
      <c r="T54" s="5"/>
    </row>
    <row r="55" spans="1:21" ht="20.100000000000001" customHeight="1" x14ac:dyDescent="0.2">
      <c r="L55" s="31"/>
      <c r="M55" s="5"/>
      <c r="N55" s="73"/>
      <c r="O55" s="75"/>
      <c r="P55" s="5"/>
      <c r="Q55" s="5"/>
      <c r="R55" s="5"/>
      <c r="S55" s="55"/>
      <c r="T55" s="5"/>
    </row>
    <row r="56" spans="1:21" ht="20.100000000000001" customHeight="1" x14ac:dyDescent="0.2">
      <c r="L56" s="31"/>
      <c r="M56" s="5"/>
      <c r="N56" s="5"/>
      <c r="O56" s="5"/>
      <c r="P56" s="5"/>
      <c r="Q56" s="5"/>
      <c r="R56" s="5"/>
      <c r="S56" s="5"/>
      <c r="T56" s="5"/>
    </row>
    <row r="57" spans="1:21" ht="13.5" customHeight="1" x14ac:dyDescent="0.2">
      <c r="L57" s="31"/>
      <c r="N57" s="5"/>
      <c r="O57" s="5"/>
      <c r="P57" s="5"/>
      <c r="Q57" s="5"/>
      <c r="R57" s="5"/>
      <c r="S57" s="5"/>
      <c r="T57" s="5"/>
    </row>
    <row r="58" spans="1:21" ht="13.5" customHeight="1" x14ac:dyDescent="0.2">
      <c r="L58" s="31"/>
      <c r="N58" s="5"/>
      <c r="O58" s="5"/>
      <c r="P58" s="5"/>
      <c r="Q58" s="5"/>
      <c r="R58" s="5"/>
      <c r="S58" s="5"/>
      <c r="T58" s="5"/>
    </row>
    <row r="59" spans="1:21" ht="20.100000000000001" customHeight="1" x14ac:dyDescent="0.2">
      <c r="L59" s="31"/>
      <c r="N59" s="5"/>
      <c r="O59" s="5"/>
      <c r="P59" s="5"/>
      <c r="Q59" s="5"/>
      <c r="R59" s="5"/>
      <c r="S59" s="5"/>
      <c r="T59" s="5"/>
    </row>
    <row r="60" spans="1:21" ht="12" customHeight="1" x14ac:dyDescent="0.2">
      <c r="M60" s="2"/>
      <c r="N60" s="5"/>
      <c r="O60" s="5"/>
      <c r="P60" s="5"/>
      <c r="Q60" s="5"/>
      <c r="R60" s="55"/>
      <c r="S60" s="5"/>
      <c r="T60" s="5"/>
    </row>
    <row r="61" spans="1:21" ht="12" customHeight="1" x14ac:dyDescent="0.2">
      <c r="N61" s="5"/>
      <c r="O61" s="5"/>
      <c r="P61" s="5"/>
      <c r="Q61" s="5"/>
      <c r="R61" s="5"/>
      <c r="S61" s="5"/>
      <c r="T61" s="5"/>
      <c r="U61" s="70"/>
    </row>
    <row r="62" spans="1:21" ht="12" customHeight="1" x14ac:dyDescent="0.2">
      <c r="N62" s="5"/>
      <c r="O62" s="5"/>
      <c r="P62" s="5"/>
      <c r="Q62" s="5"/>
      <c r="R62" s="5"/>
      <c r="S62" s="5"/>
      <c r="T62" s="5"/>
      <c r="U62" s="70"/>
    </row>
    <row r="63" spans="1:21" ht="12" customHeight="1" x14ac:dyDescent="0.2"/>
    <row r="64" spans="1:21" ht="20.100000000000001" customHeight="1" x14ac:dyDescent="0.2">
      <c r="M64" s="11"/>
      <c r="R64" s="50"/>
    </row>
    <row r="67" spans="20:21" ht="20.100000000000001" customHeight="1" x14ac:dyDescent="0.2">
      <c r="T67" s="5"/>
      <c r="U67" s="5"/>
    </row>
    <row r="68" spans="20:21" ht="15.6" customHeight="1" x14ac:dyDescent="0.2">
      <c r="T68" s="5"/>
      <c r="U68" s="5"/>
    </row>
    <row r="69" spans="20:21" ht="14.25" customHeight="1" x14ac:dyDescent="0.2">
      <c r="T69" s="5"/>
      <c r="U69" s="5"/>
    </row>
    <row r="70" spans="20:21" ht="14.25" customHeight="1" x14ac:dyDescent="0.2">
      <c r="T70" s="5"/>
      <c r="U70" s="5"/>
    </row>
    <row r="71" spans="20:21" ht="14.25" customHeight="1" x14ac:dyDescent="0.2">
      <c r="T71" s="5"/>
      <c r="U71" s="5"/>
    </row>
    <row r="72" spans="20:21" ht="14.25" customHeight="1" x14ac:dyDescent="0.2">
      <c r="T72" s="5"/>
      <c r="U72" s="5"/>
    </row>
    <row r="73" spans="20:21" ht="14.25" customHeight="1" x14ac:dyDescent="0.2">
      <c r="T73" s="5"/>
      <c r="U73" s="5"/>
    </row>
    <row r="74" spans="20:21" ht="14.25" customHeight="1" x14ac:dyDescent="0.2">
      <c r="T74" s="5"/>
      <c r="U74" s="5"/>
    </row>
    <row r="75" spans="20:21" ht="14.25" customHeight="1" x14ac:dyDescent="0.2">
      <c r="T75" s="5"/>
      <c r="U75" s="5"/>
    </row>
    <row r="76" spans="20:21" ht="20.100000000000001" customHeight="1" x14ac:dyDescent="0.2">
      <c r="T76" s="5"/>
      <c r="U76" s="5"/>
    </row>
    <row r="86" spans="1:12" ht="14.65" customHeight="1" x14ac:dyDescent="0.2"/>
    <row r="87" spans="1:12" ht="15.4" customHeight="1" x14ac:dyDescent="0.2"/>
    <row r="88" spans="1:12" ht="15.95" customHeight="1" x14ac:dyDescent="0.2"/>
    <row r="89" spans="1:12" ht="19.5" customHeight="1" x14ac:dyDescent="0.2"/>
    <row r="90" spans="1:12" ht="20.100000000000001" customHeight="1" x14ac:dyDescent="0.2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</row>
    <row r="91" spans="1:12" ht="20.100000000000001" customHeight="1" x14ac:dyDescent="0.2">
      <c r="A91" s="58"/>
      <c r="B91" s="58"/>
      <c r="D91" s="58"/>
      <c r="E91" s="58"/>
      <c r="F91" s="58"/>
      <c r="G91" s="58"/>
      <c r="H91" s="58"/>
      <c r="K91" s="58"/>
      <c r="L91" s="58"/>
    </row>
    <row r="92" spans="1:12" ht="20.100000000000001" customHeight="1" x14ac:dyDescent="0.2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</row>
    <row r="93" spans="1:12" ht="20.100000000000001" customHeight="1" x14ac:dyDescent="0.2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</row>
    <row r="94" spans="1:12" ht="20.100000000000001" customHeight="1" x14ac:dyDescent="0.2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</row>
    <row r="95" spans="1:12" ht="20.100000000000001" customHeight="1" x14ac:dyDescent="0.2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</row>
    <row r="96" spans="1:12" ht="20.100000000000001" customHeight="1" x14ac:dyDescent="0.2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</row>
    <row r="97" spans="1:12" ht="20.100000000000001" customHeight="1" x14ac:dyDescent="0.2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</row>
    <row r="98" spans="1:12" ht="20.100000000000001" customHeight="1" x14ac:dyDescent="0.2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</row>
    <row r="99" spans="1:12" ht="20.100000000000001" customHeight="1" x14ac:dyDescent="0.2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</row>
    <row r="100" spans="1:12" ht="20.100000000000001" customHeight="1" x14ac:dyDescent="0.2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</row>
    <row r="101" spans="1:12" ht="20.100000000000001" customHeight="1" x14ac:dyDescent="0.2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</row>
    <row r="102" spans="1:12" ht="20.100000000000001" customHeight="1" x14ac:dyDescent="0.2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</row>
    <row r="103" spans="1:12" ht="20.100000000000001" customHeight="1" x14ac:dyDescent="0.2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</row>
    <row r="104" spans="1:12" ht="20.100000000000001" customHeight="1" x14ac:dyDescent="0.2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</row>
    <row r="105" spans="1:12" ht="20.100000000000001" customHeight="1" x14ac:dyDescent="0.2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</row>
    <row r="106" spans="1:12" ht="20.100000000000001" customHeight="1" x14ac:dyDescent="0.2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</row>
    <row r="107" spans="1:12" ht="20.100000000000001" customHeight="1" x14ac:dyDescent="0.2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</row>
    <row r="108" spans="1:12" ht="20.100000000000001" customHeight="1" x14ac:dyDescent="0.2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</row>
    <row r="109" spans="1:12" ht="20.100000000000001" customHeight="1" x14ac:dyDescent="0.2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</row>
    <row r="110" spans="1:12" ht="20.100000000000001" customHeight="1" x14ac:dyDescent="0.2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</row>
    <row r="111" spans="1:12" ht="20.100000000000001" customHeight="1" x14ac:dyDescent="0.2">
      <c r="A111" s="58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</row>
    <row r="112" spans="1:12" ht="20.100000000000001" customHeight="1" x14ac:dyDescent="0.2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</row>
    <row r="113" spans="1:12" ht="20.100000000000001" customHeight="1" x14ac:dyDescent="0.2">
      <c r="A113" s="58"/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</row>
    <row r="114" spans="1:12" ht="20.100000000000001" customHeight="1" x14ac:dyDescent="0.2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</row>
    <row r="115" spans="1:12" ht="20.100000000000001" customHeight="1" x14ac:dyDescent="0.2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</row>
    <row r="116" spans="1:12" ht="20.100000000000001" customHeight="1" x14ac:dyDescent="0.2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</row>
    <row r="117" spans="1:12" ht="20.100000000000001" customHeight="1" x14ac:dyDescent="0.2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</row>
    <row r="118" spans="1:12" ht="20.100000000000001" customHeight="1" x14ac:dyDescent="0.2">
      <c r="A118" s="58"/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</row>
    <row r="119" spans="1:12" ht="20.100000000000001" customHeight="1" x14ac:dyDescent="0.2">
      <c r="A119" s="58"/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</row>
    <row r="120" spans="1:12" ht="20.100000000000001" customHeight="1" x14ac:dyDescent="0.2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</row>
    <row r="121" spans="1:12" ht="20.100000000000001" customHeight="1" x14ac:dyDescent="0.2">
      <c r="A121" s="58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</row>
    <row r="122" spans="1:12" ht="20.100000000000001" customHeight="1" x14ac:dyDescent="0.2">
      <c r="A122" s="58"/>
      <c r="B122" s="58"/>
      <c r="C122" s="58"/>
      <c r="D122" s="58"/>
      <c r="E122" s="58"/>
      <c r="F122" s="58"/>
      <c r="G122" s="58"/>
      <c r="H122" s="58"/>
      <c r="I122" s="58"/>
      <c r="J122" s="58"/>
      <c r="K122" s="58"/>
      <c r="L122" s="58"/>
    </row>
    <row r="123" spans="1:12" ht="20.100000000000001" customHeight="1" x14ac:dyDescent="0.2">
      <c r="A123" s="58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</row>
    <row r="124" spans="1:12" ht="20.100000000000001" customHeight="1" x14ac:dyDescent="0.2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</row>
    <row r="125" spans="1:12" ht="20.100000000000001" customHeight="1" x14ac:dyDescent="0.2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</row>
    <row r="126" spans="1:12" ht="20.100000000000001" customHeight="1" x14ac:dyDescent="0.2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</row>
    <row r="127" spans="1:12" ht="20.100000000000001" customHeight="1" x14ac:dyDescent="0.2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</row>
    <row r="128" spans="1:12" ht="20.100000000000001" customHeight="1" x14ac:dyDescent="0.2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</row>
    <row r="129" spans="1:12" ht="20.100000000000001" customHeight="1" x14ac:dyDescent="0.2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</row>
    <row r="130" spans="1:12" ht="20.100000000000001" customHeight="1" x14ac:dyDescent="0.2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</row>
    <row r="131" spans="1:12" ht="20.100000000000001" customHeight="1" x14ac:dyDescent="0.2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</row>
    <row r="132" spans="1:12" ht="20.100000000000001" customHeight="1" x14ac:dyDescent="0.2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</row>
    <row r="133" spans="1:12" ht="20.100000000000001" customHeight="1" x14ac:dyDescent="0.2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</row>
    <row r="134" spans="1:12" ht="20.100000000000001" customHeight="1" x14ac:dyDescent="0.2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</row>
    <row r="135" spans="1:12" ht="20.100000000000001" customHeight="1" x14ac:dyDescent="0.2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</row>
    <row r="136" spans="1:12" ht="20.100000000000001" customHeight="1" x14ac:dyDescent="0.2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</row>
    <row r="137" spans="1:12" ht="20.100000000000001" customHeight="1" x14ac:dyDescent="0.2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</row>
    <row r="138" spans="1:12" ht="20.10000000000000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</row>
    <row r="139" spans="1:12" ht="20.10000000000000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</row>
    <row r="140" spans="1:12" ht="20.10000000000000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</row>
    <row r="141" spans="1:12" ht="20.10000000000000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</row>
    <row r="142" spans="1:12" ht="20.10000000000000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</row>
    <row r="143" spans="1:12" ht="20.10000000000000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</row>
    <row r="144" spans="1:12" ht="20.10000000000000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</row>
    <row r="145" spans="1:12" ht="20.10000000000000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</row>
    <row r="146" spans="1:12" ht="20.10000000000000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</row>
    <row r="147" spans="1:12" ht="20.10000000000000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</row>
    <row r="148" spans="1:12" ht="20.10000000000000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</row>
    <row r="149" spans="1:12" ht="20.10000000000000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</row>
    <row r="150" spans="1:12" ht="20.10000000000000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</row>
    <row r="151" spans="1:12" ht="20.10000000000000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</row>
    <row r="152" spans="1:12" ht="20.10000000000000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</row>
    <row r="153" spans="1:12" ht="20.10000000000000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</row>
    <row r="154" spans="1:12" ht="20.10000000000000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</row>
    <row r="155" spans="1:12" ht="20.10000000000000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</row>
    <row r="156" spans="1:12" ht="20.10000000000000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</row>
    <row r="157" spans="1:12" ht="20.10000000000000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</row>
    <row r="158" spans="1:12" ht="20.10000000000000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</row>
    <row r="159" spans="1:12" ht="20.10000000000000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</row>
    <row r="160" spans="1:12" ht="20.10000000000000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</row>
    <row r="161" spans="1:12" ht="20.10000000000000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</row>
    <row r="162" spans="1:12" ht="20.10000000000000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</row>
    <row r="163" spans="1:12" ht="20.10000000000000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</row>
    <row r="164" spans="1:12" ht="20.10000000000000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</row>
    <row r="165" spans="1:12" ht="20.10000000000000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</row>
    <row r="166" spans="1:12" ht="20.10000000000000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</row>
    <row r="167" spans="1:12" ht="20.10000000000000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</row>
    <row r="168" spans="1:12" ht="20.10000000000000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</row>
    <row r="169" spans="1:12" ht="20.10000000000000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</row>
    <row r="170" spans="1:12" ht="20.10000000000000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</row>
    <row r="171" spans="1:12" ht="20.10000000000000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</row>
    <row r="172" spans="1:12" ht="20.10000000000000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</row>
    <row r="173" spans="1:12" ht="20.10000000000000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</row>
    <row r="174" spans="1:12" ht="20.10000000000000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</row>
    <row r="175" spans="1:12" ht="20.10000000000000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</row>
    <row r="176" spans="1:12" ht="20.10000000000000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</row>
    <row r="177" spans="1:12" ht="20.10000000000000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</row>
    <row r="178" spans="1:12" ht="20.10000000000000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</row>
    <row r="179" spans="1:12" ht="20.10000000000000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</row>
    <row r="180" spans="1:12" ht="20.10000000000000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</row>
    <row r="181" spans="1:12" ht="20.10000000000000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</row>
    <row r="182" spans="1:12" ht="20.10000000000000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</row>
    <row r="183" spans="1:12" ht="20.100000000000001" customHeight="1" x14ac:dyDescent="0.2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</row>
    <row r="184" spans="1:12" ht="20.100000000000001" customHeight="1" x14ac:dyDescent="0.2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</row>
    <row r="185" spans="1:12" ht="20.100000000000001" customHeight="1" x14ac:dyDescent="0.2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</row>
    <row r="186" spans="1:12" ht="20.100000000000001" customHeight="1" x14ac:dyDescent="0.2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</row>
    <row r="187" spans="1:12" ht="20.100000000000001" customHeight="1" x14ac:dyDescent="0.2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</row>
    <row r="188" spans="1:12" ht="20.100000000000001" customHeight="1" x14ac:dyDescent="0.2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</row>
    <row r="189" spans="1:12" ht="20.100000000000001" customHeight="1" x14ac:dyDescent="0.2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</row>
    <row r="190" spans="1:12" ht="20.100000000000001" customHeight="1" x14ac:dyDescent="0.2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</row>
    <row r="191" spans="1:12" ht="20.100000000000001" customHeight="1" x14ac:dyDescent="0.2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</row>
    <row r="192" spans="1:12" ht="20.100000000000001" customHeight="1" x14ac:dyDescent="0.2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</row>
    <row r="193" spans="1:12" ht="20.100000000000001" customHeight="1" x14ac:dyDescent="0.2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</row>
    <row r="194" spans="1:12" ht="20.100000000000001" customHeight="1" x14ac:dyDescent="0.2">
      <c r="A194" s="58"/>
      <c r="B194" s="136"/>
      <c r="C194" s="58"/>
      <c r="D194" s="137"/>
      <c r="E194" s="58"/>
      <c r="F194" s="58"/>
      <c r="G194" s="138"/>
      <c r="H194" s="138"/>
      <c r="I194" s="138"/>
      <c r="J194" s="138"/>
      <c r="K194" s="58"/>
      <c r="L194" s="58"/>
    </row>
    <row r="195" spans="1:12" ht="20.100000000000001" customHeight="1" x14ac:dyDescent="0.2">
      <c r="A195" s="58"/>
      <c r="B195" s="58"/>
      <c r="C195" s="139"/>
      <c r="D195" s="140"/>
      <c r="E195" s="136"/>
      <c r="F195" s="136"/>
      <c r="G195" s="141"/>
      <c r="H195" s="141"/>
      <c r="I195" s="142"/>
      <c r="J195" s="142"/>
      <c r="K195" s="58"/>
      <c r="L195" s="58"/>
    </row>
    <row r="196" spans="1:12" ht="20.100000000000001" customHeight="1" x14ac:dyDescent="0.2">
      <c r="A196" s="58"/>
      <c r="B196" s="147"/>
      <c r="C196" s="143"/>
      <c r="D196" s="140"/>
      <c r="E196" s="144"/>
      <c r="F196" s="144"/>
      <c r="G196" s="145"/>
      <c r="H196" s="145"/>
      <c r="I196" s="145"/>
      <c r="J196" s="145"/>
      <c r="K196" s="58"/>
      <c r="L196" s="58"/>
    </row>
    <row r="197" spans="1:12" ht="20.100000000000001" customHeight="1" x14ac:dyDescent="0.2">
      <c r="A197" s="58"/>
      <c r="B197" s="147"/>
      <c r="C197" s="58"/>
      <c r="D197" s="58"/>
      <c r="E197" s="144"/>
      <c r="F197" s="144"/>
      <c r="G197" s="145"/>
      <c r="H197" s="145"/>
      <c r="I197" s="145"/>
      <c r="J197" s="145"/>
      <c r="K197" s="58"/>
      <c r="L197" s="58"/>
    </row>
    <row r="198" spans="1:12" ht="20.100000000000001" customHeight="1" x14ac:dyDescent="0.2">
      <c r="A198" s="58"/>
      <c r="B198" s="147"/>
      <c r="C198" s="140"/>
      <c r="D198" s="140"/>
      <c r="E198" s="144"/>
      <c r="F198" s="144"/>
      <c r="G198" s="145"/>
      <c r="H198" s="145"/>
      <c r="I198" s="145"/>
      <c r="J198" s="145"/>
      <c r="K198" s="58"/>
      <c r="L198" s="58"/>
    </row>
    <row r="199" spans="1:12" ht="20.100000000000001" customHeight="1" x14ac:dyDescent="0.2">
      <c r="A199" s="58"/>
      <c r="B199" s="147"/>
      <c r="C199" s="143"/>
      <c r="D199" s="140"/>
      <c r="E199" s="144"/>
      <c r="F199" s="144"/>
      <c r="G199" s="145"/>
      <c r="H199" s="145"/>
      <c r="I199" s="145"/>
      <c r="J199" s="145"/>
      <c r="K199" s="58"/>
      <c r="L199" s="58"/>
    </row>
    <row r="200" spans="1:12" ht="20.100000000000001" customHeight="1" x14ac:dyDescent="0.2">
      <c r="A200" s="58"/>
      <c r="B200" s="147"/>
      <c r="C200" s="140"/>
      <c r="D200" s="140"/>
      <c r="E200" s="144"/>
      <c r="F200" s="144"/>
      <c r="G200" s="145"/>
      <c r="H200" s="145"/>
      <c r="I200" s="145"/>
      <c r="J200" s="145"/>
      <c r="K200" s="58"/>
      <c r="L200" s="58"/>
    </row>
    <row r="201" spans="1:12" ht="20.100000000000001" customHeight="1" x14ac:dyDescent="0.2">
      <c r="A201" s="58"/>
      <c r="B201" s="147"/>
      <c r="C201" s="140"/>
      <c r="D201" s="140"/>
      <c r="E201" s="144"/>
      <c r="F201" s="144"/>
      <c r="G201" s="145"/>
      <c r="H201" s="145"/>
      <c r="I201" s="145"/>
      <c r="J201" s="145"/>
      <c r="K201" s="58"/>
      <c r="L201" s="58"/>
    </row>
    <row r="202" spans="1:12" ht="20.100000000000001" customHeight="1" x14ac:dyDescent="0.2">
      <c r="A202" s="58"/>
      <c r="B202" s="147"/>
      <c r="C202" s="143"/>
      <c r="D202" s="140"/>
      <c r="E202" s="144"/>
      <c r="F202" s="144"/>
      <c r="G202" s="145"/>
      <c r="H202" s="145"/>
      <c r="I202" s="145"/>
      <c r="J202" s="145"/>
      <c r="K202" s="58"/>
      <c r="L202" s="58"/>
    </row>
    <row r="203" spans="1:12" ht="20.100000000000001" customHeight="1" x14ac:dyDescent="0.2">
      <c r="A203" s="58"/>
      <c r="B203" s="147"/>
      <c r="C203" s="140"/>
      <c r="D203" s="140"/>
      <c r="E203" s="144"/>
      <c r="F203" s="144"/>
      <c r="G203" s="145"/>
      <c r="H203" s="145"/>
      <c r="I203" s="145"/>
      <c r="J203" s="145"/>
      <c r="K203" s="58"/>
      <c r="L203" s="58"/>
    </row>
    <row r="204" spans="1:12" ht="20.100000000000001" customHeight="1" x14ac:dyDescent="0.2">
      <c r="A204" s="58"/>
      <c r="B204" s="147"/>
      <c r="C204" s="140"/>
      <c r="D204" s="140"/>
      <c r="E204" s="144"/>
      <c r="F204" s="144"/>
      <c r="G204" s="145"/>
      <c r="H204" s="145"/>
      <c r="I204" s="145"/>
      <c r="J204" s="145"/>
      <c r="K204" s="58"/>
      <c r="L204" s="58"/>
    </row>
    <row r="205" spans="1:12" ht="20.100000000000001" customHeight="1" x14ac:dyDescent="0.2">
      <c r="A205" s="58"/>
      <c r="B205" s="147"/>
      <c r="C205" s="143"/>
      <c r="D205" s="140"/>
      <c r="E205" s="144"/>
      <c r="F205" s="144"/>
      <c r="G205" s="145"/>
      <c r="H205" s="145"/>
      <c r="I205" s="145"/>
      <c r="J205" s="145"/>
      <c r="K205" s="58"/>
      <c r="L205" s="58"/>
    </row>
    <row r="206" spans="1:12" ht="20.100000000000001" customHeight="1" x14ac:dyDescent="0.2">
      <c r="A206" s="58"/>
      <c r="B206" s="147"/>
      <c r="C206" s="140"/>
      <c r="D206" s="140"/>
      <c r="E206" s="144"/>
      <c r="F206" s="144"/>
      <c r="G206" s="145"/>
      <c r="H206" s="145"/>
      <c r="I206" s="145"/>
      <c r="J206" s="145"/>
      <c r="K206" s="58"/>
      <c r="L206" s="58"/>
    </row>
    <row r="207" spans="1:12" ht="20.100000000000001" customHeight="1" x14ac:dyDescent="0.2">
      <c r="A207" s="58"/>
      <c r="B207" s="147"/>
      <c r="C207" s="140"/>
      <c r="D207" s="140"/>
      <c r="E207" s="144"/>
      <c r="F207" s="144"/>
      <c r="G207" s="145"/>
      <c r="H207" s="145"/>
      <c r="I207" s="145"/>
      <c r="J207" s="145"/>
      <c r="K207" s="58"/>
      <c r="L207" s="58"/>
    </row>
    <row r="208" spans="1:12" ht="20.100000000000001" customHeight="1" x14ac:dyDescent="0.2">
      <c r="A208" s="58"/>
      <c r="B208" s="147"/>
      <c r="C208" s="140"/>
      <c r="D208" s="140"/>
      <c r="E208" s="144"/>
      <c r="F208" s="144"/>
      <c r="G208" s="145"/>
      <c r="H208" s="145"/>
      <c r="I208" s="145"/>
      <c r="J208" s="145"/>
      <c r="K208" s="58"/>
      <c r="L208" s="58"/>
    </row>
    <row r="209" spans="1:12" ht="20.100000000000001" customHeight="1" x14ac:dyDescent="0.2">
      <c r="A209" s="58"/>
      <c r="B209" s="147"/>
      <c r="C209" s="143"/>
      <c r="D209" s="140"/>
      <c r="E209" s="144"/>
      <c r="F209" s="144"/>
      <c r="G209" s="145"/>
      <c r="H209" s="145"/>
      <c r="I209" s="145"/>
      <c r="J209" s="145"/>
      <c r="K209" s="58"/>
      <c r="L209" s="58"/>
    </row>
    <row r="210" spans="1:12" ht="20.100000000000001" customHeight="1" x14ac:dyDescent="0.2">
      <c r="A210" s="58"/>
      <c r="B210" s="147"/>
      <c r="C210" s="140"/>
      <c r="D210" s="140"/>
      <c r="E210" s="144"/>
      <c r="F210" s="144"/>
      <c r="G210" s="145"/>
      <c r="H210" s="145"/>
      <c r="I210" s="145"/>
      <c r="J210" s="145"/>
      <c r="K210" s="58"/>
      <c r="L210" s="58"/>
    </row>
    <row r="211" spans="1:12" ht="20.100000000000001" customHeight="1" x14ac:dyDescent="0.2">
      <c r="A211" s="58"/>
      <c r="B211" s="147"/>
      <c r="C211" s="140"/>
      <c r="D211" s="140"/>
      <c r="E211" s="144"/>
      <c r="F211" s="144"/>
      <c r="G211" s="145"/>
      <c r="H211" s="145"/>
      <c r="I211" s="145"/>
      <c r="J211" s="145"/>
      <c r="K211" s="58"/>
      <c r="L211" s="58"/>
    </row>
    <row r="212" spans="1:12" ht="20.100000000000001" customHeight="1" x14ac:dyDescent="0.2">
      <c r="A212" s="58"/>
      <c r="B212" s="147"/>
      <c r="C212" s="140"/>
      <c r="D212" s="140"/>
      <c r="E212" s="144"/>
      <c r="F212" s="144"/>
      <c r="G212" s="145"/>
      <c r="H212" s="145"/>
      <c r="I212" s="145"/>
      <c r="J212" s="145"/>
      <c r="K212" s="58"/>
      <c r="L212" s="58"/>
    </row>
    <row r="213" spans="1:12" ht="20.100000000000001" customHeight="1" x14ac:dyDescent="0.2">
      <c r="A213" s="58"/>
      <c r="B213" s="147"/>
      <c r="C213" s="146"/>
      <c r="D213" s="140"/>
      <c r="E213" s="144"/>
      <c r="F213" s="144"/>
      <c r="G213" s="145"/>
      <c r="H213" s="145"/>
      <c r="I213" s="145"/>
      <c r="J213" s="145"/>
      <c r="K213" s="58"/>
      <c r="L213" s="58"/>
    </row>
    <row r="214" spans="1:12" ht="20.100000000000001" customHeight="1" x14ac:dyDescent="0.2">
      <c r="A214" s="58"/>
      <c r="B214" s="147"/>
      <c r="C214" s="140"/>
      <c r="D214" s="140"/>
      <c r="E214" s="144"/>
      <c r="F214" s="144"/>
      <c r="G214" s="145"/>
      <c r="H214" s="145"/>
      <c r="I214" s="145"/>
      <c r="J214" s="145"/>
      <c r="K214" s="58"/>
      <c r="L214" s="58"/>
    </row>
    <row r="215" spans="1:12" ht="20.100000000000001" customHeight="1" x14ac:dyDescent="0.2">
      <c r="A215" s="58"/>
      <c r="B215" s="147"/>
      <c r="C215" s="140"/>
      <c r="D215" s="140"/>
      <c r="E215" s="144"/>
      <c r="F215" s="144"/>
      <c r="G215" s="145"/>
      <c r="H215" s="145"/>
      <c r="I215" s="145"/>
      <c r="J215" s="145"/>
      <c r="K215" s="58"/>
      <c r="L215" s="58"/>
    </row>
    <row r="216" spans="1:12" ht="20.100000000000001" customHeight="1" x14ac:dyDescent="0.2">
      <c r="A216" s="58"/>
      <c r="B216" s="147"/>
      <c r="C216" s="140"/>
      <c r="D216" s="140"/>
      <c r="E216" s="144"/>
      <c r="F216" s="144"/>
      <c r="G216" s="145"/>
      <c r="H216" s="145"/>
      <c r="I216" s="145"/>
      <c r="J216" s="145"/>
      <c r="K216" s="58"/>
      <c r="L216" s="58"/>
    </row>
    <row r="217" spans="1:12" ht="20.100000000000001" customHeight="1" x14ac:dyDescent="0.2">
      <c r="A217" s="58"/>
      <c r="B217" s="147"/>
      <c r="C217" s="143"/>
      <c r="D217" s="140"/>
      <c r="E217" s="144"/>
      <c r="F217" s="144"/>
      <c r="G217" s="145"/>
      <c r="H217" s="145"/>
      <c r="I217" s="145"/>
      <c r="J217" s="145"/>
      <c r="K217" s="58"/>
      <c r="L217" s="58"/>
    </row>
    <row r="218" spans="1:12" ht="20.100000000000001" customHeight="1" x14ac:dyDescent="0.2">
      <c r="A218" s="58"/>
      <c r="B218" s="147"/>
      <c r="C218" s="140"/>
      <c r="D218" s="140"/>
      <c r="E218" s="144"/>
      <c r="F218" s="144"/>
      <c r="G218" s="145"/>
      <c r="H218" s="145"/>
      <c r="I218" s="145"/>
      <c r="J218" s="145"/>
      <c r="K218" s="58"/>
      <c r="L218" s="58"/>
    </row>
    <row r="219" spans="1:12" ht="20.100000000000001" customHeight="1" x14ac:dyDescent="0.2">
      <c r="A219" s="58"/>
      <c r="B219" s="147"/>
      <c r="C219" s="140"/>
      <c r="D219" s="140"/>
      <c r="E219" s="144"/>
      <c r="F219" s="144"/>
      <c r="G219" s="145"/>
      <c r="H219" s="145"/>
      <c r="I219" s="145"/>
      <c r="J219" s="145"/>
      <c r="K219" s="58"/>
      <c r="L219" s="58"/>
    </row>
    <row r="220" spans="1:12" ht="20.100000000000001" customHeight="1" x14ac:dyDescent="0.2">
      <c r="A220" s="58"/>
      <c r="B220" s="147"/>
      <c r="C220" s="140"/>
      <c r="D220" s="140"/>
      <c r="E220" s="144"/>
      <c r="F220" s="144"/>
      <c r="G220" s="145"/>
      <c r="H220" s="145"/>
      <c r="I220" s="145"/>
      <c r="J220" s="145"/>
      <c r="K220" s="58"/>
      <c r="L220" s="58"/>
    </row>
    <row r="221" spans="1:12" ht="20.100000000000001" customHeight="1" x14ac:dyDescent="0.2">
      <c r="A221" s="58"/>
      <c r="B221" s="147"/>
      <c r="C221" s="146"/>
      <c r="D221" s="140"/>
      <c r="E221" s="144"/>
      <c r="F221" s="144"/>
      <c r="G221" s="145"/>
      <c r="H221" s="145"/>
      <c r="I221" s="145"/>
      <c r="J221" s="145"/>
      <c r="K221" s="58"/>
      <c r="L221" s="58"/>
    </row>
    <row r="222" spans="1:12" ht="20.100000000000001" customHeight="1" x14ac:dyDescent="0.2">
      <c r="A222" s="58"/>
      <c r="B222" s="147"/>
      <c r="C222" s="140"/>
      <c r="D222" s="140"/>
      <c r="E222" s="144"/>
      <c r="F222" s="144"/>
      <c r="G222" s="145"/>
      <c r="H222" s="145"/>
      <c r="I222" s="145"/>
      <c r="J222" s="145"/>
      <c r="K222" s="58"/>
      <c r="L222" s="58"/>
    </row>
    <row r="223" spans="1:12" ht="20.100000000000001" customHeight="1" x14ac:dyDescent="0.2">
      <c r="A223" s="58"/>
      <c r="B223" s="147"/>
      <c r="C223" s="140"/>
      <c r="D223" s="140"/>
      <c r="E223" s="144"/>
      <c r="F223" s="144"/>
      <c r="G223" s="145"/>
      <c r="H223" s="145"/>
      <c r="I223" s="145"/>
      <c r="J223" s="145"/>
      <c r="K223" s="58"/>
      <c r="L223" s="58"/>
    </row>
    <row r="224" spans="1:12" ht="20.100000000000001" customHeight="1" x14ac:dyDescent="0.2">
      <c r="A224" s="58"/>
      <c r="B224" s="147"/>
      <c r="C224" s="140"/>
      <c r="D224" s="140"/>
      <c r="E224" s="144"/>
      <c r="F224" s="144"/>
      <c r="G224" s="145"/>
      <c r="H224" s="145"/>
      <c r="I224" s="145"/>
      <c r="J224" s="145"/>
      <c r="K224" s="58"/>
      <c r="L224" s="58"/>
    </row>
    <row r="225" spans="1:12" ht="20.100000000000001" customHeight="1" x14ac:dyDescent="0.2">
      <c r="A225" s="58"/>
      <c r="B225" s="147"/>
      <c r="C225" s="146"/>
      <c r="D225" s="140"/>
      <c r="E225" s="144"/>
      <c r="F225" s="144"/>
      <c r="G225" s="145"/>
      <c r="H225" s="145"/>
      <c r="I225" s="145"/>
      <c r="J225" s="145"/>
      <c r="K225" s="58"/>
      <c r="L225" s="58"/>
    </row>
    <row r="226" spans="1:12" ht="20.100000000000001" customHeight="1" x14ac:dyDescent="0.2">
      <c r="A226" s="58"/>
      <c r="B226" s="147"/>
      <c r="C226" s="140"/>
      <c r="D226" s="140"/>
      <c r="E226" s="144"/>
      <c r="F226" s="144"/>
      <c r="G226" s="145"/>
      <c r="H226" s="145"/>
      <c r="I226" s="145"/>
      <c r="J226" s="145"/>
      <c r="K226" s="58"/>
      <c r="L226" s="58"/>
    </row>
    <row r="227" spans="1:12" ht="20.100000000000001" customHeight="1" x14ac:dyDescent="0.2">
      <c r="A227" s="58"/>
      <c r="B227" s="147"/>
      <c r="C227" s="140"/>
      <c r="D227" s="140"/>
      <c r="E227" s="144"/>
      <c r="F227" s="144"/>
      <c r="G227" s="145"/>
      <c r="H227" s="145"/>
      <c r="I227" s="145"/>
      <c r="J227" s="145"/>
      <c r="K227" s="58"/>
      <c r="L227" s="58"/>
    </row>
    <row r="228" spans="1:12" ht="20.100000000000001" customHeight="1" x14ac:dyDescent="0.2">
      <c r="A228" s="58"/>
      <c r="B228" s="147"/>
      <c r="C228" s="140"/>
      <c r="D228" s="140"/>
      <c r="E228" s="144"/>
      <c r="F228" s="144"/>
      <c r="G228" s="145"/>
      <c r="H228" s="145"/>
      <c r="I228" s="145"/>
      <c r="J228" s="145"/>
      <c r="K228" s="58"/>
      <c r="L228" s="58"/>
    </row>
    <row r="229" spans="1:12" ht="20.100000000000001" customHeight="1" x14ac:dyDescent="0.2">
      <c r="A229" s="58"/>
      <c r="B229" s="147"/>
      <c r="C229" s="146"/>
      <c r="D229" s="140"/>
      <c r="E229" s="144"/>
      <c r="F229" s="144"/>
      <c r="G229" s="145"/>
      <c r="H229" s="145"/>
      <c r="I229" s="145"/>
      <c r="J229" s="145"/>
      <c r="K229" s="58"/>
      <c r="L229" s="58"/>
    </row>
    <row r="230" spans="1:12" ht="20.100000000000001" customHeight="1" x14ac:dyDescent="0.2">
      <c r="A230" s="58"/>
      <c r="B230" s="147"/>
      <c r="C230" s="140"/>
      <c r="D230" s="140"/>
      <c r="E230" s="144"/>
      <c r="F230" s="144"/>
      <c r="G230" s="145"/>
      <c r="H230" s="145"/>
      <c r="I230" s="145"/>
      <c r="J230" s="145"/>
      <c r="K230" s="58"/>
      <c r="L230" s="58"/>
    </row>
    <row r="231" spans="1:12" ht="20.100000000000001" customHeight="1" x14ac:dyDescent="0.2">
      <c r="A231" s="58"/>
      <c r="B231" s="147"/>
      <c r="C231" s="140"/>
      <c r="D231" s="140"/>
      <c r="E231" s="144"/>
      <c r="F231" s="144"/>
      <c r="G231" s="145"/>
      <c r="H231" s="145"/>
      <c r="I231" s="145"/>
      <c r="J231" s="145"/>
      <c r="K231" s="58"/>
      <c r="L231" s="58"/>
    </row>
    <row r="232" spans="1:12" ht="20.100000000000001" customHeight="1" x14ac:dyDescent="0.2">
      <c r="A232" s="58"/>
      <c r="B232" s="147"/>
      <c r="C232" s="143"/>
      <c r="D232" s="140"/>
      <c r="E232" s="144"/>
      <c r="F232" s="144"/>
      <c r="G232" s="145"/>
      <c r="H232" s="145"/>
      <c r="I232" s="145"/>
      <c r="J232" s="145"/>
      <c r="K232" s="58"/>
      <c r="L232" s="58"/>
    </row>
    <row r="233" spans="1:12" ht="20.100000000000001" customHeight="1" x14ac:dyDescent="0.2">
      <c r="A233" s="58"/>
      <c r="B233" s="147"/>
      <c r="C233" s="146"/>
      <c r="D233" s="140"/>
      <c r="E233" s="144"/>
      <c r="F233" s="144"/>
      <c r="G233" s="145"/>
      <c r="H233" s="145"/>
      <c r="I233" s="145"/>
      <c r="J233" s="145"/>
      <c r="K233" s="58"/>
      <c r="L233" s="58"/>
    </row>
    <row r="234" spans="1:12" ht="20.100000000000001" customHeight="1" x14ac:dyDescent="0.2">
      <c r="A234" s="58"/>
      <c r="B234" s="147"/>
      <c r="C234" s="140"/>
      <c r="D234" s="140"/>
      <c r="E234" s="144"/>
      <c r="F234" s="144"/>
      <c r="G234" s="145"/>
      <c r="H234" s="145"/>
      <c r="I234" s="145"/>
      <c r="J234" s="145"/>
      <c r="K234" s="58"/>
      <c r="L234" s="58"/>
    </row>
    <row r="235" spans="1:12" ht="20.100000000000001" customHeight="1" x14ac:dyDescent="0.2">
      <c r="A235" s="58"/>
      <c r="B235" s="147"/>
      <c r="C235" s="140"/>
      <c r="D235" s="140"/>
      <c r="E235" s="144"/>
      <c r="F235" s="144"/>
      <c r="G235" s="145"/>
      <c r="H235" s="145"/>
      <c r="I235" s="145"/>
      <c r="J235" s="145"/>
      <c r="K235" s="58"/>
      <c r="L235" s="58"/>
    </row>
    <row r="236" spans="1:12" ht="20.100000000000001" customHeight="1" x14ac:dyDescent="0.2">
      <c r="A236" s="58"/>
      <c r="B236" s="147"/>
      <c r="C236" s="140"/>
      <c r="D236" s="140"/>
      <c r="E236" s="144"/>
      <c r="F236" s="144"/>
      <c r="G236" s="145"/>
      <c r="H236" s="145"/>
      <c r="I236" s="145"/>
      <c r="J236" s="145"/>
      <c r="K236" s="58"/>
      <c r="L236" s="58"/>
    </row>
    <row r="237" spans="1:12" ht="20.100000000000001" customHeight="1" x14ac:dyDescent="0.2">
      <c r="A237" s="58"/>
      <c r="B237" s="147"/>
      <c r="C237" s="140"/>
      <c r="D237" s="140"/>
      <c r="E237" s="144"/>
      <c r="F237" s="144"/>
      <c r="G237" s="145"/>
      <c r="H237" s="145"/>
      <c r="I237" s="145"/>
      <c r="J237" s="145"/>
      <c r="K237" s="58"/>
      <c r="L237" s="58"/>
    </row>
    <row r="238" spans="1:12" ht="20.100000000000001" customHeight="1" x14ac:dyDescent="0.2">
      <c r="A238" s="58"/>
      <c r="B238" s="147"/>
      <c r="C238" s="140"/>
      <c r="D238" s="140"/>
      <c r="E238" s="144"/>
      <c r="F238" s="144"/>
      <c r="G238" s="145"/>
      <c r="H238" s="145"/>
      <c r="I238" s="145"/>
      <c r="J238" s="145"/>
      <c r="K238" s="58"/>
      <c r="L238" s="58"/>
    </row>
    <row r="239" spans="1:12" ht="20.100000000000001" customHeight="1" x14ac:dyDescent="0.2">
      <c r="A239" s="58"/>
      <c r="B239" s="147"/>
      <c r="C239" s="140"/>
      <c r="D239" s="140"/>
      <c r="E239" s="144"/>
      <c r="F239" s="144"/>
      <c r="G239" s="145"/>
      <c r="H239" s="145"/>
      <c r="I239" s="145"/>
      <c r="J239" s="145"/>
      <c r="K239" s="58"/>
      <c r="L239" s="58"/>
    </row>
    <row r="240" spans="1:12" ht="20.100000000000001" customHeight="1" x14ac:dyDescent="0.2">
      <c r="A240" s="58"/>
      <c r="B240" s="147"/>
      <c r="C240" s="140"/>
      <c r="D240" s="140"/>
      <c r="E240" s="140"/>
      <c r="F240" s="140"/>
      <c r="G240" s="145"/>
      <c r="H240" s="145"/>
      <c r="I240" s="145"/>
      <c r="J240" s="145"/>
      <c r="K240" s="58"/>
      <c r="L240" s="58"/>
    </row>
    <row r="241" spans="1:12" ht="20.100000000000001" customHeight="1" x14ac:dyDescent="0.2">
      <c r="A241" s="58"/>
      <c r="B241" s="147"/>
      <c r="C241" s="140"/>
      <c r="D241" s="140"/>
      <c r="E241" s="140"/>
      <c r="F241" s="140"/>
      <c r="G241" s="145"/>
      <c r="H241" s="145"/>
      <c r="I241" s="145"/>
      <c r="J241" s="145"/>
      <c r="K241" s="58"/>
      <c r="L241" s="58"/>
    </row>
    <row r="242" spans="1:12" ht="20.100000000000001" customHeight="1" x14ac:dyDescent="0.2">
      <c r="A242" s="58"/>
      <c r="B242" s="147"/>
      <c r="C242" s="140"/>
      <c r="D242" s="140"/>
      <c r="E242" s="140"/>
      <c r="F242" s="140"/>
      <c r="G242" s="145"/>
      <c r="H242" s="145"/>
      <c r="I242" s="145"/>
      <c r="J242" s="145"/>
      <c r="K242" s="58"/>
      <c r="L242" s="58"/>
    </row>
    <row r="243" spans="1:12" ht="20.100000000000001" customHeight="1" x14ac:dyDescent="0.2">
      <c r="A243" s="58"/>
      <c r="B243" s="147"/>
      <c r="C243" s="140"/>
      <c r="D243" s="140"/>
      <c r="E243" s="140"/>
      <c r="F243" s="140"/>
      <c r="G243" s="145"/>
      <c r="H243" s="145"/>
      <c r="I243" s="145"/>
      <c r="J243" s="145"/>
      <c r="K243" s="58"/>
      <c r="L243" s="58"/>
    </row>
    <row r="244" spans="1:12" ht="20.100000000000001" customHeight="1" x14ac:dyDescent="0.2">
      <c r="A244" s="58"/>
      <c r="B244" s="147"/>
      <c r="C244" s="140"/>
      <c r="D244" s="140"/>
      <c r="E244" s="140"/>
      <c r="F244" s="140"/>
      <c r="G244" s="145"/>
      <c r="H244" s="145"/>
      <c r="I244" s="145"/>
      <c r="J244" s="145"/>
      <c r="K244" s="58"/>
      <c r="L244" s="58"/>
    </row>
    <row r="245" spans="1:12" ht="20.100000000000001" customHeight="1" x14ac:dyDescent="0.2">
      <c r="A245" s="58"/>
      <c r="B245" s="147"/>
      <c r="C245" s="140"/>
      <c r="D245" s="140"/>
      <c r="E245" s="140"/>
      <c r="F245" s="140"/>
      <c r="G245" s="145"/>
      <c r="H245" s="145"/>
      <c r="I245" s="145"/>
      <c r="J245" s="145"/>
      <c r="K245" s="58"/>
      <c r="L245" s="58"/>
    </row>
    <row r="246" spans="1:12" ht="20.100000000000001" customHeight="1" x14ac:dyDescent="0.2">
      <c r="A246" s="58"/>
      <c r="B246" s="147"/>
      <c r="C246" s="140"/>
      <c r="D246" s="140"/>
      <c r="E246" s="140"/>
      <c r="F246" s="140"/>
      <c r="G246" s="145"/>
      <c r="H246" s="145"/>
      <c r="I246" s="145"/>
      <c r="J246" s="145"/>
      <c r="K246" s="58"/>
      <c r="L246" s="58"/>
    </row>
    <row r="247" spans="1:12" ht="20.100000000000001" customHeight="1" x14ac:dyDescent="0.2">
      <c r="A247" s="58"/>
      <c r="B247" s="147"/>
      <c r="C247" s="140"/>
      <c r="D247" s="140"/>
      <c r="E247" s="140"/>
      <c r="F247" s="140"/>
      <c r="G247" s="145"/>
      <c r="H247" s="145"/>
      <c r="I247" s="145"/>
      <c r="J247" s="145"/>
      <c r="K247" s="58"/>
      <c r="L247" s="58"/>
    </row>
    <row r="248" spans="1:12" ht="20.100000000000001" customHeight="1" x14ac:dyDescent="0.2">
      <c r="A248" s="58"/>
      <c r="B248" s="147"/>
      <c r="C248" s="140"/>
      <c r="D248" s="140"/>
      <c r="E248" s="140"/>
      <c r="F248" s="140"/>
      <c r="G248" s="145"/>
      <c r="H248" s="145"/>
      <c r="I248" s="145"/>
      <c r="J248" s="145"/>
      <c r="K248" s="58"/>
      <c r="L248" s="58"/>
    </row>
    <row r="249" spans="1:12" ht="20.100000000000001" customHeight="1" x14ac:dyDescent="0.2">
      <c r="A249" s="58"/>
      <c r="B249" s="147"/>
      <c r="C249" s="140"/>
      <c r="D249" s="140"/>
      <c r="E249" s="140"/>
      <c r="F249" s="140"/>
      <c r="G249" s="145"/>
      <c r="H249" s="145"/>
      <c r="I249" s="145"/>
      <c r="J249" s="145"/>
      <c r="K249" s="58"/>
      <c r="L249" s="58"/>
    </row>
    <row r="250" spans="1:12" ht="20.100000000000001" customHeight="1" x14ac:dyDescent="0.2">
      <c r="A250" s="58"/>
      <c r="B250" s="147"/>
      <c r="C250" s="140"/>
      <c r="D250" s="140"/>
      <c r="E250" s="140"/>
      <c r="F250" s="140"/>
      <c r="G250" s="145"/>
      <c r="H250" s="145"/>
      <c r="I250" s="145"/>
      <c r="J250" s="145"/>
      <c r="K250" s="58"/>
      <c r="L250" s="58"/>
    </row>
    <row r="251" spans="1:12" ht="20.100000000000001" customHeight="1" x14ac:dyDescent="0.2">
      <c r="A251" s="58"/>
      <c r="B251" s="147"/>
      <c r="C251" s="140"/>
      <c r="D251" s="140"/>
      <c r="E251" s="140"/>
      <c r="F251" s="140"/>
      <c r="G251" s="145"/>
      <c r="H251" s="145"/>
      <c r="I251" s="145"/>
      <c r="J251" s="145"/>
      <c r="K251" s="58"/>
      <c r="L251" s="58"/>
    </row>
    <row r="252" spans="1:12" ht="20.100000000000001" customHeight="1" x14ac:dyDescent="0.2">
      <c r="A252" s="58"/>
      <c r="B252" s="147"/>
      <c r="C252" s="140"/>
      <c r="D252" s="140"/>
      <c r="E252" s="140"/>
      <c r="F252" s="140"/>
      <c r="G252" s="145"/>
      <c r="H252" s="145"/>
      <c r="I252" s="145"/>
      <c r="J252" s="145"/>
      <c r="K252" s="58"/>
      <c r="L252" s="58"/>
    </row>
    <row r="253" spans="1:12" ht="20.100000000000001" customHeight="1" x14ac:dyDescent="0.2">
      <c r="A253" s="58"/>
      <c r="B253" s="147"/>
      <c r="C253" s="140"/>
      <c r="D253" s="140"/>
      <c r="E253" s="140"/>
      <c r="F253" s="140"/>
      <c r="G253" s="145"/>
      <c r="H253" s="145"/>
      <c r="I253" s="145"/>
      <c r="J253" s="145"/>
      <c r="K253" s="58"/>
      <c r="L253" s="58"/>
    </row>
    <row r="254" spans="1:12" ht="20.100000000000001" customHeight="1" x14ac:dyDescent="0.2">
      <c r="A254" s="58"/>
      <c r="B254" s="147"/>
      <c r="C254" s="140"/>
      <c r="D254" s="140"/>
      <c r="E254" s="140"/>
      <c r="F254" s="140"/>
      <c r="G254" s="145"/>
      <c r="H254" s="145"/>
      <c r="I254" s="145"/>
      <c r="J254" s="145"/>
      <c r="K254" s="58"/>
      <c r="L254" s="58"/>
    </row>
    <row r="255" spans="1:12" ht="20.100000000000001" customHeight="1" x14ac:dyDescent="0.2">
      <c r="A255" s="58"/>
      <c r="B255" s="147"/>
      <c r="C255" s="140"/>
      <c r="D255" s="140"/>
      <c r="E255" s="140"/>
      <c r="F255" s="140"/>
      <c r="G255" s="145"/>
      <c r="H255" s="145"/>
      <c r="I255" s="145"/>
      <c r="J255" s="145"/>
      <c r="K255" s="58"/>
      <c r="L255" s="58"/>
    </row>
    <row r="256" spans="1:12" ht="20.100000000000001" customHeight="1" x14ac:dyDescent="0.2">
      <c r="A256" s="58"/>
      <c r="B256" s="140"/>
      <c r="C256" s="140"/>
      <c r="D256" s="140"/>
      <c r="E256" s="140"/>
      <c r="F256" s="140"/>
      <c r="G256" s="145"/>
      <c r="H256" s="145"/>
      <c r="I256" s="145"/>
      <c r="J256" s="145"/>
      <c r="K256" s="58"/>
      <c r="L256" s="58"/>
    </row>
    <row r="257" spans="1:12" ht="20.100000000000001" customHeight="1" x14ac:dyDescent="0.2">
      <c r="A257" s="58"/>
      <c r="B257" s="148"/>
      <c r="C257" s="58"/>
      <c r="D257" s="58"/>
      <c r="E257" s="58"/>
      <c r="F257" s="58"/>
      <c r="G257" s="145"/>
      <c r="H257" s="145"/>
      <c r="I257" s="145"/>
      <c r="J257" s="145"/>
      <c r="K257" s="58"/>
      <c r="L257" s="58"/>
    </row>
    <row r="258" spans="1:12" ht="20.100000000000001" customHeight="1" x14ac:dyDescent="0.2">
      <c r="A258" s="58"/>
      <c r="B258" s="148"/>
      <c r="C258" s="58"/>
      <c r="D258" s="58"/>
      <c r="E258" s="58"/>
      <c r="F258" s="58"/>
      <c r="G258" s="145"/>
      <c r="H258" s="145"/>
      <c r="I258" s="145"/>
      <c r="J258" s="145"/>
      <c r="K258" s="58"/>
      <c r="L258" s="58"/>
    </row>
    <row r="259" spans="1:12" ht="20.100000000000001" customHeight="1" x14ac:dyDescent="0.2">
      <c r="A259" s="58"/>
      <c r="B259" s="148"/>
      <c r="C259" s="58"/>
      <c r="D259" s="58"/>
      <c r="E259" s="58"/>
      <c r="F259" s="58"/>
      <c r="G259" s="145"/>
      <c r="H259" s="145"/>
      <c r="I259" s="145"/>
      <c r="J259" s="145"/>
      <c r="K259" s="58"/>
      <c r="L259" s="58"/>
    </row>
    <row r="260" spans="1:12" ht="20.100000000000001" customHeight="1" x14ac:dyDescent="0.2">
      <c r="A260" s="58"/>
      <c r="B260" s="148"/>
      <c r="C260" s="58"/>
      <c r="D260" s="58"/>
      <c r="E260" s="58"/>
      <c r="F260" s="58"/>
      <c r="G260" s="145"/>
      <c r="H260" s="145"/>
      <c r="I260" s="145"/>
      <c r="J260" s="145"/>
      <c r="K260" s="58"/>
      <c r="L260" s="58"/>
    </row>
    <row r="261" spans="1:12" ht="20.100000000000001" customHeight="1" x14ac:dyDescent="0.2">
      <c r="A261" s="58"/>
      <c r="B261" s="148"/>
      <c r="C261" s="58"/>
      <c r="D261" s="58"/>
      <c r="E261" s="58"/>
      <c r="F261" s="58"/>
      <c r="G261" s="145"/>
      <c r="H261" s="145"/>
      <c r="I261" s="145"/>
      <c r="J261" s="145"/>
      <c r="K261" s="58"/>
      <c r="L261" s="58"/>
    </row>
    <row r="262" spans="1:12" ht="20.100000000000001" customHeight="1" x14ac:dyDescent="0.2">
      <c r="A262" s="58"/>
      <c r="B262" s="148"/>
      <c r="C262" s="58"/>
      <c r="D262" s="58"/>
      <c r="E262" s="58"/>
      <c r="F262" s="58"/>
      <c r="G262" s="145"/>
      <c r="H262" s="145"/>
      <c r="I262" s="145"/>
      <c r="J262" s="145"/>
      <c r="K262" s="58"/>
      <c r="L262" s="58"/>
    </row>
    <row r="263" spans="1:12" ht="20.100000000000001" customHeight="1" x14ac:dyDescent="0.2">
      <c r="A263" s="58"/>
      <c r="B263" s="148"/>
      <c r="C263" s="58"/>
      <c r="D263" s="58"/>
      <c r="E263" s="58"/>
      <c r="F263" s="58"/>
      <c r="G263" s="145"/>
      <c r="H263" s="145"/>
      <c r="I263" s="145"/>
      <c r="J263" s="145"/>
      <c r="K263" s="58"/>
      <c r="L263" s="58"/>
    </row>
    <row r="264" spans="1:12" ht="20.100000000000001" customHeight="1" x14ac:dyDescent="0.2">
      <c r="A264" s="58"/>
      <c r="B264" s="148"/>
      <c r="C264" s="58"/>
      <c r="D264" s="58"/>
      <c r="E264" s="58"/>
      <c r="F264" s="58"/>
      <c r="G264" s="145"/>
      <c r="H264" s="145"/>
      <c r="I264" s="145"/>
      <c r="J264" s="145"/>
      <c r="K264" s="58"/>
      <c r="L264" s="58"/>
    </row>
    <row r="265" spans="1:12" ht="20.100000000000001" customHeight="1" x14ac:dyDescent="0.2">
      <c r="A265" s="58"/>
      <c r="B265" s="148"/>
      <c r="C265" s="58"/>
      <c r="D265" s="58"/>
      <c r="E265" s="58"/>
      <c r="F265" s="58"/>
      <c r="G265" s="145"/>
      <c r="H265" s="145"/>
      <c r="I265" s="145"/>
      <c r="J265" s="145"/>
      <c r="K265" s="58"/>
      <c r="L265" s="58"/>
    </row>
    <row r="266" spans="1:12" ht="20.100000000000001" customHeight="1" x14ac:dyDescent="0.2">
      <c r="A266" s="58"/>
      <c r="B266" s="148"/>
      <c r="C266" s="58"/>
      <c r="D266" s="58"/>
      <c r="E266" s="58"/>
      <c r="F266" s="58"/>
      <c r="G266" s="145"/>
      <c r="H266" s="145"/>
      <c r="I266" s="145"/>
      <c r="J266" s="145"/>
      <c r="K266" s="58"/>
      <c r="L266" s="58"/>
    </row>
    <row r="267" spans="1:12" ht="20.100000000000001" customHeight="1" x14ac:dyDescent="0.2">
      <c r="A267" s="58"/>
      <c r="B267" s="148"/>
      <c r="C267" s="58"/>
      <c r="D267" s="58"/>
      <c r="E267" s="58"/>
      <c r="F267" s="58"/>
      <c r="G267" s="145"/>
      <c r="H267" s="145"/>
      <c r="I267" s="145"/>
      <c r="J267" s="145"/>
      <c r="K267" s="58"/>
      <c r="L267" s="58"/>
    </row>
    <row r="268" spans="1:12" ht="20.100000000000001" customHeight="1" x14ac:dyDescent="0.2">
      <c r="A268" s="58"/>
      <c r="B268" s="148"/>
      <c r="C268" s="58"/>
      <c r="D268" s="58"/>
      <c r="E268" s="58"/>
      <c r="F268" s="58"/>
      <c r="G268" s="145"/>
      <c r="H268" s="145"/>
      <c r="I268" s="145"/>
      <c r="J268" s="145"/>
      <c r="K268" s="58"/>
      <c r="L268" s="58"/>
    </row>
    <row r="269" spans="1:12" ht="20.100000000000001" customHeight="1" x14ac:dyDescent="0.2">
      <c r="A269" s="58"/>
      <c r="B269" s="148"/>
      <c r="C269" s="58"/>
      <c r="D269" s="58"/>
      <c r="E269" s="58"/>
      <c r="F269" s="58"/>
      <c r="G269" s="145"/>
      <c r="H269" s="145"/>
      <c r="I269" s="145"/>
      <c r="J269" s="145"/>
      <c r="K269" s="58"/>
      <c r="L269" s="58"/>
    </row>
    <row r="270" spans="1:12" ht="20.100000000000001" customHeight="1" x14ac:dyDescent="0.2">
      <c r="A270" s="58"/>
      <c r="B270" s="148"/>
      <c r="C270" s="58"/>
      <c r="D270" s="58"/>
      <c r="E270" s="58"/>
      <c r="F270" s="58"/>
      <c r="G270" s="145"/>
      <c r="H270" s="145"/>
      <c r="I270" s="145"/>
      <c r="J270" s="145"/>
      <c r="K270" s="58"/>
      <c r="L270" s="58"/>
    </row>
    <row r="271" spans="1:12" ht="20.100000000000001" customHeight="1" x14ac:dyDescent="0.2">
      <c r="A271" s="58"/>
      <c r="B271" s="148"/>
      <c r="C271" s="58"/>
      <c r="D271" s="58"/>
      <c r="E271" s="58"/>
      <c r="F271" s="58"/>
      <c r="G271" s="145"/>
      <c r="H271" s="145"/>
      <c r="I271" s="145"/>
      <c r="J271" s="145"/>
      <c r="K271" s="58"/>
      <c r="L271" s="58"/>
    </row>
    <row r="272" spans="1:12" ht="20.100000000000001" customHeight="1" x14ac:dyDescent="0.2">
      <c r="A272" s="58"/>
      <c r="B272" s="148"/>
      <c r="C272" s="58"/>
      <c r="D272" s="58"/>
      <c r="E272" s="58"/>
      <c r="F272" s="58"/>
      <c r="G272" s="145"/>
      <c r="H272" s="145"/>
      <c r="I272" s="145"/>
      <c r="J272" s="145"/>
      <c r="K272" s="58"/>
      <c r="L272" s="58"/>
    </row>
    <row r="273" spans="1:12" ht="20.100000000000001" customHeight="1" x14ac:dyDescent="0.2">
      <c r="A273" s="58"/>
      <c r="B273" s="148"/>
      <c r="C273" s="58"/>
      <c r="D273" s="58"/>
      <c r="E273" s="58"/>
      <c r="F273" s="58"/>
      <c r="G273" s="145"/>
      <c r="H273" s="145"/>
      <c r="I273" s="145"/>
      <c r="J273" s="145"/>
      <c r="K273" s="58"/>
      <c r="L273" s="58"/>
    </row>
    <row r="274" spans="1:12" ht="20.100000000000001" customHeight="1" x14ac:dyDescent="0.2">
      <c r="A274" s="58"/>
      <c r="B274" s="148"/>
      <c r="C274" s="58"/>
      <c r="D274" s="58"/>
      <c r="E274" s="58"/>
      <c r="F274" s="58"/>
      <c r="G274" s="145"/>
      <c r="H274" s="145"/>
      <c r="I274" s="145"/>
      <c r="J274" s="145"/>
      <c r="K274" s="58"/>
      <c r="L274" s="58"/>
    </row>
    <row r="275" spans="1:12" ht="20.100000000000001" customHeight="1" x14ac:dyDescent="0.2">
      <c r="A275" s="58"/>
      <c r="B275" s="148"/>
      <c r="C275" s="58"/>
      <c r="D275" s="58"/>
      <c r="E275" s="58"/>
      <c r="F275" s="58"/>
      <c r="G275" s="145"/>
      <c r="H275" s="145"/>
      <c r="I275" s="145"/>
      <c r="J275" s="145"/>
      <c r="K275" s="58"/>
      <c r="L275" s="58"/>
    </row>
    <row r="276" spans="1:12" ht="20.100000000000001" customHeight="1" x14ac:dyDescent="0.2">
      <c r="A276" s="58"/>
      <c r="B276" s="148"/>
      <c r="C276" s="58"/>
      <c r="D276" s="58"/>
      <c r="E276" s="58"/>
      <c r="F276" s="58"/>
      <c r="G276" s="145"/>
      <c r="H276" s="145"/>
      <c r="I276" s="145"/>
      <c r="J276" s="145"/>
      <c r="K276" s="58"/>
      <c r="L276" s="58"/>
    </row>
    <row r="277" spans="1:12" ht="20.100000000000001" customHeight="1" x14ac:dyDescent="0.2">
      <c r="A277" s="58"/>
      <c r="B277" s="148"/>
      <c r="C277" s="58"/>
      <c r="D277" s="58"/>
      <c r="E277" s="58"/>
      <c r="F277" s="58"/>
      <c r="G277" s="145"/>
      <c r="H277" s="145"/>
      <c r="I277" s="145"/>
      <c r="J277" s="145"/>
      <c r="K277" s="58"/>
      <c r="L277" s="58"/>
    </row>
    <row r="278" spans="1:12" ht="20.100000000000001" customHeight="1" x14ac:dyDescent="0.2">
      <c r="A278" s="58"/>
      <c r="B278" s="148"/>
      <c r="C278" s="58"/>
      <c r="D278" s="58"/>
      <c r="E278" s="58"/>
      <c r="F278" s="58"/>
      <c r="G278" s="145"/>
      <c r="H278" s="145"/>
      <c r="I278" s="145"/>
      <c r="J278" s="145"/>
      <c r="K278" s="58"/>
      <c r="L278" s="58"/>
    </row>
    <row r="279" spans="1:12" ht="20.100000000000001" customHeight="1" x14ac:dyDescent="0.2">
      <c r="A279" s="58"/>
      <c r="B279" s="148"/>
      <c r="C279" s="58"/>
      <c r="D279" s="58"/>
      <c r="E279" s="58"/>
      <c r="F279" s="58"/>
      <c r="G279" s="145"/>
      <c r="H279" s="145"/>
      <c r="I279" s="145"/>
      <c r="J279" s="145"/>
      <c r="K279" s="58"/>
      <c r="L279" s="58"/>
    </row>
    <row r="280" spans="1:12" ht="20.100000000000001" customHeight="1" x14ac:dyDescent="0.2">
      <c r="A280" s="58"/>
      <c r="B280" s="148"/>
      <c r="C280" s="58"/>
      <c r="D280" s="58"/>
      <c r="E280" s="58"/>
      <c r="F280" s="58"/>
      <c r="G280" s="145"/>
      <c r="H280" s="145"/>
      <c r="I280" s="145"/>
      <c r="J280" s="145"/>
      <c r="K280" s="58"/>
      <c r="L280" s="58"/>
    </row>
    <row r="281" spans="1:12" ht="20.100000000000001" customHeight="1" x14ac:dyDescent="0.2">
      <c r="A281" s="58"/>
      <c r="B281" s="148"/>
      <c r="C281" s="58"/>
      <c r="D281" s="58"/>
      <c r="E281" s="58"/>
      <c r="F281" s="58"/>
      <c r="G281" s="145"/>
      <c r="H281" s="145"/>
      <c r="I281" s="145"/>
      <c r="J281" s="145"/>
      <c r="K281" s="58"/>
      <c r="L281" s="58"/>
    </row>
    <row r="282" spans="1:12" ht="20.100000000000001" customHeight="1" x14ac:dyDescent="0.2">
      <c r="A282" s="58"/>
      <c r="B282" s="148"/>
      <c r="C282" s="58"/>
      <c r="D282" s="58"/>
      <c r="E282" s="58"/>
      <c r="F282" s="58"/>
      <c r="G282" s="145"/>
      <c r="H282" s="145"/>
      <c r="I282" s="145"/>
      <c r="J282" s="145"/>
      <c r="K282" s="58"/>
      <c r="L282" s="58"/>
    </row>
    <row r="283" spans="1:12" ht="20.100000000000001" customHeight="1" x14ac:dyDescent="0.2">
      <c r="A283" s="58"/>
      <c r="B283" s="148"/>
      <c r="C283" s="58"/>
      <c r="D283" s="58"/>
      <c r="E283" s="58"/>
      <c r="F283" s="58"/>
      <c r="G283" s="145"/>
      <c r="H283" s="145"/>
      <c r="I283" s="145"/>
      <c r="J283" s="145"/>
      <c r="K283" s="58"/>
      <c r="L283" s="58"/>
    </row>
    <row r="284" spans="1:12" ht="20.100000000000001" customHeight="1" x14ac:dyDescent="0.2">
      <c r="A284" s="58"/>
      <c r="B284" s="148"/>
      <c r="C284" s="58"/>
      <c r="D284" s="58"/>
      <c r="E284" s="58"/>
      <c r="F284" s="58"/>
      <c r="G284" s="145"/>
      <c r="H284" s="145"/>
      <c r="I284" s="145"/>
      <c r="J284" s="145"/>
      <c r="K284" s="58"/>
      <c r="L284" s="58"/>
    </row>
    <row r="285" spans="1:12" ht="20.100000000000001" customHeight="1" x14ac:dyDescent="0.2">
      <c r="A285" s="58"/>
      <c r="B285" s="148"/>
      <c r="C285" s="58"/>
      <c r="D285" s="58"/>
      <c r="E285" s="58"/>
      <c r="F285" s="58"/>
      <c r="G285" s="145"/>
      <c r="H285" s="145"/>
      <c r="I285" s="145"/>
      <c r="J285" s="145"/>
      <c r="K285" s="58"/>
      <c r="L285" s="58"/>
    </row>
    <row r="286" spans="1:12" ht="20.100000000000001" customHeight="1" x14ac:dyDescent="0.2">
      <c r="A286" s="58"/>
      <c r="B286" s="148"/>
      <c r="C286" s="58"/>
      <c r="D286" s="58"/>
      <c r="E286" s="58"/>
      <c r="F286" s="58"/>
      <c r="G286" s="145"/>
      <c r="H286" s="145"/>
      <c r="I286" s="145"/>
      <c r="J286" s="145"/>
      <c r="K286" s="58"/>
      <c r="L286" s="58"/>
    </row>
    <row r="287" spans="1:12" ht="20.100000000000001" customHeight="1" x14ac:dyDescent="0.2">
      <c r="A287" s="58"/>
      <c r="B287" s="148"/>
      <c r="C287" s="58"/>
      <c r="D287" s="58"/>
      <c r="E287" s="58"/>
      <c r="F287" s="58"/>
      <c r="G287" s="145"/>
      <c r="H287" s="145"/>
      <c r="I287" s="145"/>
      <c r="J287" s="145"/>
      <c r="K287" s="58"/>
      <c r="L287" s="58"/>
    </row>
    <row r="288" spans="1:12" ht="20.100000000000001" customHeight="1" x14ac:dyDescent="0.2">
      <c r="A288" s="58"/>
      <c r="B288" s="148"/>
      <c r="C288" s="58"/>
      <c r="D288" s="58"/>
      <c r="E288" s="58"/>
      <c r="F288" s="58"/>
      <c r="G288" s="145"/>
      <c r="H288" s="145"/>
      <c r="I288" s="145"/>
      <c r="J288" s="145"/>
      <c r="K288" s="58"/>
      <c r="L288" s="58"/>
    </row>
    <row r="289" spans="1:12" ht="20.100000000000001" customHeight="1" x14ac:dyDescent="0.2">
      <c r="A289" s="58"/>
      <c r="B289" s="148"/>
      <c r="C289" s="58"/>
      <c r="D289" s="58"/>
      <c r="E289" s="58"/>
      <c r="F289" s="58"/>
      <c r="G289" s="145"/>
      <c r="H289" s="145"/>
      <c r="I289" s="145"/>
      <c r="J289" s="145"/>
      <c r="K289" s="58"/>
      <c r="L289" s="58"/>
    </row>
    <row r="290" spans="1:12" ht="20.100000000000001" customHeight="1" x14ac:dyDescent="0.2">
      <c r="A290" s="58"/>
      <c r="B290" s="148"/>
      <c r="C290" s="58"/>
      <c r="D290" s="58"/>
      <c r="E290" s="58"/>
      <c r="F290" s="58"/>
      <c r="G290" s="145"/>
      <c r="H290" s="145"/>
      <c r="I290" s="145"/>
      <c r="J290" s="145"/>
      <c r="K290" s="58"/>
      <c r="L290" s="58"/>
    </row>
    <row r="291" spans="1:12" ht="20.100000000000001" customHeight="1" x14ac:dyDescent="0.2">
      <c r="A291" s="58"/>
      <c r="B291" s="148"/>
      <c r="C291" s="58"/>
      <c r="D291" s="58"/>
      <c r="E291" s="58"/>
      <c r="F291" s="58"/>
      <c r="G291" s="145"/>
      <c r="H291" s="145"/>
      <c r="I291" s="145"/>
      <c r="J291" s="145"/>
      <c r="K291" s="58"/>
      <c r="L291" s="58"/>
    </row>
    <row r="292" spans="1:12" ht="20.100000000000001" customHeight="1" x14ac:dyDescent="0.2">
      <c r="A292" s="58"/>
      <c r="B292" s="148"/>
      <c r="C292" s="58"/>
      <c r="D292" s="58"/>
      <c r="E292" s="58"/>
      <c r="F292" s="58"/>
      <c r="G292" s="145"/>
      <c r="H292" s="145"/>
      <c r="I292" s="145"/>
      <c r="J292" s="145"/>
      <c r="K292" s="58"/>
      <c r="L292" s="58"/>
    </row>
    <row r="293" spans="1:12" ht="20.100000000000001" customHeight="1" x14ac:dyDescent="0.2">
      <c r="A293" s="58"/>
      <c r="B293" s="148"/>
      <c r="C293" s="58"/>
      <c r="D293" s="58"/>
      <c r="E293" s="58"/>
      <c r="F293" s="58"/>
      <c r="G293" s="145"/>
      <c r="H293" s="145"/>
      <c r="I293" s="145"/>
      <c r="J293" s="145"/>
      <c r="K293" s="58"/>
      <c r="L293" s="58"/>
    </row>
    <row r="294" spans="1:12" ht="20.100000000000001" customHeight="1" x14ac:dyDescent="0.2">
      <c r="A294" s="58"/>
      <c r="B294" s="148"/>
      <c r="C294" s="58"/>
      <c r="D294" s="58"/>
      <c r="E294" s="58"/>
      <c r="F294" s="58"/>
      <c r="G294" s="145"/>
      <c r="H294" s="145"/>
      <c r="I294" s="145"/>
      <c r="J294" s="145"/>
      <c r="K294" s="58"/>
      <c r="L294" s="58"/>
    </row>
    <row r="295" spans="1:12" ht="20.100000000000001" customHeight="1" x14ac:dyDescent="0.2">
      <c r="A295" s="58"/>
      <c r="B295" s="148"/>
      <c r="C295" s="58"/>
      <c r="D295" s="58"/>
      <c r="E295" s="58"/>
      <c r="F295" s="58"/>
      <c r="G295" s="145"/>
      <c r="H295" s="145"/>
      <c r="I295" s="145"/>
      <c r="J295" s="145"/>
      <c r="K295" s="58"/>
      <c r="L295" s="58"/>
    </row>
    <row r="296" spans="1:12" ht="20.100000000000001" customHeight="1" x14ac:dyDescent="0.2">
      <c r="A296" s="58"/>
      <c r="B296" s="148"/>
      <c r="C296" s="58"/>
      <c r="D296" s="58"/>
      <c r="E296" s="58"/>
      <c r="F296" s="58"/>
      <c r="G296" s="145"/>
      <c r="H296" s="145"/>
      <c r="I296" s="145"/>
      <c r="J296" s="145"/>
      <c r="K296" s="58"/>
      <c r="L296" s="58"/>
    </row>
    <row r="297" spans="1:12" ht="20.100000000000001" customHeight="1" x14ac:dyDescent="0.2">
      <c r="A297" s="58"/>
      <c r="B297" s="148"/>
      <c r="C297" s="58"/>
      <c r="D297" s="58"/>
      <c r="E297" s="58"/>
      <c r="F297" s="58"/>
      <c r="G297" s="145"/>
      <c r="H297" s="145"/>
      <c r="I297" s="145"/>
      <c r="J297" s="145"/>
      <c r="K297" s="58"/>
      <c r="L297" s="58"/>
    </row>
    <row r="298" spans="1:12" ht="20.100000000000001" customHeight="1" x14ac:dyDescent="0.2">
      <c r="A298" s="58"/>
      <c r="B298" s="148"/>
      <c r="C298" s="58"/>
      <c r="D298" s="58"/>
      <c r="E298" s="58"/>
      <c r="F298" s="58"/>
      <c r="G298" s="145"/>
      <c r="H298" s="145"/>
      <c r="I298" s="145"/>
      <c r="J298" s="145"/>
      <c r="K298" s="58"/>
      <c r="L298" s="58"/>
    </row>
    <row r="299" spans="1:12" ht="20.100000000000001" customHeight="1" x14ac:dyDescent="0.2">
      <c r="A299" s="58"/>
      <c r="B299" s="148"/>
      <c r="C299" s="58"/>
      <c r="D299" s="58"/>
      <c r="E299" s="58"/>
      <c r="F299" s="58"/>
      <c r="G299" s="145"/>
      <c r="H299" s="145"/>
      <c r="I299" s="145"/>
      <c r="J299" s="145"/>
      <c r="K299" s="58"/>
      <c r="L299" s="58"/>
    </row>
    <row r="300" spans="1:12" ht="20.100000000000001" customHeight="1" x14ac:dyDescent="0.2">
      <c r="A300" s="58"/>
      <c r="B300" s="148"/>
      <c r="C300" s="58"/>
      <c r="D300" s="58"/>
      <c r="E300" s="58"/>
      <c r="F300" s="58"/>
      <c r="G300" s="145"/>
      <c r="H300" s="145"/>
      <c r="I300" s="145"/>
      <c r="J300" s="145"/>
      <c r="K300" s="58"/>
      <c r="L300" s="58"/>
    </row>
    <row r="301" spans="1:12" ht="20.100000000000001" customHeight="1" x14ac:dyDescent="0.2">
      <c r="A301" s="58"/>
      <c r="B301" s="148"/>
      <c r="C301" s="58"/>
      <c r="D301" s="58"/>
      <c r="E301" s="58"/>
      <c r="F301" s="58"/>
      <c r="G301" s="145"/>
      <c r="H301" s="145"/>
      <c r="I301" s="145"/>
      <c r="J301" s="145"/>
      <c r="K301" s="58"/>
      <c r="L301" s="58"/>
    </row>
    <row r="302" spans="1:12" ht="20.100000000000001" customHeight="1" x14ac:dyDescent="0.2">
      <c r="A302" s="58"/>
      <c r="B302" s="148"/>
      <c r="C302" s="58"/>
      <c r="D302" s="58"/>
      <c r="E302" s="58"/>
      <c r="F302" s="58"/>
      <c r="G302" s="145"/>
      <c r="H302" s="145"/>
      <c r="I302" s="145"/>
      <c r="J302" s="145"/>
      <c r="K302" s="58"/>
      <c r="L302" s="58"/>
    </row>
    <row r="303" spans="1:12" ht="20.100000000000001" customHeight="1" x14ac:dyDescent="0.2">
      <c r="A303" s="58"/>
      <c r="B303" s="148"/>
      <c r="C303" s="58"/>
      <c r="D303" s="58"/>
      <c r="E303" s="58"/>
      <c r="F303" s="58"/>
      <c r="G303" s="145"/>
      <c r="H303" s="145"/>
      <c r="I303" s="145"/>
      <c r="J303" s="145"/>
      <c r="K303" s="58"/>
      <c r="L303" s="58"/>
    </row>
    <row r="304" spans="1:12" ht="20.100000000000001" customHeight="1" x14ac:dyDescent="0.2">
      <c r="A304" s="58"/>
      <c r="B304" s="148"/>
      <c r="C304" s="58"/>
      <c r="D304" s="58"/>
      <c r="E304" s="58"/>
      <c r="F304" s="58"/>
      <c r="G304" s="145"/>
      <c r="H304" s="145"/>
      <c r="I304" s="145"/>
      <c r="J304" s="145"/>
      <c r="K304" s="58"/>
      <c r="L304" s="58"/>
    </row>
    <row r="305" spans="1:12" ht="20.100000000000001" customHeight="1" x14ac:dyDescent="0.2">
      <c r="A305" s="58"/>
      <c r="B305" s="148"/>
      <c r="C305" s="58"/>
      <c r="D305" s="58"/>
      <c r="E305" s="58"/>
      <c r="F305" s="58"/>
      <c r="G305" s="145"/>
      <c r="H305" s="145"/>
      <c r="I305" s="145"/>
      <c r="J305" s="145"/>
      <c r="K305" s="58"/>
      <c r="L305" s="58"/>
    </row>
    <row r="306" spans="1:12" ht="20.100000000000001" customHeight="1" x14ac:dyDescent="0.2">
      <c r="A306" s="58"/>
      <c r="B306" s="148"/>
      <c r="C306" s="58"/>
      <c r="D306" s="58"/>
      <c r="E306" s="58"/>
      <c r="F306" s="58"/>
      <c r="G306" s="145"/>
      <c r="H306" s="145"/>
      <c r="I306" s="145"/>
      <c r="J306" s="145"/>
      <c r="K306" s="58"/>
      <c r="L306" s="58"/>
    </row>
    <row r="307" spans="1:12" ht="20.100000000000001" customHeight="1" x14ac:dyDescent="0.2">
      <c r="A307" s="58"/>
      <c r="B307" s="148"/>
      <c r="C307" s="58"/>
      <c r="D307" s="58"/>
      <c r="E307" s="58"/>
      <c r="F307" s="58"/>
      <c r="G307" s="145"/>
      <c r="H307" s="145"/>
      <c r="I307" s="145"/>
      <c r="J307" s="145"/>
      <c r="K307" s="58"/>
      <c r="L307" s="58"/>
    </row>
    <row r="308" spans="1:12" ht="20.100000000000001" customHeight="1" x14ac:dyDescent="0.2">
      <c r="A308" s="58"/>
      <c r="B308" s="148"/>
      <c r="C308" s="58"/>
      <c r="D308" s="58"/>
      <c r="E308" s="58"/>
      <c r="F308" s="58"/>
      <c r="G308" s="145"/>
      <c r="H308" s="145"/>
      <c r="I308" s="145"/>
      <c r="J308" s="145"/>
      <c r="K308" s="58"/>
      <c r="L308" s="58"/>
    </row>
    <row r="309" spans="1:12" ht="20.100000000000001" customHeight="1" x14ac:dyDescent="0.2">
      <c r="A309" s="58"/>
      <c r="B309" s="148"/>
      <c r="C309" s="58"/>
      <c r="D309" s="58"/>
      <c r="E309" s="58"/>
      <c r="F309" s="58"/>
      <c r="G309" s="145"/>
      <c r="H309" s="145"/>
      <c r="I309" s="145"/>
      <c r="J309" s="145"/>
      <c r="K309" s="58"/>
      <c r="L309" s="58"/>
    </row>
    <row r="310" spans="1:12" ht="20.100000000000001" customHeight="1" x14ac:dyDescent="0.2">
      <c r="A310" s="58"/>
      <c r="B310" s="148"/>
      <c r="C310" s="58"/>
      <c r="D310" s="58"/>
      <c r="E310" s="58"/>
      <c r="F310" s="58"/>
      <c r="G310" s="145"/>
      <c r="H310" s="145"/>
      <c r="I310" s="145"/>
      <c r="J310" s="145"/>
      <c r="K310" s="58"/>
      <c r="L310" s="58"/>
    </row>
    <row r="311" spans="1:12" ht="20.100000000000001" customHeight="1" x14ac:dyDescent="0.2">
      <c r="A311" s="58"/>
      <c r="B311" s="148"/>
      <c r="C311" s="58"/>
      <c r="D311" s="58"/>
      <c r="E311" s="58"/>
      <c r="F311" s="58"/>
      <c r="G311" s="145"/>
      <c r="H311" s="145"/>
      <c r="I311" s="145"/>
      <c r="J311" s="145"/>
      <c r="K311" s="58"/>
      <c r="L311" s="58"/>
    </row>
    <row r="312" spans="1:12" ht="20.100000000000001" customHeight="1" x14ac:dyDescent="0.2">
      <c r="A312" s="58"/>
      <c r="B312" s="148"/>
      <c r="C312" s="58"/>
      <c r="D312" s="58"/>
      <c r="E312" s="58"/>
      <c r="F312" s="58"/>
      <c r="G312" s="145"/>
      <c r="H312" s="145"/>
      <c r="I312" s="145"/>
      <c r="J312" s="145"/>
      <c r="K312" s="58"/>
      <c r="L312" s="58"/>
    </row>
    <row r="313" spans="1:12" ht="20.100000000000001" customHeight="1" x14ac:dyDescent="0.2">
      <c r="A313" s="58"/>
      <c r="B313" s="148"/>
      <c r="C313" s="58"/>
      <c r="D313" s="58"/>
      <c r="E313" s="58"/>
      <c r="F313" s="58"/>
      <c r="G313" s="145"/>
      <c r="H313" s="145"/>
      <c r="I313" s="145"/>
      <c r="J313" s="145"/>
      <c r="K313" s="58"/>
      <c r="L313" s="58"/>
    </row>
    <row r="314" spans="1:12" ht="20.100000000000001" customHeight="1" x14ac:dyDescent="0.2">
      <c r="A314" s="58"/>
      <c r="B314" s="148"/>
      <c r="C314" s="58"/>
      <c r="D314" s="58"/>
      <c r="E314" s="58"/>
      <c r="F314" s="58"/>
      <c r="G314" s="145"/>
      <c r="H314" s="145"/>
      <c r="I314" s="145"/>
      <c r="J314" s="145"/>
      <c r="K314" s="58"/>
      <c r="L314" s="58"/>
    </row>
    <row r="315" spans="1:12" ht="20.100000000000001" customHeight="1" x14ac:dyDescent="0.2">
      <c r="A315" s="58"/>
      <c r="B315" s="148"/>
      <c r="C315" s="58"/>
      <c r="D315" s="58"/>
      <c r="E315" s="58"/>
      <c r="F315" s="58"/>
      <c r="G315" s="145"/>
      <c r="H315" s="145"/>
      <c r="I315" s="145"/>
      <c r="J315" s="145"/>
      <c r="K315" s="58"/>
      <c r="L315" s="58"/>
    </row>
    <row r="316" spans="1:12" ht="20.100000000000001" customHeight="1" x14ac:dyDescent="0.2">
      <c r="A316" s="58"/>
      <c r="B316" s="148"/>
      <c r="C316" s="58"/>
      <c r="D316" s="58"/>
      <c r="E316" s="58"/>
      <c r="F316" s="58"/>
      <c r="G316" s="145"/>
      <c r="H316" s="145"/>
      <c r="I316" s="145"/>
      <c r="J316" s="145"/>
      <c r="K316" s="58"/>
      <c r="L316" s="58"/>
    </row>
    <row r="317" spans="1:12" ht="20.100000000000001" customHeight="1" x14ac:dyDescent="0.2">
      <c r="A317" s="58"/>
      <c r="B317" s="148"/>
      <c r="C317" s="58"/>
      <c r="D317" s="58"/>
      <c r="E317" s="58"/>
      <c r="F317" s="58"/>
      <c r="G317" s="145"/>
      <c r="H317" s="145"/>
      <c r="I317" s="145"/>
      <c r="J317" s="145"/>
      <c r="K317" s="58"/>
      <c r="L317" s="58"/>
    </row>
    <row r="318" spans="1:12" ht="20.100000000000001" customHeight="1" x14ac:dyDescent="0.2">
      <c r="A318" s="58"/>
      <c r="B318" s="148"/>
      <c r="C318" s="58"/>
      <c r="D318" s="58"/>
      <c r="E318" s="58"/>
      <c r="F318" s="58"/>
      <c r="G318" s="145"/>
      <c r="H318" s="145"/>
      <c r="I318" s="145"/>
      <c r="J318" s="145"/>
      <c r="K318" s="58"/>
      <c r="L318" s="58"/>
    </row>
    <row r="319" spans="1:12" ht="20.100000000000001" customHeight="1" x14ac:dyDescent="0.2">
      <c r="A319" s="58"/>
      <c r="B319" s="148"/>
      <c r="C319" s="58"/>
      <c r="D319" s="58"/>
      <c r="E319" s="58"/>
      <c r="F319" s="58"/>
      <c r="G319" s="145"/>
      <c r="H319" s="145"/>
      <c r="I319" s="145"/>
      <c r="J319" s="145"/>
      <c r="K319" s="58"/>
      <c r="L319" s="58"/>
    </row>
    <row r="320" spans="1:12" ht="20.100000000000001" customHeight="1" x14ac:dyDescent="0.2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</row>
    <row r="321" spans="1:12" ht="20.100000000000001" customHeight="1" x14ac:dyDescent="0.2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</row>
    <row r="322" spans="1:12" ht="20.100000000000001" customHeight="1" x14ac:dyDescent="0.2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</row>
    <row r="323" spans="1:12" ht="20.100000000000001" customHeight="1" x14ac:dyDescent="0.2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</row>
    <row r="324" spans="1:12" ht="20.100000000000001" customHeight="1" x14ac:dyDescent="0.2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</row>
    <row r="325" spans="1:12" ht="20.100000000000001" customHeight="1" x14ac:dyDescent="0.2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</row>
  </sheetData>
  <mergeCells count="1">
    <mergeCell ref="C40:J40"/>
  </mergeCells>
  <phoneticPr fontId="0" type="noConversion"/>
  <dataValidations count="2">
    <dataValidation type="list" allowBlank="1" showInputMessage="1" showErrorMessage="1" sqref="D24">
      <formula1>Date</formula1>
    </dataValidation>
    <dataValidation type="list" allowBlank="1" showInputMessage="1" showErrorMessage="1" sqref="G26">
      <formula1>TVA</formula1>
    </dataValidation>
  </dataValidations>
  <pageMargins left="0" right="0" top="0" bottom="0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45"/>
  <sheetViews>
    <sheetView workbookViewId="0">
      <selection activeCell="M12" sqref="M12"/>
    </sheetView>
  </sheetViews>
  <sheetFormatPr baseColWidth="10" defaultRowHeight="12.75" x14ac:dyDescent="0.2"/>
  <cols>
    <col min="1" max="1" width="5.140625" customWidth="1"/>
    <col min="2" max="2" width="2.42578125" customWidth="1"/>
    <col min="4" max="4" width="14.140625" customWidth="1"/>
    <col min="9" max="9" width="19.42578125" customWidth="1"/>
    <col min="10" max="10" width="3.140625" customWidth="1"/>
  </cols>
  <sheetData>
    <row r="1" spans="1:10" ht="20.25" customHeight="1" x14ac:dyDescent="0.2">
      <c r="A1" s="48"/>
      <c r="C1">
        <f>Acceuil!G11</f>
        <v>0</v>
      </c>
      <c r="D1" s="5"/>
      <c r="E1" s="5"/>
      <c r="F1" s="5"/>
      <c r="G1" s="5"/>
      <c r="H1" s="5"/>
      <c r="J1" s="31"/>
    </row>
    <row r="2" spans="1:10" ht="20.25" customHeight="1" x14ac:dyDescent="0.2">
      <c r="A2" s="48"/>
      <c r="D2" s="5"/>
      <c r="E2" s="5"/>
      <c r="F2" s="5"/>
      <c r="G2" s="5"/>
      <c r="H2" s="5"/>
      <c r="J2" s="31"/>
    </row>
    <row r="3" spans="1:10" ht="29.25" customHeight="1" x14ac:dyDescent="0.3">
      <c r="A3" s="48"/>
      <c r="C3" s="342" t="s">
        <v>16</v>
      </c>
      <c r="J3" s="31"/>
    </row>
    <row r="4" spans="1:10" ht="16.5" customHeight="1" x14ac:dyDescent="0.3">
      <c r="A4" s="48"/>
      <c r="C4" s="342"/>
      <c r="J4" s="31"/>
    </row>
    <row r="5" spans="1:10" ht="20.25" customHeight="1" x14ac:dyDescent="0.2">
      <c r="A5" s="48"/>
      <c r="C5" s="2" t="s">
        <v>187</v>
      </c>
      <c r="D5" s="2"/>
      <c r="I5" s="308">
        <f>'Lignes de calculs'!F85</f>
        <v>0</v>
      </c>
      <c r="J5" s="31"/>
    </row>
    <row r="6" spans="1:10" ht="20.25" customHeight="1" x14ac:dyDescent="0.2">
      <c r="A6" s="48"/>
      <c r="C6" s="11"/>
      <c r="I6" s="309"/>
      <c r="J6" s="31"/>
    </row>
    <row r="7" spans="1:10" ht="20.25" customHeight="1" x14ac:dyDescent="0.2">
      <c r="A7" s="48"/>
      <c r="C7" s="2" t="s">
        <v>188</v>
      </c>
      <c r="D7" s="2"/>
      <c r="E7" s="65" t="s">
        <v>36</v>
      </c>
      <c r="F7" s="66">
        <f>Bibliotèque!K1</f>
        <v>0</v>
      </c>
      <c r="G7" s="67">
        <f>I5*F7</f>
        <v>0</v>
      </c>
      <c r="H7" s="67"/>
      <c r="I7" s="310">
        <f>I5+G7</f>
        <v>0</v>
      </c>
      <c r="J7" s="31"/>
    </row>
    <row r="8" spans="1:10" ht="20.25" customHeight="1" x14ac:dyDescent="0.2">
      <c r="A8" s="48"/>
      <c r="C8" s="2"/>
      <c r="D8" s="2"/>
      <c r="E8" s="65"/>
      <c r="F8" s="66"/>
      <c r="G8" s="67"/>
      <c r="H8" s="67"/>
      <c r="I8" s="371"/>
      <c r="J8" s="31"/>
    </row>
    <row r="9" spans="1:10" ht="20.25" customHeight="1" x14ac:dyDescent="0.2">
      <c r="A9" s="48"/>
      <c r="C9" s="2"/>
      <c r="D9" s="2"/>
      <c r="E9" s="65"/>
      <c r="F9" s="66"/>
      <c r="G9" s="67"/>
      <c r="H9" s="67"/>
      <c r="I9" s="371"/>
      <c r="J9" s="31"/>
    </row>
    <row r="10" spans="1:10" ht="20.25" customHeight="1" x14ac:dyDescent="0.2">
      <c r="A10" s="48"/>
      <c r="C10" s="5"/>
      <c r="D10" s="5"/>
      <c r="E10" s="10"/>
      <c r="F10" s="5"/>
      <c r="G10" s="5"/>
      <c r="H10" s="5"/>
      <c r="I10" s="312"/>
      <c r="J10" s="31"/>
    </row>
    <row r="11" spans="1:10" ht="20.25" customHeight="1" x14ac:dyDescent="0.25">
      <c r="A11" s="48"/>
      <c r="C11" s="169" t="s">
        <v>134</v>
      </c>
      <c r="D11" s="169"/>
      <c r="I11" s="311"/>
    </row>
    <row r="12" spans="1:10" ht="20.25" customHeight="1" x14ac:dyDescent="0.2">
      <c r="A12" s="48"/>
      <c r="C12" s="65" t="s">
        <v>53</v>
      </c>
      <c r="D12" s="74">
        <v>5000</v>
      </c>
      <c r="E12" s="113" t="s">
        <v>54</v>
      </c>
      <c r="F12" s="16">
        <v>24</v>
      </c>
      <c r="G12" t="s">
        <v>37</v>
      </c>
      <c r="I12" s="313">
        <f>D12/F12</f>
        <v>208.33333333333334</v>
      </c>
      <c r="J12" s="16"/>
    </row>
    <row r="13" spans="1:10" ht="20.25" customHeight="1" thickBot="1" x14ac:dyDescent="0.25">
      <c r="A13" s="48"/>
      <c r="I13" s="311"/>
      <c r="J13" s="31"/>
    </row>
    <row r="14" spans="1:10" ht="20.25" customHeight="1" thickBot="1" x14ac:dyDescent="0.3">
      <c r="A14" s="48"/>
      <c r="C14" s="3" t="s">
        <v>19</v>
      </c>
      <c r="E14" s="11" t="s">
        <v>17</v>
      </c>
      <c r="I14" s="314">
        <f>I7</f>
        <v>0</v>
      </c>
      <c r="J14" s="31"/>
    </row>
    <row r="15" spans="1:10" ht="20.25" customHeight="1" x14ac:dyDescent="0.2">
      <c r="A15" s="48"/>
      <c r="F15" s="50"/>
      <c r="J15" s="31"/>
    </row>
    <row r="16" spans="1:10" ht="20.25" customHeight="1" x14ac:dyDescent="0.2">
      <c r="A16" s="48"/>
      <c r="C16" s="11" t="s">
        <v>56</v>
      </c>
      <c r="G16" s="55"/>
      <c r="H16" s="55"/>
      <c r="I16" s="5"/>
    </row>
    <row r="17" spans="1:9" ht="20.25" customHeight="1" x14ac:dyDescent="0.2">
      <c r="A17" s="48"/>
      <c r="C17" s="11" t="s">
        <v>26</v>
      </c>
      <c r="G17" s="56"/>
      <c r="H17" s="56"/>
      <c r="I17" s="5"/>
    </row>
    <row r="18" spans="1:9" ht="20.25" customHeight="1" x14ac:dyDescent="0.2">
      <c r="A18" s="48"/>
      <c r="G18" s="57"/>
      <c r="H18" s="57"/>
      <c r="I18" s="5"/>
    </row>
    <row r="19" spans="1:9" ht="20.25" customHeight="1" x14ac:dyDescent="0.2">
      <c r="A19" s="48"/>
      <c r="C19" s="11" t="s">
        <v>23</v>
      </c>
    </row>
    <row r="20" spans="1:9" ht="20.25" customHeight="1" x14ac:dyDescent="0.2">
      <c r="A20" s="48"/>
    </row>
    <row r="21" spans="1:9" ht="20.25" customHeight="1" x14ac:dyDescent="0.2">
      <c r="A21" s="48"/>
      <c r="C21" s="37" t="s">
        <v>10</v>
      </c>
      <c r="D21" s="13"/>
      <c r="E21" s="13"/>
      <c r="F21" s="13"/>
    </row>
    <row r="22" spans="1:9" ht="20.25" customHeight="1" x14ac:dyDescent="0.2">
      <c r="A22" s="48"/>
      <c r="C22" s="37" t="s">
        <v>13</v>
      </c>
      <c r="D22" s="13"/>
      <c r="E22" s="13"/>
      <c r="F22" s="13"/>
    </row>
    <row r="23" spans="1:9" ht="20.25" customHeight="1" x14ac:dyDescent="0.2">
      <c r="A23" s="48"/>
      <c r="C23" s="37" t="s">
        <v>11</v>
      </c>
      <c r="D23" s="13"/>
      <c r="E23" s="13"/>
      <c r="F23" s="13"/>
    </row>
    <row r="24" spans="1:9" ht="20.25" customHeight="1" x14ac:dyDescent="0.2">
      <c r="A24" s="48"/>
      <c r="G24" s="5"/>
      <c r="H24" s="5"/>
    </row>
    <row r="25" spans="1:9" ht="15" customHeight="1" x14ac:dyDescent="0.2">
      <c r="A25" s="48"/>
      <c r="C25" s="28" t="s">
        <v>5</v>
      </c>
      <c r="D25" s="11"/>
      <c r="E25" s="11"/>
      <c r="F25" s="12"/>
      <c r="G25" s="32"/>
      <c r="H25" s="32"/>
    </row>
    <row r="26" spans="1:9" ht="15" customHeight="1" x14ac:dyDescent="0.2">
      <c r="A26" s="48"/>
      <c r="C26" s="29" t="s">
        <v>6</v>
      </c>
      <c r="D26" s="11"/>
      <c r="E26" s="11"/>
      <c r="F26" s="17"/>
    </row>
    <row r="27" spans="1:9" ht="15" customHeight="1" x14ac:dyDescent="0.2">
      <c r="A27" s="48"/>
      <c r="C27" s="29" t="s">
        <v>7</v>
      </c>
      <c r="D27" s="11"/>
      <c r="E27" s="11"/>
      <c r="F27" s="14"/>
      <c r="G27" s="9"/>
      <c r="H27" s="9"/>
    </row>
    <row r="28" spans="1:9" ht="15" customHeight="1" x14ac:dyDescent="0.2">
      <c r="A28" s="48"/>
      <c r="C28" s="29" t="s">
        <v>4</v>
      </c>
      <c r="D28" s="11"/>
      <c r="E28" s="11"/>
      <c r="F28" s="14"/>
      <c r="G28" s="26"/>
      <c r="H28" s="26"/>
    </row>
    <row r="29" spans="1:9" ht="15" customHeight="1" x14ac:dyDescent="0.2">
      <c r="A29" s="48"/>
      <c r="C29" s="29" t="s">
        <v>8</v>
      </c>
      <c r="D29" s="11"/>
      <c r="E29" s="11"/>
      <c r="F29" s="14"/>
      <c r="G29" s="15"/>
      <c r="H29" s="15"/>
    </row>
    <row r="30" spans="1:9" ht="15" customHeight="1" x14ac:dyDescent="0.2">
      <c r="A30" s="48"/>
      <c r="C30" s="4" t="s">
        <v>18</v>
      </c>
      <c r="D30" s="11"/>
      <c r="E30" s="11"/>
      <c r="F30" s="14"/>
      <c r="G30" s="15"/>
      <c r="H30" s="15"/>
    </row>
    <row r="31" spans="1:9" ht="20.25" customHeight="1" x14ac:dyDescent="0.2">
      <c r="A31" s="48"/>
      <c r="C31" s="4"/>
      <c r="D31" s="11"/>
      <c r="E31" s="11"/>
      <c r="F31" s="14"/>
      <c r="G31" s="15"/>
      <c r="H31" s="15"/>
    </row>
    <row r="32" spans="1:9" ht="20.25" customHeight="1" x14ac:dyDescent="0.2">
      <c r="A32" s="48"/>
      <c r="D32" s="11"/>
      <c r="E32" s="11"/>
      <c r="F32" s="14"/>
      <c r="G32" s="15"/>
      <c r="H32" s="15"/>
    </row>
    <row r="33" spans="1:9" ht="20.25" customHeight="1" x14ac:dyDescent="0.2">
      <c r="A33" s="48"/>
      <c r="C33" s="36" t="s">
        <v>9</v>
      </c>
      <c r="D33" s="11"/>
      <c r="F33" s="14" t="s">
        <v>186</v>
      </c>
      <c r="I33" s="49"/>
    </row>
    <row r="34" spans="1:9" ht="20.25" customHeight="1" x14ac:dyDescent="0.2">
      <c r="A34" s="48"/>
      <c r="C34" s="36"/>
      <c r="D34" s="11"/>
      <c r="F34" s="14" t="s">
        <v>14</v>
      </c>
      <c r="I34" s="41"/>
    </row>
    <row r="35" spans="1:9" ht="20.25" customHeight="1" x14ac:dyDescent="0.2">
      <c r="A35" s="48"/>
    </row>
    <row r="36" spans="1:9" ht="20.25" customHeight="1" x14ac:dyDescent="0.2">
      <c r="A36" s="48"/>
      <c r="F36" s="11" t="s">
        <v>38</v>
      </c>
      <c r="I36" s="76"/>
    </row>
    <row r="37" spans="1:9" ht="20.25" customHeight="1" x14ac:dyDescent="0.2">
      <c r="A37" s="48"/>
      <c r="F37" s="11"/>
      <c r="I37" s="5"/>
    </row>
    <row r="38" spans="1:9" ht="13.5" customHeight="1" x14ac:dyDescent="0.2">
      <c r="A38" s="48"/>
    </row>
    <row r="39" spans="1:9" ht="20.25" customHeight="1" x14ac:dyDescent="0.2">
      <c r="A39" s="48"/>
      <c r="D39" t="s">
        <v>21</v>
      </c>
      <c r="I39" s="53">
        <f>Acceuil!G11</f>
        <v>0</v>
      </c>
    </row>
    <row r="40" spans="1:9" ht="20.25" customHeight="1" x14ac:dyDescent="0.2">
      <c r="A40" s="48"/>
      <c r="I40" s="132" t="s">
        <v>55</v>
      </c>
    </row>
    <row r="41" spans="1:9" ht="20.25" customHeight="1" x14ac:dyDescent="0.2">
      <c r="A41" s="48"/>
      <c r="C41" s="11" t="s">
        <v>20</v>
      </c>
    </row>
    <row r="42" spans="1:9" x14ac:dyDescent="0.2">
      <c r="A42" s="48"/>
    </row>
    <row r="43" spans="1:9" x14ac:dyDescent="0.2">
      <c r="A43" s="48"/>
    </row>
    <row r="44" spans="1:9" ht="8.25" customHeight="1" x14ac:dyDescent="0.2">
      <c r="A44" s="48"/>
      <c r="E44" s="5"/>
      <c r="F44" s="5"/>
      <c r="G44" s="5"/>
      <c r="H44" s="5"/>
    </row>
    <row r="45" spans="1:9" x14ac:dyDescent="0.2">
      <c r="A45" s="48"/>
      <c r="C45" s="38" t="s">
        <v>12</v>
      </c>
      <c r="D45" s="11"/>
      <c r="E45" s="5"/>
      <c r="F45" s="5"/>
      <c r="G45" s="5"/>
      <c r="H45" s="5"/>
      <c r="I45" s="341" t="s">
        <v>22</v>
      </c>
    </row>
  </sheetData>
  <pageMargins left="0" right="0" top="0" bottom="0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4"/>
  <sheetViews>
    <sheetView topLeftCell="A49" workbookViewId="0">
      <selection activeCell="I75" sqref="I75"/>
    </sheetView>
  </sheetViews>
  <sheetFormatPr baseColWidth="10" defaultRowHeight="12.75" x14ac:dyDescent="0.2"/>
  <cols>
    <col min="1" max="1" width="5.85546875" customWidth="1"/>
    <col min="2" max="2" width="4.85546875" customWidth="1"/>
    <col min="3" max="3" width="49" style="367" customWidth="1"/>
    <col min="4" max="4" width="14.140625" customWidth="1"/>
    <col min="5" max="5" width="13.85546875" customWidth="1"/>
    <col min="6" max="6" width="14.42578125" customWidth="1"/>
    <col min="8" max="8" width="14.28515625" customWidth="1"/>
    <col min="9" max="9" width="15.42578125" customWidth="1"/>
  </cols>
  <sheetData>
    <row r="1" spans="2:14" ht="13.5" thickBot="1" x14ac:dyDescent="0.25">
      <c r="C1" s="351">
        <f>Acceuil!G11</f>
        <v>0</v>
      </c>
      <c r="H1" s="102"/>
    </row>
    <row r="2" spans="2:14" ht="13.5" thickBot="1" x14ac:dyDescent="0.25">
      <c r="B2" s="62" t="s">
        <v>0</v>
      </c>
      <c r="C2" s="370" t="s">
        <v>200</v>
      </c>
      <c r="D2" s="130"/>
      <c r="E2" s="131" t="s">
        <v>3</v>
      </c>
      <c r="F2" s="63" t="s">
        <v>2</v>
      </c>
      <c r="G2" s="119" t="s">
        <v>51</v>
      </c>
      <c r="H2" s="120" t="s">
        <v>52</v>
      </c>
      <c r="I2" s="70" t="s">
        <v>91</v>
      </c>
      <c r="J2" s="129"/>
      <c r="K2" s="129"/>
      <c r="L2" s="5"/>
    </row>
    <row r="3" spans="2:14" x14ac:dyDescent="0.2">
      <c r="B3" s="179"/>
      <c r="C3" s="352"/>
      <c r="D3" s="187"/>
      <c r="E3" s="126"/>
      <c r="F3" s="121"/>
      <c r="G3" s="181"/>
      <c r="H3" s="122"/>
      <c r="J3" s="5"/>
      <c r="K3" s="5"/>
      <c r="L3" s="5"/>
    </row>
    <row r="4" spans="2:14" x14ac:dyDescent="0.2">
      <c r="B4" s="188"/>
      <c r="C4" s="353" t="s">
        <v>24</v>
      </c>
      <c r="D4" s="189"/>
      <c r="E4" s="123"/>
      <c r="F4" s="124"/>
      <c r="G4" s="181"/>
      <c r="H4" s="125"/>
      <c r="J4" s="5"/>
      <c r="K4" s="5"/>
      <c r="L4" s="5"/>
      <c r="M4" s="5"/>
      <c r="N4" s="5"/>
    </row>
    <row r="5" spans="2:14" ht="12.75" customHeight="1" x14ac:dyDescent="0.2">
      <c r="B5" s="188"/>
      <c r="C5" s="354" t="s">
        <v>28</v>
      </c>
      <c r="D5" s="189"/>
      <c r="E5" s="123">
        <f>G5*'Coût de revient'!$P$8</f>
        <v>0</v>
      </c>
      <c r="F5" s="124">
        <f t="shared" ref="F5:F23" si="0">E5*B5</f>
        <v>0</v>
      </c>
      <c r="G5" s="181"/>
      <c r="H5" s="125">
        <f t="shared" ref="H5:H23" si="1">IF(G5="",F5/1.2,G5*B5)</f>
        <v>0</v>
      </c>
      <c r="J5" s="5"/>
      <c r="K5" s="5"/>
      <c r="L5" s="5"/>
      <c r="M5" s="5"/>
      <c r="N5" s="5"/>
    </row>
    <row r="6" spans="2:14" x14ac:dyDescent="0.2">
      <c r="B6" s="188"/>
      <c r="C6" s="355"/>
      <c r="D6" s="189"/>
      <c r="E6" s="123">
        <f>G6*'Coût de revient'!$P$8</f>
        <v>0</v>
      </c>
      <c r="F6" s="124">
        <f t="shared" si="0"/>
        <v>0</v>
      </c>
      <c r="G6" s="181"/>
      <c r="H6" s="125">
        <f t="shared" si="1"/>
        <v>0</v>
      </c>
      <c r="J6" s="5"/>
      <c r="K6" s="5"/>
      <c r="L6" s="5"/>
      <c r="M6" s="5"/>
      <c r="N6" s="5"/>
    </row>
    <row r="7" spans="2:14" x14ac:dyDescent="0.2">
      <c r="B7" s="188"/>
      <c r="C7" s="353" t="s">
        <v>97</v>
      </c>
      <c r="D7" s="189"/>
      <c r="E7" s="123">
        <f>G7*'Coût de revient'!$P$8</f>
        <v>0</v>
      </c>
      <c r="F7" s="124">
        <f t="shared" si="0"/>
        <v>0</v>
      </c>
      <c r="G7" s="181"/>
      <c r="H7" s="125">
        <f t="shared" si="1"/>
        <v>0</v>
      </c>
      <c r="J7" s="5"/>
      <c r="K7" s="5"/>
      <c r="L7" s="5"/>
      <c r="M7" s="5"/>
      <c r="N7" s="5"/>
    </row>
    <row r="8" spans="2:14" ht="28.5" customHeight="1" x14ac:dyDescent="0.2">
      <c r="B8" s="188"/>
      <c r="C8" s="355" t="s">
        <v>199</v>
      </c>
      <c r="D8" s="189"/>
      <c r="E8" s="123">
        <f>G8*'Coût de revient'!$P$8</f>
        <v>0</v>
      </c>
      <c r="F8" s="124">
        <f t="shared" si="0"/>
        <v>0</v>
      </c>
      <c r="G8" s="181"/>
      <c r="H8" s="125">
        <f t="shared" si="1"/>
        <v>0</v>
      </c>
      <c r="J8" s="5"/>
      <c r="K8" s="5"/>
      <c r="L8" s="5"/>
      <c r="M8" s="5"/>
      <c r="N8" s="5"/>
    </row>
    <row r="9" spans="2:14" x14ac:dyDescent="0.2">
      <c r="B9" s="188"/>
      <c r="C9" s="355"/>
      <c r="D9" s="189"/>
      <c r="E9" s="123">
        <f>G9*'Coût de revient'!$P$8</f>
        <v>0</v>
      </c>
      <c r="F9" s="124">
        <f t="shared" si="0"/>
        <v>0</v>
      </c>
      <c r="G9" s="181"/>
      <c r="H9" s="125">
        <f t="shared" si="1"/>
        <v>0</v>
      </c>
      <c r="J9" s="5"/>
      <c r="K9" s="5"/>
      <c r="L9" s="5"/>
      <c r="M9" s="5"/>
      <c r="N9" s="5"/>
    </row>
    <row r="10" spans="2:14" x14ac:dyDescent="0.2">
      <c r="B10" s="188"/>
      <c r="C10" s="353" t="s">
        <v>25</v>
      </c>
      <c r="D10" s="189"/>
      <c r="E10" s="123">
        <f>G10*'Coût de revient'!$P$8</f>
        <v>0</v>
      </c>
      <c r="F10" s="124">
        <f t="shared" si="0"/>
        <v>0</v>
      </c>
      <c r="G10" s="181"/>
      <c r="H10" s="125">
        <f t="shared" si="1"/>
        <v>0</v>
      </c>
      <c r="J10" s="5"/>
      <c r="K10" s="5"/>
      <c r="L10" s="5"/>
      <c r="M10" s="5"/>
      <c r="N10" s="5"/>
    </row>
    <row r="11" spans="2:14" ht="12.75" customHeight="1" x14ac:dyDescent="0.2">
      <c r="B11" s="188"/>
      <c r="C11" s="355" t="s">
        <v>123</v>
      </c>
      <c r="D11" s="189"/>
      <c r="E11" s="123">
        <f>G11*'Coût de revient'!$P$8</f>
        <v>0</v>
      </c>
      <c r="F11" s="124">
        <f t="shared" si="0"/>
        <v>0</v>
      </c>
      <c r="G11" s="181"/>
      <c r="H11" s="125">
        <f t="shared" si="1"/>
        <v>0</v>
      </c>
      <c r="J11" s="5"/>
      <c r="K11" s="5"/>
      <c r="L11" s="5"/>
      <c r="M11" s="5"/>
      <c r="N11" s="5"/>
    </row>
    <row r="12" spans="2:14" x14ac:dyDescent="0.2">
      <c r="B12" s="188"/>
      <c r="C12" s="355"/>
      <c r="D12" s="189"/>
      <c r="E12" s="123">
        <f>G12*'Coût de revient'!$P$8</f>
        <v>0</v>
      </c>
      <c r="F12" s="124">
        <f t="shared" si="0"/>
        <v>0</v>
      </c>
      <c r="G12" s="181"/>
      <c r="H12" s="125">
        <f t="shared" si="1"/>
        <v>0</v>
      </c>
      <c r="J12" s="5"/>
      <c r="K12" s="5"/>
      <c r="L12" s="5"/>
      <c r="M12" s="5"/>
      <c r="N12" s="5"/>
    </row>
    <row r="13" spans="2:14" x14ac:dyDescent="0.2">
      <c r="B13" s="188"/>
      <c r="C13" s="353" t="s">
        <v>124</v>
      </c>
      <c r="D13" s="189"/>
      <c r="E13" s="123">
        <f>G13*'Coût de revient'!$P$8</f>
        <v>0</v>
      </c>
      <c r="F13" s="124">
        <f t="shared" si="0"/>
        <v>0</v>
      </c>
      <c r="G13" s="181"/>
      <c r="H13" s="125">
        <f t="shared" si="1"/>
        <v>0</v>
      </c>
      <c r="J13" s="5"/>
      <c r="K13" s="5"/>
      <c r="L13" s="5"/>
      <c r="M13" s="5"/>
      <c r="N13" s="5"/>
    </row>
    <row r="14" spans="2:14" ht="12.75" customHeight="1" x14ac:dyDescent="0.2">
      <c r="B14" s="188"/>
      <c r="C14" s="355" t="s">
        <v>150</v>
      </c>
      <c r="D14" s="189"/>
      <c r="E14" s="123">
        <f>G14*'Coût de revient'!$P$8</f>
        <v>0</v>
      </c>
      <c r="F14" s="124">
        <f t="shared" si="0"/>
        <v>0</v>
      </c>
      <c r="G14" s="181"/>
      <c r="H14" s="125">
        <f t="shared" si="1"/>
        <v>0</v>
      </c>
      <c r="J14" s="5"/>
      <c r="K14" s="5"/>
      <c r="L14" s="5"/>
      <c r="M14" s="5"/>
      <c r="N14" s="5"/>
    </row>
    <row r="15" spans="2:14" ht="12.75" customHeight="1" x14ac:dyDescent="0.2">
      <c r="B15" s="188"/>
      <c r="C15" s="355" t="s">
        <v>149</v>
      </c>
      <c r="D15" s="189"/>
      <c r="E15" s="123">
        <f>G15*'Coût de revient'!$P$8</f>
        <v>0</v>
      </c>
      <c r="F15" s="124">
        <f t="shared" si="0"/>
        <v>0</v>
      </c>
      <c r="G15" s="181"/>
      <c r="H15" s="125">
        <f t="shared" si="1"/>
        <v>0</v>
      </c>
      <c r="J15" s="5"/>
      <c r="K15" s="5"/>
      <c r="L15" s="5"/>
      <c r="M15" s="5"/>
      <c r="N15" s="5"/>
    </row>
    <row r="16" spans="2:14" ht="12.75" customHeight="1" x14ac:dyDescent="0.2">
      <c r="B16" s="188"/>
      <c r="C16" s="355" t="s">
        <v>125</v>
      </c>
      <c r="D16" s="189"/>
      <c r="E16" s="123">
        <f>G16*'Coût de revient'!$P$8</f>
        <v>0</v>
      </c>
      <c r="F16" s="124">
        <f t="shared" si="0"/>
        <v>0</v>
      </c>
      <c r="G16" s="181"/>
      <c r="H16" s="125">
        <f t="shared" si="1"/>
        <v>0</v>
      </c>
      <c r="J16" s="5"/>
      <c r="K16" s="5"/>
      <c r="L16" s="5"/>
      <c r="M16" s="5"/>
      <c r="N16" s="5"/>
    </row>
    <row r="17" spans="2:14" x14ac:dyDescent="0.2">
      <c r="B17" s="188"/>
      <c r="C17" s="355"/>
      <c r="D17" s="189"/>
      <c r="E17" s="123">
        <f>G17*'Coût de revient'!$P$8</f>
        <v>0</v>
      </c>
      <c r="F17" s="124">
        <f t="shared" si="0"/>
        <v>0</v>
      </c>
      <c r="G17" s="181"/>
      <c r="H17" s="125">
        <f t="shared" si="1"/>
        <v>0</v>
      </c>
      <c r="J17" s="5"/>
      <c r="K17" s="5"/>
      <c r="L17" s="5"/>
      <c r="M17" s="5"/>
      <c r="N17" s="5"/>
    </row>
    <row r="18" spans="2:14" x14ac:dyDescent="0.2">
      <c r="B18" s="188"/>
      <c r="C18" s="353" t="s">
        <v>194</v>
      </c>
      <c r="D18" s="189"/>
      <c r="E18" s="123">
        <f>G18*'Coût de revient'!$P$8</f>
        <v>0</v>
      </c>
      <c r="F18" s="124">
        <f t="shared" si="0"/>
        <v>0</v>
      </c>
      <c r="G18" s="181"/>
      <c r="H18" s="125">
        <f t="shared" si="1"/>
        <v>0</v>
      </c>
      <c r="J18" s="5"/>
      <c r="K18" s="5"/>
      <c r="L18" s="5"/>
      <c r="M18" s="5"/>
      <c r="N18" s="5"/>
    </row>
    <row r="19" spans="2:14" ht="12.75" customHeight="1" x14ac:dyDescent="0.2">
      <c r="B19" s="188"/>
      <c r="C19" s="355" t="s">
        <v>195</v>
      </c>
      <c r="D19" s="189"/>
      <c r="E19" s="123">
        <f>G19*'Coût de revient'!$P$8</f>
        <v>0</v>
      </c>
      <c r="F19" s="124">
        <f t="shared" si="0"/>
        <v>0</v>
      </c>
      <c r="G19" s="181"/>
      <c r="H19" s="125">
        <f t="shared" si="1"/>
        <v>0</v>
      </c>
      <c r="J19" s="5"/>
      <c r="K19" s="5"/>
      <c r="L19" s="5"/>
      <c r="M19" s="5"/>
      <c r="N19" s="5"/>
    </row>
    <row r="20" spans="2:14" x14ac:dyDescent="0.2">
      <c r="B20" s="188"/>
      <c r="C20" s="355"/>
      <c r="D20" s="189"/>
      <c r="E20" s="123">
        <f>G20*'Coût de revient'!$P$8</f>
        <v>0</v>
      </c>
      <c r="F20" s="124">
        <f t="shared" si="0"/>
        <v>0</v>
      </c>
      <c r="G20" s="181"/>
      <c r="H20" s="125">
        <f t="shared" si="1"/>
        <v>0</v>
      </c>
      <c r="J20" s="5"/>
      <c r="K20" s="5"/>
      <c r="L20" s="5"/>
      <c r="M20" s="5"/>
      <c r="N20" s="5"/>
    </row>
    <row r="21" spans="2:14" x14ac:dyDescent="0.2">
      <c r="B21" s="188"/>
      <c r="C21" s="353" t="s">
        <v>173</v>
      </c>
      <c r="D21" s="189"/>
      <c r="E21" s="123">
        <f>G21*'Coût de revient'!$P$8</f>
        <v>0</v>
      </c>
      <c r="F21" s="124">
        <f t="shared" si="0"/>
        <v>0</v>
      </c>
      <c r="G21" s="181"/>
      <c r="H21" s="125">
        <f t="shared" si="1"/>
        <v>0</v>
      </c>
      <c r="J21" s="5"/>
      <c r="K21" s="5"/>
      <c r="L21" s="5"/>
      <c r="M21" s="5"/>
      <c r="N21" s="5"/>
    </row>
    <row r="22" spans="2:14" ht="12.75" customHeight="1" x14ac:dyDescent="0.2">
      <c r="B22" s="188"/>
      <c r="C22" s="356" t="s">
        <v>174</v>
      </c>
      <c r="D22" s="189"/>
      <c r="E22" s="123">
        <f>G22*'Coût de revient'!$P$8</f>
        <v>0</v>
      </c>
      <c r="F22" s="124">
        <f t="shared" si="0"/>
        <v>0</v>
      </c>
      <c r="G22" s="181"/>
      <c r="H22" s="125">
        <f t="shared" si="1"/>
        <v>0</v>
      </c>
      <c r="J22" s="5"/>
      <c r="K22" s="5"/>
      <c r="L22" s="5"/>
      <c r="M22" s="5"/>
      <c r="N22" s="5"/>
    </row>
    <row r="23" spans="2:14" ht="12.75" customHeight="1" x14ac:dyDescent="0.2">
      <c r="B23" s="188"/>
      <c r="C23" s="356" t="s">
        <v>175</v>
      </c>
      <c r="D23" s="189"/>
      <c r="E23" s="123">
        <f>G23*'Coût de revient'!$P$8</f>
        <v>0</v>
      </c>
      <c r="F23" s="124">
        <f t="shared" si="0"/>
        <v>0</v>
      </c>
      <c r="G23" s="181"/>
      <c r="H23" s="125">
        <f t="shared" si="1"/>
        <v>0</v>
      </c>
      <c r="J23" s="5"/>
      <c r="K23" s="5"/>
      <c r="L23" s="5"/>
      <c r="M23" s="5"/>
      <c r="N23" s="5"/>
    </row>
    <row r="24" spans="2:14" x14ac:dyDescent="0.2">
      <c r="B24" s="188"/>
      <c r="C24" s="356"/>
      <c r="D24" s="189"/>
      <c r="E24" s="123"/>
      <c r="F24" s="124"/>
      <c r="G24" s="181"/>
      <c r="H24" s="125"/>
      <c r="J24" s="5"/>
      <c r="K24" s="5"/>
      <c r="L24" s="5"/>
      <c r="M24" s="5"/>
      <c r="N24" s="5"/>
    </row>
    <row r="25" spans="2:14" x14ac:dyDescent="0.2">
      <c r="B25" s="188"/>
      <c r="C25" s="355"/>
      <c r="D25" s="189"/>
      <c r="E25" s="123">
        <f>G25*'Coût de revient'!$P$8</f>
        <v>0</v>
      </c>
      <c r="F25" s="124">
        <f t="shared" ref="F25:F56" si="2">E25*B25</f>
        <v>0</v>
      </c>
      <c r="G25" s="181"/>
      <c r="H25" s="125">
        <f t="shared" ref="H25:H56" si="3">IF(G25="",F25/1.2,G25*B25)</f>
        <v>0</v>
      </c>
      <c r="J25" s="5"/>
      <c r="K25" s="5"/>
      <c r="L25" s="5"/>
      <c r="M25" s="5"/>
      <c r="N25" s="5"/>
    </row>
    <row r="26" spans="2:14" x14ac:dyDescent="0.2">
      <c r="B26" s="188"/>
      <c r="C26" s="355"/>
      <c r="D26" s="189"/>
      <c r="E26" s="123">
        <f>G26*'Coût de revient'!$P$8</f>
        <v>0</v>
      </c>
      <c r="F26" s="124">
        <f t="shared" si="2"/>
        <v>0</v>
      </c>
      <c r="G26" s="181"/>
      <c r="H26" s="125">
        <f t="shared" si="3"/>
        <v>0</v>
      </c>
      <c r="J26" s="127"/>
      <c r="K26" s="127"/>
      <c r="L26" s="75"/>
      <c r="M26" s="128"/>
      <c r="N26" s="5"/>
    </row>
    <row r="27" spans="2:14" x14ac:dyDescent="0.2">
      <c r="B27" s="188"/>
      <c r="C27" s="353" t="s">
        <v>126</v>
      </c>
      <c r="D27" s="189"/>
      <c r="E27" s="123">
        <f>G27*'Coût de revient'!$P$8</f>
        <v>0</v>
      </c>
      <c r="F27" s="124">
        <f t="shared" si="2"/>
        <v>0</v>
      </c>
      <c r="G27" s="181"/>
      <c r="H27" s="125">
        <f t="shared" si="3"/>
        <v>0</v>
      </c>
      <c r="J27" s="127"/>
      <c r="K27" s="127"/>
      <c r="L27" s="75"/>
      <c r="M27" s="128"/>
      <c r="N27" s="5"/>
    </row>
    <row r="28" spans="2:14" ht="12.75" customHeight="1" x14ac:dyDescent="0.2">
      <c r="B28" s="188"/>
      <c r="C28" s="355" t="s">
        <v>127</v>
      </c>
      <c r="D28" s="189"/>
      <c r="E28" s="123">
        <f>G28*'Coût de revient'!$P$8</f>
        <v>0</v>
      </c>
      <c r="F28" s="124">
        <f t="shared" si="2"/>
        <v>0</v>
      </c>
      <c r="G28" s="181"/>
      <c r="H28" s="125">
        <f t="shared" si="3"/>
        <v>0</v>
      </c>
      <c r="J28" s="127"/>
      <c r="K28" s="127"/>
      <c r="L28" s="75"/>
      <c r="M28" s="128"/>
      <c r="N28" s="5"/>
    </row>
    <row r="29" spans="2:14" x14ac:dyDescent="0.2">
      <c r="B29" s="188"/>
      <c r="C29" s="355"/>
      <c r="D29" s="189"/>
      <c r="E29" s="123">
        <f>G29*'Coût de revient'!$P$8</f>
        <v>0</v>
      </c>
      <c r="F29" s="124">
        <f t="shared" si="2"/>
        <v>0</v>
      </c>
      <c r="G29" s="181"/>
      <c r="H29" s="125">
        <f t="shared" si="3"/>
        <v>0</v>
      </c>
      <c r="J29" s="127"/>
      <c r="K29" s="127"/>
      <c r="L29" s="75"/>
      <c r="M29" s="128"/>
      <c r="N29" s="5"/>
    </row>
    <row r="30" spans="2:14" x14ac:dyDescent="0.2">
      <c r="B30" s="188"/>
      <c r="C30" s="357" t="s">
        <v>128</v>
      </c>
      <c r="D30" s="189"/>
      <c r="E30" s="123">
        <f>G30*'Coût de revient'!$P$8</f>
        <v>0</v>
      </c>
      <c r="F30" s="124">
        <f t="shared" si="2"/>
        <v>0</v>
      </c>
      <c r="G30" s="181"/>
      <c r="H30" s="125">
        <f t="shared" si="3"/>
        <v>0</v>
      </c>
      <c r="J30" s="127"/>
      <c r="K30" s="127"/>
      <c r="L30" s="75"/>
      <c r="M30" s="128"/>
      <c r="N30" s="5"/>
    </row>
    <row r="31" spans="2:14" ht="12.75" customHeight="1" x14ac:dyDescent="0.2">
      <c r="B31" s="188"/>
      <c r="C31" s="356" t="s">
        <v>151</v>
      </c>
      <c r="D31" s="189"/>
      <c r="E31" s="123">
        <f>G31*'Coût de revient'!$P$8</f>
        <v>0</v>
      </c>
      <c r="F31" s="124">
        <f t="shared" si="2"/>
        <v>0</v>
      </c>
      <c r="G31" s="181"/>
      <c r="H31" s="125">
        <f t="shared" si="3"/>
        <v>0</v>
      </c>
      <c r="J31" s="127"/>
      <c r="K31" s="127"/>
      <c r="L31" s="75"/>
      <c r="M31" s="128"/>
      <c r="N31" s="5"/>
    </row>
    <row r="32" spans="2:14" ht="12.75" customHeight="1" x14ac:dyDescent="0.2">
      <c r="B32" s="188"/>
      <c r="C32" s="356" t="s">
        <v>152</v>
      </c>
      <c r="D32" s="189"/>
      <c r="E32" s="123">
        <f>G32*'Coût de revient'!$P$8</f>
        <v>0</v>
      </c>
      <c r="F32" s="124">
        <f t="shared" si="2"/>
        <v>0</v>
      </c>
      <c r="G32" s="181"/>
      <c r="H32" s="125">
        <f t="shared" si="3"/>
        <v>0</v>
      </c>
      <c r="J32" s="127"/>
      <c r="K32" s="127"/>
      <c r="L32" s="75"/>
      <c r="M32" s="128"/>
      <c r="N32" s="5"/>
    </row>
    <row r="33" spans="2:14" ht="12.75" customHeight="1" x14ac:dyDescent="0.2">
      <c r="B33" s="320"/>
      <c r="C33" s="356" t="s">
        <v>153</v>
      </c>
      <c r="D33" s="189"/>
      <c r="E33" s="123">
        <f>G33*'Coût de revient'!$P$8</f>
        <v>0</v>
      </c>
      <c r="F33" s="124">
        <f t="shared" si="2"/>
        <v>0</v>
      </c>
      <c r="G33" s="181"/>
      <c r="H33" s="125">
        <f t="shared" si="3"/>
        <v>0</v>
      </c>
      <c r="J33" s="127"/>
      <c r="K33" s="127"/>
      <c r="L33" s="75"/>
      <c r="M33" s="128"/>
      <c r="N33" s="5"/>
    </row>
    <row r="34" spans="2:14" ht="12.75" customHeight="1" x14ac:dyDescent="0.2">
      <c r="B34" s="320"/>
      <c r="C34" s="356" t="s">
        <v>154</v>
      </c>
      <c r="D34" s="189"/>
      <c r="E34" s="123">
        <f>G34*'Coût de revient'!$P$8</f>
        <v>0</v>
      </c>
      <c r="F34" s="124">
        <f t="shared" si="2"/>
        <v>0</v>
      </c>
      <c r="G34" s="181"/>
      <c r="H34" s="125">
        <f t="shared" si="3"/>
        <v>0</v>
      </c>
      <c r="J34" s="127"/>
      <c r="K34" s="127"/>
      <c r="L34" s="75"/>
      <c r="M34" s="128"/>
      <c r="N34" s="5"/>
    </row>
    <row r="35" spans="2:14" x14ac:dyDescent="0.2">
      <c r="B35" s="188"/>
      <c r="C35" s="356"/>
      <c r="D35" s="189"/>
      <c r="E35" s="123">
        <f>G35*'Coût de revient'!$P$8</f>
        <v>0</v>
      </c>
      <c r="F35" s="124">
        <f t="shared" si="2"/>
        <v>0</v>
      </c>
      <c r="G35" s="181"/>
      <c r="H35" s="125">
        <f t="shared" si="3"/>
        <v>0</v>
      </c>
      <c r="J35" s="127"/>
      <c r="K35" s="127"/>
      <c r="L35" s="75"/>
      <c r="M35" s="128"/>
      <c r="N35" s="5"/>
    </row>
    <row r="36" spans="2:14" x14ac:dyDescent="0.2">
      <c r="B36" s="188"/>
      <c r="C36" s="357" t="s">
        <v>129</v>
      </c>
      <c r="D36" s="5"/>
      <c r="E36" s="123">
        <f>G36*'Coût de revient'!$P$8</f>
        <v>0</v>
      </c>
      <c r="F36" s="124">
        <f t="shared" si="2"/>
        <v>0</v>
      </c>
      <c r="G36" s="181"/>
      <c r="H36" s="125">
        <f t="shared" si="3"/>
        <v>0</v>
      </c>
    </row>
    <row r="37" spans="2:14" s="321" customFormat="1" ht="12.75" customHeight="1" x14ac:dyDescent="0.2">
      <c r="B37" s="320"/>
      <c r="C37" s="356" t="s">
        <v>155</v>
      </c>
      <c r="D37" s="322"/>
      <c r="E37" s="123">
        <f>G37*'Coût de revient'!$P$8</f>
        <v>0</v>
      </c>
      <c r="F37" s="124">
        <f t="shared" si="2"/>
        <v>0</v>
      </c>
      <c r="G37" s="181"/>
      <c r="H37" s="125">
        <f t="shared" si="3"/>
        <v>0</v>
      </c>
    </row>
    <row r="38" spans="2:14" ht="12.75" customHeight="1" x14ac:dyDescent="0.2">
      <c r="B38" s="188"/>
      <c r="C38" s="356" t="s">
        <v>153</v>
      </c>
      <c r="D38" s="5"/>
      <c r="E38" s="123">
        <f>G38*'Coût de revient'!$P$8</f>
        <v>0</v>
      </c>
      <c r="F38" s="124">
        <f t="shared" si="2"/>
        <v>0</v>
      </c>
      <c r="G38" s="181"/>
      <c r="H38" s="125">
        <f t="shared" si="3"/>
        <v>0</v>
      </c>
    </row>
    <row r="39" spans="2:14" x14ac:dyDescent="0.2">
      <c r="B39" s="188"/>
      <c r="C39" s="356" t="s">
        <v>156</v>
      </c>
      <c r="D39" s="5"/>
      <c r="E39" s="123">
        <f>G39*'Coût de revient'!$P$8</f>
        <v>0</v>
      </c>
      <c r="F39" s="124">
        <f t="shared" si="2"/>
        <v>0</v>
      </c>
      <c r="G39" s="181"/>
      <c r="H39" s="125">
        <f t="shared" si="3"/>
        <v>0</v>
      </c>
    </row>
    <row r="40" spans="2:14" x14ac:dyDescent="0.2">
      <c r="B40" s="188"/>
      <c r="C40" s="355"/>
      <c r="E40" s="123">
        <f>G40*'Coût de revient'!$P$8</f>
        <v>0</v>
      </c>
      <c r="F40" s="124">
        <f t="shared" si="2"/>
        <v>0</v>
      </c>
      <c r="G40" s="181"/>
      <c r="H40" s="125">
        <f t="shared" si="3"/>
        <v>0</v>
      </c>
    </row>
    <row r="41" spans="2:14" ht="12.75" customHeight="1" x14ac:dyDescent="0.2">
      <c r="B41" s="188"/>
      <c r="C41" s="357" t="s">
        <v>98</v>
      </c>
      <c r="D41" s="189"/>
      <c r="E41" s="123">
        <f>G41*'Coût de revient'!$P$8</f>
        <v>0</v>
      </c>
      <c r="F41" s="124">
        <f t="shared" si="2"/>
        <v>0</v>
      </c>
      <c r="G41" s="181"/>
      <c r="H41" s="125">
        <f t="shared" si="3"/>
        <v>0</v>
      </c>
      <c r="I41" s="167"/>
      <c r="K41" s="5"/>
      <c r="L41" s="5"/>
      <c r="M41" s="5"/>
      <c r="N41" s="5"/>
    </row>
    <row r="42" spans="2:14" x14ac:dyDescent="0.2">
      <c r="B42" s="188"/>
      <c r="C42" s="358" t="s">
        <v>157</v>
      </c>
      <c r="D42" s="189"/>
      <c r="E42" s="123">
        <f>G42*'Coût de revient'!$P$8</f>
        <v>0</v>
      </c>
      <c r="F42" s="124">
        <f t="shared" si="2"/>
        <v>0</v>
      </c>
      <c r="G42" s="181"/>
      <c r="H42" s="125">
        <f t="shared" si="3"/>
        <v>0</v>
      </c>
      <c r="I42" s="168"/>
      <c r="K42" s="127"/>
      <c r="L42" s="5"/>
      <c r="M42" s="5"/>
      <c r="N42" s="5"/>
    </row>
    <row r="43" spans="2:14" ht="12.75" customHeight="1" x14ac:dyDescent="0.2">
      <c r="B43" s="188"/>
      <c r="C43" s="359" t="s">
        <v>158</v>
      </c>
      <c r="D43" s="189"/>
      <c r="E43" s="123">
        <f>G43*'Coût de revient'!$P$8</f>
        <v>0</v>
      </c>
      <c r="F43" s="124">
        <f t="shared" si="2"/>
        <v>0</v>
      </c>
      <c r="G43" s="181"/>
      <c r="H43" s="125">
        <f t="shared" si="3"/>
        <v>0</v>
      </c>
      <c r="I43" s="168"/>
      <c r="K43" s="127"/>
      <c r="L43" s="5"/>
      <c r="M43" s="5"/>
      <c r="N43" s="5"/>
    </row>
    <row r="44" spans="2:14" ht="12.75" customHeight="1" x14ac:dyDescent="0.2">
      <c r="B44" s="188"/>
      <c r="C44" s="359" t="s">
        <v>159</v>
      </c>
      <c r="D44" s="189"/>
      <c r="E44" s="123">
        <f>G44*'Coût de revient'!$P$8</f>
        <v>0</v>
      </c>
      <c r="F44" s="124">
        <f t="shared" si="2"/>
        <v>0</v>
      </c>
      <c r="G44" s="181"/>
      <c r="H44" s="125">
        <f t="shared" si="3"/>
        <v>0</v>
      </c>
      <c r="J44" s="127"/>
      <c r="K44" s="127"/>
      <c r="L44" s="5"/>
      <c r="M44" s="5"/>
      <c r="N44" s="5"/>
    </row>
    <row r="45" spans="2:14" ht="12.75" customHeight="1" x14ac:dyDescent="0.2">
      <c r="B45" s="188"/>
      <c r="C45" s="359" t="s">
        <v>148</v>
      </c>
      <c r="D45" s="189"/>
      <c r="E45" s="123">
        <f>G45*'Coût de revient'!$P$8</f>
        <v>0</v>
      </c>
      <c r="F45" s="124">
        <f t="shared" si="2"/>
        <v>0</v>
      </c>
      <c r="G45" s="181"/>
      <c r="H45" s="125">
        <f t="shared" si="3"/>
        <v>0</v>
      </c>
      <c r="J45" s="127"/>
      <c r="K45" s="127"/>
      <c r="L45" s="5"/>
      <c r="M45" s="5"/>
      <c r="N45" s="5"/>
    </row>
    <row r="46" spans="2:14" ht="12.75" customHeight="1" x14ac:dyDescent="0.2">
      <c r="B46" s="188"/>
      <c r="C46" s="359" t="s">
        <v>160</v>
      </c>
      <c r="D46" s="189"/>
      <c r="E46" s="123">
        <f>G46*'Coût de revient'!$P$8</f>
        <v>0</v>
      </c>
      <c r="F46" s="124">
        <f t="shared" si="2"/>
        <v>0</v>
      </c>
      <c r="G46" s="181"/>
      <c r="H46" s="125">
        <f t="shared" si="3"/>
        <v>0</v>
      </c>
      <c r="J46" s="127"/>
      <c r="K46" s="127"/>
      <c r="L46" s="5"/>
      <c r="M46" s="5"/>
      <c r="N46" s="5"/>
    </row>
    <row r="47" spans="2:14" ht="27.75" customHeight="1" x14ac:dyDescent="0.2">
      <c r="B47" s="188"/>
      <c r="C47" s="359" t="s">
        <v>162</v>
      </c>
      <c r="D47" s="189"/>
      <c r="E47" s="123">
        <f>G47*'Coût de revient'!$P$8</f>
        <v>0</v>
      </c>
      <c r="F47" s="124">
        <f t="shared" si="2"/>
        <v>0</v>
      </c>
      <c r="G47" s="181"/>
      <c r="H47" s="125">
        <f t="shared" si="3"/>
        <v>0</v>
      </c>
      <c r="J47" s="127"/>
      <c r="K47" s="127"/>
      <c r="L47" s="5"/>
      <c r="M47" s="5"/>
      <c r="N47" s="5"/>
    </row>
    <row r="48" spans="2:14" ht="12.75" customHeight="1" x14ac:dyDescent="0.2">
      <c r="B48" s="188"/>
      <c r="C48" s="359" t="s">
        <v>161</v>
      </c>
      <c r="D48" s="189"/>
      <c r="E48" s="123">
        <f>G48*'Coût de revient'!$P$8</f>
        <v>0</v>
      </c>
      <c r="F48" s="124">
        <f t="shared" si="2"/>
        <v>0</v>
      </c>
      <c r="G48" s="181"/>
      <c r="H48" s="125">
        <f t="shared" si="3"/>
        <v>0</v>
      </c>
      <c r="J48" s="127"/>
      <c r="K48" s="127"/>
      <c r="L48" s="5"/>
      <c r="M48" s="5"/>
      <c r="N48" s="5"/>
    </row>
    <row r="49" spans="1:14" x14ac:dyDescent="0.2">
      <c r="B49" s="188"/>
      <c r="C49" s="359" t="s">
        <v>171</v>
      </c>
      <c r="D49" s="189"/>
      <c r="E49" s="123">
        <f>G49*'Coût de revient'!$P$8</f>
        <v>0</v>
      </c>
      <c r="F49" s="124">
        <f t="shared" si="2"/>
        <v>0</v>
      </c>
      <c r="G49" s="181"/>
      <c r="H49" s="125">
        <f t="shared" si="3"/>
        <v>0</v>
      </c>
      <c r="J49" s="127"/>
      <c r="K49" s="127"/>
      <c r="L49" s="5"/>
      <c r="M49" s="5"/>
      <c r="N49" s="5"/>
    </row>
    <row r="50" spans="1:14" x14ac:dyDescent="0.2">
      <c r="B50" s="188"/>
      <c r="C50" s="360"/>
      <c r="D50" s="189"/>
      <c r="E50" s="123">
        <f>G50*'Coût de revient'!$P$8</f>
        <v>0</v>
      </c>
      <c r="F50" s="124">
        <f t="shared" si="2"/>
        <v>0</v>
      </c>
      <c r="G50" s="181"/>
      <c r="H50" s="125">
        <f t="shared" si="3"/>
        <v>0</v>
      </c>
      <c r="J50" s="127"/>
      <c r="K50" s="127"/>
      <c r="L50" s="5"/>
      <c r="M50" s="5"/>
      <c r="N50" s="5"/>
    </row>
    <row r="51" spans="1:14" ht="12.75" customHeight="1" x14ac:dyDescent="0.2">
      <c r="B51" s="188"/>
      <c r="C51" s="358" t="s">
        <v>130</v>
      </c>
      <c r="D51" s="189"/>
      <c r="E51" s="123">
        <f>G51*'Coût de revient'!$P$8</f>
        <v>0</v>
      </c>
      <c r="F51" s="124">
        <f t="shared" si="2"/>
        <v>0</v>
      </c>
      <c r="G51" s="181"/>
      <c r="H51" s="125">
        <f t="shared" si="3"/>
        <v>0</v>
      </c>
      <c r="J51" s="127"/>
      <c r="K51" s="127"/>
      <c r="L51" s="5"/>
      <c r="M51" s="5"/>
      <c r="N51" s="5"/>
    </row>
    <row r="52" spans="1:14" ht="12.75" customHeight="1" x14ac:dyDescent="0.2">
      <c r="B52" s="188"/>
      <c r="C52" s="359" t="s">
        <v>165</v>
      </c>
      <c r="D52" s="189"/>
      <c r="E52" s="123">
        <f>G52*'Coût de revient'!$P$8</f>
        <v>0</v>
      </c>
      <c r="F52" s="124">
        <f t="shared" si="2"/>
        <v>0</v>
      </c>
      <c r="G52" s="181"/>
      <c r="H52" s="125">
        <f t="shared" si="3"/>
        <v>0</v>
      </c>
      <c r="J52" s="127"/>
      <c r="K52" s="127"/>
      <c r="L52" s="5"/>
      <c r="M52" s="5"/>
      <c r="N52" s="5"/>
    </row>
    <row r="53" spans="1:14" ht="12.75" customHeight="1" x14ac:dyDescent="0.2">
      <c r="B53" s="188"/>
      <c r="C53" s="359" t="s">
        <v>166</v>
      </c>
      <c r="D53" s="189"/>
      <c r="E53" s="123">
        <f>G53*'Coût de revient'!$P$8</f>
        <v>0</v>
      </c>
      <c r="F53" s="124">
        <f t="shared" si="2"/>
        <v>0</v>
      </c>
      <c r="G53" s="181"/>
      <c r="H53" s="125">
        <f t="shared" si="3"/>
        <v>0</v>
      </c>
      <c r="J53" s="127"/>
      <c r="K53" s="127"/>
      <c r="L53" s="5"/>
      <c r="M53" s="5"/>
      <c r="N53" s="5"/>
    </row>
    <row r="54" spans="1:14" x14ac:dyDescent="0.2">
      <c r="B54" s="188"/>
      <c r="C54" s="359" t="s">
        <v>167</v>
      </c>
      <c r="D54" s="189"/>
      <c r="E54" s="123">
        <f>G54*'Coût de revient'!$P$8</f>
        <v>0</v>
      </c>
      <c r="F54" s="124">
        <f t="shared" si="2"/>
        <v>0</v>
      </c>
      <c r="G54" s="181"/>
      <c r="H54" s="125">
        <f t="shared" si="3"/>
        <v>0</v>
      </c>
      <c r="J54" s="127"/>
      <c r="K54" s="127"/>
      <c r="L54" s="5"/>
      <c r="M54" s="5"/>
      <c r="N54" s="5"/>
    </row>
    <row r="55" spans="1:14" x14ac:dyDescent="0.2">
      <c r="B55" s="188"/>
      <c r="C55" s="359" t="s">
        <v>168</v>
      </c>
      <c r="D55" s="189"/>
      <c r="E55" s="123">
        <f>G55*'Coût de revient'!$P$8</f>
        <v>0</v>
      </c>
      <c r="F55" s="124">
        <f t="shared" si="2"/>
        <v>0</v>
      </c>
      <c r="G55" s="181"/>
      <c r="H55" s="125">
        <f t="shared" si="3"/>
        <v>0</v>
      </c>
      <c r="J55" s="127"/>
      <c r="K55" s="127"/>
      <c r="L55" s="5"/>
      <c r="M55" s="5"/>
      <c r="N55" s="5"/>
    </row>
    <row r="56" spans="1:14" x14ac:dyDescent="0.2">
      <c r="A56" s="214"/>
      <c r="B56" s="316"/>
      <c r="C56" s="359" t="s">
        <v>169</v>
      </c>
      <c r="D56" s="191"/>
      <c r="E56" s="123">
        <f>G56*'Coût de revient'!$P$8</f>
        <v>0</v>
      </c>
      <c r="F56" s="124">
        <f t="shared" si="2"/>
        <v>0</v>
      </c>
      <c r="G56" s="181"/>
      <c r="H56" s="125">
        <f t="shared" si="3"/>
        <v>0</v>
      </c>
      <c r="J56" s="5"/>
      <c r="K56" s="5"/>
      <c r="L56" s="5"/>
      <c r="M56" s="5"/>
      <c r="N56" s="5"/>
    </row>
    <row r="57" spans="1:14" ht="12.75" customHeight="1" x14ac:dyDescent="0.2">
      <c r="A57" s="214"/>
      <c r="B57" s="316"/>
      <c r="C57" s="359" t="s">
        <v>170</v>
      </c>
      <c r="D57" s="191"/>
      <c r="E57" s="123">
        <f>G57*'Coût de revient'!$P$8</f>
        <v>0</v>
      </c>
      <c r="F57" s="124">
        <f t="shared" ref="F57:F73" si="4">E57*B57</f>
        <v>0</v>
      </c>
      <c r="G57" s="181"/>
      <c r="H57" s="125">
        <f t="shared" ref="H57:H73" si="5">IF(G57="",F57/1.2,G57*B57)</f>
        <v>0</v>
      </c>
      <c r="J57" s="5"/>
      <c r="K57" s="5"/>
      <c r="L57" s="5"/>
      <c r="M57" s="5"/>
      <c r="N57" s="5"/>
    </row>
    <row r="58" spans="1:14" x14ac:dyDescent="0.2">
      <c r="A58" s="214"/>
      <c r="B58" s="316"/>
      <c r="C58" s="359" t="s">
        <v>137</v>
      </c>
      <c r="D58" s="191"/>
      <c r="E58" s="123">
        <f>G58*'Coût de revient'!$P$8</f>
        <v>0</v>
      </c>
      <c r="F58" s="124">
        <f t="shared" si="4"/>
        <v>0</v>
      </c>
      <c r="G58" s="181"/>
      <c r="H58" s="125">
        <f t="shared" si="5"/>
        <v>0</v>
      </c>
      <c r="J58" s="5"/>
      <c r="K58" s="5"/>
      <c r="L58" s="5"/>
      <c r="M58" s="5"/>
      <c r="N58" s="5"/>
    </row>
    <row r="59" spans="1:14" x14ac:dyDescent="0.2">
      <c r="A59" s="214"/>
      <c r="B59" s="316"/>
      <c r="C59" s="359" t="s">
        <v>171</v>
      </c>
      <c r="D59" s="191"/>
      <c r="E59" s="123">
        <f>G59*'Coût de revient'!$P$8</f>
        <v>0</v>
      </c>
      <c r="F59" s="124">
        <f t="shared" si="4"/>
        <v>0</v>
      </c>
      <c r="G59" s="181"/>
      <c r="H59" s="125">
        <f t="shared" si="5"/>
        <v>0</v>
      </c>
      <c r="J59" s="5"/>
      <c r="K59" s="5"/>
      <c r="L59" s="5"/>
      <c r="M59" s="5"/>
      <c r="N59" s="5"/>
    </row>
    <row r="60" spans="1:14" x14ac:dyDescent="0.2">
      <c r="A60" s="214"/>
      <c r="B60" s="316"/>
      <c r="C60" s="359" t="s">
        <v>172</v>
      </c>
      <c r="D60" s="191"/>
      <c r="E60" s="123">
        <f>G60*'Coût de revient'!$P$8</f>
        <v>0</v>
      </c>
      <c r="F60" s="124">
        <f t="shared" si="4"/>
        <v>0</v>
      </c>
      <c r="G60" s="181"/>
      <c r="H60" s="125">
        <f t="shared" si="5"/>
        <v>0</v>
      </c>
      <c r="J60" s="5"/>
      <c r="K60" s="5"/>
      <c r="L60" s="5"/>
      <c r="M60" s="5"/>
      <c r="N60" s="5"/>
    </row>
    <row r="61" spans="1:14" x14ac:dyDescent="0.2">
      <c r="A61" s="214"/>
      <c r="B61" s="194"/>
      <c r="C61" s="359"/>
      <c r="D61" s="192"/>
      <c r="E61" s="123">
        <f>G61*'Coût de revient'!$P$8</f>
        <v>0</v>
      </c>
      <c r="F61" s="124">
        <f t="shared" si="4"/>
        <v>0</v>
      </c>
      <c r="G61" s="181"/>
      <c r="H61" s="125">
        <f t="shared" si="5"/>
        <v>0</v>
      </c>
    </row>
    <row r="62" spans="1:14" x14ac:dyDescent="0.2">
      <c r="A62" s="214"/>
      <c r="B62" s="81"/>
      <c r="C62" s="358" t="s">
        <v>138</v>
      </c>
      <c r="D62" s="192"/>
      <c r="E62" s="123">
        <f>G62*'Coût de revient'!$P$8</f>
        <v>0</v>
      </c>
      <c r="F62" s="124">
        <f t="shared" si="4"/>
        <v>0</v>
      </c>
      <c r="G62" s="181"/>
      <c r="H62" s="125">
        <f t="shared" si="5"/>
        <v>0</v>
      </c>
    </row>
    <row r="63" spans="1:14" ht="12.75" customHeight="1" x14ac:dyDescent="0.2">
      <c r="A63" s="214"/>
      <c r="B63" s="81"/>
      <c r="C63" s="359" t="s">
        <v>163</v>
      </c>
      <c r="D63" s="192"/>
      <c r="E63" s="123">
        <f>G63*'Coût de revient'!$P$8</f>
        <v>0</v>
      </c>
      <c r="F63" s="124">
        <f t="shared" si="4"/>
        <v>0</v>
      </c>
      <c r="G63" s="181"/>
      <c r="H63" s="125">
        <f t="shared" si="5"/>
        <v>0</v>
      </c>
    </row>
    <row r="64" spans="1:14" ht="12.75" customHeight="1" x14ac:dyDescent="0.2">
      <c r="A64" s="214"/>
      <c r="B64" s="81"/>
      <c r="C64" s="359" t="s">
        <v>139</v>
      </c>
      <c r="D64" s="192"/>
      <c r="E64" s="123">
        <f>G64*'Coût de revient'!$P$8</f>
        <v>0</v>
      </c>
      <c r="F64" s="124">
        <f t="shared" si="4"/>
        <v>0</v>
      </c>
      <c r="G64" s="181"/>
      <c r="H64" s="125">
        <f t="shared" si="5"/>
        <v>0</v>
      </c>
    </row>
    <row r="65" spans="1:8" ht="12.75" customHeight="1" x14ac:dyDescent="0.2">
      <c r="A65" s="214"/>
      <c r="B65" s="81"/>
      <c r="C65" s="359" t="s">
        <v>140</v>
      </c>
      <c r="D65" s="192"/>
      <c r="E65" s="123">
        <f>G65*'Coût de revient'!$P$8</f>
        <v>0</v>
      </c>
      <c r="F65" s="124">
        <f t="shared" si="4"/>
        <v>0</v>
      </c>
      <c r="G65" s="181"/>
      <c r="H65" s="125">
        <f t="shared" si="5"/>
        <v>0</v>
      </c>
    </row>
    <row r="66" spans="1:8" ht="12.75" customHeight="1" x14ac:dyDescent="0.2">
      <c r="A66" s="214"/>
      <c r="B66" s="81"/>
      <c r="C66" s="359" t="s">
        <v>164</v>
      </c>
      <c r="D66" s="192"/>
      <c r="E66" s="123">
        <f>G66*'Coût de revient'!$P$8</f>
        <v>0</v>
      </c>
      <c r="F66" s="124">
        <f t="shared" si="4"/>
        <v>0</v>
      </c>
      <c r="G66" s="181"/>
      <c r="H66" s="125">
        <f t="shared" si="5"/>
        <v>0</v>
      </c>
    </row>
    <row r="67" spans="1:8" x14ac:dyDescent="0.2">
      <c r="A67" s="214"/>
      <c r="B67" s="81"/>
      <c r="C67" s="359" t="s">
        <v>141</v>
      </c>
      <c r="D67" s="192"/>
      <c r="E67" s="123">
        <f>G67*'Coût de revient'!$P$8</f>
        <v>0</v>
      </c>
      <c r="F67" s="124">
        <f t="shared" si="4"/>
        <v>0</v>
      </c>
      <c r="G67" s="181"/>
      <c r="H67" s="125">
        <f t="shared" si="5"/>
        <v>0</v>
      </c>
    </row>
    <row r="68" spans="1:8" x14ac:dyDescent="0.2">
      <c r="A68" s="214"/>
      <c r="B68" s="81"/>
      <c r="C68" s="359"/>
      <c r="D68" s="192"/>
      <c r="E68" s="123">
        <f>G68*'Coût de revient'!$P$8</f>
        <v>0</v>
      </c>
      <c r="F68" s="124">
        <f t="shared" si="4"/>
        <v>0</v>
      </c>
      <c r="G68" s="181"/>
      <c r="H68" s="125">
        <f t="shared" si="5"/>
        <v>0</v>
      </c>
    </row>
    <row r="69" spans="1:8" x14ac:dyDescent="0.2">
      <c r="A69" s="214"/>
      <c r="B69" s="81"/>
      <c r="C69" s="361" t="s">
        <v>179</v>
      </c>
      <c r="D69" s="192"/>
      <c r="E69" s="123">
        <f>G69*'Coût de revient'!$P$8</f>
        <v>0</v>
      </c>
      <c r="F69" s="124">
        <f t="shared" si="4"/>
        <v>0</v>
      </c>
      <c r="G69" s="181"/>
      <c r="H69" s="125">
        <f t="shared" si="5"/>
        <v>0</v>
      </c>
    </row>
    <row r="70" spans="1:8" ht="12.75" customHeight="1" x14ac:dyDescent="0.2">
      <c r="A70" s="214"/>
      <c r="B70" s="81"/>
      <c r="C70" s="359" t="s">
        <v>196</v>
      </c>
      <c r="D70" s="192"/>
      <c r="E70" s="123">
        <f>G70*'Coût de revient'!$P$8</f>
        <v>0</v>
      </c>
      <c r="F70" s="124">
        <f t="shared" si="4"/>
        <v>0</v>
      </c>
      <c r="G70" s="181"/>
      <c r="H70" s="125">
        <f t="shared" si="5"/>
        <v>0</v>
      </c>
    </row>
    <row r="71" spans="1:8" ht="12.75" customHeight="1" x14ac:dyDescent="0.2">
      <c r="A71" s="214"/>
      <c r="B71" s="81"/>
      <c r="C71" s="359" t="s">
        <v>197</v>
      </c>
      <c r="D71" s="192"/>
      <c r="E71" s="123">
        <f>G71*'Coût de revient'!$P$8</f>
        <v>0</v>
      </c>
      <c r="F71" s="124">
        <f t="shared" si="4"/>
        <v>0</v>
      </c>
      <c r="G71" s="181"/>
      <c r="H71" s="125">
        <f t="shared" si="5"/>
        <v>0</v>
      </c>
    </row>
    <row r="72" spans="1:8" ht="12.75" customHeight="1" x14ac:dyDescent="0.2">
      <c r="A72" s="214"/>
      <c r="B72" s="81"/>
      <c r="C72" s="359" t="s">
        <v>198</v>
      </c>
      <c r="D72" s="192"/>
      <c r="E72" s="123">
        <f>G72*'Coût de revient'!$P$8</f>
        <v>0</v>
      </c>
      <c r="F72" s="124">
        <f t="shared" si="4"/>
        <v>0</v>
      </c>
      <c r="G72" s="181"/>
      <c r="H72" s="125">
        <f t="shared" si="5"/>
        <v>0</v>
      </c>
    </row>
    <row r="73" spans="1:8" x14ac:dyDescent="0.2">
      <c r="A73" s="214"/>
      <c r="B73" s="81"/>
      <c r="C73" s="359" t="s">
        <v>171</v>
      </c>
      <c r="D73" s="192"/>
      <c r="E73" s="123">
        <f>G73*'Coût de revient'!$P$8</f>
        <v>0</v>
      </c>
      <c r="F73" s="124">
        <f t="shared" si="4"/>
        <v>0</v>
      </c>
      <c r="G73" s="181"/>
      <c r="H73" s="125">
        <f t="shared" si="5"/>
        <v>0</v>
      </c>
    </row>
    <row r="74" spans="1:8" x14ac:dyDescent="0.2">
      <c r="A74" s="214"/>
      <c r="B74" s="81"/>
      <c r="C74" s="359"/>
      <c r="D74" s="192"/>
      <c r="E74" s="123"/>
      <c r="F74" s="124"/>
      <c r="G74" s="181"/>
      <c r="H74" s="125"/>
    </row>
    <row r="75" spans="1:8" x14ac:dyDescent="0.2">
      <c r="A75" s="214"/>
      <c r="B75" s="81"/>
      <c r="C75" s="362"/>
      <c r="D75" s="192"/>
      <c r="E75" s="123"/>
      <c r="F75" s="124"/>
      <c r="G75" s="181"/>
      <c r="H75" s="125"/>
    </row>
    <row r="76" spans="1:8" ht="12.75" customHeight="1" x14ac:dyDescent="0.2">
      <c r="A76" s="214"/>
      <c r="B76" s="194">
        <v>1</v>
      </c>
      <c r="C76" s="360" t="s">
        <v>131</v>
      </c>
      <c r="D76" s="192"/>
      <c r="E76" s="123">
        <f>G76*'Coût de revient'!$P$8</f>
        <v>0</v>
      </c>
      <c r="F76" s="124">
        <f>E76*B76</f>
        <v>0</v>
      </c>
      <c r="G76" s="181">
        <f>SUM(G3:G75)*0.0005</f>
        <v>0</v>
      </c>
      <c r="H76" s="125">
        <f>IF(G76="",F76/1.2,G76*B76)</f>
        <v>0</v>
      </c>
    </row>
    <row r="77" spans="1:8" x14ac:dyDescent="0.2">
      <c r="A77" s="214"/>
      <c r="B77" s="194"/>
      <c r="C77" s="360"/>
      <c r="D77" s="192"/>
      <c r="E77" s="123"/>
      <c r="F77" s="124"/>
      <c r="G77" s="181"/>
      <c r="H77" s="125"/>
    </row>
    <row r="78" spans="1:8" x14ac:dyDescent="0.2">
      <c r="A78" s="214"/>
      <c r="B78" s="324"/>
      <c r="C78" s="363"/>
      <c r="D78" s="300"/>
      <c r="E78" s="123"/>
      <c r="F78" s="124"/>
      <c r="G78" s="181"/>
      <c r="H78" s="125"/>
    </row>
    <row r="79" spans="1:8" x14ac:dyDescent="0.2">
      <c r="A79" s="214"/>
      <c r="B79" s="316"/>
      <c r="C79" s="364"/>
      <c r="D79" s="191"/>
      <c r="E79" s="123"/>
      <c r="F79" s="124"/>
      <c r="G79" s="181"/>
      <c r="H79" s="125"/>
    </row>
    <row r="80" spans="1:8" ht="12.75" customHeight="1" x14ac:dyDescent="0.2">
      <c r="A80" s="214"/>
      <c r="B80" s="194"/>
      <c r="C80" s="365" t="s">
        <v>49</v>
      </c>
      <c r="D80" s="189"/>
      <c r="E80" s="123"/>
      <c r="F80" s="124"/>
      <c r="G80" s="183"/>
      <c r="H80" s="125"/>
    </row>
    <row r="81" spans="1:10" x14ac:dyDescent="0.2">
      <c r="A81" s="214"/>
      <c r="B81" s="194"/>
      <c r="C81" s="365"/>
      <c r="D81" s="189"/>
      <c r="E81" s="123"/>
      <c r="F81" s="124"/>
      <c r="G81" s="193"/>
      <c r="H81" s="125"/>
    </row>
    <row r="82" spans="1:10" ht="12.75" customHeight="1" x14ac:dyDescent="0.2">
      <c r="A82" s="214"/>
      <c r="B82" s="194">
        <v>1</v>
      </c>
      <c r="C82" s="366" t="s">
        <v>142</v>
      </c>
      <c r="D82" s="189"/>
      <c r="E82" s="123">
        <f>G82*I82</f>
        <v>0</v>
      </c>
      <c r="F82" s="124">
        <f>E82*B82</f>
        <v>0</v>
      </c>
      <c r="G82" s="195">
        <f>'Coût de revient'!M8</f>
        <v>48.204419699999995</v>
      </c>
      <c r="H82" s="125"/>
      <c r="I82" s="194"/>
      <c r="J82" s="11" t="s">
        <v>101</v>
      </c>
    </row>
    <row r="83" spans="1:10" x14ac:dyDescent="0.2">
      <c r="A83" s="214"/>
      <c r="B83" s="194"/>
      <c r="C83" s="365"/>
      <c r="D83" s="189"/>
      <c r="E83" s="348" t="s">
        <v>189</v>
      </c>
      <c r="F83" s="349"/>
      <c r="G83" s="193"/>
      <c r="H83" s="125"/>
    </row>
    <row r="84" spans="1:10" x14ac:dyDescent="0.2">
      <c r="A84" s="214"/>
    </row>
    <row r="85" spans="1:10" x14ac:dyDescent="0.2">
      <c r="A85" s="214"/>
      <c r="D85" s="192" t="s">
        <v>135</v>
      </c>
      <c r="F85" s="350">
        <f>SUM(F3:F82)</f>
        <v>0</v>
      </c>
      <c r="H85" s="174">
        <f>SUM(H3:H78)</f>
        <v>0</v>
      </c>
    </row>
    <row r="86" spans="1:10" x14ac:dyDescent="0.2">
      <c r="A86" s="214"/>
    </row>
    <row r="87" spans="1:10" s="5" customFormat="1" x14ac:dyDescent="0.2">
      <c r="A87" s="323"/>
      <c r="B87" s="299"/>
      <c r="C87" s="368"/>
      <c r="D87" s="127"/>
      <c r="E87" s="127"/>
      <c r="F87" s="316"/>
      <c r="G87" s="128"/>
    </row>
    <row r="88" spans="1:10" s="5" customFormat="1" x14ac:dyDescent="0.2">
      <c r="A88" s="323"/>
      <c r="B88" s="140"/>
      <c r="C88" s="368"/>
      <c r="D88" s="127"/>
      <c r="E88" s="127"/>
      <c r="F88" s="316"/>
      <c r="G88" s="128"/>
    </row>
    <row r="89" spans="1:10" s="5" customFormat="1" x14ac:dyDescent="0.2">
      <c r="A89" s="323"/>
      <c r="B89" s="140"/>
      <c r="C89" s="368"/>
      <c r="D89" s="127"/>
      <c r="E89" s="127"/>
      <c r="F89" s="316"/>
      <c r="G89" s="128"/>
    </row>
    <row r="90" spans="1:10" x14ac:dyDescent="0.2">
      <c r="A90" s="214"/>
    </row>
    <row r="91" spans="1:10" x14ac:dyDescent="0.2">
      <c r="A91" s="214"/>
    </row>
    <row r="92" spans="1:10" x14ac:dyDescent="0.2">
      <c r="A92" s="214"/>
    </row>
    <row r="93" spans="1:10" x14ac:dyDescent="0.2">
      <c r="A93" s="214"/>
    </row>
    <row r="94" spans="1:10" x14ac:dyDescent="0.2">
      <c r="A94" s="214"/>
    </row>
    <row r="95" spans="1:10" x14ac:dyDescent="0.2">
      <c r="A95" s="214"/>
    </row>
    <row r="96" spans="1:10" x14ac:dyDescent="0.2">
      <c r="A96" s="214"/>
    </row>
    <row r="97" spans="1:1" x14ac:dyDescent="0.2">
      <c r="A97" s="214"/>
    </row>
    <row r="98" spans="1:1" x14ac:dyDescent="0.2">
      <c r="A98" s="214"/>
    </row>
    <row r="99" spans="1:1" x14ac:dyDescent="0.2">
      <c r="A99" s="214"/>
    </row>
    <row r="100" spans="1:1" x14ac:dyDescent="0.2">
      <c r="A100" s="214"/>
    </row>
    <row r="101" spans="1:1" x14ac:dyDescent="0.2">
      <c r="A101" s="214"/>
    </row>
    <row r="102" spans="1:1" x14ac:dyDescent="0.2">
      <c r="A102" s="214"/>
    </row>
    <row r="103" spans="1:1" x14ac:dyDescent="0.2">
      <c r="A103" s="214"/>
    </row>
    <row r="104" spans="1:1" x14ac:dyDescent="0.2">
      <c r="A104" s="214"/>
    </row>
    <row r="105" spans="1:1" x14ac:dyDescent="0.2">
      <c r="A105" s="214"/>
    </row>
    <row r="106" spans="1:1" x14ac:dyDescent="0.2">
      <c r="A106" s="214"/>
    </row>
    <row r="107" spans="1:1" x14ac:dyDescent="0.2">
      <c r="A107" s="214"/>
    </row>
    <row r="108" spans="1:1" x14ac:dyDescent="0.2">
      <c r="A108" s="214"/>
    </row>
    <row r="109" spans="1:1" x14ac:dyDescent="0.2">
      <c r="A109" s="214"/>
    </row>
    <row r="110" spans="1:1" x14ac:dyDescent="0.2">
      <c r="A110" s="214"/>
    </row>
    <row r="111" spans="1:1" x14ac:dyDescent="0.2">
      <c r="A111" s="214"/>
    </row>
    <row r="112" spans="1:1" x14ac:dyDescent="0.2">
      <c r="A112" s="214"/>
    </row>
    <row r="113" spans="1:3" x14ac:dyDescent="0.2">
      <c r="A113" s="214"/>
    </row>
    <row r="114" spans="1:3" x14ac:dyDescent="0.2">
      <c r="A114" s="214"/>
    </row>
    <row r="115" spans="1:3" x14ac:dyDescent="0.2">
      <c r="A115" s="214"/>
    </row>
    <row r="116" spans="1:3" x14ac:dyDescent="0.2">
      <c r="A116" s="214"/>
    </row>
    <row r="117" spans="1:3" x14ac:dyDescent="0.2">
      <c r="A117" s="214"/>
    </row>
    <row r="118" spans="1:3" x14ac:dyDescent="0.2">
      <c r="A118" s="214"/>
    </row>
    <row r="119" spans="1:3" x14ac:dyDescent="0.2">
      <c r="A119" s="214"/>
    </row>
    <row r="120" spans="1:3" x14ac:dyDescent="0.2">
      <c r="A120" s="214"/>
    </row>
    <row r="121" spans="1:3" x14ac:dyDescent="0.2">
      <c r="A121" s="214"/>
    </row>
    <row r="122" spans="1:3" x14ac:dyDescent="0.2">
      <c r="A122" s="214"/>
    </row>
    <row r="123" spans="1:3" x14ac:dyDescent="0.2">
      <c r="A123" s="214"/>
    </row>
    <row r="124" spans="1:3" x14ac:dyDescent="0.2">
      <c r="A124" s="214"/>
    </row>
    <row r="125" spans="1:3" x14ac:dyDescent="0.2">
      <c r="A125" s="214"/>
    </row>
    <row r="126" spans="1:3" x14ac:dyDescent="0.2">
      <c r="A126" s="214"/>
    </row>
    <row r="127" spans="1:3" x14ac:dyDescent="0.2">
      <c r="A127" s="5"/>
      <c r="B127" s="5"/>
      <c r="C127" s="369"/>
    </row>
    <row r="128" spans="1:3" x14ac:dyDescent="0.2">
      <c r="A128" s="5"/>
      <c r="B128" s="5"/>
      <c r="C128" s="369"/>
    </row>
    <row r="129" spans="1:3" x14ac:dyDescent="0.2">
      <c r="A129" s="5"/>
      <c r="B129" s="5"/>
      <c r="C129" s="369"/>
    </row>
    <row r="130" spans="1:3" x14ac:dyDescent="0.2">
      <c r="A130" s="5"/>
      <c r="B130" s="5"/>
      <c r="C130" s="369"/>
    </row>
    <row r="131" spans="1:3" x14ac:dyDescent="0.2">
      <c r="B131" s="5"/>
      <c r="C131" s="369"/>
    </row>
    <row r="132" spans="1:3" x14ac:dyDescent="0.2">
      <c r="B132" s="5"/>
      <c r="C132" s="369"/>
    </row>
    <row r="133" spans="1:3" x14ac:dyDescent="0.2">
      <c r="B133" s="5"/>
      <c r="C133" s="369"/>
    </row>
    <row r="134" spans="1:3" x14ac:dyDescent="0.2">
      <c r="B134" s="5"/>
      <c r="C134" s="369"/>
    </row>
  </sheetData>
  <phoneticPr fontId="0" type="noConversion"/>
  <pageMargins left="0" right="0" top="0" bottom="0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63"/>
  <sheetViews>
    <sheetView topLeftCell="A7" zoomScaleNormal="100" workbookViewId="0">
      <selection activeCell="D22" sqref="D22"/>
    </sheetView>
  </sheetViews>
  <sheetFormatPr baseColWidth="10" defaultRowHeight="12.75" x14ac:dyDescent="0.2"/>
  <cols>
    <col min="1" max="2" width="4.7109375" customWidth="1"/>
    <col min="3" max="3" width="18" customWidth="1"/>
    <col min="4" max="4" width="15.42578125" customWidth="1"/>
    <col min="5" max="5" width="8" customWidth="1"/>
    <col min="6" max="6" width="7.85546875" customWidth="1"/>
    <col min="7" max="7" width="13.140625" customWidth="1"/>
    <col min="8" max="8" width="10.28515625" customWidth="1"/>
    <col min="9" max="9" width="16.7109375" customWidth="1"/>
    <col min="10" max="10" width="1.140625" customWidth="1"/>
    <col min="11" max="11" width="16.7109375" customWidth="1"/>
  </cols>
  <sheetData>
    <row r="1" spans="1:19" x14ac:dyDescent="0.2">
      <c r="A1" s="48"/>
    </row>
    <row r="2" spans="1:19" x14ac:dyDescent="0.2">
      <c r="A2" s="48"/>
    </row>
    <row r="3" spans="1:19" x14ac:dyDescent="0.2">
      <c r="A3" s="48"/>
    </row>
    <row r="4" spans="1:19" x14ac:dyDescent="0.2">
      <c r="A4" s="48"/>
    </row>
    <row r="5" spans="1:19" ht="15.75" x14ac:dyDescent="0.25">
      <c r="A5" s="48"/>
      <c r="M5" s="6"/>
      <c r="N5" s="7"/>
      <c r="O5" s="7"/>
      <c r="Q5" s="24"/>
      <c r="S5" s="3"/>
    </row>
    <row r="6" spans="1:19" ht="15.75" x14ac:dyDescent="0.25">
      <c r="A6" s="48"/>
      <c r="O6" s="7"/>
      <c r="P6" s="3"/>
      <c r="S6" s="3"/>
    </row>
    <row r="7" spans="1:19" x14ac:dyDescent="0.2">
      <c r="A7" s="48"/>
      <c r="P7" s="39"/>
    </row>
    <row r="8" spans="1:19" x14ac:dyDescent="0.2">
      <c r="A8" s="48"/>
      <c r="M8" s="2"/>
      <c r="N8" s="19"/>
      <c r="P8" s="30"/>
      <c r="Q8" s="40"/>
    </row>
    <row r="9" spans="1:19" x14ac:dyDescent="0.2">
      <c r="A9" s="48"/>
      <c r="L9" s="1"/>
      <c r="M9" s="2"/>
      <c r="Q9" s="40"/>
    </row>
    <row r="10" spans="1:19" ht="13.5" thickBot="1" x14ac:dyDescent="0.25">
      <c r="A10" s="48"/>
      <c r="L10" s="2"/>
      <c r="M10" s="2"/>
      <c r="P10" s="18"/>
      <c r="Q10" s="16"/>
    </row>
    <row r="11" spans="1:19" x14ac:dyDescent="0.2">
      <c r="A11" s="48"/>
      <c r="G11" s="185">
        <f>Acceuil!G11</f>
        <v>0</v>
      </c>
      <c r="H11" s="220"/>
      <c r="I11" s="178"/>
      <c r="L11" s="2"/>
      <c r="M11" s="2"/>
      <c r="P11" s="18"/>
      <c r="Q11" s="16"/>
    </row>
    <row r="12" spans="1:19" x14ac:dyDescent="0.2">
      <c r="A12" s="48"/>
      <c r="G12" s="186"/>
      <c r="H12" s="221"/>
      <c r="I12" s="180"/>
      <c r="L12" s="2"/>
      <c r="M12" s="2"/>
      <c r="O12" s="5"/>
      <c r="P12" s="80"/>
      <c r="Q12" s="81"/>
      <c r="R12" s="5"/>
    </row>
    <row r="13" spans="1:19" ht="13.5" x14ac:dyDescent="0.25">
      <c r="A13" s="48"/>
      <c r="G13" s="186">
        <f>Acceuil!G13</f>
        <v>0</v>
      </c>
      <c r="H13" s="221"/>
      <c r="I13" s="180"/>
      <c r="K13" s="33"/>
      <c r="M13" s="2"/>
      <c r="O13" s="5"/>
      <c r="P13" s="80"/>
      <c r="Q13" s="5"/>
      <c r="R13" s="82"/>
    </row>
    <row r="14" spans="1:19" x14ac:dyDescent="0.2">
      <c r="A14" s="48"/>
      <c r="G14" s="186"/>
      <c r="H14" s="221"/>
      <c r="I14" s="180"/>
      <c r="K14" s="34"/>
      <c r="L14" s="45"/>
      <c r="N14" s="8"/>
      <c r="O14" s="5"/>
      <c r="P14" s="80"/>
      <c r="Q14" s="82"/>
      <c r="R14" s="5"/>
    </row>
    <row r="15" spans="1:19" ht="13.5" thickBot="1" x14ac:dyDescent="0.25">
      <c r="A15" s="48"/>
      <c r="G15" s="315" t="str">
        <f>Acceuil!G15</f>
        <v>42600</v>
      </c>
      <c r="H15" s="222" t="str">
        <f>Acceuil!H15</f>
        <v>MONTBRISON</v>
      </c>
      <c r="I15" s="182"/>
      <c r="K15" s="25"/>
      <c r="L15" s="35"/>
      <c r="O15" s="5"/>
      <c r="P15" s="82"/>
      <c r="Q15" s="82"/>
      <c r="R15" s="82"/>
    </row>
    <row r="16" spans="1:19" x14ac:dyDescent="0.2">
      <c r="A16" s="48"/>
      <c r="L16" s="2"/>
      <c r="O16" s="5"/>
      <c r="P16" s="82"/>
      <c r="Q16" s="82"/>
      <c r="R16" s="82"/>
    </row>
    <row r="17" spans="1:18" x14ac:dyDescent="0.2">
      <c r="A17" s="48"/>
      <c r="L17" s="2"/>
      <c r="O17" s="5"/>
      <c r="P17" s="82"/>
      <c r="Q17" s="82"/>
      <c r="R17" s="5"/>
    </row>
    <row r="18" spans="1:18" ht="18.75" x14ac:dyDescent="0.3">
      <c r="A18" s="48"/>
      <c r="C18" s="27" t="s">
        <v>15</v>
      </c>
      <c r="E18" s="8"/>
      <c r="F18" s="8"/>
      <c r="G18" s="8"/>
      <c r="H18" s="8"/>
      <c r="I18" s="8"/>
      <c r="R18" s="31"/>
    </row>
    <row r="19" spans="1:18" ht="18.75" thickBot="1" x14ac:dyDescent="0.3">
      <c r="A19" s="48"/>
      <c r="B19" s="42"/>
      <c r="C19" s="42"/>
      <c r="D19" s="42"/>
      <c r="E19" s="42"/>
      <c r="F19" s="43"/>
      <c r="G19" s="42"/>
      <c r="H19" s="42"/>
      <c r="I19" s="42"/>
      <c r="J19" s="23"/>
      <c r="R19" s="31"/>
    </row>
    <row r="20" spans="1:18" ht="14.25" thickTop="1" thickBot="1" x14ac:dyDescent="0.25">
      <c r="A20" s="48"/>
      <c r="R20" s="31"/>
    </row>
    <row r="21" spans="1:18" ht="18.75" thickBot="1" x14ac:dyDescent="0.3">
      <c r="A21" s="48"/>
      <c r="C21" s="301" t="s">
        <v>39</v>
      </c>
      <c r="D21" s="390">
        <f>Formulaire!B28</f>
        <v>0</v>
      </c>
      <c r="E21" s="5"/>
      <c r="G21" s="59" t="s">
        <v>59</v>
      </c>
      <c r="H21" s="59"/>
      <c r="I21" s="302">
        <f>Acceuil!I24</f>
        <v>0</v>
      </c>
      <c r="R21" s="31"/>
    </row>
    <row r="22" spans="1:18" x14ac:dyDescent="0.2">
      <c r="A22" s="48"/>
      <c r="C22" s="5" t="s">
        <v>40</v>
      </c>
      <c r="D22" s="184"/>
      <c r="E22" s="5"/>
      <c r="G22" s="84" t="s">
        <v>41</v>
      </c>
      <c r="H22" s="84"/>
      <c r="I22" s="85">
        <f>Acceuil!D24</f>
        <v>0</v>
      </c>
      <c r="R22" s="31"/>
    </row>
    <row r="23" spans="1:18" x14ac:dyDescent="0.2">
      <c r="A23" s="48"/>
      <c r="R23" s="31"/>
    </row>
    <row r="24" spans="1:18" x14ac:dyDescent="0.2">
      <c r="A24" s="48"/>
      <c r="C24" s="2" t="str">
        <f>Acceuil!C21</f>
        <v>Vos références</v>
      </c>
      <c r="D24" t="str">
        <f>Acceuil!D21</f>
        <v>maison principale de plus de 2 ans</v>
      </c>
      <c r="R24" s="31"/>
    </row>
    <row r="25" spans="1:18" x14ac:dyDescent="0.2">
      <c r="A25" s="48"/>
      <c r="C25" s="2" t="str">
        <f>Acceuil!C22</f>
        <v>objet</v>
      </c>
      <c r="D25">
        <f>Acceuil!D22</f>
        <v>0</v>
      </c>
      <c r="R25" s="31"/>
    </row>
    <row r="26" spans="1:18" x14ac:dyDescent="0.2">
      <c r="A26" s="48"/>
      <c r="R26" s="31"/>
    </row>
    <row r="27" spans="1:18" x14ac:dyDescent="0.2">
      <c r="A27" s="48"/>
      <c r="J27" s="31"/>
      <c r="R27" s="54"/>
    </row>
    <row r="28" spans="1:18" x14ac:dyDescent="0.2">
      <c r="A28" s="48"/>
      <c r="C28" s="2" t="s">
        <v>60</v>
      </c>
      <c r="I28" s="304">
        <f>Devis!I5</f>
        <v>0</v>
      </c>
      <c r="J28" s="31"/>
      <c r="R28" s="50"/>
    </row>
    <row r="29" spans="1:18" x14ac:dyDescent="0.2">
      <c r="A29" s="48"/>
      <c r="C29" s="5"/>
      <c r="D29" s="5"/>
      <c r="E29" s="10"/>
      <c r="F29" s="5"/>
      <c r="G29" s="5"/>
      <c r="H29" s="5"/>
      <c r="I29" s="305"/>
      <c r="J29" s="31"/>
    </row>
    <row r="30" spans="1:18" x14ac:dyDescent="0.2">
      <c r="A30" s="48"/>
      <c r="C30" s="11"/>
      <c r="F30" s="65" t="s">
        <v>36</v>
      </c>
      <c r="G30" s="303">
        <f>Devis!F7</f>
        <v>0</v>
      </c>
      <c r="H30" s="66"/>
      <c r="I30" s="332">
        <f>Devis!G7</f>
        <v>0</v>
      </c>
    </row>
    <row r="31" spans="1:18" x14ac:dyDescent="0.2">
      <c r="A31" s="48"/>
      <c r="C31" s="65"/>
      <c r="D31" s="74"/>
      <c r="F31" s="16"/>
      <c r="G31" s="30"/>
      <c r="H31" s="30"/>
      <c r="I31" s="306"/>
    </row>
    <row r="32" spans="1:18" x14ac:dyDescent="0.2">
      <c r="A32" s="48"/>
      <c r="C32" s="10"/>
      <c r="D32" s="5"/>
      <c r="E32" s="10"/>
      <c r="F32" s="5"/>
      <c r="G32" s="69"/>
      <c r="H32" s="69"/>
      <c r="I32" s="307"/>
      <c r="J32" s="31"/>
    </row>
    <row r="33" spans="1:10" ht="19.5" customHeight="1" x14ac:dyDescent="0.2">
      <c r="A33" s="48"/>
      <c r="C33" s="2" t="s">
        <v>61</v>
      </c>
      <c r="D33" s="11" t="s">
        <v>17</v>
      </c>
      <c r="I33" s="333">
        <f>Devis!I7</f>
        <v>0</v>
      </c>
      <c r="J33" s="31"/>
    </row>
    <row r="34" spans="1:10" x14ac:dyDescent="0.2">
      <c r="A34" s="48"/>
      <c r="I34" s="334"/>
    </row>
    <row r="35" spans="1:10" x14ac:dyDescent="0.2">
      <c r="A35" s="48"/>
      <c r="I35" s="334"/>
    </row>
    <row r="36" spans="1:10" ht="14.25" x14ac:dyDescent="0.2">
      <c r="A36" s="48"/>
      <c r="C36" s="11" t="s">
        <v>42</v>
      </c>
      <c r="E36" s="11"/>
      <c r="I36" s="335">
        <f>Devis!I33</f>
        <v>0</v>
      </c>
    </row>
    <row r="37" spans="1:10" x14ac:dyDescent="0.2">
      <c r="A37" s="48"/>
      <c r="F37" s="51"/>
      <c r="I37" s="334"/>
    </row>
    <row r="38" spans="1:10" ht="14.25" x14ac:dyDescent="0.2">
      <c r="A38" s="48"/>
      <c r="D38" s="11" t="s">
        <v>38</v>
      </c>
      <c r="G38" s="5"/>
      <c r="H38" s="5"/>
      <c r="I38" s="336">
        <f>Devis!I36</f>
        <v>0</v>
      </c>
    </row>
    <row r="39" spans="1:10" x14ac:dyDescent="0.2">
      <c r="A39" s="48"/>
      <c r="G39" s="5"/>
      <c r="H39" s="5"/>
      <c r="I39" s="306"/>
    </row>
    <row r="40" spans="1:10" ht="13.5" thickBot="1" x14ac:dyDescent="0.25">
      <c r="A40" s="48"/>
      <c r="G40" s="5"/>
      <c r="H40" s="5"/>
      <c r="I40" s="306"/>
    </row>
    <row r="41" spans="1:10" ht="16.5" thickBot="1" x14ac:dyDescent="0.3">
      <c r="A41" s="48"/>
      <c r="C41" s="338" t="s">
        <v>43</v>
      </c>
      <c r="D41" s="11"/>
      <c r="E41" s="14"/>
      <c r="G41" s="86"/>
      <c r="H41" s="86"/>
      <c r="I41" s="337">
        <f>I33-I36-I38</f>
        <v>0</v>
      </c>
    </row>
    <row r="42" spans="1:10" x14ac:dyDescent="0.2">
      <c r="A42" s="48"/>
      <c r="G42" s="5"/>
      <c r="H42" s="5"/>
    </row>
    <row r="43" spans="1:10" x14ac:dyDescent="0.2">
      <c r="A43" s="48"/>
      <c r="E43" s="11"/>
      <c r="F43" s="5"/>
      <c r="G43" s="5"/>
      <c r="H43" s="5"/>
    </row>
    <row r="44" spans="1:10" x14ac:dyDescent="0.2">
      <c r="A44" s="48"/>
    </row>
    <row r="45" spans="1:10" ht="16.5" x14ac:dyDescent="0.35">
      <c r="A45" s="48"/>
      <c r="F45" s="339" t="s">
        <v>177</v>
      </c>
      <c r="G45" s="70"/>
      <c r="H45" s="70"/>
      <c r="I45" s="70"/>
      <c r="J45" s="70"/>
    </row>
    <row r="46" spans="1:10" ht="16.5" x14ac:dyDescent="0.35">
      <c r="A46" s="48"/>
      <c r="F46" s="339" t="s">
        <v>178</v>
      </c>
      <c r="G46" s="70"/>
      <c r="H46" s="70"/>
      <c r="I46" s="70"/>
      <c r="J46" s="70"/>
    </row>
    <row r="47" spans="1:10" ht="14.25" x14ac:dyDescent="0.3">
      <c r="A47" s="48"/>
      <c r="F47" s="340"/>
      <c r="G47" s="70"/>
      <c r="H47" s="70"/>
      <c r="I47" s="70"/>
      <c r="J47" s="70"/>
    </row>
    <row r="48" spans="1:10" ht="16.5" x14ac:dyDescent="0.35">
      <c r="A48" s="48"/>
      <c r="F48" s="339" t="s">
        <v>176</v>
      </c>
      <c r="G48" s="70"/>
      <c r="H48" s="70"/>
      <c r="I48" s="70"/>
      <c r="J48" s="70"/>
    </row>
    <row r="49" spans="1:9" x14ac:dyDescent="0.2">
      <c r="A49" s="48"/>
    </row>
    <row r="50" spans="1:9" x14ac:dyDescent="0.2">
      <c r="A50" s="48"/>
    </row>
    <row r="51" spans="1:9" x14ac:dyDescent="0.2">
      <c r="A51" s="48"/>
    </row>
    <row r="52" spans="1:9" x14ac:dyDescent="0.2">
      <c r="A52" s="48"/>
    </row>
    <row r="53" spans="1:9" x14ac:dyDescent="0.2">
      <c r="A53" s="48"/>
    </row>
    <row r="54" spans="1:9" x14ac:dyDescent="0.2">
      <c r="A54" s="48"/>
      <c r="C54" s="87" t="s">
        <v>44</v>
      </c>
      <c r="D54" s="11"/>
      <c r="E54" s="11"/>
      <c r="F54" s="14"/>
      <c r="G54" s="9"/>
      <c r="H54" s="9"/>
      <c r="I54" s="8"/>
    </row>
    <row r="55" spans="1:9" x14ac:dyDescent="0.2">
      <c r="A55" s="48"/>
      <c r="C55" s="87" t="s">
        <v>45</v>
      </c>
      <c r="D55" s="11"/>
      <c r="E55" s="11"/>
      <c r="F55" s="14"/>
      <c r="G55" s="9"/>
      <c r="H55" s="9"/>
      <c r="I55" s="8"/>
    </row>
    <row r="56" spans="1:9" x14ac:dyDescent="0.2">
      <c r="A56" s="48"/>
    </row>
    <row r="57" spans="1:9" x14ac:dyDescent="0.2">
      <c r="A57" s="48"/>
    </row>
    <row r="58" spans="1:9" x14ac:dyDescent="0.2">
      <c r="A58" s="48"/>
      <c r="C58" s="88" t="s">
        <v>57</v>
      </c>
      <c r="F58" s="89" t="s">
        <v>58</v>
      </c>
      <c r="G58" s="89"/>
      <c r="H58" s="89"/>
      <c r="I58" s="90"/>
    </row>
    <row r="59" spans="1:9" x14ac:dyDescent="0.2">
      <c r="A59" s="48"/>
      <c r="C59" s="91" t="s">
        <v>46</v>
      </c>
      <c r="D59" s="92"/>
      <c r="E59" s="92"/>
      <c r="F59" s="92"/>
      <c r="G59" s="92"/>
      <c r="H59" s="92"/>
      <c r="I59" s="93"/>
    </row>
    <row r="60" spans="1:9" x14ac:dyDescent="0.2">
      <c r="A60" s="48"/>
      <c r="C60" s="91" t="s">
        <v>47</v>
      </c>
      <c r="D60" s="92"/>
      <c r="E60" s="92"/>
      <c r="F60" s="91"/>
      <c r="G60" s="91"/>
      <c r="H60" s="91"/>
      <c r="I60" s="93"/>
    </row>
    <row r="61" spans="1:9" x14ac:dyDescent="0.2">
      <c r="A61" s="48"/>
      <c r="C61" s="4" t="s">
        <v>48</v>
      </c>
      <c r="D61" s="4"/>
      <c r="E61" s="4"/>
      <c r="F61" s="14"/>
      <c r="G61" s="14"/>
      <c r="H61" s="14"/>
      <c r="I61" s="93"/>
    </row>
    <row r="62" spans="1:9" x14ac:dyDescent="0.2">
      <c r="A62" s="5"/>
      <c r="B62" s="5"/>
    </row>
    <row r="63" spans="1:9" x14ac:dyDescent="0.2">
      <c r="A63" s="5"/>
      <c r="B63" s="5"/>
    </row>
  </sheetData>
  <phoneticPr fontId="0" type="noConversion"/>
  <dataValidations count="1">
    <dataValidation type="list" allowBlank="1" showInputMessage="1" showErrorMessage="1" sqref="D22">
      <formula1>Date</formula1>
    </dataValidation>
  </dataValidations>
  <pageMargins left="0" right="0" top="0" bottom="0" header="0" footer="0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4036" r:id="rId4" name="Ouvrirlesnumerosdefacture">
          <controlPr defaultSize="0" autoLine="0" r:id="rId5">
            <anchor moveWithCells="1">
              <from>
                <xdr:col>10</xdr:col>
                <xdr:colOff>28575</xdr:colOff>
                <xdr:row>19</xdr:row>
                <xdr:rowOff>0</xdr:rowOff>
              </from>
              <to>
                <xdr:col>12</xdr:col>
                <xdr:colOff>9525</xdr:colOff>
                <xdr:row>22</xdr:row>
                <xdr:rowOff>28575</xdr:rowOff>
              </to>
            </anchor>
          </controlPr>
        </control>
      </mc:Choice>
      <mc:Fallback>
        <control shapeId="24036" r:id="rId4" name="Ouvrirlesnumerosdefacture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4"/>
  <sheetViews>
    <sheetView zoomScaleNormal="100" workbookViewId="0">
      <selection activeCell="P9" sqref="P9"/>
    </sheetView>
  </sheetViews>
  <sheetFormatPr baseColWidth="10" defaultRowHeight="12.75" x14ac:dyDescent="0.2"/>
  <cols>
    <col min="3" max="3" width="14.5703125" customWidth="1"/>
    <col min="5" max="5" width="19" customWidth="1"/>
    <col min="9" max="9" width="14.140625" customWidth="1"/>
    <col min="11" max="11" width="14.140625" customWidth="1"/>
    <col min="12" max="12" width="13.5703125" customWidth="1"/>
    <col min="13" max="13" width="15.42578125" customWidth="1"/>
    <col min="18" max="18" width="15.140625" customWidth="1"/>
  </cols>
  <sheetData>
    <row r="1" spans="1:18" x14ac:dyDescent="0.2">
      <c r="A1" s="77"/>
      <c r="B1" s="94"/>
      <c r="C1" s="94"/>
      <c r="D1" s="94"/>
      <c r="E1" s="94"/>
      <c r="F1" s="94"/>
      <c r="G1" s="94"/>
      <c r="H1" s="95"/>
      <c r="I1" s="96"/>
      <c r="J1" s="97"/>
      <c r="K1" s="97"/>
      <c r="L1" s="97"/>
      <c r="M1" s="97"/>
      <c r="N1" s="97"/>
      <c r="O1" s="97"/>
      <c r="P1" s="97"/>
    </row>
    <row r="2" spans="1:18" x14ac:dyDescent="0.2">
      <c r="A2" s="78"/>
      <c r="B2" s="73"/>
      <c r="C2" s="73" t="s">
        <v>62</v>
      </c>
      <c r="D2" s="73"/>
      <c r="E2" s="73"/>
      <c r="F2" s="73"/>
      <c r="G2" s="73"/>
      <c r="H2" s="98"/>
      <c r="I2" s="64"/>
      <c r="J2" s="5"/>
      <c r="K2" s="5"/>
      <c r="L2" s="5"/>
      <c r="M2" s="5"/>
      <c r="N2" s="5"/>
      <c r="O2" s="5"/>
      <c r="P2" s="5"/>
    </row>
    <row r="3" spans="1:18" x14ac:dyDescent="0.2">
      <c r="A3" s="78"/>
      <c r="B3" s="73"/>
      <c r="C3" s="73"/>
      <c r="D3" s="73"/>
      <c r="E3" s="73"/>
      <c r="F3" s="73"/>
      <c r="G3" s="73"/>
      <c r="H3" s="98"/>
      <c r="I3" s="64"/>
      <c r="J3" s="5"/>
      <c r="K3" s="5"/>
      <c r="L3" s="75"/>
      <c r="M3" s="5"/>
      <c r="N3" s="5"/>
      <c r="O3" s="5"/>
      <c r="P3" s="5"/>
    </row>
    <row r="4" spans="1:18" x14ac:dyDescent="0.2">
      <c r="A4" s="78"/>
      <c r="B4" s="73"/>
      <c r="C4" s="73"/>
      <c r="D4" s="73"/>
      <c r="E4" s="73"/>
      <c r="F4" s="73"/>
      <c r="G4" s="73"/>
      <c r="H4" s="98"/>
      <c r="I4" s="64"/>
      <c r="J4" s="5"/>
      <c r="K4" s="75"/>
      <c r="L4" s="75"/>
      <c r="M4" s="5"/>
      <c r="N4" s="5"/>
      <c r="O4" s="5"/>
      <c r="P4" s="5"/>
      <c r="R4" s="11"/>
    </row>
    <row r="5" spans="1:18" x14ac:dyDescent="0.2">
      <c r="A5" s="78"/>
      <c r="B5" s="73" t="s">
        <v>63</v>
      </c>
      <c r="C5" s="73"/>
      <c r="D5" s="73"/>
      <c r="E5" s="73"/>
      <c r="F5" s="73"/>
      <c r="G5" s="73"/>
      <c r="H5" s="98"/>
      <c r="I5" s="64"/>
      <c r="J5" s="5"/>
      <c r="K5" s="158" t="s">
        <v>90</v>
      </c>
      <c r="L5" s="159">
        <v>28.355540999999999</v>
      </c>
      <c r="M5" s="5" t="s">
        <v>181</v>
      </c>
      <c r="N5" s="5"/>
      <c r="O5" s="5"/>
      <c r="P5" s="5"/>
    </row>
    <row r="6" spans="1:18" x14ac:dyDescent="0.2">
      <c r="A6" s="78"/>
      <c r="B6" s="73"/>
      <c r="C6" s="73"/>
      <c r="D6" s="73"/>
      <c r="E6" s="73"/>
      <c r="F6" s="73"/>
      <c r="G6" s="73"/>
      <c r="H6" s="98"/>
      <c r="I6" s="64"/>
      <c r="J6" s="5"/>
      <c r="K6" s="5"/>
      <c r="L6" s="5"/>
      <c r="M6" s="5"/>
      <c r="N6" s="5"/>
      <c r="O6" s="5"/>
      <c r="P6" s="5"/>
    </row>
    <row r="7" spans="1:18" x14ac:dyDescent="0.2">
      <c r="A7" s="78"/>
      <c r="B7" s="73"/>
      <c r="C7" s="73"/>
      <c r="D7" s="73"/>
      <c r="E7" s="73"/>
      <c r="F7" s="73"/>
      <c r="G7" s="73"/>
      <c r="H7" s="98"/>
      <c r="I7" s="64"/>
      <c r="J7" s="5"/>
      <c r="K7" s="5"/>
      <c r="L7" s="5"/>
      <c r="M7" s="5"/>
      <c r="N7" s="5"/>
      <c r="O7" s="5"/>
      <c r="P7" s="5"/>
      <c r="R7" s="11"/>
    </row>
    <row r="8" spans="1:18" ht="15" x14ac:dyDescent="0.25">
      <c r="A8" s="78" t="s">
        <v>64</v>
      </c>
      <c r="B8" s="73"/>
      <c r="C8" s="73" t="s">
        <v>65</v>
      </c>
      <c r="D8" s="161">
        <v>44.262999999999998</v>
      </c>
      <c r="E8" s="73"/>
      <c r="F8" s="73" t="s">
        <v>66</v>
      </c>
      <c r="G8" s="157">
        <v>1.5609999999999999</v>
      </c>
      <c r="H8" s="98"/>
      <c r="I8" s="78" t="s">
        <v>67</v>
      </c>
      <c r="J8" s="73"/>
      <c r="K8" s="73"/>
      <c r="L8" s="133" t="s">
        <v>68</v>
      </c>
      <c r="M8" s="73">
        <f>L5*P8</f>
        <v>48.204419699999995</v>
      </c>
      <c r="O8" s="326" t="s">
        <v>69</v>
      </c>
      <c r="P8" s="325">
        <v>1.7</v>
      </c>
    </row>
    <row r="9" spans="1:18" ht="13.5" thickBot="1" x14ac:dyDescent="0.25">
      <c r="A9" s="79"/>
      <c r="B9" s="99"/>
      <c r="C9" s="99"/>
      <c r="D9" s="99"/>
      <c r="E9" s="99"/>
      <c r="F9" s="99"/>
      <c r="G9" s="99"/>
      <c r="H9" s="100"/>
      <c r="I9" s="101"/>
      <c r="J9" s="102"/>
      <c r="K9" s="102"/>
      <c r="L9" s="102"/>
      <c r="M9" s="102"/>
      <c r="N9" s="102"/>
      <c r="O9" s="102"/>
      <c r="P9" s="102"/>
    </row>
    <row r="10" spans="1:18" x14ac:dyDescent="0.2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R10" s="11"/>
    </row>
    <row r="11" spans="1:18" x14ac:dyDescent="0.2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8" ht="15.75" x14ac:dyDescent="0.25">
      <c r="A12" s="103"/>
      <c r="B12" s="103"/>
      <c r="C12" s="103"/>
      <c r="D12" s="104"/>
      <c r="E12" s="105"/>
      <c r="F12" s="103"/>
      <c r="G12" s="103"/>
      <c r="H12" s="103"/>
      <c r="I12" s="103"/>
      <c r="J12" s="103"/>
      <c r="K12" s="103"/>
      <c r="L12" s="104" t="s">
        <v>70</v>
      </c>
      <c r="M12" s="173">
        <f>'Lignes de calculs'!F85</f>
        <v>0</v>
      </c>
      <c r="N12" s="103" t="s">
        <v>71</v>
      </c>
      <c r="O12" s="103"/>
      <c r="P12" s="103"/>
      <c r="R12" s="11"/>
    </row>
    <row r="13" spans="1:18" x14ac:dyDescent="0.2">
      <c r="A13" s="103"/>
      <c r="B13" s="103"/>
      <c r="C13" s="103"/>
      <c r="D13" s="103"/>
      <c r="E13" s="103"/>
      <c r="F13" s="103"/>
      <c r="G13" s="103"/>
      <c r="H13" s="175"/>
      <c r="I13" s="164" t="s">
        <v>92</v>
      </c>
      <c r="J13" s="175"/>
      <c r="K13" s="103"/>
      <c r="L13" s="103"/>
      <c r="M13" s="103"/>
      <c r="N13" s="103"/>
      <c r="O13" s="103"/>
      <c r="P13" s="103"/>
    </row>
    <row r="14" spans="1:18" ht="15.75" x14ac:dyDescent="0.25">
      <c r="A14" s="103"/>
      <c r="B14" s="103"/>
      <c r="C14" s="103"/>
      <c r="D14" s="103"/>
      <c r="E14" s="103"/>
      <c r="F14" s="103"/>
      <c r="G14" s="103"/>
      <c r="H14" s="103"/>
      <c r="I14" s="166">
        <f>Devis!I36*6.9%</f>
        <v>0</v>
      </c>
      <c r="J14" s="103"/>
      <c r="K14" s="103"/>
      <c r="L14" s="103"/>
      <c r="M14" s="103"/>
      <c r="N14" s="103"/>
      <c r="O14" s="103"/>
      <c r="P14" s="103"/>
    </row>
    <row r="15" spans="1:18" x14ac:dyDescent="0.2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</row>
    <row r="16" spans="1:18" x14ac:dyDescent="0.2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</row>
    <row r="17" spans="1:18" x14ac:dyDescent="0.2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</row>
    <row r="18" spans="1:18" x14ac:dyDescent="0.2">
      <c r="A18" s="103"/>
      <c r="B18" s="103"/>
      <c r="C18" s="103"/>
      <c r="D18" s="104" t="s">
        <v>72</v>
      </c>
      <c r="E18" s="106">
        <f>'Lignes de calculs'!I82</f>
        <v>0</v>
      </c>
      <c r="F18" s="103" t="s">
        <v>50</v>
      </c>
      <c r="G18" s="107"/>
      <c r="H18" s="103"/>
      <c r="I18" s="103"/>
      <c r="J18" s="103"/>
      <c r="K18" s="103"/>
      <c r="L18" s="104" t="s">
        <v>72</v>
      </c>
      <c r="M18" s="106">
        <f>'Lignes de calculs'!I82</f>
        <v>0</v>
      </c>
      <c r="N18" s="103" t="s">
        <v>50</v>
      </c>
      <c r="O18" s="107"/>
      <c r="P18" s="103"/>
    </row>
    <row r="19" spans="1:18" x14ac:dyDescent="0.2">
      <c r="A19" s="103"/>
      <c r="B19" s="103"/>
      <c r="C19" s="103"/>
      <c r="D19" s="103"/>
      <c r="E19" s="106"/>
      <c r="F19" s="103"/>
      <c r="G19" s="103"/>
      <c r="H19" s="103"/>
      <c r="I19" s="103"/>
      <c r="J19" s="103"/>
      <c r="K19" s="103"/>
      <c r="L19" s="103"/>
      <c r="M19" s="106"/>
      <c r="N19" s="103"/>
      <c r="O19" s="103"/>
      <c r="P19" s="103"/>
    </row>
    <row r="20" spans="1:18" x14ac:dyDescent="0.2">
      <c r="A20" s="103"/>
      <c r="B20" s="103"/>
      <c r="C20" s="103"/>
      <c r="D20" s="104" t="s">
        <v>73</v>
      </c>
      <c r="E20" s="163">
        <f>E18*D8</f>
        <v>0</v>
      </c>
      <c r="F20" s="103" t="s">
        <v>74</v>
      </c>
      <c r="G20" s="103"/>
      <c r="H20" s="165"/>
      <c r="I20" s="165"/>
      <c r="J20" s="165"/>
      <c r="K20" s="103"/>
      <c r="L20" s="104" t="s">
        <v>73</v>
      </c>
      <c r="M20" s="163">
        <f>M18*M8</f>
        <v>0</v>
      </c>
      <c r="N20" s="103" t="s">
        <v>74</v>
      </c>
      <c r="O20" s="103"/>
      <c r="P20" s="103"/>
    </row>
    <row r="21" spans="1:18" x14ac:dyDescent="0.2">
      <c r="A21" s="103"/>
      <c r="B21" s="103"/>
      <c r="C21" s="103"/>
      <c r="D21" s="103"/>
      <c r="E21" s="106"/>
      <c r="F21" s="103"/>
      <c r="G21" s="103"/>
      <c r="H21" s="165"/>
      <c r="I21" s="103"/>
      <c r="J21" s="165"/>
      <c r="K21" s="103"/>
      <c r="L21" s="103"/>
      <c r="M21" s="106"/>
      <c r="N21" s="103"/>
      <c r="O21" s="103"/>
      <c r="P21" s="103"/>
    </row>
    <row r="22" spans="1:18" x14ac:dyDescent="0.2">
      <c r="A22" s="103"/>
      <c r="B22" s="103"/>
      <c r="C22" s="103"/>
      <c r="D22" s="104" t="s">
        <v>75</v>
      </c>
      <c r="E22" s="108">
        <f>'Lignes de calculs'!H85*'Coût de revient'!G8</f>
        <v>0</v>
      </c>
      <c r="F22" s="103" t="s">
        <v>74</v>
      </c>
      <c r="G22" s="103"/>
      <c r="H22" s="165"/>
      <c r="I22" s="103"/>
      <c r="J22" s="165"/>
      <c r="K22" s="103"/>
      <c r="L22" s="104" t="s">
        <v>76</v>
      </c>
      <c r="M22" s="108">
        <f>'Lignes de calculs'!H85*'Coût de revient'!P8</f>
        <v>0</v>
      </c>
      <c r="N22" s="103" t="s">
        <v>74</v>
      </c>
      <c r="O22" s="103"/>
      <c r="P22" s="103"/>
    </row>
    <row r="23" spans="1:18" x14ac:dyDescent="0.2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</row>
    <row r="24" spans="1:18" x14ac:dyDescent="0.2">
      <c r="A24" s="103"/>
      <c r="B24" s="103"/>
      <c r="C24" s="103"/>
      <c r="D24" s="103"/>
      <c r="E24" s="103"/>
      <c r="F24" s="103"/>
      <c r="G24" s="103"/>
      <c r="H24" s="149"/>
      <c r="I24" s="106" t="str">
        <f>IF(I25&lt;0,"PERTE","GAIN")</f>
        <v>GAIN</v>
      </c>
      <c r="J24" s="103"/>
      <c r="K24" s="103"/>
      <c r="L24" s="103"/>
      <c r="M24" s="103"/>
      <c r="N24" s="103"/>
      <c r="O24" s="103"/>
      <c r="P24" s="103"/>
    </row>
    <row r="25" spans="1:18" ht="18" x14ac:dyDescent="0.25">
      <c r="A25" s="103"/>
      <c r="B25" s="103"/>
      <c r="C25" s="103"/>
      <c r="D25" s="104" t="s">
        <v>77</v>
      </c>
      <c r="E25" s="160">
        <f>E20+E22</f>
        <v>0</v>
      </c>
      <c r="F25" s="109" t="s">
        <v>74</v>
      </c>
      <c r="G25" s="103"/>
      <c r="H25" s="150"/>
      <c r="I25" s="162">
        <f>M12-E25</f>
        <v>0</v>
      </c>
      <c r="J25" s="103"/>
      <c r="K25" s="103"/>
      <c r="L25" s="104" t="s">
        <v>78</v>
      </c>
      <c r="M25" s="156">
        <f>M20+M22</f>
        <v>0</v>
      </c>
      <c r="N25" s="103"/>
      <c r="O25" s="103"/>
      <c r="P25" s="103"/>
    </row>
    <row r="26" spans="1:18" x14ac:dyDescent="0.2">
      <c r="A26" s="103"/>
      <c r="B26" s="103"/>
      <c r="C26" s="103"/>
      <c r="D26" s="103"/>
      <c r="E26" s="103"/>
      <c r="F26" s="103"/>
      <c r="G26" s="103"/>
      <c r="H26" s="177" t="s">
        <v>102</v>
      </c>
      <c r="I26" s="176">
        <f>I25-I14</f>
        <v>0</v>
      </c>
      <c r="J26" s="103"/>
      <c r="K26" s="103"/>
      <c r="L26" s="103"/>
      <c r="M26" s="103"/>
      <c r="N26" s="103"/>
      <c r="O26" s="103"/>
      <c r="P26" s="103"/>
    </row>
    <row r="27" spans="1:18" x14ac:dyDescent="0.2">
      <c r="A27" s="103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</row>
    <row r="28" spans="1:18" x14ac:dyDescent="0.2">
      <c r="L28" s="11"/>
      <c r="P28" s="11"/>
    </row>
    <row r="29" spans="1:18" ht="13.5" thickBot="1" x14ac:dyDescent="0.25">
      <c r="L29" s="11"/>
      <c r="P29" s="11"/>
      <c r="R29" s="11"/>
    </row>
    <row r="30" spans="1:18" ht="13.5" thickBot="1" x14ac:dyDescent="0.25">
      <c r="A30" s="2"/>
      <c r="B30" s="2"/>
      <c r="C30" s="2"/>
      <c r="D30" s="110" t="s">
        <v>79</v>
      </c>
      <c r="E30" s="111">
        <f>M33</f>
        <v>0</v>
      </c>
      <c r="F30" s="11" t="s">
        <v>50</v>
      </c>
      <c r="G30" s="112">
        <v>0</v>
      </c>
      <c r="H30" s="11" t="s">
        <v>80</v>
      </c>
      <c r="I30" s="276" t="str">
        <f>'Ligne de décompte réel achat'!C14</f>
        <v>total achat sanitaire</v>
      </c>
      <c r="J30" s="277"/>
      <c r="K30" s="278">
        <f>'Ligne de décompte réel achat'!H14</f>
        <v>0</v>
      </c>
      <c r="L30" s="285"/>
      <c r="M30" s="286" t="s">
        <v>81</v>
      </c>
      <c r="N30" s="287" t="s">
        <v>82</v>
      </c>
      <c r="O30" s="287" t="s">
        <v>83</v>
      </c>
      <c r="P30" s="288" t="s">
        <v>122</v>
      </c>
      <c r="R30" s="11"/>
    </row>
    <row r="31" spans="1:18" ht="13.5" thickBot="1" x14ac:dyDescent="0.25">
      <c r="A31" s="2"/>
      <c r="B31" s="2"/>
      <c r="C31" s="2"/>
      <c r="D31" s="2"/>
      <c r="I31" s="279" t="str">
        <f>'Ligne de décompte réel achat'!C24</f>
        <v>Total achat chauffage</v>
      </c>
      <c r="J31" s="280"/>
      <c r="K31" s="281">
        <f>'Ligne de décompte réel achat'!H24</f>
        <v>0</v>
      </c>
      <c r="L31" s="285"/>
      <c r="M31" s="289">
        <f>'Ligne de décompte réel achat'!N26</f>
        <v>0</v>
      </c>
      <c r="N31" s="284">
        <f>'Ligne de décompte réel achat'!K26</f>
        <v>0</v>
      </c>
      <c r="O31" s="290">
        <f>'Ligne de décompte réel achat'!L26</f>
        <v>0</v>
      </c>
      <c r="P31" s="290">
        <f>'Ligne de décompte réel achat'!M26</f>
        <v>0</v>
      </c>
    </row>
    <row r="32" spans="1:18" x14ac:dyDescent="0.2">
      <c r="A32" s="2"/>
      <c r="B32" s="2"/>
      <c r="C32" s="2"/>
      <c r="D32" s="110" t="s">
        <v>68</v>
      </c>
      <c r="E32" s="172">
        <f>E30*D8</f>
        <v>0</v>
      </c>
      <c r="F32" s="11" t="s">
        <v>74</v>
      </c>
      <c r="I32" s="279" t="str">
        <f>'Ligne de décompte réel achat'!C33</f>
        <v>Total achat VMC</v>
      </c>
      <c r="J32" s="280"/>
      <c r="K32" s="281">
        <f>'Ligne de décompte réel achat'!H33</f>
        <v>0</v>
      </c>
      <c r="L32" s="285"/>
      <c r="M32" s="291"/>
      <c r="N32" s="292"/>
      <c r="O32" s="292"/>
      <c r="P32" s="292"/>
    </row>
    <row r="33" spans="1:19" x14ac:dyDescent="0.2">
      <c r="A33" s="2"/>
      <c r="B33" s="2"/>
      <c r="C33" s="2"/>
      <c r="D33" s="2"/>
      <c r="I33" s="279" t="str">
        <f>'Ligne de décompte réel achat'!C42</f>
        <v>Total achat Plomberie</v>
      </c>
      <c r="J33" s="280"/>
      <c r="K33" s="281">
        <f>'Ligne de décompte réel achat'!H42</f>
        <v>0</v>
      </c>
      <c r="L33" s="285"/>
      <c r="M33" s="281">
        <f>SUM(M31:P31)</f>
        <v>0</v>
      </c>
      <c r="N33" s="285"/>
      <c r="O33" s="285"/>
      <c r="P33" s="285"/>
    </row>
    <row r="34" spans="1:19" ht="13.5" thickBot="1" x14ac:dyDescent="0.25">
      <c r="A34" s="2"/>
      <c r="B34" s="2"/>
      <c r="C34" s="2"/>
      <c r="D34" s="110" t="s">
        <v>84</v>
      </c>
      <c r="E34" s="153">
        <f>K41</f>
        <v>0</v>
      </c>
      <c r="F34" s="11" t="s">
        <v>74</v>
      </c>
      <c r="I34" s="279"/>
      <c r="J34" s="280"/>
      <c r="K34" s="281"/>
      <c r="L34" s="285"/>
      <c r="M34" s="293"/>
      <c r="N34" s="285"/>
      <c r="O34" s="285"/>
      <c r="P34" s="285"/>
    </row>
    <row r="35" spans="1:19" x14ac:dyDescent="0.2">
      <c r="A35" s="2"/>
      <c r="B35" s="2"/>
      <c r="C35" s="2"/>
      <c r="D35" s="110" t="s">
        <v>85</v>
      </c>
      <c r="E35" s="151">
        <f>E34*G8-E34</f>
        <v>0</v>
      </c>
      <c r="F35" s="11"/>
      <c r="I35" s="279"/>
      <c r="J35" s="280"/>
      <c r="K35" s="281"/>
      <c r="L35" s="285"/>
      <c r="M35" s="294"/>
      <c r="N35" s="294"/>
      <c r="O35" s="294"/>
      <c r="P35" s="294"/>
    </row>
    <row r="36" spans="1:19" x14ac:dyDescent="0.2">
      <c r="A36" s="2"/>
      <c r="B36" s="2"/>
      <c r="C36" s="2"/>
      <c r="D36" s="110" t="s">
        <v>99</v>
      </c>
      <c r="E36" s="154">
        <f>E34+E35</f>
        <v>0</v>
      </c>
      <c r="I36" s="279"/>
      <c r="J36" s="280"/>
      <c r="K36" s="281"/>
      <c r="L36" s="285"/>
      <c r="M36" s="294"/>
      <c r="N36" s="294"/>
      <c r="O36" s="294"/>
      <c r="P36" s="294"/>
    </row>
    <row r="37" spans="1:19" x14ac:dyDescent="0.2">
      <c r="A37" s="2"/>
      <c r="B37" s="2"/>
      <c r="C37" s="2"/>
      <c r="D37" s="2"/>
      <c r="I37" s="279"/>
      <c r="J37" s="280"/>
      <c r="K37" s="281"/>
      <c r="L37" s="285"/>
      <c r="M37" s="294"/>
      <c r="N37" s="294"/>
      <c r="O37" s="294"/>
      <c r="P37" s="294"/>
      <c r="S37" s="11"/>
    </row>
    <row r="38" spans="1:19" x14ac:dyDescent="0.2">
      <c r="A38" s="2"/>
      <c r="B38" s="2"/>
      <c r="C38" s="2"/>
      <c r="D38" s="110" t="s">
        <v>86</v>
      </c>
      <c r="E38" s="154">
        <f>E36+E32</f>
        <v>0</v>
      </c>
      <c r="F38" s="11" t="s">
        <v>74</v>
      </c>
      <c r="I38" s="279"/>
      <c r="J38" s="280"/>
      <c r="K38" s="281"/>
      <c r="L38" s="285"/>
      <c r="M38" s="294"/>
      <c r="N38" s="294"/>
      <c r="O38" s="294"/>
      <c r="P38" s="294"/>
    </row>
    <row r="39" spans="1:19" ht="13.5" thickBot="1" x14ac:dyDescent="0.25">
      <c r="A39" s="2"/>
      <c r="B39" s="2"/>
      <c r="C39" s="2"/>
      <c r="D39" s="2"/>
      <c r="I39" s="282"/>
      <c r="J39" s="283"/>
      <c r="K39" s="284"/>
      <c r="L39" s="285"/>
      <c r="M39" s="294"/>
      <c r="N39" s="294"/>
      <c r="O39" s="294"/>
      <c r="P39" s="294"/>
    </row>
    <row r="40" spans="1:19" x14ac:dyDescent="0.2">
      <c r="A40" s="2"/>
      <c r="B40" s="2"/>
      <c r="C40" s="2"/>
      <c r="D40" s="2"/>
      <c r="I40" s="285"/>
      <c r="J40" s="285"/>
      <c r="K40" s="278"/>
      <c r="L40" s="285"/>
      <c r="M40" s="294"/>
      <c r="N40" s="294"/>
      <c r="O40" s="294"/>
      <c r="P40" s="294"/>
    </row>
    <row r="41" spans="1:19" x14ac:dyDescent="0.2">
      <c r="A41" s="2"/>
      <c r="B41" s="2"/>
      <c r="C41" s="2"/>
      <c r="D41" t="s">
        <v>100</v>
      </c>
      <c r="E41" s="112">
        <f>M12-E38</f>
        <v>0</v>
      </c>
      <c r="F41" t="s">
        <v>74</v>
      </c>
      <c r="G41" s="74"/>
      <c r="I41" s="285"/>
      <c r="J41" s="285"/>
      <c r="K41" s="281">
        <f>SUM(K30:K40)</f>
        <v>0</v>
      </c>
      <c r="L41" s="285"/>
      <c r="M41" s="294"/>
      <c r="N41" s="294"/>
      <c r="O41" s="294"/>
      <c r="P41" s="295"/>
    </row>
    <row r="42" spans="1:19" ht="13.5" thickBot="1" x14ac:dyDescent="0.25">
      <c r="G42" s="118"/>
      <c r="H42" s="118"/>
      <c r="I42" s="285"/>
      <c r="J42" s="285"/>
      <c r="K42" s="284"/>
      <c r="L42" s="285"/>
      <c r="M42" s="285"/>
      <c r="N42" s="285"/>
      <c r="O42" s="285"/>
      <c r="P42" s="285"/>
    </row>
    <row r="43" spans="1:19" x14ac:dyDescent="0.2">
      <c r="I43" s="296"/>
      <c r="J43" s="296"/>
      <c r="K43" s="297"/>
      <c r="L43" s="296"/>
      <c r="M43" s="297"/>
      <c r="N43" s="297"/>
      <c r="O43" s="297"/>
      <c r="P43" s="297"/>
    </row>
    <row r="44" spans="1:19" x14ac:dyDescent="0.2">
      <c r="I44" s="5"/>
      <c r="J44" s="5"/>
      <c r="K44" s="75"/>
      <c r="L44" s="5"/>
      <c r="M44" s="5"/>
      <c r="N44" s="5"/>
      <c r="O44" s="5"/>
      <c r="P44" s="5"/>
    </row>
    <row r="45" spans="1:19" x14ac:dyDescent="0.2">
      <c r="I45" s="5"/>
      <c r="J45" s="5"/>
      <c r="K45" s="5"/>
      <c r="L45" s="5"/>
      <c r="M45" s="75"/>
      <c r="N45" s="5"/>
      <c r="O45" s="5"/>
      <c r="P45" s="5"/>
    </row>
    <row r="46" spans="1:19" x14ac:dyDescent="0.2">
      <c r="I46" s="5"/>
      <c r="J46" s="5"/>
      <c r="K46" s="5"/>
      <c r="L46" s="5"/>
      <c r="M46" s="5"/>
      <c r="N46" s="5"/>
      <c r="O46" s="5"/>
      <c r="P46" s="5"/>
    </row>
    <row r="50" spans="1:6" ht="15.75" x14ac:dyDescent="0.25">
      <c r="A50" s="114"/>
      <c r="B50" s="115"/>
      <c r="C50" s="115"/>
      <c r="D50" s="116"/>
      <c r="E50" s="117"/>
      <c r="F50" s="115"/>
    </row>
    <row r="52" spans="1:6" x14ac:dyDescent="0.2">
      <c r="E52" s="152"/>
    </row>
    <row r="55" spans="1:6" x14ac:dyDescent="0.2">
      <c r="B55" s="155"/>
    </row>
    <row r="56" spans="1:6" x14ac:dyDescent="0.2">
      <c r="B56" s="155"/>
    </row>
    <row r="57" spans="1:6" x14ac:dyDescent="0.2">
      <c r="B57" s="155"/>
    </row>
    <row r="58" spans="1:6" x14ac:dyDescent="0.2">
      <c r="B58" s="155"/>
    </row>
    <row r="59" spans="1:6" x14ac:dyDescent="0.2">
      <c r="B59" s="155"/>
    </row>
    <row r="60" spans="1:6" x14ac:dyDescent="0.2">
      <c r="B60" s="155"/>
    </row>
    <row r="61" spans="1:6" x14ac:dyDescent="0.2">
      <c r="B61" s="155"/>
    </row>
    <row r="62" spans="1:6" x14ac:dyDescent="0.2">
      <c r="B62" s="155"/>
    </row>
    <row r="63" spans="1:6" x14ac:dyDescent="0.2">
      <c r="B63" s="155"/>
    </row>
    <row r="64" spans="1:6" x14ac:dyDescent="0.2">
      <c r="B64" s="155"/>
    </row>
    <row r="65" spans="2:2" x14ac:dyDescent="0.2">
      <c r="B65" s="155"/>
    </row>
    <row r="66" spans="2:2" x14ac:dyDescent="0.2">
      <c r="B66" s="155"/>
    </row>
    <row r="67" spans="2:2" x14ac:dyDescent="0.2">
      <c r="B67" s="155"/>
    </row>
    <row r="68" spans="2:2" x14ac:dyDescent="0.2">
      <c r="B68" s="155"/>
    </row>
    <row r="69" spans="2:2" x14ac:dyDescent="0.2">
      <c r="B69" s="155"/>
    </row>
    <row r="70" spans="2:2" x14ac:dyDescent="0.2">
      <c r="B70" s="155"/>
    </row>
    <row r="71" spans="2:2" x14ac:dyDescent="0.2">
      <c r="B71" s="155"/>
    </row>
    <row r="72" spans="2:2" x14ac:dyDescent="0.2">
      <c r="B72" s="155"/>
    </row>
    <row r="73" spans="2:2" x14ac:dyDescent="0.2">
      <c r="B73" s="155"/>
    </row>
    <row r="74" spans="2:2" x14ac:dyDescent="0.2">
      <c r="B74" s="155"/>
    </row>
    <row r="75" spans="2:2" x14ac:dyDescent="0.2">
      <c r="B75" s="155"/>
    </row>
    <row r="76" spans="2:2" x14ac:dyDescent="0.2">
      <c r="B76" s="155"/>
    </row>
    <row r="77" spans="2:2" x14ac:dyDescent="0.2">
      <c r="B77" s="155"/>
    </row>
    <row r="78" spans="2:2" x14ac:dyDescent="0.2">
      <c r="B78" s="155"/>
    </row>
    <row r="79" spans="2:2" x14ac:dyDescent="0.2">
      <c r="B79" s="155"/>
    </row>
    <row r="80" spans="2:2" x14ac:dyDescent="0.2">
      <c r="B80" s="155"/>
    </row>
    <row r="81" spans="2:2" x14ac:dyDescent="0.2">
      <c r="B81" s="155"/>
    </row>
    <row r="82" spans="2:2" x14ac:dyDescent="0.2">
      <c r="B82" s="155"/>
    </row>
    <row r="83" spans="2:2" x14ac:dyDescent="0.2">
      <c r="B83" s="155"/>
    </row>
    <row r="84" spans="2:2" x14ac:dyDescent="0.2">
      <c r="B84" s="155"/>
    </row>
    <row r="85" spans="2:2" x14ac:dyDescent="0.2">
      <c r="B85" s="155"/>
    </row>
    <row r="86" spans="2:2" x14ac:dyDescent="0.2">
      <c r="B86" s="155"/>
    </row>
    <row r="87" spans="2:2" x14ac:dyDescent="0.2">
      <c r="B87" s="155"/>
    </row>
    <row r="88" spans="2:2" x14ac:dyDescent="0.2">
      <c r="B88" s="155"/>
    </row>
    <row r="89" spans="2:2" x14ac:dyDescent="0.2">
      <c r="B89" s="155"/>
    </row>
    <row r="90" spans="2:2" x14ac:dyDescent="0.2">
      <c r="B90" s="155"/>
    </row>
    <row r="91" spans="2:2" x14ac:dyDescent="0.2">
      <c r="B91" s="155"/>
    </row>
    <row r="92" spans="2:2" x14ac:dyDescent="0.2">
      <c r="B92" s="155"/>
    </row>
    <row r="93" spans="2:2" x14ac:dyDescent="0.2">
      <c r="B93" s="155"/>
    </row>
    <row r="94" spans="2:2" x14ac:dyDescent="0.2">
      <c r="B94" s="155"/>
    </row>
    <row r="95" spans="2:2" x14ac:dyDescent="0.2">
      <c r="B95" s="155"/>
    </row>
    <row r="96" spans="2:2" x14ac:dyDescent="0.2">
      <c r="B96" s="155"/>
    </row>
    <row r="97" spans="2:2" x14ac:dyDescent="0.2">
      <c r="B97" s="155"/>
    </row>
    <row r="98" spans="2:2" x14ac:dyDescent="0.2">
      <c r="B98" s="155"/>
    </row>
    <row r="99" spans="2:2" x14ac:dyDescent="0.2">
      <c r="B99" s="155"/>
    </row>
    <row r="100" spans="2:2" x14ac:dyDescent="0.2">
      <c r="B100" s="155"/>
    </row>
    <row r="101" spans="2:2" x14ac:dyDescent="0.2">
      <c r="B101" s="155"/>
    </row>
    <row r="102" spans="2:2" x14ac:dyDescent="0.2">
      <c r="B102" s="155"/>
    </row>
    <row r="103" spans="2:2" x14ac:dyDescent="0.2">
      <c r="B103" s="155"/>
    </row>
    <row r="104" spans="2:2" x14ac:dyDescent="0.2">
      <c r="B104" s="155"/>
    </row>
    <row r="105" spans="2:2" x14ac:dyDescent="0.2">
      <c r="B105" s="155"/>
    </row>
    <row r="106" spans="2:2" x14ac:dyDescent="0.2">
      <c r="B106" s="155"/>
    </row>
    <row r="107" spans="2:2" x14ac:dyDescent="0.2">
      <c r="B107" s="155"/>
    </row>
    <row r="108" spans="2:2" x14ac:dyDescent="0.2">
      <c r="B108" s="155"/>
    </row>
    <row r="109" spans="2:2" x14ac:dyDescent="0.2">
      <c r="B109" s="155"/>
    </row>
    <row r="110" spans="2:2" x14ac:dyDescent="0.2">
      <c r="B110" s="155"/>
    </row>
    <row r="111" spans="2:2" x14ac:dyDescent="0.2">
      <c r="B111" s="155"/>
    </row>
    <row r="112" spans="2:2" x14ac:dyDescent="0.2">
      <c r="B112" s="155"/>
    </row>
    <row r="113" spans="2:2" x14ac:dyDescent="0.2">
      <c r="B113" s="155"/>
    </row>
    <row r="114" spans="2:2" x14ac:dyDescent="0.2">
      <c r="B114" s="155"/>
    </row>
    <row r="115" spans="2:2" x14ac:dyDescent="0.2">
      <c r="B115" s="155"/>
    </row>
    <row r="116" spans="2:2" x14ac:dyDescent="0.2">
      <c r="B116" s="155"/>
    </row>
    <row r="117" spans="2:2" x14ac:dyDescent="0.2">
      <c r="B117" s="155"/>
    </row>
    <row r="118" spans="2:2" x14ac:dyDescent="0.2">
      <c r="B118" s="155"/>
    </row>
    <row r="119" spans="2:2" x14ac:dyDescent="0.2">
      <c r="B119" s="155"/>
    </row>
    <row r="120" spans="2:2" x14ac:dyDescent="0.2">
      <c r="B120" s="155"/>
    </row>
    <row r="121" spans="2:2" x14ac:dyDescent="0.2">
      <c r="B121" s="155"/>
    </row>
    <row r="122" spans="2:2" x14ac:dyDescent="0.2">
      <c r="B122" s="155"/>
    </row>
    <row r="123" spans="2:2" x14ac:dyDescent="0.2">
      <c r="B123" s="155"/>
    </row>
    <row r="124" spans="2:2" x14ac:dyDescent="0.2">
      <c r="B124" s="155"/>
    </row>
    <row r="125" spans="2:2" x14ac:dyDescent="0.2">
      <c r="B125" s="155"/>
    </row>
    <row r="126" spans="2:2" x14ac:dyDescent="0.2">
      <c r="B126" s="155"/>
    </row>
    <row r="127" spans="2:2" x14ac:dyDescent="0.2">
      <c r="B127" s="155"/>
    </row>
    <row r="128" spans="2:2" x14ac:dyDescent="0.2">
      <c r="B128" s="155"/>
    </row>
    <row r="129" spans="2:2" x14ac:dyDescent="0.2">
      <c r="B129" s="155"/>
    </row>
    <row r="130" spans="2:2" x14ac:dyDescent="0.2">
      <c r="B130" s="155"/>
    </row>
    <row r="131" spans="2:2" x14ac:dyDescent="0.2">
      <c r="B131" s="155"/>
    </row>
    <row r="132" spans="2:2" x14ac:dyDescent="0.2">
      <c r="B132" s="155"/>
    </row>
    <row r="133" spans="2:2" x14ac:dyDescent="0.2">
      <c r="B133" s="155"/>
    </row>
    <row r="134" spans="2:2" x14ac:dyDescent="0.2">
      <c r="B134" s="155"/>
    </row>
    <row r="135" spans="2:2" x14ac:dyDescent="0.2">
      <c r="B135" s="155"/>
    </row>
    <row r="136" spans="2:2" x14ac:dyDescent="0.2">
      <c r="B136" s="155"/>
    </row>
    <row r="137" spans="2:2" x14ac:dyDescent="0.2">
      <c r="B137" s="155"/>
    </row>
    <row r="138" spans="2:2" x14ac:dyDescent="0.2">
      <c r="B138" s="155"/>
    </row>
    <row r="139" spans="2:2" x14ac:dyDescent="0.2">
      <c r="B139" s="155"/>
    </row>
    <row r="140" spans="2:2" x14ac:dyDescent="0.2">
      <c r="B140" s="155"/>
    </row>
    <row r="141" spans="2:2" x14ac:dyDescent="0.2">
      <c r="B141" s="155"/>
    </row>
    <row r="142" spans="2:2" x14ac:dyDescent="0.2">
      <c r="B142" s="155"/>
    </row>
    <row r="143" spans="2:2" x14ac:dyDescent="0.2">
      <c r="B143" s="155"/>
    </row>
    <row r="144" spans="2:2" x14ac:dyDescent="0.2">
      <c r="B144" s="155"/>
    </row>
    <row r="145" spans="2:2" x14ac:dyDescent="0.2">
      <c r="B145" s="155"/>
    </row>
    <row r="146" spans="2:2" x14ac:dyDescent="0.2">
      <c r="B146" s="155"/>
    </row>
    <row r="147" spans="2:2" x14ac:dyDescent="0.2">
      <c r="B147" s="155"/>
    </row>
    <row r="148" spans="2:2" x14ac:dyDescent="0.2">
      <c r="B148" s="155"/>
    </row>
    <row r="149" spans="2:2" x14ac:dyDescent="0.2">
      <c r="B149" s="155"/>
    </row>
    <row r="150" spans="2:2" x14ac:dyDescent="0.2">
      <c r="B150" s="155"/>
    </row>
    <row r="151" spans="2:2" x14ac:dyDescent="0.2">
      <c r="B151" s="155"/>
    </row>
    <row r="152" spans="2:2" x14ac:dyDescent="0.2">
      <c r="B152" s="155"/>
    </row>
    <row r="153" spans="2:2" x14ac:dyDescent="0.2">
      <c r="B153" s="155"/>
    </row>
    <row r="154" spans="2:2" x14ac:dyDescent="0.2">
      <c r="B154" s="155"/>
    </row>
    <row r="155" spans="2:2" x14ac:dyDescent="0.2">
      <c r="B155" s="155"/>
    </row>
    <row r="156" spans="2:2" x14ac:dyDescent="0.2">
      <c r="B156" s="155"/>
    </row>
    <row r="157" spans="2:2" x14ac:dyDescent="0.2">
      <c r="B157" s="155"/>
    </row>
    <row r="158" spans="2:2" x14ac:dyDescent="0.2">
      <c r="B158" s="155"/>
    </row>
    <row r="159" spans="2:2" x14ac:dyDescent="0.2">
      <c r="B159" s="155"/>
    </row>
    <row r="160" spans="2:2" x14ac:dyDescent="0.2">
      <c r="B160" s="155"/>
    </row>
    <row r="161" spans="2:2" x14ac:dyDescent="0.2">
      <c r="B161" s="155"/>
    </row>
    <row r="162" spans="2:2" x14ac:dyDescent="0.2">
      <c r="B162" s="155"/>
    </row>
    <row r="163" spans="2:2" x14ac:dyDescent="0.2">
      <c r="B163" s="155"/>
    </row>
    <row r="164" spans="2:2" x14ac:dyDescent="0.2">
      <c r="B164" s="155"/>
    </row>
    <row r="165" spans="2:2" x14ac:dyDescent="0.2">
      <c r="B165" s="155"/>
    </row>
    <row r="166" spans="2:2" x14ac:dyDescent="0.2">
      <c r="B166" s="155"/>
    </row>
    <row r="167" spans="2:2" x14ac:dyDescent="0.2">
      <c r="B167" s="155"/>
    </row>
    <row r="168" spans="2:2" x14ac:dyDescent="0.2">
      <c r="B168" s="155"/>
    </row>
    <row r="169" spans="2:2" x14ac:dyDescent="0.2">
      <c r="B169" s="155"/>
    </row>
    <row r="170" spans="2:2" x14ac:dyDescent="0.2">
      <c r="B170" s="155"/>
    </row>
    <row r="171" spans="2:2" x14ac:dyDescent="0.2">
      <c r="B171" s="155"/>
    </row>
    <row r="172" spans="2:2" x14ac:dyDescent="0.2">
      <c r="B172" s="155"/>
    </row>
    <row r="173" spans="2:2" x14ac:dyDescent="0.2">
      <c r="B173" s="155"/>
    </row>
    <row r="174" spans="2:2" x14ac:dyDescent="0.2">
      <c r="B174" s="155"/>
    </row>
    <row r="175" spans="2:2" x14ac:dyDescent="0.2">
      <c r="B175" s="155"/>
    </row>
    <row r="176" spans="2:2" x14ac:dyDescent="0.2">
      <c r="B176" s="155"/>
    </row>
    <row r="177" spans="2:2" x14ac:dyDescent="0.2">
      <c r="B177" s="155"/>
    </row>
    <row r="178" spans="2:2" x14ac:dyDescent="0.2">
      <c r="B178" s="155"/>
    </row>
    <row r="179" spans="2:2" x14ac:dyDescent="0.2">
      <c r="B179" s="155"/>
    </row>
    <row r="180" spans="2:2" x14ac:dyDescent="0.2">
      <c r="B180" s="155"/>
    </row>
    <row r="181" spans="2:2" x14ac:dyDescent="0.2">
      <c r="B181" s="155"/>
    </row>
    <row r="182" spans="2:2" x14ac:dyDescent="0.2">
      <c r="B182" s="155"/>
    </row>
    <row r="183" spans="2:2" x14ac:dyDescent="0.2">
      <c r="B183" s="155"/>
    </row>
    <row r="184" spans="2:2" x14ac:dyDescent="0.2">
      <c r="B184" s="155"/>
    </row>
    <row r="185" spans="2:2" x14ac:dyDescent="0.2">
      <c r="B185" s="155"/>
    </row>
    <row r="186" spans="2:2" x14ac:dyDescent="0.2">
      <c r="B186" s="155"/>
    </row>
    <row r="187" spans="2:2" x14ac:dyDescent="0.2">
      <c r="B187" s="155"/>
    </row>
    <row r="188" spans="2:2" x14ac:dyDescent="0.2">
      <c r="B188" s="155"/>
    </row>
    <row r="189" spans="2:2" x14ac:dyDescent="0.2">
      <c r="B189" s="155"/>
    </row>
    <row r="190" spans="2:2" x14ac:dyDescent="0.2">
      <c r="B190" s="155"/>
    </row>
    <row r="191" spans="2:2" x14ac:dyDescent="0.2">
      <c r="B191" s="155"/>
    </row>
    <row r="192" spans="2:2" x14ac:dyDescent="0.2">
      <c r="B192" s="155"/>
    </row>
    <row r="193" spans="2:2" x14ac:dyDescent="0.2">
      <c r="B193" s="155"/>
    </row>
    <row r="194" spans="2:2" x14ac:dyDescent="0.2">
      <c r="B194" s="155"/>
    </row>
    <row r="195" spans="2:2" x14ac:dyDescent="0.2">
      <c r="B195" s="155"/>
    </row>
    <row r="196" spans="2:2" x14ac:dyDescent="0.2">
      <c r="B196" s="155"/>
    </row>
    <row r="197" spans="2:2" x14ac:dyDescent="0.2">
      <c r="B197" s="155"/>
    </row>
    <row r="198" spans="2:2" x14ac:dyDescent="0.2">
      <c r="B198" s="155"/>
    </row>
    <row r="199" spans="2:2" x14ac:dyDescent="0.2">
      <c r="B199" s="155"/>
    </row>
    <row r="200" spans="2:2" x14ac:dyDescent="0.2">
      <c r="B200" s="155"/>
    </row>
    <row r="201" spans="2:2" x14ac:dyDescent="0.2">
      <c r="B201" s="155"/>
    </row>
    <row r="202" spans="2:2" x14ac:dyDescent="0.2">
      <c r="B202" s="155"/>
    </row>
    <row r="203" spans="2:2" x14ac:dyDescent="0.2">
      <c r="B203" s="155"/>
    </row>
    <row r="204" spans="2:2" x14ac:dyDescent="0.2">
      <c r="B204" s="155"/>
    </row>
    <row r="205" spans="2:2" x14ac:dyDescent="0.2">
      <c r="B205" s="155"/>
    </row>
    <row r="206" spans="2:2" x14ac:dyDescent="0.2">
      <c r="B206" s="155"/>
    </row>
    <row r="207" spans="2:2" x14ac:dyDescent="0.2">
      <c r="B207" s="155"/>
    </row>
    <row r="208" spans="2:2" x14ac:dyDescent="0.2">
      <c r="B208" s="155"/>
    </row>
    <row r="209" spans="2:2" x14ac:dyDescent="0.2">
      <c r="B209" s="155"/>
    </row>
    <row r="210" spans="2:2" x14ac:dyDescent="0.2">
      <c r="B210" s="155"/>
    </row>
    <row r="211" spans="2:2" x14ac:dyDescent="0.2">
      <c r="B211" s="155"/>
    </row>
    <row r="212" spans="2:2" x14ac:dyDescent="0.2">
      <c r="B212" s="155"/>
    </row>
    <row r="213" spans="2:2" x14ac:dyDescent="0.2">
      <c r="B213" s="155"/>
    </row>
    <row r="214" spans="2:2" x14ac:dyDescent="0.2">
      <c r="B214" s="155"/>
    </row>
  </sheetData>
  <conditionalFormatting sqref="H25">
    <cfRule type="cellIs" dxfId="10" priority="29" stopIfTrue="1" operator="lessThan">
      <formula>0</formula>
    </cfRule>
    <cfRule type="cellIs" dxfId="9" priority="30" stopIfTrue="1" operator="greaterThan">
      <formula>0</formula>
    </cfRule>
  </conditionalFormatting>
  <conditionalFormatting sqref="I25">
    <cfRule type="cellIs" dxfId="8" priority="27" stopIfTrue="1" operator="lessThan">
      <formula>0</formula>
    </cfRule>
    <cfRule type="cellIs" dxfId="7" priority="28" stopIfTrue="1" operator="greaterThan">
      <formula>0</formula>
    </cfRule>
  </conditionalFormatting>
  <conditionalFormatting sqref="E41">
    <cfRule type="cellIs" dxfId="6" priority="24" stopIfTrue="1" operator="lessThan">
      <formula>0</formula>
    </cfRule>
    <cfRule type="cellIs" dxfId="5" priority="25" stopIfTrue="1" operator="greaterThan">
      <formula>0</formula>
    </cfRule>
  </conditionalFormatting>
  <conditionalFormatting sqref="I26">
    <cfRule type="cellIs" dxfId="4" priority="5" stopIfTrue="1" operator="lessThan">
      <formula>0</formula>
    </cfRule>
    <cfRule type="cellIs" dxfId="3" priority="6" stopIfTrue="1" operator="greaterThan">
      <formula>0</formula>
    </cfRule>
  </conditionalFormatting>
  <conditionalFormatting sqref="P8">
    <cfRule type="cellIs" dxfId="2" priority="1" stopIfTrue="1" operator="greaterThan">
      <formula>1.578</formula>
    </cfRule>
    <cfRule type="cellIs" dxfId="1" priority="2" stopIfTrue="1" operator="equal">
      <formula>1.578</formula>
    </cfRule>
    <cfRule type="cellIs" dxfId="0" priority="3" stopIfTrue="1" operator="lessThan">
      <formula>1.561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5"/>
  <sheetViews>
    <sheetView topLeftCell="A3" workbookViewId="0">
      <selection activeCell="H46" sqref="H46"/>
    </sheetView>
  </sheetViews>
  <sheetFormatPr baseColWidth="10" defaultRowHeight="12.75" x14ac:dyDescent="0.2"/>
  <cols>
    <col min="10" max="10" width="16.140625" customWidth="1"/>
  </cols>
  <sheetData>
    <row r="1" spans="1:14" ht="13.5" thickBot="1" x14ac:dyDescent="0.25">
      <c r="A1" s="223" t="s">
        <v>112</v>
      </c>
      <c r="B1" s="224" t="s">
        <v>0</v>
      </c>
      <c r="C1" s="225"/>
      <c r="D1" s="226" t="s">
        <v>1</v>
      </c>
      <c r="E1" s="225"/>
      <c r="F1" s="225"/>
      <c r="G1" s="227" t="s">
        <v>3</v>
      </c>
      <c r="H1" s="228" t="s">
        <v>2</v>
      </c>
      <c r="I1" s="229"/>
    </row>
    <row r="2" spans="1:14" x14ac:dyDescent="0.2">
      <c r="A2" s="64"/>
      <c r="B2" s="96"/>
      <c r="C2" s="232"/>
      <c r="D2" s="233"/>
      <c r="E2" s="234"/>
      <c r="F2" s="234"/>
      <c r="G2" s="235"/>
      <c r="H2" s="236"/>
      <c r="I2" s="237"/>
    </row>
    <row r="3" spans="1:14" x14ac:dyDescent="0.2">
      <c r="A3" s="64"/>
      <c r="B3" s="241"/>
      <c r="C3" s="242" t="s">
        <v>116</v>
      </c>
      <c r="D3" s="243"/>
      <c r="E3" s="244"/>
      <c r="F3" s="244"/>
      <c r="G3" s="245"/>
      <c r="H3" s="236">
        <f>G3*B3</f>
        <v>0</v>
      </c>
      <c r="I3" s="237"/>
    </row>
    <row r="4" spans="1:14" x14ac:dyDescent="0.2">
      <c r="A4" s="64"/>
      <c r="B4" s="241"/>
      <c r="C4" s="243"/>
      <c r="D4" s="243"/>
      <c r="E4" s="244"/>
      <c r="F4" s="244"/>
      <c r="G4" s="245">
        <f>I4*B4</f>
        <v>0</v>
      </c>
      <c r="H4" s="236">
        <f>G4*B4</f>
        <v>0</v>
      </c>
      <c r="I4" s="237"/>
    </row>
    <row r="5" spans="1:14" x14ac:dyDescent="0.2">
      <c r="A5" s="64"/>
      <c r="B5" s="241"/>
      <c r="C5" s="243"/>
      <c r="D5" s="243"/>
      <c r="E5" s="244"/>
      <c r="F5" s="244"/>
      <c r="G5" s="245">
        <f t="shared" ref="G5:G31" si="0">I5*B5</f>
        <v>0</v>
      </c>
      <c r="H5" s="236">
        <f t="shared" ref="H5:H31" si="1">G5*B5</f>
        <v>0</v>
      </c>
      <c r="I5" s="237"/>
    </row>
    <row r="6" spans="1:14" ht="13.5" thickBot="1" x14ac:dyDescent="0.25">
      <c r="A6" s="64"/>
      <c r="B6" s="241"/>
      <c r="C6" s="243"/>
      <c r="D6" s="243"/>
      <c r="E6" s="244"/>
      <c r="F6" s="244"/>
      <c r="G6" s="245">
        <f t="shared" si="0"/>
        <v>0</v>
      </c>
      <c r="H6" s="236">
        <f t="shared" si="1"/>
        <v>0</v>
      </c>
      <c r="I6" s="237"/>
    </row>
    <row r="7" spans="1:14" x14ac:dyDescent="0.2">
      <c r="A7" s="64"/>
      <c r="B7" s="241"/>
      <c r="C7" s="243"/>
      <c r="D7" s="243"/>
      <c r="E7" s="244"/>
      <c r="F7" s="244"/>
      <c r="G7" s="245">
        <f t="shared" si="0"/>
        <v>0</v>
      </c>
      <c r="H7" s="236">
        <f t="shared" si="1"/>
        <v>0</v>
      </c>
      <c r="I7" s="237"/>
      <c r="J7" s="230" t="s">
        <v>113</v>
      </c>
      <c r="K7" s="231" t="s">
        <v>82</v>
      </c>
      <c r="L7" s="94" t="s">
        <v>83</v>
      </c>
      <c r="M7" s="94" t="s">
        <v>114</v>
      </c>
      <c r="N7" s="95" t="s">
        <v>81</v>
      </c>
    </row>
    <row r="8" spans="1:14" ht="13.5" thickBot="1" x14ac:dyDescent="0.25">
      <c r="A8" s="64"/>
      <c r="B8" s="241"/>
      <c r="C8" s="243"/>
      <c r="D8" s="243"/>
      <c r="E8" s="244"/>
      <c r="F8" s="244"/>
      <c r="G8" s="245">
        <f t="shared" si="0"/>
        <v>0</v>
      </c>
      <c r="H8" s="236">
        <f t="shared" si="1"/>
        <v>0</v>
      </c>
      <c r="I8" s="237"/>
      <c r="J8" s="238" t="s">
        <v>115</v>
      </c>
      <c r="K8" s="239"/>
      <c r="L8" s="102"/>
      <c r="M8" s="102"/>
      <c r="N8" s="240"/>
    </row>
    <row r="9" spans="1:14" x14ac:dyDescent="0.2">
      <c r="A9" s="64"/>
      <c r="B9" s="241"/>
      <c r="C9" s="243"/>
      <c r="D9" s="243"/>
      <c r="E9" s="244"/>
      <c r="F9" s="244"/>
      <c r="G9" s="245">
        <f t="shared" si="0"/>
        <v>0</v>
      </c>
      <c r="H9" s="236">
        <f t="shared" si="1"/>
        <v>0</v>
      </c>
      <c r="I9" s="237"/>
      <c r="J9" s="246"/>
      <c r="K9" s="247"/>
      <c r="L9" s="134"/>
      <c r="M9" s="134"/>
      <c r="N9" s="248"/>
    </row>
    <row r="10" spans="1:14" x14ac:dyDescent="0.2">
      <c r="A10" s="64"/>
      <c r="B10" s="241"/>
      <c r="C10" s="243"/>
      <c r="D10" s="243"/>
      <c r="E10" s="244"/>
      <c r="F10" s="244"/>
      <c r="G10" s="245">
        <f t="shared" si="0"/>
        <v>0</v>
      </c>
      <c r="H10" s="236">
        <f t="shared" si="1"/>
        <v>0</v>
      </c>
      <c r="I10" s="237"/>
      <c r="J10" s="249"/>
      <c r="K10" s="250"/>
      <c r="L10" s="122"/>
      <c r="M10" s="122"/>
      <c r="N10" s="214"/>
    </row>
    <row r="11" spans="1:14" x14ac:dyDescent="0.2">
      <c r="A11" s="64"/>
      <c r="B11" s="241"/>
      <c r="C11" s="243"/>
      <c r="D11" s="243"/>
      <c r="E11" s="244"/>
      <c r="F11" s="244"/>
      <c r="G11" s="245">
        <f t="shared" si="0"/>
        <v>0</v>
      </c>
      <c r="H11" s="236">
        <f t="shared" si="1"/>
        <v>0</v>
      </c>
      <c r="I11" s="237"/>
      <c r="J11" s="249"/>
      <c r="K11" s="250"/>
      <c r="L11" s="122"/>
      <c r="M11" s="122"/>
      <c r="N11" s="214"/>
    </row>
    <row r="12" spans="1:14" x14ac:dyDescent="0.2">
      <c r="A12" s="64"/>
      <c r="B12" s="241"/>
      <c r="C12" s="243"/>
      <c r="D12" s="243"/>
      <c r="E12" s="244"/>
      <c r="F12" s="244"/>
      <c r="G12" s="245">
        <f t="shared" si="0"/>
        <v>0</v>
      </c>
      <c r="H12" s="236">
        <f t="shared" si="1"/>
        <v>0</v>
      </c>
      <c r="I12" s="237"/>
      <c r="J12" s="249"/>
      <c r="K12" s="250"/>
      <c r="L12" s="122"/>
      <c r="M12" s="122"/>
      <c r="N12" s="214"/>
    </row>
    <row r="13" spans="1:14" x14ac:dyDescent="0.2">
      <c r="A13" s="64"/>
      <c r="B13" s="241"/>
      <c r="C13" s="243"/>
      <c r="D13" s="243"/>
      <c r="E13" s="244"/>
      <c r="F13" s="244"/>
      <c r="G13" s="245">
        <f t="shared" si="0"/>
        <v>0</v>
      </c>
      <c r="H13" s="236">
        <f t="shared" si="1"/>
        <v>0</v>
      </c>
      <c r="I13" s="237"/>
      <c r="J13" s="249"/>
      <c r="K13" s="250"/>
      <c r="L13" s="122"/>
      <c r="M13" s="122"/>
      <c r="N13" s="214"/>
    </row>
    <row r="14" spans="1:14" x14ac:dyDescent="0.2">
      <c r="A14" s="260"/>
      <c r="B14" s="261">
        <v>1</v>
      </c>
      <c r="C14" s="262" t="s">
        <v>118</v>
      </c>
      <c r="D14" s="262"/>
      <c r="E14" s="263"/>
      <c r="F14" s="263"/>
      <c r="G14" s="245">
        <f t="shared" si="0"/>
        <v>0</v>
      </c>
      <c r="H14" s="264">
        <f>SUM(H3:H13)</f>
        <v>0</v>
      </c>
      <c r="I14" s="237"/>
      <c r="J14" s="249"/>
      <c r="K14" s="250"/>
      <c r="L14" s="122"/>
      <c r="M14" s="122"/>
      <c r="N14" s="214"/>
    </row>
    <row r="15" spans="1:14" x14ac:dyDescent="0.2">
      <c r="A15" s="64"/>
      <c r="B15" s="241"/>
      <c r="C15" s="243"/>
      <c r="D15" s="243"/>
      <c r="E15" s="244"/>
      <c r="F15" s="244"/>
      <c r="G15" s="245">
        <f t="shared" si="0"/>
        <v>0</v>
      </c>
      <c r="H15" s="236">
        <f t="shared" si="1"/>
        <v>0</v>
      </c>
      <c r="I15" s="237"/>
      <c r="J15" s="249"/>
      <c r="K15" s="250"/>
      <c r="L15" s="122"/>
      <c r="M15" s="122"/>
      <c r="N15" s="214"/>
    </row>
    <row r="16" spans="1:14" x14ac:dyDescent="0.2">
      <c r="A16" s="64"/>
      <c r="B16" s="241"/>
      <c r="C16" s="265"/>
      <c r="D16" s="243"/>
      <c r="E16" s="244"/>
      <c r="F16" s="244"/>
      <c r="G16" s="245">
        <f t="shared" si="0"/>
        <v>0</v>
      </c>
      <c r="H16" s="236">
        <f t="shared" si="1"/>
        <v>0</v>
      </c>
      <c r="I16" s="237"/>
      <c r="J16" s="249"/>
      <c r="K16" s="251"/>
      <c r="L16" s="252"/>
      <c r="M16" s="122"/>
      <c r="N16" s="214"/>
    </row>
    <row r="17" spans="1:14" x14ac:dyDescent="0.2">
      <c r="A17" s="64"/>
      <c r="B17" s="241"/>
      <c r="C17" s="243"/>
      <c r="D17" s="243"/>
      <c r="E17" s="244"/>
      <c r="F17" s="244"/>
      <c r="G17" s="245">
        <f t="shared" si="0"/>
        <v>0</v>
      </c>
      <c r="H17" s="236">
        <f t="shared" si="1"/>
        <v>0</v>
      </c>
      <c r="I17" s="237"/>
      <c r="J17" s="249"/>
      <c r="K17" s="251"/>
      <c r="L17" s="252"/>
      <c r="M17" s="122"/>
      <c r="N17" s="214"/>
    </row>
    <row r="18" spans="1:14" x14ac:dyDescent="0.2">
      <c r="A18" s="64"/>
      <c r="B18" s="241"/>
      <c r="C18" s="243"/>
      <c r="D18" s="243"/>
      <c r="E18" s="244"/>
      <c r="F18" s="244"/>
      <c r="G18" s="245">
        <f t="shared" si="0"/>
        <v>0</v>
      </c>
      <c r="H18" s="236">
        <f t="shared" si="1"/>
        <v>0</v>
      </c>
      <c r="I18" s="237"/>
      <c r="J18" s="249"/>
      <c r="K18" s="251"/>
      <c r="L18" s="252"/>
      <c r="M18" s="122"/>
      <c r="N18" s="214"/>
    </row>
    <row r="19" spans="1:14" x14ac:dyDescent="0.2">
      <c r="A19" s="64"/>
      <c r="B19" s="241"/>
      <c r="C19" s="243"/>
      <c r="D19" s="243"/>
      <c r="E19" s="244"/>
      <c r="F19" s="244"/>
      <c r="G19" s="245">
        <f t="shared" si="0"/>
        <v>0</v>
      </c>
      <c r="H19" s="236">
        <f t="shared" si="1"/>
        <v>0</v>
      </c>
      <c r="I19" s="237"/>
      <c r="J19" s="249"/>
      <c r="K19" s="251"/>
      <c r="L19" s="252"/>
      <c r="M19" s="122"/>
      <c r="N19" s="214"/>
    </row>
    <row r="20" spans="1:14" x14ac:dyDescent="0.2">
      <c r="A20" s="64"/>
      <c r="B20" s="241"/>
      <c r="C20" s="243"/>
      <c r="D20" s="243"/>
      <c r="E20" s="244"/>
      <c r="F20" s="244"/>
      <c r="G20" s="245">
        <f t="shared" si="0"/>
        <v>0</v>
      </c>
      <c r="H20" s="236">
        <f t="shared" si="1"/>
        <v>0</v>
      </c>
      <c r="I20" s="237"/>
      <c r="J20" s="249"/>
      <c r="K20" s="251"/>
      <c r="L20" s="252"/>
      <c r="M20" s="122"/>
      <c r="N20" s="214"/>
    </row>
    <row r="21" spans="1:14" x14ac:dyDescent="0.2">
      <c r="A21" s="64"/>
      <c r="B21" s="241"/>
      <c r="C21" s="243"/>
      <c r="D21" s="243"/>
      <c r="E21" s="244"/>
      <c r="F21" s="244"/>
      <c r="G21" s="245">
        <f t="shared" si="0"/>
        <v>0</v>
      </c>
      <c r="H21" s="236">
        <f t="shared" si="1"/>
        <v>0</v>
      </c>
      <c r="I21" s="237"/>
      <c r="J21" s="249"/>
      <c r="K21" s="251"/>
      <c r="L21" s="252"/>
      <c r="M21" s="122"/>
      <c r="N21" s="214"/>
    </row>
    <row r="22" spans="1:14" x14ac:dyDescent="0.2">
      <c r="A22" s="64"/>
      <c r="B22" s="241"/>
      <c r="C22" s="243"/>
      <c r="D22" s="243"/>
      <c r="E22" s="244"/>
      <c r="F22" s="244"/>
      <c r="G22" s="245">
        <f t="shared" si="0"/>
        <v>0</v>
      </c>
      <c r="H22" s="236">
        <f t="shared" si="1"/>
        <v>0</v>
      </c>
      <c r="I22" s="237"/>
      <c r="J22" s="249"/>
      <c r="K22" s="251"/>
      <c r="L22" s="252"/>
      <c r="M22" s="122"/>
      <c r="N22" s="214"/>
    </row>
    <row r="23" spans="1:14" x14ac:dyDescent="0.2">
      <c r="A23" s="64"/>
      <c r="B23" s="241"/>
      <c r="C23" s="243"/>
      <c r="D23" s="243"/>
      <c r="E23" s="244"/>
      <c r="F23" s="244"/>
      <c r="G23" s="245">
        <f t="shared" si="0"/>
        <v>0</v>
      </c>
      <c r="H23" s="236">
        <f t="shared" si="1"/>
        <v>0</v>
      </c>
      <c r="I23" s="237"/>
      <c r="J23" s="249"/>
      <c r="K23" s="251"/>
      <c r="L23" s="252"/>
      <c r="M23" s="122"/>
      <c r="N23" s="214"/>
    </row>
    <row r="24" spans="1:14" x14ac:dyDescent="0.2">
      <c r="A24" s="260"/>
      <c r="B24" s="261">
        <v>1</v>
      </c>
      <c r="C24" s="262" t="s">
        <v>119</v>
      </c>
      <c r="D24" s="262"/>
      <c r="E24" s="263"/>
      <c r="F24" s="263"/>
      <c r="G24" s="245">
        <f t="shared" si="0"/>
        <v>0</v>
      </c>
      <c r="H24" s="266">
        <f>SUM(H15:H23)</f>
        <v>0</v>
      </c>
      <c r="I24" s="237"/>
      <c r="J24" s="249"/>
      <c r="K24" s="251"/>
      <c r="L24" s="252"/>
      <c r="M24" s="122"/>
      <c r="N24" s="214"/>
    </row>
    <row r="25" spans="1:14" ht="13.5" thickBot="1" x14ac:dyDescent="0.25">
      <c r="A25" s="64"/>
      <c r="B25" s="241"/>
      <c r="C25" s="243"/>
      <c r="D25" s="243"/>
      <c r="E25" s="244"/>
      <c r="F25" s="244"/>
      <c r="G25" s="245">
        <f t="shared" si="0"/>
        <v>0</v>
      </c>
      <c r="H25" s="236">
        <f t="shared" si="1"/>
        <v>0</v>
      </c>
      <c r="I25" s="237"/>
      <c r="J25" s="253"/>
      <c r="K25" s="254"/>
      <c r="L25" s="255"/>
      <c r="M25" s="135"/>
      <c r="N25" s="240"/>
    </row>
    <row r="26" spans="1:14" ht="13.5" thickBot="1" x14ac:dyDescent="0.25">
      <c r="A26" s="64"/>
      <c r="B26" s="241"/>
      <c r="C26" s="265"/>
      <c r="D26" s="243"/>
      <c r="E26" s="244"/>
      <c r="F26" s="244"/>
      <c r="G26" s="245">
        <f t="shared" si="0"/>
        <v>0</v>
      </c>
      <c r="H26" s="236">
        <f t="shared" si="1"/>
        <v>0</v>
      </c>
      <c r="I26" s="237"/>
      <c r="J26" s="159"/>
      <c r="K26" s="256">
        <f>SUM(K9:K25)</f>
        <v>0</v>
      </c>
      <c r="L26" s="257">
        <f>SUM(L9:L25)</f>
        <v>0</v>
      </c>
      <c r="M26" s="258">
        <f>SUM(M9:M25)</f>
        <v>0</v>
      </c>
      <c r="N26" s="258">
        <f>SUM(N9:N25)</f>
        <v>0</v>
      </c>
    </row>
    <row r="27" spans="1:14" ht="13.5" thickBot="1" x14ac:dyDescent="0.25">
      <c r="A27" s="64"/>
      <c r="B27" s="241"/>
      <c r="C27" s="243"/>
      <c r="D27" s="243"/>
      <c r="E27" s="244"/>
      <c r="F27" s="244"/>
      <c r="G27" s="245">
        <f t="shared" si="0"/>
        <v>0</v>
      </c>
      <c r="H27" s="236">
        <f t="shared" si="1"/>
        <v>0</v>
      </c>
      <c r="I27" s="237"/>
      <c r="J27" s="159"/>
      <c r="K27" s="151"/>
      <c r="L27" s="13"/>
    </row>
    <row r="28" spans="1:14" ht="13.5" thickBot="1" x14ac:dyDescent="0.25">
      <c r="A28" s="64"/>
      <c r="B28" s="241"/>
      <c r="C28" s="243"/>
      <c r="D28" s="243"/>
      <c r="E28" s="244"/>
      <c r="F28" s="244"/>
      <c r="G28" s="245">
        <f t="shared" si="0"/>
        <v>0</v>
      </c>
      <c r="H28" s="236">
        <f t="shared" si="1"/>
        <v>0</v>
      </c>
      <c r="I28" s="237"/>
      <c r="J28" s="298" t="s">
        <v>117</v>
      </c>
      <c r="K28" s="259">
        <f>SUM(K26:N26)</f>
        <v>0</v>
      </c>
      <c r="L28" s="13"/>
    </row>
    <row r="29" spans="1:14" x14ac:dyDescent="0.2">
      <c r="A29" s="64"/>
      <c r="B29" s="241"/>
      <c r="C29" s="243"/>
      <c r="D29" s="243"/>
      <c r="E29" s="244"/>
      <c r="F29" s="244"/>
      <c r="G29" s="245">
        <f t="shared" si="0"/>
        <v>0</v>
      </c>
      <c r="H29" s="236">
        <f t="shared" si="1"/>
        <v>0</v>
      </c>
      <c r="I29" s="237"/>
    </row>
    <row r="30" spans="1:14" x14ac:dyDescent="0.2">
      <c r="A30" s="64"/>
      <c r="B30" s="241"/>
      <c r="C30" s="243"/>
      <c r="D30" s="243"/>
      <c r="E30" s="244"/>
      <c r="F30" s="244"/>
      <c r="G30" s="245">
        <f t="shared" si="0"/>
        <v>0</v>
      </c>
      <c r="H30" s="236">
        <f t="shared" si="1"/>
        <v>0</v>
      </c>
      <c r="I30" s="237"/>
    </row>
    <row r="31" spans="1:14" x14ac:dyDescent="0.2">
      <c r="A31" s="64"/>
      <c r="B31" s="241"/>
      <c r="C31" s="243"/>
      <c r="D31" s="243"/>
      <c r="E31" s="244"/>
      <c r="F31" s="244"/>
      <c r="G31" s="245">
        <f t="shared" si="0"/>
        <v>0</v>
      </c>
      <c r="H31" s="236">
        <f t="shared" si="1"/>
        <v>0</v>
      </c>
      <c r="I31" s="237"/>
    </row>
    <row r="32" spans="1:14" x14ac:dyDescent="0.2">
      <c r="A32" s="64"/>
      <c r="B32" s="241"/>
      <c r="C32" s="243"/>
      <c r="D32" s="243"/>
      <c r="E32" s="244"/>
      <c r="F32" s="244"/>
      <c r="G32" s="245">
        <f t="shared" ref="G32:G42" si="2">I32*B32</f>
        <v>0</v>
      </c>
      <c r="H32" s="236">
        <f t="shared" ref="H32:H41" si="3">G32*B32</f>
        <v>0</v>
      </c>
      <c r="I32" s="237"/>
    </row>
    <row r="33" spans="1:11" x14ac:dyDescent="0.2">
      <c r="A33" s="260"/>
      <c r="B33" s="261">
        <v>1</v>
      </c>
      <c r="C33" s="262" t="s">
        <v>120</v>
      </c>
      <c r="D33" s="262"/>
      <c r="E33" s="263"/>
      <c r="F33" s="263"/>
      <c r="G33" s="245">
        <f t="shared" si="2"/>
        <v>0</v>
      </c>
      <c r="H33" s="266">
        <f>SUM(H25:H32)</f>
        <v>0</v>
      </c>
      <c r="I33" s="237"/>
    </row>
    <row r="34" spans="1:11" x14ac:dyDescent="0.2">
      <c r="A34" s="64"/>
      <c r="B34" s="241"/>
      <c r="C34" s="243"/>
      <c r="D34" s="243"/>
      <c r="E34" s="244"/>
      <c r="F34" s="244"/>
      <c r="G34" s="245">
        <f t="shared" si="2"/>
        <v>0</v>
      </c>
      <c r="H34" s="236">
        <f t="shared" si="3"/>
        <v>0</v>
      </c>
      <c r="I34" s="237"/>
      <c r="J34" s="159"/>
      <c r="K34" s="151"/>
    </row>
    <row r="35" spans="1:11" x14ac:dyDescent="0.2">
      <c r="A35" s="64"/>
      <c r="B35" s="241"/>
      <c r="C35" s="265"/>
      <c r="D35" s="243"/>
      <c r="E35" s="244"/>
      <c r="F35" s="244"/>
      <c r="G35" s="245">
        <f t="shared" si="2"/>
        <v>0</v>
      </c>
      <c r="H35" s="236">
        <f t="shared" si="3"/>
        <v>0</v>
      </c>
      <c r="I35" s="237"/>
      <c r="J35" s="159"/>
      <c r="K35" s="151"/>
    </row>
    <row r="36" spans="1:11" x14ac:dyDescent="0.2">
      <c r="A36" s="64"/>
      <c r="B36" s="241"/>
      <c r="C36" s="243"/>
      <c r="D36" s="243"/>
      <c r="E36" s="244"/>
      <c r="F36" s="244"/>
      <c r="G36" s="245">
        <f t="shared" si="2"/>
        <v>0</v>
      </c>
      <c r="H36" s="236">
        <f t="shared" si="3"/>
        <v>0</v>
      </c>
      <c r="I36" s="237"/>
      <c r="J36" s="159"/>
      <c r="K36" s="151"/>
    </row>
    <row r="37" spans="1:11" x14ac:dyDescent="0.2">
      <c r="A37" s="64"/>
      <c r="B37" s="241"/>
      <c r="C37" s="243"/>
      <c r="D37" s="243"/>
      <c r="E37" s="244"/>
      <c r="F37" s="244"/>
      <c r="G37" s="245">
        <f t="shared" si="2"/>
        <v>0</v>
      </c>
      <c r="H37" s="236">
        <f t="shared" si="3"/>
        <v>0</v>
      </c>
      <c r="I37" s="237"/>
      <c r="J37" s="159"/>
      <c r="K37" s="151"/>
    </row>
    <row r="38" spans="1:11" x14ac:dyDescent="0.2">
      <c r="A38" s="64"/>
      <c r="B38" s="241"/>
      <c r="C38" s="243"/>
      <c r="D38" s="243"/>
      <c r="E38" s="244"/>
      <c r="F38" s="244"/>
      <c r="G38" s="245">
        <f t="shared" si="2"/>
        <v>0</v>
      </c>
      <c r="H38" s="236">
        <f t="shared" si="3"/>
        <v>0</v>
      </c>
      <c r="I38" s="237"/>
      <c r="J38" s="159"/>
      <c r="K38" s="151"/>
    </row>
    <row r="39" spans="1:11" x14ac:dyDescent="0.2">
      <c r="A39" s="64"/>
      <c r="B39" s="241"/>
      <c r="C39" s="243"/>
      <c r="D39" s="243"/>
      <c r="E39" s="244"/>
      <c r="F39" s="244"/>
      <c r="G39" s="245">
        <f t="shared" si="2"/>
        <v>0</v>
      </c>
      <c r="H39" s="236">
        <f t="shared" si="3"/>
        <v>0</v>
      </c>
      <c r="I39" s="237"/>
      <c r="J39" s="159"/>
      <c r="K39" s="151"/>
    </row>
    <row r="40" spans="1:11" x14ac:dyDescent="0.2">
      <c r="A40" s="64"/>
      <c r="B40" s="241"/>
      <c r="C40" s="243"/>
      <c r="D40" s="243"/>
      <c r="E40" s="244"/>
      <c r="F40" s="244"/>
      <c r="G40" s="245">
        <f t="shared" si="2"/>
        <v>0</v>
      </c>
      <c r="H40" s="236">
        <f t="shared" si="3"/>
        <v>0</v>
      </c>
      <c r="I40" s="237"/>
      <c r="J40" s="159"/>
      <c r="K40" s="151"/>
    </row>
    <row r="41" spans="1:11" x14ac:dyDescent="0.2">
      <c r="A41" s="64"/>
      <c r="B41" s="241"/>
      <c r="C41" s="243"/>
      <c r="D41" s="243"/>
      <c r="E41" s="244"/>
      <c r="F41" s="244"/>
      <c r="G41" s="245">
        <f t="shared" si="2"/>
        <v>0</v>
      </c>
      <c r="H41" s="236">
        <f t="shared" si="3"/>
        <v>0</v>
      </c>
      <c r="I41" s="237"/>
      <c r="J41" s="159"/>
      <c r="K41" s="151"/>
    </row>
    <row r="42" spans="1:11" ht="13.5" thickBot="1" x14ac:dyDescent="0.25">
      <c r="A42" s="267"/>
      <c r="B42" s="268">
        <v>1</v>
      </c>
      <c r="C42" s="269" t="s">
        <v>121</v>
      </c>
      <c r="D42" s="269"/>
      <c r="E42" s="270"/>
      <c r="F42" s="270"/>
      <c r="G42" s="245">
        <f t="shared" si="2"/>
        <v>0</v>
      </c>
      <c r="H42" s="271">
        <f>SUM(H34:H41)</f>
        <v>0</v>
      </c>
      <c r="I42" s="237"/>
      <c r="J42" s="159"/>
      <c r="K42" s="151"/>
    </row>
    <row r="43" spans="1:11" x14ac:dyDescent="0.2">
      <c r="B43" s="5"/>
      <c r="C43" s="5"/>
      <c r="D43" s="5"/>
      <c r="E43" s="5"/>
      <c r="F43" s="5"/>
      <c r="G43" s="5"/>
      <c r="I43" s="272"/>
      <c r="J43" s="273"/>
      <c r="K43" s="274"/>
    </row>
    <row r="44" spans="1:11" x14ac:dyDescent="0.2">
      <c r="J44" s="13"/>
      <c r="K44" s="13"/>
    </row>
    <row r="45" spans="1:11" x14ac:dyDescent="0.2">
      <c r="H45" s="275">
        <f>H42+H33+H24+H14</f>
        <v>0</v>
      </c>
      <c r="J45" s="13"/>
      <c r="K45" s="1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0"/>
  <sheetViews>
    <sheetView workbookViewId="0">
      <selection activeCell="K15" sqref="K15"/>
    </sheetView>
  </sheetViews>
  <sheetFormatPr baseColWidth="10" defaultRowHeight="12.75" x14ac:dyDescent="0.2"/>
  <cols>
    <col min="1" max="1" width="18.28515625" customWidth="1"/>
    <col min="2" max="2" width="21.140625" customWidth="1"/>
    <col min="3" max="3" width="9.42578125" customWidth="1"/>
    <col min="4" max="4" width="20.7109375" customWidth="1"/>
    <col min="5" max="5" width="14.5703125" customWidth="1"/>
    <col min="6" max="6" width="20.7109375" customWidth="1"/>
    <col min="7" max="7" width="13.42578125" customWidth="1"/>
    <col min="8" max="8" width="10.5703125" customWidth="1"/>
    <col min="9" max="9" width="12.28515625" customWidth="1"/>
    <col min="10" max="10" width="9.85546875" customWidth="1"/>
    <col min="11" max="11" width="9.7109375" customWidth="1"/>
    <col min="12" max="12" width="11.42578125" customWidth="1"/>
  </cols>
  <sheetData>
    <row r="1" spans="1:12" ht="33" customHeight="1" x14ac:dyDescent="0.2">
      <c r="A1" s="170" t="s">
        <v>94</v>
      </c>
      <c r="B1" s="170" t="s">
        <v>93</v>
      </c>
      <c r="C1" s="317" t="s">
        <v>103</v>
      </c>
      <c r="D1" s="170" t="s">
        <v>111</v>
      </c>
      <c r="E1" s="170" t="s">
        <v>95</v>
      </c>
      <c r="F1" s="170" t="s">
        <v>96</v>
      </c>
      <c r="G1" s="170" t="s">
        <v>110</v>
      </c>
      <c r="H1" s="317" t="s">
        <v>104</v>
      </c>
      <c r="I1" s="317" t="s">
        <v>105</v>
      </c>
      <c r="J1" s="170" t="s">
        <v>106</v>
      </c>
      <c r="K1" s="170" t="s">
        <v>107</v>
      </c>
      <c r="L1" s="170" t="s">
        <v>108</v>
      </c>
    </row>
    <row r="2" spans="1:12" x14ac:dyDescent="0.2">
      <c r="A2" s="70">
        <f>Acceuil!G11</f>
        <v>0</v>
      </c>
      <c r="B2" s="70">
        <f>Acceuil!G13</f>
        <v>0</v>
      </c>
      <c r="C2" s="70" t="str">
        <f>Acceuil!G15</f>
        <v>42600</v>
      </c>
      <c r="D2" s="70" t="str">
        <f>Acceuil!H15</f>
        <v>MONTBRISON</v>
      </c>
      <c r="E2" s="204"/>
      <c r="F2" s="194"/>
      <c r="G2" s="205">
        <f>Acceuil!D24</f>
        <v>0</v>
      </c>
      <c r="H2" s="16">
        <f>Facture!I21</f>
        <v>0</v>
      </c>
      <c r="I2" s="202">
        <f>Facture!D21</f>
        <v>0</v>
      </c>
      <c r="J2" s="203">
        <f>Facture!I28</f>
        <v>0</v>
      </c>
      <c r="K2" s="203">
        <f>Facture!I33</f>
        <v>0</v>
      </c>
      <c r="L2" s="203">
        <f>Facture!I30</f>
        <v>0</v>
      </c>
    </row>
    <row r="3" spans="1:12" x14ac:dyDescent="0.2">
      <c r="B3" s="70"/>
      <c r="C3" s="70"/>
      <c r="D3" s="70"/>
      <c r="E3" s="204"/>
      <c r="F3" s="194"/>
      <c r="G3" s="205"/>
      <c r="H3" s="16"/>
      <c r="I3" s="202"/>
      <c r="J3" s="203"/>
      <c r="K3" s="203"/>
      <c r="L3" s="203"/>
    </row>
    <row r="4" spans="1:12" x14ac:dyDescent="0.2">
      <c r="B4" s="70"/>
      <c r="C4" s="70"/>
      <c r="D4" s="70"/>
      <c r="E4" s="204"/>
      <c r="F4" s="194"/>
      <c r="G4" s="205"/>
      <c r="H4" s="16"/>
      <c r="I4" s="202"/>
      <c r="J4" s="203"/>
      <c r="K4" s="203"/>
      <c r="L4" s="203"/>
    </row>
    <row r="5" spans="1:12" x14ac:dyDescent="0.2">
      <c r="B5" s="70"/>
      <c r="C5" s="70"/>
      <c r="D5" s="70"/>
      <c r="E5" s="204"/>
      <c r="F5" s="194"/>
      <c r="G5" s="205"/>
      <c r="H5" s="16"/>
      <c r="I5" s="202"/>
      <c r="J5" s="203"/>
      <c r="K5" s="203"/>
      <c r="L5" s="203"/>
    </row>
    <row r="6" spans="1:12" x14ac:dyDescent="0.2">
      <c r="B6" s="70"/>
      <c r="C6" s="70"/>
      <c r="D6" s="70"/>
      <c r="E6" s="204"/>
      <c r="F6" s="194"/>
      <c r="G6" s="205"/>
      <c r="H6" s="16"/>
      <c r="I6" s="202"/>
      <c r="J6" s="203"/>
      <c r="K6" s="203"/>
      <c r="L6" s="203"/>
    </row>
    <row r="10" spans="1:12" x14ac:dyDescent="0.2">
      <c r="F10" s="1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66"/>
  <sheetViews>
    <sheetView topLeftCell="A86" workbookViewId="0">
      <selection activeCell="E110" sqref="E110"/>
    </sheetView>
  </sheetViews>
  <sheetFormatPr baseColWidth="10" defaultRowHeight="12.75" x14ac:dyDescent="0.2"/>
  <cols>
    <col min="2" max="2" width="14.140625" customWidth="1"/>
    <col min="3" max="3" width="12.5703125" bestFit="1" customWidth="1"/>
    <col min="6" max="6" width="16.85546875" style="272" customWidth="1"/>
  </cols>
  <sheetData>
    <row r="1" spans="1:7" ht="15.75" x14ac:dyDescent="0.25">
      <c r="A1" s="206"/>
      <c r="B1" s="115" t="s">
        <v>143</v>
      </c>
      <c r="C1" s="115"/>
      <c r="D1" s="116"/>
      <c r="E1" s="117"/>
      <c r="F1" s="327"/>
      <c r="G1" s="52"/>
    </row>
    <row r="2" spans="1:7" ht="15.75" x14ac:dyDescent="0.25">
      <c r="A2" s="206"/>
      <c r="B2" s="115"/>
      <c r="C2" s="115"/>
      <c r="D2" s="116"/>
      <c r="E2" s="117"/>
      <c r="F2" s="327"/>
      <c r="G2" s="52"/>
    </row>
    <row r="3" spans="1:7" ht="15.75" x14ac:dyDescent="0.25">
      <c r="A3" s="207" t="s">
        <v>87</v>
      </c>
      <c r="B3" s="52" t="s">
        <v>144</v>
      </c>
      <c r="C3" s="329">
        <v>180000</v>
      </c>
      <c r="D3" s="52" t="s">
        <v>183</v>
      </c>
      <c r="E3" s="52"/>
      <c r="F3" s="330">
        <v>5152</v>
      </c>
      <c r="G3" s="52" t="s">
        <v>184</v>
      </c>
    </row>
    <row r="4" spans="1:7" ht="15" x14ac:dyDescent="0.2">
      <c r="A4" s="207"/>
      <c r="B4" s="52"/>
      <c r="C4" s="52" t="s">
        <v>182</v>
      </c>
      <c r="D4" s="52"/>
      <c r="E4" s="52"/>
    </row>
    <row r="5" spans="1:7" ht="15" x14ac:dyDescent="0.2">
      <c r="A5" s="207"/>
      <c r="B5" s="52"/>
      <c r="C5" s="52"/>
      <c r="D5" s="208"/>
      <c r="E5" s="52"/>
      <c r="F5" s="327"/>
      <c r="G5" s="52"/>
    </row>
    <row r="6" spans="1:7" ht="15.75" x14ac:dyDescent="0.25">
      <c r="A6" s="207">
        <v>1.5609999999999999</v>
      </c>
      <c r="B6" s="52" t="s">
        <v>145</v>
      </c>
      <c r="C6" s="52"/>
      <c r="D6" s="52"/>
      <c r="E6" s="52"/>
      <c r="F6" s="328">
        <v>509000</v>
      </c>
      <c r="G6" s="3" t="s">
        <v>185</v>
      </c>
    </row>
    <row r="7" spans="1:7" ht="15" x14ac:dyDescent="0.2">
      <c r="A7" s="207">
        <v>1.5620000000000001</v>
      </c>
      <c r="B7" s="209">
        <v>326.08999999999997</v>
      </c>
      <c r="C7" s="52"/>
      <c r="D7" s="52"/>
      <c r="E7" s="52"/>
      <c r="F7" s="327"/>
      <c r="G7" s="52"/>
    </row>
    <row r="8" spans="1:7" ht="15" x14ac:dyDescent="0.2">
      <c r="A8" s="207">
        <v>1.5629999999999999</v>
      </c>
      <c r="B8" s="209">
        <v>652.16999999999996</v>
      </c>
      <c r="C8" s="52"/>
      <c r="D8" s="52"/>
      <c r="E8" s="52"/>
      <c r="F8" s="327"/>
      <c r="G8" s="52"/>
    </row>
    <row r="9" spans="1:7" ht="15" x14ac:dyDescent="0.2">
      <c r="A9" s="207">
        <v>1.5640000000000001</v>
      </c>
      <c r="B9" s="209">
        <v>978.25</v>
      </c>
      <c r="C9" s="52"/>
      <c r="D9" s="52"/>
      <c r="E9" s="52"/>
      <c r="F9" s="327"/>
      <c r="G9" s="52"/>
    </row>
    <row r="10" spans="1:7" ht="15" x14ac:dyDescent="0.2">
      <c r="A10" s="207">
        <v>1.5649999999999999</v>
      </c>
      <c r="B10" s="209">
        <v>1304.33</v>
      </c>
      <c r="C10" s="52"/>
      <c r="D10" s="52"/>
      <c r="E10" s="52"/>
      <c r="F10" s="327"/>
      <c r="G10" s="52"/>
    </row>
    <row r="11" spans="1:7" ht="15" x14ac:dyDescent="0.2">
      <c r="A11" s="207">
        <v>1.5660000000000001</v>
      </c>
      <c r="B11" s="209">
        <v>1630.41</v>
      </c>
      <c r="C11" s="52"/>
      <c r="D11" s="52"/>
      <c r="E11" s="52"/>
      <c r="F11" s="327"/>
      <c r="G11" s="52"/>
    </row>
    <row r="12" spans="1:7" ht="15" x14ac:dyDescent="0.2">
      <c r="A12" s="207">
        <v>1.5669999999999999</v>
      </c>
      <c r="B12" s="209">
        <v>1956.49</v>
      </c>
      <c r="C12" s="52"/>
      <c r="D12" s="52"/>
      <c r="E12" s="52"/>
      <c r="F12" s="327"/>
      <c r="G12" s="52"/>
    </row>
    <row r="13" spans="1:7" ht="15" x14ac:dyDescent="0.2">
      <c r="A13" s="207">
        <v>1.5680000000000001</v>
      </c>
      <c r="B13" s="209">
        <v>2282.5700000000002</v>
      </c>
      <c r="C13" s="52"/>
      <c r="D13" s="52"/>
      <c r="E13" s="52"/>
      <c r="F13" s="327"/>
      <c r="G13" s="52"/>
    </row>
    <row r="14" spans="1:7" ht="15" x14ac:dyDescent="0.2">
      <c r="A14" s="207">
        <v>1.569</v>
      </c>
      <c r="B14" s="209">
        <v>2608.65</v>
      </c>
      <c r="D14" s="52"/>
      <c r="E14" s="52"/>
      <c r="F14" s="327"/>
      <c r="G14" s="52"/>
    </row>
    <row r="15" spans="1:7" ht="15" x14ac:dyDescent="0.2">
      <c r="A15" s="207">
        <v>1.57</v>
      </c>
      <c r="B15" s="209">
        <v>2934.73</v>
      </c>
      <c r="C15" s="52" t="s">
        <v>146</v>
      </c>
      <c r="D15" s="52"/>
      <c r="E15" s="52"/>
      <c r="F15" s="327">
        <v>511957</v>
      </c>
      <c r="G15" s="52"/>
    </row>
    <row r="16" spans="1:7" ht="15" x14ac:dyDescent="0.2">
      <c r="A16" s="207">
        <v>1.571</v>
      </c>
      <c r="B16" s="209">
        <v>3260.81</v>
      </c>
      <c r="C16" s="52"/>
      <c r="D16" s="52"/>
      <c r="E16" s="52"/>
      <c r="F16" s="327"/>
      <c r="G16" s="52"/>
    </row>
    <row r="17" spans="1:7" ht="15" x14ac:dyDescent="0.2">
      <c r="A17" s="207">
        <v>1.5720000000000001</v>
      </c>
      <c r="B17" s="209">
        <v>3586.89</v>
      </c>
      <c r="C17" s="52"/>
      <c r="D17" s="52"/>
      <c r="E17" s="52"/>
      <c r="F17" s="327"/>
      <c r="G17" s="52"/>
    </row>
    <row r="18" spans="1:7" ht="15" x14ac:dyDescent="0.2">
      <c r="A18" s="207">
        <v>1.573</v>
      </c>
      <c r="B18" s="209">
        <v>3912.97</v>
      </c>
      <c r="C18" s="52"/>
      <c r="D18" s="52"/>
      <c r="E18" s="52"/>
      <c r="F18" s="327"/>
      <c r="G18" s="52"/>
    </row>
    <row r="19" spans="1:7" ht="15" x14ac:dyDescent="0.2">
      <c r="A19" s="207">
        <v>1.5740000000000001</v>
      </c>
      <c r="B19" s="209">
        <v>4239.05</v>
      </c>
      <c r="C19" s="52"/>
      <c r="D19" s="52"/>
      <c r="E19" s="52"/>
      <c r="F19" s="327"/>
      <c r="G19" s="52"/>
    </row>
    <row r="20" spans="1:7" ht="15" x14ac:dyDescent="0.2">
      <c r="A20" s="207">
        <v>1.575</v>
      </c>
      <c r="B20" s="209">
        <v>4565.13</v>
      </c>
      <c r="C20" s="52"/>
      <c r="D20" s="52"/>
      <c r="E20" s="52"/>
      <c r="F20" s="327"/>
      <c r="G20" s="52"/>
    </row>
    <row r="21" spans="1:7" ht="15" x14ac:dyDescent="0.2">
      <c r="A21" s="207">
        <v>1.5760000000000001</v>
      </c>
      <c r="B21" s="209">
        <v>4891.21</v>
      </c>
      <c r="F21" s="327"/>
      <c r="G21" s="52"/>
    </row>
    <row r="22" spans="1:7" ht="15" x14ac:dyDescent="0.2">
      <c r="A22" s="207">
        <v>1.577</v>
      </c>
      <c r="B22" s="209">
        <v>5217.29</v>
      </c>
      <c r="C22" s="52"/>
      <c r="D22" s="52"/>
      <c r="E22" s="52"/>
      <c r="F22" s="327"/>
      <c r="G22" s="52"/>
    </row>
    <row r="23" spans="1:7" ht="15" x14ac:dyDescent="0.2">
      <c r="A23" s="207">
        <v>1.5780000000000001</v>
      </c>
      <c r="B23" s="209">
        <v>5543.37</v>
      </c>
      <c r="C23" s="211" t="s">
        <v>88</v>
      </c>
      <c r="D23" s="211"/>
      <c r="E23" s="211"/>
      <c r="F23" s="327"/>
      <c r="G23" s="52"/>
    </row>
    <row r="24" spans="1:7" ht="15" x14ac:dyDescent="0.2">
      <c r="A24" s="207">
        <v>1.579</v>
      </c>
      <c r="B24" s="209">
        <v>5869.45</v>
      </c>
      <c r="C24" s="52"/>
      <c r="D24" s="52"/>
      <c r="E24" s="52"/>
      <c r="F24" s="327"/>
      <c r="G24" s="52"/>
    </row>
    <row r="25" spans="1:7" ht="15" x14ac:dyDescent="0.2">
      <c r="A25" s="207">
        <v>1.58</v>
      </c>
      <c r="B25" s="209">
        <v>6195.53</v>
      </c>
      <c r="C25" s="52"/>
      <c r="D25" s="52"/>
      <c r="E25" s="52"/>
      <c r="F25" s="327"/>
      <c r="G25" s="52"/>
    </row>
    <row r="26" spans="1:7" ht="15" x14ac:dyDescent="0.2">
      <c r="A26" s="207">
        <v>1.581</v>
      </c>
      <c r="B26" s="209">
        <v>6521.61</v>
      </c>
      <c r="C26" s="52"/>
      <c r="D26" s="52"/>
      <c r="E26" s="52"/>
      <c r="F26" s="327"/>
      <c r="G26" s="52"/>
    </row>
    <row r="27" spans="1:7" ht="15" x14ac:dyDescent="0.2">
      <c r="A27" s="207">
        <v>1.5820000000000001</v>
      </c>
      <c r="B27" s="209">
        <v>6847.69</v>
      </c>
      <c r="C27" s="52"/>
      <c r="D27" s="52"/>
      <c r="E27" s="52"/>
      <c r="F27" s="327"/>
      <c r="G27" s="52"/>
    </row>
    <row r="28" spans="1:7" ht="15" x14ac:dyDescent="0.2">
      <c r="A28" s="207">
        <v>1.583</v>
      </c>
      <c r="B28" s="209">
        <v>7173.77</v>
      </c>
      <c r="C28" s="52"/>
      <c r="D28" s="52"/>
      <c r="E28" s="52"/>
      <c r="F28" s="327"/>
      <c r="G28" s="52"/>
    </row>
    <row r="29" spans="1:7" ht="15" x14ac:dyDescent="0.2">
      <c r="A29" s="207">
        <v>1.5840000000000001</v>
      </c>
      <c r="B29" s="209">
        <v>7499.85</v>
      </c>
      <c r="C29" s="52"/>
      <c r="D29" s="52"/>
      <c r="E29" s="52"/>
      <c r="F29" s="327"/>
      <c r="G29" s="52"/>
    </row>
    <row r="30" spans="1:7" ht="15" x14ac:dyDescent="0.2">
      <c r="A30" s="207">
        <v>1.585</v>
      </c>
      <c r="B30" s="209">
        <v>7825.93</v>
      </c>
      <c r="C30" s="52"/>
      <c r="D30" s="52"/>
      <c r="E30" s="52"/>
      <c r="F30" s="327"/>
      <c r="G30" s="52"/>
    </row>
    <row r="31" spans="1:7" ht="15" x14ac:dyDescent="0.2">
      <c r="A31" s="207">
        <v>1.5860000000000001</v>
      </c>
      <c r="B31" s="209">
        <v>8152.01</v>
      </c>
      <c r="C31" s="52"/>
      <c r="D31" s="52"/>
      <c r="E31" s="52"/>
      <c r="F31" s="327"/>
      <c r="G31" s="52"/>
    </row>
    <row r="32" spans="1:7" ht="15" x14ac:dyDescent="0.2">
      <c r="A32" s="207">
        <v>1.587</v>
      </c>
      <c r="B32" s="209">
        <v>8478.09</v>
      </c>
      <c r="C32" s="52"/>
      <c r="D32" s="52"/>
      <c r="E32" s="52"/>
      <c r="F32" s="327"/>
      <c r="G32" s="52"/>
    </row>
    <row r="33" spans="1:7" ht="15" x14ac:dyDescent="0.2">
      <c r="A33" s="207">
        <v>1.5880000000000001</v>
      </c>
      <c r="B33" s="209">
        <v>8804.17</v>
      </c>
      <c r="C33" s="52"/>
      <c r="D33" s="52"/>
      <c r="E33" s="52"/>
      <c r="F33" s="327"/>
      <c r="G33" s="52"/>
    </row>
    <row r="34" spans="1:7" ht="15" x14ac:dyDescent="0.2">
      <c r="A34" s="207">
        <v>1.589</v>
      </c>
      <c r="B34" s="209">
        <v>9130.25</v>
      </c>
      <c r="C34" s="52"/>
      <c r="D34" s="52"/>
      <c r="E34" s="52"/>
      <c r="F34" s="327"/>
      <c r="G34" s="52"/>
    </row>
    <row r="35" spans="1:7" ht="15" x14ac:dyDescent="0.2">
      <c r="A35" s="207">
        <v>1.59</v>
      </c>
      <c r="B35" s="209">
        <v>9456.33</v>
      </c>
      <c r="C35" s="52"/>
      <c r="D35" s="52"/>
      <c r="E35" s="52"/>
      <c r="F35" s="327"/>
      <c r="G35" s="52"/>
    </row>
    <row r="36" spans="1:7" ht="15" x14ac:dyDescent="0.2">
      <c r="A36" s="207">
        <v>1.591</v>
      </c>
      <c r="B36" s="209">
        <v>9782.41</v>
      </c>
      <c r="C36" s="52"/>
      <c r="D36" s="52"/>
      <c r="E36" s="52"/>
      <c r="F36" s="327"/>
      <c r="G36" s="52"/>
    </row>
    <row r="37" spans="1:7" ht="15" x14ac:dyDescent="0.2">
      <c r="A37" s="207">
        <v>1.5920000000000001</v>
      </c>
      <c r="B37" s="209">
        <v>10108.49</v>
      </c>
      <c r="C37" s="52"/>
      <c r="D37" s="52"/>
      <c r="E37" s="52"/>
      <c r="F37" s="327"/>
      <c r="G37" s="52"/>
    </row>
    <row r="38" spans="1:7" ht="15" x14ac:dyDescent="0.2">
      <c r="A38" s="207">
        <v>1.593</v>
      </c>
      <c r="B38" s="209">
        <v>10434.57</v>
      </c>
      <c r="C38" s="52"/>
      <c r="D38" s="52"/>
      <c r="E38" s="52"/>
      <c r="F38" s="327"/>
      <c r="G38" s="52"/>
    </row>
    <row r="39" spans="1:7" ht="15" x14ac:dyDescent="0.2">
      <c r="A39" s="207">
        <v>1.5940000000000001</v>
      </c>
      <c r="B39" s="209">
        <v>10760.65</v>
      </c>
      <c r="C39" s="52"/>
      <c r="D39" s="52"/>
      <c r="E39" s="52"/>
      <c r="F39" s="327"/>
      <c r="G39" s="52"/>
    </row>
    <row r="40" spans="1:7" ht="15" x14ac:dyDescent="0.2">
      <c r="A40" s="207">
        <v>1.595</v>
      </c>
      <c r="B40" s="209">
        <v>11086.73</v>
      </c>
      <c r="C40" s="52"/>
      <c r="D40" s="52"/>
      <c r="E40" s="52"/>
      <c r="F40" s="327"/>
      <c r="G40" s="52"/>
    </row>
    <row r="41" spans="1:7" ht="15" x14ac:dyDescent="0.2">
      <c r="A41" s="207">
        <v>1.5960000000000001</v>
      </c>
      <c r="B41" s="209">
        <v>11412.81</v>
      </c>
      <c r="C41" s="52"/>
      <c r="D41" s="52"/>
      <c r="E41" s="52"/>
      <c r="F41" s="327"/>
      <c r="G41" s="52"/>
    </row>
    <row r="42" spans="1:7" ht="15" x14ac:dyDescent="0.2">
      <c r="A42" s="207">
        <v>1.597</v>
      </c>
      <c r="B42" s="209">
        <v>11738.89</v>
      </c>
      <c r="C42" s="52"/>
      <c r="D42" s="52"/>
      <c r="E42" s="52"/>
      <c r="F42" s="327"/>
      <c r="G42" s="52"/>
    </row>
    <row r="43" spans="1:7" ht="15" x14ac:dyDescent="0.2">
      <c r="A43" s="207">
        <v>1.5980000000000001</v>
      </c>
      <c r="B43" s="209">
        <v>12064.97</v>
      </c>
      <c r="C43" s="52"/>
      <c r="D43" s="52"/>
      <c r="E43" s="52"/>
      <c r="F43" s="327"/>
      <c r="G43" s="52"/>
    </row>
    <row r="44" spans="1:7" ht="15" x14ac:dyDescent="0.2">
      <c r="A44" s="207">
        <v>1.599</v>
      </c>
      <c r="B44" s="209">
        <v>12391.05</v>
      </c>
      <c r="C44" s="52"/>
      <c r="D44" s="52"/>
      <c r="E44" s="52"/>
      <c r="F44" s="327"/>
      <c r="G44" s="52"/>
    </row>
    <row r="45" spans="1:7" ht="15" x14ac:dyDescent="0.2">
      <c r="A45" s="207">
        <v>1.6</v>
      </c>
      <c r="B45" s="209">
        <v>12717.13</v>
      </c>
      <c r="C45" s="52"/>
      <c r="D45" s="52"/>
      <c r="E45" s="52"/>
      <c r="F45" s="327">
        <v>521740</v>
      </c>
      <c r="G45" s="210"/>
    </row>
    <row r="46" spans="1:7" ht="15" x14ac:dyDescent="0.2">
      <c r="A46" s="207">
        <v>1.601</v>
      </c>
      <c r="B46" s="209">
        <v>13043.21</v>
      </c>
      <c r="C46" s="52"/>
      <c r="D46" s="52"/>
      <c r="E46" s="52"/>
      <c r="F46" s="327"/>
      <c r="G46" s="52"/>
    </row>
    <row r="47" spans="1:7" ht="15" x14ac:dyDescent="0.2">
      <c r="A47" s="207">
        <v>1.6020000000000001</v>
      </c>
      <c r="B47" s="209">
        <v>13369.29</v>
      </c>
      <c r="C47" s="52"/>
      <c r="D47" s="52"/>
      <c r="E47" s="52"/>
      <c r="F47" s="327"/>
      <c r="G47" s="52"/>
    </row>
    <row r="48" spans="1:7" ht="15" x14ac:dyDescent="0.2">
      <c r="A48" s="207">
        <v>1.603</v>
      </c>
      <c r="B48" s="209">
        <v>13695.37</v>
      </c>
      <c r="C48" s="52"/>
      <c r="D48" s="52"/>
      <c r="E48" s="52"/>
      <c r="F48" s="327"/>
      <c r="G48" s="52"/>
    </row>
    <row r="49" spans="1:7" ht="15" x14ac:dyDescent="0.2">
      <c r="A49" s="207">
        <v>1.6040000000000001</v>
      </c>
      <c r="B49" s="209">
        <v>14021.45</v>
      </c>
      <c r="C49" s="52"/>
      <c r="D49" s="52"/>
      <c r="E49" s="52"/>
      <c r="F49" s="327"/>
      <c r="G49" s="52"/>
    </row>
    <row r="50" spans="1:7" ht="15" x14ac:dyDescent="0.2">
      <c r="A50" s="207">
        <v>1.605</v>
      </c>
      <c r="B50" s="209">
        <v>14347.53</v>
      </c>
      <c r="C50" s="210"/>
      <c r="D50" s="210"/>
      <c r="E50" s="210"/>
      <c r="F50" s="331"/>
      <c r="G50" s="52"/>
    </row>
    <row r="51" spans="1:7" ht="15" x14ac:dyDescent="0.2">
      <c r="A51" s="207">
        <v>1.6060000000000001</v>
      </c>
      <c r="B51" s="209">
        <v>14673.61</v>
      </c>
      <c r="C51" s="52"/>
      <c r="D51" s="52"/>
      <c r="E51" s="52"/>
      <c r="F51" s="327"/>
      <c r="G51" s="52"/>
    </row>
    <row r="52" spans="1:7" ht="15" x14ac:dyDescent="0.2">
      <c r="A52" s="207">
        <v>1.60700000000001</v>
      </c>
      <c r="B52" s="209">
        <v>14999.69</v>
      </c>
      <c r="C52" s="52"/>
      <c r="D52" s="52"/>
      <c r="E52" s="52"/>
      <c r="F52" s="327"/>
      <c r="G52" s="210"/>
    </row>
    <row r="53" spans="1:7" ht="15" x14ac:dyDescent="0.2">
      <c r="A53" s="207">
        <v>1.6080000000000101</v>
      </c>
      <c r="B53" s="209">
        <v>15325.77</v>
      </c>
      <c r="C53" s="52"/>
      <c r="D53" s="52"/>
      <c r="E53" s="52"/>
      <c r="F53" s="327"/>
      <c r="G53" s="52"/>
    </row>
    <row r="54" spans="1:7" ht="15" x14ac:dyDescent="0.2">
      <c r="A54" s="207">
        <v>1.60900000000001</v>
      </c>
      <c r="B54" s="209">
        <v>15651.85</v>
      </c>
      <c r="C54" s="52"/>
      <c r="D54" s="52"/>
      <c r="E54" s="52"/>
      <c r="F54" s="327"/>
      <c r="G54" s="52"/>
    </row>
    <row r="55" spans="1:7" ht="15" x14ac:dyDescent="0.2">
      <c r="A55" s="207">
        <v>1.6100000000000101</v>
      </c>
      <c r="B55" s="209">
        <v>15977.93</v>
      </c>
      <c r="C55" s="52"/>
      <c r="D55" s="52"/>
      <c r="E55" s="52"/>
      <c r="F55" s="327"/>
      <c r="G55" s="52"/>
    </row>
    <row r="56" spans="1:7" ht="15" x14ac:dyDescent="0.2">
      <c r="A56" s="207">
        <v>1.61100000000001</v>
      </c>
      <c r="B56" s="209">
        <v>16304.01</v>
      </c>
      <c r="F56" s="327"/>
      <c r="G56" s="52"/>
    </row>
    <row r="57" spans="1:7" ht="15" x14ac:dyDescent="0.2">
      <c r="A57" s="207">
        <v>1.6120000000000101</v>
      </c>
      <c r="B57" s="209">
        <v>16630.09</v>
      </c>
      <c r="C57" s="210"/>
      <c r="D57" s="210"/>
      <c r="E57" s="210"/>
      <c r="F57" s="331"/>
      <c r="G57" s="52"/>
    </row>
    <row r="58" spans="1:7" ht="15" x14ac:dyDescent="0.2">
      <c r="A58" s="207">
        <v>1.61300000000001</v>
      </c>
      <c r="B58" s="209">
        <v>16956.169999999998</v>
      </c>
      <c r="C58" s="52"/>
      <c r="D58" s="52"/>
      <c r="E58" s="52"/>
      <c r="F58" s="327"/>
      <c r="G58" s="52"/>
    </row>
    <row r="59" spans="1:7" ht="15" x14ac:dyDescent="0.2">
      <c r="A59" s="207">
        <v>1.6140000000000101</v>
      </c>
      <c r="B59" s="209">
        <v>17282.25</v>
      </c>
      <c r="C59" s="52"/>
      <c r="D59" s="52"/>
      <c r="E59" s="52"/>
      <c r="F59" s="327"/>
      <c r="G59" s="52"/>
    </row>
    <row r="60" spans="1:7" ht="15" x14ac:dyDescent="0.2">
      <c r="A60" s="207">
        <v>1.61500000000001</v>
      </c>
      <c r="B60" s="209">
        <v>17608.330000000002</v>
      </c>
      <c r="C60" s="52"/>
      <c r="D60" s="52"/>
      <c r="E60" s="52"/>
      <c r="F60" s="327"/>
      <c r="G60" s="52"/>
    </row>
    <row r="61" spans="1:7" ht="15.75" x14ac:dyDescent="0.25">
      <c r="A61" s="207">
        <v>1.6160000000000101</v>
      </c>
      <c r="B61" s="209">
        <v>17934.41</v>
      </c>
      <c r="C61" s="52"/>
      <c r="D61" s="52"/>
      <c r="E61" s="52"/>
      <c r="F61" s="327"/>
      <c r="G61" s="212"/>
    </row>
    <row r="62" spans="1:7" ht="15" x14ac:dyDescent="0.2">
      <c r="A62" s="207">
        <v>1.61700000000001</v>
      </c>
      <c r="B62" s="209">
        <v>18260.490000000002</v>
      </c>
      <c r="C62" s="52"/>
      <c r="D62" s="52"/>
      <c r="E62" s="52"/>
      <c r="F62" s="327"/>
      <c r="G62" s="52"/>
    </row>
    <row r="63" spans="1:7" ht="15" x14ac:dyDescent="0.2">
      <c r="A63" s="207">
        <v>1.6180000000000101</v>
      </c>
      <c r="B63" s="209">
        <v>18586.57</v>
      </c>
      <c r="F63" s="327"/>
      <c r="G63" s="52"/>
    </row>
    <row r="64" spans="1:7" ht="15" x14ac:dyDescent="0.2">
      <c r="A64" s="207">
        <v>1.61900000000001</v>
      </c>
      <c r="B64" s="209">
        <v>18912.650000000001</v>
      </c>
      <c r="C64" s="52"/>
      <c r="D64" s="52"/>
      <c r="E64" s="52"/>
      <c r="F64" s="327"/>
      <c r="G64" s="52"/>
    </row>
    <row r="65" spans="1:7" ht="15" x14ac:dyDescent="0.2">
      <c r="A65" s="207">
        <v>1.6200000000000101</v>
      </c>
      <c r="B65" s="209">
        <v>19238.73</v>
      </c>
      <c r="C65" s="52"/>
      <c r="D65" s="52"/>
      <c r="E65" s="52"/>
      <c r="F65" s="327"/>
      <c r="G65" s="52"/>
    </row>
    <row r="66" spans="1:7" ht="15.75" x14ac:dyDescent="0.25">
      <c r="A66" s="207">
        <v>1.62100000000001</v>
      </c>
      <c r="B66" s="209">
        <v>19564.810000000001</v>
      </c>
      <c r="C66" s="52"/>
      <c r="D66" s="52"/>
      <c r="E66" s="52"/>
      <c r="F66" s="330"/>
      <c r="G66" s="52"/>
    </row>
    <row r="67" spans="1:7" ht="15" x14ac:dyDescent="0.2">
      <c r="A67" s="207">
        <v>1.6220000000000101</v>
      </c>
      <c r="B67" s="209">
        <v>19890.89</v>
      </c>
      <c r="C67" s="52"/>
      <c r="D67" s="52"/>
      <c r="E67" s="52"/>
      <c r="F67" s="327"/>
      <c r="G67" s="52"/>
    </row>
    <row r="68" spans="1:7" ht="15.75" x14ac:dyDescent="0.25">
      <c r="A68" s="207">
        <v>1.62300000000001</v>
      </c>
      <c r="B68" s="209">
        <v>20216.97</v>
      </c>
      <c r="C68" s="213" t="s">
        <v>89</v>
      </c>
      <c r="D68" s="213"/>
      <c r="E68" s="213"/>
      <c r="F68" s="330">
        <v>529240</v>
      </c>
      <c r="G68" s="52"/>
    </row>
    <row r="69" spans="1:7" ht="15" x14ac:dyDescent="0.2">
      <c r="A69" s="207">
        <v>1.6240000000000101</v>
      </c>
      <c r="B69" s="209">
        <v>20543.05</v>
      </c>
      <c r="C69" s="52"/>
      <c r="D69" s="52"/>
      <c r="E69" s="52"/>
      <c r="F69" s="327"/>
      <c r="G69" s="52"/>
    </row>
    <row r="70" spans="1:7" ht="15" x14ac:dyDescent="0.2">
      <c r="A70" s="207">
        <v>1.62500000000001</v>
      </c>
      <c r="B70" s="209">
        <v>20869.13</v>
      </c>
      <c r="C70" s="52"/>
      <c r="D70" s="52"/>
      <c r="E70" s="52"/>
      <c r="F70" s="327"/>
      <c r="G70" s="52"/>
    </row>
    <row r="71" spans="1:7" ht="15" x14ac:dyDescent="0.2">
      <c r="A71" s="207">
        <v>1.6260000000000101</v>
      </c>
      <c r="B71" s="209">
        <v>21195.21</v>
      </c>
      <c r="C71" s="52"/>
      <c r="D71" s="52"/>
      <c r="E71" s="52"/>
      <c r="F71" s="327"/>
      <c r="G71" s="52"/>
    </row>
    <row r="72" spans="1:7" ht="15.75" x14ac:dyDescent="0.25">
      <c r="A72" s="207">
        <v>1.62700000000001</v>
      </c>
      <c r="B72" s="209">
        <v>21521.29</v>
      </c>
      <c r="D72" s="212"/>
      <c r="E72" s="212"/>
      <c r="F72" s="327"/>
      <c r="G72" s="52"/>
    </row>
    <row r="73" spans="1:7" ht="15" x14ac:dyDescent="0.2">
      <c r="A73" s="207">
        <v>1.6280000000000101</v>
      </c>
      <c r="B73" s="209">
        <v>21847.37</v>
      </c>
      <c r="C73" s="52"/>
      <c r="D73" s="52"/>
      <c r="E73" s="52"/>
      <c r="F73" s="327"/>
      <c r="G73" s="52"/>
    </row>
    <row r="74" spans="1:7" ht="15" x14ac:dyDescent="0.2">
      <c r="A74" s="207">
        <v>1.62900000000001</v>
      </c>
      <c r="B74" s="209">
        <v>22173.45</v>
      </c>
      <c r="C74" s="52"/>
      <c r="D74" s="52"/>
      <c r="E74" s="52"/>
      <c r="F74" s="327"/>
      <c r="G74" s="52"/>
    </row>
    <row r="75" spans="1:7" ht="15" x14ac:dyDescent="0.2">
      <c r="A75" s="207">
        <v>1.6300000000000101</v>
      </c>
      <c r="B75" s="209">
        <v>22499.53</v>
      </c>
      <c r="C75" s="52"/>
      <c r="D75" s="52"/>
      <c r="E75" s="52"/>
      <c r="F75" s="327"/>
      <c r="G75" s="52"/>
    </row>
    <row r="76" spans="1:7" ht="15" x14ac:dyDescent="0.2">
      <c r="A76" s="207">
        <v>1.63100000000001</v>
      </c>
      <c r="B76" s="209">
        <v>22825.61</v>
      </c>
      <c r="C76" s="52"/>
      <c r="D76" s="52"/>
      <c r="E76" s="52"/>
      <c r="F76" s="327"/>
      <c r="G76" s="52"/>
    </row>
    <row r="77" spans="1:7" ht="15" x14ac:dyDescent="0.2">
      <c r="A77" s="207">
        <v>1.6320000000000101</v>
      </c>
      <c r="B77" s="209">
        <v>23151.69</v>
      </c>
      <c r="C77" s="52"/>
      <c r="D77" s="52"/>
      <c r="E77" s="52"/>
      <c r="F77" s="327"/>
      <c r="G77" s="52"/>
    </row>
    <row r="78" spans="1:7" ht="15" x14ac:dyDescent="0.2">
      <c r="A78" s="207">
        <v>1.63300000000001</v>
      </c>
      <c r="B78" s="209">
        <v>23477.77</v>
      </c>
      <c r="C78" s="52"/>
      <c r="D78" s="52"/>
      <c r="E78" s="52"/>
      <c r="F78" s="327"/>
      <c r="G78" s="52"/>
    </row>
    <row r="79" spans="1:7" ht="15" x14ac:dyDescent="0.2">
      <c r="A79" s="207">
        <v>1.6340000000000101</v>
      </c>
      <c r="B79" s="209">
        <v>23803.85</v>
      </c>
      <c r="C79" s="52"/>
      <c r="D79" s="52"/>
      <c r="E79" s="52"/>
      <c r="F79" s="327"/>
      <c r="G79" s="52"/>
    </row>
    <row r="80" spans="1:7" ht="15" x14ac:dyDescent="0.2">
      <c r="A80" s="207">
        <v>1.63500000000001</v>
      </c>
      <c r="B80" s="209">
        <v>24129.93</v>
      </c>
      <c r="C80" s="52"/>
      <c r="D80" s="52"/>
      <c r="E80" s="52"/>
      <c r="F80" s="327"/>
      <c r="G80" s="52"/>
    </row>
    <row r="81" spans="1:7" ht="15" x14ac:dyDescent="0.2">
      <c r="A81" s="207">
        <v>1.6360000000000099</v>
      </c>
      <c r="B81" s="209">
        <v>24456.01</v>
      </c>
      <c r="C81" s="52"/>
      <c r="D81" s="52"/>
      <c r="E81" s="52"/>
      <c r="F81" s="327"/>
      <c r="G81" s="52"/>
    </row>
    <row r="82" spans="1:7" ht="15" x14ac:dyDescent="0.2">
      <c r="A82" s="207">
        <v>1.63700000000001</v>
      </c>
      <c r="B82" s="209">
        <v>24782.09</v>
      </c>
      <c r="C82" s="52"/>
      <c r="D82" s="52"/>
      <c r="E82" s="52"/>
      <c r="F82" s="327"/>
      <c r="G82" s="52"/>
    </row>
    <row r="83" spans="1:7" ht="15" x14ac:dyDescent="0.2">
      <c r="A83" s="207">
        <v>1.6380000000000099</v>
      </c>
      <c r="B83" s="209">
        <v>25108.17</v>
      </c>
      <c r="C83" s="52"/>
      <c r="D83" s="52"/>
      <c r="E83" s="52"/>
      <c r="F83" s="327"/>
      <c r="G83" s="52"/>
    </row>
    <row r="84" spans="1:7" ht="15" x14ac:dyDescent="0.2">
      <c r="A84" s="207">
        <v>1.63900000000001</v>
      </c>
      <c r="B84" s="209">
        <v>25434.25</v>
      </c>
      <c r="C84" s="52"/>
      <c r="D84" s="52"/>
      <c r="E84" s="52"/>
      <c r="F84" s="327"/>
      <c r="G84" s="52"/>
    </row>
    <row r="85" spans="1:7" ht="15" x14ac:dyDescent="0.2">
      <c r="A85" s="207">
        <v>1.6400000000000099</v>
      </c>
      <c r="B85" s="209">
        <v>25760.33</v>
      </c>
      <c r="D85" s="52"/>
      <c r="E85" s="52"/>
      <c r="F85" s="327"/>
      <c r="G85" s="52"/>
    </row>
    <row r="86" spans="1:7" ht="15" x14ac:dyDescent="0.2">
      <c r="A86" s="207">
        <v>1.64100000000001</v>
      </c>
      <c r="B86" s="209">
        <v>26086.41</v>
      </c>
      <c r="C86" s="52"/>
      <c r="D86" s="52"/>
      <c r="E86" s="52"/>
      <c r="F86" s="327"/>
      <c r="G86" s="52"/>
    </row>
    <row r="87" spans="1:7" ht="15" x14ac:dyDescent="0.2">
      <c r="A87" s="207">
        <v>1.6420000000000099</v>
      </c>
      <c r="B87" s="209">
        <v>26412.49</v>
      </c>
      <c r="C87" s="52"/>
      <c r="D87" s="52"/>
      <c r="E87" s="52"/>
      <c r="F87" s="327"/>
      <c r="G87" s="52"/>
    </row>
    <row r="88" spans="1:7" ht="15" x14ac:dyDescent="0.2">
      <c r="A88" s="207">
        <v>1.64300000000001</v>
      </c>
      <c r="B88" s="209">
        <v>26738.57</v>
      </c>
      <c r="C88" s="52"/>
      <c r="D88" s="52"/>
      <c r="E88" s="52"/>
      <c r="F88" s="327"/>
      <c r="G88" s="52"/>
    </row>
    <row r="89" spans="1:7" ht="15" x14ac:dyDescent="0.2">
      <c r="A89" s="207">
        <v>1.6440000000000099</v>
      </c>
      <c r="B89" s="209">
        <v>27064.65</v>
      </c>
      <c r="C89" s="52"/>
      <c r="D89" s="52"/>
      <c r="E89" s="52"/>
      <c r="F89" s="327"/>
      <c r="G89" s="52"/>
    </row>
    <row r="90" spans="1:7" ht="15" x14ac:dyDescent="0.2">
      <c r="A90" s="207">
        <v>1.64500000000001</v>
      </c>
      <c r="B90" s="209">
        <v>27390.73</v>
      </c>
      <c r="C90" s="52"/>
      <c r="D90" s="52"/>
      <c r="E90" s="52"/>
      <c r="F90" s="327"/>
      <c r="G90" s="52"/>
    </row>
    <row r="91" spans="1:7" ht="15" x14ac:dyDescent="0.2">
      <c r="A91" s="207">
        <v>1.6460000000000099</v>
      </c>
      <c r="B91" s="209">
        <v>27716.81</v>
      </c>
      <c r="C91" s="52"/>
      <c r="D91" s="52"/>
      <c r="E91" s="52"/>
      <c r="F91" s="327"/>
      <c r="G91" s="52"/>
    </row>
    <row r="92" spans="1:7" ht="15" x14ac:dyDescent="0.2">
      <c r="A92" s="207">
        <v>1.64700000000001</v>
      </c>
      <c r="B92" s="209">
        <v>28042.89</v>
      </c>
      <c r="C92" s="52"/>
      <c r="D92" s="52"/>
      <c r="E92" s="52"/>
      <c r="F92" s="327"/>
      <c r="G92" s="52"/>
    </row>
    <row r="93" spans="1:7" ht="15" x14ac:dyDescent="0.2">
      <c r="A93" s="207">
        <v>1.6480000000000099</v>
      </c>
      <c r="B93" s="209">
        <v>28368.97</v>
      </c>
      <c r="C93" s="52"/>
      <c r="D93" s="52"/>
      <c r="E93" s="52"/>
      <c r="F93" s="327"/>
      <c r="G93" s="52"/>
    </row>
    <row r="94" spans="1:7" ht="15" x14ac:dyDescent="0.2">
      <c r="A94" s="207">
        <v>1.64900000000001</v>
      </c>
      <c r="B94" s="209">
        <v>28695.05</v>
      </c>
      <c r="C94" s="52"/>
      <c r="D94" s="52"/>
      <c r="E94" s="52"/>
      <c r="F94" s="327"/>
      <c r="G94" s="52"/>
    </row>
    <row r="95" spans="1:7" ht="15" x14ac:dyDescent="0.2">
      <c r="A95" s="207">
        <v>1.6500000000000099</v>
      </c>
      <c r="B95" s="209">
        <v>29021.13</v>
      </c>
      <c r="C95" s="52"/>
      <c r="D95" s="52"/>
      <c r="E95" s="52"/>
      <c r="F95" s="327"/>
      <c r="G95" s="52"/>
    </row>
    <row r="96" spans="1:7" ht="15" x14ac:dyDescent="0.2">
      <c r="A96" s="207">
        <v>1.65100000000001</v>
      </c>
      <c r="B96" s="209">
        <v>29347.21</v>
      </c>
      <c r="C96" s="52"/>
      <c r="D96" s="52"/>
      <c r="E96" s="52"/>
      <c r="F96" s="327"/>
      <c r="G96" s="52"/>
    </row>
    <row r="97" spans="1:7" ht="15" x14ac:dyDescent="0.2">
      <c r="A97" s="207">
        <v>1.6520000000000099</v>
      </c>
      <c r="B97" s="209">
        <v>29673.29</v>
      </c>
      <c r="C97" s="52"/>
      <c r="D97" s="52"/>
      <c r="E97" s="52"/>
      <c r="F97" s="327"/>
      <c r="G97" s="52"/>
    </row>
    <row r="98" spans="1:7" ht="15" x14ac:dyDescent="0.2">
      <c r="A98" s="207">
        <v>1.65300000000001</v>
      </c>
      <c r="B98" s="209">
        <v>29999.37</v>
      </c>
      <c r="C98" s="52"/>
      <c r="D98" s="52"/>
      <c r="E98" s="52"/>
      <c r="F98" s="327"/>
      <c r="G98" s="52"/>
    </row>
    <row r="99" spans="1:7" ht="15" x14ac:dyDescent="0.2">
      <c r="A99" s="207">
        <v>1.6540000000000099</v>
      </c>
      <c r="B99" s="209">
        <v>30325.45</v>
      </c>
      <c r="C99" s="52"/>
      <c r="D99" s="52"/>
      <c r="E99" s="52"/>
      <c r="F99" s="327"/>
      <c r="G99" s="52"/>
    </row>
    <row r="100" spans="1:7" ht="15" x14ac:dyDescent="0.2">
      <c r="A100" s="207">
        <v>1.65500000000001</v>
      </c>
      <c r="B100" s="209">
        <v>30651.53</v>
      </c>
      <c r="C100" s="52"/>
      <c r="D100" s="52"/>
      <c r="E100" s="52"/>
      <c r="F100" s="327"/>
      <c r="G100" s="52"/>
    </row>
    <row r="101" spans="1:7" ht="15" x14ac:dyDescent="0.2">
      <c r="A101" s="207">
        <v>1.6560000000000099</v>
      </c>
      <c r="B101" s="209">
        <v>30977.61</v>
      </c>
      <c r="D101" s="52"/>
      <c r="E101" s="52"/>
      <c r="F101" s="327"/>
      <c r="G101" s="52"/>
    </row>
    <row r="102" spans="1:7" ht="15" x14ac:dyDescent="0.2">
      <c r="A102" s="207">
        <v>1.65700000000001</v>
      </c>
      <c r="B102" s="209">
        <v>31303.69</v>
      </c>
      <c r="C102" s="52"/>
      <c r="D102" s="52"/>
      <c r="E102" s="52"/>
      <c r="F102" s="327"/>
      <c r="G102" s="52"/>
    </row>
    <row r="103" spans="1:7" ht="15" x14ac:dyDescent="0.2">
      <c r="A103" s="207">
        <v>1.6580000000000099</v>
      </c>
      <c r="B103" s="209">
        <v>31629.77</v>
      </c>
      <c r="C103" s="52"/>
      <c r="D103" s="52"/>
      <c r="E103" s="52"/>
      <c r="F103" s="327"/>
      <c r="G103" s="52"/>
    </row>
    <row r="104" spans="1:7" ht="15" x14ac:dyDescent="0.2">
      <c r="A104" s="207">
        <v>1.65900000000001</v>
      </c>
      <c r="B104" s="209">
        <v>31955.85</v>
      </c>
      <c r="C104" s="52"/>
      <c r="D104" s="52"/>
      <c r="E104" s="52"/>
      <c r="F104" s="327"/>
      <c r="G104" s="52"/>
    </row>
    <row r="105" spans="1:7" ht="15" x14ac:dyDescent="0.2">
      <c r="A105" s="207">
        <v>1.6600000000000099</v>
      </c>
      <c r="B105" s="209">
        <v>32281.93</v>
      </c>
      <c r="C105" s="52"/>
      <c r="D105" s="52"/>
      <c r="E105" s="52"/>
      <c r="F105" s="327"/>
      <c r="G105" s="52"/>
    </row>
    <row r="106" spans="1:7" ht="15" x14ac:dyDescent="0.2">
      <c r="A106" s="207">
        <v>1.66100000000001</v>
      </c>
      <c r="B106" s="209">
        <v>32608.01</v>
      </c>
      <c r="C106" s="52"/>
      <c r="D106" s="52"/>
      <c r="E106" s="52"/>
      <c r="F106" s="327"/>
      <c r="G106" s="52"/>
    </row>
    <row r="107" spans="1:7" ht="15" x14ac:dyDescent="0.2">
      <c r="A107" s="207">
        <v>1.6620000000000099</v>
      </c>
      <c r="B107" s="209">
        <v>32934.089999999997</v>
      </c>
      <c r="C107" s="52"/>
      <c r="D107" s="52"/>
      <c r="E107" s="52"/>
      <c r="F107" s="327"/>
      <c r="G107" s="52"/>
    </row>
    <row r="108" spans="1:7" ht="15" x14ac:dyDescent="0.2">
      <c r="A108" s="207">
        <v>1.66300000000001</v>
      </c>
      <c r="B108" s="209">
        <v>33260.17</v>
      </c>
      <c r="C108" s="52"/>
      <c r="D108" s="52"/>
      <c r="E108" s="52"/>
      <c r="F108" s="327"/>
      <c r="G108" s="52"/>
    </row>
    <row r="109" spans="1:7" ht="15" x14ac:dyDescent="0.2">
      <c r="A109" s="207">
        <v>1.6640000000000099</v>
      </c>
      <c r="B109" s="209">
        <v>33586.25</v>
      </c>
      <c r="C109" s="52"/>
      <c r="D109" s="52"/>
      <c r="E109" s="52"/>
      <c r="F109" s="327"/>
      <c r="G109" s="52"/>
    </row>
    <row r="110" spans="1:7" ht="15" x14ac:dyDescent="0.2">
      <c r="A110" s="207">
        <v>1.66500000000001</v>
      </c>
      <c r="B110" s="209">
        <v>33912.33</v>
      </c>
      <c r="C110" s="52"/>
      <c r="D110" s="52"/>
      <c r="E110" s="52"/>
      <c r="F110" s="327"/>
      <c r="G110" s="52"/>
    </row>
    <row r="111" spans="1:7" ht="15" x14ac:dyDescent="0.2">
      <c r="A111" s="207">
        <v>1.6660000000000099</v>
      </c>
      <c r="B111" s="209">
        <v>34238.410000000003</v>
      </c>
      <c r="C111" s="52"/>
      <c r="D111" s="52"/>
      <c r="E111" s="52"/>
      <c r="F111" s="327"/>
      <c r="G111" s="52"/>
    </row>
    <row r="112" spans="1:7" ht="15" x14ac:dyDescent="0.2">
      <c r="A112" s="207">
        <v>1.66700000000001</v>
      </c>
      <c r="B112" s="209">
        <v>34564.49</v>
      </c>
      <c r="C112" s="52"/>
      <c r="D112" s="52"/>
      <c r="E112" s="52"/>
      <c r="F112" s="327"/>
      <c r="G112" s="52"/>
    </row>
    <row r="113" spans="1:7" ht="15" x14ac:dyDescent="0.2">
      <c r="A113" s="207">
        <v>1.6680000000000099</v>
      </c>
      <c r="B113" s="209">
        <v>34890.57</v>
      </c>
      <c r="C113" s="52"/>
      <c r="D113" s="52"/>
      <c r="E113" s="52"/>
      <c r="F113" s="327"/>
      <c r="G113" s="52"/>
    </row>
    <row r="114" spans="1:7" ht="15" x14ac:dyDescent="0.2">
      <c r="A114" s="207">
        <v>1.66900000000001</v>
      </c>
      <c r="B114" s="209">
        <v>35216.65</v>
      </c>
      <c r="D114" s="52"/>
      <c r="E114" s="52"/>
      <c r="F114" s="327"/>
      <c r="G114" s="52"/>
    </row>
    <row r="115" spans="1:7" ht="15.75" x14ac:dyDescent="0.25">
      <c r="A115" s="207">
        <v>1.6700000000000099</v>
      </c>
      <c r="B115" s="209">
        <v>35542.730000000003</v>
      </c>
      <c r="C115" s="212" t="s">
        <v>109</v>
      </c>
      <c r="D115" s="52"/>
      <c r="E115" s="52"/>
      <c r="F115" s="327"/>
      <c r="G115" s="52"/>
    </row>
    <row r="116" spans="1:7" ht="15" x14ac:dyDescent="0.2">
      <c r="A116" s="207">
        <v>1.67100000000001</v>
      </c>
      <c r="B116" s="209">
        <v>35868.81</v>
      </c>
      <c r="C116" s="52"/>
      <c r="D116" s="52"/>
      <c r="E116" s="52"/>
      <c r="F116" s="327"/>
      <c r="G116" s="52"/>
    </row>
    <row r="117" spans="1:7" ht="15" x14ac:dyDescent="0.2">
      <c r="A117" s="207">
        <v>1.6720000000000099</v>
      </c>
      <c r="B117" s="209">
        <v>36194.89</v>
      </c>
      <c r="C117" s="52"/>
      <c r="D117" s="52"/>
      <c r="E117" s="52"/>
      <c r="F117" s="327"/>
      <c r="G117" s="52"/>
    </row>
    <row r="118" spans="1:7" ht="15" x14ac:dyDescent="0.2">
      <c r="A118" s="207">
        <v>1.67300000000001</v>
      </c>
      <c r="B118" s="209">
        <v>36520.97</v>
      </c>
      <c r="C118" s="52"/>
      <c r="D118" s="52"/>
      <c r="E118" s="52"/>
      <c r="F118" s="327"/>
      <c r="G118" s="52"/>
    </row>
    <row r="119" spans="1:7" ht="15" x14ac:dyDescent="0.2">
      <c r="A119" s="207">
        <v>1.6740000000000099</v>
      </c>
      <c r="B119" s="209">
        <v>36847.050000000003</v>
      </c>
      <c r="C119" s="52"/>
      <c r="D119" s="52"/>
      <c r="E119" s="52"/>
      <c r="F119" s="327"/>
      <c r="G119" s="52"/>
    </row>
    <row r="120" spans="1:7" ht="15" x14ac:dyDescent="0.2">
      <c r="A120" s="207">
        <v>1.67500000000001</v>
      </c>
      <c r="B120" s="209">
        <v>37173.129999999997</v>
      </c>
      <c r="C120" s="52"/>
      <c r="D120" s="52"/>
      <c r="E120" s="52"/>
      <c r="F120" s="327"/>
      <c r="G120" s="52"/>
    </row>
    <row r="121" spans="1:7" ht="15" x14ac:dyDescent="0.2">
      <c r="A121" s="207">
        <v>1.6760000000000099</v>
      </c>
      <c r="B121" s="209">
        <v>37499.21</v>
      </c>
      <c r="C121" s="52"/>
      <c r="D121" s="52"/>
      <c r="E121" s="52"/>
      <c r="F121" s="327"/>
      <c r="G121" s="52"/>
    </row>
    <row r="122" spans="1:7" ht="15" x14ac:dyDescent="0.2">
      <c r="A122" s="207">
        <v>1.67700000000001</v>
      </c>
      <c r="B122" s="209">
        <v>37825.29</v>
      </c>
      <c r="C122" s="52"/>
      <c r="D122" s="52"/>
      <c r="E122" s="52"/>
      <c r="F122" s="327"/>
      <c r="G122" s="52"/>
    </row>
    <row r="123" spans="1:7" ht="15" x14ac:dyDescent="0.2">
      <c r="A123" s="207">
        <v>1.6780000000000099</v>
      </c>
      <c r="B123" s="209">
        <v>38151.370000000003</v>
      </c>
      <c r="C123" s="52"/>
      <c r="D123" s="52"/>
      <c r="E123" s="52"/>
      <c r="F123" s="327"/>
      <c r="G123" s="52"/>
    </row>
    <row r="124" spans="1:7" ht="15" x14ac:dyDescent="0.2">
      <c r="A124" s="207">
        <v>1.67900000000001</v>
      </c>
      <c r="B124" s="209">
        <v>38477.449999999997</v>
      </c>
      <c r="C124" s="52"/>
      <c r="D124" s="52"/>
      <c r="E124" s="52"/>
      <c r="F124" s="327"/>
      <c r="G124" s="52"/>
    </row>
    <row r="125" spans="1:7" ht="15" x14ac:dyDescent="0.2">
      <c r="A125" s="207">
        <v>1.6800000000000099</v>
      </c>
      <c r="B125" s="209">
        <v>38803.53</v>
      </c>
      <c r="C125" s="52"/>
      <c r="D125" s="52"/>
      <c r="E125" s="52"/>
      <c r="F125" s="327"/>
      <c r="G125" s="52"/>
    </row>
    <row r="126" spans="1:7" ht="15" x14ac:dyDescent="0.2">
      <c r="A126" s="207">
        <v>1.68100000000001</v>
      </c>
      <c r="B126" s="209">
        <v>39129.61</v>
      </c>
      <c r="C126" s="52"/>
      <c r="D126" s="52"/>
      <c r="E126" s="52"/>
      <c r="F126" s="327"/>
      <c r="G126" s="52"/>
    </row>
    <row r="127" spans="1:7" ht="15" x14ac:dyDescent="0.2">
      <c r="A127" s="207">
        <v>1.6820000000000099</v>
      </c>
      <c r="B127" s="209">
        <v>39455.69</v>
      </c>
      <c r="C127" s="52"/>
      <c r="D127" s="52"/>
      <c r="E127" s="52"/>
      <c r="F127" s="327"/>
      <c r="G127" s="52"/>
    </row>
    <row r="128" spans="1:7" ht="15" x14ac:dyDescent="0.2">
      <c r="A128" s="207">
        <v>1.68300000000001</v>
      </c>
      <c r="B128" s="209">
        <v>39781.769999999997</v>
      </c>
      <c r="C128" s="52"/>
      <c r="D128" s="52"/>
      <c r="E128" s="52"/>
      <c r="F128" s="327"/>
      <c r="G128" s="52"/>
    </row>
    <row r="129" spans="1:7" ht="15" x14ac:dyDescent="0.2">
      <c r="A129" s="207">
        <v>1.6840000000000099</v>
      </c>
      <c r="B129" s="209">
        <v>40107.85</v>
      </c>
      <c r="C129" s="52"/>
      <c r="D129" s="52"/>
      <c r="E129" s="52"/>
      <c r="F129" s="327"/>
      <c r="G129" s="52"/>
    </row>
    <row r="130" spans="1:7" ht="15" x14ac:dyDescent="0.2">
      <c r="A130" s="207">
        <v>1.68500000000001</v>
      </c>
      <c r="B130" s="209">
        <v>40433.93</v>
      </c>
      <c r="C130" s="52"/>
      <c r="D130" s="52"/>
      <c r="E130" s="52"/>
      <c r="F130" s="327"/>
      <c r="G130" s="52"/>
    </row>
    <row r="131" spans="1:7" ht="15" x14ac:dyDescent="0.2">
      <c r="A131" s="207">
        <v>1.6860000000000099</v>
      </c>
      <c r="B131" s="209">
        <v>40760.01</v>
      </c>
      <c r="C131" s="52" t="s">
        <v>147</v>
      </c>
      <c r="D131" s="52"/>
      <c r="E131" s="52"/>
      <c r="F131" s="327"/>
      <c r="G131" s="52"/>
    </row>
    <row r="132" spans="1:7" ht="15" x14ac:dyDescent="0.2">
      <c r="A132" s="207">
        <v>1.68700000000001</v>
      </c>
      <c r="B132" s="209">
        <v>41086.089999999997</v>
      </c>
      <c r="C132" s="52"/>
      <c r="D132" s="52"/>
      <c r="E132" s="52"/>
      <c r="F132" s="327"/>
      <c r="G132" s="52"/>
    </row>
    <row r="133" spans="1:7" ht="15" x14ac:dyDescent="0.2">
      <c r="A133" s="207">
        <v>1.6880000000000099</v>
      </c>
      <c r="B133" s="209">
        <v>41412.17</v>
      </c>
      <c r="C133" s="52"/>
      <c r="D133" s="52"/>
      <c r="E133" s="52"/>
      <c r="F133" s="327"/>
      <c r="G133" s="52"/>
    </row>
    <row r="134" spans="1:7" ht="15" x14ac:dyDescent="0.2">
      <c r="A134" s="207">
        <v>1.68900000000001</v>
      </c>
      <c r="B134" s="209">
        <v>41738.25</v>
      </c>
      <c r="C134" s="52"/>
      <c r="D134" s="52"/>
      <c r="E134" s="52"/>
      <c r="F134" s="327"/>
      <c r="G134" s="52"/>
    </row>
    <row r="135" spans="1:7" ht="15" x14ac:dyDescent="0.2">
      <c r="A135" s="207">
        <v>1.6900000000000099</v>
      </c>
      <c r="B135" s="209">
        <v>42064.33</v>
      </c>
      <c r="C135" s="52"/>
      <c r="D135" s="52"/>
      <c r="E135" s="52"/>
      <c r="F135" s="327"/>
      <c r="G135" s="52"/>
    </row>
    <row r="136" spans="1:7" ht="15" x14ac:dyDescent="0.2">
      <c r="A136" s="207">
        <v>1.6910000000000101</v>
      </c>
      <c r="B136" s="209">
        <v>42390.41</v>
      </c>
      <c r="C136" s="52"/>
      <c r="D136" s="52"/>
      <c r="E136" s="52"/>
      <c r="F136" s="327"/>
      <c r="G136" s="52"/>
    </row>
    <row r="137" spans="1:7" ht="15" x14ac:dyDescent="0.2">
      <c r="A137" s="207">
        <v>1.6920000000000099</v>
      </c>
      <c r="B137" s="209">
        <v>42716.49</v>
      </c>
      <c r="C137" s="52"/>
      <c r="D137" s="52"/>
      <c r="E137" s="52"/>
      <c r="F137" s="327"/>
      <c r="G137" s="52"/>
    </row>
    <row r="138" spans="1:7" ht="15" x14ac:dyDescent="0.2">
      <c r="A138" s="207">
        <v>1.6930000000000101</v>
      </c>
      <c r="B138" s="209">
        <v>43042.57</v>
      </c>
      <c r="C138" s="52"/>
      <c r="D138" s="52"/>
      <c r="E138" s="52"/>
      <c r="F138" s="327"/>
      <c r="G138" s="52"/>
    </row>
    <row r="139" spans="1:7" ht="15" x14ac:dyDescent="0.2">
      <c r="A139" s="207">
        <v>1.6940000000000199</v>
      </c>
      <c r="B139" s="209">
        <v>43368.65</v>
      </c>
      <c r="C139" s="52"/>
      <c r="D139" s="52"/>
      <c r="E139" s="52"/>
      <c r="F139" s="327"/>
      <c r="G139" s="52"/>
    </row>
    <row r="140" spans="1:7" ht="15" x14ac:dyDescent="0.2">
      <c r="A140" s="207">
        <v>1.6950000000000101</v>
      </c>
      <c r="B140" s="209">
        <v>43694.73</v>
      </c>
      <c r="C140" s="52"/>
      <c r="D140" s="52"/>
      <c r="E140" s="52"/>
      <c r="F140" s="327"/>
      <c r="G140" s="52"/>
    </row>
    <row r="141" spans="1:7" ht="15" x14ac:dyDescent="0.2">
      <c r="A141" s="207">
        <v>1.6960000000000099</v>
      </c>
      <c r="B141" s="209">
        <v>44020.81</v>
      </c>
      <c r="C141" s="52"/>
      <c r="D141" s="52"/>
      <c r="E141" s="52"/>
      <c r="F141" s="327"/>
      <c r="G141" s="52"/>
    </row>
    <row r="142" spans="1:7" ht="15" x14ac:dyDescent="0.2">
      <c r="A142" s="207">
        <v>1.6970000000000101</v>
      </c>
      <c r="B142" s="209">
        <v>44346.89</v>
      </c>
      <c r="C142" s="52"/>
      <c r="D142" s="52"/>
      <c r="E142" s="52"/>
      <c r="F142" s="327"/>
      <c r="G142" s="52"/>
    </row>
    <row r="143" spans="1:7" ht="15" x14ac:dyDescent="0.2">
      <c r="A143" s="207">
        <v>1.6980000000000199</v>
      </c>
      <c r="B143" s="209">
        <v>44672.97</v>
      </c>
      <c r="C143" s="52"/>
      <c r="D143" s="52"/>
      <c r="E143" s="52"/>
      <c r="F143" s="327"/>
      <c r="G143" s="52"/>
    </row>
    <row r="144" spans="1:7" ht="15" x14ac:dyDescent="0.2">
      <c r="A144" s="207">
        <v>1.6990000000000101</v>
      </c>
      <c r="B144" s="209">
        <v>44999.05</v>
      </c>
      <c r="C144" s="52"/>
      <c r="D144" s="52"/>
      <c r="E144" s="52"/>
      <c r="F144" s="327"/>
      <c r="G144" s="52"/>
    </row>
    <row r="145" spans="1:7" ht="15" x14ac:dyDescent="0.2">
      <c r="A145" s="207">
        <v>1.7000000000000199</v>
      </c>
      <c r="B145" s="209">
        <v>45325.13</v>
      </c>
      <c r="C145" s="52"/>
      <c r="D145" s="52"/>
      <c r="E145" s="52"/>
      <c r="F145" s="327"/>
      <c r="G145" s="52"/>
    </row>
    <row r="146" spans="1:7" ht="15" x14ac:dyDescent="0.2">
      <c r="A146" s="207">
        <v>1.7010000000000201</v>
      </c>
      <c r="B146" s="209">
        <v>45651.21</v>
      </c>
      <c r="C146" s="52"/>
      <c r="D146" s="52"/>
      <c r="E146" s="52"/>
      <c r="F146" s="327"/>
      <c r="G146" s="52"/>
    </row>
    <row r="147" spans="1:7" ht="15" x14ac:dyDescent="0.2">
      <c r="A147" s="207">
        <v>1.7020000000000199</v>
      </c>
      <c r="B147" s="209">
        <v>45977.29</v>
      </c>
      <c r="C147" s="52"/>
      <c r="D147" s="52"/>
      <c r="E147" s="52"/>
      <c r="F147" s="327"/>
      <c r="G147" s="52"/>
    </row>
    <row r="148" spans="1:7" ht="15" x14ac:dyDescent="0.2">
      <c r="A148" s="207">
        <v>1.7030000000000201</v>
      </c>
      <c r="B148" s="209">
        <v>46303.37</v>
      </c>
      <c r="C148" s="52"/>
      <c r="D148" s="52"/>
      <c r="E148" s="52"/>
      <c r="F148" s="327"/>
      <c r="G148" s="52"/>
    </row>
    <row r="149" spans="1:7" ht="15" x14ac:dyDescent="0.2">
      <c r="A149" s="207">
        <v>1.7040000000000199</v>
      </c>
      <c r="B149" s="209">
        <v>46629.45</v>
      </c>
      <c r="C149" s="52"/>
      <c r="D149" s="52"/>
      <c r="E149" s="52"/>
      <c r="F149" s="327"/>
      <c r="G149" s="52"/>
    </row>
    <row r="150" spans="1:7" ht="15" x14ac:dyDescent="0.2">
      <c r="A150" s="207">
        <v>1.7050000000000201</v>
      </c>
      <c r="B150" s="209">
        <v>46955.53</v>
      </c>
      <c r="C150" s="52"/>
      <c r="D150" s="52"/>
      <c r="E150" s="52"/>
      <c r="F150" s="327"/>
      <c r="G150" s="52"/>
    </row>
    <row r="151" spans="1:7" ht="15" x14ac:dyDescent="0.2">
      <c r="A151" s="207">
        <v>1.7060000000000199</v>
      </c>
      <c r="B151" s="209">
        <v>47281.61</v>
      </c>
      <c r="C151" s="52"/>
      <c r="D151" s="52"/>
      <c r="E151" s="52"/>
      <c r="F151" s="327"/>
      <c r="G151" s="52"/>
    </row>
    <row r="152" spans="1:7" ht="15" x14ac:dyDescent="0.2">
      <c r="A152" s="207">
        <v>1.7070000000000201</v>
      </c>
      <c r="B152" s="209">
        <v>47607.69</v>
      </c>
      <c r="C152" s="52"/>
      <c r="D152" s="52"/>
      <c r="E152" s="52"/>
      <c r="F152" s="327"/>
      <c r="G152" s="52"/>
    </row>
    <row r="153" spans="1:7" ht="15" x14ac:dyDescent="0.2">
      <c r="A153" s="207">
        <v>1.7080000000000199</v>
      </c>
      <c r="B153" s="209">
        <v>47933.77</v>
      </c>
      <c r="C153" s="52"/>
      <c r="D153" s="52"/>
      <c r="E153" s="52"/>
      <c r="F153" s="327"/>
      <c r="G153" s="52"/>
    </row>
    <row r="154" spans="1:7" ht="15" x14ac:dyDescent="0.2">
      <c r="A154" s="207">
        <v>1.7090000000000201</v>
      </c>
      <c r="B154" s="209">
        <v>48259.85</v>
      </c>
      <c r="C154" s="52"/>
      <c r="D154" s="52"/>
      <c r="E154" s="52"/>
      <c r="F154" s="327"/>
      <c r="G154" s="52"/>
    </row>
    <row r="155" spans="1:7" ht="15" x14ac:dyDescent="0.2">
      <c r="A155" s="207">
        <v>1.7100000000000199</v>
      </c>
      <c r="B155" s="209">
        <v>48585.93</v>
      </c>
      <c r="C155" s="52"/>
      <c r="D155" s="52"/>
      <c r="E155" s="52"/>
      <c r="F155" s="327"/>
      <c r="G155" s="52"/>
    </row>
    <row r="156" spans="1:7" ht="15" x14ac:dyDescent="0.2">
      <c r="A156" s="207">
        <v>1.7110000000000201</v>
      </c>
      <c r="B156" s="209">
        <v>48912.01</v>
      </c>
      <c r="C156" s="52"/>
      <c r="D156" s="52"/>
      <c r="E156" s="52"/>
      <c r="F156" s="327"/>
      <c r="G156" s="52"/>
    </row>
    <row r="157" spans="1:7" ht="15" x14ac:dyDescent="0.2">
      <c r="A157" s="207">
        <v>1.71200000000002</v>
      </c>
      <c r="B157" s="209">
        <v>49238.09</v>
      </c>
      <c r="C157" s="52"/>
      <c r="D157" s="52"/>
      <c r="E157" s="52"/>
      <c r="F157" s="327"/>
      <c r="G157" s="52"/>
    </row>
    <row r="158" spans="1:7" ht="15" x14ac:dyDescent="0.2">
      <c r="A158" s="207">
        <v>1.7130000000000201</v>
      </c>
      <c r="B158" s="209">
        <v>49564.17</v>
      </c>
      <c r="C158" s="52"/>
      <c r="D158" s="52"/>
      <c r="E158" s="52"/>
      <c r="F158" s="327"/>
      <c r="G158" s="52"/>
    </row>
    <row r="159" spans="1:7" ht="15" x14ac:dyDescent="0.2">
      <c r="A159" s="207">
        <v>1.71400000000002</v>
      </c>
      <c r="B159" s="209">
        <v>49890.25</v>
      </c>
      <c r="C159" s="52"/>
      <c r="D159" s="52"/>
      <c r="E159" s="52"/>
      <c r="F159" s="327"/>
      <c r="G159" s="52"/>
    </row>
    <row r="160" spans="1:7" ht="15" x14ac:dyDescent="0.2">
      <c r="A160" s="207">
        <v>1.7150000000000201</v>
      </c>
      <c r="B160" s="209">
        <v>50216.33</v>
      </c>
      <c r="C160" s="52"/>
      <c r="D160" s="52"/>
      <c r="E160" s="52"/>
      <c r="F160" s="327"/>
      <c r="G160" s="52"/>
    </row>
    <row r="161" spans="1:7" ht="15" x14ac:dyDescent="0.2">
      <c r="A161" s="207">
        <v>1.71600000000002</v>
      </c>
      <c r="B161" s="209">
        <v>50542.41</v>
      </c>
      <c r="C161" s="52"/>
      <c r="D161" s="52"/>
      <c r="E161" s="52"/>
      <c r="F161" s="327"/>
      <c r="G161" s="52"/>
    </row>
    <row r="162" spans="1:7" ht="15" x14ac:dyDescent="0.2">
      <c r="A162" s="207">
        <v>1.7170000000000201</v>
      </c>
      <c r="B162" s="209">
        <v>50868.49</v>
      </c>
      <c r="C162" s="52"/>
      <c r="D162" s="52"/>
      <c r="E162" s="52"/>
      <c r="F162" s="327"/>
      <c r="G162" s="52"/>
    </row>
    <row r="163" spans="1:7" ht="15" x14ac:dyDescent="0.2">
      <c r="A163" s="207">
        <v>1.71800000000002</v>
      </c>
      <c r="B163" s="209">
        <v>51194.57</v>
      </c>
      <c r="C163" s="52"/>
      <c r="D163" s="52"/>
      <c r="E163" s="52"/>
      <c r="F163" s="327"/>
      <c r="G163" s="52"/>
    </row>
    <row r="164" spans="1:7" ht="15" x14ac:dyDescent="0.2">
      <c r="A164" s="207">
        <v>1.7190000000000201</v>
      </c>
      <c r="B164" s="209">
        <v>51520.65</v>
      </c>
      <c r="C164" s="52"/>
      <c r="D164" s="52"/>
      <c r="E164" s="52"/>
      <c r="F164" s="327"/>
      <c r="G164" s="52"/>
    </row>
    <row r="165" spans="1:7" ht="15" x14ac:dyDescent="0.2">
      <c r="A165" s="207">
        <v>1.72000000000002</v>
      </c>
      <c r="B165" s="209">
        <v>51846.73</v>
      </c>
      <c r="C165" s="52"/>
      <c r="D165" s="52"/>
      <c r="E165" s="52"/>
      <c r="F165" s="327"/>
      <c r="G165" s="52"/>
    </row>
    <row r="166" spans="1:7" ht="15" x14ac:dyDescent="0.2">
      <c r="A166" s="207">
        <v>1.7210000000000201</v>
      </c>
      <c r="B166" s="209">
        <v>52172.81</v>
      </c>
      <c r="C166" s="52"/>
      <c r="D166" s="52"/>
      <c r="E166" s="52"/>
      <c r="F166" s="327"/>
      <c r="G166" s="52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343"/>
  <sheetViews>
    <sheetView topLeftCell="A322" zoomScaleNormal="100" workbookViewId="0">
      <selection activeCell="R344" sqref="Q3:R344"/>
    </sheetView>
  </sheetViews>
  <sheetFormatPr baseColWidth="10" defaultRowHeight="12.75" x14ac:dyDescent="0.2"/>
  <cols>
    <col min="1" max="1" width="15.140625" customWidth="1"/>
    <col min="3" max="3" width="22.42578125" customWidth="1"/>
    <col min="17" max="17" width="27.42578125" customWidth="1"/>
  </cols>
  <sheetData>
    <row r="1" spans="1:18" ht="15" x14ac:dyDescent="0.25">
      <c r="A1" s="372" t="s">
        <v>190</v>
      </c>
      <c r="B1" s="380" t="s">
        <v>115</v>
      </c>
      <c r="C1" s="382" t="s">
        <v>214</v>
      </c>
      <c r="D1" s="385" t="s">
        <v>223</v>
      </c>
      <c r="E1" s="391" t="s">
        <v>224</v>
      </c>
      <c r="F1" s="408" t="s">
        <v>233</v>
      </c>
      <c r="G1" s="343" t="s">
        <v>230</v>
      </c>
      <c r="K1" s="377"/>
      <c r="L1" s="200"/>
      <c r="M1" s="200"/>
      <c r="N1" s="200"/>
      <c r="Q1" s="11" t="s">
        <v>111</v>
      </c>
      <c r="R1" s="11" t="s">
        <v>641</v>
      </c>
    </row>
    <row r="2" spans="1:18" ht="15" x14ac:dyDescent="0.25">
      <c r="A2" s="373">
        <v>0.2</v>
      </c>
      <c r="B2" s="381">
        <f ca="1">TODAY()</f>
        <v>42722</v>
      </c>
      <c r="C2" s="383"/>
      <c r="D2" s="386"/>
      <c r="E2" s="392"/>
      <c r="F2" s="60"/>
      <c r="G2" s="192"/>
      <c r="H2" s="192"/>
      <c r="I2" s="192"/>
      <c r="J2" s="192"/>
      <c r="K2" s="192"/>
      <c r="L2" s="192"/>
      <c r="M2" s="200"/>
      <c r="N2" s="200"/>
    </row>
    <row r="3" spans="1:18" ht="15" x14ac:dyDescent="0.25">
      <c r="A3" s="374">
        <v>0.1</v>
      </c>
      <c r="B3" s="64"/>
      <c r="C3" s="383" t="s">
        <v>215</v>
      </c>
      <c r="D3" s="386">
        <v>42719</v>
      </c>
      <c r="E3" s="392" t="s">
        <v>225</v>
      </c>
      <c r="F3" s="319" t="s">
        <v>232</v>
      </c>
      <c r="G3" s="344" t="s">
        <v>192</v>
      </c>
      <c r="H3" s="190"/>
      <c r="I3" s="190"/>
      <c r="J3" s="190"/>
      <c r="K3" s="190"/>
      <c r="L3" s="190"/>
      <c r="M3" s="346"/>
      <c r="N3" s="346"/>
      <c r="Q3" s="411" t="s">
        <v>425</v>
      </c>
      <c r="R3" s="411" t="s">
        <v>424</v>
      </c>
    </row>
    <row r="4" spans="1:18" ht="15" x14ac:dyDescent="0.25">
      <c r="A4" s="375">
        <v>5.5E-2</v>
      </c>
      <c r="B4" s="64"/>
      <c r="C4" s="383" t="s">
        <v>25</v>
      </c>
      <c r="D4" s="386">
        <v>42718</v>
      </c>
      <c r="E4" s="392" t="s">
        <v>82</v>
      </c>
      <c r="F4" s="319" t="s">
        <v>234</v>
      </c>
      <c r="G4" s="344" t="s">
        <v>35</v>
      </c>
      <c r="H4" s="190"/>
      <c r="I4" s="190"/>
      <c r="J4" s="190"/>
      <c r="K4" s="190"/>
      <c r="L4" s="190"/>
      <c r="M4" s="345"/>
      <c r="N4" s="345"/>
      <c r="Q4" s="411" t="s">
        <v>279</v>
      </c>
      <c r="R4" s="411" t="s">
        <v>277</v>
      </c>
    </row>
    <row r="5" spans="1:18" ht="15.75" thickBot="1" x14ac:dyDescent="0.3">
      <c r="A5" s="376"/>
      <c r="B5" s="101"/>
      <c r="C5" s="383" t="s">
        <v>216</v>
      </c>
      <c r="D5" s="386">
        <v>42717</v>
      </c>
      <c r="E5" s="387" t="s">
        <v>81</v>
      </c>
      <c r="F5" s="409" t="s">
        <v>235</v>
      </c>
      <c r="G5" s="344" t="s">
        <v>34</v>
      </c>
      <c r="H5" s="190"/>
      <c r="I5" s="190"/>
      <c r="J5" s="190"/>
      <c r="K5" s="190"/>
      <c r="L5" s="190"/>
      <c r="M5" s="345"/>
      <c r="N5" s="345"/>
      <c r="Q5" s="411" t="s">
        <v>621</v>
      </c>
      <c r="R5" s="411" t="s">
        <v>622</v>
      </c>
    </row>
    <row r="6" spans="1:18" ht="15" x14ac:dyDescent="0.25">
      <c r="C6" s="383" t="s">
        <v>217</v>
      </c>
      <c r="D6" s="386">
        <v>42716</v>
      </c>
      <c r="F6" s="201"/>
      <c r="G6" s="191"/>
      <c r="H6" s="191"/>
      <c r="I6" s="191"/>
      <c r="J6" s="190"/>
      <c r="K6" s="191"/>
      <c r="L6" s="191"/>
      <c r="M6" s="191"/>
      <c r="N6" s="191"/>
      <c r="Q6" s="411" t="s">
        <v>368</v>
      </c>
      <c r="R6" s="411" t="s">
        <v>360</v>
      </c>
    </row>
    <row r="7" spans="1:18" ht="15" x14ac:dyDescent="0.25">
      <c r="C7" s="383" t="s">
        <v>218</v>
      </c>
      <c r="D7" s="386">
        <v>42715</v>
      </c>
      <c r="G7" s="60" t="s">
        <v>29</v>
      </c>
      <c r="H7" s="5"/>
      <c r="I7" s="5"/>
      <c r="J7" s="5"/>
      <c r="K7" s="5"/>
      <c r="L7" s="5"/>
      <c r="M7" s="5"/>
      <c r="N7" s="5"/>
      <c r="Q7" s="411" t="s">
        <v>322</v>
      </c>
      <c r="R7" s="411" t="s">
        <v>320</v>
      </c>
    </row>
    <row r="8" spans="1:18" ht="15" x14ac:dyDescent="0.25">
      <c r="C8" s="383" t="s">
        <v>219</v>
      </c>
      <c r="D8" s="386">
        <v>42714</v>
      </c>
      <c r="G8" s="347" t="s">
        <v>30</v>
      </c>
      <c r="H8" s="10"/>
      <c r="I8" s="10"/>
      <c r="J8" s="10"/>
      <c r="K8" s="10"/>
      <c r="L8" s="10"/>
      <c r="M8" s="10"/>
      <c r="N8" s="10"/>
      <c r="Q8" s="411" t="s">
        <v>512</v>
      </c>
      <c r="R8" s="411" t="s">
        <v>513</v>
      </c>
    </row>
    <row r="9" spans="1:18" ht="15" x14ac:dyDescent="0.25">
      <c r="C9" s="383" t="s">
        <v>220</v>
      </c>
      <c r="D9" s="386">
        <v>42713</v>
      </c>
      <c r="G9" s="347" t="s">
        <v>31</v>
      </c>
      <c r="H9" s="10"/>
      <c r="I9" s="10"/>
      <c r="J9" s="10"/>
      <c r="K9" s="10"/>
      <c r="L9" s="10"/>
      <c r="M9" s="10"/>
      <c r="N9" s="10"/>
      <c r="Q9" s="411" t="s">
        <v>476</v>
      </c>
      <c r="R9" s="411" t="s">
        <v>470</v>
      </c>
    </row>
    <row r="10" spans="1:18" ht="15" x14ac:dyDescent="0.25">
      <c r="C10" s="383" t="s">
        <v>221</v>
      </c>
      <c r="D10" s="386">
        <v>42712</v>
      </c>
      <c r="G10" s="347" t="s">
        <v>32</v>
      </c>
      <c r="H10" s="10"/>
      <c r="I10" s="10"/>
      <c r="J10" s="10"/>
      <c r="K10" s="10"/>
      <c r="L10" s="10"/>
      <c r="M10" s="10"/>
      <c r="N10" s="10"/>
      <c r="Q10" s="411" t="s">
        <v>417</v>
      </c>
      <c r="R10" s="411" t="s">
        <v>415</v>
      </c>
    </row>
    <row r="11" spans="1:18" ht="15" x14ac:dyDescent="0.25">
      <c r="C11" s="384" t="s">
        <v>222</v>
      </c>
      <c r="D11" s="386">
        <v>42711</v>
      </c>
      <c r="G11" s="347" t="s">
        <v>33</v>
      </c>
      <c r="H11" s="10"/>
      <c r="I11" s="10"/>
      <c r="J11" s="10"/>
      <c r="K11" s="10"/>
      <c r="L11" s="10"/>
      <c r="M11" s="10"/>
      <c r="N11" s="10"/>
      <c r="Q11" s="411" t="s">
        <v>291</v>
      </c>
      <c r="R11" s="411" t="s">
        <v>277</v>
      </c>
    </row>
    <row r="12" spans="1:18" ht="15.75" thickBot="1" x14ac:dyDescent="0.3">
      <c r="C12" s="101"/>
      <c r="D12" s="386">
        <v>42710</v>
      </c>
      <c r="G12" s="61"/>
      <c r="H12" s="5"/>
      <c r="I12" s="5"/>
      <c r="J12" s="5"/>
      <c r="K12" s="5"/>
      <c r="L12" s="5"/>
      <c r="M12" s="5"/>
      <c r="N12" s="5"/>
      <c r="Q12" s="411" t="s">
        <v>398</v>
      </c>
      <c r="R12" s="411" t="s">
        <v>397</v>
      </c>
    </row>
    <row r="13" spans="1:18" ht="15" x14ac:dyDescent="0.25">
      <c r="D13" s="386">
        <v>42709</v>
      </c>
      <c r="G13" s="343" t="s">
        <v>191</v>
      </c>
      <c r="H13" s="5"/>
      <c r="I13" s="5"/>
      <c r="J13" s="5"/>
      <c r="K13" s="5"/>
      <c r="L13" s="5"/>
      <c r="M13" s="5"/>
      <c r="N13" s="5"/>
      <c r="Q13" s="411" t="s">
        <v>496</v>
      </c>
      <c r="R13" s="411" t="s">
        <v>491</v>
      </c>
    </row>
    <row r="14" spans="1:18" ht="15" x14ac:dyDescent="0.25">
      <c r="D14" s="386">
        <v>42708</v>
      </c>
      <c r="G14" s="61"/>
      <c r="H14" s="5"/>
      <c r="I14" s="5"/>
      <c r="J14" s="5"/>
      <c r="K14" s="5"/>
      <c r="L14" s="5"/>
      <c r="M14" s="5"/>
      <c r="N14" s="5"/>
      <c r="Q14" s="411" t="s">
        <v>554</v>
      </c>
      <c r="R14" s="411" t="s">
        <v>538</v>
      </c>
    </row>
    <row r="15" spans="1:18" ht="15" x14ac:dyDescent="0.25">
      <c r="D15" s="386">
        <v>42707</v>
      </c>
      <c r="G15" s="412" t="s">
        <v>201</v>
      </c>
      <c r="H15" s="412"/>
      <c r="I15" s="412"/>
      <c r="J15" s="412"/>
      <c r="K15" s="412"/>
      <c r="L15" s="412"/>
      <c r="M15" s="412"/>
      <c r="N15" s="412"/>
      <c r="Q15" s="411" t="s">
        <v>332</v>
      </c>
      <c r="R15" s="411" t="s">
        <v>333</v>
      </c>
    </row>
    <row r="16" spans="1:18" ht="15" x14ac:dyDescent="0.25">
      <c r="D16" s="386">
        <v>42706</v>
      </c>
      <c r="M16" s="5"/>
      <c r="N16" s="5"/>
      <c r="Q16" s="411" t="s">
        <v>587</v>
      </c>
      <c r="R16" s="411" t="s">
        <v>584</v>
      </c>
    </row>
    <row r="17" spans="4:18" ht="15" x14ac:dyDescent="0.25">
      <c r="D17" s="386">
        <v>42705</v>
      </c>
      <c r="Q17" s="411" t="s">
        <v>585</v>
      </c>
      <c r="R17" s="411" t="s">
        <v>584</v>
      </c>
    </row>
    <row r="18" spans="4:18" ht="15" x14ac:dyDescent="0.25">
      <c r="D18" s="386">
        <v>42704</v>
      </c>
      <c r="Q18" s="411" t="s">
        <v>500</v>
      </c>
      <c r="R18" s="411" t="s">
        <v>498</v>
      </c>
    </row>
    <row r="19" spans="4:18" ht="15" x14ac:dyDescent="0.25">
      <c r="D19" s="386">
        <v>42703</v>
      </c>
      <c r="Q19" s="411" t="s">
        <v>289</v>
      </c>
      <c r="R19" s="411" t="s">
        <v>277</v>
      </c>
    </row>
    <row r="20" spans="4:18" ht="15" x14ac:dyDescent="0.25">
      <c r="D20" s="386">
        <v>42702</v>
      </c>
      <c r="Q20" s="411" t="s">
        <v>334</v>
      </c>
      <c r="R20" s="411" t="s">
        <v>333</v>
      </c>
    </row>
    <row r="21" spans="4:18" ht="15" customHeight="1" thickBot="1" x14ac:dyDescent="0.3">
      <c r="D21" s="386">
        <v>42701</v>
      </c>
      <c r="Q21" s="411" t="s">
        <v>522</v>
      </c>
      <c r="R21" s="411" t="s">
        <v>516</v>
      </c>
    </row>
    <row r="22" spans="4:18" ht="15.75" thickBot="1" x14ac:dyDescent="0.3">
      <c r="D22" s="386">
        <v>42700</v>
      </c>
      <c r="G22" s="393" t="s">
        <v>193</v>
      </c>
      <c r="H22" s="388"/>
      <c r="I22" s="388"/>
      <c r="J22" s="388"/>
      <c r="K22" s="388"/>
      <c r="L22" s="388"/>
      <c r="M22" s="388"/>
      <c r="N22" s="389"/>
      <c r="Q22" s="411" t="s">
        <v>319</v>
      </c>
      <c r="R22" s="411" t="s">
        <v>320</v>
      </c>
    </row>
    <row r="23" spans="4:18" ht="15" x14ac:dyDescent="0.25">
      <c r="D23" s="386">
        <v>42699</v>
      </c>
      <c r="Q23" s="411" t="s">
        <v>350</v>
      </c>
      <c r="R23" s="411" t="s">
        <v>344</v>
      </c>
    </row>
    <row r="24" spans="4:18" ht="15" x14ac:dyDescent="0.25">
      <c r="D24" s="386">
        <v>42698</v>
      </c>
      <c r="Q24" s="411" t="s">
        <v>469</v>
      </c>
      <c r="R24" s="411" t="s">
        <v>470</v>
      </c>
    </row>
    <row r="25" spans="4:18" ht="15" x14ac:dyDescent="0.25">
      <c r="D25" s="386">
        <v>42697</v>
      </c>
      <c r="Q25" s="411" t="s">
        <v>595</v>
      </c>
      <c r="R25" s="411" t="s">
        <v>593</v>
      </c>
    </row>
    <row r="26" spans="4:18" ht="15" x14ac:dyDescent="0.25">
      <c r="D26" s="386">
        <v>42696</v>
      </c>
      <c r="Q26" s="411" t="s">
        <v>373</v>
      </c>
      <c r="R26" s="411" t="s">
        <v>360</v>
      </c>
    </row>
    <row r="27" spans="4:18" ht="15" x14ac:dyDescent="0.25">
      <c r="D27" s="386">
        <v>42695</v>
      </c>
      <c r="Q27" s="411" t="s">
        <v>343</v>
      </c>
      <c r="R27" s="411" t="s">
        <v>344</v>
      </c>
    </row>
    <row r="28" spans="4:18" ht="15" x14ac:dyDescent="0.25">
      <c r="D28" s="386">
        <v>42694</v>
      </c>
      <c r="Q28" s="411" t="s">
        <v>495</v>
      </c>
      <c r="R28" s="411" t="s">
        <v>491</v>
      </c>
    </row>
    <row r="29" spans="4:18" ht="15" x14ac:dyDescent="0.25">
      <c r="D29" s="386">
        <v>42693</v>
      </c>
      <c r="Q29" s="411" t="s">
        <v>362</v>
      </c>
      <c r="R29" s="411" t="s">
        <v>360</v>
      </c>
    </row>
    <row r="30" spans="4:18" ht="15" x14ac:dyDescent="0.25">
      <c r="D30" s="386">
        <v>42692</v>
      </c>
      <c r="Q30" s="411" t="s">
        <v>358</v>
      </c>
      <c r="R30" s="411" t="s">
        <v>355</v>
      </c>
    </row>
    <row r="31" spans="4:18" ht="15" x14ac:dyDescent="0.25">
      <c r="D31" s="386">
        <v>42691</v>
      </c>
      <c r="Q31" s="411" t="s">
        <v>394</v>
      </c>
      <c r="R31" s="411" t="s">
        <v>391</v>
      </c>
    </row>
    <row r="32" spans="4:18" ht="15" x14ac:dyDescent="0.25">
      <c r="D32" s="386">
        <v>42690</v>
      </c>
      <c r="Q32" s="411" t="s">
        <v>464</v>
      </c>
      <c r="R32" s="411" t="s">
        <v>459</v>
      </c>
    </row>
    <row r="33" spans="4:18" ht="15" x14ac:dyDescent="0.25">
      <c r="D33" s="386">
        <v>42689</v>
      </c>
      <c r="Q33" s="411" t="s">
        <v>276</v>
      </c>
      <c r="R33" s="411" t="s">
        <v>277</v>
      </c>
    </row>
    <row r="34" spans="4:18" ht="15.75" thickBot="1" x14ac:dyDescent="0.3">
      <c r="D34" s="387"/>
      <c r="Q34" s="411" t="s">
        <v>618</v>
      </c>
      <c r="R34" s="411" t="s">
        <v>609</v>
      </c>
    </row>
    <row r="35" spans="4:18" x14ac:dyDescent="0.2">
      <c r="Q35" s="411" t="s">
        <v>547</v>
      </c>
      <c r="R35" s="411" t="s">
        <v>538</v>
      </c>
    </row>
    <row r="36" spans="4:18" x14ac:dyDescent="0.2">
      <c r="Q36" s="411" t="s">
        <v>540</v>
      </c>
      <c r="R36" s="411" t="s">
        <v>538</v>
      </c>
    </row>
    <row r="37" spans="4:18" x14ac:dyDescent="0.2">
      <c r="Q37" s="411" t="s">
        <v>631</v>
      </c>
      <c r="R37" s="411" t="s">
        <v>632</v>
      </c>
    </row>
    <row r="38" spans="4:18" x14ac:dyDescent="0.2">
      <c r="Q38" s="411" t="s">
        <v>631</v>
      </c>
      <c r="R38" s="411" t="s">
        <v>632</v>
      </c>
    </row>
    <row r="39" spans="4:18" x14ac:dyDescent="0.2">
      <c r="Q39" s="411" t="s">
        <v>252</v>
      </c>
      <c r="R39" s="411" t="s">
        <v>240</v>
      </c>
    </row>
    <row r="40" spans="4:18" x14ac:dyDescent="0.2">
      <c r="Q40" s="411" t="s">
        <v>325</v>
      </c>
      <c r="R40" s="411" t="s">
        <v>324</v>
      </c>
    </row>
    <row r="41" spans="4:18" x14ac:dyDescent="0.2">
      <c r="Q41" s="411" t="s">
        <v>401</v>
      </c>
      <c r="R41" s="411" t="s">
        <v>397</v>
      </c>
    </row>
    <row r="42" spans="4:18" x14ac:dyDescent="0.2">
      <c r="Q42" s="411" t="s">
        <v>539</v>
      </c>
      <c r="R42" s="411" t="s">
        <v>538</v>
      </c>
    </row>
    <row r="43" spans="4:18" ht="16.5" customHeight="1" x14ac:dyDescent="0.2">
      <c r="Q43" s="411" t="s">
        <v>457</v>
      </c>
      <c r="R43" s="411" t="s">
        <v>451</v>
      </c>
    </row>
    <row r="44" spans="4:18" x14ac:dyDescent="0.2">
      <c r="Q44" s="411" t="s">
        <v>330</v>
      </c>
      <c r="R44" s="411" t="s">
        <v>327</v>
      </c>
    </row>
    <row r="45" spans="4:18" x14ac:dyDescent="0.2">
      <c r="Q45" s="411" t="s">
        <v>386</v>
      </c>
      <c r="R45" s="411" t="s">
        <v>383</v>
      </c>
    </row>
    <row r="46" spans="4:18" x14ac:dyDescent="0.2">
      <c r="Q46" s="411" t="s">
        <v>329</v>
      </c>
      <c r="R46" s="411" t="s">
        <v>327</v>
      </c>
    </row>
    <row r="47" spans="4:18" x14ac:dyDescent="0.2">
      <c r="Q47" s="411" t="s">
        <v>610</v>
      </c>
      <c r="R47" s="411" t="s">
        <v>609</v>
      </c>
    </row>
    <row r="48" spans="4:18" x14ac:dyDescent="0.2">
      <c r="Q48" s="411" t="s">
        <v>635</v>
      </c>
      <c r="R48" s="411" t="s">
        <v>634</v>
      </c>
    </row>
    <row r="49" spans="17:18" x14ac:dyDescent="0.2">
      <c r="Q49" s="411" t="s">
        <v>298</v>
      </c>
      <c r="R49" s="411" t="s">
        <v>295</v>
      </c>
    </row>
    <row r="50" spans="17:18" x14ac:dyDescent="0.2">
      <c r="Q50" s="411" t="s">
        <v>456</v>
      </c>
      <c r="R50" s="411" t="s">
        <v>451</v>
      </c>
    </row>
    <row r="51" spans="17:18" x14ac:dyDescent="0.2">
      <c r="Q51" s="411" t="s">
        <v>445</v>
      </c>
      <c r="R51" s="411" t="s">
        <v>441</v>
      </c>
    </row>
    <row r="52" spans="17:18" x14ac:dyDescent="0.2">
      <c r="Q52" s="411" t="s">
        <v>519</v>
      </c>
      <c r="R52" s="411" t="s">
        <v>516</v>
      </c>
    </row>
    <row r="53" spans="17:18" x14ac:dyDescent="0.2">
      <c r="Q53" s="411" t="s">
        <v>301</v>
      </c>
      <c r="R53" s="411" t="s">
        <v>295</v>
      </c>
    </row>
    <row r="54" spans="17:18" x14ac:dyDescent="0.2">
      <c r="Q54" s="411" t="s">
        <v>518</v>
      </c>
      <c r="R54" s="411" t="s">
        <v>516</v>
      </c>
    </row>
    <row r="55" spans="17:18" x14ac:dyDescent="0.2">
      <c r="Q55" s="411" t="s">
        <v>455</v>
      </c>
      <c r="R55" s="411" t="s">
        <v>451</v>
      </c>
    </row>
    <row r="56" spans="17:18" x14ac:dyDescent="0.2">
      <c r="Q56" s="411" t="s">
        <v>294</v>
      </c>
      <c r="R56" s="411" t="s">
        <v>295</v>
      </c>
    </row>
    <row r="57" spans="17:18" x14ac:dyDescent="0.2">
      <c r="Q57" s="411" t="s">
        <v>262</v>
      </c>
      <c r="R57" s="411" t="s">
        <v>261</v>
      </c>
    </row>
    <row r="58" spans="17:18" x14ac:dyDescent="0.2">
      <c r="Q58" s="411" t="s">
        <v>447</v>
      </c>
      <c r="R58" s="411" t="s">
        <v>441</v>
      </c>
    </row>
    <row r="59" spans="17:18" x14ac:dyDescent="0.2">
      <c r="Q59" s="411" t="s">
        <v>250</v>
      </c>
      <c r="R59" s="411" t="s">
        <v>240</v>
      </c>
    </row>
    <row r="60" spans="17:18" x14ac:dyDescent="0.2">
      <c r="Q60" s="411" t="s">
        <v>253</v>
      </c>
      <c r="R60" s="411" t="s">
        <v>240</v>
      </c>
    </row>
    <row r="61" spans="17:18" x14ac:dyDescent="0.2">
      <c r="Q61" s="411" t="s">
        <v>345</v>
      </c>
      <c r="R61" s="411" t="s">
        <v>344</v>
      </c>
    </row>
    <row r="62" spans="17:18" x14ac:dyDescent="0.2">
      <c r="Q62" s="411" t="s">
        <v>626</v>
      </c>
      <c r="R62" s="411" t="s">
        <v>627</v>
      </c>
    </row>
    <row r="63" spans="17:18" x14ac:dyDescent="0.2">
      <c r="Q63" s="411" t="s">
        <v>268</v>
      </c>
      <c r="R63" s="411" t="s">
        <v>265</v>
      </c>
    </row>
    <row r="64" spans="17:18" x14ac:dyDescent="0.2">
      <c r="Q64" s="411" t="s">
        <v>275</v>
      </c>
      <c r="R64" s="411" t="s">
        <v>274</v>
      </c>
    </row>
    <row r="65" spans="17:18" x14ac:dyDescent="0.2">
      <c r="Q65" s="411" t="s">
        <v>409</v>
      </c>
      <c r="R65" s="411" t="s">
        <v>410</v>
      </c>
    </row>
    <row r="66" spans="17:18" x14ac:dyDescent="0.2">
      <c r="Q66" s="411" t="s">
        <v>471</v>
      </c>
      <c r="R66" s="411" t="s">
        <v>470</v>
      </c>
    </row>
    <row r="67" spans="17:18" x14ac:dyDescent="0.2">
      <c r="Q67" s="411" t="s">
        <v>339</v>
      </c>
      <c r="R67" s="411" t="s">
        <v>333</v>
      </c>
    </row>
    <row r="68" spans="17:18" x14ac:dyDescent="0.2">
      <c r="Q68" s="411" t="s">
        <v>359</v>
      </c>
      <c r="R68" s="411" t="s">
        <v>360</v>
      </c>
    </row>
    <row r="69" spans="17:18" x14ac:dyDescent="0.2">
      <c r="Q69" s="411" t="s">
        <v>508</v>
      </c>
      <c r="R69" s="411" t="s">
        <v>509</v>
      </c>
    </row>
    <row r="70" spans="17:18" x14ac:dyDescent="0.2">
      <c r="Q70" s="411" t="s">
        <v>478</v>
      </c>
      <c r="R70" s="411" t="s">
        <v>470</v>
      </c>
    </row>
    <row r="71" spans="17:18" x14ac:dyDescent="0.2">
      <c r="Q71" s="411" t="s">
        <v>396</v>
      </c>
      <c r="R71" s="411" t="s">
        <v>397</v>
      </c>
    </row>
    <row r="72" spans="17:18" x14ac:dyDescent="0.2">
      <c r="Q72" s="411" t="s">
        <v>367</v>
      </c>
      <c r="R72" s="411" t="s">
        <v>360</v>
      </c>
    </row>
    <row r="73" spans="17:18" x14ac:dyDescent="0.2">
      <c r="Q73" s="411" t="s">
        <v>608</v>
      </c>
      <c r="R73" s="411" t="s">
        <v>609</v>
      </c>
    </row>
    <row r="74" spans="17:18" x14ac:dyDescent="0.2">
      <c r="Q74" s="411" t="s">
        <v>285</v>
      </c>
      <c r="R74" s="411" t="s">
        <v>277</v>
      </c>
    </row>
    <row r="75" spans="17:18" x14ac:dyDescent="0.2">
      <c r="Q75" s="411" t="s">
        <v>600</v>
      </c>
      <c r="R75" s="411" t="s">
        <v>599</v>
      </c>
    </row>
    <row r="76" spans="17:18" x14ac:dyDescent="0.2">
      <c r="Q76" s="411" t="s">
        <v>586</v>
      </c>
      <c r="R76" s="411" t="s">
        <v>584</v>
      </c>
    </row>
    <row r="77" spans="17:18" x14ac:dyDescent="0.2">
      <c r="Q77" s="411" t="s">
        <v>542</v>
      </c>
      <c r="R77" s="411" t="s">
        <v>538</v>
      </c>
    </row>
    <row r="78" spans="17:18" x14ac:dyDescent="0.2">
      <c r="Q78" s="411" t="s">
        <v>251</v>
      </c>
      <c r="R78" s="411" t="s">
        <v>240</v>
      </c>
    </row>
    <row r="79" spans="17:18" x14ac:dyDescent="0.2">
      <c r="Q79" s="411" t="s">
        <v>545</v>
      </c>
      <c r="R79" s="411" t="s">
        <v>538</v>
      </c>
    </row>
    <row r="80" spans="17:18" x14ac:dyDescent="0.2">
      <c r="Q80" s="411" t="s">
        <v>412</v>
      </c>
      <c r="R80" s="411" t="s">
        <v>410</v>
      </c>
    </row>
    <row r="81" spans="17:18" x14ac:dyDescent="0.2">
      <c r="Q81" s="411" t="s">
        <v>427</v>
      </c>
      <c r="R81" s="411" t="s">
        <v>424</v>
      </c>
    </row>
    <row r="82" spans="17:18" x14ac:dyDescent="0.2">
      <c r="Q82" s="411" t="s">
        <v>390</v>
      </c>
      <c r="R82" s="411" t="s">
        <v>391</v>
      </c>
    </row>
    <row r="83" spans="17:18" x14ac:dyDescent="0.2">
      <c r="Q83" s="411" t="s">
        <v>239</v>
      </c>
      <c r="R83" s="411" t="s">
        <v>240</v>
      </c>
    </row>
    <row r="84" spans="17:18" x14ac:dyDescent="0.2">
      <c r="Q84" s="411" t="s">
        <v>590</v>
      </c>
      <c r="R84" s="411" t="s">
        <v>591</v>
      </c>
    </row>
    <row r="85" spans="17:18" x14ac:dyDescent="0.2">
      <c r="Q85" s="411" t="s">
        <v>297</v>
      </c>
      <c r="R85" s="411" t="s">
        <v>295</v>
      </c>
    </row>
    <row r="86" spans="17:18" x14ac:dyDescent="0.2">
      <c r="Q86" s="411" t="s">
        <v>479</v>
      </c>
      <c r="R86" s="411" t="s">
        <v>480</v>
      </c>
    </row>
    <row r="87" spans="17:18" x14ac:dyDescent="0.2">
      <c r="Q87" s="411" t="s">
        <v>486</v>
      </c>
      <c r="R87" s="411" t="s">
        <v>487</v>
      </c>
    </row>
    <row r="88" spans="17:18" x14ac:dyDescent="0.2">
      <c r="Q88" s="411" t="s">
        <v>612</v>
      </c>
      <c r="R88" s="411" t="s">
        <v>609</v>
      </c>
    </row>
    <row r="89" spans="17:18" x14ac:dyDescent="0.2">
      <c r="Q89" s="411" t="s">
        <v>612</v>
      </c>
      <c r="R89" s="411" t="s">
        <v>609</v>
      </c>
    </row>
    <row r="90" spans="17:18" x14ac:dyDescent="0.2">
      <c r="Q90" s="411" t="s">
        <v>349</v>
      </c>
      <c r="R90" s="411" t="s">
        <v>344</v>
      </c>
    </row>
    <row r="91" spans="17:18" x14ac:dyDescent="0.2">
      <c r="Q91" s="411" t="s">
        <v>300</v>
      </c>
      <c r="R91" s="411" t="s">
        <v>295</v>
      </c>
    </row>
    <row r="92" spans="17:18" x14ac:dyDescent="0.2">
      <c r="Q92" s="411" t="s">
        <v>548</v>
      </c>
      <c r="R92" s="411" t="s">
        <v>538</v>
      </c>
    </row>
    <row r="93" spans="17:18" x14ac:dyDescent="0.2">
      <c r="Q93" s="411" t="s">
        <v>364</v>
      </c>
      <c r="R93" s="411" t="s">
        <v>360</v>
      </c>
    </row>
    <row r="94" spans="17:18" x14ac:dyDescent="0.2">
      <c r="Q94" s="411" t="s">
        <v>515</v>
      </c>
      <c r="R94" s="411" t="s">
        <v>516</v>
      </c>
    </row>
    <row r="95" spans="17:18" x14ac:dyDescent="0.2">
      <c r="Q95" s="411" t="s">
        <v>473</v>
      </c>
      <c r="R95" s="411" t="s">
        <v>470</v>
      </c>
    </row>
    <row r="96" spans="17:18" x14ac:dyDescent="0.2">
      <c r="Q96" s="411" t="s">
        <v>244</v>
      </c>
      <c r="R96" s="411" t="s">
        <v>240</v>
      </c>
    </row>
    <row r="97" spans="17:18" x14ac:dyDescent="0.2">
      <c r="Q97" s="411" t="s">
        <v>578</v>
      </c>
      <c r="R97" s="411" t="s">
        <v>575</v>
      </c>
    </row>
    <row r="98" spans="17:18" x14ac:dyDescent="0.2">
      <c r="Q98" s="411" t="s">
        <v>454</v>
      </c>
      <c r="R98" s="411" t="s">
        <v>451</v>
      </c>
    </row>
    <row r="99" spans="17:18" x14ac:dyDescent="0.2">
      <c r="Q99" s="411" t="s">
        <v>529</v>
      </c>
      <c r="R99" s="411" t="s">
        <v>528</v>
      </c>
    </row>
    <row r="100" spans="17:18" x14ac:dyDescent="0.2">
      <c r="Q100" s="411" t="s">
        <v>336</v>
      </c>
      <c r="R100" s="411" t="s">
        <v>333</v>
      </c>
    </row>
    <row r="101" spans="17:18" x14ac:dyDescent="0.2">
      <c r="Q101" s="411" t="s">
        <v>284</v>
      </c>
      <c r="R101" s="411" t="s">
        <v>277</v>
      </c>
    </row>
    <row r="102" spans="17:18" x14ac:dyDescent="0.2">
      <c r="Q102" s="411" t="s">
        <v>308</v>
      </c>
      <c r="R102" s="411" t="s">
        <v>309</v>
      </c>
    </row>
    <row r="103" spans="17:18" x14ac:dyDescent="0.2">
      <c r="Q103" s="411" t="s">
        <v>594</v>
      </c>
      <c r="R103" s="411" t="s">
        <v>593</v>
      </c>
    </row>
    <row r="104" spans="17:18" x14ac:dyDescent="0.2">
      <c r="Q104" s="411" t="s">
        <v>462</v>
      </c>
      <c r="R104" s="411" t="s">
        <v>459</v>
      </c>
    </row>
    <row r="105" spans="17:18" x14ac:dyDescent="0.2">
      <c r="Q105" s="411" t="s">
        <v>458</v>
      </c>
      <c r="R105" s="411" t="s">
        <v>459</v>
      </c>
    </row>
    <row r="106" spans="17:18" x14ac:dyDescent="0.2">
      <c r="Q106" s="411" t="s">
        <v>432</v>
      </c>
      <c r="R106" s="411" t="s">
        <v>424</v>
      </c>
    </row>
    <row r="107" spans="17:18" x14ac:dyDescent="0.2">
      <c r="Q107" s="411" t="s">
        <v>446</v>
      </c>
      <c r="R107" s="411" t="s">
        <v>441</v>
      </c>
    </row>
    <row r="108" spans="17:18" x14ac:dyDescent="0.2">
      <c r="Q108" s="411" t="s">
        <v>255</v>
      </c>
      <c r="R108" s="411" t="s">
        <v>256</v>
      </c>
    </row>
    <row r="109" spans="17:18" x14ac:dyDescent="0.2">
      <c r="Q109" s="411" t="s">
        <v>484</v>
      </c>
      <c r="R109" s="411" t="s">
        <v>485</v>
      </c>
    </row>
    <row r="110" spans="17:18" x14ac:dyDescent="0.2">
      <c r="Q110" s="411" t="s">
        <v>303</v>
      </c>
      <c r="R110" s="411" t="s">
        <v>295</v>
      </c>
    </row>
    <row r="111" spans="17:18" x14ac:dyDescent="0.2">
      <c r="Q111" s="411" t="s">
        <v>393</v>
      </c>
      <c r="R111" s="411" t="s">
        <v>391</v>
      </c>
    </row>
    <row r="112" spans="17:18" x14ac:dyDescent="0.2">
      <c r="Q112" s="411" t="s">
        <v>477</v>
      </c>
      <c r="R112" s="411" t="s">
        <v>470</v>
      </c>
    </row>
    <row r="113" spans="17:18" x14ac:dyDescent="0.2">
      <c r="Q113" s="411" t="s">
        <v>384</v>
      </c>
      <c r="R113" s="411" t="s">
        <v>383</v>
      </c>
    </row>
    <row r="114" spans="17:18" x14ac:dyDescent="0.2">
      <c r="Q114" s="411" t="s">
        <v>306</v>
      </c>
      <c r="R114" s="411" t="s">
        <v>307</v>
      </c>
    </row>
    <row r="115" spans="17:18" x14ac:dyDescent="0.2">
      <c r="Q115" s="411" t="s">
        <v>407</v>
      </c>
      <c r="R115" s="411" t="s">
        <v>408</v>
      </c>
    </row>
    <row r="116" spans="17:18" x14ac:dyDescent="0.2">
      <c r="Q116" s="411" t="s">
        <v>598</v>
      </c>
      <c r="R116" s="411" t="s">
        <v>599</v>
      </c>
    </row>
    <row r="117" spans="17:18" x14ac:dyDescent="0.2">
      <c r="Q117" s="411" t="s">
        <v>527</v>
      </c>
      <c r="R117" s="411" t="s">
        <v>528</v>
      </c>
    </row>
    <row r="118" spans="17:18" x14ac:dyDescent="0.2">
      <c r="Q118" s="411" t="s">
        <v>423</v>
      </c>
      <c r="R118" s="411" t="s">
        <v>424</v>
      </c>
    </row>
    <row r="119" spans="17:18" x14ac:dyDescent="0.2">
      <c r="Q119" s="411" t="s">
        <v>625</v>
      </c>
      <c r="R119" s="411" t="s">
        <v>624</v>
      </c>
    </row>
    <row r="120" spans="17:18" x14ac:dyDescent="0.2">
      <c r="Q120" s="411" t="s">
        <v>292</v>
      </c>
      <c r="R120" s="411" t="s">
        <v>293</v>
      </c>
    </row>
    <row r="121" spans="17:18" x14ac:dyDescent="0.2">
      <c r="Q121" s="411" t="s">
        <v>257</v>
      </c>
      <c r="R121" s="411" t="s">
        <v>256</v>
      </c>
    </row>
    <row r="122" spans="17:18" x14ac:dyDescent="0.2">
      <c r="Q122" s="411" t="s">
        <v>346</v>
      </c>
      <c r="R122" s="411" t="s">
        <v>344</v>
      </c>
    </row>
    <row r="123" spans="17:18" x14ac:dyDescent="0.2">
      <c r="Q123" s="411" t="s">
        <v>520</v>
      </c>
      <c r="R123" s="411" t="s">
        <v>516</v>
      </c>
    </row>
    <row r="124" spans="17:18" x14ac:dyDescent="0.2">
      <c r="Q124" s="411" t="s">
        <v>483</v>
      </c>
      <c r="R124" s="411" t="s">
        <v>480</v>
      </c>
    </row>
    <row r="125" spans="17:18" x14ac:dyDescent="0.2">
      <c r="Q125" s="411" t="s">
        <v>576</v>
      </c>
      <c r="R125" s="411" t="s">
        <v>575</v>
      </c>
    </row>
    <row r="126" spans="17:18" x14ac:dyDescent="0.2">
      <c r="Q126" s="411" t="s">
        <v>472</v>
      </c>
      <c r="R126" s="411" t="s">
        <v>470</v>
      </c>
    </row>
    <row r="127" spans="17:18" x14ac:dyDescent="0.2">
      <c r="Q127" s="411" t="s">
        <v>488</v>
      </c>
      <c r="R127" s="411" t="s">
        <v>489</v>
      </c>
    </row>
    <row r="128" spans="17:18" x14ac:dyDescent="0.2">
      <c r="Q128" s="411" t="s">
        <v>269</v>
      </c>
      <c r="R128" s="411" t="s">
        <v>265</v>
      </c>
    </row>
    <row r="129" spans="17:18" x14ac:dyDescent="0.2">
      <c r="Q129" s="411" t="s">
        <v>382</v>
      </c>
      <c r="R129" s="411" t="s">
        <v>383</v>
      </c>
    </row>
    <row r="130" spans="17:18" x14ac:dyDescent="0.2">
      <c r="Q130" s="411" t="s">
        <v>287</v>
      </c>
      <c r="R130" s="411" t="s">
        <v>277</v>
      </c>
    </row>
    <row r="131" spans="17:18" x14ac:dyDescent="0.2">
      <c r="Q131" s="411" t="s">
        <v>318</v>
      </c>
      <c r="R131" s="411" t="s">
        <v>313</v>
      </c>
    </row>
    <row r="132" spans="17:18" x14ac:dyDescent="0.2">
      <c r="Q132" s="411" t="s">
        <v>551</v>
      </c>
      <c r="R132" s="411" t="s">
        <v>538</v>
      </c>
    </row>
    <row r="133" spans="17:18" x14ac:dyDescent="0.2">
      <c r="Q133" s="411" t="s">
        <v>420</v>
      </c>
      <c r="R133" s="411" t="s">
        <v>415</v>
      </c>
    </row>
    <row r="134" spans="17:18" x14ac:dyDescent="0.2">
      <c r="Q134" s="411" t="s">
        <v>465</v>
      </c>
      <c r="R134" s="411" t="s">
        <v>459</v>
      </c>
    </row>
    <row r="135" spans="17:18" x14ac:dyDescent="0.2">
      <c r="Q135" s="411" t="s">
        <v>546</v>
      </c>
      <c r="R135" s="411" t="s">
        <v>538</v>
      </c>
    </row>
    <row r="136" spans="17:18" x14ac:dyDescent="0.2">
      <c r="Q136" s="411" t="s">
        <v>448</v>
      </c>
      <c r="R136" s="411" t="s">
        <v>449</v>
      </c>
    </row>
    <row r="137" spans="17:18" x14ac:dyDescent="0.2">
      <c r="Q137" s="411" t="s">
        <v>499</v>
      </c>
      <c r="R137" s="411" t="s">
        <v>498</v>
      </c>
    </row>
    <row r="138" spans="17:18" x14ac:dyDescent="0.2">
      <c r="Q138" s="411" t="s">
        <v>366</v>
      </c>
      <c r="R138" s="411" t="s">
        <v>360</v>
      </c>
    </row>
    <row r="139" spans="17:18" x14ac:dyDescent="0.2">
      <c r="Q139" s="411" t="s">
        <v>428</v>
      </c>
      <c r="R139" s="411" t="s">
        <v>424</v>
      </c>
    </row>
    <row r="140" spans="17:18" x14ac:dyDescent="0.2">
      <c r="Q140" s="411" t="s">
        <v>380</v>
      </c>
      <c r="R140" s="411" t="s">
        <v>379</v>
      </c>
    </row>
    <row r="141" spans="17:18" x14ac:dyDescent="0.2">
      <c r="Q141" s="411" t="s">
        <v>380</v>
      </c>
      <c r="R141" s="411" t="s">
        <v>379</v>
      </c>
    </row>
    <row r="142" spans="17:18" x14ac:dyDescent="0.2">
      <c r="Q142" s="411" t="s">
        <v>260</v>
      </c>
      <c r="R142" s="411" t="s">
        <v>261</v>
      </c>
    </row>
    <row r="143" spans="17:18" x14ac:dyDescent="0.2">
      <c r="Q143" s="411" t="s">
        <v>502</v>
      </c>
      <c r="R143" s="411" t="s">
        <v>498</v>
      </c>
    </row>
    <row r="144" spans="17:18" x14ac:dyDescent="0.2">
      <c r="Q144" s="411" t="s">
        <v>543</v>
      </c>
      <c r="R144" s="411" t="s">
        <v>538</v>
      </c>
    </row>
    <row r="145" spans="17:18" x14ac:dyDescent="0.2">
      <c r="Q145" s="411" t="s">
        <v>604</v>
      </c>
      <c r="R145" s="411" t="s">
        <v>603</v>
      </c>
    </row>
    <row r="146" spans="17:18" x14ac:dyDescent="0.2">
      <c r="Q146" s="411" t="s">
        <v>503</v>
      </c>
      <c r="R146" s="411" t="s">
        <v>498</v>
      </c>
    </row>
    <row r="147" spans="17:18" x14ac:dyDescent="0.2">
      <c r="Q147" s="411" t="s">
        <v>296</v>
      </c>
      <c r="R147" s="411" t="s">
        <v>295</v>
      </c>
    </row>
    <row r="148" spans="17:18" x14ac:dyDescent="0.2">
      <c r="Q148" s="411" t="s">
        <v>281</v>
      </c>
      <c r="R148" s="411" t="s">
        <v>277</v>
      </c>
    </row>
    <row r="149" spans="17:18" x14ac:dyDescent="0.2">
      <c r="Q149" s="411" t="s">
        <v>340</v>
      </c>
      <c r="R149" s="411" t="s">
        <v>333</v>
      </c>
    </row>
    <row r="150" spans="17:18" x14ac:dyDescent="0.2">
      <c r="Q150" s="411" t="s">
        <v>288</v>
      </c>
      <c r="R150" s="411" t="s">
        <v>277</v>
      </c>
    </row>
    <row r="151" spans="17:18" x14ac:dyDescent="0.2">
      <c r="Q151" s="411" t="s">
        <v>521</v>
      </c>
      <c r="R151" s="411" t="s">
        <v>516</v>
      </c>
    </row>
    <row r="152" spans="17:18" x14ac:dyDescent="0.2">
      <c r="Q152" s="411" t="s">
        <v>299</v>
      </c>
      <c r="R152" s="411" t="s">
        <v>295</v>
      </c>
    </row>
    <row r="153" spans="17:18" x14ac:dyDescent="0.2">
      <c r="Q153" s="411" t="s">
        <v>581</v>
      </c>
      <c r="R153" s="411" t="s">
        <v>575</v>
      </c>
    </row>
    <row r="154" spans="17:18" x14ac:dyDescent="0.2">
      <c r="Q154" s="411" t="s">
        <v>524</v>
      </c>
      <c r="R154" s="411" t="s">
        <v>516</v>
      </c>
    </row>
    <row r="155" spans="17:18" x14ac:dyDescent="0.2">
      <c r="Q155" s="411" t="s">
        <v>602</v>
      </c>
      <c r="R155" s="411" t="s">
        <v>603</v>
      </c>
    </row>
    <row r="156" spans="17:18" x14ac:dyDescent="0.2">
      <c r="Q156" s="411" t="s">
        <v>431</v>
      </c>
      <c r="R156" s="411" t="s">
        <v>424</v>
      </c>
    </row>
    <row r="157" spans="17:18" x14ac:dyDescent="0.2">
      <c r="Q157" s="411" t="s">
        <v>248</v>
      </c>
      <c r="R157" s="411" t="s">
        <v>240</v>
      </c>
    </row>
    <row r="158" spans="17:18" x14ac:dyDescent="0.2">
      <c r="Q158" s="411" t="s">
        <v>628</v>
      </c>
      <c r="R158" s="411" t="s">
        <v>627</v>
      </c>
    </row>
    <row r="159" spans="17:18" x14ac:dyDescent="0.2">
      <c r="Q159" s="411" t="s">
        <v>429</v>
      </c>
      <c r="R159" s="411" t="s">
        <v>424</v>
      </c>
    </row>
    <row r="160" spans="17:18" x14ac:dyDescent="0.2">
      <c r="Q160" s="411" t="s">
        <v>544</v>
      </c>
      <c r="R160" s="411" t="s">
        <v>538</v>
      </c>
    </row>
    <row r="161" spans="17:18" x14ac:dyDescent="0.2">
      <c r="Q161" s="411" t="s">
        <v>544</v>
      </c>
      <c r="R161" s="411" t="s">
        <v>538</v>
      </c>
    </row>
    <row r="162" spans="17:18" x14ac:dyDescent="0.2">
      <c r="Q162" s="411" t="s">
        <v>413</v>
      </c>
      <c r="R162" s="411" t="s">
        <v>410</v>
      </c>
    </row>
    <row r="163" spans="17:18" x14ac:dyDescent="0.2">
      <c r="Q163" s="411" t="s">
        <v>341</v>
      </c>
      <c r="R163" s="411" t="s">
        <v>333</v>
      </c>
    </row>
    <row r="164" spans="17:18" x14ac:dyDescent="0.2">
      <c r="Q164" s="411" t="s">
        <v>280</v>
      </c>
      <c r="R164" s="411" t="s">
        <v>277</v>
      </c>
    </row>
    <row r="165" spans="17:18" x14ac:dyDescent="0.2">
      <c r="Q165" s="411" t="s">
        <v>555</v>
      </c>
      <c r="R165" s="411" t="s">
        <v>538</v>
      </c>
    </row>
    <row r="166" spans="17:18" x14ac:dyDescent="0.2">
      <c r="Q166" s="411" t="s">
        <v>592</v>
      </c>
      <c r="R166" s="411" t="s">
        <v>593</v>
      </c>
    </row>
    <row r="167" spans="17:18" x14ac:dyDescent="0.2">
      <c r="Q167" s="411" t="s">
        <v>482</v>
      </c>
      <c r="R167" s="411" t="s">
        <v>480</v>
      </c>
    </row>
    <row r="168" spans="17:18" x14ac:dyDescent="0.2">
      <c r="Q168" s="411" t="s">
        <v>490</v>
      </c>
      <c r="R168" s="411" t="s">
        <v>491</v>
      </c>
    </row>
    <row r="169" spans="17:18" x14ac:dyDescent="0.2">
      <c r="Q169" s="411" t="s">
        <v>493</v>
      </c>
      <c r="R169" s="411" t="s">
        <v>491</v>
      </c>
    </row>
    <row r="170" spans="17:18" x14ac:dyDescent="0.2">
      <c r="Q170" s="411" t="s">
        <v>532</v>
      </c>
      <c r="R170" s="411" t="s">
        <v>531</v>
      </c>
    </row>
    <row r="171" spans="17:18" x14ac:dyDescent="0.2">
      <c r="Q171" s="411" t="s">
        <v>571</v>
      </c>
      <c r="R171" s="411" t="s">
        <v>568</v>
      </c>
    </row>
    <row r="172" spans="17:18" x14ac:dyDescent="0.2">
      <c r="Q172" s="411" t="s">
        <v>466</v>
      </c>
      <c r="R172" s="411" t="s">
        <v>459</v>
      </c>
    </row>
    <row r="173" spans="17:18" x14ac:dyDescent="0.2">
      <c r="Q173" s="411" t="s">
        <v>369</v>
      </c>
      <c r="R173" s="411" t="s">
        <v>360</v>
      </c>
    </row>
    <row r="174" spans="17:18" x14ac:dyDescent="0.2">
      <c r="Q174" s="411" t="s">
        <v>266</v>
      </c>
      <c r="R174" s="411" t="s">
        <v>265</v>
      </c>
    </row>
    <row r="175" spans="17:18" x14ac:dyDescent="0.2">
      <c r="Q175" s="411" t="s">
        <v>314</v>
      </c>
      <c r="R175" s="411" t="s">
        <v>313</v>
      </c>
    </row>
    <row r="176" spans="17:18" x14ac:dyDescent="0.2">
      <c r="Q176" s="411" t="s">
        <v>639</v>
      </c>
      <c r="R176" s="411" t="s">
        <v>637</v>
      </c>
    </row>
    <row r="177" spans="17:18" x14ac:dyDescent="0.2">
      <c r="Q177" s="411" t="s">
        <v>411</v>
      </c>
      <c r="R177" s="411" t="s">
        <v>410</v>
      </c>
    </row>
    <row r="178" spans="17:18" x14ac:dyDescent="0.2">
      <c r="Q178" s="411" t="s">
        <v>264</v>
      </c>
      <c r="R178" s="411" t="s">
        <v>265</v>
      </c>
    </row>
    <row r="179" spans="17:18" x14ac:dyDescent="0.2">
      <c r="Q179" s="411" t="s">
        <v>443</v>
      </c>
      <c r="R179" s="411" t="s">
        <v>441</v>
      </c>
    </row>
    <row r="180" spans="17:18" x14ac:dyDescent="0.2">
      <c r="Q180" s="411" t="s">
        <v>444</v>
      </c>
      <c r="R180" s="411" t="s">
        <v>441</v>
      </c>
    </row>
    <row r="181" spans="17:18" x14ac:dyDescent="0.2">
      <c r="Q181" s="411" t="s">
        <v>430</v>
      </c>
      <c r="R181" s="411" t="s">
        <v>424</v>
      </c>
    </row>
    <row r="182" spans="17:18" x14ac:dyDescent="0.2">
      <c r="Q182" s="411" t="s">
        <v>270</v>
      </c>
      <c r="R182" s="411" t="s">
        <v>265</v>
      </c>
    </row>
    <row r="183" spans="17:18" x14ac:dyDescent="0.2">
      <c r="Q183" s="411" t="s">
        <v>535</v>
      </c>
      <c r="R183" s="411" t="s">
        <v>531</v>
      </c>
    </row>
    <row r="184" spans="17:18" x14ac:dyDescent="0.2">
      <c r="Q184" s="411" t="s">
        <v>580</v>
      </c>
      <c r="R184" s="411" t="s">
        <v>575</v>
      </c>
    </row>
    <row r="185" spans="17:18" x14ac:dyDescent="0.2">
      <c r="Q185" s="411" t="s">
        <v>365</v>
      </c>
      <c r="R185" s="411" t="s">
        <v>360</v>
      </c>
    </row>
    <row r="186" spans="17:18" x14ac:dyDescent="0.2">
      <c r="Q186" s="411" t="s">
        <v>254</v>
      </c>
      <c r="R186" s="411" t="s">
        <v>240</v>
      </c>
    </row>
    <row r="187" spans="17:18" x14ac:dyDescent="0.2">
      <c r="Q187" s="411" t="s">
        <v>246</v>
      </c>
      <c r="R187" s="411" t="s">
        <v>240</v>
      </c>
    </row>
    <row r="188" spans="17:18" x14ac:dyDescent="0.2">
      <c r="Q188" s="411" t="s">
        <v>317</v>
      </c>
      <c r="R188" s="411" t="s">
        <v>313</v>
      </c>
    </row>
    <row r="189" spans="17:18" x14ac:dyDescent="0.2">
      <c r="Q189" s="411" t="s">
        <v>596</v>
      </c>
      <c r="R189" s="411" t="s">
        <v>593</v>
      </c>
    </row>
    <row r="190" spans="17:18" x14ac:dyDescent="0.2">
      <c r="Q190" s="411" t="s">
        <v>563</v>
      </c>
      <c r="R190" s="411" t="s">
        <v>564</v>
      </c>
    </row>
    <row r="191" spans="17:18" x14ac:dyDescent="0.2">
      <c r="Q191" s="411" t="s">
        <v>541</v>
      </c>
      <c r="R191" s="411" t="s">
        <v>538</v>
      </c>
    </row>
    <row r="192" spans="17:18" x14ac:dyDescent="0.2">
      <c r="Q192" s="411" t="s">
        <v>553</v>
      </c>
      <c r="R192" s="411" t="s">
        <v>538</v>
      </c>
    </row>
    <row r="193" spans="17:18" x14ac:dyDescent="0.2">
      <c r="Q193" s="411" t="s">
        <v>566</v>
      </c>
      <c r="R193" s="411" t="s">
        <v>564</v>
      </c>
    </row>
    <row r="194" spans="17:18" x14ac:dyDescent="0.2">
      <c r="Q194" s="411" t="s">
        <v>416</v>
      </c>
      <c r="R194" s="411" t="s">
        <v>415</v>
      </c>
    </row>
    <row r="195" spans="17:18" x14ac:dyDescent="0.2">
      <c r="Q195" s="411" t="s">
        <v>310</v>
      </c>
      <c r="R195" s="411" t="s">
        <v>311</v>
      </c>
    </row>
    <row r="196" spans="17:18" x14ac:dyDescent="0.2">
      <c r="Q196" s="411" t="s">
        <v>403</v>
      </c>
      <c r="R196" s="411" t="s">
        <v>404</v>
      </c>
    </row>
    <row r="197" spans="17:18" x14ac:dyDescent="0.2">
      <c r="Q197" s="411" t="s">
        <v>611</v>
      </c>
      <c r="R197" s="411" t="s">
        <v>609</v>
      </c>
    </row>
    <row r="198" spans="17:18" x14ac:dyDescent="0.2">
      <c r="Q198" s="411" t="s">
        <v>378</v>
      </c>
      <c r="R198" s="411" t="s">
        <v>379</v>
      </c>
    </row>
    <row r="199" spans="17:18" x14ac:dyDescent="0.2">
      <c r="Q199" s="411" t="s">
        <v>378</v>
      </c>
      <c r="R199" s="411" t="s">
        <v>379</v>
      </c>
    </row>
    <row r="200" spans="17:18" x14ac:dyDescent="0.2">
      <c r="Q200" s="411" t="s">
        <v>550</v>
      </c>
      <c r="R200" s="411" t="s">
        <v>538</v>
      </c>
    </row>
    <row r="201" spans="17:18" x14ac:dyDescent="0.2">
      <c r="Q201" s="411" t="s">
        <v>353</v>
      </c>
      <c r="R201" s="411" t="s">
        <v>352</v>
      </c>
    </row>
    <row r="202" spans="17:18" x14ac:dyDescent="0.2">
      <c r="Q202" s="411" t="s">
        <v>501</v>
      </c>
      <c r="R202" s="411" t="s">
        <v>498</v>
      </c>
    </row>
    <row r="203" spans="17:18" x14ac:dyDescent="0.2">
      <c r="Q203" s="411" t="s">
        <v>434</v>
      </c>
      <c r="R203" s="411" t="s">
        <v>424</v>
      </c>
    </row>
    <row r="204" spans="17:18" x14ac:dyDescent="0.2">
      <c r="Q204" s="411" t="s">
        <v>619</v>
      </c>
      <c r="R204" s="411" t="s">
        <v>620</v>
      </c>
    </row>
    <row r="205" spans="17:18" x14ac:dyDescent="0.2">
      <c r="Q205" s="411" t="s">
        <v>388</v>
      </c>
      <c r="R205" s="411" t="s">
        <v>383</v>
      </c>
    </row>
    <row r="206" spans="17:18" x14ac:dyDescent="0.2">
      <c r="Q206" s="411" t="s">
        <v>629</v>
      </c>
      <c r="R206" s="411" t="s">
        <v>630</v>
      </c>
    </row>
    <row r="207" spans="17:18" x14ac:dyDescent="0.2">
      <c r="Q207" s="411" t="s">
        <v>245</v>
      </c>
      <c r="R207" s="411" t="s">
        <v>240</v>
      </c>
    </row>
    <row r="208" spans="17:18" x14ac:dyDescent="0.2">
      <c r="Q208" s="411" t="s">
        <v>241</v>
      </c>
      <c r="R208" s="411" t="s">
        <v>240</v>
      </c>
    </row>
    <row r="209" spans="17:18" x14ac:dyDescent="0.2">
      <c r="Q209" s="411" t="s">
        <v>638</v>
      </c>
      <c r="R209" s="411" t="s">
        <v>637</v>
      </c>
    </row>
    <row r="210" spans="17:18" x14ac:dyDescent="0.2">
      <c r="Q210" s="411" t="s">
        <v>552</v>
      </c>
      <c r="R210" s="411" t="s">
        <v>538</v>
      </c>
    </row>
    <row r="211" spans="17:18" x14ac:dyDescent="0.2">
      <c r="Q211" s="411" t="s">
        <v>474</v>
      </c>
      <c r="R211" s="411" t="s">
        <v>470</v>
      </c>
    </row>
    <row r="212" spans="17:18" x14ac:dyDescent="0.2">
      <c r="Q212" s="411" t="s">
        <v>517</v>
      </c>
      <c r="R212" s="411" t="s">
        <v>516</v>
      </c>
    </row>
    <row r="213" spans="17:18" x14ac:dyDescent="0.2">
      <c r="Q213" s="411" t="s">
        <v>376</v>
      </c>
      <c r="R213" s="411" t="s">
        <v>377</v>
      </c>
    </row>
    <row r="214" spans="17:18" x14ac:dyDescent="0.2">
      <c r="Q214" s="411" t="s">
        <v>370</v>
      </c>
      <c r="R214" s="411" t="s">
        <v>360</v>
      </c>
    </row>
    <row r="215" spans="17:18" x14ac:dyDescent="0.2">
      <c r="Q215" s="411" t="s">
        <v>419</v>
      </c>
      <c r="R215" s="411" t="s">
        <v>415</v>
      </c>
    </row>
    <row r="216" spans="17:18" x14ac:dyDescent="0.2">
      <c r="Q216" s="411" t="s">
        <v>422</v>
      </c>
      <c r="R216" s="411" t="s">
        <v>415</v>
      </c>
    </row>
    <row r="217" spans="17:18" x14ac:dyDescent="0.2">
      <c r="Q217" s="411" t="s">
        <v>342</v>
      </c>
      <c r="R217" s="411" t="s">
        <v>333</v>
      </c>
    </row>
    <row r="218" spans="17:18" x14ac:dyDescent="0.2">
      <c r="Q218" s="411" t="s">
        <v>505</v>
      </c>
      <c r="R218" s="411" t="s">
        <v>498</v>
      </c>
    </row>
    <row r="219" spans="17:18" x14ac:dyDescent="0.2">
      <c r="Q219" s="411" t="s">
        <v>249</v>
      </c>
      <c r="R219" s="411" t="s">
        <v>240</v>
      </c>
    </row>
    <row r="220" spans="17:18" x14ac:dyDescent="0.2">
      <c r="Q220" s="411" t="s">
        <v>389</v>
      </c>
      <c r="R220" s="411" t="s">
        <v>383</v>
      </c>
    </row>
    <row r="221" spans="17:18" x14ac:dyDescent="0.2">
      <c r="Q221" s="411" t="s">
        <v>426</v>
      </c>
      <c r="R221" s="411" t="s">
        <v>424</v>
      </c>
    </row>
    <row r="222" spans="17:18" x14ac:dyDescent="0.2">
      <c r="Q222" s="411" t="s">
        <v>633</v>
      </c>
      <c r="R222" s="411" t="s">
        <v>634</v>
      </c>
    </row>
    <row r="223" spans="17:18" x14ac:dyDescent="0.2">
      <c r="Q223" s="411" t="s">
        <v>402</v>
      </c>
      <c r="R223" s="411" t="s">
        <v>397</v>
      </c>
    </row>
    <row r="224" spans="17:18" x14ac:dyDescent="0.2">
      <c r="Q224" s="411" t="s">
        <v>438</v>
      </c>
      <c r="R224" s="411" t="s">
        <v>439</v>
      </c>
    </row>
    <row r="225" spans="17:18" x14ac:dyDescent="0.2">
      <c r="Q225" s="411" t="s">
        <v>438</v>
      </c>
      <c r="R225" s="411" t="s">
        <v>439</v>
      </c>
    </row>
    <row r="226" spans="17:18" x14ac:dyDescent="0.2">
      <c r="Q226" s="411" t="s">
        <v>438</v>
      </c>
      <c r="R226" s="411" t="s">
        <v>439</v>
      </c>
    </row>
    <row r="227" spans="17:18" x14ac:dyDescent="0.2">
      <c r="Q227" s="411" t="s">
        <v>438</v>
      </c>
      <c r="R227" s="411" t="s">
        <v>439</v>
      </c>
    </row>
    <row r="228" spans="17:18" x14ac:dyDescent="0.2">
      <c r="Q228" s="411" t="s">
        <v>395</v>
      </c>
      <c r="R228" s="411" t="s">
        <v>391</v>
      </c>
    </row>
    <row r="229" spans="17:18" x14ac:dyDescent="0.2">
      <c r="Q229" s="411" t="s">
        <v>321</v>
      </c>
      <c r="R229" s="411" t="s">
        <v>320</v>
      </c>
    </row>
    <row r="230" spans="17:18" x14ac:dyDescent="0.2">
      <c r="Q230" s="411" t="s">
        <v>273</v>
      </c>
      <c r="R230" s="411" t="s">
        <v>274</v>
      </c>
    </row>
    <row r="231" spans="17:18" x14ac:dyDescent="0.2">
      <c r="Q231" s="411" t="s">
        <v>263</v>
      </c>
      <c r="R231" s="411" t="s">
        <v>261</v>
      </c>
    </row>
    <row r="232" spans="17:18" x14ac:dyDescent="0.2">
      <c r="Q232" s="411" t="s">
        <v>337</v>
      </c>
      <c r="R232" s="411" t="s">
        <v>333</v>
      </c>
    </row>
    <row r="233" spans="17:18" x14ac:dyDescent="0.2">
      <c r="Q233" s="411" t="s">
        <v>605</v>
      </c>
      <c r="R233" s="411" t="s">
        <v>603</v>
      </c>
    </row>
    <row r="234" spans="17:18" x14ac:dyDescent="0.2">
      <c r="Q234" s="411" t="s">
        <v>304</v>
      </c>
      <c r="R234" s="411" t="s">
        <v>295</v>
      </c>
    </row>
    <row r="235" spans="17:18" x14ac:dyDescent="0.2">
      <c r="Q235" s="411" t="s">
        <v>259</v>
      </c>
      <c r="R235" s="411" t="s">
        <v>256</v>
      </c>
    </row>
    <row r="236" spans="17:18" x14ac:dyDescent="0.2">
      <c r="Q236" s="411" t="s">
        <v>236</v>
      </c>
      <c r="R236" s="411" t="s">
        <v>237</v>
      </c>
    </row>
    <row r="237" spans="17:18" x14ac:dyDescent="0.2">
      <c r="Q237" s="411" t="s">
        <v>236</v>
      </c>
      <c r="R237" s="411" t="s">
        <v>238</v>
      </c>
    </row>
    <row r="238" spans="17:18" x14ac:dyDescent="0.2">
      <c r="Q238" s="411" t="s">
        <v>236</v>
      </c>
      <c r="R238" s="411" t="s">
        <v>238</v>
      </c>
    </row>
    <row r="239" spans="17:18" x14ac:dyDescent="0.2">
      <c r="Q239" s="411" t="s">
        <v>236</v>
      </c>
      <c r="R239" s="411" t="s">
        <v>238</v>
      </c>
    </row>
    <row r="240" spans="17:18" x14ac:dyDescent="0.2">
      <c r="Q240" s="411" t="s">
        <v>236</v>
      </c>
      <c r="R240" s="411" t="s">
        <v>352</v>
      </c>
    </row>
    <row r="241" spans="17:18" x14ac:dyDescent="0.2">
      <c r="Q241" s="411" t="s">
        <v>286</v>
      </c>
      <c r="R241" s="411" t="s">
        <v>277</v>
      </c>
    </row>
    <row r="242" spans="17:18" x14ac:dyDescent="0.2">
      <c r="Q242" s="411" t="s">
        <v>567</v>
      </c>
      <c r="R242" s="411" t="s">
        <v>568</v>
      </c>
    </row>
    <row r="243" spans="17:18" x14ac:dyDescent="0.2">
      <c r="Q243" s="411" t="s">
        <v>400</v>
      </c>
      <c r="R243" s="411" t="s">
        <v>397</v>
      </c>
    </row>
    <row r="244" spans="17:18" x14ac:dyDescent="0.2">
      <c r="Q244" s="411" t="s">
        <v>506</v>
      </c>
      <c r="R244" s="411" t="s">
        <v>507</v>
      </c>
    </row>
    <row r="245" spans="17:18" x14ac:dyDescent="0.2">
      <c r="Q245" s="411" t="s">
        <v>582</v>
      </c>
      <c r="R245" s="411" t="s">
        <v>575</v>
      </c>
    </row>
    <row r="246" spans="17:18" x14ac:dyDescent="0.2">
      <c r="Q246" s="411" t="s">
        <v>492</v>
      </c>
      <c r="R246" s="411" t="s">
        <v>491</v>
      </c>
    </row>
    <row r="247" spans="17:18" x14ac:dyDescent="0.2">
      <c r="Q247" s="411" t="s">
        <v>640</v>
      </c>
      <c r="R247" s="411" t="s">
        <v>637</v>
      </c>
    </row>
    <row r="248" spans="17:18" x14ac:dyDescent="0.2">
      <c r="Q248" s="411" t="s">
        <v>559</v>
      </c>
      <c r="R248" s="411" t="s">
        <v>558</v>
      </c>
    </row>
    <row r="249" spans="17:18" x14ac:dyDescent="0.2">
      <c r="Q249" s="411" t="s">
        <v>583</v>
      </c>
      <c r="R249" s="411" t="s">
        <v>584</v>
      </c>
    </row>
    <row r="250" spans="17:18" x14ac:dyDescent="0.2">
      <c r="Q250" s="411" t="s">
        <v>361</v>
      </c>
      <c r="R250" s="411" t="s">
        <v>360</v>
      </c>
    </row>
    <row r="251" spans="17:18" x14ac:dyDescent="0.2">
      <c r="Q251" s="411" t="s">
        <v>569</v>
      </c>
      <c r="R251" s="411" t="s">
        <v>568</v>
      </c>
    </row>
    <row r="252" spans="17:18" x14ac:dyDescent="0.2">
      <c r="Q252" s="411" t="s">
        <v>418</v>
      </c>
      <c r="R252" s="411" t="s">
        <v>415</v>
      </c>
    </row>
    <row r="253" spans="17:18" x14ac:dyDescent="0.2">
      <c r="Q253" s="411" t="s">
        <v>421</v>
      </c>
      <c r="R253" s="411" t="s">
        <v>415</v>
      </c>
    </row>
    <row r="254" spans="17:18" x14ac:dyDescent="0.2">
      <c r="Q254" s="411" t="s">
        <v>525</v>
      </c>
      <c r="R254" s="411" t="s">
        <v>526</v>
      </c>
    </row>
    <row r="255" spans="17:18" x14ac:dyDescent="0.2">
      <c r="Q255" s="411" t="s">
        <v>433</v>
      </c>
      <c r="R255" s="411" t="s">
        <v>424</v>
      </c>
    </row>
    <row r="256" spans="17:18" x14ac:dyDescent="0.2">
      <c r="Q256" s="411" t="s">
        <v>331</v>
      </c>
      <c r="R256" s="411" t="s">
        <v>327</v>
      </c>
    </row>
    <row r="257" spans="17:18" x14ac:dyDescent="0.2">
      <c r="Q257" s="411" t="s">
        <v>572</v>
      </c>
      <c r="R257" s="411" t="s">
        <v>573</v>
      </c>
    </row>
    <row r="258" spans="17:18" x14ac:dyDescent="0.2">
      <c r="Q258" s="411" t="s">
        <v>463</v>
      </c>
      <c r="R258" s="411" t="s">
        <v>459</v>
      </c>
    </row>
    <row r="259" spans="17:18" x14ac:dyDescent="0.2">
      <c r="Q259" s="411" t="s">
        <v>523</v>
      </c>
      <c r="R259" s="411" t="s">
        <v>516</v>
      </c>
    </row>
    <row r="260" spans="17:18" x14ac:dyDescent="0.2">
      <c r="Q260" s="411" t="s">
        <v>316</v>
      </c>
      <c r="R260" s="411" t="s">
        <v>313</v>
      </c>
    </row>
    <row r="261" spans="17:18" x14ac:dyDescent="0.2">
      <c r="Q261" s="411" t="s">
        <v>316</v>
      </c>
      <c r="R261" s="411" t="s">
        <v>313</v>
      </c>
    </row>
    <row r="262" spans="17:18" x14ac:dyDescent="0.2">
      <c r="Q262" s="411" t="s">
        <v>536</v>
      </c>
      <c r="R262" s="411" t="s">
        <v>531</v>
      </c>
    </row>
    <row r="263" spans="17:18" x14ac:dyDescent="0.2">
      <c r="Q263" s="411" t="s">
        <v>617</v>
      </c>
      <c r="R263" s="411" t="s">
        <v>609</v>
      </c>
    </row>
    <row r="264" spans="17:18" x14ac:dyDescent="0.2">
      <c r="Q264" s="411" t="s">
        <v>372</v>
      </c>
      <c r="R264" s="411" t="s">
        <v>360</v>
      </c>
    </row>
    <row r="265" spans="17:18" x14ac:dyDescent="0.2">
      <c r="Q265" s="411" t="s">
        <v>460</v>
      </c>
      <c r="R265" s="411" t="s">
        <v>459</v>
      </c>
    </row>
    <row r="266" spans="17:18" x14ac:dyDescent="0.2">
      <c r="Q266" s="411" t="s">
        <v>347</v>
      </c>
      <c r="R266" s="411" t="s">
        <v>344</v>
      </c>
    </row>
    <row r="267" spans="17:18" x14ac:dyDescent="0.2">
      <c r="Q267" s="411" t="s">
        <v>636</v>
      </c>
      <c r="R267" s="411" t="s">
        <v>637</v>
      </c>
    </row>
    <row r="268" spans="17:18" x14ac:dyDescent="0.2">
      <c r="Q268" s="411" t="s">
        <v>452</v>
      </c>
      <c r="R268" s="411" t="s">
        <v>451</v>
      </c>
    </row>
    <row r="269" spans="17:18" x14ac:dyDescent="0.2">
      <c r="Q269" s="411" t="s">
        <v>511</v>
      </c>
      <c r="R269" s="411" t="s">
        <v>509</v>
      </c>
    </row>
    <row r="270" spans="17:18" x14ac:dyDescent="0.2">
      <c r="Q270" s="411" t="s">
        <v>323</v>
      </c>
      <c r="R270" s="411" t="s">
        <v>324</v>
      </c>
    </row>
    <row r="271" spans="17:18" x14ac:dyDescent="0.2">
      <c r="Q271" s="411" t="s">
        <v>323</v>
      </c>
      <c r="R271" s="411" t="s">
        <v>324</v>
      </c>
    </row>
    <row r="272" spans="17:18" x14ac:dyDescent="0.2">
      <c r="Q272" s="411" t="s">
        <v>335</v>
      </c>
      <c r="R272" s="411" t="s">
        <v>333</v>
      </c>
    </row>
    <row r="273" spans="17:18" x14ac:dyDescent="0.2">
      <c r="Q273" s="411" t="s">
        <v>283</v>
      </c>
      <c r="R273" s="411" t="s">
        <v>277</v>
      </c>
    </row>
    <row r="274" spans="17:18" x14ac:dyDescent="0.2">
      <c r="Q274" s="411" t="s">
        <v>312</v>
      </c>
      <c r="R274" s="411" t="s">
        <v>313</v>
      </c>
    </row>
    <row r="275" spans="17:18" x14ac:dyDescent="0.2">
      <c r="Q275" s="411" t="s">
        <v>450</v>
      </c>
      <c r="R275" s="411" t="s">
        <v>451</v>
      </c>
    </row>
    <row r="276" spans="17:18" x14ac:dyDescent="0.2">
      <c r="Q276" s="411" t="s">
        <v>271</v>
      </c>
      <c r="R276" s="411" t="s">
        <v>272</v>
      </c>
    </row>
    <row r="277" spans="17:18" x14ac:dyDescent="0.2">
      <c r="Q277" s="411" t="s">
        <v>588</v>
      </c>
      <c r="R277" s="411" t="s">
        <v>589</v>
      </c>
    </row>
    <row r="278" spans="17:18" x14ac:dyDescent="0.2">
      <c r="Q278" s="411" t="s">
        <v>562</v>
      </c>
      <c r="R278" s="411" t="s">
        <v>561</v>
      </c>
    </row>
    <row r="279" spans="17:18" x14ac:dyDescent="0.2">
      <c r="Q279" s="411" t="s">
        <v>615</v>
      </c>
      <c r="R279" s="411" t="s">
        <v>609</v>
      </c>
    </row>
    <row r="280" spans="17:18" x14ac:dyDescent="0.2">
      <c r="Q280" s="411" t="s">
        <v>371</v>
      </c>
      <c r="R280" s="411" t="s">
        <v>360</v>
      </c>
    </row>
    <row r="281" spans="17:18" x14ac:dyDescent="0.2">
      <c r="Q281" s="411" t="s">
        <v>247</v>
      </c>
      <c r="R281" s="411" t="s">
        <v>240</v>
      </c>
    </row>
    <row r="282" spans="17:18" x14ac:dyDescent="0.2">
      <c r="Q282" s="411" t="s">
        <v>354</v>
      </c>
      <c r="R282" s="411" t="s">
        <v>355</v>
      </c>
    </row>
    <row r="283" spans="17:18" x14ac:dyDescent="0.2">
      <c r="Q283" s="411" t="s">
        <v>399</v>
      </c>
      <c r="R283" s="411" t="s">
        <v>397</v>
      </c>
    </row>
    <row r="284" spans="17:18" x14ac:dyDescent="0.2">
      <c r="Q284" s="411" t="s">
        <v>440</v>
      </c>
      <c r="R284" s="411" t="s">
        <v>441</v>
      </c>
    </row>
    <row r="285" spans="17:18" x14ac:dyDescent="0.2">
      <c r="Q285" s="411" t="s">
        <v>435</v>
      </c>
      <c r="R285" s="411" t="s">
        <v>424</v>
      </c>
    </row>
    <row r="286" spans="17:18" x14ac:dyDescent="0.2">
      <c r="Q286" s="411" t="s">
        <v>326</v>
      </c>
      <c r="R286" s="411" t="s">
        <v>327</v>
      </c>
    </row>
    <row r="287" spans="17:18" x14ac:dyDescent="0.2">
      <c r="Q287" s="411" t="s">
        <v>537</v>
      </c>
      <c r="R287" s="411" t="s">
        <v>538</v>
      </c>
    </row>
    <row r="288" spans="17:18" x14ac:dyDescent="0.2">
      <c r="Q288" s="411" t="s">
        <v>533</v>
      </c>
      <c r="R288" s="411" t="s">
        <v>531</v>
      </c>
    </row>
    <row r="289" spans="17:18" x14ac:dyDescent="0.2">
      <c r="Q289" s="411" t="s">
        <v>357</v>
      </c>
      <c r="R289" s="411" t="s">
        <v>355</v>
      </c>
    </row>
    <row r="290" spans="17:18" x14ac:dyDescent="0.2">
      <c r="Q290" s="411" t="s">
        <v>601</v>
      </c>
      <c r="R290" s="411" t="s">
        <v>599</v>
      </c>
    </row>
    <row r="291" spans="17:18" x14ac:dyDescent="0.2">
      <c r="Q291" s="411" t="s">
        <v>504</v>
      </c>
      <c r="R291" s="411" t="s">
        <v>498</v>
      </c>
    </row>
    <row r="292" spans="17:18" x14ac:dyDescent="0.2">
      <c r="Q292" s="411" t="s">
        <v>328</v>
      </c>
      <c r="R292" s="411" t="s">
        <v>327</v>
      </c>
    </row>
    <row r="293" spans="17:18" x14ac:dyDescent="0.2">
      <c r="Q293" s="411" t="s">
        <v>560</v>
      </c>
      <c r="R293" s="411" t="s">
        <v>561</v>
      </c>
    </row>
    <row r="294" spans="17:18" x14ac:dyDescent="0.2">
      <c r="Q294" s="411" t="s">
        <v>363</v>
      </c>
      <c r="R294" s="411" t="s">
        <v>360</v>
      </c>
    </row>
    <row r="295" spans="17:18" x14ac:dyDescent="0.2">
      <c r="Q295" s="411" t="s">
        <v>374</v>
      </c>
      <c r="R295" s="411" t="s">
        <v>375</v>
      </c>
    </row>
    <row r="296" spans="17:18" x14ac:dyDescent="0.2">
      <c r="Q296" s="411" t="s">
        <v>623</v>
      </c>
      <c r="R296" s="411" t="s">
        <v>624</v>
      </c>
    </row>
    <row r="297" spans="17:18" x14ac:dyDescent="0.2">
      <c r="Q297" s="411" t="s">
        <v>530</v>
      </c>
      <c r="R297" s="411" t="s">
        <v>531</v>
      </c>
    </row>
    <row r="298" spans="17:18" x14ac:dyDescent="0.2">
      <c r="Q298" s="411" t="s">
        <v>461</v>
      </c>
      <c r="R298" s="411" t="s">
        <v>459</v>
      </c>
    </row>
    <row r="299" spans="17:18" x14ac:dyDescent="0.2">
      <c r="Q299" s="411" t="s">
        <v>577</v>
      </c>
      <c r="R299" s="411" t="s">
        <v>575</v>
      </c>
    </row>
    <row r="300" spans="17:18" x14ac:dyDescent="0.2">
      <c r="Q300" s="411" t="s">
        <v>414</v>
      </c>
      <c r="R300" s="411" t="s">
        <v>415</v>
      </c>
    </row>
    <row r="301" spans="17:18" x14ac:dyDescent="0.2">
      <c r="Q301" s="411" t="s">
        <v>453</v>
      </c>
      <c r="R301" s="411" t="s">
        <v>451</v>
      </c>
    </row>
    <row r="302" spans="17:18" x14ac:dyDescent="0.2">
      <c r="Q302" s="411" t="s">
        <v>614</v>
      </c>
      <c r="R302" s="411" t="s">
        <v>609</v>
      </c>
    </row>
    <row r="303" spans="17:18" x14ac:dyDescent="0.2">
      <c r="Q303" s="411" t="s">
        <v>570</v>
      </c>
      <c r="R303" s="411" t="s">
        <v>568</v>
      </c>
    </row>
    <row r="304" spans="17:18" x14ac:dyDescent="0.2">
      <c r="Q304" s="411" t="s">
        <v>557</v>
      </c>
      <c r="R304" s="411" t="s">
        <v>558</v>
      </c>
    </row>
    <row r="305" spans="17:18" x14ac:dyDescent="0.2">
      <c r="Q305" s="411" t="s">
        <v>574</v>
      </c>
      <c r="R305" s="411" t="s">
        <v>575</v>
      </c>
    </row>
    <row r="306" spans="17:18" x14ac:dyDescent="0.2">
      <c r="Q306" s="411" t="s">
        <v>351</v>
      </c>
      <c r="R306" s="411" t="s">
        <v>344</v>
      </c>
    </row>
    <row r="307" spans="17:18" x14ac:dyDescent="0.2">
      <c r="Q307" s="411" t="s">
        <v>290</v>
      </c>
      <c r="R307" s="411" t="s">
        <v>277</v>
      </c>
    </row>
    <row r="308" spans="17:18" x14ac:dyDescent="0.2">
      <c r="Q308" s="411" t="s">
        <v>481</v>
      </c>
      <c r="R308" s="411" t="s">
        <v>480</v>
      </c>
    </row>
    <row r="309" spans="17:18" x14ac:dyDescent="0.2">
      <c r="Q309" s="411" t="s">
        <v>549</v>
      </c>
      <c r="R309" s="411" t="s">
        <v>538</v>
      </c>
    </row>
    <row r="310" spans="17:18" x14ac:dyDescent="0.2">
      <c r="Q310" s="411" t="s">
        <v>258</v>
      </c>
      <c r="R310" s="411" t="s">
        <v>256</v>
      </c>
    </row>
    <row r="311" spans="17:18" x14ac:dyDescent="0.2">
      <c r="Q311" s="411" t="s">
        <v>565</v>
      </c>
      <c r="R311" s="411" t="s">
        <v>564</v>
      </c>
    </row>
    <row r="312" spans="17:18" x14ac:dyDescent="0.2">
      <c r="Q312" s="411" t="s">
        <v>267</v>
      </c>
      <c r="R312" s="411" t="s">
        <v>265</v>
      </c>
    </row>
    <row r="313" spans="17:18" x14ac:dyDescent="0.2">
      <c r="Q313" s="411" t="s">
        <v>494</v>
      </c>
      <c r="R313" s="411" t="s">
        <v>491</v>
      </c>
    </row>
    <row r="314" spans="17:18" x14ac:dyDescent="0.2">
      <c r="Q314" s="411" t="s">
        <v>282</v>
      </c>
      <c r="R314" s="411" t="s">
        <v>277</v>
      </c>
    </row>
    <row r="315" spans="17:18" x14ac:dyDescent="0.2">
      <c r="Q315" s="411" t="s">
        <v>510</v>
      </c>
      <c r="R315" s="411" t="s">
        <v>509</v>
      </c>
    </row>
    <row r="316" spans="17:18" x14ac:dyDescent="0.2">
      <c r="Q316" s="411" t="s">
        <v>613</v>
      </c>
      <c r="R316" s="411" t="s">
        <v>609</v>
      </c>
    </row>
    <row r="317" spans="17:18" x14ac:dyDescent="0.2">
      <c r="Q317" s="411" t="s">
        <v>243</v>
      </c>
      <c r="R317" s="411" t="s">
        <v>240</v>
      </c>
    </row>
    <row r="318" spans="17:18" x14ac:dyDescent="0.2">
      <c r="Q318" s="411" t="s">
        <v>467</v>
      </c>
      <c r="R318" s="411" t="s">
        <v>468</v>
      </c>
    </row>
    <row r="319" spans="17:18" x14ac:dyDescent="0.2">
      <c r="Q319" s="411" t="s">
        <v>579</v>
      </c>
      <c r="R319" s="411" t="s">
        <v>575</v>
      </c>
    </row>
    <row r="320" spans="17:18" x14ac:dyDescent="0.2">
      <c r="Q320" s="411" t="s">
        <v>616</v>
      </c>
      <c r="R320" s="411" t="s">
        <v>609</v>
      </c>
    </row>
    <row r="321" spans="17:18" x14ac:dyDescent="0.2">
      <c r="Q321" s="411" t="s">
        <v>348</v>
      </c>
      <c r="R321" s="411" t="s">
        <v>344</v>
      </c>
    </row>
    <row r="322" spans="17:18" x14ac:dyDescent="0.2">
      <c r="Q322" s="411" t="s">
        <v>278</v>
      </c>
      <c r="R322" s="411" t="s">
        <v>277</v>
      </c>
    </row>
    <row r="323" spans="17:18" x14ac:dyDescent="0.2">
      <c r="Q323" s="411" t="s">
        <v>338</v>
      </c>
      <c r="R323" s="411" t="s">
        <v>333</v>
      </c>
    </row>
    <row r="324" spans="17:18" x14ac:dyDescent="0.2">
      <c r="Q324" s="411" t="s">
        <v>356</v>
      </c>
      <c r="R324" s="411" t="s">
        <v>355</v>
      </c>
    </row>
    <row r="325" spans="17:18" x14ac:dyDescent="0.2">
      <c r="Q325" s="411" t="s">
        <v>387</v>
      </c>
      <c r="R325" s="411" t="s">
        <v>383</v>
      </c>
    </row>
    <row r="326" spans="17:18" x14ac:dyDescent="0.2">
      <c r="Q326" s="411" t="s">
        <v>514</v>
      </c>
      <c r="R326" s="411" t="s">
        <v>513</v>
      </c>
    </row>
    <row r="327" spans="17:18" x14ac:dyDescent="0.2">
      <c r="Q327" s="411" t="s">
        <v>242</v>
      </c>
      <c r="R327" s="411" t="s">
        <v>240</v>
      </c>
    </row>
    <row r="328" spans="17:18" x14ac:dyDescent="0.2">
      <c r="Q328" s="411" t="s">
        <v>392</v>
      </c>
      <c r="R328" s="411" t="s">
        <v>391</v>
      </c>
    </row>
    <row r="329" spans="17:18" x14ac:dyDescent="0.2">
      <c r="Q329" s="411" t="s">
        <v>406</v>
      </c>
      <c r="R329" s="411" t="s">
        <v>404</v>
      </c>
    </row>
    <row r="330" spans="17:18" x14ac:dyDescent="0.2">
      <c r="Q330" s="411" t="s">
        <v>405</v>
      </c>
      <c r="R330" s="411" t="s">
        <v>404</v>
      </c>
    </row>
    <row r="331" spans="17:18" x14ac:dyDescent="0.2">
      <c r="Q331" s="411" t="s">
        <v>534</v>
      </c>
      <c r="R331" s="411" t="s">
        <v>531</v>
      </c>
    </row>
    <row r="332" spans="17:18" x14ac:dyDescent="0.2">
      <c r="Q332" s="411" t="s">
        <v>497</v>
      </c>
      <c r="R332" s="411" t="s">
        <v>498</v>
      </c>
    </row>
    <row r="333" spans="17:18" x14ac:dyDescent="0.2">
      <c r="Q333" s="411" t="s">
        <v>442</v>
      </c>
      <c r="R333" s="411" t="s">
        <v>441</v>
      </c>
    </row>
    <row r="334" spans="17:18" x14ac:dyDescent="0.2">
      <c r="Q334" s="411" t="s">
        <v>556</v>
      </c>
      <c r="R334" s="411" t="s">
        <v>538</v>
      </c>
    </row>
    <row r="335" spans="17:18" x14ac:dyDescent="0.2">
      <c r="Q335" s="411" t="s">
        <v>436</v>
      </c>
      <c r="R335" s="411" t="s">
        <v>437</v>
      </c>
    </row>
    <row r="336" spans="17:18" x14ac:dyDescent="0.2">
      <c r="Q336" s="411" t="s">
        <v>315</v>
      </c>
      <c r="R336" s="411" t="s">
        <v>313</v>
      </c>
    </row>
    <row r="337" spans="17:18" x14ac:dyDescent="0.2">
      <c r="Q337" s="411" t="s">
        <v>381</v>
      </c>
      <c r="R337" s="411" t="s">
        <v>379</v>
      </c>
    </row>
    <row r="338" spans="17:18" x14ac:dyDescent="0.2">
      <c r="Q338" s="411" t="s">
        <v>475</v>
      </c>
      <c r="R338" s="411" t="s">
        <v>470</v>
      </c>
    </row>
    <row r="339" spans="17:18" x14ac:dyDescent="0.2">
      <c r="Q339" s="411" t="s">
        <v>606</v>
      </c>
      <c r="R339" s="411" t="s">
        <v>607</v>
      </c>
    </row>
    <row r="340" spans="17:18" x14ac:dyDescent="0.2">
      <c r="Q340" s="411" t="s">
        <v>305</v>
      </c>
      <c r="R340" s="411" t="s">
        <v>295</v>
      </c>
    </row>
    <row r="341" spans="17:18" x14ac:dyDescent="0.2">
      <c r="Q341" s="411" t="s">
        <v>302</v>
      </c>
      <c r="R341" s="411" t="s">
        <v>295</v>
      </c>
    </row>
    <row r="342" spans="17:18" x14ac:dyDescent="0.2">
      <c r="Q342" s="411" t="s">
        <v>385</v>
      </c>
      <c r="R342" s="411" t="s">
        <v>383</v>
      </c>
    </row>
    <row r="343" spans="17:18" x14ac:dyDescent="0.2">
      <c r="Q343" s="411" t="s">
        <v>597</v>
      </c>
      <c r="R343" s="411" t="s">
        <v>593</v>
      </c>
    </row>
  </sheetData>
  <sortState ref="Q3:R343">
    <sortCondition ref="Q3:Q343"/>
  </sortState>
  <mergeCells count="1">
    <mergeCell ref="G15:N15"/>
  </mergeCells>
  <dataValidations disablePrompts="1" count="1">
    <dataValidation type="list" allowBlank="1" showInputMessage="1" showErrorMessage="1" sqref="K1">
      <formula1>TVA</formula1>
    </dataValidation>
  </dataValidations>
  <pageMargins left="0.7" right="0.7" top="0.75" bottom="0.75" header="0.3" footer="0.3"/>
  <pageSetup paperSize="9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Formulaire</vt:lpstr>
      <vt:lpstr>Acceuil</vt:lpstr>
      <vt:lpstr>Devis</vt:lpstr>
      <vt:lpstr>Lignes de calculs</vt:lpstr>
      <vt:lpstr>Facture</vt:lpstr>
      <vt:lpstr>Coût de revient</vt:lpstr>
      <vt:lpstr>Ligne de décompte réel achat</vt:lpstr>
      <vt:lpstr>Référence Client</vt:lpstr>
      <vt:lpstr>Objectif</vt:lpstr>
      <vt:lpstr>Bibliotèque</vt:lpstr>
      <vt:lpstr>Code_postal</vt:lpstr>
      <vt:lpstr>Créateur</vt:lpstr>
      <vt:lpstr>Date</vt:lpstr>
      <vt:lpstr>Désignation_</vt:lpstr>
      <vt:lpstr>Gagné</vt:lpstr>
      <vt:lpstr>'Lignes de calculs'!Impression_des_titres</vt:lpstr>
      <vt:lpstr>tableau_postal</vt:lpstr>
      <vt:lpstr>TVA</vt:lpstr>
      <vt:lpstr>Ville</vt:lpstr>
      <vt:lpstr>Acceuil!Zone_d_impression</vt:lpstr>
      <vt:lpstr>Devis!Zone_d_impression</vt:lpstr>
      <vt:lpstr>Facture!Zone_d_impression</vt:lpstr>
      <vt:lpstr>'Lignes de calculs'!Zone_d_impression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Concept Chauffage</dc:creator>
  <cp:lastModifiedBy>Romain Pintadu</cp:lastModifiedBy>
  <cp:lastPrinted>2016-10-23T11:51:25Z</cp:lastPrinted>
  <dcterms:created xsi:type="dcterms:W3CDTF">1998-12-08T07:46:18Z</dcterms:created>
  <dcterms:modified xsi:type="dcterms:W3CDTF">2016-12-18T17:09:07Z</dcterms:modified>
</cp:coreProperties>
</file>