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.schlesser\Desktop\"/>
    </mc:Choice>
  </mc:AlternateContent>
  <xr:revisionPtr revIDLastSave="0" documentId="13_ncr:1_{2775DF43-1233-4F85-B470-AC7AE662C720}" xr6:coauthVersionLast="47" xr6:coauthVersionMax="47" xr10:uidLastSave="{00000000-0000-0000-0000-000000000000}"/>
  <bookViews>
    <workbookView xWindow="-120" yWindow="-120" windowWidth="24240" windowHeight="13140" tabRatio="831" xr2:uid="{00000000-000D-0000-FFFF-FFFF00000000}"/>
  </bookViews>
  <sheets>
    <sheet name="Deboursé" sheetId="23" r:id="rId1"/>
    <sheet name="Production" sheetId="31" r:id="rId2"/>
  </sheets>
  <definedNames>
    <definedName name="ACCOYA">#REF!</definedName>
    <definedName name="ACCOYA2">#REF!</definedName>
    <definedName name="BOIS">#REF!</definedName>
    <definedName name="BOISREVIENT">#REF!</definedName>
    <definedName name="cbro">#REF!</definedName>
    <definedName name="cbru">#REF!</definedName>
    <definedName name="cemb">#REF!</definedName>
    <definedName name="CHATAIGNIER2">#REF!</definedName>
    <definedName name="CMO">#REF!</definedName>
    <definedName name="cpro">#REF!</definedName>
    <definedName name="DOUGLAS">#REF!</definedName>
    <definedName name="DOUGLAS2">#REF!</definedName>
    <definedName name="KITFIN">#REF!</definedName>
    <definedName name="KITVIS40">#REF!</definedName>
    <definedName name="KITVIS50">#REF!</definedName>
    <definedName name="KITVIS70">#REF!</definedName>
    <definedName name="LITEAUX">#REF!</definedName>
    <definedName name="mofemb">#REF!</definedName>
    <definedName name="PIN_RADIATA">#REF!</definedName>
    <definedName name="PIN_RADIATA2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31" l="1"/>
  <c r="K13" i="31"/>
  <c r="L13" i="31" s="1"/>
  <c r="L11" i="31"/>
  <c r="M11" i="31" s="1"/>
  <c r="K12" i="31"/>
  <c r="K10" i="31"/>
  <c r="I8" i="31"/>
  <c r="M8" i="31" s="1"/>
  <c r="I9" i="31"/>
  <c r="I7" i="31"/>
  <c r="L9" i="31"/>
  <c r="K7" i="31"/>
  <c r="K6" i="31"/>
  <c r="K5" i="31"/>
  <c r="L5" i="31" s="1"/>
  <c r="K4" i="31"/>
  <c r="M9" i="31" l="1"/>
  <c r="M10" i="31"/>
  <c r="M12" i="31" l="1"/>
  <c r="M13" i="31"/>
  <c r="M14" i="31"/>
  <c r="M7" i="31"/>
  <c r="M5" i="31"/>
  <c r="M6" i="31"/>
  <c r="M4" i="31"/>
</calcChain>
</file>

<file path=xl/sharedStrings.xml><?xml version="1.0" encoding="utf-8"?>
<sst xmlns="http://schemas.openxmlformats.org/spreadsheetml/2006/main" count="174" uniqueCount="84">
  <si>
    <t>Brossage</t>
  </si>
  <si>
    <t>Emballage</t>
  </si>
  <si>
    <t>Nombre de lames</t>
  </si>
  <si>
    <t>Lames</t>
  </si>
  <si>
    <t>Brulage 1</t>
  </si>
  <si>
    <t>Brulage 2</t>
  </si>
  <si>
    <t>Protection</t>
  </si>
  <si>
    <t>Finition</t>
  </si>
  <si>
    <t>Autre</t>
  </si>
  <si>
    <t>27x145x4000</t>
  </si>
  <si>
    <t>27x45x4000</t>
  </si>
  <si>
    <t>NoirdeNoir</t>
  </si>
  <si>
    <t>NoirdeLune</t>
  </si>
  <si>
    <t>27x70x4000</t>
  </si>
  <si>
    <t>Finition p/recherche</t>
  </si>
  <si>
    <t>Maintenance Brulage 20%</t>
  </si>
  <si>
    <t>Maintenance Brossage 20%</t>
  </si>
  <si>
    <t>Maintenance Protection 20%</t>
  </si>
  <si>
    <t>Colis</t>
  </si>
  <si>
    <t>Maintenance Emballage 5%</t>
  </si>
  <si>
    <t>DOUGLAS</t>
  </si>
  <si>
    <t>Claire-voie</t>
  </si>
  <si>
    <t>Elégie</t>
  </si>
  <si>
    <t>ACCOYA</t>
  </si>
  <si>
    <t>45x45x4000</t>
  </si>
  <si>
    <t>20x125x4200</t>
  </si>
  <si>
    <t>M²</t>
  </si>
  <si>
    <t>Dimension pour recherche coût revient</t>
  </si>
  <si>
    <t>Lames p/recherche</t>
  </si>
  <si>
    <t>Emballage (Mo fixe)</t>
  </si>
  <si>
    <t>Quantité client</t>
  </si>
  <si>
    <t>ml</t>
  </si>
  <si>
    <t>Essence pour recherche coût revient</t>
  </si>
  <si>
    <t>DOUGLAS2</t>
  </si>
  <si>
    <t>ACCOYA2</t>
  </si>
  <si>
    <t>Essence</t>
  </si>
  <si>
    <t>liteaux</t>
  </si>
  <si>
    <t>Transformation M Linéaire en M²</t>
  </si>
  <si>
    <t>Nombre chariots</t>
  </si>
  <si>
    <t>Chantier</t>
  </si>
  <si>
    <t>Poste</t>
  </si>
  <si>
    <t>Poids par colis</t>
  </si>
  <si>
    <t>Total Heures</t>
  </si>
  <si>
    <t>Indice</t>
  </si>
  <si>
    <t>ChaInd</t>
  </si>
  <si>
    <t>Poids Total</t>
  </si>
  <si>
    <t>M/ml</t>
  </si>
  <si>
    <t>EMBALLAGE</t>
  </si>
  <si>
    <t>A faire</t>
  </si>
  <si>
    <t>Situation</t>
  </si>
  <si>
    <t>Date Théo Mise en Fab</t>
  </si>
  <si>
    <t>Vide1</t>
  </si>
  <si>
    <t>Vide2</t>
  </si>
  <si>
    <t>JOUR1</t>
  </si>
  <si>
    <t>JOUR2</t>
  </si>
  <si>
    <t>JOUR3</t>
  </si>
  <si>
    <t>Objectif</t>
  </si>
  <si>
    <t>BROSSAGE</t>
  </si>
  <si>
    <t>PROTECTION</t>
  </si>
  <si>
    <t>Date</t>
  </si>
  <si>
    <t>Affaire</t>
  </si>
  <si>
    <t>Section</t>
  </si>
  <si>
    <t>Nature</t>
  </si>
  <si>
    <t>H Total</t>
  </si>
  <si>
    <t>H Jour</t>
  </si>
  <si>
    <t>17252</t>
  </si>
  <si>
    <t>3h</t>
  </si>
  <si>
    <t>26min</t>
  </si>
  <si>
    <t>17261</t>
  </si>
  <si>
    <t>Noirdenoir</t>
  </si>
  <si>
    <t>25h</t>
  </si>
  <si>
    <t>55min</t>
  </si>
  <si>
    <t>17271</t>
  </si>
  <si>
    <t>41h</t>
  </si>
  <si>
    <t>11min</t>
  </si>
  <si>
    <t>17272</t>
  </si>
  <si>
    <t>50h</t>
  </si>
  <si>
    <t>9min</t>
  </si>
  <si>
    <t>17273</t>
  </si>
  <si>
    <t>69h</t>
  </si>
  <si>
    <t>4min</t>
  </si>
  <si>
    <t>BRULAGE 1</t>
  </si>
  <si>
    <t>etc…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</si>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</sst>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4" borderId="3" xfId="0" applyFill="1" applyBorder="1" applyProtection="1">
      <protection locked="0"/>
    </xf>
    <xf numFmtId="0" fontId="0" fillId="0" borderId="0" xfId="0" applyProtection="1"/>
    <xf numFmtId="0" fontId="0" fillId="3" borderId="3" xfId="0" applyFill="1" applyBorder="1" applyProtection="1"/>
    <xf numFmtId="0" fontId="0" fillId="0" borderId="0" xfId="0" applyFill="1" applyBorder="1" applyProtection="1"/>
    <xf numFmtId="0" fontId="2" fillId="0" borderId="3" xfId="0" applyFont="1" applyFill="1" applyBorder="1" applyProtection="1"/>
    <xf numFmtId="0" fontId="0" fillId="0" borderId="3" xfId="0" applyFill="1" applyBorder="1" applyProtection="1"/>
    <xf numFmtId="1" fontId="0" fillId="0" borderId="3" xfId="0" applyNumberFormat="1" applyBorder="1" applyProtection="1"/>
    <xf numFmtId="0" fontId="0" fillId="0" borderId="3" xfId="0" applyBorder="1" applyProtection="1"/>
    <xf numFmtId="2" fontId="0" fillId="7" borderId="3" xfId="0" applyNumberFormat="1" applyFill="1" applyBorder="1" applyProtection="1"/>
    <xf numFmtId="0" fontId="0" fillId="0" borderId="2" xfId="0" applyBorder="1" applyProtection="1"/>
    <xf numFmtId="2" fontId="0" fillId="0" borderId="4" xfId="0" applyNumberFormat="1" applyBorder="1" applyProtection="1"/>
    <xf numFmtId="2" fontId="0" fillId="0" borderId="0" xfId="0" applyNumberFormat="1" applyAlignment="1" applyProtection="1">
      <alignment horizontal="right"/>
    </xf>
    <xf numFmtId="0" fontId="0" fillId="0" borderId="4" xfId="0" applyBorder="1" applyProtection="1"/>
    <xf numFmtId="14" fontId="0" fillId="0" borderId="0" xfId="0" applyNumberFormat="1"/>
    <xf numFmtId="0" fontId="0" fillId="0" borderId="0" xfId="0" applyProtection="1">
      <protection locked="0"/>
    </xf>
    <xf numFmtId="0" fontId="0" fillId="0" borderId="0" xfId="0" applyBorder="1" applyAlignment="1" applyProtection="1"/>
    <xf numFmtId="0" fontId="0" fillId="3" borderId="7" xfId="0" applyFill="1" applyBorder="1" applyProtection="1"/>
    <xf numFmtId="14" fontId="0" fillId="0" borderId="0" xfId="0" applyNumberFormat="1" applyProtection="1"/>
    <xf numFmtId="14" fontId="0" fillId="0" borderId="0" xfId="0" applyNumberFormat="1" applyFill="1" applyBorder="1" applyProtection="1"/>
    <xf numFmtId="0" fontId="0" fillId="0" borderId="1" xfId="0" applyFill="1" applyBorder="1" applyProtection="1"/>
    <xf numFmtId="0" fontId="0" fillId="4" borderId="0" xfId="0" applyFill="1" applyBorder="1" applyProtection="1">
      <protection locked="0"/>
    </xf>
    <xf numFmtId="2" fontId="0" fillId="7" borderId="0" xfId="0" applyNumberFormat="1" applyFill="1" applyBorder="1" applyProtection="1"/>
    <xf numFmtId="0" fontId="0" fillId="6" borderId="0" xfId="0" applyFill="1" applyBorder="1" applyProtection="1"/>
    <xf numFmtId="0" fontId="0" fillId="6" borderId="0" xfId="0" applyFill="1" applyProtection="1"/>
    <xf numFmtId="0" fontId="0" fillId="6" borderId="6" xfId="0" applyFill="1" applyBorder="1" applyAlignment="1" applyProtection="1">
      <protection locked="0"/>
    </xf>
    <xf numFmtId="0" fontId="0" fillId="6" borderId="0" xfId="0" applyFill="1" applyBorder="1" applyAlignment="1" applyProtection="1">
      <protection locked="0"/>
    </xf>
    <xf numFmtId="0" fontId="0" fillId="6" borderId="0" xfId="0" applyFill="1" applyProtection="1">
      <protection locked="0"/>
    </xf>
    <xf numFmtId="0" fontId="0" fillId="6" borderId="3" xfId="0" applyFill="1" applyBorder="1" applyProtection="1"/>
    <xf numFmtId="0" fontId="0" fillId="6" borderId="3" xfId="0" applyFill="1" applyBorder="1" applyProtection="1">
      <protection locked="0"/>
    </xf>
    <xf numFmtId="1" fontId="0" fillId="6" borderId="3" xfId="0" applyNumberFormat="1" applyFill="1" applyBorder="1" applyProtection="1"/>
    <xf numFmtId="2" fontId="0" fillId="0" borderId="0" xfId="0" applyNumberFormat="1" applyProtection="1"/>
    <xf numFmtId="0" fontId="0" fillId="2" borderId="0" xfId="0" applyFill="1" applyProtection="1"/>
    <xf numFmtId="0" fontId="0" fillId="2" borderId="3" xfId="0" applyFill="1" applyBorder="1" applyProtection="1"/>
    <xf numFmtId="2" fontId="0" fillId="2" borderId="3" xfId="0" applyNumberFormat="1" applyFill="1" applyBorder="1" applyProtection="1"/>
    <xf numFmtId="0" fontId="0" fillId="5" borderId="0" xfId="0" applyFill="1"/>
    <xf numFmtId="0" fontId="0" fillId="0" borderId="5" xfId="0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9B34C-0899-4BD5-AF2E-9C4393446ED3}">
  <sheetPr codeName="Feuil12">
    <tabColor rgb="FF92D050"/>
    <pageSetUpPr fitToPage="1"/>
  </sheetPr>
  <dimension ref="A1:AG8"/>
  <sheetViews>
    <sheetView tabSelected="1" workbookViewId="0">
      <pane xSplit="2" ySplit="2" topLeftCell="P3" activePane="bottomRight" state="frozenSplit"/>
      <selection pane="topRight" activeCell="C1" sqref="C1"/>
      <selection pane="bottomLeft" activeCell="A3" sqref="A3"/>
      <selection pane="bottomRight" activeCell="H1" sqref="H1:H9"/>
    </sheetView>
  </sheetViews>
  <sheetFormatPr baseColWidth="10" defaultColWidth="11.42578125" defaultRowHeight="15" x14ac:dyDescent="0.25"/>
  <cols>
    <col min="1" max="1" width="8.5703125" style="27" bestFit="1" customWidth="1"/>
    <col min="2" max="2" width="6.42578125" style="27" bestFit="1" customWidth="1"/>
    <col min="3" max="3" width="6.42578125" style="2" customWidth="1"/>
    <col min="4" max="4" width="9.42578125" style="24" bestFit="1" customWidth="1"/>
    <col min="5" max="5" width="18" style="2" bestFit="1" customWidth="1"/>
    <col min="6" max="6" width="36.140625" style="24" bestFit="1" customWidth="1"/>
    <col min="7" max="7" width="10.7109375" style="24" bestFit="1" customWidth="1"/>
    <col min="8" max="8" width="18" style="2" bestFit="1" customWidth="1"/>
    <col min="9" max="9" width="14.28515625" style="2" bestFit="1" customWidth="1"/>
    <col min="10" max="10" width="3.42578125" style="2" bestFit="1" customWidth="1"/>
    <col min="11" max="11" width="30.28515625" style="2" bestFit="1" customWidth="1"/>
    <col min="12" max="12" width="11.42578125" style="24"/>
    <col min="13" max="13" width="19.28515625" style="2" bestFit="1" customWidth="1"/>
    <col min="14" max="14" width="16.85546875" style="24" bestFit="1" customWidth="1"/>
    <col min="15" max="15" width="5.28515625" style="2" bestFit="1" customWidth="1"/>
    <col min="16" max="16" width="13.5703125" style="2" bestFit="1" customWidth="1"/>
    <col min="17" max="17" width="9.140625" style="32" bestFit="1" customWidth="1"/>
    <col min="18" max="18" width="24" style="2" bestFit="1" customWidth="1"/>
    <col min="19" max="19" width="8.85546875" style="32" bestFit="1" customWidth="1"/>
    <col min="20" max="20" width="25.140625" style="2" bestFit="1" customWidth="1"/>
    <col min="21" max="21" width="9.140625" style="32" bestFit="1" customWidth="1"/>
    <col min="22" max="22" width="10.28515625" style="32" bestFit="1" customWidth="1"/>
    <col min="23" max="23" width="26.7109375" style="2" bestFit="1" customWidth="1"/>
    <col min="24" max="24" width="10.140625" style="32" bestFit="1" customWidth="1"/>
    <col min="25" max="25" width="18.85546875" style="2" bestFit="1" customWidth="1"/>
    <col min="26" max="26" width="25.42578125" style="2" bestFit="1" customWidth="1"/>
    <col min="27" max="27" width="12.140625" style="2" bestFit="1" customWidth="1"/>
    <col min="28" max="28" width="4.140625" style="2" bestFit="1" customWidth="1"/>
    <col min="29" max="29" width="6.42578125" style="2" bestFit="1" customWidth="1"/>
    <col min="30" max="30" width="15.7109375" style="2" bestFit="1" customWidth="1"/>
    <col min="31" max="31" width="11.42578125" style="2"/>
    <col min="32" max="32" width="11.42578125" style="18"/>
    <col min="33" max="16384" width="11.42578125" style="2"/>
  </cols>
  <sheetData>
    <row r="1" spans="1:33" x14ac:dyDescent="0.25">
      <c r="A1" s="23"/>
      <c r="B1" s="24"/>
      <c r="C1" s="2">
        <v>1</v>
      </c>
      <c r="D1" s="24">
        <v>2</v>
      </c>
      <c r="E1" s="2">
        <v>3</v>
      </c>
      <c r="F1" s="24">
        <v>4</v>
      </c>
      <c r="G1" s="24">
        <v>5</v>
      </c>
      <c r="H1" s="2">
        <v>6</v>
      </c>
      <c r="I1" s="2">
        <v>7</v>
      </c>
      <c r="J1" s="2">
        <v>8</v>
      </c>
      <c r="K1" s="2">
        <v>9</v>
      </c>
      <c r="L1" s="24">
        <v>10</v>
      </c>
      <c r="M1" s="2">
        <v>11</v>
      </c>
      <c r="N1" s="24">
        <v>12</v>
      </c>
      <c r="O1" s="2">
        <v>13</v>
      </c>
      <c r="P1" s="2">
        <v>14</v>
      </c>
      <c r="Q1" s="32">
        <v>15</v>
      </c>
      <c r="R1" s="2">
        <v>16</v>
      </c>
      <c r="S1" s="32">
        <v>17</v>
      </c>
      <c r="T1" s="2">
        <v>18</v>
      </c>
      <c r="U1" s="32">
        <v>19</v>
      </c>
      <c r="V1" s="32">
        <v>20</v>
      </c>
      <c r="W1" s="2">
        <v>21</v>
      </c>
      <c r="X1" s="3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</row>
    <row r="2" spans="1:33" x14ac:dyDescent="0.25">
      <c r="A2" s="25" t="s">
        <v>39</v>
      </c>
      <c r="B2" s="26" t="s">
        <v>43</v>
      </c>
      <c r="C2" s="16" t="s">
        <v>44</v>
      </c>
      <c r="D2" s="28" t="s">
        <v>35</v>
      </c>
      <c r="E2" s="5" t="s">
        <v>32</v>
      </c>
      <c r="F2" s="28" t="s">
        <v>27</v>
      </c>
      <c r="G2" s="28" t="s">
        <v>3</v>
      </c>
      <c r="H2" s="6" t="s">
        <v>28</v>
      </c>
      <c r="I2" s="3" t="s">
        <v>30</v>
      </c>
      <c r="J2" s="17" t="s">
        <v>46</v>
      </c>
      <c r="K2" s="6" t="s">
        <v>37</v>
      </c>
      <c r="L2" s="28" t="s">
        <v>7</v>
      </c>
      <c r="M2" s="6" t="s">
        <v>14</v>
      </c>
      <c r="N2" s="28" t="s">
        <v>2</v>
      </c>
      <c r="O2" s="6" t="s">
        <v>18</v>
      </c>
      <c r="P2" s="6" t="s">
        <v>41</v>
      </c>
      <c r="Q2" s="33" t="s">
        <v>4</v>
      </c>
      <c r="R2" s="6" t="s">
        <v>15</v>
      </c>
      <c r="S2" s="33" t="s">
        <v>0</v>
      </c>
      <c r="T2" s="6" t="s">
        <v>16</v>
      </c>
      <c r="U2" s="33" t="s">
        <v>5</v>
      </c>
      <c r="V2" s="33" t="s">
        <v>6</v>
      </c>
      <c r="W2" s="6" t="s">
        <v>17</v>
      </c>
      <c r="X2" s="33" t="s">
        <v>1</v>
      </c>
      <c r="Y2" s="6" t="s">
        <v>29</v>
      </c>
      <c r="Z2" s="6" t="s">
        <v>19</v>
      </c>
      <c r="AA2" s="10" t="s">
        <v>42</v>
      </c>
      <c r="AB2" s="20" t="s">
        <v>51</v>
      </c>
      <c r="AC2" s="20" t="s">
        <v>52</v>
      </c>
      <c r="AD2" s="10" t="s">
        <v>38</v>
      </c>
      <c r="AE2" s="4" t="s">
        <v>45</v>
      </c>
      <c r="AF2" s="19" t="s">
        <v>50</v>
      </c>
      <c r="AG2" s="4" t="s">
        <v>49</v>
      </c>
    </row>
    <row r="3" spans="1:33" x14ac:dyDescent="0.25">
      <c r="A3" s="27">
        <v>1725</v>
      </c>
      <c r="B3" s="27">
        <v>2</v>
      </c>
      <c r="C3" s="2" t="s">
        <v>65</v>
      </c>
      <c r="D3" s="29" t="s">
        <v>20</v>
      </c>
      <c r="E3" s="6" t="s">
        <v>33</v>
      </c>
      <c r="F3" s="29" t="s">
        <v>24</v>
      </c>
      <c r="G3" s="29" t="s">
        <v>36</v>
      </c>
      <c r="H3" s="6" t="s">
        <v>36</v>
      </c>
      <c r="I3" s="1">
        <v>200</v>
      </c>
      <c r="J3" s="1" t="s">
        <v>31</v>
      </c>
      <c r="K3" s="2">
        <v>9</v>
      </c>
      <c r="L3" s="29" t="s">
        <v>12</v>
      </c>
      <c r="M3" s="6" t="s">
        <v>8</v>
      </c>
      <c r="N3" s="30">
        <v>50</v>
      </c>
      <c r="O3" s="8">
        <v>1</v>
      </c>
      <c r="P3" s="7">
        <v>222.75</v>
      </c>
      <c r="Q3" s="34">
        <v>0</v>
      </c>
      <c r="R3" s="9">
        <v>0</v>
      </c>
      <c r="S3" s="34">
        <v>0</v>
      </c>
      <c r="T3" s="9">
        <v>0</v>
      </c>
      <c r="U3" s="34">
        <v>0</v>
      </c>
      <c r="V3" s="34">
        <v>1.8518518518518521</v>
      </c>
      <c r="W3" s="9">
        <v>0.37037037037037046</v>
      </c>
      <c r="X3" s="34">
        <v>0.56818181818181823</v>
      </c>
      <c r="Y3" s="9">
        <v>0.58333333333333337</v>
      </c>
      <c r="Z3" s="9">
        <v>5.75757575757576E-2</v>
      </c>
      <c r="AA3" s="11">
        <v>3.4313131313131318</v>
      </c>
      <c r="AB3" s="12" t="s">
        <v>66</v>
      </c>
      <c r="AC3" s="2" t="s">
        <v>67</v>
      </c>
      <c r="AD3" s="13">
        <v>1</v>
      </c>
      <c r="AE3" s="2">
        <v>222.75</v>
      </c>
      <c r="AF3" s="18" t="e">
        <v>#NUM!</v>
      </c>
      <c r="AG3" s="2">
        <v>0</v>
      </c>
    </row>
    <row r="4" spans="1:33" x14ac:dyDescent="0.25">
      <c r="A4" s="27">
        <v>1726</v>
      </c>
      <c r="B4" s="27">
        <v>1</v>
      </c>
      <c r="C4" s="2" t="s">
        <v>68</v>
      </c>
      <c r="D4" s="29" t="s">
        <v>23</v>
      </c>
      <c r="E4" s="6" t="s">
        <v>34</v>
      </c>
      <c r="F4" s="29" t="s">
        <v>25</v>
      </c>
      <c r="G4" s="29" t="s">
        <v>22</v>
      </c>
      <c r="H4" s="6" t="s">
        <v>22</v>
      </c>
      <c r="I4" s="1">
        <v>104</v>
      </c>
      <c r="J4" s="1" t="s">
        <v>26</v>
      </c>
      <c r="K4" s="2">
        <v>104</v>
      </c>
      <c r="L4" s="29" t="s">
        <v>11</v>
      </c>
      <c r="M4" s="6" t="s">
        <v>69</v>
      </c>
      <c r="N4" s="30">
        <v>199</v>
      </c>
      <c r="O4" s="8">
        <v>1</v>
      </c>
      <c r="P4" s="7">
        <v>1194</v>
      </c>
      <c r="Q4" s="34">
        <v>3.3015873015873014</v>
      </c>
      <c r="R4" s="9">
        <v>0.6603174603174603</v>
      </c>
      <c r="S4" s="34">
        <v>0</v>
      </c>
      <c r="T4" s="9">
        <v>0</v>
      </c>
      <c r="U4" s="34">
        <v>0</v>
      </c>
      <c r="V4" s="34">
        <v>12.005772005772005</v>
      </c>
      <c r="W4" s="9">
        <v>2.4011544011544013</v>
      </c>
      <c r="X4" s="34">
        <v>6.6031746031746028</v>
      </c>
      <c r="Y4" s="9">
        <v>0.58333333333333337</v>
      </c>
      <c r="Z4" s="9">
        <v>0.35932539682539683</v>
      </c>
      <c r="AA4" s="11">
        <v>25.914664502164502</v>
      </c>
      <c r="AB4" s="12" t="s">
        <v>70</v>
      </c>
      <c r="AC4" s="2" t="s">
        <v>71</v>
      </c>
      <c r="AD4" s="13">
        <v>4</v>
      </c>
      <c r="AE4" s="2">
        <v>1194</v>
      </c>
      <c r="AF4" s="18">
        <v>44558</v>
      </c>
      <c r="AG4" s="2" t="s">
        <v>48</v>
      </c>
    </row>
    <row r="5" spans="1:33" x14ac:dyDescent="0.25">
      <c r="A5" s="27">
        <v>1727</v>
      </c>
      <c r="B5" s="27">
        <v>1</v>
      </c>
      <c r="C5" s="2" t="s">
        <v>72</v>
      </c>
      <c r="D5" s="29" t="s">
        <v>20</v>
      </c>
      <c r="E5" s="6" t="s">
        <v>33</v>
      </c>
      <c r="F5" s="29" t="s">
        <v>10</v>
      </c>
      <c r="G5" s="29" t="s">
        <v>21</v>
      </c>
      <c r="H5" s="6" t="s">
        <v>21</v>
      </c>
      <c r="I5" s="1">
        <v>82.8</v>
      </c>
      <c r="J5" s="1" t="s">
        <v>26</v>
      </c>
      <c r="K5" s="2">
        <v>82.8</v>
      </c>
      <c r="L5" s="29" t="s">
        <v>12</v>
      </c>
      <c r="M5" s="6" t="s">
        <v>8</v>
      </c>
      <c r="N5" s="30">
        <v>460</v>
      </c>
      <c r="O5" s="8">
        <v>1</v>
      </c>
      <c r="P5" s="7">
        <v>1229.58</v>
      </c>
      <c r="Q5" s="34">
        <v>3.8333333333333335</v>
      </c>
      <c r="R5" s="9">
        <v>0.76666666666666672</v>
      </c>
      <c r="S5" s="34">
        <v>8.3636363636363633</v>
      </c>
      <c r="T5" s="9">
        <v>1.6727272727272728</v>
      </c>
      <c r="U5" s="34">
        <v>0</v>
      </c>
      <c r="V5" s="34">
        <v>17.037037037037038</v>
      </c>
      <c r="W5" s="9">
        <v>3.4074074074074079</v>
      </c>
      <c r="X5" s="34">
        <v>5.2272727272727275</v>
      </c>
      <c r="Y5" s="9">
        <v>0.58333333333333337</v>
      </c>
      <c r="Z5" s="9">
        <v>0.29053030303030303</v>
      </c>
      <c r="AA5" s="11">
        <v>41.181944444444447</v>
      </c>
      <c r="AB5" s="12" t="s">
        <v>73</v>
      </c>
      <c r="AC5" s="2" t="s">
        <v>74</v>
      </c>
      <c r="AD5" s="13">
        <v>3</v>
      </c>
      <c r="AE5" s="2">
        <v>1229.58</v>
      </c>
      <c r="AF5" s="18">
        <v>44531</v>
      </c>
      <c r="AG5" s="2" t="s">
        <v>48</v>
      </c>
    </row>
    <row r="6" spans="1:33" x14ac:dyDescent="0.25">
      <c r="A6" s="27">
        <v>1727</v>
      </c>
      <c r="B6" s="27">
        <v>2</v>
      </c>
      <c r="C6" s="2" t="s">
        <v>75</v>
      </c>
      <c r="D6" s="29" t="s">
        <v>20</v>
      </c>
      <c r="E6" s="6" t="s">
        <v>33</v>
      </c>
      <c r="F6" s="29" t="s">
        <v>13</v>
      </c>
      <c r="G6" s="29" t="s">
        <v>21</v>
      </c>
      <c r="H6" s="6" t="s">
        <v>21</v>
      </c>
      <c r="I6" s="1">
        <v>128.80000000000001</v>
      </c>
      <c r="J6" s="1" t="s">
        <v>26</v>
      </c>
      <c r="K6" s="2">
        <v>128.80000000000001</v>
      </c>
      <c r="L6" s="29" t="s">
        <v>12</v>
      </c>
      <c r="M6" s="6" t="s">
        <v>8</v>
      </c>
      <c r="N6" s="30">
        <v>460</v>
      </c>
      <c r="O6" s="8">
        <v>2</v>
      </c>
      <c r="P6" s="7">
        <v>956.34</v>
      </c>
      <c r="Q6" s="34">
        <v>7.0769230769230766</v>
      </c>
      <c r="R6" s="9">
        <v>1.4153846153846155</v>
      </c>
      <c r="S6" s="34">
        <v>15.333333333333334</v>
      </c>
      <c r="T6" s="9">
        <v>3.0666666666666669</v>
      </c>
      <c r="U6" s="34">
        <v>0</v>
      </c>
      <c r="V6" s="34">
        <v>11.645569620253164</v>
      </c>
      <c r="W6" s="9">
        <v>2.3291139240506329</v>
      </c>
      <c r="X6" s="34">
        <v>7.666666666666667</v>
      </c>
      <c r="Y6" s="9">
        <v>1.1666666666666667</v>
      </c>
      <c r="Z6" s="9">
        <v>0.44166666666666671</v>
      </c>
      <c r="AA6" s="11">
        <v>50.141991236611489</v>
      </c>
      <c r="AB6" s="12" t="s">
        <v>76</v>
      </c>
      <c r="AC6" s="2" t="s">
        <v>77</v>
      </c>
      <c r="AD6" s="13">
        <v>3</v>
      </c>
      <c r="AE6" s="2">
        <v>1912.68</v>
      </c>
      <c r="AF6" s="18">
        <v>44531</v>
      </c>
      <c r="AG6" s="2" t="s">
        <v>48</v>
      </c>
    </row>
    <row r="7" spans="1:33" x14ac:dyDescent="0.25">
      <c r="A7" s="27">
        <v>1727</v>
      </c>
      <c r="B7" s="27">
        <v>3</v>
      </c>
      <c r="C7" s="2" t="s">
        <v>78</v>
      </c>
      <c r="D7" s="29" t="s">
        <v>20</v>
      </c>
      <c r="E7" s="6" t="s">
        <v>33</v>
      </c>
      <c r="F7" s="29" t="s">
        <v>9</v>
      </c>
      <c r="G7" s="29" t="s">
        <v>21</v>
      </c>
      <c r="H7" s="6" t="s">
        <v>21</v>
      </c>
      <c r="I7" s="1">
        <v>266.8</v>
      </c>
      <c r="J7" s="1" t="s">
        <v>26</v>
      </c>
      <c r="K7" s="2">
        <v>266.8</v>
      </c>
      <c r="L7" s="29" t="s">
        <v>12</v>
      </c>
      <c r="M7" s="6" t="s">
        <v>8</v>
      </c>
      <c r="N7" s="30">
        <v>460</v>
      </c>
      <c r="O7" s="8">
        <v>3</v>
      </c>
      <c r="P7" s="7">
        <v>1320.66</v>
      </c>
      <c r="Q7" s="34">
        <v>10.222222222222223</v>
      </c>
      <c r="R7" s="9">
        <v>2.0444444444444447</v>
      </c>
      <c r="S7" s="34">
        <v>20.90909090909091</v>
      </c>
      <c r="T7" s="9">
        <v>4.1818181818181825</v>
      </c>
      <c r="U7" s="34">
        <v>0</v>
      </c>
      <c r="V7" s="34">
        <v>18.400000000000002</v>
      </c>
      <c r="W7" s="9">
        <v>3.6800000000000006</v>
      </c>
      <c r="X7" s="34">
        <v>7.4193548387096779</v>
      </c>
      <c r="Y7" s="9">
        <v>1.75</v>
      </c>
      <c r="Z7" s="9">
        <v>0.4584677419354839</v>
      </c>
      <c r="AA7" s="11">
        <v>69.065398338220916</v>
      </c>
      <c r="AB7" s="12" t="s">
        <v>79</v>
      </c>
      <c r="AC7" s="2" t="s">
        <v>80</v>
      </c>
      <c r="AD7" s="13">
        <v>8</v>
      </c>
      <c r="AE7" s="2">
        <v>3961.9800000000005</v>
      </c>
      <c r="AF7" s="18">
        <v>44531</v>
      </c>
      <c r="AG7" s="2" t="s">
        <v>48</v>
      </c>
    </row>
    <row r="8" spans="1:33" x14ac:dyDescent="0.25">
      <c r="Z8" s="31"/>
    </row>
  </sheetData>
  <phoneticPr fontId="1" type="noConversion"/>
  <dataValidations count="3">
    <dataValidation type="list" allowBlank="1" showInputMessage="1" showErrorMessage="1" sqref="D3:D7" xr:uid="{E073A2E1-9246-4E2E-A9F6-010BF950A931}">
      <formula1>BOIS</formula1>
    </dataValidation>
    <dataValidation type="list" allowBlank="1" showInputMessage="1" showErrorMessage="1" sqref="F3:F7" xr:uid="{CD446ED5-823C-4D1D-B4BB-D9D7762CED67}">
      <formula1>INDIRECT(E3)</formula1>
    </dataValidation>
    <dataValidation type="list" allowBlank="1" showInputMessage="1" showErrorMessage="1" sqref="G3:G7 L3:L7 J3:J7" xr:uid="{9DCBBEE0-50DB-4F57-9164-971E7399BAA7}">
      <formula1>#REF!</formula1>
    </dataValidation>
  </dataValidations>
  <pageMargins left="0.25" right="0.25" top="0.75" bottom="0.75" header="0.3" footer="0.3"/>
  <pageSetup paperSize="9" scale="61" fitToWidth="5" pageOrder="overThenDown" orientation="landscape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084F8-1C51-4969-ABF7-3BC50391983C}">
  <sheetPr codeName="Feuil1"/>
  <dimension ref="A1:M15"/>
  <sheetViews>
    <sheetView workbookViewId="0">
      <selection activeCell="A14" sqref="A14"/>
    </sheetView>
  </sheetViews>
  <sheetFormatPr baseColWidth="10" defaultRowHeight="15" x14ac:dyDescent="0.25"/>
  <sheetData>
    <row r="1" spans="1:13" x14ac:dyDescent="0.25">
      <c r="A1" s="36" t="s">
        <v>39</v>
      </c>
      <c r="B1" s="15" t="s">
        <v>43</v>
      </c>
    </row>
    <row r="2" spans="1:13" x14ac:dyDescent="0.25">
      <c r="A2" s="15">
        <v>1743</v>
      </c>
      <c r="B2" s="15">
        <v>4</v>
      </c>
    </row>
    <row r="3" spans="1:13" x14ac:dyDescent="0.25">
      <c r="A3" t="s">
        <v>83</v>
      </c>
      <c r="B3" t="s">
        <v>59</v>
      </c>
      <c r="C3" s="21" t="s">
        <v>60</v>
      </c>
      <c r="D3" s="21" t="s">
        <v>43</v>
      </c>
      <c r="E3" t="s">
        <v>35</v>
      </c>
      <c r="F3" s="22" t="s">
        <v>61</v>
      </c>
      <c r="G3" t="s">
        <v>62</v>
      </c>
      <c r="H3" t="s">
        <v>7</v>
      </c>
      <c r="I3" t="s">
        <v>3</v>
      </c>
      <c r="J3" t="s">
        <v>40</v>
      </c>
      <c r="K3" t="s">
        <v>63</v>
      </c>
      <c r="L3" t="s">
        <v>64</v>
      </c>
      <c r="M3" t="s">
        <v>56</v>
      </c>
    </row>
    <row r="4" spans="1:13" x14ac:dyDescent="0.25">
      <c r="A4" t="s">
        <v>53</v>
      </c>
      <c r="B4" s="14"/>
      <c r="C4">
        <v>1725</v>
      </c>
      <c r="D4">
        <v>2</v>
      </c>
      <c r="E4" t="s">
        <v>20</v>
      </c>
      <c r="F4" t="s">
        <v>24</v>
      </c>
      <c r="G4" t="s">
        <v>36</v>
      </c>
      <c r="H4" t="s">
        <v>12</v>
      </c>
      <c r="I4">
        <v>50</v>
      </c>
      <c r="J4" t="s">
        <v>58</v>
      </c>
      <c r="K4">
        <f>1.85*1.2</f>
        <v>2.2200000000000002</v>
      </c>
      <c r="L4">
        <v>2.2200000000000002</v>
      </c>
      <c r="M4">
        <f>I4*L4/K4</f>
        <v>50</v>
      </c>
    </row>
    <row r="5" spans="1:13" x14ac:dyDescent="0.25">
      <c r="A5" t="s">
        <v>53</v>
      </c>
      <c r="B5" s="14"/>
      <c r="C5">
        <v>1725</v>
      </c>
      <c r="D5">
        <v>2</v>
      </c>
      <c r="E5" t="s">
        <v>20</v>
      </c>
      <c r="F5" t="s">
        <v>24</v>
      </c>
      <c r="G5" t="s">
        <v>36</v>
      </c>
      <c r="H5" t="s">
        <v>12</v>
      </c>
      <c r="I5">
        <v>50</v>
      </c>
      <c r="J5" t="s">
        <v>47</v>
      </c>
      <c r="K5">
        <f>(Deboursé!X3+Deboursé!Y3)*1.05</f>
        <v>1.2090909090909092</v>
      </c>
      <c r="L5">
        <f>K5</f>
        <v>1.2090909090909092</v>
      </c>
      <c r="M5">
        <f t="shared" ref="M5:M14" si="0">I5*L5/K5</f>
        <v>50</v>
      </c>
    </row>
    <row r="6" spans="1:13" x14ac:dyDescent="0.25">
      <c r="A6" t="s">
        <v>53</v>
      </c>
      <c r="B6" s="14"/>
      <c r="C6">
        <v>1726</v>
      </c>
      <c r="D6">
        <v>1</v>
      </c>
      <c r="E6" t="s">
        <v>23</v>
      </c>
      <c r="F6" t="s">
        <v>25</v>
      </c>
      <c r="G6" t="s">
        <v>22</v>
      </c>
      <c r="H6" t="s">
        <v>11</v>
      </c>
      <c r="I6">
        <v>199</v>
      </c>
      <c r="J6" t="s">
        <v>81</v>
      </c>
      <c r="K6">
        <f>Deboursé!Q4*1.2</f>
        <v>3.9619047619047616</v>
      </c>
      <c r="L6">
        <v>3.5</v>
      </c>
      <c r="M6">
        <f t="shared" si="0"/>
        <v>175.79927884615387</v>
      </c>
    </row>
    <row r="7" spans="1:13" x14ac:dyDescent="0.25">
      <c r="A7" t="s">
        <v>53</v>
      </c>
      <c r="B7" s="14"/>
      <c r="C7">
        <v>1726</v>
      </c>
      <c r="D7">
        <v>1</v>
      </c>
      <c r="E7" t="s">
        <v>23</v>
      </c>
      <c r="F7" t="s">
        <v>25</v>
      </c>
      <c r="G7" t="s">
        <v>22</v>
      </c>
      <c r="H7" t="s">
        <v>11</v>
      </c>
      <c r="I7" s="35">
        <f>199*2</f>
        <v>398</v>
      </c>
      <c r="J7" t="s">
        <v>58</v>
      </c>
      <c r="K7">
        <f>Deboursé!V4*1.2</f>
        <v>14.406926406926406</v>
      </c>
      <c r="L7">
        <v>7</v>
      </c>
      <c r="M7">
        <f>I7*L7/K7</f>
        <v>193.37920673076925</v>
      </c>
    </row>
    <row r="8" spans="1:13" x14ac:dyDescent="0.25">
      <c r="A8" t="s">
        <v>54</v>
      </c>
      <c r="B8" s="14"/>
      <c r="C8">
        <v>1726</v>
      </c>
      <c r="D8">
        <v>1</v>
      </c>
      <c r="E8" t="s">
        <v>23</v>
      </c>
      <c r="F8" t="s">
        <v>25</v>
      </c>
      <c r="G8" t="s">
        <v>22</v>
      </c>
      <c r="H8" t="s">
        <v>11</v>
      </c>
      <c r="I8" s="35">
        <f t="shared" ref="I8:I9" si="1">199*2</f>
        <v>398</v>
      </c>
      <c r="J8" t="s">
        <v>58</v>
      </c>
      <c r="K8">
        <v>14.406926406926406</v>
      </c>
      <c r="L8">
        <v>7</v>
      </c>
      <c r="M8">
        <f t="shared" si="0"/>
        <v>193.37920673076925</v>
      </c>
    </row>
    <row r="9" spans="1:13" x14ac:dyDescent="0.25">
      <c r="A9" t="s">
        <v>55</v>
      </c>
      <c r="B9" s="14"/>
      <c r="C9">
        <v>1726</v>
      </c>
      <c r="D9">
        <v>1</v>
      </c>
      <c r="E9" t="s">
        <v>23</v>
      </c>
      <c r="F9" t="s">
        <v>25</v>
      </c>
      <c r="G9" t="s">
        <v>22</v>
      </c>
      <c r="H9" t="s">
        <v>11</v>
      </c>
      <c r="I9" s="35">
        <f t="shared" si="1"/>
        <v>398</v>
      </c>
      <c r="J9" t="s">
        <v>58</v>
      </c>
      <c r="K9">
        <v>14.406926406926406</v>
      </c>
      <c r="L9">
        <f>K9-14</f>
        <v>0.4069264069264058</v>
      </c>
      <c r="M9">
        <f t="shared" si="0"/>
        <v>11.241586538461508</v>
      </c>
    </row>
    <row r="10" spans="1:13" x14ac:dyDescent="0.25">
      <c r="A10" t="s">
        <v>53</v>
      </c>
      <c r="B10" s="14"/>
      <c r="C10">
        <v>1726</v>
      </c>
      <c r="D10">
        <v>1</v>
      </c>
      <c r="E10" t="s">
        <v>23</v>
      </c>
      <c r="F10" t="s">
        <v>25</v>
      </c>
      <c r="G10" t="s">
        <v>22</v>
      </c>
      <c r="H10" t="s">
        <v>11</v>
      </c>
      <c r="I10">
        <v>199</v>
      </c>
      <c r="J10" t="s">
        <v>47</v>
      </c>
      <c r="K10">
        <f>(Deboursé!X4+Deboursé!Y4)*1.05</f>
        <v>7.5458333333333334</v>
      </c>
      <c r="L10">
        <v>7</v>
      </c>
      <c r="M10">
        <f>I10*L10/K10</f>
        <v>184.60519050248482</v>
      </c>
    </row>
    <row r="11" spans="1:13" x14ac:dyDescent="0.25">
      <c r="A11" t="s">
        <v>54</v>
      </c>
      <c r="B11" s="14"/>
      <c r="C11">
        <v>1726</v>
      </c>
      <c r="D11">
        <v>1</v>
      </c>
      <c r="E11" t="s">
        <v>23</v>
      </c>
      <c r="F11" t="s">
        <v>25</v>
      </c>
      <c r="G11" t="s">
        <v>22</v>
      </c>
      <c r="H11" t="s">
        <v>11</v>
      </c>
      <c r="I11">
        <v>199</v>
      </c>
      <c r="J11" t="s">
        <v>47</v>
      </c>
      <c r="K11">
        <v>7.5458333333333334</v>
      </c>
      <c r="L11">
        <f>K11-7</f>
        <v>0.54583333333333339</v>
      </c>
      <c r="M11">
        <f>I11*L11/K11</f>
        <v>14.394809497515187</v>
      </c>
    </row>
    <row r="12" spans="1:13" x14ac:dyDescent="0.25">
      <c r="A12" t="s">
        <v>53</v>
      </c>
      <c r="B12" s="14"/>
      <c r="C12">
        <v>1727</v>
      </c>
      <c r="D12">
        <v>3</v>
      </c>
      <c r="E12" t="s">
        <v>20</v>
      </c>
      <c r="F12" t="s">
        <v>9</v>
      </c>
      <c r="G12" t="s">
        <v>21</v>
      </c>
      <c r="H12" t="s">
        <v>12</v>
      </c>
      <c r="I12">
        <v>460</v>
      </c>
      <c r="J12" t="s">
        <v>81</v>
      </c>
      <c r="K12">
        <f>Deboursé!Q7*1.2</f>
        <v>12.266666666666667</v>
      </c>
      <c r="L12">
        <v>7</v>
      </c>
      <c r="M12">
        <f t="shared" si="0"/>
        <v>262.5</v>
      </c>
    </row>
    <row r="13" spans="1:13" x14ac:dyDescent="0.25">
      <c r="A13" t="s">
        <v>54</v>
      </c>
      <c r="B13" s="14"/>
      <c r="C13">
        <v>1727</v>
      </c>
      <c r="D13">
        <v>3</v>
      </c>
      <c r="E13" t="s">
        <v>20</v>
      </c>
      <c r="F13" t="s">
        <v>9</v>
      </c>
      <c r="G13" t="s">
        <v>21</v>
      </c>
      <c r="H13" t="s">
        <v>12</v>
      </c>
      <c r="I13">
        <v>460</v>
      </c>
      <c r="J13" t="s">
        <v>81</v>
      </c>
      <c r="K13">
        <f>Deboursé!Q7*1.2</f>
        <v>12.266666666666667</v>
      </c>
      <c r="L13">
        <f>K13-7</f>
        <v>5.2666666666666675</v>
      </c>
      <c r="M13">
        <f t="shared" si="0"/>
        <v>197.5</v>
      </c>
    </row>
    <row r="14" spans="1:13" x14ac:dyDescent="0.25">
      <c r="A14" t="s">
        <v>53</v>
      </c>
      <c r="B14" s="14"/>
      <c r="C14">
        <v>1727</v>
      </c>
      <c r="D14">
        <v>3</v>
      </c>
      <c r="E14" t="s">
        <v>20</v>
      </c>
      <c r="F14" t="s">
        <v>9</v>
      </c>
      <c r="G14" t="s">
        <v>21</v>
      </c>
      <c r="H14" t="s">
        <v>12</v>
      </c>
      <c r="I14">
        <v>460</v>
      </c>
      <c r="J14" t="s">
        <v>57</v>
      </c>
      <c r="K14">
        <f>Deboursé!S7*1.2</f>
        <v>25.09090909090909</v>
      </c>
      <c r="L14">
        <v>7</v>
      </c>
      <c r="M14">
        <f t="shared" si="0"/>
        <v>128.33333333333334</v>
      </c>
    </row>
    <row r="15" spans="1:13" x14ac:dyDescent="0.25">
      <c r="A15" t="s">
        <v>82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Deboursé</vt:lpstr>
      <vt:lpstr>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U265</dc:creator>
  <cp:lastModifiedBy>Antoine SCHLESSER</cp:lastModifiedBy>
  <cp:lastPrinted>2021-12-13T10:58:12Z</cp:lastPrinted>
  <dcterms:created xsi:type="dcterms:W3CDTF">2018-03-15T10:19:02Z</dcterms:created>
  <dcterms:modified xsi:type="dcterms:W3CDTF">2021-12-20T18:53:28Z</dcterms:modified>
</cp:coreProperties>
</file>