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filterPrivacy="1" defaultThemeVersion="124226"/>
  <bookViews>
    <workbookView xWindow="240" yWindow="285" windowWidth="14805" windowHeight="7830"/>
  </bookViews>
  <sheets>
    <sheet name="Modèle" sheetId="5" r:id="rId1"/>
    <sheet name="2014" sheetId="1" r:id="rId2"/>
    <sheet name="2015" sheetId="3" r:id="rId3"/>
    <sheet name="2016" sheetId="6" r:id="rId4"/>
    <sheet name="2017" sheetId="8" r:id="rId5"/>
  </sheets>
  <calcPr calcId="145621"/>
</workbook>
</file>

<file path=xl/calcChain.xml><?xml version="1.0" encoding="utf-8"?>
<calcChain xmlns="http://schemas.openxmlformats.org/spreadsheetml/2006/main">
  <c r="AY2" i="8" l="1"/>
  <c r="B87" i="8"/>
  <c r="B80" i="8"/>
  <c r="B73" i="8"/>
  <c r="B66" i="8"/>
  <c r="B59" i="8"/>
  <c r="B52" i="8"/>
  <c r="B45" i="8"/>
  <c r="B38" i="8"/>
  <c r="B31" i="8"/>
  <c r="B24" i="8"/>
  <c r="B17" i="8"/>
  <c r="B10" i="8"/>
  <c r="AH36" i="8"/>
  <c r="U97" i="8" l="1"/>
  <c r="A6" i="8"/>
  <c r="AY2" i="6"/>
  <c r="B87" i="6"/>
  <c r="B80" i="6"/>
  <c r="B73" i="6"/>
  <c r="B66" i="6"/>
  <c r="B59" i="6"/>
  <c r="B52" i="6"/>
  <c r="B45" i="6"/>
  <c r="B38" i="6"/>
  <c r="B31" i="6"/>
  <c r="B24" i="6"/>
  <c r="B17" i="6"/>
  <c r="B10" i="6"/>
  <c r="U97" i="6" l="1"/>
  <c r="H100" i="8"/>
  <c r="F100" i="8"/>
  <c r="D100" i="8"/>
  <c r="B100" i="8"/>
  <c r="AU93" i="8"/>
  <c r="AZ92" i="8"/>
  <c r="AW92" i="8"/>
  <c r="AX92" i="8" s="1"/>
  <c r="AN92" i="8"/>
  <c r="AO92" i="8" s="1"/>
  <c r="AK92" i="8"/>
  <c r="AL92" i="8" s="1"/>
  <c r="AH92" i="8"/>
  <c r="AI92" i="8" s="1"/>
  <c r="A92" i="8"/>
  <c r="AQ92" i="8" s="1"/>
  <c r="AR92" i="8" s="1"/>
  <c r="AU86" i="8"/>
  <c r="AZ85" i="8"/>
  <c r="AW85" i="8"/>
  <c r="AN85" i="8"/>
  <c r="AO85" i="8" s="1"/>
  <c r="AK85" i="8"/>
  <c r="AL85" i="8" s="1"/>
  <c r="AH85" i="8"/>
  <c r="AI85" i="8" s="1"/>
  <c r="A85" i="8"/>
  <c r="AQ85" i="8" s="1"/>
  <c r="AR85" i="8" s="1"/>
  <c r="AU79" i="8"/>
  <c r="AZ78" i="8"/>
  <c r="AW78" i="8"/>
  <c r="AN78" i="8"/>
  <c r="AO78" i="8" s="1"/>
  <c r="AK78" i="8"/>
  <c r="AL78" i="8" s="1"/>
  <c r="AH78" i="8"/>
  <c r="AI78" i="8" s="1"/>
  <c r="A78" i="8"/>
  <c r="AQ78" i="8" s="1"/>
  <c r="AR78" i="8" s="1"/>
  <c r="AU72" i="8"/>
  <c r="AZ71" i="8"/>
  <c r="AW71" i="8"/>
  <c r="AN71" i="8"/>
  <c r="AO71" i="8" s="1"/>
  <c r="AK71" i="8"/>
  <c r="AL71" i="8" s="1"/>
  <c r="AH71" i="8"/>
  <c r="A71" i="8"/>
  <c r="AQ71" i="8" s="1"/>
  <c r="AR71" i="8" s="1"/>
  <c r="AU65" i="8"/>
  <c r="AZ64" i="8"/>
  <c r="AW64" i="8"/>
  <c r="AN64" i="8"/>
  <c r="AO64" i="8" s="1"/>
  <c r="AK64" i="8"/>
  <c r="AL64" i="8" s="1"/>
  <c r="AH64" i="8"/>
  <c r="AI64" i="8" s="1"/>
  <c r="A64" i="8"/>
  <c r="AQ64" i="8" s="1"/>
  <c r="AR64" i="8" s="1"/>
  <c r="AU58" i="8"/>
  <c r="AZ57" i="8"/>
  <c r="AW57" i="8"/>
  <c r="AN57" i="8"/>
  <c r="AO57" i="8" s="1"/>
  <c r="AK57" i="8"/>
  <c r="AL57" i="8" s="1"/>
  <c r="AH57" i="8"/>
  <c r="AI57" i="8" s="1"/>
  <c r="A57" i="8"/>
  <c r="AQ57" i="8" s="1"/>
  <c r="AR57" i="8" s="1"/>
  <c r="AU51" i="8"/>
  <c r="AZ50" i="8"/>
  <c r="AW50" i="8"/>
  <c r="AN50" i="8"/>
  <c r="AO50" i="8" s="1"/>
  <c r="AK50" i="8"/>
  <c r="AL50" i="8" s="1"/>
  <c r="AH50" i="8"/>
  <c r="AI50" i="8" s="1"/>
  <c r="A50" i="8"/>
  <c r="AQ50" i="8" s="1"/>
  <c r="AR50" i="8" s="1"/>
  <c r="AU44" i="8"/>
  <c r="AZ43" i="8"/>
  <c r="AW43" i="8"/>
  <c r="AN43" i="8"/>
  <c r="AO43" i="8" s="1"/>
  <c r="AK43" i="8"/>
  <c r="AL43" i="8" s="1"/>
  <c r="AH43" i="8"/>
  <c r="A43" i="8"/>
  <c r="AQ43" i="8" s="1"/>
  <c r="AR43" i="8" s="1"/>
  <c r="AU37" i="8"/>
  <c r="AZ36" i="8"/>
  <c r="AW36" i="8"/>
  <c r="AN36" i="8"/>
  <c r="AO36" i="8" s="1"/>
  <c r="AK36" i="8"/>
  <c r="AL36" i="8" s="1"/>
  <c r="AI36" i="8"/>
  <c r="A36" i="8"/>
  <c r="AQ36" i="8" s="1"/>
  <c r="AR36" i="8" s="1"/>
  <c r="AU30" i="8"/>
  <c r="AZ29" i="8"/>
  <c r="AW29" i="8"/>
  <c r="AN29" i="8"/>
  <c r="AO29" i="8" s="1"/>
  <c r="AK29" i="8"/>
  <c r="AL29" i="8" s="1"/>
  <c r="AH29" i="8"/>
  <c r="AI29" i="8" s="1"/>
  <c r="A29" i="8"/>
  <c r="AQ29" i="8" s="1"/>
  <c r="AR29" i="8" s="1"/>
  <c r="AU23" i="8"/>
  <c r="AZ22" i="8"/>
  <c r="AW22" i="8"/>
  <c r="AN22" i="8"/>
  <c r="AO22" i="8" s="1"/>
  <c r="AK22" i="8"/>
  <c r="AL22" i="8" s="1"/>
  <c r="AH22" i="8"/>
  <c r="AI22" i="8" s="1"/>
  <c r="A22" i="8"/>
  <c r="AQ22" i="8" s="1"/>
  <c r="AR22" i="8" s="1"/>
  <c r="AU16" i="8"/>
  <c r="AZ15" i="8"/>
  <c r="AW15" i="8"/>
  <c r="AN15" i="8"/>
  <c r="AO15" i="8" s="1"/>
  <c r="AK15" i="8"/>
  <c r="AL15" i="8" s="1"/>
  <c r="AH15" i="8"/>
  <c r="A15" i="8"/>
  <c r="AQ15" i="8" s="1"/>
  <c r="AR15" i="8" s="1"/>
  <c r="AQ11" i="8"/>
  <c r="AU9" i="8"/>
  <c r="AZ8" i="8"/>
  <c r="BA8" i="8" s="1"/>
  <c r="AW8" i="8"/>
  <c r="AX8" i="8" s="1"/>
  <c r="AX15" i="8" s="1"/>
  <c r="AQ8" i="8"/>
  <c r="AN8" i="8"/>
  <c r="AO8" i="8" s="1"/>
  <c r="AK8" i="8"/>
  <c r="AH8" i="8"/>
  <c r="O3" i="8"/>
  <c r="R2" i="8" s="1"/>
  <c r="AT71" i="8" l="1"/>
  <c r="AT43" i="8"/>
  <c r="AX22" i="8"/>
  <c r="AX29" i="8" s="1"/>
  <c r="AX36" i="8" s="1"/>
  <c r="AX43" i="8" s="1"/>
  <c r="AX50" i="8" s="1"/>
  <c r="AX57" i="8" s="1"/>
  <c r="AX64" i="8" s="1"/>
  <c r="AX71" i="8" s="1"/>
  <c r="AX78" i="8" s="1"/>
  <c r="AX85" i="8" s="1"/>
  <c r="O99" i="8"/>
  <c r="O100" i="8" s="1"/>
  <c r="BA15" i="8"/>
  <c r="BA22" i="8" s="1"/>
  <c r="BA29" i="8" s="1"/>
  <c r="BA36" i="8" s="1"/>
  <c r="BA43" i="8" s="1"/>
  <c r="BA50" i="8" s="1"/>
  <c r="BA57" i="8" s="1"/>
  <c r="BA64" i="8" s="1"/>
  <c r="BA71" i="8" s="1"/>
  <c r="BA78" i="8" s="1"/>
  <c r="BA85" i="8" s="1"/>
  <c r="BA92" i="8" s="1"/>
  <c r="AT15" i="8"/>
  <c r="AU29" i="8"/>
  <c r="AU31" i="8" s="1"/>
  <c r="AU36" i="8"/>
  <c r="AU38" i="8" s="1"/>
  <c r="AU57" i="8"/>
  <c r="AU59" i="8" s="1"/>
  <c r="AU64" i="8"/>
  <c r="AU66" i="8" s="1"/>
  <c r="AU85" i="8"/>
  <c r="AU87" i="8" s="1"/>
  <c r="AU92" i="8"/>
  <c r="AU94" i="8" s="1"/>
  <c r="AI8" i="8"/>
  <c r="AI15" i="8"/>
  <c r="AU15" i="8" s="1"/>
  <c r="AU17" i="8" s="1"/>
  <c r="AU22" i="8"/>
  <c r="AU24" i="8" s="1"/>
  <c r="AT29" i="8"/>
  <c r="AI43" i="8"/>
  <c r="AU43" i="8" s="1"/>
  <c r="AU45" i="8" s="1"/>
  <c r="AU50" i="8"/>
  <c r="AU52" i="8" s="1"/>
  <c r="AT57" i="8"/>
  <c r="AI71" i="8"/>
  <c r="AU71" i="8" s="1"/>
  <c r="AU73" i="8" s="1"/>
  <c r="AU78" i="8"/>
  <c r="AU80" i="8" s="1"/>
  <c r="AT85" i="8"/>
  <c r="B101" i="8"/>
  <c r="AT22" i="8"/>
  <c r="AT50" i="8"/>
  <c r="AT78" i="8"/>
  <c r="AT92" i="8"/>
  <c r="AT8" i="8"/>
  <c r="AT36" i="8"/>
  <c r="AT64" i="8"/>
  <c r="Q99" i="8"/>
  <c r="Q100" i="8" s="1"/>
  <c r="AL8" i="8"/>
  <c r="M99" i="8"/>
  <c r="M100" i="8" s="1"/>
  <c r="AR8" i="8"/>
  <c r="K99" i="8"/>
  <c r="B100" i="6"/>
  <c r="H100" i="3"/>
  <c r="F100" i="3"/>
  <c r="D100" i="3"/>
  <c r="B100" i="3"/>
  <c r="H100" i="6"/>
  <c r="F100" i="6"/>
  <c r="D100" i="6"/>
  <c r="K100" i="8" l="1"/>
  <c r="S99" i="8"/>
  <c r="K101" i="8"/>
  <c r="F3" i="8"/>
  <c r="AU8" i="8"/>
  <c r="AU10" i="8" s="1"/>
  <c r="AU11" i="8" s="1"/>
  <c r="AQ18" i="8" s="1"/>
  <c r="AU18" i="8" s="1"/>
  <c r="AQ25" i="8" s="1"/>
  <c r="AU25" i="8" s="1"/>
  <c r="AQ32" i="8" s="1"/>
  <c r="AU32" i="8" s="1"/>
  <c r="AQ39" i="8" s="1"/>
  <c r="AU39" i="8" s="1"/>
  <c r="AQ46" i="8" s="1"/>
  <c r="AU46" i="8" s="1"/>
  <c r="AQ53" i="8" s="1"/>
  <c r="AU53" i="8" s="1"/>
  <c r="AQ60" i="8" s="1"/>
  <c r="AU60" i="8" s="1"/>
  <c r="AQ67" i="8" s="1"/>
  <c r="AU67" i="8" s="1"/>
  <c r="AQ74" i="8" s="1"/>
  <c r="AU74" i="8" s="1"/>
  <c r="AQ81" i="8" s="1"/>
  <c r="AU81" i="8" s="1"/>
  <c r="AQ88" i="8" s="1"/>
  <c r="AU88" i="8" s="1"/>
  <c r="AQ95" i="8" s="1"/>
  <c r="AU95" i="8" s="1"/>
  <c r="B101" i="3"/>
  <c r="B101" i="6"/>
  <c r="A3" i="3"/>
  <c r="B3" i="8" l="1"/>
  <c r="A4" i="8" s="1"/>
  <c r="AB3" i="8" s="1"/>
  <c r="O3" i="6"/>
  <c r="AY2" i="3" l="1"/>
  <c r="W3" i="3" s="1"/>
  <c r="B87" i="3" l="1"/>
  <c r="B80" i="3"/>
  <c r="B73" i="3"/>
  <c r="B66" i="3"/>
  <c r="B59" i="3"/>
  <c r="B52" i="3"/>
  <c r="B45" i="3"/>
  <c r="B38" i="3"/>
  <c r="B31" i="3"/>
  <c r="B24" i="3"/>
  <c r="B17" i="3"/>
  <c r="B10" i="3"/>
  <c r="U97" i="3" l="1"/>
  <c r="AQ11" i="3"/>
  <c r="AQ11" i="6" l="1"/>
  <c r="AZ92" i="3" l="1"/>
  <c r="AZ85" i="3"/>
  <c r="AZ78" i="3"/>
  <c r="AZ71" i="3"/>
  <c r="AZ64" i="3"/>
  <c r="AZ57" i="3"/>
  <c r="AZ50" i="3"/>
  <c r="AZ43" i="3"/>
  <c r="AZ36" i="3"/>
  <c r="AZ29" i="3"/>
  <c r="AZ22" i="3"/>
  <c r="AZ15" i="3"/>
  <c r="AZ8" i="3"/>
  <c r="BA8" i="3" s="1"/>
  <c r="BA15" i="3" l="1"/>
  <c r="BA22" i="3" s="1"/>
  <c r="BA29" i="3" s="1"/>
  <c r="BA36" i="3" s="1"/>
  <c r="BA43" i="3" s="1"/>
  <c r="BA50" i="3" s="1"/>
  <c r="BA57" i="3" s="1"/>
  <c r="BA64" i="3" s="1"/>
  <c r="BA71" i="3" s="1"/>
  <c r="BA78" i="3" s="1"/>
  <c r="BA85" i="3" s="1"/>
  <c r="BA92" i="3" s="1"/>
  <c r="AH36" i="6" l="1"/>
  <c r="AU93" i="6"/>
  <c r="AZ92" i="6"/>
  <c r="AW92" i="6"/>
  <c r="AX92" i="6" s="1"/>
  <c r="AN92" i="6"/>
  <c r="AO92" i="6" s="1"/>
  <c r="AK92" i="6"/>
  <c r="AL92" i="6" s="1"/>
  <c r="AH92" i="6"/>
  <c r="AI92" i="6" s="1"/>
  <c r="A92" i="6"/>
  <c r="AQ92" i="6" s="1"/>
  <c r="AU86" i="6"/>
  <c r="AZ85" i="6"/>
  <c r="AW85" i="6"/>
  <c r="AN85" i="6"/>
  <c r="AO85" i="6" s="1"/>
  <c r="AK85" i="6"/>
  <c r="AL85" i="6" s="1"/>
  <c r="AH85" i="6"/>
  <c r="AI85" i="6" s="1"/>
  <c r="A85" i="6"/>
  <c r="AQ85" i="6" s="1"/>
  <c r="AU79" i="6"/>
  <c r="AZ78" i="6"/>
  <c r="AW78" i="6"/>
  <c r="AN78" i="6"/>
  <c r="AO78" i="6" s="1"/>
  <c r="AK78" i="6"/>
  <c r="AL78" i="6" s="1"/>
  <c r="AH78" i="6"/>
  <c r="AI78" i="6" s="1"/>
  <c r="A78" i="6"/>
  <c r="AQ78" i="6" s="1"/>
  <c r="AU72" i="6"/>
  <c r="AZ71" i="6"/>
  <c r="AW71" i="6"/>
  <c r="AN71" i="6"/>
  <c r="AO71" i="6" s="1"/>
  <c r="AK71" i="6"/>
  <c r="AL71" i="6" s="1"/>
  <c r="AH71" i="6"/>
  <c r="AI71" i="6" s="1"/>
  <c r="A71" i="6"/>
  <c r="AQ71" i="6" s="1"/>
  <c r="AU65" i="6"/>
  <c r="AZ64" i="6"/>
  <c r="AW64" i="6"/>
  <c r="AN64" i="6"/>
  <c r="AO64" i="6" s="1"/>
  <c r="AK64" i="6"/>
  <c r="AL64" i="6" s="1"/>
  <c r="AH64" i="6"/>
  <c r="AI64" i="6" s="1"/>
  <c r="A64" i="6"/>
  <c r="AQ64" i="6" s="1"/>
  <c r="AU58" i="6"/>
  <c r="AZ57" i="6"/>
  <c r="AW57" i="6"/>
  <c r="AN57" i="6"/>
  <c r="AO57" i="6" s="1"/>
  <c r="AK57" i="6"/>
  <c r="AL57" i="6" s="1"/>
  <c r="AH57" i="6"/>
  <c r="AI57" i="6" s="1"/>
  <c r="A57" i="6"/>
  <c r="AQ57" i="6" s="1"/>
  <c r="AU51" i="6"/>
  <c r="AZ50" i="6"/>
  <c r="AW50" i="6"/>
  <c r="AN50" i="6"/>
  <c r="AO50" i="6" s="1"/>
  <c r="AK50" i="6"/>
  <c r="AL50" i="6" s="1"/>
  <c r="AH50" i="6"/>
  <c r="AI50" i="6" s="1"/>
  <c r="A50" i="6"/>
  <c r="AQ50" i="6" s="1"/>
  <c r="AU44" i="6"/>
  <c r="AZ43" i="6"/>
  <c r="AW43" i="6"/>
  <c r="AN43" i="6"/>
  <c r="AO43" i="6" s="1"/>
  <c r="AK43" i="6"/>
  <c r="AL43" i="6" s="1"/>
  <c r="AH43" i="6"/>
  <c r="AI43" i="6" s="1"/>
  <c r="A43" i="6"/>
  <c r="AQ43" i="6" s="1"/>
  <c r="AU37" i="6"/>
  <c r="AZ36" i="6"/>
  <c r="AW36" i="6"/>
  <c r="AN36" i="6"/>
  <c r="AO36" i="6" s="1"/>
  <c r="AK36" i="6"/>
  <c r="AI36" i="6"/>
  <c r="A36" i="6"/>
  <c r="AQ36" i="6" s="1"/>
  <c r="AU30" i="6"/>
  <c r="AZ29" i="6"/>
  <c r="AW29" i="6"/>
  <c r="AN29" i="6"/>
  <c r="AO29" i="6" s="1"/>
  <c r="AK29" i="6"/>
  <c r="AL29" i="6" s="1"/>
  <c r="AH29" i="6"/>
  <c r="AI29" i="6" s="1"/>
  <c r="A29" i="6"/>
  <c r="AQ29" i="6" s="1"/>
  <c r="AU23" i="6"/>
  <c r="AZ22" i="6"/>
  <c r="AW22" i="6"/>
  <c r="AN22" i="6"/>
  <c r="AO22" i="6" s="1"/>
  <c r="AK22" i="6"/>
  <c r="AL22" i="6" s="1"/>
  <c r="AH22" i="6"/>
  <c r="AI22" i="6" s="1"/>
  <c r="A22" i="6"/>
  <c r="AQ22" i="6" s="1"/>
  <c r="AR22" i="6" s="1"/>
  <c r="AU16" i="6"/>
  <c r="AZ15" i="6"/>
  <c r="AW15" i="6"/>
  <c r="AN15" i="6"/>
  <c r="AO15" i="6" s="1"/>
  <c r="AK15" i="6"/>
  <c r="AL15" i="6" s="1"/>
  <c r="AH15" i="6"/>
  <c r="AI15" i="6" s="1"/>
  <c r="A15" i="6"/>
  <c r="AQ15" i="6" s="1"/>
  <c r="AU9" i="6"/>
  <c r="AZ8" i="6"/>
  <c r="BA8" i="6" s="1"/>
  <c r="AW8" i="6"/>
  <c r="AX8" i="6" s="1"/>
  <c r="AQ8" i="6"/>
  <c r="AN8" i="6"/>
  <c r="AK8" i="6"/>
  <c r="AH8" i="6"/>
  <c r="AI8" i="6" s="1"/>
  <c r="R2" i="6"/>
  <c r="AU58" i="1"/>
  <c r="AL36" i="6" l="1"/>
  <c r="Q99" i="6"/>
  <c r="Q100" i="6" s="1"/>
  <c r="AX15" i="6"/>
  <c r="AX22" i="6" s="1"/>
  <c r="AX29" i="6" s="1"/>
  <c r="AX36" i="6" s="1"/>
  <c r="AX43" i="6" s="1"/>
  <c r="AX50" i="6" s="1"/>
  <c r="AX57" i="6" s="1"/>
  <c r="AX64" i="6" s="1"/>
  <c r="AX71" i="6" s="1"/>
  <c r="AX78" i="6" s="1"/>
  <c r="AX85" i="6" s="1"/>
  <c r="BA15" i="6"/>
  <c r="AT85" i="6"/>
  <c r="AT71" i="6"/>
  <c r="AT57" i="6"/>
  <c r="K99" i="6"/>
  <c r="AT43" i="6"/>
  <c r="AT29" i="6"/>
  <c r="BA22" i="6"/>
  <c r="BA29" i="6" s="1"/>
  <c r="BA36" i="6" s="1"/>
  <c r="BA43" i="6" s="1"/>
  <c r="BA50" i="6" s="1"/>
  <c r="BA57" i="6" s="1"/>
  <c r="BA64" i="6" s="1"/>
  <c r="BA71" i="6" s="1"/>
  <c r="BA78" i="6" s="1"/>
  <c r="BA85" i="6" s="1"/>
  <c r="BA92" i="6" s="1"/>
  <c r="AT15" i="6"/>
  <c r="AT64" i="6"/>
  <c r="AR64" i="6"/>
  <c r="AU64" i="6" s="1"/>
  <c r="AU66" i="6" s="1"/>
  <c r="AT50" i="6"/>
  <c r="AR50" i="6"/>
  <c r="AU50" i="6" s="1"/>
  <c r="AU52" i="6" s="1"/>
  <c r="AT78" i="6"/>
  <c r="AR78" i="6"/>
  <c r="AU78" i="6" s="1"/>
  <c r="AU80" i="6" s="1"/>
  <c r="AT36" i="6"/>
  <c r="AR36" i="6"/>
  <c r="AT92" i="6"/>
  <c r="AR92" i="6"/>
  <c r="AU92" i="6" s="1"/>
  <c r="AU94" i="6" s="1"/>
  <c r="M99" i="6"/>
  <c r="M100" i="6" s="1"/>
  <c r="AT22" i="6"/>
  <c r="AL8" i="6"/>
  <c r="AO8" i="6"/>
  <c r="AR8" i="6"/>
  <c r="AU22" i="6"/>
  <c r="AU24" i="6" s="1"/>
  <c r="AT8" i="6"/>
  <c r="AR15" i="6"/>
  <c r="AU15" i="6" s="1"/>
  <c r="AU17" i="6" s="1"/>
  <c r="AR29" i="6"/>
  <c r="AU29" i="6" s="1"/>
  <c r="AU31" i="6" s="1"/>
  <c r="AR43" i="6"/>
  <c r="AU43" i="6" s="1"/>
  <c r="AU45" i="6" s="1"/>
  <c r="AR57" i="6"/>
  <c r="AU57" i="6" s="1"/>
  <c r="AU59" i="6" s="1"/>
  <c r="AR71" i="6"/>
  <c r="AU71" i="6" s="1"/>
  <c r="AU73" i="6" s="1"/>
  <c r="AR85" i="6"/>
  <c r="AU85" i="6" s="1"/>
  <c r="AU87" i="6" s="1"/>
  <c r="O99" i="6"/>
  <c r="O100" i="6" s="1"/>
  <c r="K100" i="6" l="1"/>
  <c r="S99" i="6"/>
  <c r="AU36" i="6"/>
  <c r="AU38" i="6" s="1"/>
  <c r="F3" i="6"/>
  <c r="K101" i="6"/>
  <c r="AU8" i="6"/>
  <c r="AU10" i="6" s="1"/>
  <c r="AU11" i="6" s="1"/>
  <c r="AQ18" i="6" s="1"/>
  <c r="AU18" i="6" s="1"/>
  <c r="AQ25" i="6" s="1"/>
  <c r="AU25" i="6" s="1"/>
  <c r="AQ32" i="6" s="1"/>
  <c r="AU32" i="6" s="1"/>
  <c r="AQ39" i="6" s="1"/>
  <c r="H100" i="5"/>
  <c r="F100" i="5"/>
  <c r="D100" i="5"/>
  <c r="B100" i="5"/>
  <c r="AU93" i="5"/>
  <c r="AZ92" i="5"/>
  <c r="AW92" i="5"/>
  <c r="AX92" i="5" s="1"/>
  <c r="AN92" i="5"/>
  <c r="AO92" i="5" s="1"/>
  <c r="AK92" i="5"/>
  <c r="AL92" i="5" s="1"/>
  <c r="AH92" i="5"/>
  <c r="AI92" i="5" s="1"/>
  <c r="A92" i="5"/>
  <c r="AQ92" i="5" s="1"/>
  <c r="AR92" i="5" s="1"/>
  <c r="AU86" i="5"/>
  <c r="AZ85" i="5"/>
  <c r="AW85" i="5"/>
  <c r="AN85" i="5"/>
  <c r="AO85" i="5" s="1"/>
  <c r="AK85" i="5"/>
  <c r="AL85" i="5" s="1"/>
  <c r="AH85" i="5"/>
  <c r="A85" i="5"/>
  <c r="AQ85" i="5" s="1"/>
  <c r="AR85" i="5" s="1"/>
  <c r="AU79" i="5"/>
  <c r="AZ78" i="5"/>
  <c r="AW78" i="5"/>
  <c r="AN78" i="5"/>
  <c r="AO78" i="5" s="1"/>
  <c r="AK78" i="5"/>
  <c r="AL78" i="5" s="1"/>
  <c r="AH78" i="5"/>
  <c r="AI78" i="5" s="1"/>
  <c r="A78" i="5"/>
  <c r="AQ78" i="5" s="1"/>
  <c r="AR78" i="5" s="1"/>
  <c r="AU72" i="5"/>
  <c r="AZ71" i="5"/>
  <c r="AW71" i="5"/>
  <c r="AN71" i="5"/>
  <c r="AO71" i="5" s="1"/>
  <c r="AK71" i="5"/>
  <c r="AL71" i="5" s="1"/>
  <c r="AH71" i="5"/>
  <c r="AI71" i="5" s="1"/>
  <c r="A71" i="5"/>
  <c r="AQ71" i="5" s="1"/>
  <c r="AR71" i="5" s="1"/>
  <c r="AU65" i="5"/>
  <c r="AZ64" i="5"/>
  <c r="AW64" i="5"/>
  <c r="AN64" i="5"/>
  <c r="AO64" i="5" s="1"/>
  <c r="AK64" i="5"/>
  <c r="AL64" i="5" s="1"/>
  <c r="AH64" i="5"/>
  <c r="AI64" i="5" s="1"/>
  <c r="A64" i="5"/>
  <c r="AQ64" i="5" s="1"/>
  <c r="AR64" i="5" s="1"/>
  <c r="AU58" i="5"/>
  <c r="AZ57" i="5"/>
  <c r="AW57" i="5"/>
  <c r="AN57" i="5"/>
  <c r="AO57" i="5" s="1"/>
  <c r="AK57" i="5"/>
  <c r="AL57" i="5" s="1"/>
  <c r="AH57" i="5"/>
  <c r="AI57" i="5" s="1"/>
  <c r="A57" i="5"/>
  <c r="AQ57" i="5" s="1"/>
  <c r="AR57" i="5" s="1"/>
  <c r="AU51" i="5"/>
  <c r="AZ50" i="5"/>
  <c r="AW50" i="5"/>
  <c r="AN50" i="5"/>
  <c r="AO50" i="5" s="1"/>
  <c r="AK50" i="5"/>
  <c r="AL50" i="5" s="1"/>
  <c r="AH50" i="5"/>
  <c r="AI50" i="5" s="1"/>
  <c r="A50" i="5"/>
  <c r="AQ50" i="5" s="1"/>
  <c r="AR50" i="5" s="1"/>
  <c r="AU44" i="5"/>
  <c r="AZ43" i="5"/>
  <c r="AW43" i="5"/>
  <c r="AN43" i="5"/>
  <c r="AO43" i="5" s="1"/>
  <c r="AK43" i="5"/>
  <c r="AL43" i="5" s="1"/>
  <c r="AH43" i="5"/>
  <c r="AI43" i="5" s="1"/>
  <c r="A43" i="5"/>
  <c r="AQ43" i="5" s="1"/>
  <c r="AR43" i="5" s="1"/>
  <c r="AU37" i="5"/>
  <c r="AZ36" i="5"/>
  <c r="AW36" i="5"/>
  <c r="AN36" i="5"/>
  <c r="AO36" i="5" s="1"/>
  <c r="AK36" i="5"/>
  <c r="AL36" i="5" s="1"/>
  <c r="AH36" i="5"/>
  <c r="AI36" i="5" s="1"/>
  <c r="A36" i="5"/>
  <c r="AQ36" i="5" s="1"/>
  <c r="AR36" i="5" s="1"/>
  <c r="AU30" i="5"/>
  <c r="AZ29" i="5"/>
  <c r="AW29" i="5"/>
  <c r="AN29" i="5"/>
  <c r="AO29" i="5" s="1"/>
  <c r="AK29" i="5"/>
  <c r="AL29" i="5" s="1"/>
  <c r="AH29" i="5"/>
  <c r="AI29" i="5" s="1"/>
  <c r="A29" i="5"/>
  <c r="AQ29" i="5" s="1"/>
  <c r="AR29" i="5" s="1"/>
  <c r="AU23" i="5"/>
  <c r="AZ22" i="5"/>
  <c r="AW22" i="5"/>
  <c r="AN22" i="5"/>
  <c r="AO22" i="5" s="1"/>
  <c r="AK22" i="5"/>
  <c r="AL22" i="5" s="1"/>
  <c r="AH22" i="5"/>
  <c r="A22" i="5"/>
  <c r="AQ22" i="5" s="1"/>
  <c r="AR22" i="5" s="1"/>
  <c r="AU16" i="5"/>
  <c r="AZ15" i="5"/>
  <c r="AW15" i="5"/>
  <c r="AN15" i="5"/>
  <c r="AO15" i="5" s="1"/>
  <c r="AK15" i="5"/>
  <c r="AL15" i="5" s="1"/>
  <c r="AH15" i="5"/>
  <c r="AI15" i="5" s="1"/>
  <c r="A15" i="5"/>
  <c r="AQ15" i="5" s="1"/>
  <c r="AR15" i="5" s="1"/>
  <c r="AQ11" i="5"/>
  <c r="AU9" i="5"/>
  <c r="AZ8" i="5"/>
  <c r="BA8" i="5" s="1"/>
  <c r="BA15" i="5" s="1"/>
  <c r="AW8" i="5"/>
  <c r="AX8" i="5" s="1"/>
  <c r="AX15" i="5" s="1"/>
  <c r="AQ8" i="5"/>
  <c r="AN8" i="5"/>
  <c r="AK8" i="5"/>
  <c r="AH8" i="5"/>
  <c r="O3" i="5"/>
  <c r="R2" i="5" s="1"/>
  <c r="BA22" i="5" l="1"/>
  <c r="BA29" i="5" s="1"/>
  <c r="BA36" i="5" s="1"/>
  <c r="BA43" i="5" s="1"/>
  <c r="BA50" i="5" s="1"/>
  <c r="BA57" i="5" s="1"/>
  <c r="BA64" i="5" s="1"/>
  <c r="BA71" i="5" s="1"/>
  <c r="BA78" i="5" s="1"/>
  <c r="BA85" i="5" s="1"/>
  <c r="BA92" i="5" s="1"/>
  <c r="AU39" i="6"/>
  <c r="AQ46" i="6" s="1"/>
  <c r="AU46" i="6" s="1"/>
  <c r="AQ53" i="6" s="1"/>
  <c r="AU53" i="6" s="1"/>
  <c r="AQ60" i="6" s="1"/>
  <c r="AU60" i="6" s="1"/>
  <c r="AQ67" i="6" s="1"/>
  <c r="AU67" i="6" s="1"/>
  <c r="AQ74" i="6" s="1"/>
  <c r="AU74" i="6" s="1"/>
  <c r="AQ81" i="6" s="1"/>
  <c r="AU81" i="6" s="1"/>
  <c r="AQ88" i="6" s="1"/>
  <c r="AU88" i="6" s="1"/>
  <c r="AQ95" i="6" s="1"/>
  <c r="AU95" i="6" s="1"/>
  <c r="AX22" i="5"/>
  <c r="AX29" i="5" s="1"/>
  <c r="AX36" i="5" s="1"/>
  <c r="AX43" i="5" s="1"/>
  <c r="AX50" i="5" s="1"/>
  <c r="AX57" i="5" s="1"/>
  <c r="AX64" i="5" s="1"/>
  <c r="AX71" i="5" s="1"/>
  <c r="AX78" i="5" s="1"/>
  <c r="AX85" i="5" s="1"/>
  <c r="B101" i="5"/>
  <c r="AU92" i="5"/>
  <c r="AU94" i="5" s="1"/>
  <c r="O99" i="5"/>
  <c r="O100" i="5" s="1"/>
  <c r="F3" i="5"/>
  <c r="AU15" i="5"/>
  <c r="AU17" i="5" s="1"/>
  <c r="M99" i="5"/>
  <c r="M100" i="5" s="1"/>
  <c r="AR8" i="5"/>
  <c r="AU57" i="5"/>
  <c r="AU59" i="5" s="1"/>
  <c r="AU71" i="5"/>
  <c r="AU73" i="5" s="1"/>
  <c r="AI8" i="5"/>
  <c r="AO8" i="5"/>
  <c r="K99" i="5"/>
  <c r="K100" i="5" s="1"/>
  <c r="AT8" i="5"/>
  <c r="AT15" i="5"/>
  <c r="AI22" i="5"/>
  <c r="AU22" i="5" s="1"/>
  <c r="AU24" i="5" s="1"/>
  <c r="AT22" i="5"/>
  <c r="AT29" i="5"/>
  <c r="AU36" i="5"/>
  <c r="AU38" i="5" s="1"/>
  <c r="AT43" i="5"/>
  <c r="AU50" i="5"/>
  <c r="AU52" i="5" s="1"/>
  <c r="AT57" i="5"/>
  <c r="AU64" i="5"/>
  <c r="AU66" i="5" s="1"/>
  <c r="AT71" i="5"/>
  <c r="AU78" i="5"/>
  <c r="AU80" i="5" s="1"/>
  <c r="AT85" i="5"/>
  <c r="Q99" i="5"/>
  <c r="Q100" i="5" s="1"/>
  <c r="AL8" i="5"/>
  <c r="AU29" i="5"/>
  <c r="AU31" i="5" s="1"/>
  <c r="AU43" i="5"/>
  <c r="AU45" i="5" s="1"/>
  <c r="AT36" i="5"/>
  <c r="AT50" i="5"/>
  <c r="AT64" i="5"/>
  <c r="AT78" i="5"/>
  <c r="AI85" i="5"/>
  <c r="AU85" i="5" s="1"/>
  <c r="AU87" i="5" s="1"/>
  <c r="AT92" i="5"/>
  <c r="H100" i="1"/>
  <c r="F100" i="1"/>
  <c r="D100" i="1"/>
  <c r="B100" i="1"/>
  <c r="B101" i="1" l="1"/>
  <c r="B3" i="6"/>
  <c r="A4" i="6" s="1"/>
  <c r="AB3" i="6" s="1"/>
  <c r="K101" i="5"/>
  <c r="AU8" i="5"/>
  <c r="AU10" i="5" s="1"/>
  <c r="AU11" i="5" s="1"/>
  <c r="AQ18" i="5" s="1"/>
  <c r="AU18" i="5" s="1"/>
  <c r="AQ25" i="5" s="1"/>
  <c r="AU25" i="5" s="1"/>
  <c r="AQ32" i="5" s="1"/>
  <c r="AU32" i="5" s="1"/>
  <c r="AQ39" i="5" s="1"/>
  <c r="AU39" i="5" s="1"/>
  <c r="AQ46" i="5" s="1"/>
  <c r="AU46" i="5" s="1"/>
  <c r="AQ53" i="5" s="1"/>
  <c r="AU53" i="5" s="1"/>
  <c r="AQ60" i="5" s="1"/>
  <c r="AU60" i="5" s="1"/>
  <c r="AQ67" i="5" s="1"/>
  <c r="AU67" i="5" s="1"/>
  <c r="AQ74" i="5" s="1"/>
  <c r="AU74" i="5" s="1"/>
  <c r="AQ81" i="5" s="1"/>
  <c r="AU81" i="5" s="1"/>
  <c r="AQ88" i="5" s="1"/>
  <c r="AU88" i="5" s="1"/>
  <c r="AZ92" i="1"/>
  <c r="AZ85" i="1"/>
  <c r="AZ78" i="1"/>
  <c r="AZ71" i="1"/>
  <c r="AZ64" i="1"/>
  <c r="AZ57" i="1"/>
  <c r="AZ50" i="1"/>
  <c r="AZ43" i="1"/>
  <c r="AZ36" i="1"/>
  <c r="AZ29" i="1"/>
  <c r="AZ22" i="1"/>
  <c r="AZ15" i="1"/>
  <c r="AZ8" i="1"/>
  <c r="AW8" i="1"/>
  <c r="AX8" i="1" s="1"/>
  <c r="AU93" i="3"/>
  <c r="AW92" i="3"/>
  <c r="AX92" i="3" s="1"/>
  <c r="AN92" i="3"/>
  <c r="AO92" i="3" s="1"/>
  <c r="AK92" i="3"/>
  <c r="AL92" i="3" s="1"/>
  <c r="AH92" i="3"/>
  <c r="A92" i="3"/>
  <c r="AQ92" i="3" s="1"/>
  <c r="AR92" i="3" s="1"/>
  <c r="AU86" i="3"/>
  <c r="AW85" i="3"/>
  <c r="AN85" i="3"/>
  <c r="AO85" i="3" s="1"/>
  <c r="AK85" i="3"/>
  <c r="AL85" i="3" s="1"/>
  <c r="AH85" i="3"/>
  <c r="A85" i="3"/>
  <c r="AQ85" i="3" s="1"/>
  <c r="AR85" i="3" s="1"/>
  <c r="AU79" i="3"/>
  <c r="AW78" i="3"/>
  <c r="AN78" i="3"/>
  <c r="AO78" i="3" s="1"/>
  <c r="AK78" i="3"/>
  <c r="AL78" i="3" s="1"/>
  <c r="AH78" i="3"/>
  <c r="A78" i="3"/>
  <c r="AQ78" i="3" s="1"/>
  <c r="AR78" i="3" s="1"/>
  <c r="AU72" i="3"/>
  <c r="AW71" i="3"/>
  <c r="AN71" i="3"/>
  <c r="AO71" i="3" s="1"/>
  <c r="AK71" i="3"/>
  <c r="AL71" i="3" s="1"/>
  <c r="AH71" i="3"/>
  <c r="A71" i="3"/>
  <c r="AQ71" i="3" s="1"/>
  <c r="AR71" i="3" s="1"/>
  <c r="AU65" i="3"/>
  <c r="AW64" i="3"/>
  <c r="AN64" i="3"/>
  <c r="AO64" i="3" s="1"/>
  <c r="AK64" i="3"/>
  <c r="AL64" i="3" s="1"/>
  <c r="AH64" i="3"/>
  <c r="A64" i="3"/>
  <c r="AQ64" i="3" s="1"/>
  <c r="AR64" i="3" s="1"/>
  <c r="AU58" i="3"/>
  <c r="AW57" i="3"/>
  <c r="AN57" i="3"/>
  <c r="AO57" i="3" s="1"/>
  <c r="AK57" i="3"/>
  <c r="AL57" i="3" s="1"/>
  <c r="AH57" i="3"/>
  <c r="A57" i="3"/>
  <c r="AQ57" i="3" s="1"/>
  <c r="AR57" i="3" s="1"/>
  <c r="AU51" i="3"/>
  <c r="AW50" i="3"/>
  <c r="AN50" i="3"/>
  <c r="AO50" i="3" s="1"/>
  <c r="AK50" i="3"/>
  <c r="AL50" i="3" s="1"/>
  <c r="AH50" i="3"/>
  <c r="A50" i="3"/>
  <c r="AQ50" i="3" s="1"/>
  <c r="AR50" i="3" s="1"/>
  <c r="AU44" i="3"/>
  <c r="AW43" i="3"/>
  <c r="AN43" i="3"/>
  <c r="AO43" i="3" s="1"/>
  <c r="AK43" i="3"/>
  <c r="AL43" i="3" s="1"/>
  <c r="AH43" i="3"/>
  <c r="A43" i="3"/>
  <c r="AQ43" i="3" s="1"/>
  <c r="AR43" i="3" s="1"/>
  <c r="AU37" i="3"/>
  <c r="AW36" i="3"/>
  <c r="AN36" i="3"/>
  <c r="AO36" i="3" s="1"/>
  <c r="AK36" i="3"/>
  <c r="AL36" i="3" s="1"/>
  <c r="AH36" i="3"/>
  <c r="A36" i="3"/>
  <c r="AQ36" i="3" s="1"/>
  <c r="AR36" i="3" s="1"/>
  <c r="AU30" i="3"/>
  <c r="AW29" i="3"/>
  <c r="AN29" i="3"/>
  <c r="AK29" i="3"/>
  <c r="AH29" i="3"/>
  <c r="A29" i="3"/>
  <c r="AQ29" i="3" s="1"/>
  <c r="AU23" i="3"/>
  <c r="AW22" i="3"/>
  <c r="AN22" i="3"/>
  <c r="AO22" i="3" s="1"/>
  <c r="AK22" i="3"/>
  <c r="AL22" i="3" s="1"/>
  <c r="AH22" i="3"/>
  <c r="A22" i="3"/>
  <c r="AQ22" i="3" s="1"/>
  <c r="AR22" i="3" s="1"/>
  <c r="AU16" i="3"/>
  <c r="AW15" i="3"/>
  <c r="AN15" i="3"/>
  <c r="AO15" i="3" s="1"/>
  <c r="AK15" i="3"/>
  <c r="AL15" i="3" s="1"/>
  <c r="AH15" i="3"/>
  <c r="A15" i="3"/>
  <c r="AQ15" i="3" s="1"/>
  <c r="AR15" i="3" s="1"/>
  <c r="AU9" i="3"/>
  <c r="AW8" i="3"/>
  <c r="AX8" i="3" s="1"/>
  <c r="AQ8" i="3"/>
  <c r="AR8" i="3" s="1"/>
  <c r="AN8" i="3"/>
  <c r="AO8" i="3" s="1"/>
  <c r="AK8" i="3"/>
  <c r="AL8" i="3" s="1"/>
  <c r="AH8" i="3"/>
  <c r="O3" i="3"/>
  <c r="R2" i="3" s="1"/>
  <c r="AW92" i="1"/>
  <c r="AW85" i="1"/>
  <c r="AW78" i="1"/>
  <c r="AW71" i="1"/>
  <c r="AW64" i="1"/>
  <c r="AW57" i="1"/>
  <c r="AW50" i="1"/>
  <c r="AW43" i="1"/>
  <c r="AW36" i="1"/>
  <c r="AW29" i="1"/>
  <c r="AW22" i="1"/>
  <c r="AW15" i="1"/>
  <c r="AX15" i="3" l="1"/>
  <c r="AX22" i="3" s="1"/>
  <c r="AX29" i="3" s="1"/>
  <c r="AX36" i="3" s="1"/>
  <c r="AX15" i="1"/>
  <c r="AT8" i="3"/>
  <c r="O99" i="3"/>
  <c r="O100" i="3" s="1"/>
  <c r="AR29" i="3"/>
  <c r="M99" i="3"/>
  <c r="M100" i="3" s="1"/>
  <c r="AL29" i="3"/>
  <c r="Q99" i="3"/>
  <c r="Q100" i="3" s="1"/>
  <c r="AO29" i="3"/>
  <c r="K99" i="3"/>
  <c r="AQ95" i="5"/>
  <c r="AU95" i="5" s="1"/>
  <c r="B3" i="5"/>
  <c r="A4" i="5" s="1"/>
  <c r="AB3" i="5" s="1"/>
  <c r="AX43" i="3"/>
  <c r="AX50" i="3" s="1"/>
  <c r="AX57" i="3" s="1"/>
  <c r="AX64" i="3" s="1"/>
  <c r="AX71" i="3" s="1"/>
  <c r="AX78" i="3" s="1"/>
  <c r="AX85" i="3" s="1"/>
  <c r="F3" i="3" s="1"/>
  <c r="AT15" i="3"/>
  <c r="AT22" i="3"/>
  <c r="AT29" i="3"/>
  <c r="AT36" i="3"/>
  <c r="AI8" i="3"/>
  <c r="AU8" i="3" s="1"/>
  <c r="AU10" i="3" s="1"/>
  <c r="AI15" i="3"/>
  <c r="AU15" i="3" s="1"/>
  <c r="AU17" i="3" s="1"/>
  <c r="AI22" i="3"/>
  <c r="AU22" i="3" s="1"/>
  <c r="AU24" i="3" s="1"/>
  <c r="AI29" i="3"/>
  <c r="AU29" i="3" s="1"/>
  <c r="AU31" i="3" s="1"/>
  <c r="AI36" i="3"/>
  <c r="AU36" i="3" s="1"/>
  <c r="AU38" i="3" s="1"/>
  <c r="AT43" i="3"/>
  <c r="AI43" i="3"/>
  <c r="AU43" i="3" s="1"/>
  <c r="AU45" i="3" s="1"/>
  <c r="AT50" i="3"/>
  <c r="AT57" i="3"/>
  <c r="AT64" i="3"/>
  <c r="AT71" i="3"/>
  <c r="AT78" i="3"/>
  <c r="AT85" i="3"/>
  <c r="AT92" i="3"/>
  <c r="AI50" i="3"/>
  <c r="AU50" i="3" s="1"/>
  <c r="AU52" i="3" s="1"/>
  <c r="AI57" i="3"/>
  <c r="AU57" i="3" s="1"/>
  <c r="AU59" i="3" s="1"/>
  <c r="AI64" i="3"/>
  <c r="AU64" i="3" s="1"/>
  <c r="AU66" i="3" s="1"/>
  <c r="AI71" i="3"/>
  <c r="AU71" i="3" s="1"/>
  <c r="AU73" i="3" s="1"/>
  <c r="AI78" i="3"/>
  <c r="AU78" i="3" s="1"/>
  <c r="AU80" i="3" s="1"/>
  <c r="AI85" i="3"/>
  <c r="AU85" i="3" s="1"/>
  <c r="AU87" i="3" s="1"/>
  <c r="AI92" i="3"/>
  <c r="AU92" i="3" s="1"/>
  <c r="AU94" i="3" s="1"/>
  <c r="AQ11" i="1"/>
  <c r="K100" i="3" l="1"/>
  <c r="K101" i="3" s="1"/>
  <c r="S99" i="3"/>
  <c r="AU11" i="3"/>
  <c r="AX92" i="1"/>
  <c r="AQ8" i="1"/>
  <c r="AQ18" i="3" l="1"/>
  <c r="AU18" i="3" s="1"/>
  <c r="AQ25" i="3" s="1"/>
  <c r="AU25" i="3" s="1"/>
  <c r="AQ32" i="3" s="1"/>
  <c r="AU32" i="3" s="1"/>
  <c r="AQ39" i="3" s="1"/>
  <c r="AU39" i="3" s="1"/>
  <c r="AQ46" i="3" s="1"/>
  <c r="AU46" i="3" s="1"/>
  <c r="AQ53" i="3" s="1"/>
  <c r="AU53" i="3" s="1"/>
  <c r="AQ60" i="3" s="1"/>
  <c r="AU60" i="3" s="1"/>
  <c r="AQ67" i="3" s="1"/>
  <c r="AU67" i="3" s="1"/>
  <c r="AQ74" i="3" s="1"/>
  <c r="AU74" i="3" s="1"/>
  <c r="AQ81" i="3" s="1"/>
  <c r="AU81" i="3" s="1"/>
  <c r="AQ88" i="3" s="1"/>
  <c r="AU88" i="3" s="1"/>
  <c r="B3" i="3" s="1"/>
  <c r="A4" i="3" s="1"/>
  <c r="AY3" i="3" s="1"/>
  <c r="AB3" i="3" s="1"/>
  <c r="AU93" i="1"/>
  <c r="AN92" i="1"/>
  <c r="AO92" i="1" s="1"/>
  <c r="AK92" i="1"/>
  <c r="AL92" i="1" s="1"/>
  <c r="AH92" i="1"/>
  <c r="AI92" i="1" s="1"/>
  <c r="AU86" i="1"/>
  <c r="AN85" i="1"/>
  <c r="AO85" i="1" s="1"/>
  <c r="AK85" i="1"/>
  <c r="AL85" i="1" s="1"/>
  <c r="AH85" i="1"/>
  <c r="AI85" i="1" s="1"/>
  <c r="AU79" i="1"/>
  <c r="AN78" i="1"/>
  <c r="AO78" i="1" s="1"/>
  <c r="AK78" i="1"/>
  <c r="AL78" i="1" s="1"/>
  <c r="AH78" i="1"/>
  <c r="AI78" i="1" s="1"/>
  <c r="AU72" i="1"/>
  <c r="AN71" i="1"/>
  <c r="AO71" i="1" s="1"/>
  <c r="AK71" i="1"/>
  <c r="AL71" i="1" s="1"/>
  <c r="AH71" i="1"/>
  <c r="AI71" i="1" s="1"/>
  <c r="AU65" i="1"/>
  <c r="AN64" i="1"/>
  <c r="AO64" i="1" s="1"/>
  <c r="AK64" i="1"/>
  <c r="AL64" i="1" s="1"/>
  <c r="AH64" i="1"/>
  <c r="AN57" i="1"/>
  <c r="AO57" i="1" s="1"/>
  <c r="AK57" i="1"/>
  <c r="AL57" i="1" s="1"/>
  <c r="AH57" i="1"/>
  <c r="AU51" i="1"/>
  <c r="AN50" i="1"/>
  <c r="AO50" i="1" s="1"/>
  <c r="AK50" i="1"/>
  <c r="AL50" i="1" s="1"/>
  <c r="AH50" i="1"/>
  <c r="AU44" i="1"/>
  <c r="AN43" i="1"/>
  <c r="AO43" i="1" s="1"/>
  <c r="AK43" i="1"/>
  <c r="AL43" i="1" s="1"/>
  <c r="AH43" i="1"/>
  <c r="AU37" i="1"/>
  <c r="AN36" i="1"/>
  <c r="AK36" i="1"/>
  <c r="AH36" i="1"/>
  <c r="AI36" i="1" s="1"/>
  <c r="AU30" i="1"/>
  <c r="AN29" i="1"/>
  <c r="AO29" i="1" s="1"/>
  <c r="AK29" i="1"/>
  <c r="AL29" i="1" s="1"/>
  <c r="AH29" i="1"/>
  <c r="AU23" i="1"/>
  <c r="AN22" i="1"/>
  <c r="AO22" i="1" s="1"/>
  <c r="AK22" i="1"/>
  <c r="AL22" i="1" s="1"/>
  <c r="AH22" i="1"/>
  <c r="AH15" i="1"/>
  <c r="AK15" i="1"/>
  <c r="AL15" i="1" s="1"/>
  <c r="AN15" i="1"/>
  <c r="AO15" i="1" s="1"/>
  <c r="AU16" i="1"/>
  <c r="AU9" i="1"/>
  <c r="AN8" i="1"/>
  <c r="AK8" i="1"/>
  <c r="AH8" i="1"/>
  <c r="AQ95" i="3" l="1"/>
  <c r="AU95" i="3" s="1"/>
  <c r="O99" i="1"/>
  <c r="O100" i="1" s="1"/>
  <c r="AL36" i="1"/>
  <c r="Q99" i="1"/>
  <c r="Q100" i="1" s="1"/>
  <c r="AO36" i="1"/>
  <c r="K99" i="1"/>
  <c r="K100" i="1" s="1"/>
  <c r="AO8" i="1"/>
  <c r="AL8" i="1"/>
  <c r="AT8" i="1"/>
  <c r="AI29" i="1"/>
  <c r="AI64" i="1"/>
  <c r="AI57" i="1"/>
  <c r="AI50" i="1"/>
  <c r="AI43" i="1"/>
  <c r="AI22" i="1"/>
  <c r="AI15" i="1"/>
  <c r="AI8" i="1"/>
  <c r="BA8" i="1" s="1"/>
  <c r="BA15" i="1" s="1"/>
  <c r="BA22" i="1" s="1"/>
  <c r="BA29" i="1" s="1"/>
  <c r="BA36" i="1" s="1"/>
  <c r="BA43" i="1" s="1"/>
  <c r="BA50" i="1" s="1"/>
  <c r="BA57" i="1" s="1"/>
  <c r="BA64" i="1" s="1"/>
  <c r="BA71" i="1" s="1"/>
  <c r="BA78" i="1" s="1"/>
  <c r="BA85" i="1" s="1"/>
  <c r="BA92" i="1" s="1"/>
  <c r="AR8" i="1"/>
  <c r="A50" i="1"/>
  <c r="AQ50" i="1" s="1"/>
  <c r="AR50" i="1" s="1"/>
  <c r="A57" i="1"/>
  <c r="AQ57" i="1" s="1"/>
  <c r="AR57" i="1" s="1"/>
  <c r="AU57" i="1" s="1"/>
  <c r="AU59" i="1" s="1"/>
  <c r="A64" i="1"/>
  <c r="AQ64" i="1" s="1"/>
  <c r="AR64" i="1" s="1"/>
  <c r="AU64" i="1" s="1"/>
  <c r="AU66" i="1" s="1"/>
  <c r="A92" i="1"/>
  <c r="AQ92" i="1" s="1"/>
  <c r="AR92" i="1" s="1"/>
  <c r="AU92" i="1" s="1"/>
  <c r="AU94" i="1" s="1"/>
  <c r="A85" i="1"/>
  <c r="AQ85" i="1" s="1"/>
  <c r="AR85" i="1" s="1"/>
  <c r="AU85" i="1" s="1"/>
  <c r="AU87" i="1" s="1"/>
  <c r="A78" i="1"/>
  <c r="AQ78" i="1" s="1"/>
  <c r="AR78" i="1" s="1"/>
  <c r="AU78" i="1" s="1"/>
  <c r="AU80" i="1" s="1"/>
  <c r="A71" i="1"/>
  <c r="AQ71" i="1" s="1"/>
  <c r="AR71" i="1" s="1"/>
  <c r="AU71" i="1" s="1"/>
  <c r="AU73" i="1" s="1"/>
  <c r="A43" i="1"/>
  <c r="AQ43" i="1" s="1"/>
  <c r="AR43" i="1" s="1"/>
  <c r="AU43" i="1" s="1"/>
  <c r="AU45" i="1" s="1"/>
  <c r="A36" i="1"/>
  <c r="AQ36" i="1" s="1"/>
  <c r="A29" i="1"/>
  <c r="AQ29" i="1" s="1"/>
  <c r="AR29" i="1" s="1"/>
  <c r="AU29" i="1" s="1"/>
  <c r="AU31" i="1" s="1"/>
  <c r="A22" i="1"/>
  <c r="AQ22" i="1" s="1"/>
  <c r="AR22" i="1" s="1"/>
  <c r="A15" i="1"/>
  <c r="AQ15" i="1" s="1"/>
  <c r="AR15" i="1" s="1"/>
  <c r="AR36" i="1" l="1"/>
  <c r="AU36" i="1" s="1"/>
  <c r="AU38" i="1" s="1"/>
  <c r="M99" i="1"/>
  <c r="M100" i="1" s="1"/>
  <c r="K101" i="1" s="1"/>
  <c r="AU50" i="1"/>
  <c r="AU52" i="1" s="1"/>
  <c r="AU22" i="1"/>
  <c r="AU24" i="1" s="1"/>
  <c r="AU15" i="1"/>
  <c r="AU17" i="1" s="1"/>
  <c r="AX22" i="1"/>
  <c r="AX29" i="1" s="1"/>
  <c r="AX36" i="1" s="1"/>
  <c r="AX43" i="1" s="1"/>
  <c r="AU8" i="1"/>
  <c r="AU10" i="1" s="1"/>
  <c r="AU11" i="1" s="1"/>
  <c r="AQ18" i="1" s="1"/>
  <c r="AT15" i="1"/>
  <c r="AT22" i="1"/>
  <c r="AT50" i="1"/>
  <c r="AT64" i="1"/>
  <c r="AT78" i="1"/>
  <c r="AT85" i="1"/>
  <c r="AT92" i="1"/>
  <c r="AT29" i="1"/>
  <c r="AT36" i="1"/>
  <c r="AT43" i="1"/>
  <c r="AT57" i="1"/>
  <c r="AT71" i="1"/>
  <c r="AX50" i="1" l="1"/>
  <c r="AX57" i="1" s="1"/>
  <c r="AX64" i="1" s="1"/>
  <c r="AX71" i="1" s="1"/>
  <c r="AX78" i="1" s="1"/>
  <c r="AX85" i="1" s="1"/>
  <c r="F3" i="1" s="1"/>
  <c r="AU18" i="1"/>
  <c r="AQ25" i="1" l="1"/>
  <c r="AU25" i="1" s="1"/>
  <c r="AQ32" i="1" l="1"/>
  <c r="AU32" i="1" s="1"/>
  <c r="AQ39" i="1" s="1"/>
  <c r="AU39" i="1" s="1"/>
  <c r="AQ46" i="1" s="1"/>
  <c r="AU46" i="1" s="1"/>
  <c r="AQ53" i="1" s="1"/>
  <c r="AU53" i="1" s="1"/>
  <c r="AQ60" i="1" l="1"/>
  <c r="AU60" i="1" s="1"/>
  <c r="AQ67" i="1" l="1"/>
  <c r="AU67" i="1" l="1"/>
  <c r="AQ74" i="1" s="1"/>
  <c r="AU74" i="1" l="1"/>
  <c r="AQ81" i="1" s="1"/>
  <c r="AU81" i="1" l="1"/>
  <c r="AQ88" i="1" s="1"/>
  <c r="AU88" i="1" l="1"/>
  <c r="O3" i="1"/>
  <c r="R2" i="1" s="1"/>
  <c r="B3" i="1" l="1"/>
  <c r="A4" i="1" s="1"/>
  <c r="AB3" i="1" s="1"/>
  <c r="AQ95" i="1"/>
  <c r="AU95" i="1" s="1"/>
</calcChain>
</file>

<file path=xl/comments1.xml><?xml version="1.0" encoding="utf-8"?>
<comments xmlns="http://schemas.openxmlformats.org/spreadsheetml/2006/main">
  <authors>
    <author>Auteur</author>
  </authors>
  <commentList>
    <comment ref="X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04 unité 20/40</t>
        </r>
      </text>
    </comment>
    <comment ref="AE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04 unité 10/30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23</t>
        </r>
      </text>
    </comment>
    <comment ref="H16" authorId="0">
      <text>
        <r>
          <rPr>
            <b/>
            <sz val="8"/>
            <color indexed="81"/>
            <rFont val="Tahoma"/>
            <family val="2"/>
          </rPr>
          <t>Fuite sur Col.21 au niv21</t>
        </r>
      </text>
    </comment>
    <comment ref="D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  <comment ref="E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X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04 unité 20/40</t>
        </r>
      </text>
    </comment>
    <comment ref="AE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04 unité 10/30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23</t>
        </r>
      </text>
    </comment>
    <comment ref="H16" authorId="0">
      <text>
        <r>
          <rPr>
            <b/>
            <sz val="8"/>
            <color indexed="81"/>
            <rFont val="Tahoma"/>
            <family val="2"/>
          </rPr>
          <t>Fuite sur Col.21 au niv21</t>
        </r>
      </text>
    </comment>
    <comment ref="M23" authorId="0">
      <text>
        <r>
          <rPr>
            <b/>
            <sz val="9"/>
            <color indexed="81"/>
            <rFont val="Tahoma"/>
            <family val="2"/>
          </rPr>
          <t xml:space="preserve">Visite médicale 12h
</t>
        </r>
      </text>
    </comment>
    <comment ref="AB23" authorId="0">
      <text>
        <r>
          <rPr>
            <b/>
            <sz val="9"/>
            <color indexed="81"/>
            <rFont val="Tahoma"/>
            <family val="2"/>
          </rPr>
          <t>Choc thermique SST 3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Coupure fluides médicaux 16/10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PPE relevage garage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Coupure Niv 03 SST</t>
        </r>
      </text>
    </comment>
    <comment ref="D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  <comment ref="E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  <comment ref="M44" authorId="0">
      <text>
        <r>
          <rPr>
            <b/>
            <sz val="9"/>
            <color indexed="81"/>
            <rFont val="Tahoma"/>
            <family val="2"/>
          </rPr>
          <t>Choc thermique Niv 23</t>
        </r>
      </text>
    </comment>
    <comment ref="S44" authorId="0">
      <text>
        <r>
          <rPr>
            <b/>
            <sz val="9"/>
            <color indexed="81"/>
            <rFont val="Tahoma"/>
            <family val="2"/>
          </rPr>
          <t>Coupure FM terrasse niv 04 vide</t>
        </r>
      </text>
    </comment>
    <comment ref="T44" authorId="0">
      <text>
        <r>
          <rPr>
            <b/>
            <sz val="9"/>
            <color indexed="81"/>
            <rFont val="Tahoma"/>
            <family val="2"/>
          </rPr>
          <t>Choc thremique Niv 04 Ouest</t>
        </r>
      </text>
    </comment>
    <comment ref="AA44" authorId="0">
      <text>
        <r>
          <rPr>
            <b/>
            <sz val="9"/>
            <color indexed="81"/>
            <rFont val="Tahoma"/>
            <family val="2"/>
          </rPr>
          <t>Choc thermique Niv 04 EST</t>
        </r>
      </text>
    </comment>
    <comment ref="D51" authorId="0">
      <text>
        <r>
          <rPr>
            <b/>
            <sz val="9"/>
            <color indexed="81"/>
            <rFont val="Tahoma"/>
            <family val="2"/>
          </rPr>
          <t>Coupure surpresseur</t>
        </r>
      </text>
    </comment>
    <comment ref="K51" authorId="0">
      <text>
        <r>
          <rPr>
            <b/>
            <sz val="9"/>
            <color indexed="81"/>
            <rFont val="Tahoma"/>
            <family val="2"/>
          </rPr>
          <t>Coupure tour/galette</t>
        </r>
      </text>
    </comment>
    <comment ref="P51" authorId="0">
      <text>
        <r>
          <rPr>
            <b/>
            <sz val="9"/>
            <color indexed="81"/>
            <rFont val="Tahoma"/>
            <family val="2"/>
          </rPr>
          <t>Choc thermique SST2</t>
        </r>
      </text>
    </comment>
    <comment ref="R51" authorId="0">
      <text>
        <r>
          <rPr>
            <b/>
            <sz val="9"/>
            <color indexed="81"/>
            <rFont val="Tahoma"/>
            <family val="2"/>
          </rPr>
          <t>Choc thermique SST 3</t>
        </r>
      </text>
    </comment>
    <comment ref="L65" authorId="0">
      <text>
        <r>
          <rPr>
            <b/>
            <sz val="9"/>
            <color indexed="81"/>
            <rFont val="Tahoma"/>
            <family val="2"/>
          </rPr>
          <t>Désinf SST 03</t>
        </r>
      </text>
    </comment>
    <comment ref="P65" authorId="0">
      <text>
        <r>
          <rPr>
            <b/>
            <sz val="9"/>
            <color indexed="81"/>
            <rFont val="Tahoma"/>
            <family val="2"/>
          </rPr>
          <t>Habilitation électrique</t>
        </r>
      </text>
    </comment>
    <comment ref="Q65" authorId="0">
      <text>
        <r>
          <rPr>
            <b/>
            <sz val="9"/>
            <color indexed="81"/>
            <rFont val="Tahoma"/>
            <family val="2"/>
          </rPr>
          <t>Habilitation électrique</t>
        </r>
      </text>
    </comment>
    <comment ref="R65" authorId="0">
      <text>
        <r>
          <rPr>
            <b/>
            <sz val="9"/>
            <color indexed="81"/>
            <rFont val="Tahoma"/>
            <family val="2"/>
          </rPr>
          <t>Coupure FM vide</t>
        </r>
      </text>
    </comment>
    <comment ref="S65" authorId="0">
      <text>
        <r>
          <rPr>
            <b/>
            <sz val="9"/>
            <color indexed="81"/>
            <rFont val="Tahoma"/>
            <family val="2"/>
          </rPr>
          <t>COUPURE 110</t>
        </r>
      </text>
    </comment>
    <comment ref="AC72" authorId="0">
      <text>
        <r>
          <rPr>
            <b/>
            <sz val="9"/>
            <color indexed="81"/>
            <rFont val="Tahoma"/>
            <family val="2"/>
          </rPr>
          <t>Désinf SST 2</t>
        </r>
      </text>
    </comment>
    <comment ref="G79" authorId="0">
      <text>
        <r>
          <rPr>
            <b/>
            <sz val="9"/>
            <color indexed="81"/>
            <rFont val="Tahoma"/>
            <family val="2"/>
          </rPr>
          <t>Rester avec Nico Montreer -&gt; 19h</t>
        </r>
      </text>
    </comment>
    <comment ref="S79" authorId="0">
      <text>
        <r>
          <rPr>
            <b/>
            <sz val="9"/>
            <color indexed="81"/>
            <rFont val="Tahoma"/>
            <family val="2"/>
          </rPr>
          <t>Coupure USN -&gt; 2h</t>
        </r>
      </text>
    </comment>
    <comment ref="Z79" authorId="0">
      <text>
        <r>
          <rPr>
            <b/>
            <sz val="9"/>
            <color indexed="81"/>
            <rFont val="Tahoma"/>
            <family val="2"/>
          </rPr>
          <t>Passage sur N.22 U/30</t>
        </r>
      </text>
    </comment>
    <comment ref="AA79" authorId="0">
      <text>
        <r>
          <rPr>
            <b/>
            <sz val="9"/>
            <color indexed="81"/>
            <rFont val="Tahoma"/>
            <family val="2"/>
          </rPr>
          <t>Passage sur N.22 U/10 et 20</t>
        </r>
      </text>
    </comment>
    <comment ref="S86" authorId="0">
      <text>
        <r>
          <rPr>
            <b/>
            <sz val="9"/>
            <color indexed="81"/>
            <rFont val="Tahoma"/>
            <family val="2"/>
          </rPr>
          <t>Désinf SST niv.03 eau osmosé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D16" authorId="0">
      <text>
        <r>
          <rPr>
            <b/>
            <sz val="9"/>
            <color indexed="81"/>
            <rFont val="Tahoma"/>
            <family val="2"/>
          </rPr>
          <t>Coupure d'EF du 14 au 22 suppression du 23</t>
        </r>
      </text>
    </comment>
    <comment ref="L44" authorId="0">
      <text>
        <r>
          <rPr>
            <b/>
            <sz val="9"/>
            <color indexed="81"/>
            <rFont val="Tahoma"/>
            <family val="2"/>
          </rPr>
          <t>Coupure 110°</t>
        </r>
      </text>
    </comment>
    <comment ref="S44" authorId="0">
      <text>
        <r>
          <rPr>
            <b/>
            <sz val="9"/>
            <color indexed="81"/>
            <rFont val="Tahoma"/>
            <family val="2"/>
          </rPr>
          <t>Coupure Niv 03 SST eau osmosé et désinf SST 3</t>
        </r>
      </text>
    </comment>
    <comment ref="X44" authorId="0">
      <text>
        <r>
          <rPr>
            <b/>
            <sz val="9"/>
            <color indexed="81"/>
            <rFont val="Tahoma"/>
            <family val="2"/>
          </rPr>
          <t>Désinf SST 05 Est</t>
        </r>
      </text>
    </comment>
    <comment ref="Z44" authorId="0">
      <text>
        <r>
          <rPr>
            <b/>
            <sz val="9"/>
            <color indexed="81"/>
            <rFont val="Tahoma"/>
            <family val="2"/>
          </rPr>
          <t>Désinf SST 05 Ouest</t>
        </r>
      </text>
    </comment>
    <comment ref="AE44" authorId="0">
      <text>
        <r>
          <rPr>
            <b/>
            <sz val="9"/>
            <color indexed="81"/>
            <rFont val="Tahoma"/>
            <family val="2"/>
          </rPr>
          <t>Désinf SST 06</t>
        </r>
      </text>
    </comment>
    <comment ref="C51" authorId="0">
      <text>
        <r>
          <rPr>
            <b/>
            <sz val="9"/>
            <color indexed="81"/>
            <rFont val="Tahoma"/>
            <family val="2"/>
          </rPr>
          <t>Désinf SST 06</t>
        </r>
      </text>
    </comment>
    <comment ref="J51" authorId="0">
      <text>
        <r>
          <rPr>
            <b/>
            <sz val="9"/>
            <color indexed="81"/>
            <rFont val="Tahoma"/>
            <family val="2"/>
          </rPr>
          <t>Désinf SST 02</t>
        </r>
      </text>
    </comment>
    <comment ref="AC65" authorId="0">
      <text>
        <r>
          <rPr>
            <b/>
            <sz val="9"/>
            <color indexed="81"/>
            <rFont val="Tahoma"/>
            <family val="2"/>
          </rPr>
          <t xml:space="preserve">Coupure d'eau générale remplacement fonte 
SST 2 </t>
        </r>
      </text>
    </comment>
    <comment ref="B72" authorId="0">
      <text>
        <r>
          <rPr>
            <b/>
            <sz val="9"/>
            <color indexed="81"/>
            <rFont val="Tahoma"/>
            <family val="2"/>
          </rPr>
          <t xml:space="preserve">Coupure d'eau générale remplacement fonte 
SST 2 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AD45" authorId="0">
      <text>
        <r>
          <rPr>
            <b/>
            <sz val="9"/>
            <color indexed="81"/>
            <rFont val="Tahoma"/>
            <family val="2"/>
          </rPr>
          <t>vacances séba          -&gt;07/07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G1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Choc thermique Niv 23</t>
        </r>
      </text>
    </comment>
    <comment ref="H16" authorId="0">
      <text>
        <r>
          <rPr>
            <b/>
            <sz val="8"/>
            <color indexed="81"/>
            <rFont val="Tahoma"/>
            <family val="2"/>
          </rPr>
          <t>Fuite sur Col.21 au niv21</t>
        </r>
      </text>
    </comment>
    <comment ref="D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  <comment ref="E44" authorId="0">
      <text>
        <r>
          <rPr>
            <b/>
            <sz val="8"/>
            <color indexed="81"/>
            <rFont val="Tahoma"/>
            <family val="2"/>
          </rPr>
          <t>Rcy CACES</t>
        </r>
      </text>
    </comment>
  </commentList>
</comments>
</file>

<file path=xl/sharedStrings.xml><?xml version="1.0" encoding="utf-8"?>
<sst xmlns="http://schemas.openxmlformats.org/spreadsheetml/2006/main" count="5791" uniqueCount="41">
  <si>
    <t>M</t>
  </si>
  <si>
    <t>J</t>
  </si>
  <si>
    <t>V</t>
  </si>
  <si>
    <t>S</t>
  </si>
  <si>
    <t>D</t>
  </si>
  <si>
    <t>L</t>
  </si>
  <si>
    <t>J38</t>
  </si>
  <si>
    <t>S20</t>
  </si>
  <si>
    <t>RH</t>
  </si>
  <si>
    <t>J1</t>
  </si>
  <si>
    <t>R</t>
  </si>
  <si>
    <t>N5</t>
  </si>
  <si>
    <t>Heures supp</t>
  </si>
  <si>
    <t>TPS ANNUEL</t>
  </si>
  <si>
    <t>Hrs</t>
  </si>
  <si>
    <t>Nbs</t>
  </si>
  <si>
    <t>Total</t>
  </si>
  <si>
    <t>Solde mois précédent</t>
  </si>
  <si>
    <t>-</t>
  </si>
  <si>
    <t>=</t>
  </si>
  <si>
    <t>Temps annuel à effectuer</t>
  </si>
  <si>
    <t>Solde année précédente</t>
  </si>
  <si>
    <t>Hrs supp payé</t>
  </si>
  <si>
    <t>Hrs supp à récup</t>
  </si>
  <si>
    <t>Hrs supp-&gt;</t>
  </si>
  <si>
    <t>CA</t>
  </si>
  <si>
    <t>CA PRIS</t>
  </si>
  <si>
    <t>CP</t>
  </si>
  <si>
    <t>Prévisionnel 2014</t>
  </si>
  <si>
    <t>Planning  2014 effectué</t>
  </si>
  <si>
    <t>Solde actuel</t>
  </si>
  <si>
    <t>Posé le 23/03/15</t>
  </si>
  <si>
    <t>Prévisionnel 2015</t>
  </si>
  <si>
    <t>Planning  2015 effectué</t>
  </si>
  <si>
    <t>Total jours</t>
  </si>
  <si>
    <t>venu</t>
  </si>
  <si>
    <t>Solde +</t>
  </si>
  <si>
    <t>Solde -</t>
  </si>
  <si>
    <t>Prévisionnel 2016</t>
  </si>
  <si>
    <t>Planning  2016 effectué</t>
  </si>
  <si>
    <t>Solde tps travail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</si>
</sst>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$-40C]mmm\-yy;@"/>
  </numFmts>
  <fonts count="19" x14ac:knownFonts="1">
    <font>
      <sz val="11"/>
      <color theme="1"/>
      <name val="Calibri"/>
      <family val="2"/>
      <scheme val="minor"/>
    </font>
    <font>
      <b/>
      <sz val="16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Arial"/>
      <family val="2"/>
    </font>
    <font>
      <b/>
      <sz val="18"/>
      <color rgb="FFFFF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4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3" fillId="6" borderId="8" xfId="0" applyFont="1" applyFill="1" applyBorder="1" applyAlignment="1" applyProtection="1">
      <alignment horizontal="center" vertical="center"/>
      <protection locked="0"/>
    </xf>
    <xf numFmtId="0" fontId="3" fillId="7" borderId="8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0" fontId="3" fillId="6" borderId="15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/>
      <protection locked="0"/>
    </xf>
    <xf numFmtId="0" fontId="3" fillId="6" borderId="18" xfId="0" applyFont="1" applyFill="1" applyBorder="1" applyAlignment="1" applyProtection="1">
      <alignment horizontal="center" vertical="center"/>
      <protection locked="0"/>
    </xf>
    <xf numFmtId="0" fontId="3" fillId="6" borderId="14" xfId="0" applyFont="1" applyFill="1" applyBorder="1" applyAlignment="1" applyProtection="1">
      <alignment horizontal="center" vertical="center"/>
      <protection locked="0"/>
    </xf>
    <xf numFmtId="0" fontId="3" fillId="7" borderId="18" xfId="0" applyFont="1" applyFill="1" applyBorder="1" applyAlignment="1" applyProtection="1">
      <alignment horizontal="center" vertical="center"/>
      <protection locked="0"/>
    </xf>
    <xf numFmtId="0" fontId="3" fillId="8" borderId="14" xfId="0" applyFont="1" applyFill="1" applyBorder="1" applyAlignment="1" applyProtection="1">
      <alignment horizontal="center" vertical="center"/>
      <protection locked="0"/>
    </xf>
    <xf numFmtId="0" fontId="3" fillId="8" borderId="15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center" vertical="center"/>
      <protection locked="0"/>
    </xf>
    <xf numFmtId="0" fontId="2" fillId="4" borderId="15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  <protection locked="0"/>
    </xf>
    <xf numFmtId="0" fontId="3" fillId="8" borderId="8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/>
    <xf numFmtId="0" fontId="0" fillId="9" borderId="0" xfId="0" applyFill="1"/>
    <xf numFmtId="164" fontId="0" fillId="9" borderId="0" xfId="0" applyNumberFormat="1" applyFill="1"/>
    <xf numFmtId="0" fontId="0" fillId="10" borderId="0" xfId="0" applyFill="1"/>
    <xf numFmtId="164" fontId="0" fillId="10" borderId="0" xfId="0" applyNumberFormat="1" applyFill="1"/>
    <xf numFmtId="0" fontId="0" fillId="11" borderId="0" xfId="0" applyFill="1"/>
    <xf numFmtId="164" fontId="0" fillId="11" borderId="0" xfId="0" applyNumberFormat="1" applyFill="1"/>
    <xf numFmtId="0" fontId="0" fillId="12" borderId="0" xfId="0" applyFill="1"/>
    <xf numFmtId="164" fontId="0" fillId="12" borderId="0" xfId="0" applyNumberFormat="1" applyFill="1"/>
    <xf numFmtId="0" fontId="0" fillId="8" borderId="0" xfId="0" applyFill="1"/>
    <xf numFmtId="164" fontId="0" fillId="8" borderId="0" xfId="0" applyNumberFormat="1" applyFill="1"/>
    <xf numFmtId="0" fontId="3" fillId="9" borderId="8" xfId="0" applyFont="1" applyFill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10" borderId="7" xfId="0" applyFont="1" applyFill="1" applyBorder="1" applyAlignment="1" applyProtection="1">
      <alignment horizontal="center" vertical="center"/>
      <protection locked="0"/>
    </xf>
    <xf numFmtId="0" fontId="3" fillId="12" borderId="8" xfId="0" applyFont="1" applyFill="1" applyBorder="1" applyAlignment="1" applyProtection="1">
      <alignment horizontal="center" vertical="center"/>
      <protection locked="0"/>
    </xf>
    <xf numFmtId="0" fontId="3" fillId="11" borderId="8" xfId="0" applyFont="1" applyFill="1" applyBorder="1" applyAlignment="1" applyProtection="1">
      <alignment horizontal="center" vertical="center"/>
      <protection locked="0"/>
    </xf>
    <xf numFmtId="0" fontId="2" fillId="14" borderId="2" xfId="0" applyFont="1" applyFill="1" applyBorder="1" applyAlignment="1" applyProtection="1">
      <alignment horizontal="center" vertical="center"/>
      <protection locked="0"/>
    </xf>
    <xf numFmtId="0" fontId="2" fillId="14" borderId="5" xfId="0" applyFont="1" applyFill="1" applyBorder="1" applyAlignment="1" applyProtection="1">
      <alignment horizontal="center" vertical="center"/>
      <protection locked="0"/>
    </xf>
    <xf numFmtId="0" fontId="4" fillId="14" borderId="8" xfId="0" applyFont="1" applyFill="1" applyBorder="1" applyAlignment="1" applyProtection="1">
      <alignment horizontal="center" vertical="center"/>
      <protection locked="0"/>
    </xf>
    <xf numFmtId="164" fontId="9" fillId="14" borderId="8" xfId="0" applyNumberFormat="1" applyFont="1" applyFill="1" applyBorder="1" applyAlignment="1" applyProtection="1">
      <alignment horizontal="center" vertical="center"/>
      <protection locked="0"/>
    </xf>
    <xf numFmtId="0" fontId="4" fillId="14" borderId="15" xfId="0" applyFont="1" applyFill="1" applyBorder="1" applyAlignment="1" applyProtection="1">
      <alignment horizontal="center" vertical="center"/>
      <protection locked="0"/>
    </xf>
    <xf numFmtId="0" fontId="4" fillId="14" borderId="14" xfId="0" applyFont="1" applyFill="1" applyBorder="1" applyAlignment="1" applyProtection="1">
      <alignment horizontal="center" vertical="center"/>
      <protection locked="0"/>
    </xf>
    <xf numFmtId="0" fontId="3" fillId="12" borderId="15" xfId="0" applyFont="1" applyFill="1" applyBorder="1" applyAlignment="1" applyProtection="1">
      <alignment horizontal="center" vertical="center"/>
      <protection locked="0"/>
    </xf>
    <xf numFmtId="0" fontId="3" fillId="11" borderId="9" xfId="0" applyFont="1" applyFill="1" applyBorder="1" applyAlignment="1" applyProtection="1">
      <alignment horizontal="center" vertical="center"/>
      <protection locked="0"/>
    </xf>
    <xf numFmtId="0" fontId="3" fillId="11" borderId="15" xfId="0" applyFont="1" applyFill="1" applyBorder="1" applyAlignment="1" applyProtection="1">
      <alignment horizontal="center" vertical="center"/>
      <protection locked="0"/>
    </xf>
    <xf numFmtId="0" fontId="3" fillId="11" borderId="18" xfId="0" applyFont="1" applyFill="1" applyBorder="1" applyAlignment="1" applyProtection="1">
      <alignment horizontal="center" vertical="center"/>
      <protection locked="0"/>
    </xf>
    <xf numFmtId="0" fontId="4" fillId="10" borderId="15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4" fillId="14" borderId="18" xfId="0" applyFont="1" applyFill="1" applyBorder="1" applyAlignment="1" applyProtection="1">
      <alignment horizontal="center" vertical="center"/>
      <protection locked="0"/>
    </xf>
    <xf numFmtId="0" fontId="2" fillId="14" borderId="7" xfId="0" applyFont="1" applyFill="1" applyBorder="1" applyAlignment="1" applyProtection="1">
      <alignment horizontal="center" vertical="center"/>
      <protection locked="0"/>
    </xf>
    <xf numFmtId="0" fontId="2" fillId="14" borderId="8" xfId="0" applyFont="1" applyFill="1" applyBorder="1" applyAlignment="1" applyProtection="1">
      <alignment horizontal="center" vertical="center"/>
      <protection locked="0"/>
    </xf>
    <xf numFmtId="0" fontId="2" fillId="14" borderId="19" xfId="0" applyFont="1" applyFill="1" applyBorder="1" applyAlignment="1" applyProtection="1">
      <alignment horizontal="center" vertical="center"/>
      <protection locked="0"/>
    </xf>
    <xf numFmtId="0" fontId="2" fillId="14" borderId="15" xfId="0" applyFont="1" applyFill="1" applyBorder="1" applyAlignment="1" applyProtection="1">
      <alignment horizontal="center" vertical="center"/>
      <protection locked="0"/>
    </xf>
    <xf numFmtId="0" fontId="4" fillId="14" borderId="2" xfId="0" applyFont="1" applyFill="1" applyBorder="1" applyAlignment="1" applyProtection="1">
      <alignment horizontal="center" vertical="center"/>
      <protection locked="0"/>
    </xf>
    <xf numFmtId="0" fontId="4" fillId="10" borderId="18" xfId="0" applyFont="1" applyFill="1" applyBorder="1" applyAlignment="1" applyProtection="1">
      <alignment horizontal="center" vertical="center"/>
      <protection locked="0"/>
    </xf>
    <xf numFmtId="0" fontId="3" fillId="9" borderId="14" xfId="0" applyFont="1" applyFill="1" applyBorder="1" applyAlignment="1" applyProtection="1">
      <alignment horizontal="center" vertical="center"/>
      <protection locked="0"/>
    </xf>
    <xf numFmtId="0" fontId="4" fillId="10" borderId="8" xfId="0" applyFont="1" applyFill="1" applyBorder="1" applyAlignment="1" applyProtection="1">
      <alignment horizontal="center" vertical="center"/>
      <protection locked="0"/>
    </xf>
    <xf numFmtId="0" fontId="3" fillId="11" borderId="14" xfId="0" applyFont="1" applyFill="1" applyBorder="1" applyAlignment="1" applyProtection="1">
      <alignment horizontal="center" vertical="center"/>
      <protection locked="0"/>
    </xf>
    <xf numFmtId="0" fontId="3" fillId="11" borderId="20" xfId="0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8" borderId="15" xfId="0" applyFont="1" applyFill="1" applyBorder="1" applyAlignment="1" applyProtection="1">
      <alignment horizontal="center" vertical="center"/>
      <protection locked="0"/>
    </xf>
    <xf numFmtId="0" fontId="2" fillId="8" borderId="14" xfId="0" applyFont="1" applyFill="1" applyBorder="1" applyAlignment="1" applyProtection="1">
      <alignment horizontal="center" vertical="center"/>
      <protection locked="0"/>
    </xf>
    <xf numFmtId="0" fontId="2" fillId="8" borderId="2" xfId="0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 applyProtection="1">
      <alignment horizontal="center" vertical="center"/>
      <protection locked="0"/>
    </xf>
    <xf numFmtId="0" fontId="3" fillId="15" borderId="14" xfId="0" applyFont="1" applyFill="1" applyBorder="1" applyAlignment="1" applyProtection="1">
      <alignment horizontal="center" vertical="center"/>
      <protection locked="0"/>
    </xf>
    <xf numFmtId="0" fontId="3" fillId="15" borderId="2" xfId="0" applyFont="1" applyFill="1" applyBorder="1" applyAlignment="1" applyProtection="1">
      <alignment horizontal="center" vertical="center"/>
      <protection locked="0"/>
    </xf>
    <xf numFmtId="0" fontId="3" fillId="11" borderId="19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/>
    <xf numFmtId="0" fontId="6" fillId="0" borderId="0" xfId="0" applyFont="1" applyAlignment="1">
      <alignment horizontal="center"/>
    </xf>
    <xf numFmtId="0" fontId="6" fillId="0" borderId="0" xfId="0" applyFont="1"/>
    <xf numFmtId="164" fontId="6" fillId="0" borderId="0" xfId="0" applyNumberFormat="1" applyFont="1" applyAlignment="1">
      <alignment horizontal="center"/>
    </xf>
    <xf numFmtId="164" fontId="6" fillId="0" borderId="0" xfId="0" applyNumberFormat="1" applyFont="1"/>
    <xf numFmtId="0" fontId="6" fillId="0" borderId="0" xfId="0" applyFont="1" applyAlignment="1">
      <alignment horizontal="center" vertical="center"/>
    </xf>
    <xf numFmtId="0" fontId="9" fillId="14" borderId="8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2" fillId="8" borderId="4" xfId="0" applyFont="1" applyFill="1" applyBorder="1" applyAlignment="1" applyProtection="1">
      <alignment horizontal="center" vertical="center"/>
      <protection locked="0"/>
    </xf>
    <xf numFmtId="0" fontId="2" fillId="8" borderId="13" xfId="0" applyFont="1" applyFill="1" applyBorder="1" applyAlignment="1" applyProtection="1">
      <alignment horizontal="center" vertical="center"/>
      <protection locked="0"/>
    </xf>
    <xf numFmtId="0" fontId="2" fillId="8" borderId="8" xfId="0" applyFont="1" applyFill="1" applyBorder="1" applyAlignment="1" applyProtection="1">
      <alignment horizontal="center" vertical="center"/>
      <protection locked="0"/>
    </xf>
    <xf numFmtId="0" fontId="2" fillId="5" borderId="6" xfId="0" applyNumberFormat="1" applyFont="1" applyFill="1" applyBorder="1" applyAlignment="1" applyProtection="1">
      <alignment vertical="center"/>
      <protection locked="0"/>
    </xf>
    <xf numFmtId="0" fontId="0" fillId="0" borderId="2" xfId="0" applyBorder="1" applyProtection="1">
      <protection locked="0"/>
    </xf>
    <xf numFmtId="164" fontId="8" fillId="0" borderId="8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8" fillId="0" borderId="8" xfId="0" applyFont="1" applyFill="1" applyBorder="1" applyProtection="1">
      <protection locked="0"/>
    </xf>
    <xf numFmtId="0" fontId="0" fillId="0" borderId="0" xfId="0" applyFill="1" applyProtection="1">
      <protection locked="0"/>
    </xf>
    <xf numFmtId="20" fontId="8" fillId="0" borderId="8" xfId="0" applyNumberFormat="1" applyFont="1" applyFill="1" applyBorder="1" applyProtection="1">
      <protection locked="0"/>
    </xf>
    <xf numFmtId="20" fontId="9" fillId="0" borderId="8" xfId="0" applyNumberFormat="1" applyFont="1" applyFill="1" applyBorder="1" applyAlignment="1" applyProtection="1">
      <alignment horizontal="center" vertical="center"/>
      <protection locked="0"/>
    </xf>
    <xf numFmtId="0" fontId="0" fillId="14" borderId="0" xfId="0" applyFill="1"/>
    <xf numFmtId="164" fontId="6" fillId="0" borderId="0" xfId="0" applyNumberFormat="1" applyFont="1" applyAlignment="1">
      <alignment horizontal="center" vertical="center"/>
    </xf>
    <xf numFmtId="164" fontId="0" fillId="14" borderId="0" xfId="0" applyNumberFormat="1" applyFill="1"/>
    <xf numFmtId="0" fontId="3" fillId="7" borderId="24" xfId="0" applyFont="1" applyFill="1" applyBorder="1" applyAlignment="1" applyProtection="1">
      <alignment horizontal="center" vertical="center"/>
      <protection locked="0"/>
    </xf>
    <xf numFmtId="0" fontId="3" fillId="11" borderId="25" xfId="0" applyFont="1" applyFill="1" applyBorder="1" applyAlignment="1" applyProtection="1">
      <alignment horizontal="center" vertical="center"/>
      <protection locked="0"/>
    </xf>
    <xf numFmtId="0" fontId="9" fillId="14" borderId="26" xfId="0" applyFont="1" applyFill="1" applyBorder="1" applyAlignment="1" applyProtection="1">
      <alignment horizontal="center" vertical="center"/>
      <protection locked="0"/>
    </xf>
    <xf numFmtId="0" fontId="8" fillId="0" borderId="26" xfId="0" applyFont="1" applyFill="1" applyBorder="1" applyProtection="1">
      <protection locked="0"/>
    </xf>
    <xf numFmtId="0" fontId="4" fillId="10" borderId="2" xfId="0" applyFont="1" applyFill="1" applyBorder="1" applyAlignment="1" applyProtection="1">
      <alignment horizontal="center" vertical="center"/>
      <protection locked="0"/>
    </xf>
    <xf numFmtId="0" fontId="3" fillId="7" borderId="2" xfId="0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2" fillId="17" borderId="5" xfId="0" applyFont="1" applyFill="1" applyBorder="1" applyAlignment="1" applyProtection="1">
      <alignment horizontal="center" vertical="center"/>
      <protection locked="0"/>
    </xf>
    <xf numFmtId="0" fontId="3" fillId="14" borderId="15" xfId="0" applyFont="1" applyFill="1" applyBorder="1" applyAlignment="1" applyProtection="1">
      <alignment horizontal="center" vertical="center"/>
      <protection locked="0"/>
    </xf>
    <xf numFmtId="20" fontId="8" fillId="14" borderId="8" xfId="0" applyNumberFormat="1" applyFont="1" applyFill="1" applyBorder="1" applyProtection="1">
      <protection locked="0"/>
    </xf>
    <xf numFmtId="0" fontId="8" fillId="14" borderId="8" xfId="0" applyFont="1" applyFill="1" applyBorder="1" applyProtection="1">
      <protection locked="0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2" fillId="17" borderId="2" xfId="0" applyFont="1" applyFill="1" applyBorder="1" applyAlignment="1" applyProtection="1">
      <alignment horizontal="center" vertical="center"/>
      <protection locked="0"/>
    </xf>
    <xf numFmtId="0" fontId="2" fillId="17" borderId="7" xfId="0" applyFont="1" applyFill="1" applyBorder="1" applyAlignment="1" applyProtection="1">
      <alignment horizontal="center" vertical="center"/>
      <protection locked="0"/>
    </xf>
    <xf numFmtId="0" fontId="2" fillId="17" borderId="8" xfId="0" applyFont="1" applyFill="1" applyBorder="1" applyAlignment="1" applyProtection="1">
      <alignment horizontal="center" vertical="center"/>
      <protection locked="0"/>
    </xf>
    <xf numFmtId="0" fontId="2" fillId="17" borderId="19" xfId="0" applyFont="1" applyFill="1" applyBorder="1" applyAlignment="1" applyProtection="1">
      <alignment horizontal="center" vertical="center"/>
      <protection locked="0"/>
    </xf>
    <xf numFmtId="0" fontId="2" fillId="17" borderId="15" xfId="0" applyFont="1" applyFill="1" applyBorder="1" applyAlignment="1" applyProtection="1">
      <alignment horizontal="center" vertical="center"/>
      <protection locked="0"/>
    </xf>
    <xf numFmtId="0" fontId="9" fillId="0" borderId="26" xfId="0" applyFont="1" applyFill="1" applyBorder="1" applyAlignment="1" applyProtection="1">
      <alignment horizontal="center" vertical="center"/>
      <protection locked="0"/>
    </xf>
    <xf numFmtId="0" fontId="2" fillId="14" borderId="13" xfId="0" applyFont="1" applyFill="1" applyBorder="1" applyAlignment="1" applyProtection="1">
      <alignment horizontal="center" vertical="center"/>
      <protection locked="0"/>
    </xf>
    <xf numFmtId="0" fontId="3" fillId="14" borderId="14" xfId="0" applyFont="1" applyFill="1" applyBorder="1" applyAlignment="1" applyProtection="1">
      <alignment horizontal="center" vertical="center"/>
      <protection locked="0"/>
    </xf>
    <xf numFmtId="0" fontId="3" fillId="14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right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17" borderId="13" xfId="0" applyFont="1" applyFill="1" applyBorder="1" applyAlignment="1" applyProtection="1">
      <alignment horizontal="center" vertical="center"/>
      <protection locked="0"/>
    </xf>
    <xf numFmtId="0" fontId="0" fillId="0" borderId="28" xfId="0" applyBorder="1" applyProtection="1">
      <protection locked="0"/>
    </xf>
    <xf numFmtId="0" fontId="8" fillId="14" borderId="26" xfId="0" applyFont="1" applyFill="1" applyBorder="1" applyProtection="1">
      <protection locked="0"/>
    </xf>
    <xf numFmtId="0" fontId="3" fillId="12" borderId="7" xfId="0" applyFont="1" applyFill="1" applyBorder="1" applyAlignment="1" applyProtection="1">
      <alignment horizontal="center" vertical="center"/>
      <protection locked="0"/>
    </xf>
    <xf numFmtId="0" fontId="3" fillId="14" borderId="19" xfId="0" applyFont="1" applyFill="1" applyBorder="1" applyAlignment="1" applyProtection="1">
      <alignment horizontal="center" vertical="center"/>
      <protection locked="0"/>
    </xf>
    <xf numFmtId="0" fontId="3" fillId="9" borderId="7" xfId="0" applyFont="1" applyFill="1" applyBorder="1" applyAlignment="1" applyProtection="1">
      <alignment horizontal="center" vertical="center"/>
      <protection locked="0"/>
    </xf>
    <xf numFmtId="20" fontId="9" fillId="14" borderId="8" xfId="0" applyNumberFormat="1" applyFont="1" applyFill="1" applyBorder="1" applyAlignment="1" applyProtection="1">
      <alignment horizontal="center" vertical="center"/>
      <protection locked="0"/>
    </xf>
    <xf numFmtId="2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5" fillId="14" borderId="13" xfId="0" applyFont="1" applyFill="1" applyBorder="1" applyAlignment="1" applyProtection="1">
      <alignment horizontal="center" vertical="center"/>
      <protection locked="0"/>
    </xf>
    <xf numFmtId="17" fontId="0" fillId="0" borderId="0" xfId="0" applyNumberFormat="1" applyProtection="1">
      <protection locked="0"/>
    </xf>
    <xf numFmtId="0" fontId="7" fillId="0" borderId="0" xfId="0" applyFont="1"/>
    <xf numFmtId="46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8" fillId="0" borderId="8" xfId="0" applyNumberFormat="1" applyFont="1" applyFill="1" applyBorder="1" applyProtection="1">
      <protection locked="0"/>
    </xf>
    <xf numFmtId="164" fontId="9" fillId="0" borderId="8" xfId="0" applyNumberFormat="1" applyFont="1" applyFill="1" applyBorder="1" applyAlignment="1" applyProtection="1">
      <alignment horizontal="center" vertical="center"/>
      <protection locked="0"/>
    </xf>
    <xf numFmtId="0" fontId="2" fillId="17" borderId="4" xfId="0" applyFont="1" applyFill="1" applyBorder="1" applyAlignment="1" applyProtection="1">
      <alignment horizontal="center" vertical="center"/>
      <protection locked="0"/>
    </xf>
    <xf numFmtId="0" fontId="2" fillId="14" borderId="14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5" fillId="8" borderId="13" xfId="0" applyFont="1" applyFill="1" applyBorder="1" applyAlignment="1" applyProtection="1">
      <alignment horizontal="center" vertical="center"/>
      <protection locked="0"/>
    </xf>
    <xf numFmtId="164" fontId="12" fillId="13" borderId="0" xfId="0" applyNumberFormat="1" applyFont="1" applyFill="1" applyAlignment="1" applyProtection="1">
      <alignment horizont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 shrinkToFit="1"/>
      <protection locked="0"/>
    </xf>
    <xf numFmtId="0" fontId="1" fillId="2" borderId="3" xfId="0" applyFont="1" applyFill="1" applyBorder="1" applyAlignment="1" applyProtection="1">
      <alignment horizontal="center" vertical="center" shrinkToFit="1"/>
      <protection locked="0"/>
    </xf>
    <xf numFmtId="0" fontId="2" fillId="9" borderId="0" xfId="0" applyFont="1" applyFill="1" applyBorder="1" applyAlignment="1" applyProtection="1">
      <alignment horizontal="center" vertical="center"/>
      <protection locked="0"/>
    </xf>
    <xf numFmtId="0" fontId="6" fillId="10" borderId="0" xfId="0" applyFont="1" applyFill="1" applyAlignment="1">
      <alignment horizontal="center"/>
    </xf>
    <xf numFmtId="0" fontId="6" fillId="11" borderId="0" xfId="0" applyFont="1" applyFill="1" applyAlignment="1">
      <alignment horizontal="center"/>
    </xf>
    <xf numFmtId="0" fontId="6" fillId="1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164" fontId="14" fillId="0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164" fontId="10" fillId="0" borderId="0" xfId="0" applyNumberFormat="1" applyFont="1" applyAlignment="1">
      <alignment horizontal="center" vertical="center"/>
    </xf>
    <xf numFmtId="164" fontId="15" fillId="16" borderId="0" xfId="0" applyNumberFormat="1" applyFont="1" applyFill="1" applyAlignment="1">
      <alignment horizontal="center" vertical="center"/>
    </xf>
    <xf numFmtId="164" fontId="12" fillId="20" borderId="0" xfId="0" applyNumberFormat="1" applyFont="1" applyFill="1" applyAlignment="1">
      <alignment horizontal="center"/>
    </xf>
    <xf numFmtId="0" fontId="12" fillId="20" borderId="0" xfId="0" applyFont="1" applyFill="1" applyAlignment="1">
      <alignment horizontal="center"/>
    </xf>
    <xf numFmtId="17" fontId="1" fillId="2" borderId="11" xfId="0" applyNumberFormat="1" applyFont="1" applyFill="1" applyBorder="1" applyAlignment="1" applyProtection="1">
      <alignment horizontal="center" vertical="center" shrinkToFit="1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6" fillId="8" borderId="0" xfId="0" applyFont="1" applyFill="1" applyAlignment="1">
      <alignment horizontal="center"/>
    </xf>
    <xf numFmtId="0" fontId="6" fillId="14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0" fillId="13" borderId="0" xfId="0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13" borderId="0" xfId="0" applyNumberFormat="1" applyFill="1" applyAlignment="1">
      <alignment horizontal="center"/>
    </xf>
    <xf numFmtId="17" fontId="1" fillId="2" borderId="16" xfId="0" applyNumberFormat="1" applyFont="1" applyFill="1" applyBorder="1" applyAlignment="1" applyProtection="1">
      <alignment horizontal="center" vertical="center" shrinkToFit="1"/>
      <protection locked="0"/>
    </xf>
    <xf numFmtId="0" fontId="1" fillId="2" borderId="17" xfId="0" applyFont="1" applyFill="1" applyBorder="1" applyAlignment="1" applyProtection="1">
      <alignment horizontal="center" vertical="center" shrinkToFit="1"/>
      <protection locked="0"/>
    </xf>
    <xf numFmtId="17" fontId="1" fillId="2" borderId="21" xfId="0" applyNumberFormat="1" applyFont="1" applyFill="1" applyBorder="1" applyAlignment="1" applyProtection="1">
      <alignment horizontal="center" vertical="center" shrinkToFit="1"/>
      <protection locked="0"/>
    </xf>
    <xf numFmtId="0" fontId="1" fillId="2" borderId="22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8" borderId="0" xfId="0" applyFill="1" applyAlignment="1">
      <alignment horizontal="center"/>
    </xf>
    <xf numFmtId="164" fontId="0" fillId="19" borderId="0" xfId="0" applyNumberFormat="1" applyFill="1" applyAlignment="1">
      <alignment horizontal="center"/>
    </xf>
    <xf numFmtId="164" fontId="0" fillId="11" borderId="0" xfId="0" applyNumberFormat="1" applyFill="1" applyAlignment="1">
      <alignment horizontal="center"/>
    </xf>
    <xf numFmtId="164" fontId="0" fillId="12" borderId="0" xfId="0" applyNumberFormat="1" applyFill="1" applyAlignment="1">
      <alignment horizontal="center"/>
    </xf>
    <xf numFmtId="164" fontId="0" fillId="9" borderId="0" xfId="0" applyNumberFormat="1" applyFill="1" applyAlignment="1">
      <alignment horizontal="center"/>
    </xf>
    <xf numFmtId="164" fontId="0" fillId="18" borderId="0" xfId="0" applyNumberFormat="1" applyFill="1" applyAlignment="1">
      <alignment horizontal="center"/>
    </xf>
    <xf numFmtId="164" fontId="0" fillId="19" borderId="32" xfId="0" applyNumberFormat="1" applyFill="1" applyBorder="1" applyAlignment="1">
      <alignment horizontal="center"/>
    </xf>
    <xf numFmtId="164" fontId="0" fillId="19" borderId="33" xfId="0" applyNumberFormat="1" applyFill="1" applyBorder="1" applyAlignment="1">
      <alignment horizontal="center"/>
    </xf>
    <xf numFmtId="164" fontId="0" fillId="19" borderId="34" xfId="0" applyNumberFormat="1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8" borderId="0" xfId="0" applyFill="1" applyBorder="1" applyAlignment="1">
      <alignment horizontal="center"/>
    </xf>
    <xf numFmtId="0" fontId="0" fillId="18" borderId="31" xfId="0" applyFill="1" applyBorder="1" applyAlignment="1">
      <alignment horizontal="center"/>
    </xf>
    <xf numFmtId="164" fontId="0" fillId="11" borderId="30" xfId="0" applyNumberFormat="1" applyFill="1" applyBorder="1" applyAlignment="1">
      <alignment horizontal="center"/>
    </xf>
    <xf numFmtId="164" fontId="0" fillId="11" borderId="0" xfId="0" applyNumberFormat="1" applyFill="1" applyBorder="1" applyAlignment="1">
      <alignment horizontal="center"/>
    </xf>
    <xf numFmtId="164" fontId="0" fillId="12" borderId="0" xfId="0" applyNumberFormat="1" applyFill="1" applyBorder="1" applyAlignment="1">
      <alignment horizontal="center"/>
    </xf>
    <xf numFmtId="164" fontId="0" fillId="9" borderId="0" xfId="0" applyNumberFormat="1" applyFill="1" applyBorder="1" applyAlignment="1">
      <alignment horizontal="center"/>
    </xf>
    <xf numFmtId="164" fontId="0" fillId="18" borderId="0" xfId="0" applyNumberFormat="1" applyFill="1" applyBorder="1" applyAlignment="1">
      <alignment horizontal="center"/>
    </xf>
    <xf numFmtId="164" fontId="0" fillId="18" borderId="31" xfId="0" applyNumberForma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165" fontId="1" fillId="2" borderId="1" xfId="0" applyNumberFormat="1" applyFont="1" applyFill="1" applyBorder="1" applyAlignment="1" applyProtection="1">
      <alignment horizontal="center" vertical="center" shrinkToFit="1"/>
      <protection locked="0"/>
    </xf>
    <xf numFmtId="165" fontId="1" fillId="2" borderId="3" xfId="0" applyNumberFormat="1" applyFont="1" applyFill="1" applyBorder="1" applyAlignment="1" applyProtection="1">
      <alignment horizontal="center" vertical="center" shrinkToFit="1"/>
      <protection locked="0"/>
    </xf>
    <xf numFmtId="0" fontId="0" fillId="21" borderId="0" xfId="0" applyFill="1"/>
    <xf numFmtId="164" fontId="0" fillId="21" borderId="0" xfId="0" applyNumberFormat="1" applyFill="1" applyAlignment="1">
      <alignment horizontal="right"/>
    </xf>
    <xf numFmtId="164" fontId="6" fillId="22" borderId="0" xfId="0" applyNumberFormat="1" applyFont="1" applyFill="1" applyAlignment="1">
      <alignment horizontal="center"/>
    </xf>
    <xf numFmtId="164" fontId="0" fillId="22" borderId="0" xfId="0" applyNumberFormat="1" applyFill="1"/>
  </cellXfs>
  <cellStyles count="1">
    <cellStyle name="Normal" xfId="0" builtinId="0"/>
  </cellStyles>
  <dxfs count="910"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27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indexed="3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66FF66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66FF66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66FF66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3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indexed="43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27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indexed="33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27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indexed="33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theme="8"/>
        </patternFill>
      </fill>
    </dxf>
    <dxf>
      <font>
        <condense val="0"/>
        <extend val="0"/>
        <color indexed="8"/>
      </font>
      <fill>
        <patternFill>
          <bgColor theme="4" tint="0.79998168889431442"/>
        </patternFill>
      </fill>
    </dxf>
    <dxf>
      <font>
        <b val="0"/>
        <i val="0"/>
        <condense val="0"/>
        <extend val="0"/>
      </font>
      <fill>
        <patternFill>
          <bgColor indexed="41"/>
        </patternFill>
      </fill>
    </dxf>
    <dxf>
      <font>
        <b val="0"/>
        <i val="0"/>
        <condense val="0"/>
        <extend val="0"/>
        <color auto="1"/>
      </font>
      <fill>
        <patternFill>
          <bgColor rgb="FFFFFF99"/>
        </patternFill>
      </fill>
    </dxf>
    <dxf>
      <font>
        <b val="0"/>
        <i val="0"/>
        <condense val="0"/>
        <extend val="0"/>
        <color auto="1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27"/>
        </patternFill>
      </fill>
    </dxf>
    <dxf>
      <font>
        <b val="0"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auto="1"/>
      </font>
      <fill>
        <patternFill>
          <bgColor indexed="33"/>
        </patternFill>
      </fill>
    </dxf>
  </dxfs>
  <tableStyles count="0" defaultTableStyle="TableStyleMedium2" defaultPivotStyle="PivotStyleMedium9"/>
  <colors>
    <mruColors>
      <color rgb="FFFFFF99"/>
      <color rgb="FFFFCC00"/>
      <color rgb="FF66FF66"/>
      <color rgb="FFEEEC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101"/>
  <sheetViews>
    <sheetView showGridLines="0" tabSelected="1" zoomScale="85" zoomScaleNormal="85" workbookViewId="0">
      <pane ySplit="1305" activePane="bottomLeft"/>
      <selection activeCell="AB3" sqref="AB3:AE4"/>
      <selection pane="bottomLeft" activeCell="A9" sqref="A9"/>
    </sheetView>
  </sheetViews>
  <sheetFormatPr baseColWidth="10" defaultColWidth="9.140625" defaultRowHeight="15" x14ac:dyDescent="0.25"/>
  <cols>
    <col min="1" max="1" width="16" customWidth="1"/>
    <col min="2" max="8" width="4.7109375" customWidth="1"/>
    <col min="9" max="9" width="4.28515625" customWidth="1"/>
    <col min="10" max="22" width="4.7109375" customWidth="1"/>
    <col min="23" max="23" width="4.42578125" customWidth="1"/>
    <col min="24" max="32" width="4.7109375" customWidth="1"/>
    <col min="33" max="33" width="3" customWidth="1"/>
    <col min="34" max="34" width="5.140625" customWidth="1"/>
    <col min="35" max="35" width="7.85546875" customWidth="1"/>
    <col min="36" max="36" width="2.28515625" customWidth="1"/>
    <col min="37" max="37" width="5" customWidth="1"/>
    <col min="38" max="38" width="10" customWidth="1"/>
    <col min="39" max="39" width="2.42578125" customWidth="1"/>
    <col min="40" max="40" width="5" customWidth="1"/>
    <col min="41" max="41" width="7.7109375" customWidth="1"/>
    <col min="42" max="42" width="2.28515625" customWidth="1"/>
    <col min="43" max="43" width="5" customWidth="1"/>
    <col min="45" max="45" width="2.5703125" customWidth="1"/>
    <col min="46" max="46" width="9.5703125" bestFit="1" customWidth="1"/>
    <col min="48" max="48" width="1.85546875" customWidth="1"/>
    <col min="51" max="51" width="1.85546875" customWidth="1"/>
  </cols>
  <sheetData>
    <row r="1" spans="1:53" ht="14.45" x14ac:dyDescent="0.3">
      <c r="AI1" s="107" t="s">
        <v>11</v>
      </c>
      <c r="AJ1" s="107"/>
      <c r="AK1" s="74"/>
      <c r="AL1" s="107" t="s">
        <v>6</v>
      </c>
      <c r="AM1" s="74"/>
      <c r="AN1" s="74"/>
      <c r="AO1" s="107" t="s">
        <v>9</v>
      </c>
      <c r="AP1" s="74"/>
      <c r="AQ1" s="74"/>
      <c r="AR1" s="107" t="s">
        <v>7</v>
      </c>
      <c r="AT1" s="77" t="s">
        <v>25</v>
      </c>
      <c r="AU1" s="107" t="s">
        <v>27</v>
      </c>
    </row>
    <row r="2" spans="1:53" ht="17.25" customHeight="1" x14ac:dyDescent="0.25">
      <c r="B2" s="155" t="s">
        <v>13</v>
      </c>
      <c r="C2" s="155"/>
      <c r="D2" s="155"/>
      <c r="E2" s="72"/>
      <c r="F2" s="155" t="s">
        <v>26</v>
      </c>
      <c r="G2" s="155"/>
      <c r="I2" s="74" t="s">
        <v>20</v>
      </c>
      <c r="J2" s="74"/>
      <c r="K2" s="74"/>
      <c r="L2" s="74"/>
      <c r="M2" s="74"/>
      <c r="N2" s="77" t="s">
        <v>19</v>
      </c>
      <c r="O2" s="156">
        <v>65.041666666666671</v>
      </c>
      <c r="P2" s="156"/>
      <c r="R2" s="157" t="str">
        <f>IF(O2&gt;O3,TEXT((O2-O3),"-[h]:mm"),TEXT((O3-O2),"[h]:mm"))</f>
        <v>-30:40</v>
      </c>
      <c r="S2" s="157"/>
      <c r="W2" s="158" t="s">
        <v>21</v>
      </c>
      <c r="X2" s="158"/>
      <c r="Y2" s="158"/>
      <c r="Z2" s="158"/>
      <c r="AA2" s="158"/>
      <c r="AB2" s="158" t="s">
        <v>30</v>
      </c>
      <c r="AC2" s="158"/>
      <c r="AD2" s="158"/>
      <c r="AE2" s="158"/>
      <c r="AI2" s="106">
        <v>0.53194444444444444</v>
      </c>
      <c r="AJ2" s="106"/>
      <c r="AK2" s="76"/>
      <c r="AL2" s="106">
        <v>0.5</v>
      </c>
      <c r="AM2" s="76"/>
      <c r="AN2" s="76"/>
      <c r="AO2" s="106">
        <v>0.3125</v>
      </c>
      <c r="AP2" s="76"/>
      <c r="AQ2" s="76"/>
      <c r="AR2" s="106">
        <v>0.3125</v>
      </c>
      <c r="AT2" s="92">
        <v>0.29166666666666669</v>
      </c>
      <c r="AU2" s="92">
        <v>0.5</v>
      </c>
    </row>
    <row r="3" spans="1:53" x14ac:dyDescent="0.25">
      <c r="A3" s="23">
        <v>65.041666666666671</v>
      </c>
      <c r="B3" s="159">
        <f>AU88</f>
        <v>69.276388888888889</v>
      </c>
      <c r="C3" s="159"/>
      <c r="D3" s="159"/>
      <c r="E3" s="24"/>
      <c r="F3" s="160">
        <f>AX85+BA85</f>
        <v>2.9166666666666665</v>
      </c>
      <c r="G3" s="160"/>
      <c r="I3" s="156">
        <v>71.930555555555557</v>
      </c>
      <c r="J3" s="156"/>
      <c r="K3" s="107" t="s">
        <v>18</v>
      </c>
      <c r="L3" s="156">
        <v>8.1666666666666661</v>
      </c>
      <c r="M3" s="156"/>
      <c r="N3" s="77" t="s">
        <v>19</v>
      </c>
      <c r="O3" s="156">
        <f>I3-L3</f>
        <v>63.763888888888893</v>
      </c>
      <c r="P3" s="158"/>
      <c r="R3" s="157"/>
      <c r="S3" s="157"/>
      <c r="W3" s="148">
        <v>4.1736111111111107</v>
      </c>
      <c r="X3" s="148"/>
      <c r="Y3" s="148"/>
      <c r="Z3" s="148"/>
      <c r="AA3" s="148"/>
      <c r="AB3" s="161">
        <f>W3+A4</f>
        <v>8.4083333333333332</v>
      </c>
      <c r="AC3" s="162"/>
      <c r="AD3" s="162"/>
      <c r="AE3" s="162"/>
    </row>
    <row r="4" spans="1:53" x14ac:dyDescent="0.25">
      <c r="A4" s="118" t="str">
        <f>IF(A3&gt;B3,TEXT((A3-B3),"-[h]:mm"),TEXT((B3-A3),"[h]:mm"))</f>
        <v>101:38</v>
      </c>
      <c r="B4" s="159"/>
      <c r="C4" s="159"/>
      <c r="D4" s="159"/>
      <c r="F4" s="160"/>
      <c r="G4" s="160"/>
      <c r="I4" s="24"/>
      <c r="J4" s="24"/>
      <c r="W4" s="148"/>
      <c r="X4" s="148"/>
      <c r="Y4" s="148"/>
      <c r="Z4" s="148"/>
      <c r="AA4" s="148"/>
      <c r="AB4" s="162"/>
      <c r="AC4" s="162"/>
      <c r="AD4" s="162"/>
      <c r="AE4" s="162"/>
    </row>
    <row r="5" spans="1:53" thickBot="1" x14ac:dyDescent="0.35">
      <c r="I5" s="117"/>
    </row>
    <row r="6" spans="1:53" x14ac:dyDescent="0.25">
      <c r="A6" s="149">
        <v>41275</v>
      </c>
      <c r="B6" s="67" t="s">
        <v>0</v>
      </c>
      <c r="C6" s="1" t="s">
        <v>1</v>
      </c>
      <c r="D6" s="1" t="s">
        <v>2</v>
      </c>
      <c r="E6" s="40" t="s">
        <v>3</v>
      </c>
      <c r="F6" s="40" t="s">
        <v>4</v>
      </c>
      <c r="G6" s="1" t="s">
        <v>5</v>
      </c>
      <c r="H6" s="1" t="s">
        <v>0</v>
      </c>
      <c r="I6" s="1" t="s">
        <v>0</v>
      </c>
      <c r="J6" s="1" t="s">
        <v>1</v>
      </c>
      <c r="K6" s="1" t="s">
        <v>2</v>
      </c>
      <c r="L6" s="40" t="s">
        <v>3</v>
      </c>
      <c r="M6" s="40" t="s">
        <v>4</v>
      </c>
      <c r="N6" s="1" t="s">
        <v>5</v>
      </c>
      <c r="O6" s="1" t="s">
        <v>0</v>
      </c>
      <c r="P6" s="1" t="s">
        <v>0</v>
      </c>
      <c r="Q6" s="1" t="s">
        <v>1</v>
      </c>
      <c r="R6" s="1" t="s">
        <v>2</v>
      </c>
      <c r="S6" s="40" t="s">
        <v>3</v>
      </c>
      <c r="T6" s="40" t="s">
        <v>4</v>
      </c>
      <c r="U6" s="1" t="s">
        <v>5</v>
      </c>
      <c r="V6" s="1" t="s">
        <v>0</v>
      </c>
      <c r="W6" s="1" t="s">
        <v>0</v>
      </c>
      <c r="X6" s="1" t="s">
        <v>1</v>
      </c>
      <c r="Y6" s="1" t="s">
        <v>2</v>
      </c>
      <c r="Z6" s="40" t="s">
        <v>3</v>
      </c>
      <c r="AA6" s="40" t="s">
        <v>4</v>
      </c>
      <c r="AB6" s="1" t="s">
        <v>5</v>
      </c>
      <c r="AC6" s="1" t="s">
        <v>0</v>
      </c>
      <c r="AD6" s="1" t="s">
        <v>0</v>
      </c>
      <c r="AE6" s="1" t="s">
        <v>1</v>
      </c>
      <c r="AF6" s="1" t="s">
        <v>2</v>
      </c>
      <c r="AH6" s="151" t="s">
        <v>11</v>
      </c>
      <c r="AI6" s="151"/>
      <c r="AK6" s="152" t="s">
        <v>6</v>
      </c>
      <c r="AL6" s="152"/>
      <c r="AN6" s="153" t="s">
        <v>9</v>
      </c>
      <c r="AO6" s="153"/>
      <c r="AQ6" s="154" t="s">
        <v>7</v>
      </c>
      <c r="AR6" s="154"/>
      <c r="AT6" s="165" t="s">
        <v>16</v>
      </c>
      <c r="AU6" s="165"/>
      <c r="AW6" s="166" t="s">
        <v>25</v>
      </c>
      <c r="AX6" s="166"/>
      <c r="AZ6" s="166" t="s">
        <v>27</v>
      </c>
      <c r="BA6" s="166"/>
    </row>
    <row r="7" spans="1:53" ht="15.75" thickBot="1" x14ac:dyDescent="0.3">
      <c r="A7" s="150"/>
      <c r="B7" s="80">
        <v>1</v>
      </c>
      <c r="C7" s="2">
        <v>2</v>
      </c>
      <c r="D7" s="2">
        <v>3</v>
      </c>
      <c r="E7" s="41">
        <v>4</v>
      </c>
      <c r="F7" s="41">
        <v>5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41">
        <v>11</v>
      </c>
      <c r="M7" s="41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41">
        <v>18</v>
      </c>
      <c r="T7" s="41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41">
        <v>25</v>
      </c>
      <c r="AA7" s="41">
        <v>26</v>
      </c>
      <c r="AB7" s="2">
        <v>27</v>
      </c>
      <c r="AC7" s="2">
        <v>28</v>
      </c>
      <c r="AD7" s="2">
        <v>31</v>
      </c>
      <c r="AE7" s="2">
        <v>30</v>
      </c>
      <c r="AF7" s="2">
        <v>31</v>
      </c>
      <c r="AH7" s="25" t="s">
        <v>15</v>
      </c>
      <c r="AI7" s="25" t="s">
        <v>14</v>
      </c>
      <c r="AK7" s="27" t="s">
        <v>15</v>
      </c>
      <c r="AL7" s="27" t="s">
        <v>14</v>
      </c>
      <c r="AN7" s="29" t="s">
        <v>15</v>
      </c>
      <c r="AO7" s="29" t="s">
        <v>14</v>
      </c>
      <c r="AQ7" s="31" t="s">
        <v>15</v>
      </c>
      <c r="AR7" s="31" t="s">
        <v>14</v>
      </c>
      <c r="AT7" s="33" t="s">
        <v>15</v>
      </c>
      <c r="AU7" s="33" t="s">
        <v>14</v>
      </c>
      <c r="AW7" s="91" t="s">
        <v>15</v>
      </c>
      <c r="AX7" s="91" t="s">
        <v>14</v>
      </c>
      <c r="AZ7" s="91" t="s">
        <v>15</v>
      </c>
      <c r="BA7" s="91" t="s">
        <v>14</v>
      </c>
    </row>
    <row r="8" spans="1:53" thickBot="1" x14ac:dyDescent="0.35">
      <c r="A8" s="83"/>
      <c r="B8" s="37" t="s">
        <v>10</v>
      </c>
      <c r="C8" s="38" t="s">
        <v>7</v>
      </c>
      <c r="D8" s="38" t="s">
        <v>7</v>
      </c>
      <c r="E8" s="42" t="s">
        <v>8</v>
      </c>
      <c r="F8" s="42" t="s">
        <v>8</v>
      </c>
      <c r="G8" s="39" t="s">
        <v>9</v>
      </c>
      <c r="H8" s="39" t="s">
        <v>9</v>
      </c>
      <c r="I8" s="39" t="s">
        <v>9</v>
      </c>
      <c r="J8" s="39" t="s">
        <v>10</v>
      </c>
      <c r="K8" s="39" t="s">
        <v>10</v>
      </c>
      <c r="L8" s="42" t="s">
        <v>8</v>
      </c>
      <c r="M8" s="42" t="s">
        <v>8</v>
      </c>
      <c r="N8" s="3" t="s">
        <v>10</v>
      </c>
      <c r="O8" s="3" t="s">
        <v>10</v>
      </c>
      <c r="P8" s="4" t="s">
        <v>10</v>
      </c>
      <c r="Q8" s="4" t="s">
        <v>10</v>
      </c>
      <c r="R8" s="35" t="s">
        <v>11</v>
      </c>
      <c r="S8" s="35" t="s">
        <v>11</v>
      </c>
      <c r="T8" s="35" t="s">
        <v>11</v>
      </c>
      <c r="U8" s="3" t="s">
        <v>10</v>
      </c>
      <c r="V8" s="3" t="s">
        <v>10</v>
      </c>
      <c r="W8" s="39" t="s">
        <v>9</v>
      </c>
      <c r="X8" s="39" t="s">
        <v>9</v>
      </c>
      <c r="Y8" s="39" t="s">
        <v>10</v>
      </c>
      <c r="Z8" s="42" t="s">
        <v>8</v>
      </c>
      <c r="AA8" s="42" t="s">
        <v>8</v>
      </c>
      <c r="AB8" s="39" t="s">
        <v>9</v>
      </c>
      <c r="AC8" s="39" t="s">
        <v>9</v>
      </c>
      <c r="AD8" s="39" t="s">
        <v>11</v>
      </c>
      <c r="AE8" s="39" t="s">
        <v>11</v>
      </c>
      <c r="AF8" s="47" t="s">
        <v>10</v>
      </c>
      <c r="AH8" s="25">
        <f>COUNTIF(B8:AF8,"N5")</f>
        <v>5</v>
      </c>
      <c r="AI8" s="26">
        <f>AH8*$AI$2</f>
        <v>2.6597222222222223</v>
      </c>
      <c r="AK8" s="27">
        <f>COUNTIF(B8:AF8,"J38")</f>
        <v>0</v>
      </c>
      <c r="AL8" s="28">
        <f>AK8*$AL$2</f>
        <v>0</v>
      </c>
      <c r="AN8" s="29">
        <f>COUNTIF(B8:AF8,"J1")</f>
        <v>7</v>
      </c>
      <c r="AO8" s="30">
        <f>AN8*$AO$2</f>
        <v>2.1875</v>
      </c>
      <c r="AQ8" s="31">
        <f>COUNTIF(A8:AF8,"S20")</f>
        <v>2</v>
      </c>
      <c r="AR8" s="32">
        <f>AQ8*$AR$2</f>
        <v>0.625</v>
      </c>
      <c r="AT8" s="33">
        <f>SUM(AH8,AK8,AN8,AQ8)</f>
        <v>14</v>
      </c>
      <c r="AU8" s="34">
        <f>SUM(AI8,AL8,AO8,AR8)</f>
        <v>5.4722222222222223</v>
      </c>
      <c r="AW8" s="91">
        <f>COUNTIF(B8:AG8,"CA")</f>
        <v>0</v>
      </c>
      <c r="AX8" s="93">
        <f>AW8*$AT$2</f>
        <v>0</v>
      </c>
      <c r="AZ8" s="91">
        <f>COUNTIF(B8:AG8,"CP")</f>
        <v>0</v>
      </c>
      <c r="BA8" s="93">
        <f>AZ8*$AU$2</f>
        <v>0</v>
      </c>
    </row>
    <row r="9" spans="1:53" ht="14.45" x14ac:dyDescent="0.3">
      <c r="A9" s="84" t="s">
        <v>12</v>
      </c>
      <c r="B9" s="85"/>
      <c r="C9" s="85"/>
      <c r="D9" s="85"/>
      <c r="E9" s="43"/>
      <c r="F9" s="43"/>
      <c r="G9" s="85"/>
      <c r="H9" s="85"/>
      <c r="I9" s="85"/>
      <c r="J9" s="85"/>
      <c r="K9" s="85"/>
      <c r="L9" s="43"/>
      <c r="M9" s="43"/>
      <c r="N9" s="85"/>
      <c r="O9" s="85"/>
      <c r="P9" s="85"/>
      <c r="Q9" s="85"/>
      <c r="R9" s="85"/>
      <c r="S9" s="43"/>
      <c r="T9" s="43"/>
      <c r="U9" s="85"/>
      <c r="V9" s="85"/>
      <c r="W9" s="85"/>
      <c r="X9" s="85"/>
      <c r="Y9" s="85"/>
      <c r="Z9" s="43"/>
      <c r="AA9" s="43"/>
      <c r="AB9" s="85"/>
      <c r="AC9" s="85"/>
      <c r="AD9" s="85"/>
      <c r="AE9" s="85"/>
      <c r="AF9" s="85"/>
      <c r="AT9" s="74" t="s">
        <v>24</v>
      </c>
      <c r="AU9" s="34">
        <f>SUM(B9:AF9)</f>
        <v>0</v>
      </c>
    </row>
    <row r="10" spans="1:53" x14ac:dyDescent="0.25">
      <c r="A10" s="86"/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5"/>
      <c r="T10" s="5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H10" s="155" t="s">
        <v>22</v>
      </c>
      <c r="AI10" s="155"/>
      <c r="AK10" s="167" t="s">
        <v>23</v>
      </c>
      <c r="AL10" s="167"/>
      <c r="AQ10" s="168" t="s">
        <v>17</v>
      </c>
      <c r="AR10" s="168"/>
      <c r="AS10" s="168"/>
      <c r="AT10" s="168"/>
      <c r="AU10" s="34">
        <f>SUM(AU8:AU9)</f>
        <v>5.4722222222222223</v>
      </c>
    </row>
    <row r="11" spans="1:53" ht="14.45" x14ac:dyDescent="0.3">
      <c r="A11" s="86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H11" s="169">
        <v>0</v>
      </c>
      <c r="AI11" s="169"/>
      <c r="AJ11" s="86"/>
      <c r="AK11" s="169">
        <v>0</v>
      </c>
      <c r="AL11" s="169"/>
      <c r="AQ11" s="170">
        <f>AK11-AH11</f>
        <v>0</v>
      </c>
      <c r="AR11" s="170"/>
      <c r="AS11" s="170"/>
      <c r="AT11" s="170"/>
      <c r="AU11" s="34">
        <f>AU10+AQ11</f>
        <v>5.4722222222222223</v>
      </c>
    </row>
    <row r="12" spans="1:53" thickBot="1" x14ac:dyDescent="0.35">
      <c r="A12" s="86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</row>
    <row r="13" spans="1:53" ht="15.75" thickTop="1" x14ac:dyDescent="0.25">
      <c r="A13" s="163">
        <v>41306</v>
      </c>
      <c r="B13" s="40" t="s">
        <v>3</v>
      </c>
      <c r="C13" s="40" t="s">
        <v>4</v>
      </c>
      <c r="D13" s="1" t="s">
        <v>5</v>
      </c>
      <c r="E13" s="1" t="s">
        <v>0</v>
      </c>
      <c r="F13" s="1" t="s">
        <v>0</v>
      </c>
      <c r="G13" s="1" t="s">
        <v>1</v>
      </c>
      <c r="H13" s="1" t="s">
        <v>2</v>
      </c>
      <c r="I13" s="40" t="s">
        <v>3</v>
      </c>
      <c r="J13" s="40" t="s">
        <v>4</v>
      </c>
      <c r="K13" s="1" t="s">
        <v>5</v>
      </c>
      <c r="L13" s="1" t="s">
        <v>0</v>
      </c>
      <c r="M13" s="1" t="s">
        <v>0</v>
      </c>
      <c r="N13" s="1" t="s">
        <v>1</v>
      </c>
      <c r="O13" s="1" t="s">
        <v>2</v>
      </c>
      <c r="P13" s="40" t="s">
        <v>3</v>
      </c>
      <c r="Q13" s="40" t="s">
        <v>4</v>
      </c>
      <c r="R13" s="1" t="s">
        <v>5</v>
      </c>
      <c r="S13" s="1" t="s">
        <v>0</v>
      </c>
      <c r="T13" s="1" t="s">
        <v>0</v>
      </c>
      <c r="U13" s="1" t="s">
        <v>1</v>
      </c>
      <c r="V13" s="1" t="s">
        <v>2</v>
      </c>
      <c r="W13" s="40" t="s">
        <v>3</v>
      </c>
      <c r="X13" s="40" t="s">
        <v>4</v>
      </c>
      <c r="Y13" s="1" t="s">
        <v>5</v>
      </c>
      <c r="Z13" s="1" t="s">
        <v>0</v>
      </c>
      <c r="AA13" s="1" t="s">
        <v>0</v>
      </c>
      <c r="AB13" s="1" t="s">
        <v>1</v>
      </c>
      <c r="AC13" s="1" t="s">
        <v>2</v>
      </c>
      <c r="AD13" s="40" t="s">
        <v>3</v>
      </c>
      <c r="AE13" s="86"/>
      <c r="AF13" s="86"/>
      <c r="AH13" s="151" t="s">
        <v>11</v>
      </c>
      <c r="AI13" s="151"/>
      <c r="AK13" s="152" t="s">
        <v>6</v>
      </c>
      <c r="AL13" s="152"/>
      <c r="AN13" s="153" t="s">
        <v>9</v>
      </c>
      <c r="AO13" s="153"/>
      <c r="AQ13" s="154" t="s">
        <v>7</v>
      </c>
      <c r="AR13" s="154"/>
      <c r="AT13" s="165" t="s">
        <v>16</v>
      </c>
      <c r="AU13" s="165"/>
      <c r="AW13" s="166" t="s">
        <v>25</v>
      </c>
      <c r="AX13" s="166"/>
      <c r="AZ13" s="166" t="s">
        <v>25</v>
      </c>
      <c r="BA13" s="166"/>
    </row>
    <row r="14" spans="1:53" ht="15.75" thickBot="1" x14ac:dyDescent="0.3">
      <c r="A14" s="164"/>
      <c r="B14" s="41">
        <v>1</v>
      </c>
      <c r="C14" s="41">
        <v>2</v>
      </c>
      <c r="D14" s="2">
        <v>3</v>
      </c>
      <c r="E14" s="2">
        <v>4</v>
      </c>
      <c r="F14" s="6">
        <v>5</v>
      </c>
      <c r="G14" s="6">
        <v>6</v>
      </c>
      <c r="H14" s="2">
        <v>7</v>
      </c>
      <c r="I14" s="41">
        <v>8</v>
      </c>
      <c r="J14" s="41">
        <v>9</v>
      </c>
      <c r="K14" s="2">
        <v>10</v>
      </c>
      <c r="L14" s="2">
        <v>11</v>
      </c>
      <c r="M14" s="6">
        <v>12</v>
      </c>
      <c r="N14" s="6">
        <v>13</v>
      </c>
      <c r="O14" s="2">
        <v>14</v>
      </c>
      <c r="P14" s="41">
        <v>15</v>
      </c>
      <c r="Q14" s="41">
        <v>16</v>
      </c>
      <c r="R14" s="2">
        <v>17</v>
      </c>
      <c r="S14" s="2">
        <v>18</v>
      </c>
      <c r="T14" s="6">
        <v>19</v>
      </c>
      <c r="U14" s="6">
        <v>20</v>
      </c>
      <c r="V14" s="2">
        <v>21</v>
      </c>
      <c r="W14" s="41">
        <v>22</v>
      </c>
      <c r="X14" s="41">
        <v>23</v>
      </c>
      <c r="Y14" s="2">
        <v>24</v>
      </c>
      <c r="Z14" s="2">
        <v>25</v>
      </c>
      <c r="AA14" s="6">
        <v>26</v>
      </c>
      <c r="AB14" s="6">
        <v>27</v>
      </c>
      <c r="AC14" s="2">
        <v>28</v>
      </c>
      <c r="AD14" s="41">
        <v>29</v>
      </c>
      <c r="AE14" s="86"/>
      <c r="AF14" s="86"/>
      <c r="AH14" s="25" t="s">
        <v>15</v>
      </c>
      <c r="AI14" s="25" t="s">
        <v>14</v>
      </c>
      <c r="AK14" s="27" t="s">
        <v>15</v>
      </c>
      <c r="AL14" s="27" t="s">
        <v>14</v>
      </c>
      <c r="AN14" s="29" t="s">
        <v>15</v>
      </c>
      <c r="AO14" s="29" t="s">
        <v>14</v>
      </c>
      <c r="AQ14" s="31" t="s">
        <v>15</v>
      </c>
      <c r="AR14" s="31" t="s">
        <v>14</v>
      </c>
      <c r="AT14" s="33" t="s">
        <v>15</v>
      </c>
      <c r="AU14" s="33" t="s">
        <v>14</v>
      </c>
      <c r="AW14" s="91" t="s">
        <v>15</v>
      </c>
      <c r="AX14" s="91" t="s">
        <v>14</v>
      </c>
      <c r="AZ14" s="91" t="s">
        <v>15</v>
      </c>
      <c r="BA14" s="91" t="s">
        <v>14</v>
      </c>
    </row>
    <row r="15" spans="1:53" thickBot="1" x14ac:dyDescent="0.35">
      <c r="A15" s="83">
        <f>A8</f>
        <v>0</v>
      </c>
      <c r="B15" s="45" t="s">
        <v>8</v>
      </c>
      <c r="C15" s="44" t="s">
        <v>8</v>
      </c>
      <c r="D15" s="48" t="s">
        <v>9</v>
      </c>
      <c r="E15" s="8" t="s">
        <v>9</v>
      </c>
      <c r="F15" s="36" t="s">
        <v>9</v>
      </c>
      <c r="G15" s="36" t="s">
        <v>9</v>
      </c>
      <c r="H15" s="8" t="s">
        <v>9</v>
      </c>
      <c r="I15" s="44" t="s">
        <v>8</v>
      </c>
      <c r="J15" s="44" t="s">
        <v>8</v>
      </c>
      <c r="K15" s="48" t="s">
        <v>9</v>
      </c>
      <c r="L15" s="48" t="s">
        <v>9</v>
      </c>
      <c r="M15" s="9" t="s">
        <v>10</v>
      </c>
      <c r="N15" s="9" t="s">
        <v>10</v>
      </c>
      <c r="O15" s="7" t="s">
        <v>10</v>
      </c>
      <c r="P15" s="50" t="s">
        <v>6</v>
      </c>
      <c r="Q15" s="50" t="s">
        <v>6</v>
      </c>
      <c r="R15" s="7" t="s">
        <v>10</v>
      </c>
      <c r="S15" s="48" t="s">
        <v>9</v>
      </c>
      <c r="T15" s="48" t="s">
        <v>9</v>
      </c>
      <c r="U15" s="48" t="s">
        <v>9</v>
      </c>
      <c r="V15" s="48" t="s">
        <v>9</v>
      </c>
      <c r="W15" s="44" t="s">
        <v>8</v>
      </c>
      <c r="X15" s="44" t="s">
        <v>8</v>
      </c>
      <c r="Y15" s="36" t="s">
        <v>11</v>
      </c>
      <c r="Z15" s="36" t="s">
        <v>11</v>
      </c>
      <c r="AA15" s="8" t="s">
        <v>10</v>
      </c>
      <c r="AB15" s="8" t="s">
        <v>10</v>
      </c>
      <c r="AC15" s="8" t="s">
        <v>10</v>
      </c>
      <c r="AD15" s="44" t="s">
        <v>8</v>
      </c>
      <c r="AE15" s="86"/>
      <c r="AF15" s="86"/>
      <c r="AH15" s="25">
        <f>COUNTIF(B15:AF15,"N5")</f>
        <v>2</v>
      </c>
      <c r="AI15" s="26">
        <f>AH15*$AI$2</f>
        <v>1.0638888888888889</v>
      </c>
      <c r="AK15" s="27">
        <f>COUNTIF(B15:AF15,"J38")</f>
        <v>2</v>
      </c>
      <c r="AL15" s="28">
        <f>AK15*$AL$2</f>
        <v>1</v>
      </c>
      <c r="AN15" s="29">
        <f>COUNTIF(B15:AF15,"J1")</f>
        <v>11</v>
      </c>
      <c r="AO15" s="30">
        <f>AN15*$AO$2</f>
        <v>3.4375</v>
      </c>
      <c r="AQ15" s="31">
        <f>COUNTIF(A15:AF15,"S20")</f>
        <v>0</v>
      </c>
      <c r="AR15" s="32">
        <f>AQ15*$AR$2</f>
        <v>0</v>
      </c>
      <c r="AT15" s="33">
        <f>SUM(AH15,AK15,AN15,AQ15)</f>
        <v>15</v>
      </c>
      <c r="AU15" s="34">
        <f>SUM(AI15,AL15,AO15,AR15)</f>
        <v>5.5013888888888891</v>
      </c>
      <c r="AW15" s="91">
        <f>COUNTIF(B15:AG15,"CA")</f>
        <v>0</v>
      </c>
      <c r="AX15" s="93">
        <f>AX8+AW15*$AT$2</f>
        <v>0</v>
      </c>
      <c r="AZ15" s="91">
        <f>COUNTIF(B15:AG15,"CP")</f>
        <v>0</v>
      </c>
      <c r="BA15" s="93">
        <f>BA8+AZ15*$AU$2</f>
        <v>0</v>
      </c>
    </row>
    <row r="16" spans="1:53" ht="14.45" x14ac:dyDescent="0.3">
      <c r="A16" s="84" t="s">
        <v>12</v>
      </c>
      <c r="B16" s="78"/>
      <c r="C16" s="78"/>
      <c r="D16" s="87"/>
      <c r="E16" s="79"/>
      <c r="F16" s="79"/>
      <c r="G16" s="89"/>
      <c r="H16" s="89"/>
      <c r="I16" s="78"/>
      <c r="J16" s="78"/>
      <c r="K16" s="87"/>
      <c r="L16" s="79"/>
      <c r="M16" s="79"/>
      <c r="N16" s="87"/>
      <c r="O16" s="87"/>
      <c r="P16" s="78"/>
      <c r="Q16" s="78"/>
      <c r="R16" s="87"/>
      <c r="S16" s="79"/>
      <c r="T16" s="79"/>
      <c r="U16" s="87"/>
      <c r="V16" s="87"/>
      <c r="W16" s="78"/>
      <c r="X16" s="78"/>
      <c r="Y16" s="87"/>
      <c r="Z16" s="79"/>
      <c r="AA16" s="79"/>
      <c r="AB16" s="87"/>
      <c r="AC16" s="87"/>
      <c r="AD16" s="78"/>
      <c r="AE16" s="86"/>
      <c r="AF16" s="86"/>
      <c r="AT16" s="74" t="s">
        <v>24</v>
      </c>
      <c r="AU16" s="34">
        <f>SUM(B16:AF16)</f>
        <v>0</v>
      </c>
    </row>
    <row r="17" spans="1:53" x14ac:dyDescent="0.25">
      <c r="A17" s="86"/>
      <c r="B17" s="86"/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H17" s="155" t="s">
        <v>22</v>
      </c>
      <c r="AI17" s="155"/>
      <c r="AK17" s="167" t="s">
        <v>23</v>
      </c>
      <c r="AL17" s="167"/>
      <c r="AQ17" s="168" t="s">
        <v>17</v>
      </c>
      <c r="AR17" s="168"/>
      <c r="AS17" s="168"/>
      <c r="AT17" s="168"/>
      <c r="AU17" s="34">
        <f>SUM(AU15:AU16)</f>
        <v>5.5013888888888891</v>
      </c>
    </row>
    <row r="18" spans="1:53" ht="14.45" x14ac:dyDescent="0.3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H18" s="169">
        <v>0</v>
      </c>
      <c r="AI18" s="169"/>
      <c r="AJ18" s="86"/>
      <c r="AK18" s="169">
        <v>0</v>
      </c>
      <c r="AL18" s="169"/>
      <c r="AQ18" s="170">
        <f>AU11+AK18-AH18</f>
        <v>5.4722222222222223</v>
      </c>
      <c r="AR18" s="170"/>
      <c r="AS18" s="170"/>
      <c r="AT18" s="170"/>
      <c r="AU18" s="34">
        <f>AU17+AQ18</f>
        <v>10.973611111111111</v>
      </c>
    </row>
    <row r="19" spans="1:53" thickBot="1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53" ht="15.75" thickTop="1" x14ac:dyDescent="0.25">
      <c r="A20" s="171">
        <v>41699</v>
      </c>
      <c r="B20" s="40" t="s">
        <v>3</v>
      </c>
      <c r="C20" s="40" t="s">
        <v>4</v>
      </c>
      <c r="D20" s="1" t="s">
        <v>5</v>
      </c>
      <c r="E20" s="1" t="s">
        <v>0</v>
      </c>
      <c r="F20" s="1" t="s">
        <v>0</v>
      </c>
      <c r="G20" s="1" t="s">
        <v>1</v>
      </c>
      <c r="H20" s="1" t="s">
        <v>2</v>
      </c>
      <c r="I20" s="40" t="s">
        <v>3</v>
      </c>
      <c r="J20" s="40" t="s">
        <v>4</v>
      </c>
      <c r="K20" s="1" t="s">
        <v>5</v>
      </c>
      <c r="L20" s="1" t="s">
        <v>0</v>
      </c>
      <c r="M20" s="1" t="s">
        <v>0</v>
      </c>
      <c r="N20" s="1" t="s">
        <v>1</v>
      </c>
      <c r="O20" s="1" t="s">
        <v>2</v>
      </c>
      <c r="P20" s="40" t="s">
        <v>3</v>
      </c>
      <c r="Q20" s="40" t="s">
        <v>4</v>
      </c>
      <c r="R20" s="1" t="s">
        <v>5</v>
      </c>
      <c r="S20" s="1" t="s">
        <v>0</v>
      </c>
      <c r="T20" s="1" t="s">
        <v>0</v>
      </c>
      <c r="U20" s="1" t="s">
        <v>1</v>
      </c>
      <c r="V20" s="1" t="s">
        <v>2</v>
      </c>
      <c r="W20" s="40" t="s">
        <v>3</v>
      </c>
      <c r="X20" s="40" t="s">
        <v>4</v>
      </c>
      <c r="Y20" s="1" t="s">
        <v>5</v>
      </c>
      <c r="Z20" s="1" t="s">
        <v>0</v>
      </c>
      <c r="AA20" s="1" t="s">
        <v>0</v>
      </c>
      <c r="AB20" s="1" t="s">
        <v>1</v>
      </c>
      <c r="AC20" s="1" t="s">
        <v>2</v>
      </c>
      <c r="AD20" s="40" t="s">
        <v>3</v>
      </c>
      <c r="AE20" s="40" t="s">
        <v>4</v>
      </c>
      <c r="AF20" s="1" t="s">
        <v>5</v>
      </c>
      <c r="AH20" s="151" t="s">
        <v>11</v>
      </c>
      <c r="AI20" s="151"/>
      <c r="AK20" s="152" t="s">
        <v>6</v>
      </c>
      <c r="AL20" s="152"/>
      <c r="AN20" s="153" t="s">
        <v>9</v>
      </c>
      <c r="AO20" s="153"/>
      <c r="AQ20" s="154" t="s">
        <v>7</v>
      </c>
      <c r="AR20" s="154"/>
      <c r="AT20" s="165" t="s">
        <v>16</v>
      </c>
      <c r="AU20" s="165"/>
      <c r="AW20" s="166" t="s">
        <v>25</v>
      </c>
      <c r="AX20" s="166"/>
      <c r="AZ20" s="166" t="s">
        <v>25</v>
      </c>
      <c r="BA20" s="166"/>
    </row>
    <row r="21" spans="1:53" ht="15.75" thickBot="1" x14ac:dyDescent="0.3">
      <c r="A21" s="172"/>
      <c r="B21" s="41">
        <v>1</v>
      </c>
      <c r="C21" s="41">
        <v>2</v>
      </c>
      <c r="D21" s="2">
        <v>3</v>
      </c>
      <c r="E21" s="2">
        <v>4</v>
      </c>
      <c r="F21" s="2">
        <v>5</v>
      </c>
      <c r="G21" s="2">
        <v>6</v>
      </c>
      <c r="H21" s="2">
        <v>7</v>
      </c>
      <c r="I21" s="41">
        <v>8</v>
      </c>
      <c r="J21" s="41">
        <v>9</v>
      </c>
      <c r="K21" s="2">
        <v>10</v>
      </c>
      <c r="L21" s="2">
        <v>11</v>
      </c>
      <c r="M21" s="2">
        <v>12</v>
      </c>
      <c r="N21" s="2">
        <v>13</v>
      </c>
      <c r="O21" s="2">
        <v>14</v>
      </c>
      <c r="P21" s="41">
        <v>15</v>
      </c>
      <c r="Q21" s="41">
        <v>16</v>
      </c>
      <c r="R21" s="2">
        <v>17</v>
      </c>
      <c r="S21" s="2">
        <v>18</v>
      </c>
      <c r="T21" s="2">
        <v>19</v>
      </c>
      <c r="U21" s="2">
        <v>20</v>
      </c>
      <c r="V21" s="2">
        <v>21</v>
      </c>
      <c r="W21" s="41">
        <v>22</v>
      </c>
      <c r="X21" s="41">
        <v>23</v>
      </c>
      <c r="Y21" s="2">
        <v>24</v>
      </c>
      <c r="Z21" s="2">
        <v>25</v>
      </c>
      <c r="AA21" s="2">
        <v>26</v>
      </c>
      <c r="AB21" s="2">
        <v>27</v>
      </c>
      <c r="AC21" s="2">
        <v>28</v>
      </c>
      <c r="AD21" s="41">
        <v>29</v>
      </c>
      <c r="AE21" s="41">
        <v>30</v>
      </c>
      <c r="AF21" s="2">
        <v>31</v>
      </c>
      <c r="AH21" s="25" t="s">
        <v>15</v>
      </c>
      <c r="AI21" s="25" t="s">
        <v>14</v>
      </c>
      <c r="AK21" s="27" t="s">
        <v>15</v>
      </c>
      <c r="AL21" s="27" t="s">
        <v>14</v>
      </c>
      <c r="AN21" s="29" t="s">
        <v>15</v>
      </c>
      <c r="AO21" s="29" t="s">
        <v>14</v>
      </c>
      <c r="AQ21" s="31" t="s">
        <v>15</v>
      </c>
      <c r="AR21" s="31" t="s">
        <v>14</v>
      </c>
      <c r="AT21" s="33" t="s">
        <v>15</v>
      </c>
      <c r="AU21" s="33" t="s">
        <v>14</v>
      </c>
      <c r="AW21" s="91" t="s">
        <v>15</v>
      </c>
      <c r="AX21" s="91" t="s">
        <v>14</v>
      </c>
      <c r="AZ21" s="91" t="s">
        <v>15</v>
      </c>
      <c r="BA21" s="91" t="s">
        <v>14</v>
      </c>
    </row>
    <row r="22" spans="1:53" thickBot="1" x14ac:dyDescent="0.35">
      <c r="A22" s="83">
        <f>A8</f>
        <v>0</v>
      </c>
      <c r="B22" s="45" t="s">
        <v>8</v>
      </c>
      <c r="C22" s="44" t="s">
        <v>8</v>
      </c>
      <c r="D22" s="48" t="s">
        <v>9</v>
      </c>
      <c r="E22" s="48" t="s">
        <v>7</v>
      </c>
      <c r="F22" s="48" t="s">
        <v>7</v>
      </c>
      <c r="G22" s="48" t="s">
        <v>7</v>
      </c>
      <c r="H22" s="48" t="s">
        <v>7</v>
      </c>
      <c r="I22" s="44" t="s">
        <v>8</v>
      </c>
      <c r="J22" s="44" t="s">
        <v>8</v>
      </c>
      <c r="K22" s="46" t="s">
        <v>7</v>
      </c>
      <c r="L22" s="46" t="s">
        <v>7</v>
      </c>
      <c r="M22" s="46" t="s">
        <v>7</v>
      </c>
      <c r="N22" s="46" t="s">
        <v>7</v>
      </c>
      <c r="O22" s="46" t="s">
        <v>7</v>
      </c>
      <c r="P22" s="44" t="s">
        <v>8</v>
      </c>
      <c r="Q22" s="44" t="s">
        <v>8</v>
      </c>
      <c r="R22" s="48" t="s">
        <v>9</v>
      </c>
      <c r="S22" s="48" t="s">
        <v>9</v>
      </c>
      <c r="T22" s="48" t="s">
        <v>9</v>
      </c>
      <c r="U22" s="48" t="s">
        <v>9</v>
      </c>
      <c r="V22" s="48" t="s">
        <v>9</v>
      </c>
      <c r="W22" s="44" t="s">
        <v>8</v>
      </c>
      <c r="X22" s="44" t="s">
        <v>8</v>
      </c>
      <c r="Y22" s="8" t="s">
        <v>10</v>
      </c>
      <c r="Z22" s="8" t="s">
        <v>10</v>
      </c>
      <c r="AA22" s="7" t="s">
        <v>10</v>
      </c>
      <c r="AB22" s="7" t="s">
        <v>10</v>
      </c>
      <c r="AC22" s="36" t="s">
        <v>11</v>
      </c>
      <c r="AD22" s="36" t="s">
        <v>11</v>
      </c>
      <c r="AE22" s="36" t="s">
        <v>11</v>
      </c>
      <c r="AF22" s="10" t="s">
        <v>10</v>
      </c>
      <c r="AH22" s="25">
        <f>COUNTIF(B22:AF22,"N5")</f>
        <v>3</v>
      </c>
      <c r="AI22" s="26">
        <f>AH22*$AI$2</f>
        <v>1.5958333333333332</v>
      </c>
      <c r="AK22" s="27">
        <f>COUNTIF(B22:AF22,"J38")</f>
        <v>0</v>
      </c>
      <c r="AL22" s="28">
        <f>AK22*$AL$2</f>
        <v>0</v>
      </c>
      <c r="AN22" s="29">
        <f>COUNTIF(B22:AF22,"J1")</f>
        <v>6</v>
      </c>
      <c r="AO22" s="30">
        <f>AN22*$AO$2</f>
        <v>1.875</v>
      </c>
      <c r="AQ22" s="31">
        <f>COUNTIF(A22:AF22,"S20")</f>
        <v>9</v>
      </c>
      <c r="AR22" s="32">
        <f>AQ22*$AR$2</f>
        <v>2.8125</v>
      </c>
      <c r="AT22" s="33">
        <f>SUM(AH22,AK22,AN22,AQ22)</f>
        <v>18</v>
      </c>
      <c r="AU22" s="34">
        <f>SUM(AI22,AL22,AO22,AR22)</f>
        <v>6.2833333333333332</v>
      </c>
      <c r="AW22" s="91">
        <f>COUNTIF(B22:AG22,"CA")</f>
        <v>0</v>
      </c>
      <c r="AX22" s="93">
        <f>AX15+AW22*$AT$2</f>
        <v>0</v>
      </c>
      <c r="AZ22" s="91">
        <f>COUNTIF(B22:AG22,"CP")</f>
        <v>0</v>
      </c>
      <c r="BA22" s="93">
        <f>BA15+AZ22*$AU$2</f>
        <v>0</v>
      </c>
    </row>
    <row r="23" spans="1:53" ht="14.45" x14ac:dyDescent="0.3">
      <c r="A23" s="84" t="s">
        <v>12</v>
      </c>
      <c r="B23" s="78"/>
      <c r="C23" s="78"/>
      <c r="D23" s="87"/>
      <c r="E23" s="79"/>
      <c r="F23" s="79"/>
      <c r="G23" s="87"/>
      <c r="H23" s="87"/>
      <c r="I23" s="78"/>
      <c r="J23" s="78"/>
      <c r="K23" s="87"/>
      <c r="L23" s="79"/>
      <c r="M23" s="79"/>
      <c r="N23" s="87"/>
      <c r="O23" s="87"/>
      <c r="P23" s="78"/>
      <c r="Q23" s="78"/>
      <c r="R23" s="87"/>
      <c r="S23" s="79"/>
      <c r="T23" s="79"/>
      <c r="U23" s="87"/>
      <c r="V23" s="87"/>
      <c r="W23" s="78"/>
      <c r="X23" s="78"/>
      <c r="Y23" s="87"/>
      <c r="Z23" s="79"/>
      <c r="AA23" s="90"/>
      <c r="AB23" s="87"/>
      <c r="AC23" s="87"/>
      <c r="AD23" s="78"/>
      <c r="AE23" s="78"/>
      <c r="AF23" s="79"/>
      <c r="AT23" s="74" t="s">
        <v>24</v>
      </c>
      <c r="AU23" s="34">
        <f>SUM(B23:AF23)</f>
        <v>0</v>
      </c>
    </row>
    <row r="24" spans="1:53" x14ac:dyDescent="0.25">
      <c r="A24" s="86"/>
      <c r="B24" s="86"/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H24" s="155" t="s">
        <v>22</v>
      </c>
      <c r="AI24" s="155"/>
      <c r="AK24" s="167" t="s">
        <v>23</v>
      </c>
      <c r="AL24" s="167"/>
      <c r="AQ24" s="168" t="s">
        <v>17</v>
      </c>
      <c r="AR24" s="168"/>
      <c r="AS24" s="168"/>
      <c r="AT24" s="168"/>
      <c r="AU24" s="34">
        <f>SUM(AU22:AU23)</f>
        <v>6.2833333333333332</v>
      </c>
    </row>
    <row r="25" spans="1:53" x14ac:dyDescent="0.25">
      <c r="A25" s="86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H25" s="169">
        <v>0</v>
      </c>
      <c r="AI25" s="169"/>
      <c r="AJ25" s="86"/>
      <c r="AK25" s="169">
        <v>0</v>
      </c>
      <c r="AL25" s="169"/>
      <c r="AQ25" s="170">
        <f>AU18+AK25-AH25</f>
        <v>10.973611111111111</v>
      </c>
      <c r="AR25" s="170"/>
      <c r="AS25" s="170"/>
      <c r="AT25" s="170"/>
      <c r="AU25" s="34">
        <f>AU24+AQ25</f>
        <v>17.256944444444443</v>
      </c>
    </row>
    <row r="26" spans="1:53" ht="15.75" thickBot="1" x14ac:dyDescent="0.3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</row>
    <row r="27" spans="1:53" ht="15.75" thickTop="1" x14ac:dyDescent="0.25">
      <c r="A27" s="163">
        <v>41730</v>
      </c>
      <c r="B27" s="1" t="s">
        <v>0</v>
      </c>
      <c r="C27" s="1" t="s">
        <v>0</v>
      </c>
      <c r="D27" s="1" t="s">
        <v>1</v>
      </c>
      <c r="E27" s="1" t="s">
        <v>2</v>
      </c>
      <c r="F27" s="40" t="s">
        <v>3</v>
      </c>
      <c r="G27" s="40" t="s">
        <v>4</v>
      </c>
      <c r="H27" s="1" t="s">
        <v>5</v>
      </c>
      <c r="I27" s="1" t="s">
        <v>0</v>
      </c>
      <c r="J27" s="1" t="s">
        <v>0</v>
      </c>
      <c r="K27" s="1" t="s">
        <v>1</v>
      </c>
      <c r="L27" s="1" t="s">
        <v>2</v>
      </c>
      <c r="M27" s="40" t="s">
        <v>3</v>
      </c>
      <c r="N27" s="40" t="s">
        <v>4</v>
      </c>
      <c r="O27" s="1" t="s">
        <v>5</v>
      </c>
      <c r="P27" s="1" t="s">
        <v>0</v>
      </c>
      <c r="Q27" s="1" t="s">
        <v>0</v>
      </c>
      <c r="R27" s="1" t="s">
        <v>1</v>
      </c>
      <c r="S27" s="1" t="s">
        <v>2</v>
      </c>
      <c r="T27" s="40" t="s">
        <v>3</v>
      </c>
      <c r="U27" s="40" t="s">
        <v>4</v>
      </c>
      <c r="V27" s="67" t="s">
        <v>5</v>
      </c>
      <c r="W27" s="1" t="s">
        <v>0</v>
      </c>
      <c r="X27" s="1" t="s">
        <v>0</v>
      </c>
      <c r="Y27" s="1" t="s">
        <v>1</v>
      </c>
      <c r="Z27" s="1" t="s">
        <v>2</v>
      </c>
      <c r="AA27" s="40" t="s">
        <v>3</v>
      </c>
      <c r="AB27" s="40" t="s">
        <v>4</v>
      </c>
      <c r="AC27" s="1" t="s">
        <v>5</v>
      </c>
      <c r="AD27" s="1" t="s">
        <v>0</v>
      </c>
      <c r="AE27" s="1" t="s">
        <v>0</v>
      </c>
      <c r="AF27" s="86"/>
      <c r="AH27" s="151" t="s">
        <v>11</v>
      </c>
      <c r="AI27" s="151"/>
      <c r="AK27" s="152" t="s">
        <v>6</v>
      </c>
      <c r="AL27" s="152"/>
      <c r="AN27" s="153" t="s">
        <v>9</v>
      </c>
      <c r="AO27" s="153"/>
      <c r="AQ27" s="154" t="s">
        <v>7</v>
      </c>
      <c r="AR27" s="154"/>
      <c r="AT27" s="165" t="s">
        <v>16</v>
      </c>
      <c r="AU27" s="165"/>
      <c r="AW27" s="166" t="s">
        <v>25</v>
      </c>
      <c r="AX27" s="166"/>
      <c r="AZ27" s="166" t="s">
        <v>25</v>
      </c>
      <c r="BA27" s="166"/>
    </row>
    <row r="28" spans="1:53" ht="15.75" thickBot="1" x14ac:dyDescent="0.3">
      <c r="A28" s="164"/>
      <c r="B28" s="2">
        <v>1</v>
      </c>
      <c r="C28" s="6">
        <v>2</v>
      </c>
      <c r="D28" s="6">
        <v>3</v>
      </c>
      <c r="E28" s="2">
        <v>4</v>
      </c>
      <c r="F28" s="41">
        <v>5</v>
      </c>
      <c r="G28" s="41">
        <v>6</v>
      </c>
      <c r="H28" s="2">
        <v>7</v>
      </c>
      <c r="I28" s="2">
        <v>8</v>
      </c>
      <c r="J28" s="6">
        <v>9</v>
      </c>
      <c r="K28" s="6">
        <v>10</v>
      </c>
      <c r="L28" s="2">
        <v>11</v>
      </c>
      <c r="M28" s="41">
        <v>12</v>
      </c>
      <c r="N28" s="41">
        <v>13</v>
      </c>
      <c r="O28" s="2">
        <v>14</v>
      </c>
      <c r="P28" s="2">
        <v>15</v>
      </c>
      <c r="Q28" s="6">
        <v>16</v>
      </c>
      <c r="R28" s="6">
        <v>17</v>
      </c>
      <c r="S28" s="2">
        <v>18</v>
      </c>
      <c r="T28" s="41">
        <v>19</v>
      </c>
      <c r="U28" s="41">
        <v>20</v>
      </c>
      <c r="V28" s="68">
        <v>21</v>
      </c>
      <c r="W28" s="2">
        <v>22</v>
      </c>
      <c r="X28" s="6">
        <v>23</v>
      </c>
      <c r="Y28" s="6">
        <v>24</v>
      </c>
      <c r="Z28" s="2">
        <v>25</v>
      </c>
      <c r="AA28" s="41">
        <v>26</v>
      </c>
      <c r="AB28" s="41">
        <v>27</v>
      </c>
      <c r="AC28" s="2">
        <v>28</v>
      </c>
      <c r="AD28" s="2">
        <v>29</v>
      </c>
      <c r="AE28" s="6">
        <v>30</v>
      </c>
      <c r="AF28" s="86"/>
      <c r="AH28" s="25" t="s">
        <v>15</v>
      </c>
      <c r="AI28" s="25" t="s">
        <v>14</v>
      </c>
      <c r="AK28" s="27" t="s">
        <v>15</v>
      </c>
      <c r="AL28" s="27" t="s">
        <v>14</v>
      </c>
      <c r="AN28" s="29" t="s">
        <v>15</v>
      </c>
      <c r="AO28" s="29" t="s">
        <v>14</v>
      </c>
      <c r="AQ28" s="31" t="s">
        <v>15</v>
      </c>
      <c r="AR28" s="31" t="s">
        <v>14</v>
      </c>
      <c r="AT28" s="33" t="s">
        <v>15</v>
      </c>
      <c r="AU28" s="33" t="s">
        <v>14</v>
      </c>
      <c r="AW28" s="91" t="s">
        <v>15</v>
      </c>
      <c r="AX28" s="91" t="s">
        <v>14</v>
      </c>
      <c r="AZ28" s="91" t="s">
        <v>15</v>
      </c>
      <c r="BA28" s="91" t="s">
        <v>14</v>
      </c>
    </row>
    <row r="29" spans="1:53" ht="15.75" thickBot="1" x14ac:dyDescent="0.3">
      <c r="A29" s="83">
        <f>A8</f>
        <v>0</v>
      </c>
      <c r="B29" s="11" t="s">
        <v>10</v>
      </c>
      <c r="C29" s="48" t="s">
        <v>9</v>
      </c>
      <c r="D29" s="48" t="s">
        <v>9</v>
      </c>
      <c r="E29" s="48" t="s">
        <v>9</v>
      </c>
      <c r="F29" s="44" t="s">
        <v>8</v>
      </c>
      <c r="G29" s="44" t="s">
        <v>8</v>
      </c>
      <c r="H29" s="48" t="s">
        <v>11</v>
      </c>
      <c r="I29" s="48" t="s">
        <v>11</v>
      </c>
      <c r="J29" s="48" t="s">
        <v>10</v>
      </c>
      <c r="K29" s="48" t="s">
        <v>10</v>
      </c>
      <c r="L29" s="48" t="s">
        <v>10</v>
      </c>
      <c r="M29" s="44" t="s">
        <v>8</v>
      </c>
      <c r="N29" s="44" t="s">
        <v>8</v>
      </c>
      <c r="O29" s="48" t="s">
        <v>9</v>
      </c>
      <c r="P29" s="8" t="s">
        <v>9</v>
      </c>
      <c r="Q29" s="36" t="s">
        <v>9</v>
      </c>
      <c r="R29" s="36" t="s">
        <v>9</v>
      </c>
      <c r="S29" s="8" t="s">
        <v>9</v>
      </c>
      <c r="T29" s="44" t="s">
        <v>8</v>
      </c>
      <c r="U29" s="44" t="s">
        <v>8</v>
      </c>
      <c r="V29" s="14" t="s">
        <v>10</v>
      </c>
      <c r="W29" s="48" t="s">
        <v>9</v>
      </c>
      <c r="X29" s="9" t="s">
        <v>10</v>
      </c>
      <c r="Y29" s="9" t="s">
        <v>10</v>
      </c>
      <c r="Z29" s="7" t="s">
        <v>10</v>
      </c>
      <c r="AA29" s="50" t="s">
        <v>6</v>
      </c>
      <c r="AB29" s="50" t="s">
        <v>6</v>
      </c>
      <c r="AC29" s="7" t="s">
        <v>10</v>
      </c>
      <c r="AD29" s="48" t="s">
        <v>9</v>
      </c>
      <c r="AE29" s="49" t="s">
        <v>9</v>
      </c>
      <c r="AF29" s="86"/>
      <c r="AH29" s="25">
        <f>COUNTIF(B29:AF29,"N5")</f>
        <v>2</v>
      </c>
      <c r="AI29" s="26">
        <f>AH29*$AI$2</f>
        <v>1.0638888888888889</v>
      </c>
      <c r="AK29" s="27">
        <f>COUNTIF(B29:AF29,"J38")</f>
        <v>2</v>
      </c>
      <c r="AL29" s="28">
        <f>AK29*$AL$2</f>
        <v>1</v>
      </c>
      <c r="AN29" s="29">
        <f>COUNTIF(B29:AF29,"J1")</f>
        <v>11</v>
      </c>
      <c r="AO29" s="30">
        <f>AN29*$AO$2</f>
        <v>3.4375</v>
      </c>
      <c r="AQ29" s="31">
        <f>COUNTIF(A29:AF29,"S20")</f>
        <v>0</v>
      </c>
      <c r="AR29" s="32">
        <f>AQ29*$AR$2</f>
        <v>0</v>
      </c>
      <c r="AT29" s="33">
        <f>SUM(AH29,AK29,AN29,AQ29)</f>
        <v>15</v>
      </c>
      <c r="AU29" s="34">
        <f>SUM(AI29,AL29,AO29,AR29)</f>
        <v>5.5013888888888891</v>
      </c>
      <c r="AW29" s="91">
        <f>COUNTIF(B29:AG29,"CA")</f>
        <v>0</v>
      </c>
      <c r="AX29" s="93">
        <f>AX22+AW29*$AT$2</f>
        <v>0</v>
      </c>
      <c r="AZ29" s="91">
        <f>COUNTIF(B29:AG29,"CP")</f>
        <v>0</v>
      </c>
      <c r="BA29" s="93">
        <f>BA22+AZ29*$AU$2</f>
        <v>0</v>
      </c>
    </row>
    <row r="30" spans="1:53" ht="15.75" thickBot="1" x14ac:dyDescent="0.3">
      <c r="A30" s="84" t="s">
        <v>12</v>
      </c>
      <c r="B30" s="87"/>
      <c r="C30" s="87"/>
      <c r="D30" s="87"/>
      <c r="E30" s="79"/>
      <c r="F30" s="78"/>
      <c r="G30" s="78"/>
      <c r="H30" s="87"/>
      <c r="I30" s="87"/>
      <c r="J30" s="87"/>
      <c r="K30" s="87"/>
      <c r="L30" s="79"/>
      <c r="M30" s="78"/>
      <c r="N30" s="78"/>
      <c r="O30" s="87"/>
      <c r="P30" s="87"/>
      <c r="Q30" s="87"/>
      <c r="R30" s="87"/>
      <c r="S30" s="79"/>
      <c r="T30" s="78"/>
      <c r="U30" s="78"/>
      <c r="V30" s="87"/>
      <c r="W30" s="87"/>
      <c r="X30" s="87"/>
      <c r="Y30" s="87"/>
      <c r="Z30" s="79"/>
      <c r="AA30" s="78"/>
      <c r="AB30" s="78"/>
      <c r="AC30" s="87"/>
      <c r="AD30" s="87"/>
      <c r="AE30" s="87"/>
      <c r="AF30" s="86"/>
      <c r="AT30" s="74" t="s">
        <v>24</v>
      </c>
      <c r="AU30" s="34">
        <f>SUM(B30:AF30)</f>
        <v>0</v>
      </c>
    </row>
    <row r="31" spans="1:53" x14ac:dyDescent="0.25">
      <c r="A31" s="84" t="s">
        <v>12</v>
      </c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H31" s="155" t="s">
        <v>22</v>
      </c>
      <c r="AI31" s="155"/>
      <c r="AK31" s="167" t="s">
        <v>23</v>
      </c>
      <c r="AL31" s="167"/>
      <c r="AQ31" s="168" t="s">
        <v>17</v>
      </c>
      <c r="AR31" s="168"/>
      <c r="AS31" s="168"/>
      <c r="AT31" s="168"/>
      <c r="AU31" s="34">
        <f>SUM(AU29:AU30)</f>
        <v>5.5013888888888891</v>
      </c>
    </row>
    <row r="32" spans="1:53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H32" s="169">
        <v>0</v>
      </c>
      <c r="AI32" s="169"/>
      <c r="AJ32" s="86"/>
      <c r="AK32" s="169">
        <v>0</v>
      </c>
      <c r="AL32" s="169"/>
      <c r="AQ32" s="170">
        <f>AU25+AK32-AH32</f>
        <v>17.256944444444443</v>
      </c>
      <c r="AR32" s="170"/>
      <c r="AS32" s="170"/>
      <c r="AT32" s="170"/>
      <c r="AU32" s="34">
        <f>AU31+AQ32</f>
        <v>22.758333333333333</v>
      </c>
    </row>
    <row r="33" spans="1:53" ht="15.75" thickBot="1" x14ac:dyDescent="0.3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</row>
    <row r="34" spans="1:53" ht="15.75" thickTop="1" x14ac:dyDescent="0.25">
      <c r="A34" s="163">
        <v>41760</v>
      </c>
      <c r="B34" s="67" t="s">
        <v>1</v>
      </c>
      <c r="C34" s="1" t="s">
        <v>2</v>
      </c>
      <c r="D34" s="40" t="s">
        <v>3</v>
      </c>
      <c r="E34" s="40" t="s">
        <v>4</v>
      </c>
      <c r="F34" s="1" t="s">
        <v>5</v>
      </c>
      <c r="G34" s="1" t="s">
        <v>0</v>
      </c>
      <c r="H34" s="1" t="s">
        <v>0</v>
      </c>
      <c r="I34" s="67" t="s">
        <v>1</v>
      </c>
      <c r="J34" s="1" t="s">
        <v>2</v>
      </c>
      <c r="K34" s="40" t="s">
        <v>3</v>
      </c>
      <c r="L34" s="40" t="s">
        <v>4</v>
      </c>
      <c r="M34" s="1" t="s">
        <v>5</v>
      </c>
      <c r="N34" s="1" t="s">
        <v>0</v>
      </c>
      <c r="O34" s="1" t="s">
        <v>0</v>
      </c>
      <c r="P34" s="1" t="s">
        <v>1</v>
      </c>
      <c r="Q34" s="1" t="s">
        <v>2</v>
      </c>
      <c r="R34" s="40" t="s">
        <v>3</v>
      </c>
      <c r="S34" s="40" t="s">
        <v>4</v>
      </c>
      <c r="T34" s="1" t="s">
        <v>5</v>
      </c>
      <c r="U34" s="1" t="s">
        <v>0</v>
      </c>
      <c r="V34" s="1" t="s">
        <v>0</v>
      </c>
      <c r="W34" s="1" t="s">
        <v>1</v>
      </c>
      <c r="X34" s="1" t="s">
        <v>2</v>
      </c>
      <c r="Y34" s="40" t="s">
        <v>3</v>
      </c>
      <c r="Z34" s="40" t="s">
        <v>4</v>
      </c>
      <c r="AA34" s="1" t="s">
        <v>5</v>
      </c>
      <c r="AB34" s="1" t="s">
        <v>0</v>
      </c>
      <c r="AC34" s="1" t="s">
        <v>0</v>
      </c>
      <c r="AD34" s="67" t="s">
        <v>1</v>
      </c>
      <c r="AE34" s="1" t="s">
        <v>2</v>
      </c>
      <c r="AF34" s="40" t="s">
        <v>3</v>
      </c>
      <c r="AH34" s="151" t="s">
        <v>11</v>
      </c>
      <c r="AI34" s="151"/>
      <c r="AK34" s="152" t="s">
        <v>6</v>
      </c>
      <c r="AL34" s="152"/>
      <c r="AN34" s="153" t="s">
        <v>9</v>
      </c>
      <c r="AO34" s="153"/>
      <c r="AQ34" s="154" t="s">
        <v>7</v>
      </c>
      <c r="AR34" s="154"/>
      <c r="AT34" s="165" t="s">
        <v>16</v>
      </c>
      <c r="AU34" s="165"/>
      <c r="AW34" s="166" t="s">
        <v>25</v>
      </c>
      <c r="AX34" s="166"/>
      <c r="AZ34" s="166" t="s">
        <v>25</v>
      </c>
      <c r="BA34" s="166"/>
    </row>
    <row r="35" spans="1:53" ht="15.75" thickBot="1" x14ac:dyDescent="0.3">
      <c r="A35" s="164"/>
      <c r="B35" s="81">
        <v>1</v>
      </c>
      <c r="C35" s="2">
        <v>2</v>
      </c>
      <c r="D35" s="41">
        <v>3</v>
      </c>
      <c r="E35" s="41">
        <v>4</v>
      </c>
      <c r="F35" s="2">
        <v>5</v>
      </c>
      <c r="G35" s="2">
        <v>6</v>
      </c>
      <c r="H35" s="2">
        <v>7</v>
      </c>
      <c r="I35" s="68">
        <v>8</v>
      </c>
      <c r="J35" s="2">
        <v>9</v>
      </c>
      <c r="K35" s="41">
        <v>10</v>
      </c>
      <c r="L35" s="41">
        <v>11</v>
      </c>
      <c r="M35" s="2">
        <v>12</v>
      </c>
      <c r="N35" s="2">
        <v>13</v>
      </c>
      <c r="O35" s="2">
        <v>14</v>
      </c>
      <c r="P35" s="2">
        <v>15</v>
      </c>
      <c r="Q35" s="2">
        <v>16</v>
      </c>
      <c r="R35" s="41">
        <v>17</v>
      </c>
      <c r="S35" s="41">
        <v>18</v>
      </c>
      <c r="T35" s="2">
        <v>19</v>
      </c>
      <c r="U35" s="2">
        <v>20</v>
      </c>
      <c r="V35" s="2">
        <v>21</v>
      </c>
      <c r="W35" s="2">
        <v>22</v>
      </c>
      <c r="X35" s="2">
        <v>23</v>
      </c>
      <c r="Y35" s="41">
        <v>24</v>
      </c>
      <c r="Z35" s="41">
        <v>25</v>
      </c>
      <c r="AA35" s="2">
        <v>26</v>
      </c>
      <c r="AB35" s="2">
        <v>27</v>
      </c>
      <c r="AC35" s="2">
        <v>28</v>
      </c>
      <c r="AD35" s="68">
        <v>29</v>
      </c>
      <c r="AE35" s="2">
        <v>30</v>
      </c>
      <c r="AF35" s="41">
        <v>31</v>
      </c>
      <c r="AH35" s="25" t="s">
        <v>15</v>
      </c>
      <c r="AI35" s="25" t="s">
        <v>14</v>
      </c>
      <c r="AK35" s="27" t="s">
        <v>15</v>
      </c>
      <c r="AL35" s="27" t="s">
        <v>14</v>
      </c>
      <c r="AN35" s="29" t="s">
        <v>15</v>
      </c>
      <c r="AO35" s="29" t="s">
        <v>14</v>
      </c>
      <c r="AQ35" s="31" t="s">
        <v>15</v>
      </c>
      <c r="AR35" s="31" t="s">
        <v>14</v>
      </c>
      <c r="AT35" s="33" t="s">
        <v>15</v>
      </c>
      <c r="AU35" s="33" t="s">
        <v>14</v>
      </c>
      <c r="AW35" s="91" t="s">
        <v>15</v>
      </c>
      <c r="AX35" s="91" t="s">
        <v>14</v>
      </c>
      <c r="AZ35" s="91" t="s">
        <v>15</v>
      </c>
      <c r="BA35" s="91" t="s">
        <v>14</v>
      </c>
    </row>
    <row r="36" spans="1:53" ht="15.75" thickBot="1" x14ac:dyDescent="0.3">
      <c r="A36" s="83">
        <f>A8</f>
        <v>0</v>
      </c>
      <c r="B36" s="13" t="s">
        <v>10</v>
      </c>
      <c r="C36" s="48" t="s">
        <v>9</v>
      </c>
      <c r="D36" s="44" t="s">
        <v>8</v>
      </c>
      <c r="E36" s="44" t="s">
        <v>8</v>
      </c>
      <c r="F36" s="36" t="s">
        <v>11</v>
      </c>
      <c r="G36" s="36" t="s">
        <v>11</v>
      </c>
      <c r="H36" s="8" t="s">
        <v>10</v>
      </c>
      <c r="I36" s="14" t="s">
        <v>10</v>
      </c>
      <c r="J36" s="8" t="s">
        <v>10</v>
      </c>
      <c r="K36" s="44" t="s">
        <v>8</v>
      </c>
      <c r="L36" s="44" t="s">
        <v>8</v>
      </c>
      <c r="M36" s="48" t="s">
        <v>9</v>
      </c>
      <c r="N36" s="48" t="s">
        <v>9</v>
      </c>
      <c r="O36" s="48" t="s">
        <v>9</v>
      </c>
      <c r="P36" s="48" t="s">
        <v>9</v>
      </c>
      <c r="Q36" s="48" t="s">
        <v>9</v>
      </c>
      <c r="R36" s="44" t="s">
        <v>8</v>
      </c>
      <c r="S36" s="44" t="s">
        <v>8</v>
      </c>
      <c r="T36" s="46" t="s">
        <v>7</v>
      </c>
      <c r="U36" s="46" t="s">
        <v>7</v>
      </c>
      <c r="V36" s="46" t="s">
        <v>7</v>
      </c>
      <c r="W36" s="46" t="s">
        <v>7</v>
      </c>
      <c r="X36" s="46" t="s">
        <v>7</v>
      </c>
      <c r="Y36" s="44" t="s">
        <v>8</v>
      </c>
      <c r="Z36" s="44" t="s">
        <v>8</v>
      </c>
      <c r="AA36" s="48" t="s">
        <v>9</v>
      </c>
      <c r="AB36" s="48" t="s">
        <v>9</v>
      </c>
      <c r="AC36" s="48" t="s">
        <v>9</v>
      </c>
      <c r="AD36" s="14" t="s">
        <v>10</v>
      </c>
      <c r="AE36" s="48" t="s">
        <v>9</v>
      </c>
      <c r="AF36" s="53" t="s">
        <v>8</v>
      </c>
      <c r="AH36" s="25">
        <f>COUNTIF(B36:AF36,"N5")</f>
        <v>2</v>
      </c>
      <c r="AI36" s="26">
        <f>AH36*$AI$2</f>
        <v>1.0638888888888889</v>
      </c>
      <c r="AK36" s="27">
        <f>COUNTIF(B36:AF36,"J38")</f>
        <v>0</v>
      </c>
      <c r="AL36" s="28">
        <f>AK36*$AL$2</f>
        <v>0</v>
      </c>
      <c r="AN36" s="29">
        <f>COUNTIF(B36:AF36,"J1")</f>
        <v>10</v>
      </c>
      <c r="AO36" s="30">
        <f>AN36*$AO$2</f>
        <v>3.125</v>
      </c>
      <c r="AQ36" s="31">
        <f>COUNTIF(A36:AF36,"S20")</f>
        <v>5</v>
      </c>
      <c r="AR36" s="32">
        <f>AQ36*$AR$2</f>
        <v>1.5625</v>
      </c>
      <c r="AT36" s="33">
        <f>SUM(AH36,AK36,AN36,AQ36)</f>
        <v>17</v>
      </c>
      <c r="AU36" s="34">
        <f>SUM(AI36,AL36,AO36,AR36)</f>
        <v>5.7513888888888891</v>
      </c>
      <c r="AW36" s="91">
        <f>COUNTIF(B36:AG36,"CA")</f>
        <v>0</v>
      </c>
      <c r="AX36" s="93">
        <f>AX29+AW36*$AT$2</f>
        <v>0</v>
      </c>
      <c r="AZ36" s="91">
        <f>COUNTIF(B36:AG36,"CP")</f>
        <v>0</v>
      </c>
      <c r="BA36" s="93">
        <f>BA29+AZ36*$AU$2</f>
        <v>0</v>
      </c>
    </row>
    <row r="37" spans="1:53" x14ac:dyDescent="0.25">
      <c r="A37" s="84" t="s">
        <v>12</v>
      </c>
      <c r="B37" s="87"/>
      <c r="C37" s="87"/>
      <c r="D37" s="78"/>
      <c r="E37" s="78"/>
      <c r="F37" s="79"/>
      <c r="G37" s="87"/>
      <c r="H37" s="87"/>
      <c r="I37" s="87"/>
      <c r="J37" s="87"/>
      <c r="K37" s="78"/>
      <c r="L37" s="78"/>
      <c r="M37" s="79"/>
      <c r="N37" s="87"/>
      <c r="O37" s="87"/>
      <c r="P37" s="87"/>
      <c r="Q37" s="87"/>
      <c r="R37" s="78"/>
      <c r="S37" s="78"/>
      <c r="T37" s="79"/>
      <c r="U37" s="87"/>
      <c r="V37" s="87"/>
      <c r="W37" s="87"/>
      <c r="X37" s="87"/>
      <c r="Y37" s="78"/>
      <c r="Z37" s="78"/>
      <c r="AA37" s="79"/>
      <c r="AB37" s="87"/>
      <c r="AC37" s="87"/>
      <c r="AD37" s="87"/>
      <c r="AE37" s="87"/>
      <c r="AF37" s="78"/>
      <c r="AG37" s="21"/>
      <c r="AT37" s="74" t="s">
        <v>24</v>
      </c>
      <c r="AU37" s="34">
        <f>SUM(B37:AF37)</f>
        <v>0</v>
      </c>
    </row>
    <row r="38" spans="1:53" x14ac:dyDescent="0.25">
      <c r="A38" s="86"/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H38" s="155" t="s">
        <v>22</v>
      </c>
      <c r="AI38" s="155"/>
      <c r="AK38" s="167" t="s">
        <v>23</v>
      </c>
      <c r="AL38" s="167"/>
      <c r="AQ38" s="168" t="s">
        <v>17</v>
      </c>
      <c r="AR38" s="168"/>
      <c r="AS38" s="168"/>
      <c r="AT38" s="168"/>
      <c r="AU38" s="34">
        <f>SUM(AU36:AU37)</f>
        <v>5.7513888888888891</v>
      </c>
    </row>
    <row r="39" spans="1:53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H39" s="169">
        <v>0</v>
      </c>
      <c r="AI39" s="169"/>
      <c r="AJ39" s="86"/>
      <c r="AK39" s="169">
        <v>0</v>
      </c>
      <c r="AL39" s="169"/>
      <c r="AQ39" s="170">
        <f>AU32+AK39-AH39</f>
        <v>22.758333333333333</v>
      </c>
      <c r="AR39" s="170"/>
      <c r="AS39" s="170"/>
      <c r="AT39" s="170"/>
      <c r="AU39" s="34">
        <f>AU38+AQ39</f>
        <v>28.509722222222223</v>
      </c>
    </row>
    <row r="40" spans="1:53" ht="15.75" thickBot="1" x14ac:dyDescent="0.3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</row>
    <row r="41" spans="1:53" ht="15.75" thickTop="1" x14ac:dyDescent="0.25">
      <c r="A41" s="163">
        <v>41791</v>
      </c>
      <c r="B41" s="40" t="s">
        <v>4</v>
      </c>
      <c r="C41" s="1" t="s">
        <v>5</v>
      </c>
      <c r="D41" s="1" t="s">
        <v>0</v>
      </c>
      <c r="E41" s="1" t="s">
        <v>0</v>
      </c>
      <c r="F41" s="1" t="s">
        <v>1</v>
      </c>
      <c r="G41" s="1" t="s">
        <v>2</v>
      </c>
      <c r="H41" s="40" t="s">
        <v>3</v>
      </c>
      <c r="I41" s="40" t="s">
        <v>4</v>
      </c>
      <c r="J41" s="67" t="s">
        <v>5</v>
      </c>
      <c r="K41" s="1" t="s">
        <v>0</v>
      </c>
      <c r="L41" s="1" t="s">
        <v>0</v>
      </c>
      <c r="M41" s="1" t="s">
        <v>1</v>
      </c>
      <c r="N41" s="1" t="s">
        <v>2</v>
      </c>
      <c r="O41" s="40" t="s">
        <v>3</v>
      </c>
      <c r="P41" s="40" t="s">
        <v>4</v>
      </c>
      <c r="Q41" s="1" t="s">
        <v>5</v>
      </c>
      <c r="R41" s="1" t="s">
        <v>0</v>
      </c>
      <c r="S41" s="1" t="s">
        <v>0</v>
      </c>
      <c r="T41" s="1" t="s">
        <v>1</v>
      </c>
      <c r="U41" s="1" t="s">
        <v>2</v>
      </c>
      <c r="V41" s="40" t="s">
        <v>3</v>
      </c>
      <c r="W41" s="40" t="s">
        <v>4</v>
      </c>
      <c r="X41" s="1" t="s">
        <v>5</v>
      </c>
      <c r="Y41" s="1" t="s">
        <v>0</v>
      </c>
      <c r="Z41" s="1" t="s">
        <v>0</v>
      </c>
      <c r="AA41" s="1" t="s">
        <v>1</v>
      </c>
      <c r="AB41" s="1" t="s">
        <v>2</v>
      </c>
      <c r="AC41" s="40" t="s">
        <v>3</v>
      </c>
      <c r="AD41" s="40" t="s">
        <v>4</v>
      </c>
      <c r="AE41" s="1" t="s">
        <v>5</v>
      </c>
      <c r="AF41" s="86"/>
      <c r="AH41" s="151" t="s">
        <v>11</v>
      </c>
      <c r="AI41" s="151"/>
      <c r="AK41" s="152" t="s">
        <v>6</v>
      </c>
      <c r="AL41" s="152"/>
      <c r="AN41" s="153" t="s">
        <v>9</v>
      </c>
      <c r="AO41" s="153"/>
      <c r="AQ41" s="154" t="s">
        <v>7</v>
      </c>
      <c r="AR41" s="154"/>
      <c r="AT41" s="165" t="s">
        <v>16</v>
      </c>
      <c r="AU41" s="165"/>
      <c r="AW41" s="166" t="s">
        <v>25</v>
      </c>
      <c r="AX41" s="166"/>
      <c r="AZ41" s="166" t="s">
        <v>25</v>
      </c>
      <c r="BA41" s="166"/>
    </row>
    <row r="42" spans="1:53" ht="15.75" thickBot="1" x14ac:dyDescent="0.3">
      <c r="A42" s="164"/>
      <c r="B42" s="54">
        <v>1</v>
      </c>
      <c r="C42" s="15">
        <v>2</v>
      </c>
      <c r="D42" s="15">
        <v>3</v>
      </c>
      <c r="E42" s="15">
        <v>4</v>
      </c>
      <c r="F42" s="15">
        <v>5</v>
      </c>
      <c r="G42" s="15">
        <v>6</v>
      </c>
      <c r="H42" s="55">
        <v>7</v>
      </c>
      <c r="I42" s="55">
        <v>8</v>
      </c>
      <c r="J42" s="82">
        <v>9</v>
      </c>
      <c r="K42" s="15">
        <v>10</v>
      </c>
      <c r="L42" s="15">
        <v>11</v>
      </c>
      <c r="M42" s="15">
        <v>12</v>
      </c>
      <c r="N42" s="15">
        <v>13</v>
      </c>
      <c r="O42" s="55">
        <v>14</v>
      </c>
      <c r="P42" s="55">
        <v>15</v>
      </c>
      <c r="Q42" s="15">
        <v>16</v>
      </c>
      <c r="R42" s="15">
        <v>17</v>
      </c>
      <c r="S42" s="15">
        <v>18</v>
      </c>
      <c r="T42" s="15">
        <v>19</v>
      </c>
      <c r="U42" s="15">
        <v>20</v>
      </c>
      <c r="V42" s="55">
        <v>21</v>
      </c>
      <c r="W42" s="55">
        <v>22</v>
      </c>
      <c r="X42" s="15">
        <v>23</v>
      </c>
      <c r="Y42" s="15">
        <v>24</v>
      </c>
      <c r="Z42" s="15">
        <v>25</v>
      </c>
      <c r="AA42" s="15">
        <v>26</v>
      </c>
      <c r="AB42" s="15">
        <v>27</v>
      </c>
      <c r="AC42" s="55">
        <v>28</v>
      </c>
      <c r="AD42" s="56">
        <v>29</v>
      </c>
      <c r="AE42" s="6">
        <v>30</v>
      </c>
      <c r="AF42" s="86"/>
      <c r="AH42" s="25" t="s">
        <v>15</v>
      </c>
      <c r="AI42" s="25" t="s">
        <v>14</v>
      </c>
      <c r="AK42" s="27" t="s">
        <v>15</v>
      </c>
      <c r="AL42" s="27" t="s">
        <v>14</v>
      </c>
      <c r="AN42" s="29" t="s">
        <v>15</v>
      </c>
      <c r="AO42" s="29" t="s">
        <v>14</v>
      </c>
      <c r="AQ42" s="31" t="s">
        <v>15</v>
      </c>
      <c r="AR42" s="31" t="s">
        <v>14</v>
      </c>
      <c r="AT42" s="33" t="s">
        <v>15</v>
      </c>
      <c r="AU42" s="33" t="s">
        <v>14</v>
      </c>
      <c r="AW42" s="91" t="s">
        <v>15</v>
      </c>
      <c r="AX42" s="91" t="s">
        <v>14</v>
      </c>
      <c r="AZ42" s="91" t="s">
        <v>15</v>
      </c>
      <c r="BA42" s="91" t="s">
        <v>14</v>
      </c>
    </row>
    <row r="43" spans="1:53" ht="15.75" thickBot="1" x14ac:dyDescent="0.3">
      <c r="A43" s="83">
        <f>A8</f>
        <v>0</v>
      </c>
      <c r="B43" s="45" t="s">
        <v>8</v>
      </c>
      <c r="C43" s="8" t="s">
        <v>10</v>
      </c>
      <c r="D43" s="8" t="s">
        <v>9</v>
      </c>
      <c r="E43" s="7" t="s">
        <v>9</v>
      </c>
      <c r="F43" s="7" t="s">
        <v>10</v>
      </c>
      <c r="G43" s="36" t="s">
        <v>11</v>
      </c>
      <c r="H43" s="36" t="s">
        <v>11</v>
      </c>
      <c r="I43" s="36" t="s">
        <v>11</v>
      </c>
      <c r="J43" s="14" t="s">
        <v>10</v>
      </c>
      <c r="K43" s="8" t="s">
        <v>10</v>
      </c>
      <c r="L43" s="48" t="s">
        <v>9</v>
      </c>
      <c r="M43" s="48" t="s">
        <v>9</v>
      </c>
      <c r="N43" s="48" t="s">
        <v>9</v>
      </c>
      <c r="O43" s="44" t="s">
        <v>8</v>
      </c>
      <c r="P43" s="44" t="s">
        <v>8</v>
      </c>
      <c r="Q43" s="48" t="s">
        <v>9</v>
      </c>
      <c r="R43" s="48" t="s">
        <v>9</v>
      </c>
      <c r="S43" s="48" t="s">
        <v>9</v>
      </c>
      <c r="T43" s="48" t="s">
        <v>9</v>
      </c>
      <c r="U43" s="48" t="s">
        <v>9</v>
      </c>
      <c r="V43" s="44" t="s">
        <v>8</v>
      </c>
      <c r="W43" s="44" t="s">
        <v>8</v>
      </c>
      <c r="X43" s="48" t="s">
        <v>9</v>
      </c>
      <c r="Y43" s="8" t="s">
        <v>10</v>
      </c>
      <c r="Z43" s="36" t="s">
        <v>11</v>
      </c>
      <c r="AA43" s="36" t="s">
        <v>11</v>
      </c>
      <c r="AB43" s="8" t="s">
        <v>10</v>
      </c>
      <c r="AC43" s="44" t="s">
        <v>6</v>
      </c>
      <c r="AD43" s="44" t="s">
        <v>6</v>
      </c>
      <c r="AE43" s="63" t="s">
        <v>10</v>
      </c>
      <c r="AF43" s="86"/>
      <c r="AH43" s="25">
        <f>COUNTIF(B43:AF43,"N5")</f>
        <v>5</v>
      </c>
      <c r="AI43" s="26">
        <f>AH43*$AI$2</f>
        <v>2.6597222222222223</v>
      </c>
      <c r="AK43" s="27">
        <f>COUNTIF(B43:AF43,"J38")</f>
        <v>2</v>
      </c>
      <c r="AL43" s="28">
        <f>AK43*$AL$2</f>
        <v>1</v>
      </c>
      <c r="AN43" s="29">
        <f>COUNTIF(B43:AF43,"J1")</f>
        <v>11</v>
      </c>
      <c r="AO43" s="30">
        <f>AN43*$AO$2</f>
        <v>3.4375</v>
      </c>
      <c r="AQ43" s="31">
        <f>COUNTIF(A43:AF43,"S20")</f>
        <v>0</v>
      </c>
      <c r="AR43" s="32">
        <f>AQ43*$AR$2</f>
        <v>0</v>
      </c>
      <c r="AT43" s="33">
        <f>SUM(AH43,AK43,AN43,AQ43)</f>
        <v>18</v>
      </c>
      <c r="AU43" s="34">
        <f>SUM(AI43,AL43,AO43,AR43)</f>
        <v>7.0972222222222223</v>
      </c>
      <c r="AW43" s="91">
        <f>COUNTIF(B43:AG43,"CA")</f>
        <v>0</v>
      </c>
      <c r="AX43" s="93">
        <f>AX36+AW43*$AT$2</f>
        <v>0</v>
      </c>
      <c r="AZ43" s="91">
        <f>COUNTIF(B43:AG43,"CP")</f>
        <v>0</v>
      </c>
      <c r="BA43" s="93">
        <f>BA36+AZ43*$AU$2</f>
        <v>0</v>
      </c>
    </row>
    <row r="44" spans="1:53" x14ac:dyDescent="0.25">
      <c r="A44" s="84" t="s">
        <v>12</v>
      </c>
      <c r="B44" s="78"/>
      <c r="C44" s="79"/>
      <c r="D44" s="87"/>
      <c r="E44" s="79"/>
      <c r="F44" s="79"/>
      <c r="G44" s="87"/>
      <c r="H44" s="78"/>
      <c r="I44" s="78"/>
      <c r="J44" s="87"/>
      <c r="K44" s="87"/>
      <c r="L44" s="79"/>
      <c r="M44" s="79"/>
      <c r="N44" s="87"/>
      <c r="O44" s="78"/>
      <c r="P44" s="78"/>
      <c r="Q44" s="87"/>
      <c r="R44" s="87"/>
      <c r="S44" s="79"/>
      <c r="T44" s="79"/>
      <c r="U44" s="87"/>
      <c r="V44" s="78"/>
      <c r="W44" s="78"/>
      <c r="X44" s="87"/>
      <c r="Y44" s="87"/>
      <c r="Z44" s="79"/>
      <c r="AA44" s="79"/>
      <c r="AB44" s="87"/>
      <c r="AC44" s="78"/>
      <c r="AD44" s="78"/>
      <c r="AE44" s="87"/>
      <c r="AF44" s="86"/>
      <c r="AT44" s="74" t="s">
        <v>24</v>
      </c>
      <c r="AU44" s="34">
        <f>SUM(B44:AF44)</f>
        <v>0</v>
      </c>
    </row>
    <row r="45" spans="1:53" x14ac:dyDescent="0.25">
      <c r="A45" s="86"/>
      <c r="B45" s="86"/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H45" s="155" t="s">
        <v>22</v>
      </c>
      <c r="AI45" s="155"/>
      <c r="AK45" s="167" t="s">
        <v>23</v>
      </c>
      <c r="AL45" s="167"/>
      <c r="AQ45" s="168" t="s">
        <v>17</v>
      </c>
      <c r="AR45" s="168"/>
      <c r="AS45" s="168"/>
      <c r="AT45" s="168"/>
      <c r="AU45" s="34">
        <f>SUM(AU43:AU44)</f>
        <v>7.0972222222222223</v>
      </c>
    </row>
    <row r="46" spans="1:53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H46" s="169">
        <v>0</v>
      </c>
      <c r="AI46" s="169"/>
      <c r="AJ46" s="86"/>
      <c r="AK46" s="169">
        <v>0</v>
      </c>
      <c r="AL46" s="169"/>
      <c r="AQ46" s="170">
        <f>AU39+AK46-AH46</f>
        <v>28.509722222222223</v>
      </c>
      <c r="AR46" s="170"/>
      <c r="AS46" s="170"/>
      <c r="AT46" s="170"/>
      <c r="AU46" s="34">
        <f>AU45+AQ46</f>
        <v>35.606944444444444</v>
      </c>
    </row>
    <row r="47" spans="1:53" ht="15.75" thickBot="1" x14ac:dyDescent="0.3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</row>
    <row r="48" spans="1:53" ht="15.75" thickTop="1" x14ac:dyDescent="0.25">
      <c r="A48" s="163">
        <v>41821</v>
      </c>
      <c r="B48" s="1" t="s">
        <v>0</v>
      </c>
      <c r="C48" s="1" t="s">
        <v>0</v>
      </c>
      <c r="D48" s="1" t="s">
        <v>1</v>
      </c>
      <c r="E48" s="1" t="s">
        <v>2</v>
      </c>
      <c r="F48" s="40" t="s">
        <v>3</v>
      </c>
      <c r="G48" s="40" t="s">
        <v>4</v>
      </c>
      <c r="H48" s="1" t="s">
        <v>5</v>
      </c>
      <c r="I48" s="1" t="s">
        <v>0</v>
      </c>
      <c r="J48" s="1" t="s">
        <v>0</v>
      </c>
      <c r="K48" s="1" t="s">
        <v>1</v>
      </c>
      <c r="L48" s="1" t="s">
        <v>2</v>
      </c>
      <c r="M48" s="40" t="s">
        <v>3</v>
      </c>
      <c r="N48" s="40" t="s">
        <v>4</v>
      </c>
      <c r="O48" s="67" t="s">
        <v>5</v>
      </c>
      <c r="P48" s="1" t="s">
        <v>0</v>
      </c>
      <c r="Q48" s="1" t="s">
        <v>0</v>
      </c>
      <c r="R48" s="1" t="s">
        <v>1</v>
      </c>
      <c r="S48" s="1" t="s">
        <v>2</v>
      </c>
      <c r="T48" s="40" t="s">
        <v>3</v>
      </c>
      <c r="U48" s="40" t="s">
        <v>4</v>
      </c>
      <c r="V48" s="1" t="s">
        <v>5</v>
      </c>
      <c r="W48" s="1" t="s">
        <v>0</v>
      </c>
      <c r="X48" s="1" t="s">
        <v>0</v>
      </c>
      <c r="Y48" s="1" t="s">
        <v>1</v>
      </c>
      <c r="Z48" s="1" t="s">
        <v>2</v>
      </c>
      <c r="AA48" s="40" t="s">
        <v>3</v>
      </c>
      <c r="AB48" s="40" t="s">
        <v>4</v>
      </c>
      <c r="AC48" s="1" t="s">
        <v>5</v>
      </c>
      <c r="AD48" s="1" t="s">
        <v>0</v>
      </c>
      <c r="AE48" s="1" t="s">
        <v>0</v>
      </c>
      <c r="AF48" s="1" t="s">
        <v>1</v>
      </c>
      <c r="AH48" s="151" t="s">
        <v>11</v>
      </c>
      <c r="AI48" s="151"/>
      <c r="AK48" s="152" t="s">
        <v>6</v>
      </c>
      <c r="AL48" s="152"/>
      <c r="AN48" s="153" t="s">
        <v>9</v>
      </c>
      <c r="AO48" s="153"/>
      <c r="AQ48" s="154" t="s">
        <v>7</v>
      </c>
      <c r="AR48" s="154"/>
      <c r="AT48" s="165" t="s">
        <v>16</v>
      </c>
      <c r="AU48" s="165"/>
      <c r="AW48" s="166" t="s">
        <v>25</v>
      </c>
      <c r="AX48" s="166"/>
      <c r="AZ48" s="166" t="s">
        <v>25</v>
      </c>
      <c r="BA48" s="166"/>
    </row>
    <row r="49" spans="1:53" ht="15.75" thickBot="1" x14ac:dyDescent="0.3">
      <c r="A49" s="164"/>
      <c r="B49" s="9">
        <v>1</v>
      </c>
      <c r="C49" s="9">
        <v>2</v>
      </c>
      <c r="D49" s="9">
        <v>3</v>
      </c>
      <c r="E49" s="9">
        <v>4</v>
      </c>
      <c r="F49" s="57">
        <v>5</v>
      </c>
      <c r="G49" s="57">
        <v>6</v>
      </c>
      <c r="H49" s="9">
        <v>7</v>
      </c>
      <c r="I49" s="9">
        <v>8</v>
      </c>
      <c r="J49" s="9">
        <v>9</v>
      </c>
      <c r="K49" s="9">
        <v>10</v>
      </c>
      <c r="L49" s="9">
        <v>11</v>
      </c>
      <c r="M49" s="57">
        <v>12</v>
      </c>
      <c r="N49" s="57">
        <v>13</v>
      </c>
      <c r="O49" s="16">
        <v>14</v>
      </c>
      <c r="P49" s="9">
        <v>15</v>
      </c>
      <c r="Q49" s="9">
        <v>16</v>
      </c>
      <c r="R49" s="9">
        <v>17</v>
      </c>
      <c r="S49" s="9">
        <v>18</v>
      </c>
      <c r="T49" s="57">
        <v>19</v>
      </c>
      <c r="U49" s="57">
        <v>20</v>
      </c>
      <c r="V49" s="9">
        <v>21</v>
      </c>
      <c r="W49" s="9">
        <v>22</v>
      </c>
      <c r="X49" s="9">
        <v>23</v>
      </c>
      <c r="Y49" s="9">
        <v>24</v>
      </c>
      <c r="Z49" s="9">
        <v>25</v>
      </c>
      <c r="AA49" s="57">
        <v>26</v>
      </c>
      <c r="AB49" s="57">
        <v>27</v>
      </c>
      <c r="AC49" s="9">
        <v>28</v>
      </c>
      <c r="AD49" s="9">
        <v>29</v>
      </c>
      <c r="AE49" s="9">
        <v>30</v>
      </c>
      <c r="AF49" s="9">
        <v>31</v>
      </c>
      <c r="AH49" s="25" t="s">
        <v>15</v>
      </c>
      <c r="AI49" s="25" t="s">
        <v>14</v>
      </c>
      <c r="AK49" s="27" t="s">
        <v>15</v>
      </c>
      <c r="AL49" s="27" t="s">
        <v>14</v>
      </c>
      <c r="AN49" s="29" t="s">
        <v>15</v>
      </c>
      <c r="AO49" s="29" t="s">
        <v>14</v>
      </c>
      <c r="AQ49" s="31" t="s">
        <v>15</v>
      </c>
      <c r="AR49" s="31" t="s">
        <v>14</v>
      </c>
      <c r="AT49" s="33" t="s">
        <v>15</v>
      </c>
      <c r="AU49" s="33" t="s">
        <v>14</v>
      </c>
      <c r="AW49" s="91" t="s">
        <v>15</v>
      </c>
      <c r="AX49" s="91" t="s">
        <v>14</v>
      </c>
      <c r="AZ49" s="91" t="s">
        <v>15</v>
      </c>
      <c r="BA49" s="91" t="s">
        <v>14</v>
      </c>
    </row>
    <row r="50" spans="1:53" ht="15.75" thickBot="1" x14ac:dyDescent="0.3">
      <c r="A50" s="83">
        <f>A8</f>
        <v>0</v>
      </c>
      <c r="B50" s="4" t="s">
        <v>10</v>
      </c>
      <c r="C50" s="15" t="s">
        <v>10</v>
      </c>
      <c r="D50" s="15" t="s">
        <v>10</v>
      </c>
      <c r="E50" s="94" t="s">
        <v>10</v>
      </c>
      <c r="F50" s="98" t="s">
        <v>8</v>
      </c>
      <c r="G50" s="98" t="s">
        <v>8</v>
      </c>
      <c r="H50" s="99" t="s">
        <v>9</v>
      </c>
      <c r="I50" s="95" t="s">
        <v>9</v>
      </c>
      <c r="J50" s="39" t="s">
        <v>9</v>
      </c>
      <c r="K50" s="39" t="s">
        <v>9</v>
      </c>
      <c r="L50" s="39" t="s">
        <v>9</v>
      </c>
      <c r="M50" s="42" t="s">
        <v>8</v>
      </c>
      <c r="N50" s="42" t="s">
        <v>8</v>
      </c>
      <c r="O50" s="35" t="s">
        <v>11</v>
      </c>
      <c r="P50" s="35" t="s">
        <v>11</v>
      </c>
      <c r="Q50" s="3" t="s">
        <v>10</v>
      </c>
      <c r="R50" s="3" t="s">
        <v>10</v>
      </c>
      <c r="S50" s="3" t="s">
        <v>10</v>
      </c>
      <c r="T50" s="42" t="s">
        <v>8</v>
      </c>
      <c r="U50" s="42" t="s">
        <v>8</v>
      </c>
      <c r="V50" s="39" t="s">
        <v>25</v>
      </c>
      <c r="W50" s="39" t="s">
        <v>25</v>
      </c>
      <c r="X50" s="39" t="s">
        <v>25</v>
      </c>
      <c r="Y50" s="39" t="s">
        <v>25</v>
      </c>
      <c r="Z50" s="71" t="s">
        <v>25</v>
      </c>
      <c r="AA50" s="58" t="s">
        <v>8</v>
      </c>
      <c r="AB50" s="58" t="s">
        <v>8</v>
      </c>
      <c r="AC50" s="70" t="s">
        <v>25</v>
      </c>
      <c r="AD50" s="70" t="s">
        <v>25</v>
      </c>
      <c r="AE50" s="70" t="s">
        <v>25</v>
      </c>
      <c r="AF50" s="70" t="s">
        <v>25</v>
      </c>
      <c r="AH50" s="25">
        <f>COUNTIF(B50:AF50,"N5")</f>
        <v>2</v>
      </c>
      <c r="AI50" s="26">
        <f>AH50*$AI$2</f>
        <v>1.0638888888888889</v>
      </c>
      <c r="AK50" s="27">
        <f>COUNTIF(B50:AF50,"J38")</f>
        <v>0</v>
      </c>
      <c r="AL50" s="28">
        <f>AK50*$AL$2</f>
        <v>0</v>
      </c>
      <c r="AN50" s="29">
        <f>COUNTIF(B50:AF50,"J1")</f>
        <v>5</v>
      </c>
      <c r="AO50" s="30">
        <f>AN50*$AO$2</f>
        <v>1.5625</v>
      </c>
      <c r="AQ50" s="31">
        <f>COUNTIF(A50:AF50,"S20")</f>
        <v>0</v>
      </c>
      <c r="AR50" s="32">
        <f>AQ50*$AR$2</f>
        <v>0</v>
      </c>
      <c r="AT50" s="33">
        <f>SUM(AH50,AK50,AN50,AQ50)</f>
        <v>7</v>
      </c>
      <c r="AU50" s="34">
        <f>SUM(AI50,AL50,AO50,AR50)</f>
        <v>2.6263888888888891</v>
      </c>
      <c r="AW50" s="91">
        <f>COUNTIF(B50:AG50,"CA")</f>
        <v>9</v>
      </c>
      <c r="AX50" s="93">
        <f>AX43+AW50*$AT$2</f>
        <v>2.625</v>
      </c>
      <c r="AZ50" s="91">
        <f>COUNTIF(B50:AG50,"CP")</f>
        <v>0</v>
      </c>
      <c r="BA50" s="93">
        <f>BA43+AZ50*$AU$2</f>
        <v>0</v>
      </c>
    </row>
    <row r="51" spans="1:53" x14ac:dyDescent="0.25">
      <c r="A51" s="84" t="s">
        <v>12</v>
      </c>
      <c r="B51" s="87"/>
      <c r="C51" s="87"/>
      <c r="D51" s="87"/>
      <c r="E51" s="79"/>
      <c r="F51" s="96"/>
      <c r="G51" s="96"/>
      <c r="H51" s="97"/>
      <c r="I51" s="87"/>
      <c r="J51" s="87"/>
      <c r="K51" s="87"/>
      <c r="L51" s="79"/>
      <c r="M51" s="78"/>
      <c r="N51" s="78"/>
      <c r="O51" s="87"/>
      <c r="P51" s="87"/>
      <c r="Q51" s="87"/>
      <c r="R51" s="87"/>
      <c r="S51" s="79"/>
      <c r="T51" s="78"/>
      <c r="U51" s="78"/>
      <c r="V51" s="87"/>
      <c r="W51" s="87"/>
      <c r="X51" s="87"/>
      <c r="Y51" s="87"/>
      <c r="Z51" s="79"/>
      <c r="AA51" s="78"/>
      <c r="AB51" s="78"/>
      <c r="AC51" s="87"/>
      <c r="AD51" s="87"/>
      <c r="AE51" s="87"/>
      <c r="AF51" s="87"/>
      <c r="AT51" s="74" t="s">
        <v>24</v>
      </c>
      <c r="AU51" s="34">
        <f>SUM(B51:AF51)</f>
        <v>0</v>
      </c>
    </row>
    <row r="52" spans="1:53" x14ac:dyDescent="0.25">
      <c r="A52" s="86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H52" s="155" t="s">
        <v>22</v>
      </c>
      <c r="AI52" s="155"/>
      <c r="AK52" s="167" t="s">
        <v>23</v>
      </c>
      <c r="AL52" s="167"/>
      <c r="AQ52" s="168" t="s">
        <v>17</v>
      </c>
      <c r="AR52" s="168"/>
      <c r="AS52" s="168"/>
      <c r="AT52" s="168"/>
      <c r="AU52" s="34">
        <f>SUM(AU50:AU51)</f>
        <v>2.6263888888888891</v>
      </c>
    </row>
    <row r="53" spans="1:53" x14ac:dyDescent="0.25">
      <c r="A53" s="8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H53" s="169">
        <v>0</v>
      </c>
      <c r="AI53" s="169"/>
      <c r="AJ53" s="86"/>
      <c r="AK53" s="169">
        <v>0</v>
      </c>
      <c r="AL53" s="169"/>
      <c r="AQ53" s="170">
        <f>AU46+AK53-AH53</f>
        <v>35.606944444444444</v>
      </c>
      <c r="AR53" s="170"/>
      <c r="AS53" s="170"/>
      <c r="AT53" s="170"/>
      <c r="AU53" s="34">
        <f>AU52+AQ53</f>
        <v>38.233333333333334</v>
      </c>
    </row>
    <row r="54" spans="1:53" ht="15.75" thickBot="1" x14ac:dyDescent="0.3">
      <c r="A54" s="8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</row>
    <row r="55" spans="1:53" ht="15.75" thickTop="1" x14ac:dyDescent="0.25">
      <c r="A55" s="163">
        <v>41852</v>
      </c>
      <c r="B55" s="1" t="s">
        <v>2</v>
      </c>
      <c r="C55" s="40" t="s">
        <v>3</v>
      </c>
      <c r="D55" s="40" t="s">
        <v>4</v>
      </c>
      <c r="E55" s="1" t="s">
        <v>5</v>
      </c>
      <c r="F55" s="1" t="s">
        <v>0</v>
      </c>
      <c r="G55" s="1" t="s">
        <v>0</v>
      </c>
      <c r="H55" s="1" t="s">
        <v>1</v>
      </c>
      <c r="I55" s="1" t="s">
        <v>2</v>
      </c>
      <c r="J55" s="40" t="s">
        <v>3</v>
      </c>
      <c r="K55" s="40" t="s">
        <v>4</v>
      </c>
      <c r="L55" s="1" t="s">
        <v>5</v>
      </c>
      <c r="M55" s="1" t="s">
        <v>0</v>
      </c>
      <c r="N55" s="1" t="s">
        <v>0</v>
      </c>
      <c r="O55" s="1" t="s">
        <v>1</v>
      </c>
      <c r="P55" s="17" t="s">
        <v>2</v>
      </c>
      <c r="Q55" s="40" t="s">
        <v>3</v>
      </c>
      <c r="R55" s="40" t="s">
        <v>4</v>
      </c>
      <c r="S55" s="1" t="s">
        <v>5</v>
      </c>
      <c r="T55" s="1" t="s">
        <v>0</v>
      </c>
      <c r="U55" s="1" t="s">
        <v>0</v>
      </c>
      <c r="V55" s="1" t="s">
        <v>1</v>
      </c>
      <c r="W55" s="1" t="s">
        <v>2</v>
      </c>
      <c r="X55" s="40" t="s">
        <v>3</v>
      </c>
      <c r="Y55" s="40" t="s">
        <v>4</v>
      </c>
      <c r="Z55" s="1" t="s">
        <v>5</v>
      </c>
      <c r="AA55" s="1" t="s">
        <v>0</v>
      </c>
      <c r="AB55" s="1" t="s">
        <v>0</v>
      </c>
      <c r="AC55" s="1" t="s">
        <v>1</v>
      </c>
      <c r="AD55" s="1" t="s">
        <v>2</v>
      </c>
      <c r="AE55" s="40" t="s">
        <v>3</v>
      </c>
      <c r="AF55" s="40" t="s">
        <v>4</v>
      </c>
      <c r="AH55" s="151" t="s">
        <v>11</v>
      </c>
      <c r="AI55" s="151"/>
      <c r="AK55" s="152" t="s">
        <v>6</v>
      </c>
      <c r="AL55" s="152"/>
      <c r="AN55" s="153" t="s">
        <v>9</v>
      </c>
      <c r="AO55" s="153"/>
      <c r="AQ55" s="154" t="s">
        <v>7</v>
      </c>
      <c r="AR55" s="154"/>
      <c r="AT55" s="165" t="s">
        <v>16</v>
      </c>
      <c r="AU55" s="165"/>
      <c r="AW55" s="166" t="s">
        <v>25</v>
      </c>
      <c r="AX55" s="166"/>
      <c r="AZ55" s="166" t="s">
        <v>25</v>
      </c>
      <c r="BA55" s="166"/>
    </row>
    <row r="56" spans="1:53" ht="15.75" thickBot="1" x14ac:dyDescent="0.3">
      <c r="A56" s="164"/>
      <c r="B56" s="6">
        <v>1</v>
      </c>
      <c r="C56" s="41">
        <v>2</v>
      </c>
      <c r="D56" s="41">
        <v>3</v>
      </c>
      <c r="E56" s="2">
        <v>4</v>
      </c>
      <c r="F56" s="2">
        <v>5</v>
      </c>
      <c r="G56" s="2">
        <v>6</v>
      </c>
      <c r="H56" s="2">
        <v>7</v>
      </c>
      <c r="I56" s="2">
        <v>8</v>
      </c>
      <c r="J56" s="41">
        <v>9</v>
      </c>
      <c r="K56" s="41">
        <v>10</v>
      </c>
      <c r="L56" s="2">
        <v>11</v>
      </c>
      <c r="M56" s="2">
        <v>12</v>
      </c>
      <c r="N56" s="2">
        <v>13</v>
      </c>
      <c r="O56" s="2">
        <v>14</v>
      </c>
      <c r="P56" s="18">
        <v>15</v>
      </c>
      <c r="Q56" s="41">
        <v>16</v>
      </c>
      <c r="R56" s="41">
        <v>17</v>
      </c>
      <c r="S56" s="2">
        <v>18</v>
      </c>
      <c r="T56" s="2">
        <v>19</v>
      </c>
      <c r="U56" s="2">
        <v>20</v>
      </c>
      <c r="V56" s="2">
        <v>21</v>
      </c>
      <c r="W56" s="2">
        <v>22</v>
      </c>
      <c r="X56" s="41">
        <v>23</v>
      </c>
      <c r="Y56" s="41">
        <v>24</v>
      </c>
      <c r="Z56" s="2">
        <v>25</v>
      </c>
      <c r="AA56" s="2">
        <v>26</v>
      </c>
      <c r="AB56" s="2">
        <v>27</v>
      </c>
      <c r="AC56" s="2">
        <v>28</v>
      </c>
      <c r="AD56" s="2">
        <v>29</v>
      </c>
      <c r="AE56" s="41">
        <v>30</v>
      </c>
      <c r="AF56" s="41">
        <v>31</v>
      </c>
      <c r="AH56" s="25" t="s">
        <v>15</v>
      </c>
      <c r="AI56" s="25" t="s">
        <v>14</v>
      </c>
      <c r="AK56" s="27" t="s">
        <v>15</v>
      </c>
      <c r="AL56" s="27" t="s">
        <v>14</v>
      </c>
      <c r="AN56" s="29" t="s">
        <v>15</v>
      </c>
      <c r="AO56" s="29" t="s">
        <v>14</v>
      </c>
      <c r="AQ56" s="31" t="s">
        <v>15</v>
      </c>
      <c r="AR56" s="31" t="s">
        <v>14</v>
      </c>
      <c r="AT56" s="33" t="s">
        <v>15</v>
      </c>
      <c r="AU56" s="33" t="s">
        <v>14</v>
      </c>
      <c r="AW56" s="91" t="s">
        <v>15</v>
      </c>
      <c r="AX56" s="91" t="s">
        <v>14</v>
      </c>
      <c r="AZ56" s="91" t="s">
        <v>15</v>
      </c>
      <c r="BA56" s="91" t="s">
        <v>14</v>
      </c>
    </row>
    <row r="57" spans="1:53" ht="15.75" thickBot="1" x14ac:dyDescent="0.3">
      <c r="A57" s="83">
        <f>A8</f>
        <v>0</v>
      </c>
      <c r="B57" s="69" t="s">
        <v>25</v>
      </c>
      <c r="C57" s="44" t="s">
        <v>8</v>
      </c>
      <c r="D57" s="44" t="s">
        <v>8</v>
      </c>
      <c r="E57" s="48" t="s">
        <v>9</v>
      </c>
      <c r="F57" s="48" t="s">
        <v>9</v>
      </c>
      <c r="G57" s="48" t="s">
        <v>9</v>
      </c>
      <c r="H57" s="48" t="s">
        <v>9</v>
      </c>
      <c r="I57" s="48" t="s">
        <v>9</v>
      </c>
      <c r="J57" s="44" t="s">
        <v>8</v>
      </c>
      <c r="K57" s="44" t="s">
        <v>8</v>
      </c>
      <c r="L57" s="8" t="s">
        <v>7</v>
      </c>
      <c r="M57" s="8" t="s">
        <v>10</v>
      </c>
      <c r="N57" s="7" t="s">
        <v>8</v>
      </c>
      <c r="O57" s="7" t="s">
        <v>8</v>
      </c>
      <c r="P57" s="36" t="s">
        <v>11</v>
      </c>
      <c r="Q57" s="36" t="s">
        <v>11</v>
      </c>
      <c r="R57" s="36" t="s">
        <v>11</v>
      </c>
      <c r="S57" s="8" t="s">
        <v>10</v>
      </c>
      <c r="T57" s="8" t="s">
        <v>10</v>
      </c>
      <c r="U57" s="48" t="s">
        <v>9</v>
      </c>
      <c r="V57" s="48" t="s">
        <v>9</v>
      </c>
      <c r="W57" s="48" t="s">
        <v>9</v>
      </c>
      <c r="X57" s="44" t="s">
        <v>8</v>
      </c>
      <c r="Y57" s="44" t="s">
        <v>8</v>
      </c>
      <c r="Z57" s="48" t="s">
        <v>9</v>
      </c>
      <c r="AA57" s="48" t="s">
        <v>9</v>
      </c>
      <c r="AB57" s="48" t="s">
        <v>9</v>
      </c>
      <c r="AC57" s="48" t="s">
        <v>9</v>
      </c>
      <c r="AD57" s="48" t="s">
        <v>11</v>
      </c>
      <c r="AE57" s="44" t="s">
        <v>11</v>
      </c>
      <c r="AF57" s="53" t="s">
        <v>11</v>
      </c>
      <c r="AH57" s="25">
        <f>COUNTIF(B57:AF57,"N5")</f>
        <v>6</v>
      </c>
      <c r="AI57" s="26">
        <f>AH57*$AI$2</f>
        <v>3.1916666666666664</v>
      </c>
      <c r="AK57" s="27">
        <f>COUNTIF(B57:AF57,"J38")</f>
        <v>0</v>
      </c>
      <c r="AL57" s="28">
        <f>AK57*$AL$2</f>
        <v>0</v>
      </c>
      <c r="AN57" s="29">
        <f>COUNTIF(B57:AF57,"J1")</f>
        <v>12</v>
      </c>
      <c r="AO57" s="30">
        <f>AN57*$AO$2</f>
        <v>3.75</v>
      </c>
      <c r="AQ57" s="31">
        <f>COUNTIF(A57:AF57,"S20")</f>
        <v>1</v>
      </c>
      <c r="AR57" s="32">
        <f>AQ57*$AR$2</f>
        <v>0.3125</v>
      </c>
      <c r="AT57" s="33">
        <f>SUM(AH57,AK57,AN57,AQ57)</f>
        <v>19</v>
      </c>
      <c r="AU57" s="34">
        <f>SUM(AI57,AL57,AO57,AR57)</f>
        <v>7.2541666666666664</v>
      </c>
      <c r="AW57" s="91">
        <f>COUNTIF(B57:AG57,"CA")</f>
        <v>1</v>
      </c>
      <c r="AX57" s="93">
        <f>AX50+AW57*$AT$2</f>
        <v>2.9166666666666665</v>
      </c>
      <c r="AZ57" s="91">
        <f>COUNTIF(B57:AG57,"CP")</f>
        <v>0</v>
      </c>
      <c r="BA57" s="93">
        <f>BA50+AZ57*$AU$2</f>
        <v>0</v>
      </c>
    </row>
    <row r="58" spans="1:53" x14ac:dyDescent="0.25">
      <c r="A58" s="84" t="s">
        <v>12</v>
      </c>
      <c r="B58" s="87"/>
      <c r="C58" s="78"/>
      <c r="D58" s="78"/>
      <c r="E58" s="79"/>
      <c r="F58" s="79"/>
      <c r="G58" s="87"/>
      <c r="H58" s="87"/>
      <c r="I58" s="87"/>
      <c r="J58" s="78"/>
      <c r="K58" s="78"/>
      <c r="L58" s="79"/>
      <c r="M58" s="79"/>
      <c r="N58" s="87"/>
      <c r="O58" s="87"/>
      <c r="P58" s="87"/>
      <c r="Q58" s="78"/>
      <c r="R58" s="78"/>
      <c r="S58" s="79"/>
      <c r="T58" s="79"/>
      <c r="U58" s="87"/>
      <c r="V58" s="87"/>
      <c r="W58" s="87"/>
      <c r="X58" s="78"/>
      <c r="Y58" s="78"/>
      <c r="Z58" s="79"/>
      <c r="AA58" s="79"/>
      <c r="AB58" s="87"/>
      <c r="AC58" s="87"/>
      <c r="AD58" s="87"/>
      <c r="AE58" s="78"/>
      <c r="AF58" s="78"/>
      <c r="AT58" s="74" t="s">
        <v>24</v>
      </c>
      <c r="AU58" s="34">
        <f>SUM(B58:AF58)</f>
        <v>0</v>
      </c>
    </row>
    <row r="59" spans="1:53" x14ac:dyDescent="0.25">
      <c r="A59" s="86"/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H59" s="155" t="s">
        <v>22</v>
      </c>
      <c r="AI59" s="155"/>
      <c r="AK59" s="167" t="s">
        <v>23</v>
      </c>
      <c r="AL59" s="167"/>
      <c r="AQ59" s="168" t="s">
        <v>17</v>
      </c>
      <c r="AR59" s="168"/>
      <c r="AS59" s="168"/>
      <c r="AT59" s="168"/>
      <c r="AU59" s="34">
        <f>SUM(AU57:AU58)</f>
        <v>7.2541666666666664</v>
      </c>
    </row>
    <row r="60" spans="1:53" x14ac:dyDescent="0.25">
      <c r="A60" s="8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H60" s="169">
        <v>0</v>
      </c>
      <c r="AI60" s="169"/>
      <c r="AJ60" s="86"/>
      <c r="AK60" s="169">
        <v>0</v>
      </c>
      <c r="AL60" s="169"/>
      <c r="AQ60" s="170">
        <f>AU53+AK60-AH60</f>
        <v>38.233333333333334</v>
      </c>
      <c r="AR60" s="170"/>
      <c r="AS60" s="170"/>
      <c r="AT60" s="170"/>
      <c r="AU60" s="34">
        <f>AU59+AQ60</f>
        <v>45.487499999999997</v>
      </c>
    </row>
    <row r="61" spans="1:53" ht="15.75" thickBot="1" x14ac:dyDescent="0.3">
      <c r="A61" s="86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</row>
    <row r="62" spans="1:53" x14ac:dyDescent="0.25">
      <c r="A62" s="149">
        <v>41883</v>
      </c>
      <c r="B62" s="1" t="s">
        <v>5</v>
      </c>
      <c r="C62" s="1" t="s">
        <v>0</v>
      </c>
      <c r="D62" s="1" t="s">
        <v>0</v>
      </c>
      <c r="E62" s="1" t="s">
        <v>1</v>
      </c>
      <c r="F62" s="1" t="s">
        <v>2</v>
      </c>
      <c r="G62" s="40" t="s">
        <v>3</v>
      </c>
      <c r="H62" s="40" t="s">
        <v>4</v>
      </c>
      <c r="I62" s="1" t="s">
        <v>5</v>
      </c>
      <c r="J62" s="1" t="s">
        <v>0</v>
      </c>
      <c r="K62" s="1" t="s">
        <v>0</v>
      </c>
      <c r="L62" s="1" t="s">
        <v>1</v>
      </c>
      <c r="M62" s="1" t="s">
        <v>2</v>
      </c>
      <c r="N62" s="40" t="s">
        <v>3</v>
      </c>
      <c r="O62" s="40" t="s">
        <v>4</v>
      </c>
      <c r="P62" s="1" t="s">
        <v>5</v>
      </c>
      <c r="Q62" s="1" t="s">
        <v>0</v>
      </c>
      <c r="R62" s="1" t="s">
        <v>0</v>
      </c>
      <c r="S62" s="1" t="s">
        <v>1</v>
      </c>
      <c r="T62" s="1" t="s">
        <v>2</v>
      </c>
      <c r="U62" s="40" t="s">
        <v>3</v>
      </c>
      <c r="V62" s="40" t="s">
        <v>4</v>
      </c>
      <c r="W62" s="1" t="s">
        <v>5</v>
      </c>
      <c r="X62" s="1" t="s">
        <v>0</v>
      </c>
      <c r="Y62" s="1" t="s">
        <v>0</v>
      </c>
      <c r="Z62" s="1" t="s">
        <v>1</v>
      </c>
      <c r="AA62" s="1" t="s">
        <v>2</v>
      </c>
      <c r="AB62" s="40" t="s">
        <v>3</v>
      </c>
      <c r="AC62" s="40" t="s">
        <v>4</v>
      </c>
      <c r="AD62" s="1" t="s">
        <v>5</v>
      </c>
      <c r="AE62" s="1" t="s">
        <v>0</v>
      </c>
      <c r="AF62" s="86"/>
      <c r="AH62" s="151" t="s">
        <v>11</v>
      </c>
      <c r="AI62" s="151"/>
      <c r="AK62" s="152" t="s">
        <v>6</v>
      </c>
      <c r="AL62" s="152"/>
      <c r="AN62" s="153" t="s">
        <v>9</v>
      </c>
      <c r="AO62" s="153"/>
      <c r="AQ62" s="154" t="s">
        <v>7</v>
      </c>
      <c r="AR62" s="154"/>
      <c r="AT62" s="165" t="s">
        <v>16</v>
      </c>
      <c r="AU62" s="165"/>
      <c r="AW62" s="166" t="s">
        <v>25</v>
      </c>
      <c r="AX62" s="166"/>
      <c r="AZ62" s="166" t="s">
        <v>25</v>
      </c>
      <c r="BA62" s="166"/>
    </row>
    <row r="63" spans="1:53" ht="15.75" thickBot="1" x14ac:dyDescent="0.3">
      <c r="A63" s="150"/>
      <c r="B63" s="2">
        <v>1</v>
      </c>
      <c r="C63" s="2">
        <v>2</v>
      </c>
      <c r="D63" s="2">
        <v>3</v>
      </c>
      <c r="E63" s="2">
        <v>4</v>
      </c>
      <c r="F63" s="2">
        <v>5</v>
      </c>
      <c r="G63" s="41">
        <v>6</v>
      </c>
      <c r="H63" s="41">
        <v>7</v>
      </c>
      <c r="I63" s="2">
        <v>8</v>
      </c>
      <c r="J63" s="2">
        <v>9</v>
      </c>
      <c r="K63" s="2">
        <v>10</v>
      </c>
      <c r="L63" s="2">
        <v>11</v>
      </c>
      <c r="M63" s="2">
        <v>12</v>
      </c>
      <c r="N63" s="41">
        <v>13</v>
      </c>
      <c r="O63" s="41">
        <v>14</v>
      </c>
      <c r="P63" s="2">
        <v>15</v>
      </c>
      <c r="Q63" s="2">
        <v>16</v>
      </c>
      <c r="R63" s="2">
        <v>17</v>
      </c>
      <c r="S63" s="2">
        <v>18</v>
      </c>
      <c r="T63" s="2">
        <v>19</v>
      </c>
      <c r="U63" s="41">
        <v>20</v>
      </c>
      <c r="V63" s="41">
        <v>21</v>
      </c>
      <c r="W63" s="2">
        <v>22</v>
      </c>
      <c r="X63" s="2">
        <v>23</v>
      </c>
      <c r="Y63" s="2">
        <v>24</v>
      </c>
      <c r="Z63" s="2">
        <v>25</v>
      </c>
      <c r="AA63" s="2">
        <v>26</v>
      </c>
      <c r="AB63" s="41">
        <v>27</v>
      </c>
      <c r="AC63" s="41">
        <v>28</v>
      </c>
      <c r="AD63" s="2">
        <v>29</v>
      </c>
      <c r="AE63" s="2">
        <v>30</v>
      </c>
      <c r="AF63" s="86"/>
      <c r="AH63" s="25" t="s">
        <v>15</v>
      </c>
      <c r="AI63" s="25" t="s">
        <v>14</v>
      </c>
      <c r="AK63" s="27" t="s">
        <v>15</v>
      </c>
      <c r="AL63" s="27" t="s">
        <v>14</v>
      </c>
      <c r="AN63" s="29" t="s">
        <v>15</v>
      </c>
      <c r="AO63" s="29" t="s">
        <v>14</v>
      </c>
      <c r="AQ63" s="31" t="s">
        <v>15</v>
      </c>
      <c r="AR63" s="31" t="s">
        <v>14</v>
      </c>
      <c r="AT63" s="33" t="s">
        <v>15</v>
      </c>
      <c r="AU63" s="33" t="s">
        <v>14</v>
      </c>
      <c r="AW63" s="91" t="s">
        <v>15</v>
      </c>
      <c r="AX63" s="91" t="s">
        <v>14</v>
      </c>
      <c r="AZ63" s="91" t="s">
        <v>15</v>
      </c>
      <c r="BA63" s="91" t="s">
        <v>14</v>
      </c>
    </row>
    <row r="64" spans="1:53" ht="15.75" thickBot="1" x14ac:dyDescent="0.3">
      <c r="A64" s="83">
        <f>A8</f>
        <v>0</v>
      </c>
      <c r="B64" s="62" t="s">
        <v>9</v>
      </c>
      <c r="C64" s="8" t="s">
        <v>10</v>
      </c>
      <c r="D64" s="36" t="s">
        <v>11</v>
      </c>
      <c r="E64" s="36" t="s">
        <v>11</v>
      </c>
      <c r="F64" s="8" t="s">
        <v>10</v>
      </c>
      <c r="G64" s="44" t="s">
        <v>8</v>
      </c>
      <c r="H64" s="44" t="s">
        <v>8</v>
      </c>
      <c r="I64" s="48" t="s">
        <v>9</v>
      </c>
      <c r="J64" s="48" t="s">
        <v>9</v>
      </c>
      <c r="K64" s="9" t="s">
        <v>10</v>
      </c>
      <c r="L64" s="9" t="s">
        <v>10</v>
      </c>
      <c r="M64" s="7" t="s">
        <v>10</v>
      </c>
      <c r="N64" s="50" t="s">
        <v>6</v>
      </c>
      <c r="O64" s="50" t="s">
        <v>6</v>
      </c>
      <c r="P64" s="7" t="s">
        <v>10</v>
      </c>
      <c r="Q64" s="48" t="s">
        <v>9</v>
      </c>
      <c r="R64" s="48" t="s">
        <v>9</v>
      </c>
      <c r="S64" s="48" t="s">
        <v>9</v>
      </c>
      <c r="T64" s="48" t="s">
        <v>9</v>
      </c>
      <c r="U64" s="44" t="s">
        <v>8</v>
      </c>
      <c r="V64" s="44" t="s">
        <v>8</v>
      </c>
      <c r="W64" s="36" t="s">
        <v>11</v>
      </c>
      <c r="X64" s="36" t="s">
        <v>11</v>
      </c>
      <c r="Y64" s="8" t="s">
        <v>10</v>
      </c>
      <c r="Z64" s="8" t="s">
        <v>10</v>
      </c>
      <c r="AA64" s="8" t="s">
        <v>10</v>
      </c>
      <c r="AB64" s="44" t="s">
        <v>8</v>
      </c>
      <c r="AC64" s="44" t="s">
        <v>8</v>
      </c>
      <c r="AD64" s="48" t="s">
        <v>9</v>
      </c>
      <c r="AE64" s="63" t="s">
        <v>9</v>
      </c>
      <c r="AF64" s="86"/>
      <c r="AH64" s="25">
        <f>COUNTIF(B64:AF64,"N5")</f>
        <v>4</v>
      </c>
      <c r="AI64" s="26">
        <f>AH64*$AI$2</f>
        <v>2.1277777777777778</v>
      </c>
      <c r="AK64" s="27">
        <f>COUNTIF(B64:AF64,"J38")</f>
        <v>2</v>
      </c>
      <c r="AL64" s="28">
        <f>AK64*$AL$2</f>
        <v>1</v>
      </c>
      <c r="AN64" s="29">
        <f>COUNTIF(B64:AF64,"J1")</f>
        <v>9</v>
      </c>
      <c r="AO64" s="30">
        <f>AN64*$AO$2</f>
        <v>2.8125</v>
      </c>
      <c r="AQ64" s="31">
        <f>COUNTIF(A64:AF64,"S20")</f>
        <v>0</v>
      </c>
      <c r="AR64" s="32">
        <f>AQ64*$AR$2</f>
        <v>0</v>
      </c>
      <c r="AT64" s="33">
        <f>SUM(AH64,AK64,AN64,AQ64)</f>
        <v>15</v>
      </c>
      <c r="AU64" s="34">
        <f>SUM(AI64,AL64,AO64,AR64)</f>
        <v>5.9402777777777782</v>
      </c>
      <c r="AW64" s="91">
        <f>COUNTIF(B64:AG64,"CA")</f>
        <v>0</v>
      </c>
      <c r="AX64" s="93">
        <f>AX57+AW64*$AT$2</f>
        <v>2.9166666666666665</v>
      </c>
      <c r="AZ64" s="91">
        <f>COUNTIF(B64:AG64,"CP")</f>
        <v>0</v>
      </c>
      <c r="BA64" s="93">
        <f>BA57+AZ64*$AU$2</f>
        <v>0</v>
      </c>
    </row>
    <row r="65" spans="1:53" x14ac:dyDescent="0.25">
      <c r="A65" s="84" t="s">
        <v>12</v>
      </c>
      <c r="B65" s="87"/>
      <c r="C65" s="87"/>
      <c r="D65" s="87"/>
      <c r="E65" s="79"/>
      <c r="F65" s="79"/>
      <c r="G65" s="78"/>
      <c r="H65" s="78"/>
      <c r="I65" s="87"/>
      <c r="J65" s="87"/>
      <c r="K65" s="87"/>
      <c r="L65" s="79"/>
      <c r="M65" s="79"/>
      <c r="N65" s="78"/>
      <c r="O65" s="78"/>
      <c r="P65" s="87"/>
      <c r="Q65" s="87"/>
      <c r="R65" s="87"/>
      <c r="S65" s="79"/>
      <c r="T65" s="79"/>
      <c r="U65" s="78"/>
      <c r="V65" s="78"/>
      <c r="W65" s="87"/>
      <c r="X65" s="87"/>
      <c r="Y65" s="87"/>
      <c r="Z65" s="79"/>
      <c r="AA65" s="79"/>
      <c r="AB65" s="78"/>
      <c r="AC65" s="78"/>
      <c r="AD65" s="87"/>
      <c r="AE65" s="87"/>
      <c r="AF65" s="86"/>
      <c r="AT65" s="74" t="s">
        <v>24</v>
      </c>
      <c r="AU65" s="34">
        <f>SUM(B65:AF65)</f>
        <v>0</v>
      </c>
    </row>
    <row r="66" spans="1:53" x14ac:dyDescent="0.25">
      <c r="A66" s="86"/>
      <c r="B66" s="86"/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H66" s="155" t="s">
        <v>22</v>
      </c>
      <c r="AI66" s="155"/>
      <c r="AK66" s="167" t="s">
        <v>23</v>
      </c>
      <c r="AL66" s="167"/>
      <c r="AQ66" s="168" t="s">
        <v>17</v>
      </c>
      <c r="AR66" s="168"/>
      <c r="AS66" s="168"/>
      <c r="AT66" s="168"/>
      <c r="AU66" s="34">
        <f>SUM(AU64:AU65)</f>
        <v>5.9402777777777782</v>
      </c>
    </row>
    <row r="67" spans="1:53" x14ac:dyDescent="0.25">
      <c r="A67" s="8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H67" s="169">
        <v>0</v>
      </c>
      <c r="AI67" s="169"/>
      <c r="AJ67" s="86"/>
      <c r="AK67" s="169">
        <v>0</v>
      </c>
      <c r="AL67" s="169"/>
      <c r="AQ67" s="170">
        <f>AU60+AK67-AH67</f>
        <v>45.487499999999997</v>
      </c>
      <c r="AR67" s="170"/>
      <c r="AS67" s="170"/>
      <c r="AT67" s="170"/>
      <c r="AU67" s="34">
        <f>AU66+AQ67</f>
        <v>51.427777777777777</v>
      </c>
    </row>
    <row r="68" spans="1:53" ht="15.75" thickBot="1" x14ac:dyDescent="0.3">
      <c r="A68" s="8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</row>
    <row r="69" spans="1:53" ht="15.75" thickTop="1" x14ac:dyDescent="0.25">
      <c r="A69" s="163">
        <v>41913</v>
      </c>
      <c r="B69" s="1" t="s">
        <v>0</v>
      </c>
      <c r="C69" s="1" t="s">
        <v>1</v>
      </c>
      <c r="D69" s="1" t="s">
        <v>2</v>
      </c>
      <c r="E69" s="40" t="s">
        <v>3</v>
      </c>
      <c r="F69" s="40" t="s">
        <v>4</v>
      </c>
      <c r="G69" s="1" t="s">
        <v>5</v>
      </c>
      <c r="H69" s="1" t="s">
        <v>0</v>
      </c>
      <c r="I69" s="1" t="s">
        <v>0</v>
      </c>
      <c r="J69" s="1" t="s">
        <v>1</v>
      </c>
      <c r="K69" s="1" t="s">
        <v>2</v>
      </c>
      <c r="L69" s="40" t="s">
        <v>3</v>
      </c>
      <c r="M69" s="40" t="s">
        <v>4</v>
      </c>
      <c r="N69" s="1" t="s">
        <v>5</v>
      </c>
      <c r="O69" s="1" t="s">
        <v>0</v>
      </c>
      <c r="P69" s="1" t="s">
        <v>0</v>
      </c>
      <c r="Q69" s="1" t="s">
        <v>1</v>
      </c>
      <c r="R69" s="1" t="s">
        <v>2</v>
      </c>
      <c r="S69" s="40" t="s">
        <v>3</v>
      </c>
      <c r="T69" s="40" t="s">
        <v>4</v>
      </c>
      <c r="U69" s="1" t="s">
        <v>5</v>
      </c>
      <c r="V69" s="1" t="s">
        <v>0</v>
      </c>
      <c r="W69" s="1" t="s">
        <v>0</v>
      </c>
      <c r="X69" s="1" t="s">
        <v>1</v>
      </c>
      <c r="Y69" s="1" t="s">
        <v>2</v>
      </c>
      <c r="Z69" s="40" t="s">
        <v>3</v>
      </c>
      <c r="AA69" s="40" t="s">
        <v>4</v>
      </c>
      <c r="AB69" s="1" t="s">
        <v>5</v>
      </c>
      <c r="AC69" s="1" t="s">
        <v>0</v>
      </c>
      <c r="AD69" s="1" t="s">
        <v>0</v>
      </c>
      <c r="AE69" s="1" t="s">
        <v>1</v>
      </c>
      <c r="AF69" s="1" t="s">
        <v>2</v>
      </c>
      <c r="AH69" s="151" t="s">
        <v>11</v>
      </c>
      <c r="AI69" s="151"/>
      <c r="AK69" s="152" t="s">
        <v>6</v>
      </c>
      <c r="AL69" s="152"/>
      <c r="AN69" s="153" t="s">
        <v>9</v>
      </c>
      <c r="AO69" s="153"/>
      <c r="AQ69" s="154" t="s">
        <v>7</v>
      </c>
      <c r="AR69" s="154"/>
      <c r="AT69" s="165" t="s">
        <v>16</v>
      </c>
      <c r="AU69" s="165"/>
      <c r="AW69" s="166" t="s">
        <v>25</v>
      </c>
      <c r="AX69" s="166"/>
      <c r="AZ69" s="166" t="s">
        <v>25</v>
      </c>
      <c r="BA69" s="166"/>
    </row>
    <row r="70" spans="1:53" ht="15.75" thickBot="1" x14ac:dyDescent="0.3">
      <c r="A70" s="164"/>
      <c r="B70" s="19">
        <v>1</v>
      </c>
      <c r="C70" s="2">
        <v>2</v>
      </c>
      <c r="D70" s="2">
        <v>3</v>
      </c>
      <c r="E70" s="41">
        <v>4</v>
      </c>
      <c r="F70" s="41">
        <v>5</v>
      </c>
      <c r="G70" s="2">
        <v>6</v>
      </c>
      <c r="H70" s="2">
        <v>7</v>
      </c>
      <c r="I70" s="2">
        <v>8</v>
      </c>
      <c r="J70" s="2">
        <v>9</v>
      </c>
      <c r="K70" s="2">
        <v>10</v>
      </c>
      <c r="L70" s="41">
        <v>11</v>
      </c>
      <c r="M70" s="41">
        <v>12</v>
      </c>
      <c r="N70" s="2">
        <v>13</v>
      </c>
      <c r="O70" s="2">
        <v>14</v>
      </c>
      <c r="P70" s="2">
        <v>15</v>
      </c>
      <c r="Q70" s="2">
        <v>16</v>
      </c>
      <c r="R70" s="2">
        <v>17</v>
      </c>
      <c r="S70" s="41">
        <v>18</v>
      </c>
      <c r="T70" s="41">
        <v>19</v>
      </c>
      <c r="U70" s="2">
        <v>20</v>
      </c>
      <c r="V70" s="2">
        <v>21</v>
      </c>
      <c r="W70" s="2">
        <v>22</v>
      </c>
      <c r="X70" s="2">
        <v>23</v>
      </c>
      <c r="Y70" s="2">
        <v>24</v>
      </c>
      <c r="Z70" s="41">
        <v>25</v>
      </c>
      <c r="AA70" s="41">
        <v>26</v>
      </c>
      <c r="AB70" s="2">
        <v>27</v>
      </c>
      <c r="AC70" s="2">
        <v>28</v>
      </c>
      <c r="AD70" s="2">
        <v>29</v>
      </c>
      <c r="AE70" s="2">
        <v>30</v>
      </c>
      <c r="AF70" s="2">
        <v>31</v>
      </c>
      <c r="AH70" s="25" t="s">
        <v>15</v>
      </c>
      <c r="AI70" s="25" t="s">
        <v>14</v>
      </c>
      <c r="AK70" s="27" t="s">
        <v>15</v>
      </c>
      <c r="AL70" s="27" t="s">
        <v>14</v>
      </c>
      <c r="AN70" s="29" t="s">
        <v>15</v>
      </c>
      <c r="AO70" s="29" t="s">
        <v>14</v>
      </c>
      <c r="AQ70" s="31" t="s">
        <v>15</v>
      </c>
      <c r="AR70" s="31" t="s">
        <v>14</v>
      </c>
      <c r="AT70" s="33" t="s">
        <v>15</v>
      </c>
      <c r="AU70" s="33" t="s">
        <v>14</v>
      </c>
      <c r="AW70" s="91" t="s">
        <v>15</v>
      </c>
      <c r="AX70" s="91" t="s">
        <v>14</v>
      </c>
      <c r="AZ70" s="91" t="s">
        <v>15</v>
      </c>
      <c r="BA70" s="91" t="s">
        <v>14</v>
      </c>
    </row>
    <row r="71" spans="1:53" ht="15.75" thickBot="1" x14ac:dyDescent="0.3">
      <c r="A71" s="83">
        <f>A8</f>
        <v>0</v>
      </c>
      <c r="B71" s="62" t="s">
        <v>9</v>
      </c>
      <c r="C71" s="48" t="s">
        <v>9</v>
      </c>
      <c r="D71" s="48" t="s">
        <v>9</v>
      </c>
      <c r="E71" s="44" t="s">
        <v>8</v>
      </c>
      <c r="F71" s="44" t="s">
        <v>8</v>
      </c>
      <c r="G71" s="46" t="s">
        <v>7</v>
      </c>
      <c r="H71" s="46" t="s">
        <v>7</v>
      </c>
      <c r="I71" s="46" t="s">
        <v>7</v>
      </c>
      <c r="J71" s="46" t="s">
        <v>7</v>
      </c>
      <c r="K71" s="46" t="s">
        <v>7</v>
      </c>
      <c r="L71" s="44" t="s">
        <v>8</v>
      </c>
      <c r="M71" s="44" t="s">
        <v>8</v>
      </c>
      <c r="N71" s="48" t="s">
        <v>9</v>
      </c>
      <c r="O71" s="48" t="s">
        <v>9</v>
      </c>
      <c r="P71" s="48" t="s">
        <v>9</v>
      </c>
      <c r="Q71" s="48" t="s">
        <v>9</v>
      </c>
      <c r="R71" s="48" t="s">
        <v>9</v>
      </c>
      <c r="S71" s="44" t="s">
        <v>8</v>
      </c>
      <c r="T71" s="44" t="s">
        <v>8</v>
      </c>
      <c r="U71" s="8" t="s">
        <v>10</v>
      </c>
      <c r="V71" s="8" t="s">
        <v>10</v>
      </c>
      <c r="W71" s="7" t="s">
        <v>10</v>
      </c>
      <c r="X71" s="7" t="s">
        <v>10</v>
      </c>
      <c r="Y71" s="36" t="s">
        <v>11</v>
      </c>
      <c r="Z71" s="36" t="s">
        <v>11</v>
      </c>
      <c r="AA71" s="36" t="s">
        <v>11</v>
      </c>
      <c r="AB71" s="8" t="s">
        <v>10</v>
      </c>
      <c r="AC71" s="8" t="s">
        <v>10</v>
      </c>
      <c r="AD71" s="48" t="s">
        <v>9</v>
      </c>
      <c r="AE71" s="48" t="s">
        <v>9</v>
      </c>
      <c r="AF71" s="48" t="s">
        <v>9</v>
      </c>
      <c r="AH71" s="25">
        <f>COUNTIF(B71:AF71,"N5")</f>
        <v>3</v>
      </c>
      <c r="AI71" s="26">
        <f>AH71*$AI$2</f>
        <v>1.5958333333333332</v>
      </c>
      <c r="AK71" s="27">
        <f>COUNTIF(B71:AF71,"J38")</f>
        <v>0</v>
      </c>
      <c r="AL71" s="28">
        <f>AK71*$AL$2</f>
        <v>0</v>
      </c>
      <c r="AN71" s="29">
        <f>COUNTIF(B71:AF71,"J1")</f>
        <v>11</v>
      </c>
      <c r="AO71" s="30">
        <f>AN71*$AO$2</f>
        <v>3.4375</v>
      </c>
      <c r="AQ71" s="31">
        <f>COUNTIF(A71:AF71,"S20")</f>
        <v>5</v>
      </c>
      <c r="AR71" s="32">
        <f>AQ71*$AR$2</f>
        <v>1.5625</v>
      </c>
      <c r="AT71" s="33">
        <f>SUM(AH71,AK71,AN71,AQ71)</f>
        <v>19</v>
      </c>
      <c r="AU71" s="34">
        <f>SUM(AI71,AL71,AO71,AR71)</f>
        <v>6.5958333333333332</v>
      </c>
      <c r="AW71" s="91">
        <f>COUNTIF(B71:AG71,"CA")</f>
        <v>0</v>
      </c>
      <c r="AX71" s="93">
        <f>AX64+AW71*$AT$2</f>
        <v>2.9166666666666665</v>
      </c>
      <c r="AZ71" s="91">
        <f>COUNTIF(B71:AG71,"CP")</f>
        <v>0</v>
      </c>
      <c r="BA71" s="93">
        <f>BA64+AZ71*$AU$2</f>
        <v>0</v>
      </c>
    </row>
    <row r="72" spans="1:53" x14ac:dyDescent="0.25">
      <c r="A72" s="84" t="s">
        <v>12</v>
      </c>
      <c r="B72" s="87"/>
      <c r="C72" s="87"/>
      <c r="D72" s="87"/>
      <c r="E72" s="78"/>
      <c r="F72" s="78"/>
      <c r="G72" s="87"/>
      <c r="H72" s="87"/>
      <c r="I72" s="87"/>
      <c r="J72" s="87"/>
      <c r="K72" s="87"/>
      <c r="L72" s="78"/>
      <c r="M72" s="78"/>
      <c r="N72" s="87"/>
      <c r="O72" s="87"/>
      <c r="P72" s="87"/>
      <c r="Q72" s="87"/>
      <c r="R72" s="87"/>
      <c r="S72" s="78"/>
      <c r="T72" s="78"/>
      <c r="U72" s="87"/>
      <c r="V72" s="87"/>
      <c r="W72" s="87"/>
      <c r="X72" s="87"/>
      <c r="Y72" s="87"/>
      <c r="Z72" s="78"/>
      <c r="AA72" s="78"/>
      <c r="AB72" s="87"/>
      <c r="AC72" s="87"/>
      <c r="AD72" s="87"/>
      <c r="AE72" s="87"/>
      <c r="AF72" s="87"/>
      <c r="AT72" s="74" t="s">
        <v>24</v>
      </c>
      <c r="AU72" s="34">
        <f>SUM(B72:AF72)</f>
        <v>0</v>
      </c>
    </row>
    <row r="73" spans="1:53" x14ac:dyDescent="0.25">
      <c r="A73" s="86"/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H73" s="155" t="s">
        <v>22</v>
      </c>
      <c r="AI73" s="155"/>
      <c r="AK73" s="167" t="s">
        <v>23</v>
      </c>
      <c r="AL73" s="167"/>
      <c r="AQ73" s="168" t="s">
        <v>17</v>
      </c>
      <c r="AR73" s="168"/>
      <c r="AS73" s="168"/>
      <c r="AT73" s="168"/>
      <c r="AU73" s="34">
        <f>SUM(AU71:AU72)</f>
        <v>6.5958333333333332</v>
      </c>
    </row>
    <row r="74" spans="1:53" x14ac:dyDescent="0.25">
      <c r="A74" s="8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H74" s="169">
        <v>0</v>
      </c>
      <c r="AI74" s="169"/>
      <c r="AJ74" s="86"/>
      <c r="AK74" s="169">
        <v>0</v>
      </c>
      <c r="AL74" s="169"/>
      <c r="AQ74" s="170">
        <f>AU67+AK74-AH74</f>
        <v>51.427777777777777</v>
      </c>
      <c r="AR74" s="170"/>
      <c r="AS74" s="170"/>
      <c r="AT74" s="170"/>
      <c r="AU74" s="34">
        <f>AU73+AQ74</f>
        <v>58.023611111111109</v>
      </c>
    </row>
    <row r="75" spans="1:53" ht="15.75" thickBot="1" x14ac:dyDescent="0.3">
      <c r="A75" s="8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</row>
    <row r="76" spans="1:53" ht="15.75" thickTop="1" x14ac:dyDescent="0.25">
      <c r="A76" s="163">
        <v>41944</v>
      </c>
      <c r="B76" s="67" t="s">
        <v>3</v>
      </c>
      <c r="C76" s="40" t="s">
        <v>4</v>
      </c>
      <c r="D76" s="1" t="s">
        <v>5</v>
      </c>
      <c r="E76" s="1" t="s">
        <v>0</v>
      </c>
      <c r="F76" s="1" t="s">
        <v>0</v>
      </c>
      <c r="G76" s="1" t="s">
        <v>1</v>
      </c>
      <c r="H76" s="1" t="s">
        <v>2</v>
      </c>
      <c r="I76" s="40" t="s">
        <v>3</v>
      </c>
      <c r="J76" s="40" t="s">
        <v>4</v>
      </c>
      <c r="K76" s="1" t="s">
        <v>5</v>
      </c>
      <c r="L76" s="67" t="s">
        <v>0</v>
      </c>
      <c r="M76" s="1" t="s">
        <v>0</v>
      </c>
      <c r="N76" s="1" t="s">
        <v>1</v>
      </c>
      <c r="O76" s="1" t="s">
        <v>2</v>
      </c>
      <c r="P76" s="40" t="s">
        <v>3</v>
      </c>
      <c r="Q76" s="40" t="s">
        <v>4</v>
      </c>
      <c r="R76" s="1" t="s">
        <v>5</v>
      </c>
      <c r="S76" s="1" t="s">
        <v>0</v>
      </c>
      <c r="T76" s="1" t="s">
        <v>0</v>
      </c>
      <c r="U76" s="1" t="s">
        <v>1</v>
      </c>
      <c r="V76" s="1" t="s">
        <v>2</v>
      </c>
      <c r="W76" s="40" t="s">
        <v>3</v>
      </c>
      <c r="X76" s="40" t="s">
        <v>4</v>
      </c>
      <c r="Y76" s="1" t="s">
        <v>5</v>
      </c>
      <c r="Z76" s="1" t="s">
        <v>0</v>
      </c>
      <c r="AA76" s="1" t="s">
        <v>0</v>
      </c>
      <c r="AB76" s="1" t="s">
        <v>1</v>
      </c>
      <c r="AC76" s="1" t="s">
        <v>2</v>
      </c>
      <c r="AD76" s="40" t="s">
        <v>3</v>
      </c>
      <c r="AE76" s="40" t="s">
        <v>4</v>
      </c>
      <c r="AF76" s="86"/>
      <c r="AH76" s="151" t="s">
        <v>11</v>
      </c>
      <c r="AI76" s="151"/>
      <c r="AK76" s="152" t="s">
        <v>6</v>
      </c>
      <c r="AL76" s="152"/>
      <c r="AN76" s="153" t="s">
        <v>9</v>
      </c>
      <c r="AO76" s="153"/>
      <c r="AQ76" s="154" t="s">
        <v>7</v>
      </c>
      <c r="AR76" s="154"/>
      <c r="AT76" s="165" t="s">
        <v>16</v>
      </c>
      <c r="AU76" s="165"/>
      <c r="AW76" s="166" t="s">
        <v>25</v>
      </c>
      <c r="AX76" s="166"/>
      <c r="AZ76" s="166" t="s">
        <v>25</v>
      </c>
      <c r="BA76" s="166"/>
    </row>
    <row r="77" spans="1:53" ht="15.75" thickBot="1" x14ac:dyDescent="0.3">
      <c r="A77" s="164"/>
      <c r="B77" s="66">
        <v>1</v>
      </c>
      <c r="C77" s="57">
        <v>2</v>
      </c>
      <c r="D77" s="9">
        <v>3</v>
      </c>
      <c r="E77" s="9">
        <v>4</v>
      </c>
      <c r="F77" s="9">
        <v>5</v>
      </c>
      <c r="G77" s="9">
        <v>6</v>
      </c>
      <c r="H77" s="9">
        <v>7</v>
      </c>
      <c r="I77" s="57">
        <v>8</v>
      </c>
      <c r="J77" s="57">
        <v>9</v>
      </c>
      <c r="K77" s="9">
        <v>10</v>
      </c>
      <c r="L77" s="65">
        <v>11</v>
      </c>
      <c r="M77" s="9">
        <v>12</v>
      </c>
      <c r="N77" s="9">
        <v>13</v>
      </c>
      <c r="O77" s="9">
        <v>14</v>
      </c>
      <c r="P77" s="57">
        <v>15</v>
      </c>
      <c r="Q77" s="57">
        <v>16</v>
      </c>
      <c r="R77" s="9">
        <v>17</v>
      </c>
      <c r="S77" s="9">
        <v>18</v>
      </c>
      <c r="T77" s="9">
        <v>19</v>
      </c>
      <c r="U77" s="9">
        <v>20</v>
      </c>
      <c r="V77" s="9">
        <v>21</v>
      </c>
      <c r="W77" s="57">
        <v>22</v>
      </c>
      <c r="X77" s="57">
        <v>23</v>
      </c>
      <c r="Y77" s="9">
        <v>24</v>
      </c>
      <c r="Z77" s="9">
        <v>25</v>
      </c>
      <c r="AA77" s="9">
        <v>26</v>
      </c>
      <c r="AB77" s="9">
        <v>27</v>
      </c>
      <c r="AC77" s="9">
        <v>28</v>
      </c>
      <c r="AD77" s="57">
        <v>29</v>
      </c>
      <c r="AE77" s="57">
        <v>30</v>
      </c>
      <c r="AF77" s="86"/>
      <c r="AH77" s="25" t="s">
        <v>15</v>
      </c>
      <c r="AI77" s="25" t="s">
        <v>14</v>
      </c>
      <c r="AK77" s="27" t="s">
        <v>15</v>
      </c>
      <c r="AL77" s="27" t="s">
        <v>14</v>
      </c>
      <c r="AN77" s="29" t="s">
        <v>15</v>
      </c>
      <c r="AO77" s="29" t="s">
        <v>14</v>
      </c>
      <c r="AQ77" s="31" t="s">
        <v>15</v>
      </c>
      <c r="AR77" s="31" t="s">
        <v>14</v>
      </c>
      <c r="AT77" s="33" t="s">
        <v>15</v>
      </c>
      <c r="AU77" s="33" t="s">
        <v>14</v>
      </c>
      <c r="AW77" s="91" t="s">
        <v>15</v>
      </c>
      <c r="AX77" s="91" t="s">
        <v>14</v>
      </c>
      <c r="AZ77" s="91" t="s">
        <v>15</v>
      </c>
      <c r="BA77" s="91" t="s">
        <v>14</v>
      </c>
    </row>
    <row r="78" spans="1:53" ht="15.75" thickBot="1" x14ac:dyDescent="0.3">
      <c r="A78" s="83">
        <f>A8</f>
        <v>0</v>
      </c>
      <c r="B78" s="20" t="s">
        <v>8</v>
      </c>
      <c r="C78" s="42" t="s">
        <v>8</v>
      </c>
      <c r="D78" s="39" t="s">
        <v>9</v>
      </c>
      <c r="E78" s="39" t="s">
        <v>9</v>
      </c>
      <c r="F78" s="39" t="s">
        <v>9</v>
      </c>
      <c r="G78" s="39" t="s">
        <v>9</v>
      </c>
      <c r="H78" s="39" t="s">
        <v>9</v>
      </c>
      <c r="I78" s="42" t="s">
        <v>8</v>
      </c>
      <c r="J78" s="42" t="s">
        <v>8</v>
      </c>
      <c r="K78" s="39" t="s">
        <v>9</v>
      </c>
      <c r="L78" s="20" t="s">
        <v>10</v>
      </c>
      <c r="M78" s="35" t="s">
        <v>11</v>
      </c>
      <c r="N78" s="35" t="s">
        <v>11</v>
      </c>
      <c r="O78" s="3" t="s">
        <v>10</v>
      </c>
      <c r="P78" s="42" t="s">
        <v>8</v>
      </c>
      <c r="Q78" s="42" t="s">
        <v>8</v>
      </c>
      <c r="R78" s="39" t="s">
        <v>9</v>
      </c>
      <c r="S78" s="39" t="s">
        <v>9</v>
      </c>
      <c r="T78" s="15" t="s">
        <v>10</v>
      </c>
      <c r="U78" s="15" t="s">
        <v>10</v>
      </c>
      <c r="V78" s="4" t="s">
        <v>10</v>
      </c>
      <c r="W78" s="61" t="s">
        <v>6</v>
      </c>
      <c r="X78" s="61" t="s">
        <v>6</v>
      </c>
      <c r="Y78" s="4" t="s">
        <v>10</v>
      </c>
      <c r="Z78" s="39" t="s">
        <v>9</v>
      </c>
      <c r="AA78" s="39" t="s">
        <v>9</v>
      </c>
      <c r="AB78" s="39" t="s">
        <v>9</v>
      </c>
      <c r="AC78" s="39" t="s">
        <v>9</v>
      </c>
      <c r="AD78" s="42" t="s">
        <v>8</v>
      </c>
      <c r="AE78" s="42" t="s">
        <v>8</v>
      </c>
      <c r="AF78" s="86"/>
      <c r="AH78" s="25">
        <f>COUNTIF(B78:AF78,"N5")</f>
        <v>2</v>
      </c>
      <c r="AI78" s="26">
        <f>AH78*$AI$2</f>
        <v>1.0638888888888889</v>
      </c>
      <c r="AK78" s="27">
        <f>COUNTIF(B78:AF78,"J38")</f>
        <v>2</v>
      </c>
      <c r="AL78" s="28">
        <f>AK78*$AL$2</f>
        <v>1</v>
      </c>
      <c r="AN78" s="29">
        <f>COUNTIF(B78:AF78,"J1")</f>
        <v>12</v>
      </c>
      <c r="AO78" s="30">
        <f>AN78*$AO$2</f>
        <v>3.75</v>
      </c>
      <c r="AQ78" s="31">
        <f>COUNTIF(A78:AF78,"S20")</f>
        <v>0</v>
      </c>
      <c r="AR78" s="32">
        <f>AQ78*$AR$2</f>
        <v>0</v>
      </c>
      <c r="AT78" s="33">
        <f>SUM(AH78,AK78,AN78,AQ78)</f>
        <v>16</v>
      </c>
      <c r="AU78" s="34">
        <f>SUM(AI78,AL78,AO78,AR78)</f>
        <v>5.8138888888888891</v>
      </c>
      <c r="AW78" s="91">
        <f>COUNTIF(B78:AG78,"CA")</f>
        <v>0</v>
      </c>
      <c r="AX78" s="93">
        <f>AX71+AW78*$AT$2</f>
        <v>2.9166666666666665</v>
      </c>
      <c r="AZ78" s="91">
        <f>COUNTIF(B78:AG78,"CP")</f>
        <v>0</v>
      </c>
      <c r="BA78" s="93">
        <f>BA71+AZ78*$AU$2</f>
        <v>0</v>
      </c>
    </row>
    <row r="79" spans="1:53" x14ac:dyDescent="0.25">
      <c r="A79" s="84" t="s">
        <v>12</v>
      </c>
      <c r="B79" s="78"/>
      <c r="C79" s="78"/>
      <c r="D79" s="87"/>
      <c r="E79" s="79"/>
      <c r="F79" s="79"/>
      <c r="G79" s="87"/>
      <c r="H79" s="87"/>
      <c r="I79" s="78"/>
      <c r="J79" s="78"/>
      <c r="K79" s="87"/>
      <c r="L79" s="79"/>
      <c r="M79" s="79"/>
      <c r="N79" s="87"/>
      <c r="O79" s="87"/>
      <c r="P79" s="78"/>
      <c r="Q79" s="78"/>
      <c r="R79" s="87"/>
      <c r="S79" s="79"/>
      <c r="T79" s="79"/>
      <c r="U79" s="87"/>
      <c r="V79" s="87"/>
      <c r="W79" s="78"/>
      <c r="X79" s="78"/>
      <c r="Y79" s="87"/>
      <c r="Z79" s="79"/>
      <c r="AA79" s="79"/>
      <c r="AB79" s="87"/>
      <c r="AC79" s="87"/>
      <c r="AD79" s="78"/>
      <c r="AE79" s="78"/>
      <c r="AF79" s="86"/>
      <c r="AT79" s="74" t="s">
        <v>24</v>
      </c>
      <c r="AU79" s="34">
        <f>SUM(B79:AF79)</f>
        <v>0</v>
      </c>
    </row>
    <row r="80" spans="1:53" x14ac:dyDescent="0.25">
      <c r="A80" s="86"/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H80" s="155" t="s">
        <v>22</v>
      </c>
      <c r="AI80" s="155"/>
      <c r="AK80" s="167" t="s">
        <v>23</v>
      </c>
      <c r="AL80" s="167"/>
      <c r="AQ80" s="168" t="s">
        <v>17</v>
      </c>
      <c r="AR80" s="168"/>
      <c r="AS80" s="168"/>
      <c r="AT80" s="168"/>
      <c r="AU80" s="34">
        <f>SUM(AU78:AU79)</f>
        <v>5.8138888888888891</v>
      </c>
    </row>
    <row r="81" spans="1:53" x14ac:dyDescent="0.25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H81" s="169">
        <v>0</v>
      </c>
      <c r="AI81" s="169"/>
      <c r="AJ81" s="86"/>
      <c r="AK81" s="169">
        <v>0</v>
      </c>
      <c r="AL81" s="169"/>
      <c r="AQ81" s="170">
        <f>AU74+AK81-AH81</f>
        <v>58.023611111111109</v>
      </c>
      <c r="AR81" s="170"/>
      <c r="AS81" s="170"/>
      <c r="AT81" s="170"/>
      <c r="AU81" s="34">
        <f>AU80+AQ81</f>
        <v>63.837499999999999</v>
      </c>
    </row>
    <row r="82" spans="1:53" ht="15.75" thickBot="1" x14ac:dyDescent="0.3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</row>
    <row r="83" spans="1:53" ht="15.75" thickTop="1" x14ac:dyDescent="0.25">
      <c r="A83" s="173">
        <v>41974</v>
      </c>
      <c r="B83" s="1" t="s">
        <v>5</v>
      </c>
      <c r="C83" s="1" t="s">
        <v>0</v>
      </c>
      <c r="D83" s="1" t="s">
        <v>0</v>
      </c>
      <c r="E83" s="1" t="s">
        <v>1</v>
      </c>
      <c r="F83" s="1" t="s">
        <v>2</v>
      </c>
      <c r="G83" s="40" t="s">
        <v>3</v>
      </c>
      <c r="H83" s="40" t="s">
        <v>4</v>
      </c>
      <c r="I83" s="1" t="s">
        <v>5</v>
      </c>
      <c r="J83" s="1" t="s">
        <v>0</v>
      </c>
      <c r="K83" s="1" t="s">
        <v>0</v>
      </c>
      <c r="L83" s="1" t="s">
        <v>1</v>
      </c>
      <c r="M83" s="1" t="s">
        <v>2</v>
      </c>
      <c r="N83" s="40" t="s">
        <v>3</v>
      </c>
      <c r="O83" s="40" t="s">
        <v>4</v>
      </c>
      <c r="P83" s="1" t="s">
        <v>5</v>
      </c>
      <c r="Q83" s="1" t="s">
        <v>0</v>
      </c>
      <c r="R83" s="1" t="s">
        <v>0</v>
      </c>
      <c r="S83" s="1" t="s">
        <v>1</v>
      </c>
      <c r="T83" s="1" t="s">
        <v>2</v>
      </c>
      <c r="U83" s="40" t="s">
        <v>3</v>
      </c>
      <c r="V83" s="40" t="s">
        <v>4</v>
      </c>
      <c r="W83" s="1" t="s">
        <v>5</v>
      </c>
      <c r="X83" s="1" t="s">
        <v>0</v>
      </c>
      <c r="Y83" s="1" t="s">
        <v>0</v>
      </c>
      <c r="Z83" s="67" t="s">
        <v>1</v>
      </c>
      <c r="AA83" s="1" t="s">
        <v>2</v>
      </c>
      <c r="AB83" s="40" t="s">
        <v>3</v>
      </c>
      <c r="AC83" s="40" t="s">
        <v>4</v>
      </c>
      <c r="AD83" s="1" t="s">
        <v>5</v>
      </c>
      <c r="AE83" s="1" t="s">
        <v>0</v>
      </c>
      <c r="AF83" s="1" t="s">
        <v>0</v>
      </c>
      <c r="AH83" s="151" t="s">
        <v>11</v>
      </c>
      <c r="AI83" s="151"/>
      <c r="AK83" s="152" t="s">
        <v>6</v>
      </c>
      <c r="AL83" s="152"/>
      <c r="AN83" s="153" t="s">
        <v>9</v>
      </c>
      <c r="AO83" s="153"/>
      <c r="AQ83" s="154" t="s">
        <v>7</v>
      </c>
      <c r="AR83" s="154"/>
      <c r="AT83" s="165" t="s">
        <v>16</v>
      </c>
      <c r="AU83" s="165"/>
      <c r="AW83" s="166" t="s">
        <v>25</v>
      </c>
      <c r="AX83" s="166"/>
      <c r="AZ83" s="166" t="s">
        <v>25</v>
      </c>
      <c r="BA83" s="166"/>
    </row>
    <row r="84" spans="1:53" ht="15.75" thickBot="1" x14ac:dyDescent="0.3">
      <c r="A84" s="174"/>
      <c r="B84" s="2">
        <v>1</v>
      </c>
      <c r="C84" s="2">
        <v>2</v>
      </c>
      <c r="D84" s="2">
        <v>3</v>
      </c>
      <c r="E84" s="2">
        <v>4</v>
      </c>
      <c r="F84" s="2">
        <v>5</v>
      </c>
      <c r="G84" s="41">
        <v>6</v>
      </c>
      <c r="H84" s="41">
        <v>7</v>
      </c>
      <c r="I84" s="2">
        <v>8</v>
      </c>
      <c r="J84" s="2">
        <v>9</v>
      </c>
      <c r="K84" s="2">
        <v>10</v>
      </c>
      <c r="L84" s="2">
        <v>11</v>
      </c>
      <c r="M84" s="2">
        <v>12</v>
      </c>
      <c r="N84" s="41">
        <v>13</v>
      </c>
      <c r="O84" s="41">
        <v>14</v>
      </c>
      <c r="P84" s="2">
        <v>15</v>
      </c>
      <c r="Q84" s="2">
        <v>16</v>
      </c>
      <c r="R84" s="2">
        <v>17</v>
      </c>
      <c r="S84" s="2">
        <v>18</v>
      </c>
      <c r="T84" s="2">
        <v>19</v>
      </c>
      <c r="U84" s="41">
        <v>20</v>
      </c>
      <c r="V84" s="41">
        <v>21</v>
      </c>
      <c r="W84" s="2">
        <v>22</v>
      </c>
      <c r="X84" s="2">
        <v>23</v>
      </c>
      <c r="Y84" s="2">
        <v>24</v>
      </c>
      <c r="Z84" s="68">
        <v>25</v>
      </c>
      <c r="AA84" s="2">
        <v>26</v>
      </c>
      <c r="AB84" s="41">
        <v>27</v>
      </c>
      <c r="AC84" s="41">
        <v>28</v>
      </c>
      <c r="AD84" s="2">
        <v>29</v>
      </c>
      <c r="AE84" s="2">
        <v>30</v>
      </c>
      <c r="AF84" s="15">
        <v>31</v>
      </c>
      <c r="AH84" s="25" t="s">
        <v>15</v>
      </c>
      <c r="AI84" s="25" t="s">
        <v>14</v>
      </c>
      <c r="AK84" s="27" t="s">
        <v>15</v>
      </c>
      <c r="AL84" s="27" t="s">
        <v>14</v>
      </c>
      <c r="AN84" s="29" t="s">
        <v>15</v>
      </c>
      <c r="AO84" s="29" t="s">
        <v>14</v>
      </c>
      <c r="AQ84" s="31" t="s">
        <v>15</v>
      </c>
      <c r="AR84" s="31" t="s">
        <v>14</v>
      </c>
      <c r="AT84" s="33" t="s">
        <v>15</v>
      </c>
      <c r="AU84" s="33" t="s">
        <v>14</v>
      </c>
      <c r="AW84" s="91" t="s">
        <v>15</v>
      </c>
      <c r="AX84" s="91" t="s">
        <v>14</v>
      </c>
      <c r="AZ84" s="91" t="s">
        <v>15</v>
      </c>
      <c r="BA84" s="91" t="s">
        <v>14</v>
      </c>
    </row>
    <row r="85" spans="1:53" ht="15.75" thickBot="1" x14ac:dyDescent="0.3">
      <c r="A85" s="83">
        <f>A8</f>
        <v>0</v>
      </c>
      <c r="B85" s="60" t="s">
        <v>11</v>
      </c>
      <c r="C85" s="36" t="s">
        <v>11</v>
      </c>
      <c r="D85" s="8" t="s">
        <v>10</v>
      </c>
      <c r="E85" s="8" t="s">
        <v>10</v>
      </c>
      <c r="F85" s="8" t="s">
        <v>10</v>
      </c>
      <c r="G85" s="44" t="s">
        <v>8</v>
      </c>
      <c r="H85" s="44" t="s">
        <v>8</v>
      </c>
      <c r="I85" s="48" t="s">
        <v>9</v>
      </c>
      <c r="J85" s="48" t="s">
        <v>9</v>
      </c>
      <c r="K85" s="48" t="s">
        <v>9</v>
      </c>
      <c r="L85" s="48" t="s">
        <v>9</v>
      </c>
      <c r="M85" s="48" t="s">
        <v>9</v>
      </c>
      <c r="N85" s="44" t="s">
        <v>8</v>
      </c>
      <c r="O85" s="44" t="s">
        <v>8</v>
      </c>
      <c r="P85" s="46" t="s">
        <v>7</v>
      </c>
      <c r="Q85" s="46" t="s">
        <v>7</v>
      </c>
      <c r="R85" s="46" t="s">
        <v>7</v>
      </c>
      <c r="S85" s="46" t="s">
        <v>7</v>
      </c>
      <c r="T85" s="46" t="s">
        <v>7</v>
      </c>
      <c r="U85" s="44" t="s">
        <v>8</v>
      </c>
      <c r="V85" s="44" t="s">
        <v>8</v>
      </c>
      <c r="W85" s="48" t="s">
        <v>9</v>
      </c>
      <c r="X85" s="48" t="s">
        <v>9</v>
      </c>
      <c r="Y85" s="48" t="s">
        <v>9</v>
      </c>
      <c r="Z85" s="20" t="s">
        <v>10</v>
      </c>
      <c r="AA85" s="48" t="s">
        <v>9</v>
      </c>
      <c r="AB85" s="44" t="s">
        <v>8</v>
      </c>
      <c r="AC85" s="44" t="s">
        <v>8</v>
      </c>
      <c r="AD85" s="8" t="s">
        <v>10</v>
      </c>
      <c r="AE85" s="8" t="s">
        <v>10</v>
      </c>
      <c r="AF85" s="12" t="s">
        <v>10</v>
      </c>
      <c r="AH85" s="25">
        <f>COUNTIF(B85:AF85,"N5")</f>
        <v>2</v>
      </c>
      <c r="AI85" s="26">
        <f>AH85*$AI$2</f>
        <v>1.0638888888888889</v>
      </c>
      <c r="AK85" s="27">
        <f>COUNTIF(B85:AF85,"J38")</f>
        <v>0</v>
      </c>
      <c r="AL85" s="28">
        <f>AK85*$AL$2</f>
        <v>0</v>
      </c>
      <c r="AN85" s="29">
        <f>COUNTIF(B85:AF85,"J1")</f>
        <v>9</v>
      </c>
      <c r="AO85" s="30">
        <f>AN85*$AO$2</f>
        <v>2.8125</v>
      </c>
      <c r="AQ85" s="31">
        <f>COUNTIF(A85:AF85,"S20")</f>
        <v>5</v>
      </c>
      <c r="AR85" s="32">
        <f>AQ85*$AR$2</f>
        <v>1.5625</v>
      </c>
      <c r="AT85" s="33">
        <f>SUM(AH85,AK85,AN85,AQ85)</f>
        <v>16</v>
      </c>
      <c r="AU85" s="34">
        <f>SUM(AI85,AL85,AO85,AR85)</f>
        <v>5.4388888888888891</v>
      </c>
      <c r="AW85" s="91">
        <f>COUNTIF(B85:AG85,"CA")</f>
        <v>0</v>
      </c>
      <c r="AX85" s="93">
        <f>AX78+AW85*$AT$2</f>
        <v>2.9166666666666665</v>
      </c>
      <c r="AZ85" s="91">
        <f>COUNTIF(B85:AG85,"CP")</f>
        <v>0</v>
      </c>
      <c r="BA85" s="93">
        <f>BA78+AZ85*$AU$2</f>
        <v>0</v>
      </c>
    </row>
    <row r="86" spans="1:53" x14ac:dyDescent="0.25">
      <c r="A86" s="84" t="s">
        <v>12</v>
      </c>
      <c r="B86" s="87"/>
      <c r="C86" s="87"/>
      <c r="D86" s="87"/>
      <c r="E86" s="79"/>
      <c r="F86" s="79"/>
      <c r="G86" s="78"/>
      <c r="H86" s="78"/>
      <c r="I86" s="87"/>
      <c r="J86" s="87"/>
      <c r="K86" s="87"/>
      <c r="L86" s="79"/>
      <c r="M86" s="79"/>
      <c r="N86" s="78"/>
      <c r="O86" s="78"/>
      <c r="P86" s="87"/>
      <c r="Q86" s="87"/>
      <c r="R86" s="87"/>
      <c r="S86" s="79"/>
      <c r="T86" s="79"/>
      <c r="U86" s="78"/>
      <c r="V86" s="78"/>
      <c r="W86" s="87"/>
      <c r="X86" s="87"/>
      <c r="Y86" s="87"/>
      <c r="Z86" s="79"/>
      <c r="AA86" s="79"/>
      <c r="AB86" s="78"/>
      <c r="AC86" s="78"/>
      <c r="AD86" s="87"/>
      <c r="AE86" s="87"/>
      <c r="AF86" s="87"/>
      <c r="AT86" s="74" t="s">
        <v>24</v>
      </c>
      <c r="AU86" s="34">
        <f>SUM(B86:AF86)</f>
        <v>0</v>
      </c>
    </row>
    <row r="87" spans="1:53" x14ac:dyDescent="0.25">
      <c r="A87" s="86"/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8"/>
      <c r="O87" s="88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H87" s="155" t="s">
        <v>22</v>
      </c>
      <c r="AI87" s="155"/>
      <c r="AK87" s="167" t="s">
        <v>23</v>
      </c>
      <c r="AL87" s="167"/>
      <c r="AQ87" s="168" t="s">
        <v>17</v>
      </c>
      <c r="AR87" s="168"/>
      <c r="AS87" s="168"/>
      <c r="AT87" s="168"/>
      <c r="AU87" s="34">
        <f>SUM(AU85:AU86)</f>
        <v>5.4388888888888891</v>
      </c>
    </row>
    <row r="88" spans="1:53" x14ac:dyDescent="0.25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H88" s="169">
        <v>0</v>
      </c>
      <c r="AI88" s="169"/>
      <c r="AJ88" s="86"/>
      <c r="AK88" s="169">
        <v>0</v>
      </c>
      <c r="AL88" s="169"/>
      <c r="AQ88" s="170">
        <f>AU81+AK88-AH88</f>
        <v>63.837499999999999</v>
      </c>
      <c r="AR88" s="170"/>
      <c r="AS88" s="170"/>
      <c r="AT88" s="170"/>
      <c r="AU88" s="34">
        <f>AU87+AQ88</f>
        <v>69.276388888888889</v>
      </c>
    </row>
    <row r="89" spans="1:53" ht="15.75" thickBot="1" x14ac:dyDescent="0.3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Q89" s="51"/>
      <c r="AR89" s="51"/>
      <c r="AS89" s="51"/>
      <c r="AT89" s="51"/>
      <c r="AU89" s="52"/>
    </row>
    <row r="90" spans="1:53" x14ac:dyDescent="0.25">
      <c r="A90" s="149">
        <v>42005</v>
      </c>
      <c r="B90" s="67" t="s">
        <v>1</v>
      </c>
      <c r="C90" s="1" t="s">
        <v>2</v>
      </c>
      <c r="D90" s="40" t="s">
        <v>3</v>
      </c>
      <c r="E90" s="40" t="s">
        <v>4</v>
      </c>
      <c r="F90" s="1" t="s">
        <v>5</v>
      </c>
      <c r="G90" s="1" t="s">
        <v>0</v>
      </c>
      <c r="H90" s="1" t="s">
        <v>0</v>
      </c>
      <c r="I90" s="1" t="s">
        <v>1</v>
      </c>
      <c r="J90" s="1" t="s">
        <v>2</v>
      </c>
      <c r="K90" s="40" t="s">
        <v>3</v>
      </c>
      <c r="L90" s="40" t="s">
        <v>4</v>
      </c>
      <c r="M90" s="1" t="s">
        <v>5</v>
      </c>
      <c r="N90" s="1" t="s">
        <v>0</v>
      </c>
      <c r="O90" s="1" t="s">
        <v>0</v>
      </c>
      <c r="P90" s="1" t="s">
        <v>1</v>
      </c>
      <c r="Q90" s="1" t="s">
        <v>2</v>
      </c>
      <c r="R90" s="40" t="s">
        <v>3</v>
      </c>
      <c r="S90" s="40" t="s">
        <v>4</v>
      </c>
      <c r="T90" s="1" t="s">
        <v>5</v>
      </c>
      <c r="U90" s="1" t="s">
        <v>0</v>
      </c>
      <c r="V90" s="1" t="s">
        <v>0</v>
      </c>
      <c r="W90" s="1" t="s">
        <v>1</v>
      </c>
      <c r="X90" s="1" t="s">
        <v>2</v>
      </c>
      <c r="Y90" s="40" t="s">
        <v>3</v>
      </c>
      <c r="Z90" s="40" t="s">
        <v>4</v>
      </c>
      <c r="AA90" s="1" t="s">
        <v>5</v>
      </c>
      <c r="AB90" s="1" t="s">
        <v>0</v>
      </c>
      <c r="AC90" s="1" t="s">
        <v>0</v>
      </c>
      <c r="AD90" s="1" t="s">
        <v>1</v>
      </c>
      <c r="AE90" s="1" t="s">
        <v>2</v>
      </c>
      <c r="AF90" s="40" t="s">
        <v>3</v>
      </c>
      <c r="AH90" s="151" t="s">
        <v>11</v>
      </c>
      <c r="AI90" s="151"/>
      <c r="AK90" s="152" t="s">
        <v>6</v>
      </c>
      <c r="AL90" s="152"/>
      <c r="AN90" s="153" t="s">
        <v>9</v>
      </c>
      <c r="AO90" s="153"/>
      <c r="AQ90" s="154" t="s">
        <v>7</v>
      </c>
      <c r="AR90" s="154"/>
      <c r="AT90" s="165" t="s">
        <v>16</v>
      </c>
      <c r="AU90" s="165"/>
      <c r="AW90" s="166" t="s">
        <v>25</v>
      </c>
      <c r="AX90" s="166"/>
      <c r="AZ90" s="166" t="s">
        <v>25</v>
      </c>
      <c r="BA90" s="166"/>
    </row>
    <row r="91" spans="1:53" ht="15.75" thickBot="1" x14ac:dyDescent="0.3">
      <c r="A91" s="150"/>
      <c r="B91" s="64">
        <v>1</v>
      </c>
      <c r="C91" s="2">
        <v>2</v>
      </c>
      <c r="D91" s="41">
        <v>3</v>
      </c>
      <c r="E91" s="41">
        <v>4</v>
      </c>
      <c r="F91" s="2">
        <v>5</v>
      </c>
      <c r="G91" s="2">
        <v>6</v>
      </c>
      <c r="H91" s="2">
        <v>7</v>
      </c>
      <c r="I91" s="2">
        <v>8</v>
      </c>
      <c r="J91" s="2">
        <v>9</v>
      </c>
      <c r="K91" s="41">
        <v>10</v>
      </c>
      <c r="L91" s="41">
        <v>11</v>
      </c>
      <c r="M91" s="2">
        <v>12</v>
      </c>
      <c r="N91" s="2">
        <v>13</v>
      </c>
      <c r="O91" s="2">
        <v>14</v>
      </c>
      <c r="P91" s="2">
        <v>15</v>
      </c>
      <c r="Q91" s="2">
        <v>16</v>
      </c>
      <c r="R91" s="41">
        <v>17</v>
      </c>
      <c r="S91" s="41">
        <v>18</v>
      </c>
      <c r="T91" s="2">
        <v>19</v>
      </c>
      <c r="U91" s="2">
        <v>20</v>
      </c>
      <c r="V91" s="2">
        <v>21</v>
      </c>
      <c r="W91" s="2">
        <v>22</v>
      </c>
      <c r="X91" s="2">
        <v>23</v>
      </c>
      <c r="Y91" s="41">
        <v>24</v>
      </c>
      <c r="Z91" s="41">
        <v>25</v>
      </c>
      <c r="AA91" s="2">
        <v>26</v>
      </c>
      <c r="AB91" s="2">
        <v>27</v>
      </c>
      <c r="AC91" s="2">
        <v>28</v>
      </c>
      <c r="AD91" s="2">
        <v>29</v>
      </c>
      <c r="AE91" s="2">
        <v>30</v>
      </c>
      <c r="AF91" s="41">
        <v>31</v>
      </c>
      <c r="AH91" s="25" t="s">
        <v>15</v>
      </c>
      <c r="AI91" s="25" t="s">
        <v>14</v>
      </c>
      <c r="AK91" s="27" t="s">
        <v>15</v>
      </c>
      <c r="AL91" s="27" t="s">
        <v>14</v>
      </c>
      <c r="AN91" s="29" t="s">
        <v>15</v>
      </c>
      <c r="AO91" s="29" t="s">
        <v>14</v>
      </c>
      <c r="AQ91" s="31" t="s">
        <v>15</v>
      </c>
      <c r="AR91" s="31" t="s">
        <v>14</v>
      </c>
      <c r="AT91" s="33" t="s">
        <v>15</v>
      </c>
      <c r="AU91" s="33" t="s">
        <v>14</v>
      </c>
      <c r="AW91" s="91" t="s">
        <v>15</v>
      </c>
      <c r="AX91" s="91" t="s">
        <v>14</v>
      </c>
      <c r="AZ91" s="91" t="s">
        <v>15</v>
      </c>
      <c r="BA91" s="91" t="s">
        <v>14</v>
      </c>
    </row>
    <row r="92" spans="1:53" ht="15.75" thickBot="1" x14ac:dyDescent="0.3">
      <c r="A92" s="83">
        <f>A8</f>
        <v>0</v>
      </c>
      <c r="B92" s="13" t="s">
        <v>10</v>
      </c>
      <c r="C92" s="36" t="s">
        <v>11</v>
      </c>
      <c r="D92" s="36" t="s">
        <v>11</v>
      </c>
      <c r="E92" s="36" t="s">
        <v>11</v>
      </c>
      <c r="F92" s="8" t="s">
        <v>10</v>
      </c>
      <c r="G92" s="8" t="s">
        <v>10</v>
      </c>
      <c r="H92" s="48" t="s">
        <v>9</v>
      </c>
      <c r="I92" s="48" t="s">
        <v>9</v>
      </c>
      <c r="J92" s="48" t="s">
        <v>9</v>
      </c>
      <c r="K92" s="44" t="s">
        <v>8</v>
      </c>
      <c r="L92" s="44" t="s">
        <v>8</v>
      </c>
      <c r="M92" s="48" t="s">
        <v>9</v>
      </c>
      <c r="N92" s="48" t="s">
        <v>9</v>
      </c>
      <c r="O92" s="48" t="s">
        <v>9</v>
      </c>
      <c r="P92" s="48" t="s">
        <v>9</v>
      </c>
      <c r="Q92" s="48" t="s">
        <v>9</v>
      </c>
      <c r="R92" s="44" t="s">
        <v>8</v>
      </c>
      <c r="S92" s="44" t="s">
        <v>8</v>
      </c>
      <c r="T92" s="48" t="s">
        <v>9</v>
      </c>
      <c r="U92" s="8" t="s">
        <v>10</v>
      </c>
      <c r="V92" s="36" t="s">
        <v>11</v>
      </c>
      <c r="W92" s="36" t="s">
        <v>11</v>
      </c>
      <c r="X92" s="8" t="s">
        <v>10</v>
      </c>
      <c r="Y92" s="44" t="s">
        <v>8</v>
      </c>
      <c r="Z92" s="44" t="s">
        <v>8</v>
      </c>
      <c r="AA92" s="48" t="s">
        <v>9</v>
      </c>
      <c r="AB92" s="48" t="s">
        <v>9</v>
      </c>
      <c r="AC92" s="9" t="s">
        <v>10</v>
      </c>
      <c r="AD92" s="9" t="s">
        <v>10</v>
      </c>
      <c r="AE92" s="7" t="s">
        <v>10</v>
      </c>
      <c r="AF92" s="59" t="s">
        <v>6</v>
      </c>
      <c r="AH92" s="25">
        <f>COUNTIF(B92:AF92,"N5")</f>
        <v>5</v>
      </c>
      <c r="AI92" s="26">
        <f>AH92*$AI$2</f>
        <v>2.6597222222222223</v>
      </c>
      <c r="AK92" s="27">
        <f>COUNTIF(B92:AF92,"J38")</f>
        <v>1</v>
      </c>
      <c r="AL92" s="28">
        <f>AK92*$AL$2</f>
        <v>0.5</v>
      </c>
      <c r="AN92" s="29">
        <f>COUNTIF(B92:AF92,"J1")</f>
        <v>11</v>
      </c>
      <c r="AO92" s="30">
        <f>AN92*$AO$2</f>
        <v>3.4375</v>
      </c>
      <c r="AQ92" s="31">
        <f>COUNTIF(A92:AF92,"S20")</f>
        <v>0</v>
      </c>
      <c r="AR92" s="32">
        <f>AQ92*$AR$2</f>
        <v>0</v>
      </c>
      <c r="AT92" s="33">
        <f>SUM(AH92,AK92,AN92,AQ92)</f>
        <v>17</v>
      </c>
      <c r="AU92" s="34">
        <f>SUM(AI92,AL92,AO92,AR92)</f>
        <v>6.5972222222222223</v>
      </c>
      <c r="AW92" s="91">
        <f>COUNTIF(B92:AG92,"CA")</f>
        <v>0</v>
      </c>
      <c r="AX92" s="93">
        <f>AW92*$AT$2</f>
        <v>0</v>
      </c>
      <c r="AZ92" s="91">
        <f>COUNTIF(B92:AG92,"CP")</f>
        <v>0</v>
      </c>
      <c r="BA92" s="93">
        <f>BA85+AZ92*$AU$2</f>
        <v>0</v>
      </c>
    </row>
    <row r="93" spans="1:53" x14ac:dyDescent="0.25">
      <c r="A93" s="84" t="s">
        <v>12</v>
      </c>
      <c r="B93" s="87"/>
      <c r="C93" s="87"/>
      <c r="D93" s="78"/>
      <c r="E93" s="78"/>
      <c r="F93" s="79"/>
      <c r="G93" s="87"/>
      <c r="H93" s="87"/>
      <c r="I93" s="87"/>
      <c r="J93" s="87"/>
      <c r="K93" s="78"/>
      <c r="L93" s="78"/>
      <c r="M93" s="79"/>
      <c r="N93" s="87"/>
      <c r="O93" s="87"/>
      <c r="P93" s="87"/>
      <c r="Q93" s="87"/>
      <c r="R93" s="78"/>
      <c r="S93" s="78"/>
      <c r="T93" s="79"/>
      <c r="U93" s="87"/>
      <c r="V93" s="87"/>
      <c r="W93" s="87"/>
      <c r="X93" s="87"/>
      <c r="Y93" s="78"/>
      <c r="Z93" s="78"/>
      <c r="AA93" s="79"/>
      <c r="AB93" s="87"/>
      <c r="AC93" s="87"/>
      <c r="AD93" s="89"/>
      <c r="AE93" s="87"/>
      <c r="AF93" s="78"/>
      <c r="AG93" s="21"/>
      <c r="AT93" s="74" t="s">
        <v>24</v>
      </c>
      <c r="AU93" s="34">
        <f>SUM(B93:AF93)</f>
        <v>0</v>
      </c>
    </row>
    <row r="94" spans="1:53" x14ac:dyDescent="0.25">
      <c r="AH94" s="155" t="s">
        <v>22</v>
      </c>
      <c r="AI94" s="155"/>
      <c r="AK94" s="167" t="s">
        <v>23</v>
      </c>
      <c r="AL94" s="167"/>
      <c r="AQ94" s="168" t="s">
        <v>17</v>
      </c>
      <c r="AR94" s="168"/>
      <c r="AS94" s="168"/>
      <c r="AT94" s="168"/>
      <c r="AU94" s="34">
        <f>SUM(AU92:AU93)</f>
        <v>6.5972222222222223</v>
      </c>
    </row>
    <row r="95" spans="1:53" x14ac:dyDescent="0.25">
      <c r="AH95" s="169">
        <v>0</v>
      </c>
      <c r="AI95" s="169"/>
      <c r="AJ95" s="86"/>
      <c r="AK95" s="169">
        <v>0</v>
      </c>
      <c r="AL95" s="169"/>
      <c r="AM95" s="86"/>
      <c r="AQ95" s="170">
        <f>AU88+AK95-AH95</f>
        <v>69.276388888888889</v>
      </c>
      <c r="AR95" s="170"/>
      <c r="AS95" s="170"/>
      <c r="AT95" s="170"/>
      <c r="AU95" s="34">
        <f>AU94+AQ95</f>
        <v>75.873611111111117</v>
      </c>
    </row>
    <row r="97" spans="2:46" x14ac:dyDescent="0.25">
      <c r="B97" s="175" t="s">
        <v>28</v>
      </c>
      <c r="C97" s="175"/>
      <c r="D97" s="175"/>
      <c r="E97" s="175"/>
      <c r="F97" s="175"/>
      <c r="G97" s="175"/>
      <c r="H97" s="175"/>
      <c r="I97" s="175"/>
      <c r="K97" s="175" t="s">
        <v>29</v>
      </c>
      <c r="L97" s="175"/>
      <c r="M97" s="175"/>
      <c r="N97" s="175"/>
      <c r="O97" s="175"/>
      <c r="P97" s="175"/>
      <c r="Q97" s="175"/>
      <c r="R97" s="175"/>
    </row>
    <row r="98" spans="2:46" x14ac:dyDescent="0.25">
      <c r="B98" s="176" t="s">
        <v>9</v>
      </c>
      <c r="C98" s="176"/>
      <c r="D98" s="177" t="s">
        <v>7</v>
      </c>
      <c r="E98" s="177"/>
      <c r="F98" s="178" t="s">
        <v>11</v>
      </c>
      <c r="G98" s="178"/>
      <c r="H98" s="179" t="s">
        <v>6</v>
      </c>
      <c r="I98" s="179"/>
      <c r="K98" s="176" t="s">
        <v>9</v>
      </c>
      <c r="L98" s="176"/>
      <c r="M98" s="177" t="s">
        <v>7</v>
      </c>
      <c r="N98" s="177"/>
      <c r="O98" s="178" t="s">
        <v>11</v>
      </c>
      <c r="P98" s="178"/>
      <c r="Q98" s="179" t="s">
        <v>6</v>
      </c>
      <c r="R98" s="179"/>
      <c r="AR98" s="23"/>
    </row>
    <row r="99" spans="2:46" x14ac:dyDescent="0.25">
      <c r="B99" s="176">
        <v>126</v>
      </c>
      <c r="C99" s="176"/>
      <c r="D99" s="177">
        <v>27</v>
      </c>
      <c r="E99" s="177"/>
      <c r="F99" s="178">
        <v>35</v>
      </c>
      <c r="G99" s="178"/>
      <c r="H99" s="179">
        <v>11</v>
      </c>
      <c r="I99" s="179"/>
      <c r="K99" s="176">
        <f>AN8+AN15+AN22+AN29+AN36+AN43+AN50+AN57+AN64+AN71+AN78+AN85</f>
        <v>114</v>
      </c>
      <c r="L99" s="176"/>
      <c r="M99" s="177">
        <f>AQ8+AQ15+AQ22+AQ29+AQ36+AQ43+AQ50+AQ57+AQ64+AQ71+AQ78+AQ85</f>
        <v>27</v>
      </c>
      <c r="N99" s="177"/>
      <c r="O99" s="178">
        <f>AH8+AH15+AH22+AH29+AH36+AH43+AH50+AH57+AH64+AH71+AH78+AH85</f>
        <v>38</v>
      </c>
      <c r="P99" s="178"/>
      <c r="Q99" s="179">
        <f>AK8+AK15+AK22+AK29+AK36+AK43+AK50+AK57+AK64+AK71+AK78+AK85</f>
        <v>10</v>
      </c>
      <c r="R99" s="179"/>
      <c r="AT99" s="23"/>
    </row>
    <row r="100" spans="2:46" x14ac:dyDescent="0.25">
      <c r="B100" s="181">
        <f>B99*AO2</f>
        <v>39.375</v>
      </c>
      <c r="C100" s="181"/>
      <c r="D100" s="182">
        <f>D99*AR2</f>
        <v>8.4375</v>
      </c>
      <c r="E100" s="182"/>
      <c r="F100" s="183">
        <f>F99*AI2</f>
        <v>18.618055555555557</v>
      </c>
      <c r="G100" s="183"/>
      <c r="H100" s="184">
        <f>H99*AL2</f>
        <v>5.5</v>
      </c>
      <c r="I100" s="184"/>
      <c r="K100" s="181">
        <f>K99*AO2</f>
        <v>35.625</v>
      </c>
      <c r="L100" s="181"/>
      <c r="M100" s="182">
        <f>M99*AR2</f>
        <v>8.4375</v>
      </c>
      <c r="N100" s="182"/>
      <c r="O100" s="183">
        <f>O99*AI2</f>
        <v>20.213888888888889</v>
      </c>
      <c r="P100" s="183"/>
      <c r="Q100" s="184">
        <f>Q99*AL2</f>
        <v>5</v>
      </c>
      <c r="R100" s="184"/>
    </row>
    <row r="101" spans="2:46" x14ac:dyDescent="0.25">
      <c r="B101" s="180">
        <f>B100+D100+F100+H100</f>
        <v>71.930555555555557</v>
      </c>
      <c r="C101" s="180"/>
      <c r="D101" s="180"/>
      <c r="E101" s="180"/>
      <c r="F101" s="180"/>
      <c r="G101" s="180"/>
      <c r="H101" s="180"/>
      <c r="I101" s="180"/>
      <c r="K101" s="180">
        <f>K100+M100+O100+Q100</f>
        <v>69.276388888888889</v>
      </c>
      <c r="L101" s="180"/>
      <c r="M101" s="180"/>
      <c r="N101" s="180"/>
      <c r="O101" s="180"/>
      <c r="P101" s="180"/>
      <c r="Q101" s="180"/>
      <c r="R101" s="180"/>
    </row>
  </sheetData>
  <mergeCells count="223">
    <mergeCell ref="B101:I101"/>
    <mergeCell ref="K101:R101"/>
    <mergeCell ref="O99:P99"/>
    <mergeCell ref="Q99:R99"/>
    <mergeCell ref="B100:C100"/>
    <mergeCell ref="D100:E100"/>
    <mergeCell ref="F100:G100"/>
    <mergeCell ref="H100:I100"/>
    <mergeCell ref="K100:L100"/>
    <mergeCell ref="M100:N100"/>
    <mergeCell ref="O100:P100"/>
    <mergeCell ref="Q100:R100"/>
    <mergeCell ref="B99:C99"/>
    <mergeCell ref="D99:E99"/>
    <mergeCell ref="F99:G99"/>
    <mergeCell ref="H99:I99"/>
    <mergeCell ref="K99:L99"/>
    <mergeCell ref="M99:N99"/>
    <mergeCell ref="B97:I97"/>
    <mergeCell ref="K97:R97"/>
    <mergeCell ref="B98:C98"/>
    <mergeCell ref="D98:E98"/>
    <mergeCell ref="F98:G98"/>
    <mergeCell ref="H98:I98"/>
    <mergeCell ref="K98:L98"/>
    <mergeCell ref="M98:N98"/>
    <mergeCell ref="O98:P98"/>
    <mergeCell ref="Q98:R98"/>
    <mergeCell ref="AW90:AX90"/>
    <mergeCell ref="AZ90:BA90"/>
    <mergeCell ref="AH94:AI94"/>
    <mergeCell ref="AK94:AL94"/>
    <mergeCell ref="AQ94:AT94"/>
    <mergeCell ref="AH95:AI95"/>
    <mergeCell ref="AK95:AL95"/>
    <mergeCell ref="AQ95:AT95"/>
    <mergeCell ref="A90:A91"/>
    <mergeCell ref="AH90:AI90"/>
    <mergeCell ref="AK90:AL90"/>
    <mergeCell ref="AN90:AO90"/>
    <mergeCell ref="AQ90:AR90"/>
    <mergeCell ref="AT90:AU90"/>
    <mergeCell ref="AW83:AX83"/>
    <mergeCell ref="AZ83:BA83"/>
    <mergeCell ref="AH87:AI87"/>
    <mergeCell ref="AK87:AL87"/>
    <mergeCell ref="AQ87:AT87"/>
    <mergeCell ref="AH88:AI88"/>
    <mergeCell ref="AK88:AL88"/>
    <mergeCell ref="AQ88:AT88"/>
    <mergeCell ref="A83:A84"/>
    <mergeCell ref="AH83:AI83"/>
    <mergeCell ref="AK83:AL83"/>
    <mergeCell ref="AN83:AO83"/>
    <mergeCell ref="AQ83:AR83"/>
    <mergeCell ref="AT83:AU83"/>
    <mergeCell ref="AW76:AX76"/>
    <mergeCell ref="AZ76:BA76"/>
    <mergeCell ref="AH80:AI80"/>
    <mergeCell ref="AK80:AL80"/>
    <mergeCell ref="AQ80:AT80"/>
    <mergeCell ref="AH81:AI81"/>
    <mergeCell ref="AK81:AL81"/>
    <mergeCell ref="AQ81:AT81"/>
    <mergeCell ref="A76:A77"/>
    <mergeCell ref="AH76:AI76"/>
    <mergeCell ref="AK76:AL76"/>
    <mergeCell ref="AN76:AO76"/>
    <mergeCell ref="AQ76:AR76"/>
    <mergeCell ref="AT76:AU76"/>
    <mergeCell ref="AW69:AX69"/>
    <mergeCell ref="AZ69:BA69"/>
    <mergeCell ref="AH73:AI73"/>
    <mergeCell ref="AK73:AL73"/>
    <mergeCell ref="AQ73:AT73"/>
    <mergeCell ref="AH74:AI74"/>
    <mergeCell ref="AK74:AL74"/>
    <mergeCell ref="AQ74:AT74"/>
    <mergeCell ref="A69:A70"/>
    <mergeCell ref="AH69:AI69"/>
    <mergeCell ref="AK69:AL69"/>
    <mergeCell ref="AN69:AO69"/>
    <mergeCell ref="AQ69:AR69"/>
    <mergeCell ref="AT69:AU69"/>
    <mergeCell ref="AW62:AX62"/>
    <mergeCell ref="AZ62:BA62"/>
    <mergeCell ref="AH66:AI66"/>
    <mergeCell ref="AK66:AL66"/>
    <mergeCell ref="AQ66:AT66"/>
    <mergeCell ref="AH67:AI67"/>
    <mergeCell ref="AK67:AL67"/>
    <mergeCell ref="AQ67:AT67"/>
    <mergeCell ref="A62:A63"/>
    <mergeCell ref="AH62:AI62"/>
    <mergeCell ref="AK62:AL62"/>
    <mergeCell ref="AN62:AO62"/>
    <mergeCell ref="AQ62:AR62"/>
    <mergeCell ref="AT62:AU62"/>
    <mergeCell ref="AW55:AX55"/>
    <mergeCell ref="AZ55:BA55"/>
    <mergeCell ref="AH59:AI59"/>
    <mergeCell ref="AK59:AL59"/>
    <mergeCell ref="AQ59:AT59"/>
    <mergeCell ref="AH60:AI60"/>
    <mergeCell ref="AK60:AL60"/>
    <mergeCell ref="AQ60:AT60"/>
    <mergeCell ref="A55:A56"/>
    <mergeCell ref="AH55:AI55"/>
    <mergeCell ref="AK55:AL55"/>
    <mergeCell ref="AN55:AO55"/>
    <mergeCell ref="AQ55:AR55"/>
    <mergeCell ref="AT55:AU55"/>
    <mergeCell ref="AW48:AX48"/>
    <mergeCell ref="AZ48:BA48"/>
    <mergeCell ref="AH52:AI52"/>
    <mergeCell ref="AK52:AL52"/>
    <mergeCell ref="AQ52:AT52"/>
    <mergeCell ref="AH53:AI53"/>
    <mergeCell ref="AK53:AL53"/>
    <mergeCell ref="AQ53:AT53"/>
    <mergeCell ref="A48:A49"/>
    <mergeCell ref="AH48:AI48"/>
    <mergeCell ref="AK48:AL48"/>
    <mergeCell ref="AN48:AO48"/>
    <mergeCell ref="AQ48:AR48"/>
    <mergeCell ref="AT48:AU48"/>
    <mergeCell ref="AW41:AX41"/>
    <mergeCell ref="AZ41:BA41"/>
    <mergeCell ref="AH45:AI45"/>
    <mergeCell ref="AK45:AL45"/>
    <mergeCell ref="AQ45:AT45"/>
    <mergeCell ref="AH46:AI46"/>
    <mergeCell ref="AK46:AL46"/>
    <mergeCell ref="AQ46:AT46"/>
    <mergeCell ref="A41:A42"/>
    <mergeCell ref="AH41:AI41"/>
    <mergeCell ref="AK41:AL41"/>
    <mergeCell ref="AN41:AO41"/>
    <mergeCell ref="AQ41:AR41"/>
    <mergeCell ref="AT41:AU41"/>
    <mergeCell ref="AW34:AX34"/>
    <mergeCell ref="AZ34:BA34"/>
    <mergeCell ref="AH38:AI38"/>
    <mergeCell ref="AK38:AL38"/>
    <mergeCell ref="AQ38:AT38"/>
    <mergeCell ref="AH39:AI39"/>
    <mergeCell ref="AK39:AL39"/>
    <mergeCell ref="AQ39:AT39"/>
    <mergeCell ref="A34:A35"/>
    <mergeCell ref="AH34:AI34"/>
    <mergeCell ref="AK34:AL34"/>
    <mergeCell ref="AN34:AO34"/>
    <mergeCell ref="AQ34:AR34"/>
    <mergeCell ref="AT34:AU34"/>
    <mergeCell ref="AW27:AX27"/>
    <mergeCell ref="AZ27:BA27"/>
    <mergeCell ref="AH31:AI31"/>
    <mergeCell ref="AK31:AL31"/>
    <mergeCell ref="AQ31:AT31"/>
    <mergeCell ref="AH32:AI32"/>
    <mergeCell ref="AK32:AL32"/>
    <mergeCell ref="AQ32:AT32"/>
    <mergeCell ref="A27:A28"/>
    <mergeCell ref="AH27:AI27"/>
    <mergeCell ref="AK27:AL27"/>
    <mergeCell ref="AN27:AO27"/>
    <mergeCell ref="AQ27:AR27"/>
    <mergeCell ref="AT27:AU27"/>
    <mergeCell ref="AW20:AX20"/>
    <mergeCell ref="AZ20:BA20"/>
    <mergeCell ref="AH24:AI24"/>
    <mergeCell ref="AK24:AL24"/>
    <mergeCell ref="AQ24:AT24"/>
    <mergeCell ref="AH25:AI25"/>
    <mergeCell ref="AK25:AL25"/>
    <mergeCell ref="AQ25:AT25"/>
    <mergeCell ref="A20:A21"/>
    <mergeCell ref="AH20:AI20"/>
    <mergeCell ref="AK20:AL20"/>
    <mergeCell ref="AN20:AO20"/>
    <mergeCell ref="AQ20:AR20"/>
    <mergeCell ref="AT20:AU20"/>
    <mergeCell ref="AH17:AI17"/>
    <mergeCell ref="AK17:AL17"/>
    <mergeCell ref="AQ17:AT17"/>
    <mergeCell ref="AH18:AI18"/>
    <mergeCell ref="AK18:AL18"/>
    <mergeCell ref="AQ18:AT18"/>
    <mergeCell ref="AH11:AI11"/>
    <mergeCell ref="AK11:AL11"/>
    <mergeCell ref="AQ11:AT11"/>
    <mergeCell ref="A13:A14"/>
    <mergeCell ref="AH13:AI13"/>
    <mergeCell ref="AK13:AL13"/>
    <mergeCell ref="AN13:AO13"/>
    <mergeCell ref="AQ13:AR13"/>
    <mergeCell ref="AT13:AU13"/>
    <mergeCell ref="AT6:AU6"/>
    <mergeCell ref="AW6:AX6"/>
    <mergeCell ref="AZ6:BA6"/>
    <mergeCell ref="AH10:AI10"/>
    <mergeCell ref="AK10:AL10"/>
    <mergeCell ref="AQ10:AT10"/>
    <mergeCell ref="AW13:AX13"/>
    <mergeCell ref="AZ13:BA13"/>
    <mergeCell ref="W3:AA4"/>
    <mergeCell ref="A6:A7"/>
    <mergeCell ref="AH6:AI6"/>
    <mergeCell ref="AK6:AL6"/>
    <mergeCell ref="AN6:AO6"/>
    <mergeCell ref="AQ6:AR6"/>
    <mergeCell ref="B2:D2"/>
    <mergeCell ref="F2:G2"/>
    <mergeCell ref="O2:P2"/>
    <mergeCell ref="R2:S3"/>
    <mergeCell ref="W2:AA2"/>
    <mergeCell ref="B3:D4"/>
    <mergeCell ref="F3:G4"/>
    <mergeCell ref="I3:J3"/>
    <mergeCell ref="L3:M3"/>
    <mergeCell ref="O3:P3"/>
    <mergeCell ref="AB3:AE4"/>
    <mergeCell ref="AB2:AE2"/>
  </mergeCells>
  <conditionalFormatting sqref="E14:H14 L14:O14 S14:V14 Z14:AC14">
    <cfRule type="cellIs" dxfId="909" priority="14" stopIfTrue="1" operator="equal">
      <formula>"W"</formula>
    </cfRule>
    <cfRule type="cellIs" dxfId="908" priority="15" stopIfTrue="1" operator="equal">
      <formula>"S"</formula>
    </cfRule>
    <cfRule type="expression" dxfId="907" priority="16" stopIfTrue="1">
      <formula>OR(E13="D",E13="S",E13="F")</formula>
    </cfRule>
  </conditionalFormatting>
  <conditionalFormatting sqref="B3:D4">
    <cfRule type="cellIs" dxfId="906" priority="12" operator="lessThan">
      <formula>65.0416666666667</formula>
    </cfRule>
    <cfRule type="cellIs" dxfId="905" priority="13" operator="greaterThan">
      <formula>65.0416666666667</formula>
    </cfRule>
  </conditionalFormatting>
  <conditionalFormatting sqref="R2:S3">
    <cfRule type="cellIs" dxfId="904" priority="11" operator="greaterThan">
      <formula>0</formula>
    </cfRule>
  </conditionalFormatting>
  <conditionalFormatting sqref="A6:AF12 B22:AF22 B29:AE29 B36:AF36 B43:AF43 B50:AF50 B57:AF57 B64:AF64 B71:AF71 B78:AF78 B85:AF85 B92:AF92 A13:AC15 AE13:AF15">
    <cfRule type="cellIs" dxfId="903" priority="9" stopIfTrue="1" operator="equal">
      <formula>"RH"</formula>
    </cfRule>
    <cfRule type="cellIs" dxfId="902" priority="10" stopIfTrue="1" operator="equal">
      <formula>"CP"</formula>
    </cfRule>
    <cfRule type="cellIs" dxfId="901" priority="17" stopIfTrue="1" operator="equal">
      <formula>"N5"</formula>
    </cfRule>
    <cfRule type="cellIs" dxfId="900" priority="18" stopIfTrue="1" operator="equal">
      <formula>"J38"</formula>
    </cfRule>
    <cfRule type="cellIs" dxfId="899" priority="19" stopIfTrue="1" operator="equal">
      <formula>"CA"</formula>
    </cfRule>
    <cfRule type="cellIs" dxfId="898" priority="20" stopIfTrue="1" operator="equal">
      <formula>"S20"</formula>
    </cfRule>
    <cfRule type="cellIs" dxfId="897" priority="21" stopIfTrue="1" operator="equal">
      <formula>"J1"</formula>
    </cfRule>
    <cfRule type="cellIs" dxfId="896" priority="22" stopIfTrue="1" operator="equal">
      <formula>"R"</formula>
    </cfRule>
  </conditionalFormatting>
  <conditionalFormatting sqref="AD13:AD15">
    <cfRule type="cellIs" dxfId="895" priority="1" stopIfTrue="1" operator="equal">
      <formula>"RH"</formula>
    </cfRule>
    <cfRule type="cellIs" dxfId="894" priority="2" stopIfTrue="1" operator="equal">
      <formula>"CP"</formula>
    </cfRule>
    <cfRule type="cellIs" dxfId="893" priority="3" stopIfTrue="1" operator="equal">
      <formula>"N5"</formula>
    </cfRule>
    <cfRule type="cellIs" dxfId="892" priority="4" stopIfTrue="1" operator="equal">
      <formula>"J38"</formula>
    </cfRule>
    <cfRule type="cellIs" dxfId="891" priority="5" stopIfTrue="1" operator="equal">
      <formula>"CA"</formula>
    </cfRule>
    <cfRule type="cellIs" dxfId="890" priority="6" stopIfTrue="1" operator="equal">
      <formula>"S20"</formula>
    </cfRule>
    <cfRule type="cellIs" dxfId="889" priority="7" stopIfTrue="1" operator="equal">
      <formula>"J1"</formula>
    </cfRule>
    <cfRule type="cellIs" dxfId="888" priority="8" stopIfTrue="1" operator="equal">
      <formula>"R"</formula>
    </cfRule>
  </conditionalFormatting>
  <pageMargins left="0.17708333333333334" right="0.11458333333333333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A101"/>
  <sheetViews>
    <sheetView showGridLines="0" zoomScale="85" zoomScaleNormal="85" workbookViewId="0">
      <pane ySplit="1305" activePane="bottomLeft"/>
      <selection activeCell="B3" sqref="B3:D4"/>
      <selection pane="bottomLeft" activeCell="A9" sqref="A9"/>
    </sheetView>
  </sheetViews>
  <sheetFormatPr baseColWidth="10" defaultColWidth="9.140625" defaultRowHeight="15" x14ac:dyDescent="0.25"/>
  <cols>
    <col min="1" max="1" width="16" customWidth="1"/>
    <col min="2" max="8" width="4.7109375" customWidth="1"/>
    <col min="9" max="9" width="4.28515625" customWidth="1"/>
    <col min="10" max="22" width="4.7109375" customWidth="1"/>
    <col min="23" max="23" width="4.42578125" customWidth="1"/>
    <col min="24" max="32" width="4.7109375" customWidth="1"/>
    <col min="33" max="33" width="3" customWidth="1"/>
    <col min="34" max="34" width="5.140625" customWidth="1"/>
    <col min="35" max="35" width="7.85546875" customWidth="1"/>
    <col min="36" max="36" width="2.28515625" customWidth="1"/>
    <col min="37" max="37" width="5" customWidth="1"/>
    <col min="38" max="38" width="10" customWidth="1"/>
    <col min="39" max="39" width="2.42578125" customWidth="1"/>
    <col min="40" max="40" width="5" customWidth="1"/>
    <col min="41" max="41" width="7.7109375" customWidth="1"/>
    <col min="42" max="42" width="2.28515625" customWidth="1"/>
    <col min="43" max="43" width="5" customWidth="1"/>
    <col min="45" max="45" width="2.5703125" customWidth="1"/>
    <col min="46" max="46" width="9.5703125" bestFit="1" customWidth="1"/>
    <col min="48" max="48" width="1.85546875" customWidth="1"/>
    <col min="51" max="51" width="1.85546875" customWidth="1"/>
  </cols>
  <sheetData>
    <row r="1" spans="1:53" ht="14.45" x14ac:dyDescent="0.3">
      <c r="AI1" s="73" t="s">
        <v>11</v>
      </c>
      <c r="AJ1" s="73"/>
      <c r="AK1" s="74"/>
      <c r="AL1" s="73" t="s">
        <v>6</v>
      </c>
      <c r="AM1" s="74"/>
      <c r="AN1" s="74"/>
      <c r="AO1" s="73" t="s">
        <v>9</v>
      </c>
      <c r="AP1" s="74"/>
      <c r="AQ1" s="74"/>
      <c r="AR1" s="73" t="s">
        <v>7</v>
      </c>
      <c r="AT1" s="77" t="s">
        <v>25</v>
      </c>
      <c r="AU1" s="101" t="s">
        <v>27</v>
      </c>
    </row>
    <row r="2" spans="1:53" ht="17.25" customHeight="1" x14ac:dyDescent="0.25">
      <c r="B2" s="155" t="s">
        <v>13</v>
      </c>
      <c r="C2" s="155"/>
      <c r="D2" s="155"/>
      <c r="E2" s="72"/>
      <c r="F2" s="155" t="s">
        <v>26</v>
      </c>
      <c r="G2" s="155"/>
      <c r="I2" s="74" t="s">
        <v>20</v>
      </c>
      <c r="J2" s="74"/>
      <c r="K2" s="74"/>
      <c r="L2" s="74"/>
      <c r="M2" s="74"/>
      <c r="N2" s="77" t="s">
        <v>19</v>
      </c>
      <c r="O2" s="156">
        <v>65.625</v>
      </c>
      <c r="P2" s="156"/>
      <c r="R2" s="157" t="str">
        <f>IF(O2&gt;O3,TEXT((O2-O3),"-[h]:mm"),TEXT((O3-O2),"[h]:mm"))</f>
        <v>-44:40</v>
      </c>
      <c r="S2" s="157"/>
      <c r="W2" s="158" t="s">
        <v>21</v>
      </c>
      <c r="X2" s="158"/>
      <c r="Y2" s="158"/>
      <c r="Z2" s="158"/>
      <c r="AA2" s="158"/>
      <c r="AB2" s="158" t="s">
        <v>30</v>
      </c>
      <c r="AC2" s="158"/>
      <c r="AD2" s="158"/>
      <c r="AE2" s="158"/>
      <c r="AI2" s="75">
        <v>0.53194444444444444</v>
      </c>
      <c r="AJ2" s="75"/>
      <c r="AK2" s="76"/>
      <c r="AL2" s="75">
        <v>0.5</v>
      </c>
      <c r="AM2" s="76"/>
      <c r="AN2" s="76"/>
      <c r="AO2" s="75">
        <v>0.3125</v>
      </c>
      <c r="AP2" s="76"/>
      <c r="AQ2" s="76"/>
      <c r="AR2" s="75">
        <v>0.3125</v>
      </c>
      <c r="AT2" s="92">
        <v>0.29166666666666669</v>
      </c>
      <c r="AU2" s="92">
        <v>0.5</v>
      </c>
    </row>
    <row r="3" spans="1:53" ht="15" customHeight="1" x14ac:dyDescent="0.25">
      <c r="A3" s="23">
        <v>65.625</v>
      </c>
      <c r="B3" s="159">
        <f>AU88</f>
        <v>66.649999999999991</v>
      </c>
      <c r="C3" s="159"/>
      <c r="D3" s="159"/>
      <c r="E3" s="24"/>
      <c r="F3" s="160">
        <f>AX85+BA85</f>
        <v>6.8333333333333339</v>
      </c>
      <c r="G3" s="160"/>
      <c r="I3" s="156">
        <v>71.930555555555557</v>
      </c>
      <c r="J3" s="156"/>
      <c r="K3" s="73" t="s">
        <v>18</v>
      </c>
      <c r="L3" s="156">
        <v>8.1666666666666661</v>
      </c>
      <c r="M3" s="156"/>
      <c r="N3" s="77" t="s">
        <v>19</v>
      </c>
      <c r="O3" s="156">
        <f>I3-L3</f>
        <v>63.763888888888893</v>
      </c>
      <c r="P3" s="158"/>
      <c r="R3" s="157"/>
      <c r="S3" s="157"/>
      <c r="W3" s="148">
        <v>4.1736111111111116</v>
      </c>
      <c r="X3" s="148"/>
      <c r="Y3" s="148"/>
      <c r="Z3" s="148"/>
      <c r="AA3" s="148"/>
      <c r="AB3" s="161">
        <f>W3+A4</f>
        <v>5.198611111111112</v>
      </c>
      <c r="AC3" s="162"/>
      <c r="AD3" s="162"/>
      <c r="AE3" s="162"/>
    </row>
    <row r="4" spans="1:53" ht="15" customHeight="1" x14ac:dyDescent="0.25">
      <c r="A4" s="118" t="str">
        <f>IF(A3&gt;B3,TEXT((A3-B3),"-[h]:mm"),TEXT((B3-A3),"[h]:mm"))</f>
        <v>24:36</v>
      </c>
      <c r="B4" s="159"/>
      <c r="C4" s="159"/>
      <c r="D4" s="159"/>
      <c r="F4" s="160"/>
      <c r="G4" s="160"/>
      <c r="I4" s="24"/>
      <c r="J4" s="24"/>
      <c r="W4" s="148"/>
      <c r="X4" s="148"/>
      <c r="Y4" s="148"/>
      <c r="Z4" s="148"/>
      <c r="AA4" s="148"/>
      <c r="AB4" s="162"/>
      <c r="AC4" s="162"/>
      <c r="AD4" s="162"/>
      <c r="AE4" s="162"/>
    </row>
    <row r="5" spans="1:53" thickBot="1" x14ac:dyDescent="0.35">
      <c r="I5" s="22"/>
    </row>
    <row r="6" spans="1:53" x14ac:dyDescent="0.25">
      <c r="A6" s="149">
        <v>40179</v>
      </c>
      <c r="B6" s="67" t="s">
        <v>0</v>
      </c>
      <c r="C6" s="1" t="s">
        <v>1</v>
      </c>
      <c r="D6" s="1" t="s">
        <v>2</v>
      </c>
      <c r="E6" s="40" t="s">
        <v>3</v>
      </c>
      <c r="F6" s="40" t="s">
        <v>4</v>
      </c>
      <c r="G6" s="1" t="s">
        <v>5</v>
      </c>
      <c r="H6" s="1" t="s">
        <v>0</v>
      </c>
      <c r="I6" s="1" t="s">
        <v>0</v>
      </c>
      <c r="J6" s="1" t="s">
        <v>1</v>
      </c>
      <c r="K6" s="1" t="s">
        <v>2</v>
      </c>
      <c r="L6" s="40" t="s">
        <v>3</v>
      </c>
      <c r="M6" s="40" t="s">
        <v>4</v>
      </c>
      <c r="N6" s="1" t="s">
        <v>5</v>
      </c>
      <c r="O6" s="1" t="s">
        <v>0</v>
      </c>
      <c r="P6" s="1" t="s">
        <v>0</v>
      </c>
      <c r="Q6" s="1" t="s">
        <v>1</v>
      </c>
      <c r="R6" s="1" t="s">
        <v>2</v>
      </c>
      <c r="S6" s="40" t="s">
        <v>3</v>
      </c>
      <c r="T6" s="40" t="s">
        <v>4</v>
      </c>
      <c r="U6" s="1" t="s">
        <v>5</v>
      </c>
      <c r="V6" s="1" t="s">
        <v>0</v>
      </c>
      <c r="W6" s="1" t="s">
        <v>0</v>
      </c>
      <c r="X6" s="1" t="s">
        <v>1</v>
      </c>
      <c r="Y6" s="1" t="s">
        <v>2</v>
      </c>
      <c r="Z6" s="40" t="s">
        <v>3</v>
      </c>
      <c r="AA6" s="40" t="s">
        <v>4</v>
      </c>
      <c r="AB6" s="1" t="s">
        <v>5</v>
      </c>
      <c r="AC6" s="1" t="s">
        <v>0</v>
      </c>
      <c r="AD6" s="1" t="s">
        <v>0</v>
      </c>
      <c r="AE6" s="1" t="s">
        <v>1</v>
      </c>
      <c r="AF6" s="1" t="s">
        <v>2</v>
      </c>
      <c r="AH6" s="151" t="s">
        <v>11</v>
      </c>
      <c r="AI6" s="151"/>
      <c r="AK6" s="152" t="s">
        <v>6</v>
      </c>
      <c r="AL6" s="152"/>
      <c r="AN6" s="153" t="s">
        <v>9</v>
      </c>
      <c r="AO6" s="153"/>
      <c r="AQ6" s="154" t="s">
        <v>7</v>
      </c>
      <c r="AR6" s="154"/>
      <c r="AT6" s="165" t="s">
        <v>16</v>
      </c>
      <c r="AU6" s="165"/>
      <c r="AW6" s="166" t="s">
        <v>25</v>
      </c>
      <c r="AX6" s="166"/>
      <c r="AZ6" s="166" t="s">
        <v>27</v>
      </c>
      <c r="BA6" s="166"/>
    </row>
    <row r="7" spans="1:53" ht="15.75" thickBot="1" x14ac:dyDescent="0.3">
      <c r="A7" s="150"/>
      <c r="B7" s="80">
        <v>1</v>
      </c>
      <c r="C7" s="2">
        <v>2</v>
      </c>
      <c r="D7" s="2">
        <v>3</v>
      </c>
      <c r="E7" s="41">
        <v>4</v>
      </c>
      <c r="F7" s="41">
        <v>5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41">
        <v>11</v>
      </c>
      <c r="M7" s="41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41">
        <v>18</v>
      </c>
      <c r="T7" s="41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41">
        <v>25</v>
      </c>
      <c r="AA7" s="41">
        <v>26</v>
      </c>
      <c r="AB7" s="2">
        <v>27</v>
      </c>
      <c r="AC7" s="2">
        <v>28</v>
      </c>
      <c r="AD7" s="2">
        <v>31</v>
      </c>
      <c r="AE7" s="2">
        <v>30</v>
      </c>
      <c r="AF7" s="2">
        <v>31</v>
      </c>
      <c r="AH7" s="25" t="s">
        <v>15</v>
      </c>
      <c r="AI7" s="25" t="s">
        <v>14</v>
      </c>
      <c r="AK7" s="27" t="s">
        <v>15</v>
      </c>
      <c r="AL7" s="27" t="s">
        <v>14</v>
      </c>
      <c r="AN7" s="29" t="s">
        <v>15</v>
      </c>
      <c r="AO7" s="29" t="s">
        <v>14</v>
      </c>
      <c r="AQ7" s="31" t="s">
        <v>15</v>
      </c>
      <c r="AR7" s="31" t="s">
        <v>14</v>
      </c>
      <c r="AT7" s="33" t="s">
        <v>15</v>
      </c>
      <c r="AU7" s="33" t="s">
        <v>14</v>
      </c>
      <c r="AW7" s="91" t="s">
        <v>15</v>
      </c>
      <c r="AX7" s="91" t="s">
        <v>14</v>
      </c>
      <c r="AZ7" s="91" t="s">
        <v>15</v>
      </c>
      <c r="BA7" s="91" t="s">
        <v>14</v>
      </c>
    </row>
    <row r="8" spans="1:53" thickBot="1" x14ac:dyDescent="0.35">
      <c r="A8" s="83"/>
      <c r="B8" s="37" t="s">
        <v>10</v>
      </c>
      <c r="C8" s="38" t="s">
        <v>7</v>
      </c>
      <c r="D8" s="38" t="s">
        <v>7</v>
      </c>
      <c r="E8" s="42" t="s">
        <v>8</v>
      </c>
      <c r="F8" s="42" t="s">
        <v>8</v>
      </c>
      <c r="G8" s="39" t="s">
        <v>9</v>
      </c>
      <c r="H8" s="39" t="s">
        <v>9</v>
      </c>
      <c r="I8" s="39" t="s">
        <v>9</v>
      </c>
      <c r="J8" s="39" t="s">
        <v>25</v>
      </c>
      <c r="K8" s="39" t="s">
        <v>25</v>
      </c>
      <c r="L8" s="42" t="s">
        <v>8</v>
      </c>
      <c r="M8" s="42" t="s">
        <v>8</v>
      </c>
      <c r="N8" s="3" t="s">
        <v>10</v>
      </c>
      <c r="O8" s="3" t="s">
        <v>10</v>
      </c>
      <c r="P8" s="4" t="s">
        <v>10</v>
      </c>
      <c r="Q8" s="4" t="s">
        <v>10</v>
      </c>
      <c r="R8" s="35" t="s">
        <v>11</v>
      </c>
      <c r="S8" s="35" t="s">
        <v>11</v>
      </c>
      <c r="T8" s="35" t="s">
        <v>11</v>
      </c>
      <c r="U8" s="3" t="s">
        <v>10</v>
      </c>
      <c r="V8" s="3" t="s">
        <v>10</v>
      </c>
      <c r="W8" s="39" t="s">
        <v>9</v>
      </c>
      <c r="X8" s="39" t="s">
        <v>9</v>
      </c>
      <c r="Y8" s="39" t="s">
        <v>10</v>
      </c>
      <c r="Z8" s="42" t="s">
        <v>8</v>
      </c>
      <c r="AA8" s="42" t="s">
        <v>8</v>
      </c>
      <c r="AB8" s="39" t="s">
        <v>9</v>
      </c>
      <c r="AC8" s="39" t="s">
        <v>10</v>
      </c>
      <c r="AD8" s="39" t="s">
        <v>11</v>
      </c>
      <c r="AE8" s="39" t="s">
        <v>11</v>
      </c>
      <c r="AF8" s="47" t="s">
        <v>10</v>
      </c>
      <c r="AH8" s="25">
        <f>COUNTIF(B8:AF8,"N5")</f>
        <v>5</v>
      </c>
      <c r="AI8" s="26">
        <f>AH8*$AI$2</f>
        <v>2.6597222222222223</v>
      </c>
      <c r="AK8" s="27">
        <f>COUNTIF(B8:AF8,"J38")</f>
        <v>0</v>
      </c>
      <c r="AL8" s="28">
        <f>AK8*$AL$2</f>
        <v>0</v>
      </c>
      <c r="AN8" s="29">
        <f>COUNTIF(B8:AF8,"J1")</f>
        <v>6</v>
      </c>
      <c r="AO8" s="30">
        <f>AN8*$AO$2</f>
        <v>1.875</v>
      </c>
      <c r="AQ8" s="31">
        <f>COUNTIF(A8:AF8,"S20")</f>
        <v>2</v>
      </c>
      <c r="AR8" s="32">
        <f>AQ8*$AR$2</f>
        <v>0.625</v>
      </c>
      <c r="AT8" s="33">
        <f>SUM(AH8,AK8,AN8,AQ8)</f>
        <v>13</v>
      </c>
      <c r="AU8" s="34">
        <f>SUM(AI8,AL8,AO8,AR8)</f>
        <v>5.1597222222222223</v>
      </c>
      <c r="AW8" s="91">
        <f>COUNTIF(B8:AG8,"CA")</f>
        <v>2</v>
      </c>
      <c r="AX8" s="93">
        <f>AW8*$AT$2</f>
        <v>0.58333333333333337</v>
      </c>
      <c r="AZ8" s="91">
        <f>COUNTIF(B8:AG8,"CP")</f>
        <v>0</v>
      </c>
      <c r="BA8" s="93">
        <f>AZ8*$AU$2</f>
        <v>0</v>
      </c>
    </row>
    <row r="9" spans="1:53" ht="14.45" x14ac:dyDescent="0.3">
      <c r="A9" s="84" t="s">
        <v>12</v>
      </c>
      <c r="B9" s="85"/>
      <c r="C9" s="85"/>
      <c r="D9" s="85"/>
      <c r="E9" s="43"/>
      <c r="F9" s="43"/>
      <c r="G9" s="85"/>
      <c r="H9" s="85"/>
      <c r="I9" s="85"/>
      <c r="J9" s="85"/>
      <c r="K9" s="85"/>
      <c r="L9" s="43"/>
      <c r="M9" s="43"/>
      <c r="N9" s="85"/>
      <c r="O9" s="85"/>
      <c r="P9" s="85"/>
      <c r="Q9" s="85"/>
      <c r="R9" s="85"/>
      <c r="S9" s="43"/>
      <c r="T9" s="43"/>
      <c r="U9" s="85"/>
      <c r="V9" s="85"/>
      <c r="W9" s="85"/>
      <c r="X9" s="85">
        <v>0.4375</v>
      </c>
      <c r="Y9" s="85"/>
      <c r="Z9" s="43"/>
      <c r="AA9" s="43"/>
      <c r="AB9" s="85"/>
      <c r="AC9" s="85"/>
      <c r="AD9" s="85"/>
      <c r="AE9" s="85"/>
      <c r="AF9" s="85"/>
      <c r="AT9" s="74" t="s">
        <v>24</v>
      </c>
      <c r="AU9" s="34">
        <f>SUM(B9:AF9)</f>
        <v>0.4375</v>
      </c>
    </row>
    <row r="10" spans="1:53" x14ac:dyDescent="0.25">
      <c r="A10" s="86"/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5"/>
      <c r="T10" s="5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H10" s="155" t="s">
        <v>22</v>
      </c>
      <c r="AI10" s="155"/>
      <c r="AK10" s="167" t="s">
        <v>23</v>
      </c>
      <c r="AL10" s="167"/>
      <c r="AQ10" s="168" t="s">
        <v>17</v>
      </c>
      <c r="AR10" s="168"/>
      <c r="AS10" s="168"/>
      <c r="AT10" s="168"/>
      <c r="AU10" s="34">
        <f>SUM(AU8:AU9)</f>
        <v>5.5972222222222223</v>
      </c>
    </row>
    <row r="11" spans="1:53" ht="14.45" x14ac:dyDescent="0.3">
      <c r="A11" s="86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H11" s="169">
        <v>0</v>
      </c>
      <c r="AI11" s="169"/>
      <c r="AJ11" s="86"/>
      <c r="AK11" s="169">
        <v>0</v>
      </c>
      <c r="AL11" s="169"/>
      <c r="AQ11" s="170">
        <f>AK11-AH11</f>
        <v>0</v>
      </c>
      <c r="AR11" s="170"/>
      <c r="AS11" s="170"/>
      <c r="AT11" s="170"/>
      <c r="AU11" s="34">
        <f>AU10+AQ11</f>
        <v>5.5972222222222223</v>
      </c>
    </row>
    <row r="12" spans="1:53" thickBot="1" x14ac:dyDescent="0.35">
      <c r="A12" s="86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</row>
    <row r="13" spans="1:53" ht="15.75" thickTop="1" x14ac:dyDescent="0.25">
      <c r="A13" s="163">
        <v>41671</v>
      </c>
      <c r="B13" s="40" t="s">
        <v>3</v>
      </c>
      <c r="C13" s="40" t="s">
        <v>4</v>
      </c>
      <c r="D13" s="1" t="s">
        <v>5</v>
      </c>
      <c r="E13" s="1" t="s">
        <v>0</v>
      </c>
      <c r="F13" s="1" t="s">
        <v>0</v>
      </c>
      <c r="G13" s="1" t="s">
        <v>1</v>
      </c>
      <c r="H13" s="1" t="s">
        <v>2</v>
      </c>
      <c r="I13" s="40" t="s">
        <v>3</v>
      </c>
      <c r="J13" s="40" t="s">
        <v>4</v>
      </c>
      <c r="K13" s="1" t="s">
        <v>5</v>
      </c>
      <c r="L13" s="1" t="s">
        <v>0</v>
      </c>
      <c r="M13" s="1" t="s">
        <v>0</v>
      </c>
      <c r="N13" s="1" t="s">
        <v>1</v>
      </c>
      <c r="O13" s="1" t="s">
        <v>2</v>
      </c>
      <c r="P13" s="40" t="s">
        <v>3</v>
      </c>
      <c r="Q13" s="40" t="s">
        <v>4</v>
      </c>
      <c r="R13" s="1" t="s">
        <v>5</v>
      </c>
      <c r="S13" s="1" t="s">
        <v>0</v>
      </c>
      <c r="T13" s="1" t="s">
        <v>0</v>
      </c>
      <c r="U13" s="1" t="s">
        <v>1</v>
      </c>
      <c r="V13" s="1" t="s">
        <v>2</v>
      </c>
      <c r="W13" s="40" t="s">
        <v>3</v>
      </c>
      <c r="X13" s="40" t="s">
        <v>4</v>
      </c>
      <c r="Y13" s="1" t="s">
        <v>5</v>
      </c>
      <c r="Z13" s="1" t="s">
        <v>0</v>
      </c>
      <c r="AA13" s="1" t="s">
        <v>0</v>
      </c>
      <c r="AB13" s="1" t="s">
        <v>1</v>
      </c>
      <c r="AC13" s="1" t="s">
        <v>2</v>
      </c>
      <c r="AD13" s="86"/>
      <c r="AE13" s="86"/>
      <c r="AF13" s="86"/>
      <c r="AH13" s="151" t="s">
        <v>11</v>
      </c>
      <c r="AI13" s="151"/>
      <c r="AK13" s="152" t="s">
        <v>6</v>
      </c>
      <c r="AL13" s="152"/>
      <c r="AN13" s="153" t="s">
        <v>9</v>
      </c>
      <c r="AO13" s="153"/>
      <c r="AQ13" s="154" t="s">
        <v>7</v>
      </c>
      <c r="AR13" s="154"/>
      <c r="AT13" s="165" t="s">
        <v>16</v>
      </c>
      <c r="AU13" s="165"/>
      <c r="AW13" s="166" t="s">
        <v>25</v>
      </c>
      <c r="AX13" s="166"/>
      <c r="AZ13" s="166" t="s">
        <v>25</v>
      </c>
      <c r="BA13" s="166"/>
    </row>
    <row r="14" spans="1:53" ht="15.75" thickBot="1" x14ac:dyDescent="0.3">
      <c r="A14" s="164"/>
      <c r="B14" s="41">
        <v>1</v>
      </c>
      <c r="C14" s="41">
        <v>2</v>
      </c>
      <c r="D14" s="2">
        <v>3</v>
      </c>
      <c r="E14" s="2">
        <v>4</v>
      </c>
      <c r="F14" s="6">
        <v>5</v>
      </c>
      <c r="G14" s="6">
        <v>6</v>
      </c>
      <c r="H14" s="2">
        <v>7</v>
      </c>
      <c r="I14" s="41">
        <v>8</v>
      </c>
      <c r="J14" s="41">
        <v>9</v>
      </c>
      <c r="K14" s="2">
        <v>10</v>
      </c>
      <c r="L14" s="2">
        <v>11</v>
      </c>
      <c r="M14" s="6">
        <v>12</v>
      </c>
      <c r="N14" s="6">
        <v>13</v>
      </c>
      <c r="O14" s="2">
        <v>14</v>
      </c>
      <c r="P14" s="41">
        <v>15</v>
      </c>
      <c r="Q14" s="41">
        <v>16</v>
      </c>
      <c r="R14" s="2">
        <v>17</v>
      </c>
      <c r="S14" s="2">
        <v>18</v>
      </c>
      <c r="T14" s="6">
        <v>19</v>
      </c>
      <c r="U14" s="6">
        <v>20</v>
      </c>
      <c r="V14" s="2">
        <v>21</v>
      </c>
      <c r="W14" s="41">
        <v>22</v>
      </c>
      <c r="X14" s="41">
        <v>23</v>
      </c>
      <c r="Y14" s="2">
        <v>24</v>
      </c>
      <c r="Z14" s="2">
        <v>25</v>
      </c>
      <c r="AA14" s="6">
        <v>26</v>
      </c>
      <c r="AB14" s="6">
        <v>27</v>
      </c>
      <c r="AC14" s="2">
        <v>28</v>
      </c>
      <c r="AD14" s="86"/>
      <c r="AE14" s="86"/>
      <c r="AF14" s="86"/>
      <c r="AH14" s="25" t="s">
        <v>15</v>
      </c>
      <c r="AI14" s="25" t="s">
        <v>14</v>
      </c>
      <c r="AK14" s="27" t="s">
        <v>15</v>
      </c>
      <c r="AL14" s="27" t="s">
        <v>14</v>
      </c>
      <c r="AN14" s="29" t="s">
        <v>15</v>
      </c>
      <c r="AO14" s="29" t="s">
        <v>14</v>
      </c>
      <c r="AQ14" s="31" t="s">
        <v>15</v>
      </c>
      <c r="AR14" s="31" t="s">
        <v>14</v>
      </c>
      <c r="AT14" s="33" t="s">
        <v>15</v>
      </c>
      <c r="AU14" s="33" t="s">
        <v>14</v>
      </c>
      <c r="AW14" s="91" t="s">
        <v>15</v>
      </c>
      <c r="AX14" s="91" t="s">
        <v>14</v>
      </c>
      <c r="AZ14" s="91" t="s">
        <v>15</v>
      </c>
      <c r="BA14" s="91" t="s">
        <v>14</v>
      </c>
    </row>
    <row r="15" spans="1:53" thickBot="1" x14ac:dyDescent="0.35">
      <c r="A15" s="83">
        <f>A8</f>
        <v>0</v>
      </c>
      <c r="B15" s="45" t="s">
        <v>8</v>
      </c>
      <c r="C15" s="44" t="s">
        <v>8</v>
      </c>
      <c r="D15" s="48" t="s">
        <v>9</v>
      </c>
      <c r="E15" s="8" t="s">
        <v>9</v>
      </c>
      <c r="F15" s="36" t="s">
        <v>9</v>
      </c>
      <c r="G15" s="36" t="s">
        <v>9</v>
      </c>
      <c r="H15" s="8" t="s">
        <v>9</v>
      </c>
      <c r="I15" s="44" t="s">
        <v>8</v>
      </c>
      <c r="J15" s="44" t="s">
        <v>8</v>
      </c>
      <c r="K15" s="48" t="s">
        <v>9</v>
      </c>
      <c r="L15" s="48" t="s">
        <v>9</v>
      </c>
      <c r="M15" s="9" t="s">
        <v>10</v>
      </c>
      <c r="N15" s="9" t="s">
        <v>9</v>
      </c>
      <c r="O15" s="7" t="s">
        <v>10</v>
      </c>
      <c r="P15" s="50" t="s">
        <v>6</v>
      </c>
      <c r="Q15" s="50" t="s">
        <v>6</v>
      </c>
      <c r="R15" s="7" t="s">
        <v>10</v>
      </c>
      <c r="S15" s="48" t="s">
        <v>9</v>
      </c>
      <c r="T15" s="48" t="s">
        <v>9</v>
      </c>
      <c r="U15" s="48" t="s">
        <v>9</v>
      </c>
      <c r="V15" s="48" t="s">
        <v>9</v>
      </c>
      <c r="W15" s="44" t="s">
        <v>8</v>
      </c>
      <c r="X15" s="44" t="s">
        <v>8</v>
      </c>
      <c r="Y15" s="36" t="s">
        <v>11</v>
      </c>
      <c r="Z15" s="36" t="s">
        <v>11</v>
      </c>
      <c r="AA15" s="8" t="s">
        <v>10</v>
      </c>
      <c r="AB15" s="8" t="s">
        <v>10</v>
      </c>
      <c r="AC15" s="8" t="s">
        <v>10</v>
      </c>
      <c r="AD15" s="86"/>
      <c r="AE15" s="86"/>
      <c r="AF15" s="86"/>
      <c r="AH15" s="25">
        <f>COUNTIF(B15:AF15,"N5")</f>
        <v>2</v>
      </c>
      <c r="AI15" s="26">
        <f>AH15*$AI$2</f>
        <v>1.0638888888888889</v>
      </c>
      <c r="AK15" s="27">
        <f>COUNTIF(B15:AF15,"J38")</f>
        <v>2</v>
      </c>
      <c r="AL15" s="28">
        <f>AK15*$AL$2</f>
        <v>1</v>
      </c>
      <c r="AN15" s="29">
        <f>COUNTIF(B15:AF15,"J1")</f>
        <v>12</v>
      </c>
      <c r="AO15" s="30">
        <f>AN15*$AO$2</f>
        <v>3.75</v>
      </c>
      <c r="AQ15" s="31">
        <f>COUNTIF(A15:AF15,"S20")</f>
        <v>0</v>
      </c>
      <c r="AR15" s="32">
        <f>AQ15*$AR$2</f>
        <v>0</v>
      </c>
      <c r="AT15" s="33">
        <f>SUM(AH15,AK15,AN15,AQ15)</f>
        <v>16</v>
      </c>
      <c r="AU15" s="34">
        <f>SUM(AI15,AL15,AO15,AR15)</f>
        <v>5.8138888888888891</v>
      </c>
      <c r="AW15" s="91">
        <f>COUNTIF(B15:AG15,"CA")</f>
        <v>0</v>
      </c>
      <c r="AX15" s="93">
        <f>AX8+AW15*$AT$2</f>
        <v>0.58333333333333337</v>
      </c>
      <c r="AZ15" s="91">
        <f>COUNTIF(B15:AG15,"CP")</f>
        <v>0</v>
      </c>
      <c r="BA15" s="93">
        <f>BA8+AZ15*$AU$2</f>
        <v>0</v>
      </c>
    </row>
    <row r="16" spans="1:53" ht="14.45" x14ac:dyDescent="0.3">
      <c r="A16" s="84" t="s">
        <v>12</v>
      </c>
      <c r="B16" s="78"/>
      <c r="C16" s="78"/>
      <c r="D16" s="87"/>
      <c r="E16" s="79"/>
      <c r="F16" s="79"/>
      <c r="G16" s="89">
        <v>0.1875</v>
      </c>
      <c r="H16" s="89">
        <v>6.25E-2</v>
      </c>
      <c r="I16" s="78"/>
      <c r="J16" s="78"/>
      <c r="K16" s="87"/>
      <c r="L16" s="79"/>
      <c r="M16" s="79"/>
      <c r="N16" s="87"/>
      <c r="O16" s="87"/>
      <c r="P16" s="78"/>
      <c r="Q16" s="78"/>
      <c r="R16" s="87"/>
      <c r="S16" s="79"/>
      <c r="T16" s="79"/>
      <c r="U16" s="87"/>
      <c r="V16" s="87"/>
      <c r="W16" s="78"/>
      <c r="X16" s="78"/>
      <c r="Y16" s="87"/>
      <c r="Z16" s="79"/>
      <c r="AA16" s="79"/>
      <c r="AB16" s="87"/>
      <c r="AC16" s="87"/>
      <c r="AD16" s="86"/>
      <c r="AE16" s="86"/>
      <c r="AF16" s="86"/>
      <c r="AT16" s="74" t="s">
        <v>24</v>
      </c>
      <c r="AU16" s="34">
        <f>SUM(B16:AF16)</f>
        <v>0.25</v>
      </c>
    </row>
    <row r="17" spans="1:53" x14ac:dyDescent="0.25">
      <c r="A17" s="86"/>
      <c r="B17" s="86"/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H17" s="155" t="s">
        <v>22</v>
      </c>
      <c r="AI17" s="155"/>
      <c r="AK17" s="167" t="s">
        <v>23</v>
      </c>
      <c r="AL17" s="167"/>
      <c r="AQ17" s="168" t="s">
        <v>17</v>
      </c>
      <c r="AR17" s="168"/>
      <c r="AS17" s="168"/>
      <c r="AT17" s="168"/>
      <c r="AU17" s="34">
        <f>SUM(AU15:AU16)</f>
        <v>6.0638888888888891</v>
      </c>
    </row>
    <row r="18" spans="1:53" ht="14.45" x14ac:dyDescent="0.3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131"/>
      <c r="AF18" s="86"/>
      <c r="AH18" s="169">
        <v>0.4375</v>
      </c>
      <c r="AI18" s="169"/>
      <c r="AJ18" s="86"/>
      <c r="AK18" s="169">
        <v>0</v>
      </c>
      <c r="AL18" s="169"/>
      <c r="AQ18" s="170">
        <f>AU11+AK18-AH18</f>
        <v>5.1597222222222223</v>
      </c>
      <c r="AR18" s="170"/>
      <c r="AS18" s="170"/>
      <c r="AT18" s="170"/>
      <c r="AU18" s="34">
        <f>AU17+AQ18</f>
        <v>11.223611111111111</v>
      </c>
    </row>
    <row r="19" spans="1:53" thickBot="1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53" ht="15.75" thickTop="1" x14ac:dyDescent="0.25">
      <c r="A20" s="171">
        <v>41699</v>
      </c>
      <c r="B20" s="40" t="s">
        <v>3</v>
      </c>
      <c r="C20" s="40" t="s">
        <v>4</v>
      </c>
      <c r="D20" s="1" t="s">
        <v>5</v>
      </c>
      <c r="E20" s="1" t="s">
        <v>0</v>
      </c>
      <c r="F20" s="1" t="s">
        <v>0</v>
      </c>
      <c r="G20" s="1" t="s">
        <v>1</v>
      </c>
      <c r="H20" s="1" t="s">
        <v>2</v>
      </c>
      <c r="I20" s="40" t="s">
        <v>3</v>
      </c>
      <c r="J20" s="40" t="s">
        <v>4</v>
      </c>
      <c r="K20" s="1" t="s">
        <v>5</v>
      </c>
      <c r="L20" s="1" t="s">
        <v>0</v>
      </c>
      <c r="M20" s="1" t="s">
        <v>0</v>
      </c>
      <c r="N20" s="1" t="s">
        <v>1</v>
      </c>
      <c r="O20" s="1" t="s">
        <v>2</v>
      </c>
      <c r="P20" s="40" t="s">
        <v>3</v>
      </c>
      <c r="Q20" s="40" t="s">
        <v>4</v>
      </c>
      <c r="R20" s="1" t="s">
        <v>5</v>
      </c>
      <c r="S20" s="1" t="s">
        <v>0</v>
      </c>
      <c r="T20" s="1" t="s">
        <v>0</v>
      </c>
      <c r="U20" s="1" t="s">
        <v>1</v>
      </c>
      <c r="V20" s="1" t="s">
        <v>2</v>
      </c>
      <c r="W20" s="40" t="s">
        <v>3</v>
      </c>
      <c r="X20" s="40" t="s">
        <v>4</v>
      </c>
      <c r="Y20" s="1" t="s">
        <v>5</v>
      </c>
      <c r="Z20" s="1" t="s">
        <v>0</v>
      </c>
      <c r="AA20" s="1" t="s">
        <v>0</v>
      </c>
      <c r="AB20" s="1" t="s">
        <v>1</v>
      </c>
      <c r="AC20" s="1" t="s">
        <v>2</v>
      </c>
      <c r="AD20" s="40" t="s">
        <v>3</v>
      </c>
      <c r="AE20" s="40" t="s">
        <v>4</v>
      </c>
      <c r="AF20" s="1" t="s">
        <v>5</v>
      </c>
      <c r="AH20" s="151" t="s">
        <v>11</v>
      </c>
      <c r="AI20" s="151"/>
      <c r="AK20" s="152" t="s">
        <v>6</v>
      </c>
      <c r="AL20" s="152"/>
      <c r="AN20" s="153" t="s">
        <v>9</v>
      </c>
      <c r="AO20" s="153"/>
      <c r="AQ20" s="154" t="s">
        <v>7</v>
      </c>
      <c r="AR20" s="154"/>
      <c r="AT20" s="165" t="s">
        <v>16</v>
      </c>
      <c r="AU20" s="165"/>
      <c r="AW20" s="166" t="s">
        <v>25</v>
      </c>
      <c r="AX20" s="166"/>
      <c r="AZ20" s="166" t="s">
        <v>25</v>
      </c>
      <c r="BA20" s="166"/>
    </row>
    <row r="21" spans="1:53" ht="15.75" thickBot="1" x14ac:dyDescent="0.3">
      <c r="A21" s="172"/>
      <c r="B21" s="41">
        <v>1</v>
      </c>
      <c r="C21" s="41">
        <v>2</v>
      </c>
      <c r="D21" s="2">
        <v>3</v>
      </c>
      <c r="E21" s="2">
        <v>4</v>
      </c>
      <c r="F21" s="2">
        <v>5</v>
      </c>
      <c r="G21" s="2">
        <v>6</v>
      </c>
      <c r="H21" s="2">
        <v>7</v>
      </c>
      <c r="I21" s="41">
        <v>8</v>
      </c>
      <c r="J21" s="41">
        <v>9</v>
      </c>
      <c r="K21" s="2">
        <v>10</v>
      </c>
      <c r="L21" s="2">
        <v>11</v>
      </c>
      <c r="M21" s="2">
        <v>12</v>
      </c>
      <c r="N21" s="2">
        <v>13</v>
      </c>
      <c r="O21" s="2">
        <v>14</v>
      </c>
      <c r="P21" s="41">
        <v>15</v>
      </c>
      <c r="Q21" s="41">
        <v>16</v>
      </c>
      <c r="R21" s="2">
        <v>17</v>
      </c>
      <c r="S21" s="2">
        <v>18</v>
      </c>
      <c r="T21" s="2">
        <v>19</v>
      </c>
      <c r="U21" s="2">
        <v>20</v>
      </c>
      <c r="V21" s="2">
        <v>21</v>
      </c>
      <c r="W21" s="41">
        <v>22</v>
      </c>
      <c r="X21" s="41">
        <v>23</v>
      </c>
      <c r="Y21" s="2">
        <v>24</v>
      </c>
      <c r="Z21" s="2">
        <v>25</v>
      </c>
      <c r="AA21" s="2">
        <v>26</v>
      </c>
      <c r="AB21" s="2">
        <v>27</v>
      </c>
      <c r="AC21" s="2">
        <v>28</v>
      </c>
      <c r="AD21" s="41">
        <v>29</v>
      </c>
      <c r="AE21" s="41">
        <v>30</v>
      </c>
      <c r="AF21" s="2">
        <v>31</v>
      </c>
      <c r="AH21" s="25" t="s">
        <v>15</v>
      </c>
      <c r="AI21" s="25" t="s">
        <v>14</v>
      </c>
      <c r="AK21" s="27" t="s">
        <v>15</v>
      </c>
      <c r="AL21" s="27" t="s">
        <v>14</v>
      </c>
      <c r="AN21" s="29" t="s">
        <v>15</v>
      </c>
      <c r="AO21" s="29" t="s">
        <v>14</v>
      </c>
      <c r="AQ21" s="31" t="s">
        <v>15</v>
      </c>
      <c r="AR21" s="31" t="s">
        <v>14</v>
      </c>
      <c r="AT21" s="33" t="s">
        <v>15</v>
      </c>
      <c r="AU21" s="33" t="s">
        <v>14</v>
      </c>
      <c r="AW21" s="91" t="s">
        <v>15</v>
      </c>
      <c r="AX21" s="91" t="s">
        <v>14</v>
      </c>
      <c r="AZ21" s="91" t="s">
        <v>15</v>
      </c>
      <c r="BA21" s="91" t="s">
        <v>14</v>
      </c>
    </row>
    <row r="22" spans="1:53" thickBot="1" x14ac:dyDescent="0.35">
      <c r="A22" s="83">
        <f>A8</f>
        <v>0</v>
      </c>
      <c r="B22" s="45" t="s">
        <v>8</v>
      </c>
      <c r="C22" s="44" t="s">
        <v>8</v>
      </c>
      <c r="D22" s="48" t="s">
        <v>9</v>
      </c>
      <c r="E22" s="48" t="s">
        <v>7</v>
      </c>
      <c r="F22" s="48" t="s">
        <v>7</v>
      </c>
      <c r="G22" s="48" t="s">
        <v>9</v>
      </c>
      <c r="H22" s="48" t="s">
        <v>7</v>
      </c>
      <c r="I22" s="44" t="s">
        <v>8</v>
      </c>
      <c r="J22" s="44" t="s">
        <v>8</v>
      </c>
      <c r="K22" s="46" t="s">
        <v>7</v>
      </c>
      <c r="L22" s="46" t="s">
        <v>7</v>
      </c>
      <c r="M22" s="46" t="s">
        <v>7</v>
      </c>
      <c r="N22" s="46" t="s">
        <v>7</v>
      </c>
      <c r="O22" s="46" t="s">
        <v>7</v>
      </c>
      <c r="P22" s="44" t="s">
        <v>8</v>
      </c>
      <c r="Q22" s="44" t="s">
        <v>8</v>
      </c>
      <c r="R22" s="48" t="s">
        <v>9</v>
      </c>
      <c r="S22" s="48" t="s">
        <v>9</v>
      </c>
      <c r="T22" s="48" t="s">
        <v>9</v>
      </c>
      <c r="U22" s="48" t="s">
        <v>9</v>
      </c>
      <c r="V22" s="48" t="s">
        <v>9</v>
      </c>
      <c r="W22" s="44" t="s">
        <v>8</v>
      </c>
      <c r="X22" s="44" t="s">
        <v>8</v>
      </c>
      <c r="Y22" s="8" t="s">
        <v>10</v>
      </c>
      <c r="Z22" s="8" t="s">
        <v>10</v>
      </c>
      <c r="AA22" s="7" t="s">
        <v>10</v>
      </c>
      <c r="AB22" s="7" t="s">
        <v>9</v>
      </c>
      <c r="AC22" s="36" t="s">
        <v>11</v>
      </c>
      <c r="AD22" s="36" t="s">
        <v>11</v>
      </c>
      <c r="AE22" s="36" t="s">
        <v>11</v>
      </c>
      <c r="AF22" s="10" t="s">
        <v>10</v>
      </c>
      <c r="AH22" s="25">
        <f>COUNTIF(B22:AF22,"N5")</f>
        <v>3</v>
      </c>
      <c r="AI22" s="26">
        <f>AH22*$AI$2</f>
        <v>1.5958333333333332</v>
      </c>
      <c r="AK22" s="27">
        <f>COUNTIF(B22:AF22,"J38")</f>
        <v>0</v>
      </c>
      <c r="AL22" s="28">
        <f>AK22*$AL$2</f>
        <v>0</v>
      </c>
      <c r="AN22" s="29">
        <f>COUNTIF(B22:AF22,"J1")</f>
        <v>8</v>
      </c>
      <c r="AO22" s="30">
        <f>AN22*$AO$2</f>
        <v>2.5</v>
      </c>
      <c r="AQ22" s="31">
        <f>COUNTIF(A22:AF22,"S20")</f>
        <v>8</v>
      </c>
      <c r="AR22" s="32">
        <f>AQ22*$AR$2</f>
        <v>2.5</v>
      </c>
      <c r="AT22" s="33">
        <f>SUM(AH22,AK22,AN22,AQ22)</f>
        <v>19</v>
      </c>
      <c r="AU22" s="34">
        <f>SUM(AI22,AL22,AO22,AR22)</f>
        <v>6.5958333333333332</v>
      </c>
      <c r="AW22" s="91">
        <f>COUNTIF(B22:AG22,"CA")</f>
        <v>0</v>
      </c>
      <c r="AX22" s="93">
        <f>AX15+AW22*$AT$2</f>
        <v>0.58333333333333337</v>
      </c>
      <c r="AZ22" s="91">
        <f>COUNTIF(B22:AG22,"CP")</f>
        <v>0</v>
      </c>
      <c r="BA22" s="93">
        <f>BA15+AZ22*$AU$2</f>
        <v>0</v>
      </c>
    </row>
    <row r="23" spans="1:53" x14ac:dyDescent="0.25">
      <c r="A23" s="84" t="s">
        <v>12</v>
      </c>
      <c r="B23" s="78"/>
      <c r="C23" s="78"/>
      <c r="D23" s="87"/>
      <c r="E23" s="79"/>
      <c r="F23" s="79"/>
      <c r="G23" s="87"/>
      <c r="H23" s="87"/>
      <c r="I23" s="78"/>
      <c r="J23" s="78"/>
      <c r="K23" s="87"/>
      <c r="L23" s="79"/>
      <c r="M23" s="79"/>
      <c r="N23" s="87"/>
      <c r="O23" s="87"/>
      <c r="P23" s="78"/>
      <c r="Q23" s="78"/>
      <c r="R23" s="87"/>
      <c r="S23" s="79"/>
      <c r="T23" s="79"/>
      <c r="U23" s="87"/>
      <c r="V23" s="87"/>
      <c r="W23" s="78"/>
      <c r="X23" s="78"/>
      <c r="Y23" s="87"/>
      <c r="Z23" s="79"/>
      <c r="AA23" s="90"/>
      <c r="AB23" s="89">
        <v>0.3125</v>
      </c>
      <c r="AC23" s="87"/>
      <c r="AD23" s="78"/>
      <c r="AE23" s="78"/>
      <c r="AF23" s="79"/>
      <c r="AT23" s="74" t="s">
        <v>24</v>
      </c>
      <c r="AU23" s="34">
        <f>SUM(B23:AF23)</f>
        <v>0.3125</v>
      </c>
    </row>
    <row r="24" spans="1:53" x14ac:dyDescent="0.25">
      <c r="A24" s="86"/>
      <c r="B24" s="86"/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H24" s="155" t="s">
        <v>22</v>
      </c>
      <c r="AI24" s="155"/>
      <c r="AK24" s="167" t="s">
        <v>23</v>
      </c>
      <c r="AL24" s="167"/>
      <c r="AQ24" s="168" t="s">
        <v>17</v>
      </c>
      <c r="AR24" s="168"/>
      <c r="AS24" s="168"/>
      <c r="AT24" s="168"/>
      <c r="AU24" s="34">
        <f>SUM(AU22:AU23)</f>
        <v>6.9083333333333332</v>
      </c>
    </row>
    <row r="25" spans="1:53" x14ac:dyDescent="0.25">
      <c r="A25" s="86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H25" s="169">
        <v>0.25</v>
      </c>
      <c r="AI25" s="169"/>
      <c r="AJ25" s="86"/>
      <c r="AK25" s="169">
        <v>0</v>
      </c>
      <c r="AL25" s="169"/>
      <c r="AQ25" s="170">
        <f>AU18+AK25-AH25</f>
        <v>10.973611111111111</v>
      </c>
      <c r="AR25" s="170"/>
      <c r="AS25" s="170"/>
      <c r="AT25" s="170"/>
      <c r="AU25" s="34">
        <f>AU24+AQ25</f>
        <v>17.881944444444443</v>
      </c>
    </row>
    <row r="26" spans="1:53" ht="15.75" thickBot="1" x14ac:dyDescent="0.3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</row>
    <row r="27" spans="1:53" ht="15.75" thickTop="1" x14ac:dyDescent="0.25">
      <c r="A27" s="163">
        <v>41730</v>
      </c>
      <c r="B27" s="1" t="s">
        <v>0</v>
      </c>
      <c r="C27" s="1" t="s">
        <v>0</v>
      </c>
      <c r="D27" s="1" t="s">
        <v>1</v>
      </c>
      <c r="E27" s="1" t="s">
        <v>2</v>
      </c>
      <c r="F27" s="40" t="s">
        <v>3</v>
      </c>
      <c r="G27" s="40" t="s">
        <v>4</v>
      </c>
      <c r="H27" s="1" t="s">
        <v>5</v>
      </c>
      <c r="I27" s="1" t="s">
        <v>0</v>
      </c>
      <c r="J27" s="1" t="s">
        <v>0</v>
      </c>
      <c r="K27" s="1" t="s">
        <v>1</v>
      </c>
      <c r="L27" s="1" t="s">
        <v>2</v>
      </c>
      <c r="M27" s="40" t="s">
        <v>3</v>
      </c>
      <c r="N27" s="40" t="s">
        <v>4</v>
      </c>
      <c r="O27" s="1" t="s">
        <v>5</v>
      </c>
      <c r="P27" s="1" t="s">
        <v>0</v>
      </c>
      <c r="Q27" s="1" t="s">
        <v>0</v>
      </c>
      <c r="R27" s="1" t="s">
        <v>1</v>
      </c>
      <c r="S27" s="1" t="s">
        <v>2</v>
      </c>
      <c r="T27" s="40" t="s">
        <v>3</v>
      </c>
      <c r="U27" s="40" t="s">
        <v>4</v>
      </c>
      <c r="V27" s="67" t="s">
        <v>5</v>
      </c>
      <c r="W27" s="1" t="s">
        <v>0</v>
      </c>
      <c r="X27" s="1" t="s">
        <v>0</v>
      </c>
      <c r="Y27" s="1" t="s">
        <v>1</v>
      </c>
      <c r="Z27" s="1" t="s">
        <v>2</v>
      </c>
      <c r="AA27" s="40" t="s">
        <v>3</v>
      </c>
      <c r="AB27" s="40" t="s">
        <v>4</v>
      </c>
      <c r="AC27" s="1" t="s">
        <v>5</v>
      </c>
      <c r="AD27" s="1" t="s">
        <v>0</v>
      </c>
      <c r="AE27" s="1" t="s">
        <v>0</v>
      </c>
      <c r="AF27" s="86"/>
      <c r="AH27" s="151" t="s">
        <v>11</v>
      </c>
      <c r="AI27" s="151"/>
      <c r="AK27" s="152" t="s">
        <v>6</v>
      </c>
      <c r="AL27" s="152"/>
      <c r="AN27" s="153" t="s">
        <v>9</v>
      </c>
      <c r="AO27" s="153"/>
      <c r="AQ27" s="154" t="s">
        <v>7</v>
      </c>
      <c r="AR27" s="154"/>
      <c r="AT27" s="165" t="s">
        <v>16</v>
      </c>
      <c r="AU27" s="165"/>
      <c r="AW27" s="166" t="s">
        <v>25</v>
      </c>
      <c r="AX27" s="166"/>
      <c r="AZ27" s="166" t="s">
        <v>25</v>
      </c>
      <c r="BA27" s="166"/>
    </row>
    <row r="28" spans="1:53" ht="15.75" thickBot="1" x14ac:dyDescent="0.3">
      <c r="A28" s="164"/>
      <c r="B28" s="2">
        <v>1</v>
      </c>
      <c r="C28" s="6">
        <v>2</v>
      </c>
      <c r="D28" s="6">
        <v>3</v>
      </c>
      <c r="E28" s="2">
        <v>4</v>
      </c>
      <c r="F28" s="41">
        <v>5</v>
      </c>
      <c r="G28" s="41">
        <v>6</v>
      </c>
      <c r="H28" s="2">
        <v>7</v>
      </c>
      <c r="I28" s="2">
        <v>8</v>
      </c>
      <c r="J28" s="6">
        <v>9</v>
      </c>
      <c r="K28" s="6">
        <v>10</v>
      </c>
      <c r="L28" s="2">
        <v>11</v>
      </c>
      <c r="M28" s="41">
        <v>12</v>
      </c>
      <c r="N28" s="41">
        <v>13</v>
      </c>
      <c r="O28" s="2">
        <v>14</v>
      </c>
      <c r="P28" s="2">
        <v>15</v>
      </c>
      <c r="Q28" s="6">
        <v>16</v>
      </c>
      <c r="R28" s="6">
        <v>17</v>
      </c>
      <c r="S28" s="2">
        <v>18</v>
      </c>
      <c r="T28" s="41">
        <v>19</v>
      </c>
      <c r="U28" s="41">
        <v>20</v>
      </c>
      <c r="V28" s="68">
        <v>21</v>
      </c>
      <c r="W28" s="2">
        <v>22</v>
      </c>
      <c r="X28" s="6">
        <v>23</v>
      </c>
      <c r="Y28" s="6">
        <v>24</v>
      </c>
      <c r="Z28" s="2">
        <v>25</v>
      </c>
      <c r="AA28" s="41">
        <v>26</v>
      </c>
      <c r="AB28" s="41">
        <v>27</v>
      </c>
      <c r="AC28" s="2">
        <v>28</v>
      </c>
      <c r="AD28" s="2">
        <v>29</v>
      </c>
      <c r="AE28" s="6">
        <v>30</v>
      </c>
      <c r="AF28" s="86"/>
      <c r="AH28" s="25" t="s">
        <v>15</v>
      </c>
      <c r="AI28" s="25" t="s">
        <v>14</v>
      </c>
      <c r="AK28" s="27" t="s">
        <v>15</v>
      </c>
      <c r="AL28" s="27" t="s">
        <v>14</v>
      </c>
      <c r="AN28" s="29" t="s">
        <v>15</v>
      </c>
      <c r="AO28" s="29" t="s">
        <v>14</v>
      </c>
      <c r="AQ28" s="31" t="s">
        <v>15</v>
      </c>
      <c r="AR28" s="31" t="s">
        <v>14</v>
      </c>
      <c r="AT28" s="33" t="s">
        <v>15</v>
      </c>
      <c r="AU28" s="33" t="s">
        <v>14</v>
      </c>
      <c r="AW28" s="91" t="s">
        <v>15</v>
      </c>
      <c r="AX28" s="91" t="s">
        <v>14</v>
      </c>
      <c r="AZ28" s="91" t="s">
        <v>15</v>
      </c>
      <c r="BA28" s="91" t="s">
        <v>14</v>
      </c>
    </row>
    <row r="29" spans="1:53" ht="15.75" thickBot="1" x14ac:dyDescent="0.3">
      <c r="A29" s="83">
        <f>A8</f>
        <v>0</v>
      </c>
      <c r="B29" s="11" t="s">
        <v>10</v>
      </c>
      <c r="C29" s="48" t="s">
        <v>9</v>
      </c>
      <c r="D29" s="48" t="s">
        <v>9</v>
      </c>
      <c r="E29" s="48" t="s">
        <v>9</v>
      </c>
      <c r="F29" s="44" t="s">
        <v>8</v>
      </c>
      <c r="G29" s="44" t="s">
        <v>8</v>
      </c>
      <c r="H29" s="48" t="s">
        <v>11</v>
      </c>
      <c r="I29" s="48" t="s">
        <v>11</v>
      </c>
      <c r="J29" s="48" t="s">
        <v>10</v>
      </c>
      <c r="K29" s="48" t="s">
        <v>10</v>
      </c>
      <c r="L29" s="48" t="s">
        <v>10</v>
      </c>
      <c r="M29" s="44" t="s">
        <v>8</v>
      </c>
      <c r="N29" s="44" t="s">
        <v>8</v>
      </c>
      <c r="O29" s="48" t="s">
        <v>9</v>
      </c>
      <c r="P29" s="8" t="s">
        <v>9</v>
      </c>
      <c r="Q29" s="36" t="s">
        <v>10</v>
      </c>
      <c r="R29" s="36" t="s">
        <v>9</v>
      </c>
      <c r="S29" s="8" t="s">
        <v>9</v>
      </c>
      <c r="T29" s="44" t="s">
        <v>8</v>
      </c>
      <c r="U29" s="44" t="s">
        <v>6</v>
      </c>
      <c r="V29" s="14" t="s">
        <v>10</v>
      </c>
      <c r="W29" s="48" t="s">
        <v>9</v>
      </c>
      <c r="X29" s="9" t="s">
        <v>10</v>
      </c>
      <c r="Y29" s="9" t="s">
        <v>10</v>
      </c>
      <c r="Z29" s="7" t="s">
        <v>10</v>
      </c>
      <c r="AA29" s="50" t="s">
        <v>6</v>
      </c>
      <c r="AB29" s="50" t="s">
        <v>8</v>
      </c>
      <c r="AC29" s="7" t="s">
        <v>9</v>
      </c>
      <c r="AD29" s="48" t="s">
        <v>9</v>
      </c>
      <c r="AE29" s="49" t="s">
        <v>9</v>
      </c>
      <c r="AF29" s="86"/>
      <c r="AH29" s="25">
        <f>COUNTIF(B29:AF29,"N5")</f>
        <v>2</v>
      </c>
      <c r="AI29" s="26">
        <f>AH29*$AI$2</f>
        <v>1.0638888888888889</v>
      </c>
      <c r="AK29" s="27">
        <f>COUNTIF(B29:AF29,"J38")</f>
        <v>2</v>
      </c>
      <c r="AL29" s="28">
        <f>AK29*$AL$2</f>
        <v>1</v>
      </c>
      <c r="AN29" s="29">
        <f>COUNTIF(B29:AF29,"J1")</f>
        <v>11</v>
      </c>
      <c r="AO29" s="30">
        <f>AN29*$AO$2</f>
        <v>3.4375</v>
      </c>
      <c r="AQ29" s="31">
        <f>COUNTIF(A29:AF29,"S20")</f>
        <v>0</v>
      </c>
      <c r="AR29" s="32">
        <f>AQ29*$AR$2</f>
        <v>0</v>
      </c>
      <c r="AT29" s="33">
        <f>SUM(AH29,AK29,AN29,AQ29)</f>
        <v>15</v>
      </c>
      <c r="AU29" s="34">
        <f>SUM(AI29,AL29,AO29,AR29)</f>
        <v>5.5013888888888891</v>
      </c>
      <c r="AW29" s="91">
        <f>COUNTIF(B29:AG29,"CA")</f>
        <v>0</v>
      </c>
      <c r="AX29" s="93">
        <f>AX22+AW29*$AT$2</f>
        <v>0.58333333333333337</v>
      </c>
      <c r="AZ29" s="91">
        <f>COUNTIF(B29:AG29,"CP")</f>
        <v>0</v>
      </c>
      <c r="BA29" s="93">
        <f>BA22+AZ29*$AU$2</f>
        <v>0</v>
      </c>
    </row>
    <row r="30" spans="1:53" ht="15.75" thickBot="1" x14ac:dyDescent="0.3">
      <c r="A30" s="84" t="s">
        <v>12</v>
      </c>
      <c r="B30" s="87"/>
      <c r="C30" s="87"/>
      <c r="D30" s="87"/>
      <c r="E30" s="79"/>
      <c r="F30" s="78"/>
      <c r="G30" s="78"/>
      <c r="H30" s="87"/>
      <c r="I30" s="87"/>
      <c r="J30" s="87"/>
      <c r="K30" s="87"/>
      <c r="L30" s="79"/>
      <c r="M30" s="78"/>
      <c r="N30" s="78"/>
      <c r="O30" s="87"/>
      <c r="P30" s="87"/>
      <c r="Q30" s="87"/>
      <c r="R30" s="87"/>
      <c r="S30" s="90">
        <v>8.3333333333333329E-2</v>
      </c>
      <c r="T30" s="78"/>
      <c r="U30" s="78"/>
      <c r="V30" s="87"/>
      <c r="W30" s="87"/>
      <c r="X30" s="87"/>
      <c r="Y30" s="87"/>
      <c r="Z30" s="79"/>
      <c r="AA30" s="78"/>
      <c r="AB30" s="78"/>
      <c r="AC30" s="89">
        <v>0.10416666666666667</v>
      </c>
      <c r="AD30" s="87"/>
      <c r="AE30" s="87"/>
      <c r="AF30" s="86"/>
      <c r="AT30" s="74" t="s">
        <v>24</v>
      </c>
      <c r="AU30" s="34">
        <f>SUM(B30:AF30)</f>
        <v>0.1875</v>
      </c>
    </row>
    <row r="31" spans="1:53" x14ac:dyDescent="0.25">
      <c r="A31" s="84" t="s">
        <v>12</v>
      </c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H31" s="155" t="s">
        <v>22</v>
      </c>
      <c r="AI31" s="155"/>
      <c r="AK31" s="167" t="s">
        <v>23</v>
      </c>
      <c r="AL31" s="167"/>
      <c r="AQ31" s="168" t="s">
        <v>17</v>
      </c>
      <c r="AR31" s="168"/>
      <c r="AS31" s="168"/>
      <c r="AT31" s="168"/>
      <c r="AU31" s="34">
        <f>SUM(AU29:AU30)</f>
        <v>5.6888888888888891</v>
      </c>
    </row>
    <row r="32" spans="1:53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H32" s="169">
        <v>0.3125</v>
      </c>
      <c r="AI32" s="169"/>
      <c r="AJ32" s="86"/>
      <c r="AK32" s="169">
        <v>0</v>
      </c>
      <c r="AL32" s="169"/>
      <c r="AQ32" s="170">
        <f>AU25+AK32-AH32</f>
        <v>17.569444444444443</v>
      </c>
      <c r="AR32" s="170"/>
      <c r="AS32" s="170"/>
      <c r="AT32" s="170"/>
      <c r="AU32" s="34">
        <f>AU31+AQ32</f>
        <v>23.258333333333333</v>
      </c>
    </row>
    <row r="33" spans="1:53" ht="15.75" thickBot="1" x14ac:dyDescent="0.3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</row>
    <row r="34" spans="1:53" ht="15.75" thickTop="1" x14ac:dyDescent="0.25">
      <c r="A34" s="163">
        <v>41760</v>
      </c>
      <c r="B34" s="67" t="s">
        <v>1</v>
      </c>
      <c r="C34" s="1" t="s">
        <v>2</v>
      </c>
      <c r="D34" s="40" t="s">
        <v>3</v>
      </c>
      <c r="E34" s="40" t="s">
        <v>4</v>
      </c>
      <c r="F34" s="1" t="s">
        <v>5</v>
      </c>
      <c r="G34" s="1" t="s">
        <v>0</v>
      </c>
      <c r="H34" s="1" t="s">
        <v>0</v>
      </c>
      <c r="I34" s="67" t="s">
        <v>1</v>
      </c>
      <c r="J34" s="1" t="s">
        <v>2</v>
      </c>
      <c r="K34" s="40" t="s">
        <v>3</v>
      </c>
      <c r="L34" s="40" t="s">
        <v>4</v>
      </c>
      <c r="M34" s="1" t="s">
        <v>5</v>
      </c>
      <c r="N34" s="1" t="s">
        <v>0</v>
      </c>
      <c r="O34" s="1" t="s">
        <v>0</v>
      </c>
      <c r="P34" s="1" t="s">
        <v>1</v>
      </c>
      <c r="Q34" s="1" t="s">
        <v>2</v>
      </c>
      <c r="R34" s="40" t="s">
        <v>3</v>
      </c>
      <c r="S34" s="40" t="s">
        <v>4</v>
      </c>
      <c r="T34" s="1" t="s">
        <v>5</v>
      </c>
      <c r="U34" s="1" t="s">
        <v>0</v>
      </c>
      <c r="V34" s="1" t="s">
        <v>0</v>
      </c>
      <c r="W34" s="1" t="s">
        <v>1</v>
      </c>
      <c r="X34" s="1" t="s">
        <v>2</v>
      </c>
      <c r="Y34" s="40" t="s">
        <v>3</v>
      </c>
      <c r="Z34" s="40" t="s">
        <v>4</v>
      </c>
      <c r="AA34" s="1" t="s">
        <v>5</v>
      </c>
      <c r="AB34" s="1" t="s">
        <v>0</v>
      </c>
      <c r="AC34" s="1" t="s">
        <v>0</v>
      </c>
      <c r="AD34" s="67" t="s">
        <v>1</v>
      </c>
      <c r="AE34" s="1" t="s">
        <v>2</v>
      </c>
      <c r="AF34" s="40" t="s">
        <v>3</v>
      </c>
      <c r="AH34" s="151" t="s">
        <v>11</v>
      </c>
      <c r="AI34" s="151"/>
      <c r="AK34" s="152" t="s">
        <v>6</v>
      </c>
      <c r="AL34" s="152"/>
      <c r="AN34" s="153" t="s">
        <v>9</v>
      </c>
      <c r="AO34" s="153"/>
      <c r="AQ34" s="154" t="s">
        <v>7</v>
      </c>
      <c r="AR34" s="154"/>
      <c r="AT34" s="165" t="s">
        <v>16</v>
      </c>
      <c r="AU34" s="165"/>
      <c r="AW34" s="166" t="s">
        <v>25</v>
      </c>
      <c r="AX34" s="166"/>
      <c r="AZ34" s="166" t="s">
        <v>25</v>
      </c>
      <c r="BA34" s="166"/>
    </row>
    <row r="35" spans="1:53" ht="15.75" thickBot="1" x14ac:dyDescent="0.3">
      <c r="A35" s="164"/>
      <c r="B35" s="81">
        <v>1</v>
      </c>
      <c r="C35" s="2">
        <v>2</v>
      </c>
      <c r="D35" s="41">
        <v>3</v>
      </c>
      <c r="E35" s="41">
        <v>4</v>
      </c>
      <c r="F35" s="2">
        <v>5</v>
      </c>
      <c r="G35" s="2">
        <v>6</v>
      </c>
      <c r="H35" s="2">
        <v>7</v>
      </c>
      <c r="I35" s="68">
        <v>8</v>
      </c>
      <c r="J35" s="2">
        <v>9</v>
      </c>
      <c r="K35" s="41">
        <v>10</v>
      </c>
      <c r="L35" s="41">
        <v>11</v>
      </c>
      <c r="M35" s="2">
        <v>12</v>
      </c>
      <c r="N35" s="2">
        <v>13</v>
      </c>
      <c r="O35" s="2">
        <v>14</v>
      </c>
      <c r="P35" s="2">
        <v>15</v>
      </c>
      <c r="Q35" s="2">
        <v>16</v>
      </c>
      <c r="R35" s="41">
        <v>17</v>
      </c>
      <c r="S35" s="41">
        <v>18</v>
      </c>
      <c r="T35" s="2">
        <v>19</v>
      </c>
      <c r="U35" s="2">
        <v>20</v>
      </c>
      <c r="V35" s="2">
        <v>21</v>
      </c>
      <c r="W35" s="2">
        <v>22</v>
      </c>
      <c r="X35" s="2">
        <v>23</v>
      </c>
      <c r="Y35" s="41">
        <v>24</v>
      </c>
      <c r="Z35" s="41">
        <v>25</v>
      </c>
      <c r="AA35" s="2">
        <v>26</v>
      </c>
      <c r="AB35" s="2">
        <v>27</v>
      </c>
      <c r="AC35" s="2">
        <v>28</v>
      </c>
      <c r="AD35" s="68">
        <v>29</v>
      </c>
      <c r="AE35" s="2">
        <v>30</v>
      </c>
      <c r="AF35" s="41">
        <v>31</v>
      </c>
      <c r="AH35" s="25" t="s">
        <v>15</v>
      </c>
      <c r="AI35" s="25" t="s">
        <v>14</v>
      </c>
      <c r="AK35" s="27" t="s">
        <v>15</v>
      </c>
      <c r="AL35" s="27" t="s">
        <v>14</v>
      </c>
      <c r="AN35" s="29" t="s">
        <v>15</v>
      </c>
      <c r="AO35" s="29" t="s">
        <v>14</v>
      </c>
      <c r="AQ35" s="31" t="s">
        <v>15</v>
      </c>
      <c r="AR35" s="31" t="s">
        <v>14</v>
      </c>
      <c r="AT35" s="33" t="s">
        <v>15</v>
      </c>
      <c r="AU35" s="33" t="s">
        <v>14</v>
      </c>
      <c r="AW35" s="91" t="s">
        <v>15</v>
      </c>
      <c r="AX35" s="91" t="s">
        <v>14</v>
      </c>
      <c r="AZ35" s="91" t="s">
        <v>15</v>
      </c>
      <c r="BA35" s="91" t="s">
        <v>14</v>
      </c>
    </row>
    <row r="36" spans="1:53" ht="15.75" thickBot="1" x14ac:dyDescent="0.3">
      <c r="A36" s="83">
        <f>A8</f>
        <v>0</v>
      </c>
      <c r="B36" s="13" t="s">
        <v>10</v>
      </c>
      <c r="C36" s="48" t="s">
        <v>9</v>
      </c>
      <c r="D36" s="44" t="s">
        <v>8</v>
      </c>
      <c r="E36" s="44" t="s">
        <v>8</v>
      </c>
      <c r="F36" s="36" t="s">
        <v>11</v>
      </c>
      <c r="G36" s="36" t="s">
        <v>11</v>
      </c>
      <c r="H36" s="8" t="s">
        <v>10</v>
      </c>
      <c r="I36" s="14" t="s">
        <v>10</v>
      </c>
      <c r="J36" s="8" t="s">
        <v>10</v>
      </c>
      <c r="K36" s="44" t="s">
        <v>8</v>
      </c>
      <c r="L36" s="44" t="s">
        <v>8</v>
      </c>
      <c r="M36" s="48" t="s">
        <v>7</v>
      </c>
      <c r="N36" s="48" t="s">
        <v>7</v>
      </c>
      <c r="O36" s="48" t="s">
        <v>9</v>
      </c>
      <c r="P36" s="48" t="s">
        <v>7</v>
      </c>
      <c r="Q36" s="48" t="s">
        <v>7</v>
      </c>
      <c r="R36" s="44" t="s">
        <v>8</v>
      </c>
      <c r="S36" s="44" t="s">
        <v>8</v>
      </c>
      <c r="T36" s="46" t="s">
        <v>9</v>
      </c>
      <c r="U36" s="46" t="s">
        <v>9</v>
      </c>
      <c r="V36" s="46" t="s">
        <v>9</v>
      </c>
      <c r="W36" s="46" t="s">
        <v>9</v>
      </c>
      <c r="X36" s="46" t="s">
        <v>9</v>
      </c>
      <c r="Y36" s="44" t="s">
        <v>8</v>
      </c>
      <c r="Z36" s="44" t="s">
        <v>8</v>
      </c>
      <c r="AA36" s="48" t="s">
        <v>9</v>
      </c>
      <c r="AB36" s="48" t="s">
        <v>9</v>
      </c>
      <c r="AC36" s="48" t="s">
        <v>10</v>
      </c>
      <c r="AD36" s="14" t="s">
        <v>10</v>
      </c>
      <c r="AE36" s="48" t="s">
        <v>10</v>
      </c>
      <c r="AF36" s="53" t="s">
        <v>8</v>
      </c>
      <c r="AH36" s="25">
        <f>COUNTIF(B36:AF36,"N5")</f>
        <v>2</v>
      </c>
      <c r="AI36" s="26">
        <f>AH36*$AI$2</f>
        <v>1.0638888888888889</v>
      </c>
      <c r="AK36" s="27">
        <f>COUNTIF(B36:AF36,"J38")</f>
        <v>0</v>
      </c>
      <c r="AL36" s="28">
        <f>AK36*$AL$2</f>
        <v>0</v>
      </c>
      <c r="AN36" s="29">
        <f>COUNTIF(B36:AF36,"J1")</f>
        <v>9</v>
      </c>
      <c r="AO36" s="30">
        <f>AN36*$AO$2</f>
        <v>2.8125</v>
      </c>
      <c r="AQ36" s="31">
        <f>COUNTIF(A36:AF36,"S20")</f>
        <v>4</v>
      </c>
      <c r="AR36" s="32">
        <f>AQ36*$AR$2</f>
        <v>1.25</v>
      </c>
      <c r="AT36" s="33">
        <f>SUM(AH36,AK36,AN36,AQ36)</f>
        <v>15</v>
      </c>
      <c r="AU36" s="34">
        <f>SUM(AI36,AL36,AO36,AR36)</f>
        <v>5.1263888888888891</v>
      </c>
      <c r="AW36" s="91">
        <f>COUNTIF(B36:AG36,"CA")</f>
        <v>0</v>
      </c>
      <c r="AX36" s="93">
        <f>AX29+AW36*$AT$2</f>
        <v>0.58333333333333337</v>
      </c>
      <c r="AZ36" s="91">
        <f>COUNTIF(B36:AG36,"CP")</f>
        <v>0</v>
      </c>
      <c r="BA36" s="93">
        <f>BA29+AZ36*$AU$2</f>
        <v>0</v>
      </c>
    </row>
    <row r="37" spans="1:53" x14ac:dyDescent="0.25">
      <c r="A37" s="84" t="s">
        <v>12</v>
      </c>
      <c r="B37" s="87"/>
      <c r="C37" s="89">
        <v>6.25E-2</v>
      </c>
      <c r="D37" s="78"/>
      <c r="E37" s="78"/>
      <c r="F37" s="79"/>
      <c r="G37" s="87"/>
      <c r="H37" s="87"/>
      <c r="I37" s="87"/>
      <c r="J37" s="87"/>
      <c r="K37" s="78"/>
      <c r="L37" s="78"/>
      <c r="M37" s="79"/>
      <c r="N37" s="87"/>
      <c r="O37" s="87"/>
      <c r="P37" s="87"/>
      <c r="Q37" s="87"/>
      <c r="R37" s="78"/>
      <c r="S37" s="78"/>
      <c r="T37" s="79"/>
      <c r="U37" s="87"/>
      <c r="V37" s="87"/>
      <c r="W37" s="87"/>
      <c r="X37" s="87"/>
      <c r="Y37" s="78"/>
      <c r="Z37" s="78"/>
      <c r="AA37" s="79"/>
      <c r="AB37" s="89">
        <v>0.5625</v>
      </c>
      <c r="AC37" s="87"/>
      <c r="AD37" s="87"/>
      <c r="AE37" s="87"/>
      <c r="AF37" s="78"/>
      <c r="AG37" s="21"/>
      <c r="AT37" s="74" t="s">
        <v>24</v>
      </c>
      <c r="AU37" s="34">
        <f>SUM(B37:AF37)</f>
        <v>0.625</v>
      </c>
    </row>
    <row r="38" spans="1:53" x14ac:dyDescent="0.25">
      <c r="A38" s="86"/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H38" s="155" t="s">
        <v>22</v>
      </c>
      <c r="AI38" s="155"/>
      <c r="AK38" s="167" t="s">
        <v>23</v>
      </c>
      <c r="AL38" s="167"/>
      <c r="AQ38" s="168" t="s">
        <v>17</v>
      </c>
      <c r="AR38" s="168"/>
      <c r="AS38" s="168"/>
      <c r="AT38" s="168"/>
      <c r="AU38" s="34">
        <f>SUM(AU36:AU37)</f>
        <v>5.7513888888888891</v>
      </c>
    </row>
    <row r="39" spans="1:53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H39" s="169">
        <v>0</v>
      </c>
      <c r="AI39" s="169"/>
      <c r="AJ39" s="86"/>
      <c r="AK39" s="169">
        <v>0</v>
      </c>
      <c r="AL39" s="169"/>
      <c r="AQ39" s="170">
        <f>AU32+AK39-AH39</f>
        <v>23.258333333333333</v>
      </c>
      <c r="AR39" s="170"/>
      <c r="AS39" s="170"/>
      <c r="AT39" s="170"/>
      <c r="AU39" s="34">
        <f>AU38+AQ39</f>
        <v>29.009722222222223</v>
      </c>
    </row>
    <row r="40" spans="1:53" ht="15.75" thickBot="1" x14ac:dyDescent="0.3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</row>
    <row r="41" spans="1:53" ht="15.75" thickTop="1" x14ac:dyDescent="0.25">
      <c r="A41" s="163">
        <v>41791</v>
      </c>
      <c r="B41" s="40" t="s">
        <v>4</v>
      </c>
      <c r="C41" s="1" t="s">
        <v>5</v>
      </c>
      <c r="D41" s="1" t="s">
        <v>0</v>
      </c>
      <c r="E41" s="1" t="s">
        <v>0</v>
      </c>
      <c r="F41" s="1" t="s">
        <v>1</v>
      </c>
      <c r="G41" s="1" t="s">
        <v>2</v>
      </c>
      <c r="H41" s="40" t="s">
        <v>3</v>
      </c>
      <c r="I41" s="40" t="s">
        <v>4</v>
      </c>
      <c r="J41" s="67" t="s">
        <v>5</v>
      </c>
      <c r="K41" s="1" t="s">
        <v>0</v>
      </c>
      <c r="L41" s="1" t="s">
        <v>0</v>
      </c>
      <c r="M41" s="1" t="s">
        <v>1</v>
      </c>
      <c r="N41" s="1" t="s">
        <v>2</v>
      </c>
      <c r="O41" s="40" t="s">
        <v>3</v>
      </c>
      <c r="P41" s="40" t="s">
        <v>4</v>
      </c>
      <c r="Q41" s="1" t="s">
        <v>5</v>
      </c>
      <c r="R41" s="1" t="s">
        <v>0</v>
      </c>
      <c r="S41" s="1" t="s">
        <v>0</v>
      </c>
      <c r="T41" s="1" t="s">
        <v>1</v>
      </c>
      <c r="U41" s="1" t="s">
        <v>2</v>
      </c>
      <c r="V41" s="40" t="s">
        <v>3</v>
      </c>
      <c r="W41" s="40" t="s">
        <v>4</v>
      </c>
      <c r="X41" s="1" t="s">
        <v>5</v>
      </c>
      <c r="Y41" s="1" t="s">
        <v>0</v>
      </c>
      <c r="Z41" s="1" t="s">
        <v>0</v>
      </c>
      <c r="AA41" s="1" t="s">
        <v>1</v>
      </c>
      <c r="AB41" s="1" t="s">
        <v>2</v>
      </c>
      <c r="AC41" s="40" t="s">
        <v>3</v>
      </c>
      <c r="AD41" s="40" t="s">
        <v>4</v>
      </c>
      <c r="AE41" s="1" t="s">
        <v>5</v>
      </c>
      <c r="AF41" s="86"/>
      <c r="AH41" s="151" t="s">
        <v>11</v>
      </c>
      <c r="AI41" s="151"/>
      <c r="AK41" s="152" t="s">
        <v>6</v>
      </c>
      <c r="AL41" s="152"/>
      <c r="AN41" s="153" t="s">
        <v>9</v>
      </c>
      <c r="AO41" s="153"/>
      <c r="AQ41" s="154" t="s">
        <v>7</v>
      </c>
      <c r="AR41" s="154"/>
      <c r="AT41" s="165" t="s">
        <v>16</v>
      </c>
      <c r="AU41" s="165"/>
      <c r="AW41" s="166" t="s">
        <v>25</v>
      </c>
      <c r="AX41" s="166"/>
      <c r="AZ41" s="166" t="s">
        <v>25</v>
      </c>
      <c r="BA41" s="166"/>
    </row>
    <row r="42" spans="1:53" ht="15.75" thickBot="1" x14ac:dyDescent="0.3">
      <c r="A42" s="164"/>
      <c r="B42" s="54">
        <v>1</v>
      </c>
      <c r="C42" s="15">
        <v>2</v>
      </c>
      <c r="D42" s="15">
        <v>3</v>
      </c>
      <c r="E42" s="15">
        <v>4</v>
      </c>
      <c r="F42" s="15">
        <v>5</v>
      </c>
      <c r="G42" s="15">
        <v>6</v>
      </c>
      <c r="H42" s="55">
        <v>7</v>
      </c>
      <c r="I42" s="55">
        <v>8</v>
      </c>
      <c r="J42" s="82">
        <v>9</v>
      </c>
      <c r="K42" s="15">
        <v>10</v>
      </c>
      <c r="L42" s="15">
        <v>11</v>
      </c>
      <c r="M42" s="15">
        <v>12</v>
      </c>
      <c r="N42" s="15">
        <v>13</v>
      </c>
      <c r="O42" s="55">
        <v>14</v>
      </c>
      <c r="P42" s="55">
        <v>15</v>
      </c>
      <c r="Q42" s="15">
        <v>16</v>
      </c>
      <c r="R42" s="15">
        <v>17</v>
      </c>
      <c r="S42" s="15">
        <v>18</v>
      </c>
      <c r="T42" s="15">
        <v>19</v>
      </c>
      <c r="U42" s="15">
        <v>20</v>
      </c>
      <c r="V42" s="55">
        <v>21</v>
      </c>
      <c r="W42" s="55">
        <v>22</v>
      </c>
      <c r="X42" s="15">
        <v>23</v>
      </c>
      <c r="Y42" s="15">
        <v>24</v>
      </c>
      <c r="Z42" s="15">
        <v>25</v>
      </c>
      <c r="AA42" s="15">
        <v>26</v>
      </c>
      <c r="AB42" s="15">
        <v>27</v>
      </c>
      <c r="AC42" s="55">
        <v>28</v>
      </c>
      <c r="AD42" s="56">
        <v>29</v>
      </c>
      <c r="AE42" s="6">
        <v>30</v>
      </c>
      <c r="AF42" s="86"/>
      <c r="AH42" s="25" t="s">
        <v>15</v>
      </c>
      <c r="AI42" s="25" t="s">
        <v>14</v>
      </c>
      <c r="AK42" s="27" t="s">
        <v>15</v>
      </c>
      <c r="AL42" s="27" t="s">
        <v>14</v>
      </c>
      <c r="AN42" s="29" t="s">
        <v>15</v>
      </c>
      <c r="AO42" s="29" t="s">
        <v>14</v>
      </c>
      <c r="AQ42" s="31" t="s">
        <v>15</v>
      </c>
      <c r="AR42" s="31" t="s">
        <v>14</v>
      </c>
      <c r="AT42" s="33" t="s">
        <v>15</v>
      </c>
      <c r="AU42" s="33" t="s">
        <v>14</v>
      </c>
      <c r="AW42" s="91" t="s">
        <v>15</v>
      </c>
      <c r="AX42" s="91" t="s">
        <v>14</v>
      </c>
      <c r="AZ42" s="91" t="s">
        <v>15</v>
      </c>
      <c r="BA42" s="91" t="s">
        <v>14</v>
      </c>
    </row>
    <row r="43" spans="1:53" ht="15.75" thickBot="1" x14ac:dyDescent="0.3">
      <c r="A43" s="83">
        <f>A8</f>
        <v>0</v>
      </c>
      <c r="B43" s="45" t="s">
        <v>8</v>
      </c>
      <c r="C43" s="8" t="s">
        <v>10</v>
      </c>
      <c r="D43" s="8" t="s">
        <v>9</v>
      </c>
      <c r="E43" s="7" t="s">
        <v>9</v>
      </c>
      <c r="F43" s="7" t="s">
        <v>10</v>
      </c>
      <c r="G43" s="36" t="s">
        <v>11</v>
      </c>
      <c r="H43" s="36" t="s">
        <v>11</v>
      </c>
      <c r="I43" s="36" t="s">
        <v>11</v>
      </c>
      <c r="J43" s="14" t="s">
        <v>10</v>
      </c>
      <c r="K43" s="8" t="s">
        <v>10</v>
      </c>
      <c r="L43" s="48" t="s">
        <v>9</v>
      </c>
      <c r="M43" s="48" t="s">
        <v>9</v>
      </c>
      <c r="N43" s="48" t="s">
        <v>10</v>
      </c>
      <c r="O43" s="44" t="s">
        <v>8</v>
      </c>
      <c r="P43" s="44" t="s">
        <v>8</v>
      </c>
      <c r="Q43" s="48" t="s">
        <v>9</v>
      </c>
      <c r="R43" s="48" t="s">
        <v>9</v>
      </c>
      <c r="S43" s="48" t="s">
        <v>9</v>
      </c>
      <c r="T43" s="48" t="s">
        <v>9</v>
      </c>
      <c r="U43" s="48" t="s">
        <v>10</v>
      </c>
      <c r="V43" s="44" t="s">
        <v>8</v>
      </c>
      <c r="W43" s="44" t="s">
        <v>8</v>
      </c>
      <c r="X43" s="48" t="s">
        <v>9</v>
      </c>
      <c r="Y43" s="8" t="s">
        <v>10</v>
      </c>
      <c r="Z43" s="36" t="s">
        <v>11</v>
      </c>
      <c r="AA43" s="36" t="s">
        <v>11</v>
      </c>
      <c r="AB43" s="8" t="s">
        <v>10</v>
      </c>
      <c r="AC43" s="44" t="s">
        <v>6</v>
      </c>
      <c r="AD43" s="44" t="s">
        <v>6</v>
      </c>
      <c r="AE43" s="63" t="s">
        <v>10</v>
      </c>
      <c r="AF43" s="86"/>
      <c r="AH43" s="25">
        <f>COUNTIF(B43:AF43,"N5")</f>
        <v>5</v>
      </c>
      <c r="AI43" s="26">
        <f>AH43*$AI$2</f>
        <v>2.6597222222222223</v>
      </c>
      <c r="AK43" s="27">
        <f>COUNTIF(B43:AF43,"J38")</f>
        <v>2</v>
      </c>
      <c r="AL43" s="28">
        <f>AK43*$AL$2</f>
        <v>1</v>
      </c>
      <c r="AN43" s="29">
        <f>COUNTIF(B43:AF43,"J1")</f>
        <v>9</v>
      </c>
      <c r="AO43" s="30">
        <f>AN43*$AO$2</f>
        <v>2.8125</v>
      </c>
      <c r="AQ43" s="31">
        <f>COUNTIF(A43:AF43,"S20")</f>
        <v>0</v>
      </c>
      <c r="AR43" s="32">
        <f>AQ43*$AR$2</f>
        <v>0</v>
      </c>
      <c r="AT43" s="33">
        <f>SUM(AH43,AK43,AN43,AQ43)</f>
        <v>16</v>
      </c>
      <c r="AU43" s="34">
        <f>SUM(AI43,AL43,AO43,AR43)</f>
        <v>6.4722222222222223</v>
      </c>
      <c r="AW43" s="91">
        <f>COUNTIF(B43:AG43,"CA")</f>
        <v>0</v>
      </c>
      <c r="AX43" s="93">
        <f>AX36+AW43*$AT$2</f>
        <v>0.58333333333333337</v>
      </c>
      <c r="AZ43" s="91">
        <f>COUNTIF(B43:AG43,"CP")</f>
        <v>0</v>
      </c>
      <c r="BA43" s="93">
        <f>BA36+AZ43*$AU$2</f>
        <v>0</v>
      </c>
    </row>
    <row r="44" spans="1:53" x14ac:dyDescent="0.25">
      <c r="A44" s="84" t="s">
        <v>12</v>
      </c>
      <c r="B44" s="78"/>
      <c r="C44" s="79"/>
      <c r="D44" s="87"/>
      <c r="E44" s="79"/>
      <c r="F44" s="79"/>
      <c r="G44" s="87"/>
      <c r="H44" s="78"/>
      <c r="I44" s="78"/>
      <c r="J44" s="87"/>
      <c r="K44" s="87"/>
      <c r="L44" s="79"/>
      <c r="M44" s="90">
        <v>0.47916666666666669</v>
      </c>
      <c r="N44" s="87"/>
      <c r="O44" s="78"/>
      <c r="P44" s="78"/>
      <c r="Q44" s="87"/>
      <c r="R44" s="87"/>
      <c r="S44" s="90">
        <v>0.22916666666666666</v>
      </c>
      <c r="T44" s="90">
        <v>0.47916666666666669</v>
      </c>
      <c r="U44" s="87"/>
      <c r="V44" s="78"/>
      <c r="W44" s="78"/>
      <c r="X44" s="87"/>
      <c r="Y44" s="87"/>
      <c r="Z44" s="79"/>
      <c r="AA44" s="90"/>
      <c r="AB44" s="87"/>
      <c r="AC44" s="78"/>
      <c r="AD44" s="78"/>
      <c r="AE44" s="87"/>
      <c r="AF44" s="86"/>
      <c r="AT44" s="74" t="s">
        <v>24</v>
      </c>
      <c r="AU44" s="34">
        <f>SUM(B44:AF44)</f>
        <v>1.1875</v>
      </c>
    </row>
    <row r="45" spans="1:53" x14ac:dyDescent="0.25">
      <c r="A45" s="86"/>
      <c r="B45" s="86"/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H45" s="155" t="s">
        <v>22</v>
      </c>
      <c r="AI45" s="155"/>
      <c r="AK45" s="167" t="s">
        <v>23</v>
      </c>
      <c r="AL45" s="167"/>
      <c r="AQ45" s="168" t="s">
        <v>17</v>
      </c>
      <c r="AR45" s="168"/>
      <c r="AS45" s="168"/>
      <c r="AT45" s="168"/>
      <c r="AU45" s="34">
        <f>SUM(AU43:AU44)</f>
        <v>7.6597222222222223</v>
      </c>
    </row>
    <row r="46" spans="1:53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H46" s="169">
        <v>0.5625</v>
      </c>
      <c r="AI46" s="169"/>
      <c r="AJ46" s="86"/>
      <c r="AK46" s="169">
        <v>0</v>
      </c>
      <c r="AL46" s="169"/>
      <c r="AQ46" s="170">
        <f>AU39+AK46-AH46</f>
        <v>28.447222222222223</v>
      </c>
      <c r="AR46" s="170"/>
      <c r="AS46" s="170"/>
      <c r="AT46" s="170"/>
      <c r="AU46" s="34">
        <f>AU45+AQ46</f>
        <v>36.106944444444444</v>
      </c>
    </row>
    <row r="47" spans="1:53" ht="15.75" thickBot="1" x14ac:dyDescent="0.3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</row>
    <row r="48" spans="1:53" ht="15.75" thickTop="1" x14ac:dyDescent="0.25">
      <c r="A48" s="163">
        <v>41821</v>
      </c>
      <c r="B48" s="1" t="s">
        <v>0</v>
      </c>
      <c r="C48" s="1" t="s">
        <v>0</v>
      </c>
      <c r="D48" s="1" t="s">
        <v>1</v>
      </c>
      <c r="E48" s="1" t="s">
        <v>2</v>
      </c>
      <c r="F48" s="40" t="s">
        <v>3</v>
      </c>
      <c r="G48" s="40" t="s">
        <v>4</v>
      </c>
      <c r="H48" s="1" t="s">
        <v>5</v>
      </c>
      <c r="I48" s="1" t="s">
        <v>0</v>
      </c>
      <c r="J48" s="1" t="s">
        <v>0</v>
      </c>
      <c r="K48" s="1" t="s">
        <v>1</v>
      </c>
      <c r="L48" s="1" t="s">
        <v>2</v>
      </c>
      <c r="M48" s="40" t="s">
        <v>3</v>
      </c>
      <c r="N48" s="40" t="s">
        <v>4</v>
      </c>
      <c r="O48" s="67" t="s">
        <v>5</v>
      </c>
      <c r="P48" s="1" t="s">
        <v>0</v>
      </c>
      <c r="Q48" s="1" t="s">
        <v>0</v>
      </c>
      <c r="R48" s="1" t="s">
        <v>1</v>
      </c>
      <c r="S48" s="1" t="s">
        <v>2</v>
      </c>
      <c r="T48" s="40" t="s">
        <v>3</v>
      </c>
      <c r="U48" s="40" t="s">
        <v>4</v>
      </c>
      <c r="V48" s="1" t="s">
        <v>5</v>
      </c>
      <c r="W48" s="1" t="s">
        <v>0</v>
      </c>
      <c r="X48" s="1" t="s">
        <v>0</v>
      </c>
      <c r="Y48" s="1" t="s">
        <v>1</v>
      </c>
      <c r="Z48" s="1" t="s">
        <v>2</v>
      </c>
      <c r="AA48" s="40" t="s">
        <v>3</v>
      </c>
      <c r="AB48" s="40" t="s">
        <v>4</v>
      </c>
      <c r="AC48" s="1" t="s">
        <v>5</v>
      </c>
      <c r="AD48" s="1" t="s">
        <v>0</v>
      </c>
      <c r="AE48" s="1" t="s">
        <v>0</v>
      </c>
      <c r="AF48" s="1" t="s">
        <v>1</v>
      </c>
      <c r="AH48" s="151" t="s">
        <v>11</v>
      </c>
      <c r="AI48" s="151"/>
      <c r="AK48" s="152" t="s">
        <v>6</v>
      </c>
      <c r="AL48" s="152"/>
      <c r="AN48" s="153" t="s">
        <v>9</v>
      </c>
      <c r="AO48" s="153"/>
      <c r="AQ48" s="154" t="s">
        <v>7</v>
      </c>
      <c r="AR48" s="154"/>
      <c r="AT48" s="165" t="s">
        <v>16</v>
      </c>
      <c r="AU48" s="165"/>
      <c r="AW48" s="166" t="s">
        <v>25</v>
      </c>
      <c r="AX48" s="166"/>
      <c r="AZ48" s="166" t="s">
        <v>25</v>
      </c>
      <c r="BA48" s="166"/>
    </row>
    <row r="49" spans="1:53" ht="15.75" thickBot="1" x14ac:dyDescent="0.3">
      <c r="A49" s="164"/>
      <c r="B49" s="9">
        <v>1</v>
      </c>
      <c r="C49" s="9">
        <v>2</v>
      </c>
      <c r="D49" s="9">
        <v>3</v>
      </c>
      <c r="E49" s="9">
        <v>4</v>
      </c>
      <c r="F49" s="57">
        <v>5</v>
      </c>
      <c r="G49" s="57">
        <v>6</v>
      </c>
      <c r="H49" s="9">
        <v>7</v>
      </c>
      <c r="I49" s="9">
        <v>8</v>
      </c>
      <c r="J49" s="9">
        <v>9</v>
      </c>
      <c r="K49" s="9">
        <v>10</v>
      </c>
      <c r="L49" s="9">
        <v>11</v>
      </c>
      <c r="M49" s="57">
        <v>12</v>
      </c>
      <c r="N49" s="57">
        <v>13</v>
      </c>
      <c r="O49" s="16">
        <v>14</v>
      </c>
      <c r="P49" s="9">
        <v>15</v>
      </c>
      <c r="Q49" s="9">
        <v>16</v>
      </c>
      <c r="R49" s="9">
        <v>17</v>
      </c>
      <c r="S49" s="9">
        <v>18</v>
      </c>
      <c r="T49" s="57">
        <v>19</v>
      </c>
      <c r="U49" s="57">
        <v>20</v>
      </c>
      <c r="V49" s="9">
        <v>21</v>
      </c>
      <c r="W49" s="9">
        <v>22</v>
      </c>
      <c r="X49" s="9">
        <v>23</v>
      </c>
      <c r="Y49" s="9">
        <v>24</v>
      </c>
      <c r="Z49" s="9">
        <v>25</v>
      </c>
      <c r="AA49" s="57">
        <v>26</v>
      </c>
      <c r="AB49" s="57">
        <v>27</v>
      </c>
      <c r="AC49" s="9">
        <v>28</v>
      </c>
      <c r="AD49" s="9">
        <v>29</v>
      </c>
      <c r="AE49" s="9">
        <v>30</v>
      </c>
      <c r="AF49" s="9">
        <v>31</v>
      </c>
      <c r="AH49" s="25" t="s">
        <v>15</v>
      </c>
      <c r="AI49" s="25" t="s">
        <v>14</v>
      </c>
      <c r="AK49" s="27" t="s">
        <v>15</v>
      </c>
      <c r="AL49" s="27" t="s">
        <v>14</v>
      </c>
      <c r="AN49" s="29" t="s">
        <v>15</v>
      </c>
      <c r="AO49" s="29" t="s">
        <v>14</v>
      </c>
      <c r="AQ49" s="31" t="s">
        <v>15</v>
      </c>
      <c r="AR49" s="31" t="s">
        <v>14</v>
      </c>
      <c r="AT49" s="33" t="s">
        <v>15</v>
      </c>
      <c r="AU49" s="33" t="s">
        <v>14</v>
      </c>
      <c r="AW49" s="91" t="s">
        <v>15</v>
      </c>
      <c r="AX49" s="91" t="s">
        <v>14</v>
      </c>
      <c r="AZ49" s="91" t="s">
        <v>15</v>
      </c>
      <c r="BA49" s="91" t="s">
        <v>14</v>
      </c>
    </row>
    <row r="50" spans="1:53" ht="15.75" thickBot="1" x14ac:dyDescent="0.3">
      <c r="A50" s="83">
        <f>A8</f>
        <v>0</v>
      </c>
      <c r="B50" s="4" t="s">
        <v>9</v>
      </c>
      <c r="C50" s="15" t="s">
        <v>9</v>
      </c>
      <c r="D50" s="15" t="s">
        <v>9</v>
      </c>
      <c r="E50" s="94" t="s">
        <v>25</v>
      </c>
      <c r="F50" s="98" t="s">
        <v>8</v>
      </c>
      <c r="G50" s="98" t="s">
        <v>8</v>
      </c>
      <c r="H50" s="99" t="s">
        <v>9</v>
      </c>
      <c r="I50" s="95" t="s">
        <v>9</v>
      </c>
      <c r="J50" s="39" t="s">
        <v>9</v>
      </c>
      <c r="K50" s="39" t="s">
        <v>9</v>
      </c>
      <c r="L50" s="39" t="s">
        <v>10</v>
      </c>
      <c r="M50" s="42" t="s">
        <v>8</v>
      </c>
      <c r="N50" s="42" t="s">
        <v>8</v>
      </c>
      <c r="O50" s="35" t="s">
        <v>27</v>
      </c>
      <c r="P50" s="35" t="s">
        <v>27</v>
      </c>
      <c r="Q50" s="3" t="s">
        <v>10</v>
      </c>
      <c r="R50" s="3" t="s">
        <v>10</v>
      </c>
      <c r="S50" s="3" t="s">
        <v>10</v>
      </c>
      <c r="T50" s="42" t="s">
        <v>8</v>
      </c>
      <c r="U50" s="42" t="s">
        <v>8</v>
      </c>
      <c r="V50" s="39" t="s">
        <v>25</v>
      </c>
      <c r="W50" s="39" t="s">
        <v>25</v>
      </c>
      <c r="X50" s="39" t="s">
        <v>25</v>
      </c>
      <c r="Y50" s="39" t="s">
        <v>25</v>
      </c>
      <c r="Z50" s="71" t="s">
        <v>25</v>
      </c>
      <c r="AA50" s="58" t="s">
        <v>8</v>
      </c>
      <c r="AB50" s="58" t="s">
        <v>8</v>
      </c>
      <c r="AC50" s="70" t="s">
        <v>25</v>
      </c>
      <c r="AD50" s="70" t="s">
        <v>25</v>
      </c>
      <c r="AE50" s="70" t="s">
        <v>25</v>
      </c>
      <c r="AF50" s="70" t="s">
        <v>25</v>
      </c>
      <c r="AH50" s="25">
        <f>COUNTIF(B50:AF50,"N5")</f>
        <v>0</v>
      </c>
      <c r="AI50" s="26">
        <f>AH50*$AI$2</f>
        <v>0</v>
      </c>
      <c r="AK50" s="27">
        <f>COUNTIF(B50:AF50,"J38")</f>
        <v>0</v>
      </c>
      <c r="AL50" s="28">
        <f>AK50*$AL$2</f>
        <v>0</v>
      </c>
      <c r="AN50" s="29">
        <f>COUNTIF(B50:AF50,"J1")</f>
        <v>7</v>
      </c>
      <c r="AO50" s="30">
        <f>AN50*$AO$2</f>
        <v>2.1875</v>
      </c>
      <c r="AQ50" s="31">
        <f>COUNTIF(A50:AF50,"S20")</f>
        <v>0</v>
      </c>
      <c r="AR50" s="32">
        <f>AQ50*$AR$2</f>
        <v>0</v>
      </c>
      <c r="AT50" s="33">
        <f>SUM(AH50,AK50,AN50,AQ50)</f>
        <v>7</v>
      </c>
      <c r="AU50" s="34">
        <f>SUM(AI50,AL50,AO50,AR50)</f>
        <v>2.1875</v>
      </c>
      <c r="AW50" s="91">
        <f>COUNTIF(B50:AG50,"CA")</f>
        <v>10</v>
      </c>
      <c r="AX50" s="93">
        <f>AX43+AW50*$AT$2</f>
        <v>3.5000000000000004</v>
      </c>
      <c r="AZ50" s="91">
        <f>COUNTIF(B50:AG50,"CP")</f>
        <v>2</v>
      </c>
      <c r="BA50" s="93">
        <f>BA43+AZ50*$AU$2</f>
        <v>1</v>
      </c>
    </row>
    <row r="51" spans="1:53" x14ac:dyDescent="0.25">
      <c r="A51" s="84" t="s">
        <v>12</v>
      </c>
      <c r="B51" s="87"/>
      <c r="C51" s="87"/>
      <c r="D51" s="87"/>
      <c r="E51" s="79"/>
      <c r="F51" s="96"/>
      <c r="G51" s="96"/>
      <c r="H51" s="97"/>
      <c r="I51" s="87"/>
      <c r="J51" s="87"/>
      <c r="K51" s="89">
        <v>0.25</v>
      </c>
      <c r="L51" s="79"/>
      <c r="M51" s="78"/>
      <c r="N51" s="78"/>
      <c r="O51" s="87"/>
      <c r="P51" s="87"/>
      <c r="Q51" s="87"/>
      <c r="R51" s="87"/>
      <c r="S51" s="79"/>
      <c r="T51" s="78"/>
      <c r="U51" s="78"/>
      <c r="V51" s="87"/>
      <c r="W51" s="87"/>
      <c r="X51" s="87"/>
      <c r="Y51" s="87"/>
      <c r="Z51" s="79"/>
      <c r="AA51" s="78"/>
      <c r="AB51" s="78"/>
      <c r="AC51" s="87"/>
      <c r="AD51" s="87"/>
      <c r="AE51" s="87"/>
      <c r="AF51" s="87"/>
      <c r="AT51" s="74" t="s">
        <v>24</v>
      </c>
      <c r="AU51" s="34">
        <f>SUM(B51:AF51)</f>
        <v>0.25</v>
      </c>
    </row>
    <row r="52" spans="1:53" x14ac:dyDescent="0.25">
      <c r="A52" s="86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H52" s="155" t="s">
        <v>22</v>
      </c>
      <c r="AI52" s="155"/>
      <c r="AK52" s="167" t="s">
        <v>23</v>
      </c>
      <c r="AL52" s="167"/>
      <c r="AQ52" s="168" t="s">
        <v>17</v>
      </c>
      <c r="AR52" s="168"/>
      <c r="AS52" s="168"/>
      <c r="AT52" s="168"/>
      <c r="AU52" s="34">
        <f>SUM(AU50:AU51)</f>
        <v>2.4375</v>
      </c>
    </row>
    <row r="53" spans="1:53" x14ac:dyDescent="0.25">
      <c r="A53" s="8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H53" s="169">
        <v>1.1458333333333333</v>
      </c>
      <c r="AI53" s="169"/>
      <c r="AJ53" s="86"/>
      <c r="AK53" s="169">
        <v>0</v>
      </c>
      <c r="AL53" s="169"/>
      <c r="AQ53" s="170">
        <f>AU46+AK53-AH53</f>
        <v>34.961111111111109</v>
      </c>
      <c r="AR53" s="170"/>
      <c r="AS53" s="170"/>
      <c r="AT53" s="170"/>
      <c r="AU53" s="34">
        <f>AU52+AQ53</f>
        <v>37.398611111111109</v>
      </c>
    </row>
    <row r="54" spans="1:53" ht="15.75" thickBot="1" x14ac:dyDescent="0.3">
      <c r="A54" s="8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</row>
    <row r="55" spans="1:53" ht="15.75" thickTop="1" x14ac:dyDescent="0.25">
      <c r="A55" s="163">
        <v>41852</v>
      </c>
      <c r="B55" s="1" t="s">
        <v>2</v>
      </c>
      <c r="C55" s="40" t="s">
        <v>3</v>
      </c>
      <c r="D55" s="40" t="s">
        <v>4</v>
      </c>
      <c r="E55" s="1" t="s">
        <v>5</v>
      </c>
      <c r="F55" s="1" t="s">
        <v>0</v>
      </c>
      <c r="G55" s="1" t="s">
        <v>0</v>
      </c>
      <c r="H55" s="1" t="s">
        <v>1</v>
      </c>
      <c r="I55" s="1" t="s">
        <v>2</v>
      </c>
      <c r="J55" s="40" t="s">
        <v>3</v>
      </c>
      <c r="K55" s="40" t="s">
        <v>4</v>
      </c>
      <c r="L55" s="1" t="s">
        <v>5</v>
      </c>
      <c r="M55" s="1" t="s">
        <v>0</v>
      </c>
      <c r="N55" s="1" t="s">
        <v>0</v>
      </c>
      <c r="O55" s="1" t="s">
        <v>1</v>
      </c>
      <c r="P55" s="17" t="s">
        <v>2</v>
      </c>
      <c r="Q55" s="40" t="s">
        <v>3</v>
      </c>
      <c r="R55" s="40" t="s">
        <v>4</v>
      </c>
      <c r="S55" s="1" t="s">
        <v>5</v>
      </c>
      <c r="T55" s="1" t="s">
        <v>0</v>
      </c>
      <c r="U55" s="1" t="s">
        <v>0</v>
      </c>
      <c r="V55" s="1" t="s">
        <v>1</v>
      </c>
      <c r="W55" s="1" t="s">
        <v>2</v>
      </c>
      <c r="X55" s="40" t="s">
        <v>3</v>
      </c>
      <c r="Y55" s="40" t="s">
        <v>4</v>
      </c>
      <c r="Z55" s="1" t="s">
        <v>5</v>
      </c>
      <c r="AA55" s="1" t="s">
        <v>0</v>
      </c>
      <c r="AB55" s="1" t="s">
        <v>0</v>
      </c>
      <c r="AC55" s="1" t="s">
        <v>1</v>
      </c>
      <c r="AD55" s="1" t="s">
        <v>2</v>
      </c>
      <c r="AE55" s="40" t="s">
        <v>3</v>
      </c>
      <c r="AF55" s="40" t="s">
        <v>4</v>
      </c>
      <c r="AH55" s="151" t="s">
        <v>11</v>
      </c>
      <c r="AI55" s="151"/>
      <c r="AK55" s="152" t="s">
        <v>6</v>
      </c>
      <c r="AL55" s="152"/>
      <c r="AN55" s="153" t="s">
        <v>9</v>
      </c>
      <c r="AO55" s="153"/>
      <c r="AQ55" s="154" t="s">
        <v>7</v>
      </c>
      <c r="AR55" s="154"/>
      <c r="AT55" s="165" t="s">
        <v>16</v>
      </c>
      <c r="AU55" s="165"/>
      <c r="AW55" s="166" t="s">
        <v>25</v>
      </c>
      <c r="AX55" s="166"/>
      <c r="AZ55" s="166" t="s">
        <v>25</v>
      </c>
      <c r="BA55" s="166"/>
    </row>
    <row r="56" spans="1:53" ht="15.75" thickBot="1" x14ac:dyDescent="0.3">
      <c r="A56" s="164"/>
      <c r="B56" s="6">
        <v>1</v>
      </c>
      <c r="C56" s="41">
        <v>2</v>
      </c>
      <c r="D56" s="41">
        <v>3</v>
      </c>
      <c r="E56" s="2">
        <v>4</v>
      </c>
      <c r="F56" s="2">
        <v>5</v>
      </c>
      <c r="G56" s="2">
        <v>6</v>
      </c>
      <c r="H56" s="2">
        <v>7</v>
      </c>
      <c r="I56" s="2">
        <v>8</v>
      </c>
      <c r="J56" s="41">
        <v>9</v>
      </c>
      <c r="K56" s="41">
        <v>10</v>
      </c>
      <c r="L56" s="2">
        <v>11</v>
      </c>
      <c r="M56" s="2">
        <v>12</v>
      </c>
      <c r="N56" s="2">
        <v>13</v>
      </c>
      <c r="O56" s="2">
        <v>14</v>
      </c>
      <c r="P56" s="18">
        <v>15</v>
      </c>
      <c r="Q56" s="41">
        <v>16</v>
      </c>
      <c r="R56" s="41">
        <v>17</v>
      </c>
      <c r="S56" s="2">
        <v>18</v>
      </c>
      <c r="T56" s="2">
        <v>19</v>
      </c>
      <c r="U56" s="2">
        <v>20</v>
      </c>
      <c r="V56" s="2">
        <v>21</v>
      </c>
      <c r="W56" s="2">
        <v>22</v>
      </c>
      <c r="X56" s="41">
        <v>23</v>
      </c>
      <c r="Y56" s="41">
        <v>24</v>
      </c>
      <c r="Z56" s="2">
        <v>25</v>
      </c>
      <c r="AA56" s="2">
        <v>26</v>
      </c>
      <c r="AB56" s="2">
        <v>27</v>
      </c>
      <c r="AC56" s="2">
        <v>28</v>
      </c>
      <c r="AD56" s="2">
        <v>29</v>
      </c>
      <c r="AE56" s="41">
        <v>30</v>
      </c>
      <c r="AF56" s="41">
        <v>31</v>
      </c>
      <c r="AH56" s="25" t="s">
        <v>15</v>
      </c>
      <c r="AI56" s="25" t="s">
        <v>14</v>
      </c>
      <c r="AK56" s="27" t="s">
        <v>15</v>
      </c>
      <c r="AL56" s="27" t="s">
        <v>14</v>
      </c>
      <c r="AN56" s="29" t="s">
        <v>15</v>
      </c>
      <c r="AO56" s="29" t="s">
        <v>14</v>
      </c>
      <c r="AQ56" s="31" t="s">
        <v>15</v>
      </c>
      <c r="AR56" s="31" t="s">
        <v>14</v>
      </c>
      <c r="AT56" s="33" t="s">
        <v>15</v>
      </c>
      <c r="AU56" s="33" t="s">
        <v>14</v>
      </c>
      <c r="AW56" s="91" t="s">
        <v>15</v>
      </c>
      <c r="AX56" s="91" t="s">
        <v>14</v>
      </c>
      <c r="AZ56" s="91" t="s">
        <v>15</v>
      </c>
      <c r="BA56" s="91" t="s">
        <v>14</v>
      </c>
    </row>
    <row r="57" spans="1:53" ht="15.75" thickBot="1" x14ac:dyDescent="0.3">
      <c r="A57" s="83">
        <f>A8</f>
        <v>0</v>
      </c>
      <c r="B57" s="69" t="s">
        <v>25</v>
      </c>
      <c r="C57" s="44" t="s">
        <v>8</v>
      </c>
      <c r="D57" s="44" t="s">
        <v>8</v>
      </c>
      <c r="E57" s="48" t="s">
        <v>9</v>
      </c>
      <c r="F57" s="48" t="s">
        <v>9</v>
      </c>
      <c r="G57" s="48" t="s">
        <v>9</v>
      </c>
      <c r="H57" s="48" t="s">
        <v>9</v>
      </c>
      <c r="I57" s="48" t="s">
        <v>9</v>
      </c>
      <c r="J57" s="44" t="s">
        <v>8</v>
      </c>
      <c r="K57" s="44" t="s">
        <v>8</v>
      </c>
      <c r="L57" s="8" t="s">
        <v>7</v>
      </c>
      <c r="M57" s="8" t="s">
        <v>10</v>
      </c>
      <c r="N57" s="7" t="s">
        <v>10</v>
      </c>
      <c r="O57" s="7" t="s">
        <v>10</v>
      </c>
      <c r="P57" s="36" t="s">
        <v>11</v>
      </c>
      <c r="Q57" s="36" t="s">
        <v>10</v>
      </c>
      <c r="R57" s="36" t="s">
        <v>11</v>
      </c>
      <c r="S57" s="8" t="s">
        <v>10</v>
      </c>
      <c r="T57" s="8" t="s">
        <v>10</v>
      </c>
      <c r="U57" s="48" t="s">
        <v>9</v>
      </c>
      <c r="V57" s="48" t="s">
        <v>9</v>
      </c>
      <c r="W57" s="48" t="s">
        <v>11</v>
      </c>
      <c r="X57" s="44" t="s">
        <v>11</v>
      </c>
      <c r="Y57" s="44" t="s">
        <v>11</v>
      </c>
      <c r="Z57" s="48" t="s">
        <v>10</v>
      </c>
      <c r="AA57" s="48" t="s">
        <v>9</v>
      </c>
      <c r="AB57" s="48" t="s">
        <v>9</v>
      </c>
      <c r="AC57" s="48" t="s">
        <v>9</v>
      </c>
      <c r="AD57" s="48" t="s">
        <v>9</v>
      </c>
      <c r="AE57" s="44" t="s">
        <v>8</v>
      </c>
      <c r="AF57" s="53" t="s">
        <v>8</v>
      </c>
      <c r="AH57" s="25">
        <f>COUNTIF(B57:AF57,"N5")</f>
        <v>5</v>
      </c>
      <c r="AI57" s="26">
        <f>AH57*$AI$2</f>
        <v>2.6597222222222223</v>
      </c>
      <c r="AK57" s="27">
        <f>COUNTIF(B57:AF57,"J38")</f>
        <v>0</v>
      </c>
      <c r="AL57" s="28">
        <f>AK57*$AL$2</f>
        <v>0</v>
      </c>
      <c r="AN57" s="29">
        <f>COUNTIF(B57:AF57,"J1")</f>
        <v>11</v>
      </c>
      <c r="AO57" s="30">
        <f>AN57*$AO$2</f>
        <v>3.4375</v>
      </c>
      <c r="AQ57" s="31">
        <f>COUNTIF(A57:AF57,"S20")</f>
        <v>1</v>
      </c>
      <c r="AR57" s="32">
        <f>AQ57*$AR$2</f>
        <v>0.3125</v>
      </c>
      <c r="AT57" s="33">
        <f>SUM(AH57,AK57,AN57,AQ57)</f>
        <v>17</v>
      </c>
      <c r="AU57" s="34">
        <f>SUM(AI57,AL57,AO57,AR57)</f>
        <v>6.4097222222222223</v>
      </c>
      <c r="AW57" s="91">
        <f>COUNTIF(B57:AG57,"CA")</f>
        <v>1</v>
      </c>
      <c r="AX57" s="93">
        <f>AX50+AW57*$AT$2</f>
        <v>3.791666666666667</v>
      </c>
      <c r="AZ57" s="91">
        <f>COUNTIF(B57:AG57,"CP")</f>
        <v>0</v>
      </c>
      <c r="BA57" s="93">
        <f>BA50+AZ57*$AU$2</f>
        <v>1</v>
      </c>
    </row>
    <row r="58" spans="1:53" x14ac:dyDescent="0.25">
      <c r="A58" s="84" t="s">
        <v>12</v>
      </c>
      <c r="B58" s="87"/>
      <c r="C58" s="78"/>
      <c r="D58" s="78"/>
      <c r="E58" s="79"/>
      <c r="F58" s="79"/>
      <c r="G58" s="87"/>
      <c r="H58" s="87"/>
      <c r="I58" s="87"/>
      <c r="J58" s="78"/>
      <c r="K58" s="78"/>
      <c r="L58" s="79"/>
      <c r="M58" s="79"/>
      <c r="N58" s="87"/>
      <c r="O58" s="87"/>
      <c r="P58" s="87"/>
      <c r="Q58" s="78"/>
      <c r="R58" s="78"/>
      <c r="S58" s="79"/>
      <c r="T58" s="79"/>
      <c r="U58" s="87"/>
      <c r="V58" s="87"/>
      <c r="W58" s="87"/>
      <c r="X58" s="78"/>
      <c r="Y58" s="78"/>
      <c r="Z58" s="79"/>
      <c r="AA58" s="79"/>
      <c r="AB58" s="87"/>
      <c r="AC58" s="87"/>
      <c r="AD58" s="89"/>
      <c r="AE58" s="78"/>
      <c r="AF58" s="78"/>
      <c r="AT58" s="74" t="s">
        <v>24</v>
      </c>
      <c r="AU58" s="34">
        <f>SUM(B58:AF58)</f>
        <v>0</v>
      </c>
    </row>
    <row r="59" spans="1:53" x14ac:dyDescent="0.25">
      <c r="A59" s="86"/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H59" s="155" t="s">
        <v>22</v>
      </c>
      <c r="AI59" s="155"/>
      <c r="AK59" s="167" t="s">
        <v>23</v>
      </c>
      <c r="AL59" s="167"/>
      <c r="AQ59" s="168" t="s">
        <v>17</v>
      </c>
      <c r="AR59" s="168"/>
      <c r="AS59" s="168"/>
      <c r="AT59" s="168"/>
      <c r="AU59" s="34">
        <f>SUM(AU57:AU58)</f>
        <v>6.4097222222222223</v>
      </c>
    </row>
    <row r="60" spans="1:53" x14ac:dyDescent="0.25">
      <c r="A60" s="8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H60" s="169">
        <v>0.25</v>
      </c>
      <c r="AI60" s="169"/>
      <c r="AJ60" s="86"/>
      <c r="AK60" s="169">
        <v>0</v>
      </c>
      <c r="AL60" s="169"/>
      <c r="AQ60" s="170">
        <f>AU53+AK60-AH60</f>
        <v>37.148611111111109</v>
      </c>
      <c r="AR60" s="170"/>
      <c r="AS60" s="170"/>
      <c r="AT60" s="170"/>
      <c r="AU60" s="34">
        <f>AU59+AQ60</f>
        <v>43.55833333333333</v>
      </c>
    </row>
    <row r="61" spans="1:53" ht="15.75" thickBot="1" x14ac:dyDescent="0.3">
      <c r="A61" s="86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</row>
    <row r="62" spans="1:53" x14ac:dyDescent="0.25">
      <c r="A62" s="149">
        <v>41883</v>
      </c>
      <c r="B62" s="1" t="s">
        <v>5</v>
      </c>
      <c r="C62" s="1" t="s">
        <v>0</v>
      </c>
      <c r="D62" s="1" t="s">
        <v>0</v>
      </c>
      <c r="E62" s="1" t="s">
        <v>1</v>
      </c>
      <c r="F62" s="1" t="s">
        <v>2</v>
      </c>
      <c r="G62" s="40" t="s">
        <v>3</v>
      </c>
      <c r="H62" s="40" t="s">
        <v>4</v>
      </c>
      <c r="I62" s="1" t="s">
        <v>5</v>
      </c>
      <c r="J62" s="1" t="s">
        <v>0</v>
      </c>
      <c r="K62" s="1" t="s">
        <v>0</v>
      </c>
      <c r="L62" s="1" t="s">
        <v>1</v>
      </c>
      <c r="M62" s="1" t="s">
        <v>2</v>
      </c>
      <c r="N62" s="40" t="s">
        <v>3</v>
      </c>
      <c r="O62" s="40" t="s">
        <v>4</v>
      </c>
      <c r="P62" s="1" t="s">
        <v>5</v>
      </c>
      <c r="Q62" s="1" t="s">
        <v>0</v>
      </c>
      <c r="R62" s="1" t="s">
        <v>0</v>
      </c>
      <c r="S62" s="1" t="s">
        <v>1</v>
      </c>
      <c r="T62" s="1" t="s">
        <v>2</v>
      </c>
      <c r="U62" s="40" t="s">
        <v>3</v>
      </c>
      <c r="V62" s="40" t="s">
        <v>4</v>
      </c>
      <c r="W62" s="1" t="s">
        <v>5</v>
      </c>
      <c r="X62" s="1" t="s">
        <v>0</v>
      </c>
      <c r="Y62" s="1" t="s">
        <v>0</v>
      </c>
      <c r="Z62" s="1" t="s">
        <v>1</v>
      </c>
      <c r="AA62" s="1" t="s">
        <v>2</v>
      </c>
      <c r="AB62" s="40" t="s">
        <v>3</v>
      </c>
      <c r="AC62" s="40" t="s">
        <v>4</v>
      </c>
      <c r="AD62" s="1" t="s">
        <v>5</v>
      </c>
      <c r="AE62" s="1" t="s">
        <v>0</v>
      </c>
      <c r="AF62" s="86"/>
      <c r="AH62" s="151" t="s">
        <v>11</v>
      </c>
      <c r="AI62" s="151"/>
      <c r="AK62" s="152" t="s">
        <v>6</v>
      </c>
      <c r="AL62" s="152"/>
      <c r="AN62" s="153" t="s">
        <v>9</v>
      </c>
      <c r="AO62" s="153"/>
      <c r="AQ62" s="154" t="s">
        <v>7</v>
      </c>
      <c r="AR62" s="154"/>
      <c r="AT62" s="165" t="s">
        <v>16</v>
      </c>
      <c r="AU62" s="165"/>
      <c r="AW62" s="166" t="s">
        <v>25</v>
      </c>
      <c r="AX62" s="166"/>
      <c r="AZ62" s="166" t="s">
        <v>25</v>
      </c>
      <c r="BA62" s="166"/>
    </row>
    <row r="63" spans="1:53" ht="15.75" thickBot="1" x14ac:dyDescent="0.3">
      <c r="A63" s="150"/>
      <c r="B63" s="2">
        <v>1</v>
      </c>
      <c r="C63" s="2">
        <v>2</v>
      </c>
      <c r="D63" s="2">
        <v>3</v>
      </c>
      <c r="E63" s="2">
        <v>4</v>
      </c>
      <c r="F63" s="2">
        <v>5</v>
      </c>
      <c r="G63" s="41">
        <v>6</v>
      </c>
      <c r="H63" s="41">
        <v>7</v>
      </c>
      <c r="I63" s="2">
        <v>8</v>
      </c>
      <c r="J63" s="2">
        <v>9</v>
      </c>
      <c r="K63" s="2">
        <v>10</v>
      </c>
      <c r="L63" s="2">
        <v>11</v>
      </c>
      <c r="M63" s="2">
        <v>12</v>
      </c>
      <c r="N63" s="41">
        <v>13</v>
      </c>
      <c r="O63" s="41">
        <v>14</v>
      </c>
      <c r="P63" s="2">
        <v>15</v>
      </c>
      <c r="Q63" s="2">
        <v>16</v>
      </c>
      <c r="R63" s="2">
        <v>17</v>
      </c>
      <c r="S63" s="2">
        <v>18</v>
      </c>
      <c r="T63" s="2">
        <v>19</v>
      </c>
      <c r="U63" s="41">
        <v>20</v>
      </c>
      <c r="V63" s="41">
        <v>21</v>
      </c>
      <c r="W63" s="2">
        <v>22</v>
      </c>
      <c r="X63" s="2">
        <v>23</v>
      </c>
      <c r="Y63" s="2">
        <v>24</v>
      </c>
      <c r="Z63" s="2">
        <v>25</v>
      </c>
      <c r="AA63" s="2">
        <v>26</v>
      </c>
      <c r="AB63" s="41">
        <v>27</v>
      </c>
      <c r="AC63" s="41">
        <v>28</v>
      </c>
      <c r="AD63" s="2">
        <v>29</v>
      </c>
      <c r="AE63" s="2">
        <v>30</v>
      </c>
      <c r="AF63" s="86"/>
      <c r="AH63" s="25" t="s">
        <v>15</v>
      </c>
      <c r="AI63" s="25" t="s">
        <v>14</v>
      </c>
      <c r="AK63" s="27" t="s">
        <v>15</v>
      </c>
      <c r="AL63" s="27" t="s">
        <v>14</v>
      </c>
      <c r="AN63" s="29" t="s">
        <v>15</v>
      </c>
      <c r="AO63" s="29" t="s">
        <v>14</v>
      </c>
      <c r="AQ63" s="31" t="s">
        <v>15</v>
      </c>
      <c r="AR63" s="31" t="s">
        <v>14</v>
      </c>
      <c r="AT63" s="33" t="s">
        <v>15</v>
      </c>
      <c r="AU63" s="33" t="s">
        <v>14</v>
      </c>
      <c r="AW63" s="91" t="s">
        <v>15</v>
      </c>
      <c r="AX63" s="91" t="s">
        <v>14</v>
      </c>
      <c r="AZ63" s="91" t="s">
        <v>15</v>
      </c>
      <c r="BA63" s="91" t="s">
        <v>14</v>
      </c>
    </row>
    <row r="64" spans="1:53" ht="15.75" thickBot="1" x14ac:dyDescent="0.3">
      <c r="A64" s="83">
        <f>A8</f>
        <v>0</v>
      </c>
      <c r="B64" s="62" t="s">
        <v>9</v>
      </c>
      <c r="C64" s="8" t="s">
        <v>10</v>
      </c>
      <c r="D64" s="36" t="s">
        <v>11</v>
      </c>
      <c r="E64" s="36" t="s">
        <v>11</v>
      </c>
      <c r="F64" s="8" t="s">
        <v>10</v>
      </c>
      <c r="G64" s="44" t="s">
        <v>8</v>
      </c>
      <c r="H64" s="44" t="s">
        <v>8</v>
      </c>
      <c r="I64" s="48" t="s">
        <v>9</v>
      </c>
      <c r="J64" s="48" t="s">
        <v>9</v>
      </c>
      <c r="K64" s="9" t="s">
        <v>10</v>
      </c>
      <c r="L64" s="9" t="s">
        <v>9</v>
      </c>
      <c r="M64" s="7" t="s">
        <v>10</v>
      </c>
      <c r="N64" s="50" t="s">
        <v>6</v>
      </c>
      <c r="O64" s="50" t="s">
        <v>6</v>
      </c>
      <c r="P64" s="7" t="s">
        <v>9</v>
      </c>
      <c r="Q64" s="48" t="s">
        <v>9</v>
      </c>
      <c r="R64" s="48" t="s">
        <v>9</v>
      </c>
      <c r="S64" s="48" t="s">
        <v>9</v>
      </c>
      <c r="T64" s="48" t="s">
        <v>10</v>
      </c>
      <c r="U64" s="44" t="s">
        <v>8</v>
      </c>
      <c r="V64" s="44" t="s">
        <v>8</v>
      </c>
      <c r="W64" s="36" t="s">
        <v>11</v>
      </c>
      <c r="X64" s="36" t="s">
        <v>11</v>
      </c>
      <c r="Y64" s="8" t="s">
        <v>10</v>
      </c>
      <c r="Z64" s="8" t="s">
        <v>10</v>
      </c>
      <c r="AA64" s="8" t="s">
        <v>10</v>
      </c>
      <c r="AB64" s="44" t="s">
        <v>8</v>
      </c>
      <c r="AC64" s="44" t="s">
        <v>8</v>
      </c>
      <c r="AD64" s="48" t="s">
        <v>9</v>
      </c>
      <c r="AE64" s="63" t="s">
        <v>9</v>
      </c>
      <c r="AF64" s="86"/>
      <c r="AH64" s="25">
        <f>COUNTIF(B64:AF64,"N5")</f>
        <v>4</v>
      </c>
      <c r="AI64" s="26">
        <f>AH64*$AI$2</f>
        <v>2.1277777777777778</v>
      </c>
      <c r="AK64" s="27">
        <f>COUNTIF(B64:AF64,"J38")</f>
        <v>2</v>
      </c>
      <c r="AL64" s="28">
        <f>AK64*$AL$2</f>
        <v>1</v>
      </c>
      <c r="AN64" s="29">
        <f>COUNTIF(B64:AF64,"J1")</f>
        <v>10</v>
      </c>
      <c r="AO64" s="30">
        <f>AN64*$AO$2</f>
        <v>3.125</v>
      </c>
      <c r="AQ64" s="31">
        <f>COUNTIF(A64:AF64,"S20")</f>
        <v>0</v>
      </c>
      <c r="AR64" s="32">
        <f>AQ64*$AR$2</f>
        <v>0</v>
      </c>
      <c r="AT64" s="33">
        <f>SUM(AH64,AK64,AN64,AQ64)</f>
        <v>16</v>
      </c>
      <c r="AU64" s="34">
        <f>SUM(AI64,AL64,AO64,AR64)</f>
        <v>6.2527777777777782</v>
      </c>
      <c r="AW64" s="91">
        <f>COUNTIF(B64:AG64,"CA")</f>
        <v>0</v>
      </c>
      <c r="AX64" s="93">
        <f>AX57+AW64*$AT$2</f>
        <v>3.791666666666667</v>
      </c>
      <c r="AZ64" s="91">
        <f>COUNTIF(B64:AG64,"CP")</f>
        <v>0</v>
      </c>
      <c r="BA64" s="93">
        <f>BA57+AZ64*$AU$2</f>
        <v>1</v>
      </c>
    </row>
    <row r="65" spans="1:53" x14ac:dyDescent="0.25">
      <c r="A65" s="84" t="s">
        <v>12</v>
      </c>
      <c r="B65" s="87"/>
      <c r="C65" s="87"/>
      <c r="D65" s="87"/>
      <c r="E65" s="79"/>
      <c r="F65" s="79"/>
      <c r="G65" s="78"/>
      <c r="H65" s="78"/>
      <c r="I65" s="87"/>
      <c r="J65" s="87"/>
      <c r="K65" s="87"/>
      <c r="L65" s="90">
        <v>0.1875</v>
      </c>
      <c r="M65" s="79"/>
      <c r="N65" s="78"/>
      <c r="O65" s="128">
        <v>0.125</v>
      </c>
      <c r="P65" s="87"/>
      <c r="Q65" s="87"/>
      <c r="R65" s="129">
        <v>0.16666666666666666</v>
      </c>
      <c r="S65" s="90">
        <v>0.4375</v>
      </c>
      <c r="T65" s="79"/>
      <c r="U65" s="78"/>
      <c r="V65" s="78"/>
      <c r="W65" s="87"/>
      <c r="X65" s="87"/>
      <c r="Y65" s="87"/>
      <c r="Z65" s="79"/>
      <c r="AA65" s="79"/>
      <c r="AB65" s="78"/>
      <c r="AC65" s="78"/>
      <c r="AD65" s="87"/>
      <c r="AE65" s="87"/>
      <c r="AF65" s="86"/>
      <c r="AT65" s="74" t="s">
        <v>24</v>
      </c>
      <c r="AU65" s="34">
        <f>SUM(B65:AF65)</f>
        <v>0.91666666666666663</v>
      </c>
    </row>
    <row r="66" spans="1:53" x14ac:dyDescent="0.25">
      <c r="A66" s="86"/>
      <c r="B66" s="86"/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H66" s="155" t="s">
        <v>22</v>
      </c>
      <c r="AI66" s="155"/>
      <c r="AK66" s="167" t="s">
        <v>23</v>
      </c>
      <c r="AL66" s="167"/>
      <c r="AQ66" s="168" t="s">
        <v>17</v>
      </c>
      <c r="AR66" s="168"/>
      <c r="AS66" s="168"/>
      <c r="AT66" s="168"/>
      <c r="AU66" s="34">
        <f>SUM(AU64:AU65)</f>
        <v>7.1694444444444452</v>
      </c>
    </row>
    <row r="67" spans="1:53" x14ac:dyDescent="0.25">
      <c r="A67" s="8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H67" s="169">
        <v>0</v>
      </c>
      <c r="AI67" s="169"/>
      <c r="AJ67" s="86"/>
      <c r="AK67" s="169">
        <v>0</v>
      </c>
      <c r="AL67" s="169"/>
      <c r="AQ67" s="170">
        <f>AU60+AK67-AH67</f>
        <v>43.55833333333333</v>
      </c>
      <c r="AR67" s="170"/>
      <c r="AS67" s="170"/>
      <c r="AT67" s="170"/>
      <c r="AU67" s="34">
        <f>AU66+AQ67</f>
        <v>50.727777777777774</v>
      </c>
    </row>
    <row r="68" spans="1:53" ht="15.75" thickBot="1" x14ac:dyDescent="0.3">
      <c r="A68" s="8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</row>
    <row r="69" spans="1:53" ht="15.75" thickTop="1" x14ac:dyDescent="0.25">
      <c r="A69" s="163">
        <v>41913</v>
      </c>
      <c r="B69" s="1" t="s">
        <v>0</v>
      </c>
      <c r="C69" s="1" t="s">
        <v>1</v>
      </c>
      <c r="D69" s="1" t="s">
        <v>2</v>
      </c>
      <c r="E69" s="40" t="s">
        <v>3</v>
      </c>
      <c r="F69" s="40" t="s">
        <v>4</v>
      </c>
      <c r="G69" s="1" t="s">
        <v>5</v>
      </c>
      <c r="H69" s="1" t="s">
        <v>0</v>
      </c>
      <c r="I69" s="1" t="s">
        <v>0</v>
      </c>
      <c r="J69" s="1" t="s">
        <v>1</v>
      </c>
      <c r="K69" s="1" t="s">
        <v>2</v>
      </c>
      <c r="L69" s="40" t="s">
        <v>3</v>
      </c>
      <c r="M69" s="40" t="s">
        <v>4</v>
      </c>
      <c r="N69" s="1" t="s">
        <v>5</v>
      </c>
      <c r="O69" s="1" t="s">
        <v>0</v>
      </c>
      <c r="P69" s="1" t="s">
        <v>0</v>
      </c>
      <c r="Q69" s="1" t="s">
        <v>1</v>
      </c>
      <c r="R69" s="1" t="s">
        <v>2</v>
      </c>
      <c r="S69" s="40" t="s">
        <v>3</v>
      </c>
      <c r="T69" s="40" t="s">
        <v>4</v>
      </c>
      <c r="U69" s="1" t="s">
        <v>5</v>
      </c>
      <c r="V69" s="1" t="s">
        <v>0</v>
      </c>
      <c r="W69" s="1" t="s">
        <v>0</v>
      </c>
      <c r="X69" s="1" t="s">
        <v>1</v>
      </c>
      <c r="Y69" s="1" t="s">
        <v>2</v>
      </c>
      <c r="Z69" s="40" t="s">
        <v>3</v>
      </c>
      <c r="AA69" s="40" t="s">
        <v>4</v>
      </c>
      <c r="AB69" s="1" t="s">
        <v>5</v>
      </c>
      <c r="AC69" s="1" t="s">
        <v>0</v>
      </c>
      <c r="AD69" s="1" t="s">
        <v>0</v>
      </c>
      <c r="AE69" s="1" t="s">
        <v>1</v>
      </c>
      <c r="AF69" s="1" t="s">
        <v>2</v>
      </c>
      <c r="AH69" s="151" t="s">
        <v>11</v>
      </c>
      <c r="AI69" s="151"/>
      <c r="AK69" s="152" t="s">
        <v>6</v>
      </c>
      <c r="AL69" s="152"/>
      <c r="AN69" s="153" t="s">
        <v>9</v>
      </c>
      <c r="AO69" s="153"/>
      <c r="AQ69" s="154" t="s">
        <v>7</v>
      </c>
      <c r="AR69" s="154"/>
      <c r="AT69" s="165" t="s">
        <v>16</v>
      </c>
      <c r="AU69" s="165"/>
      <c r="AW69" s="166" t="s">
        <v>25</v>
      </c>
      <c r="AX69" s="166"/>
      <c r="AZ69" s="166" t="s">
        <v>25</v>
      </c>
      <c r="BA69" s="166"/>
    </row>
    <row r="70" spans="1:53" ht="15.75" thickBot="1" x14ac:dyDescent="0.3">
      <c r="A70" s="164"/>
      <c r="B70" s="19">
        <v>1</v>
      </c>
      <c r="C70" s="2">
        <v>2</v>
      </c>
      <c r="D70" s="2">
        <v>3</v>
      </c>
      <c r="E70" s="41">
        <v>4</v>
      </c>
      <c r="F70" s="41">
        <v>5</v>
      </c>
      <c r="G70" s="2">
        <v>6</v>
      </c>
      <c r="H70" s="2">
        <v>7</v>
      </c>
      <c r="I70" s="2">
        <v>8</v>
      </c>
      <c r="J70" s="2">
        <v>9</v>
      </c>
      <c r="K70" s="2">
        <v>10</v>
      </c>
      <c r="L70" s="41">
        <v>11</v>
      </c>
      <c r="M70" s="41">
        <v>12</v>
      </c>
      <c r="N70" s="2">
        <v>13</v>
      </c>
      <c r="O70" s="2">
        <v>14</v>
      </c>
      <c r="P70" s="2">
        <v>15</v>
      </c>
      <c r="Q70" s="2">
        <v>16</v>
      </c>
      <c r="R70" s="2">
        <v>17</v>
      </c>
      <c r="S70" s="41">
        <v>18</v>
      </c>
      <c r="T70" s="41">
        <v>19</v>
      </c>
      <c r="U70" s="2">
        <v>20</v>
      </c>
      <c r="V70" s="2">
        <v>21</v>
      </c>
      <c r="W70" s="2">
        <v>22</v>
      </c>
      <c r="X70" s="2">
        <v>23</v>
      </c>
      <c r="Y70" s="2">
        <v>24</v>
      </c>
      <c r="Z70" s="41">
        <v>25</v>
      </c>
      <c r="AA70" s="41">
        <v>26</v>
      </c>
      <c r="AB70" s="2">
        <v>27</v>
      </c>
      <c r="AC70" s="2">
        <v>28</v>
      </c>
      <c r="AD70" s="2">
        <v>29</v>
      </c>
      <c r="AE70" s="2">
        <v>30</v>
      </c>
      <c r="AF70" s="2">
        <v>31</v>
      </c>
      <c r="AH70" s="25" t="s">
        <v>15</v>
      </c>
      <c r="AI70" s="25" t="s">
        <v>14</v>
      </c>
      <c r="AK70" s="27" t="s">
        <v>15</v>
      </c>
      <c r="AL70" s="27" t="s">
        <v>14</v>
      </c>
      <c r="AN70" s="29" t="s">
        <v>15</v>
      </c>
      <c r="AO70" s="29" t="s">
        <v>14</v>
      </c>
      <c r="AQ70" s="31" t="s">
        <v>15</v>
      </c>
      <c r="AR70" s="31" t="s">
        <v>14</v>
      </c>
      <c r="AT70" s="33" t="s">
        <v>15</v>
      </c>
      <c r="AU70" s="33" t="s">
        <v>14</v>
      </c>
      <c r="AW70" s="91" t="s">
        <v>15</v>
      </c>
      <c r="AX70" s="91" t="s">
        <v>14</v>
      </c>
      <c r="AZ70" s="91" t="s">
        <v>15</v>
      </c>
      <c r="BA70" s="91" t="s">
        <v>14</v>
      </c>
    </row>
    <row r="71" spans="1:53" ht="15.75" thickBot="1" x14ac:dyDescent="0.3">
      <c r="A71" s="83">
        <f>A8</f>
        <v>0</v>
      </c>
      <c r="B71" s="62" t="s">
        <v>9</v>
      </c>
      <c r="C71" s="48" t="s">
        <v>9</v>
      </c>
      <c r="D71" s="48" t="s">
        <v>9</v>
      </c>
      <c r="E71" s="44" t="s">
        <v>8</v>
      </c>
      <c r="F71" s="44" t="s">
        <v>8</v>
      </c>
      <c r="G71" s="46" t="s">
        <v>7</v>
      </c>
      <c r="H71" s="46" t="s">
        <v>7</v>
      </c>
      <c r="I71" s="46" t="s">
        <v>7</v>
      </c>
      <c r="J71" s="46" t="s">
        <v>7</v>
      </c>
      <c r="K71" s="46" t="s">
        <v>7</v>
      </c>
      <c r="L71" s="44" t="s">
        <v>8</v>
      </c>
      <c r="M71" s="44" t="s">
        <v>8</v>
      </c>
      <c r="N71" s="48" t="s">
        <v>9</v>
      </c>
      <c r="O71" s="48" t="s">
        <v>9</v>
      </c>
      <c r="P71" s="48" t="s">
        <v>9</v>
      </c>
      <c r="Q71" s="48" t="s">
        <v>9</v>
      </c>
      <c r="R71" s="48" t="s">
        <v>9</v>
      </c>
      <c r="S71" s="44" t="s">
        <v>8</v>
      </c>
      <c r="T71" s="44" t="s">
        <v>8</v>
      </c>
      <c r="U71" s="8" t="s">
        <v>10</v>
      </c>
      <c r="V71" s="8" t="s">
        <v>10</v>
      </c>
      <c r="W71" s="7" t="s">
        <v>10</v>
      </c>
      <c r="X71" s="7" t="s">
        <v>10</v>
      </c>
      <c r="Y71" s="36" t="s">
        <v>11</v>
      </c>
      <c r="Z71" s="36" t="s">
        <v>11</v>
      </c>
      <c r="AA71" s="36" t="s">
        <v>11</v>
      </c>
      <c r="AB71" s="8" t="s">
        <v>10</v>
      </c>
      <c r="AC71" s="8" t="s">
        <v>9</v>
      </c>
      <c r="AD71" s="48" t="s">
        <v>25</v>
      </c>
      <c r="AE71" s="48" t="s">
        <v>25</v>
      </c>
      <c r="AF71" s="48" t="s">
        <v>25</v>
      </c>
      <c r="AH71" s="25">
        <f>COUNTIF(B71:AF71,"N5")</f>
        <v>3</v>
      </c>
      <c r="AI71" s="26">
        <f>AH71*$AI$2</f>
        <v>1.5958333333333332</v>
      </c>
      <c r="AK71" s="27">
        <f>COUNTIF(B71:AF71,"J38")</f>
        <v>0</v>
      </c>
      <c r="AL71" s="28">
        <f>AK71*$AL$2</f>
        <v>0</v>
      </c>
      <c r="AN71" s="29">
        <f>COUNTIF(B71:AF71,"J1")</f>
        <v>9</v>
      </c>
      <c r="AO71" s="30">
        <f>AN71*$AO$2</f>
        <v>2.8125</v>
      </c>
      <c r="AQ71" s="31">
        <f>COUNTIF(A71:AF71,"S20")</f>
        <v>5</v>
      </c>
      <c r="AR71" s="32">
        <f>AQ71*$AR$2</f>
        <v>1.5625</v>
      </c>
      <c r="AT71" s="33">
        <f>SUM(AH71,AK71,AN71,AQ71)</f>
        <v>17</v>
      </c>
      <c r="AU71" s="34">
        <f>SUM(AI71,AL71,AO71,AR71)</f>
        <v>5.9708333333333332</v>
      </c>
      <c r="AW71" s="91">
        <f>COUNTIF(B71:AG71,"CA")</f>
        <v>3</v>
      </c>
      <c r="AX71" s="93">
        <f>AX64+AW71*$AT$2</f>
        <v>4.666666666666667</v>
      </c>
      <c r="AZ71" s="91">
        <f>COUNTIF(B71:AG71,"CP")</f>
        <v>0</v>
      </c>
      <c r="BA71" s="93">
        <f>BA64+AZ71*$AU$2</f>
        <v>1</v>
      </c>
    </row>
    <row r="72" spans="1:53" x14ac:dyDescent="0.25">
      <c r="A72" s="84" t="s">
        <v>12</v>
      </c>
      <c r="B72" s="87"/>
      <c r="C72" s="87"/>
      <c r="D72" s="87"/>
      <c r="E72" s="78"/>
      <c r="F72" s="78"/>
      <c r="G72" s="87"/>
      <c r="H72" s="87"/>
      <c r="I72" s="87"/>
      <c r="J72" s="87"/>
      <c r="K72" s="87"/>
      <c r="L72" s="78"/>
      <c r="M72" s="78"/>
      <c r="N72" s="87"/>
      <c r="O72" s="87"/>
      <c r="P72" s="87"/>
      <c r="Q72" s="87"/>
      <c r="R72" s="87"/>
      <c r="S72" s="78"/>
      <c r="T72" s="78"/>
      <c r="U72" s="87"/>
      <c r="V72" s="87"/>
      <c r="W72" s="87"/>
      <c r="X72" s="87"/>
      <c r="Y72" s="87"/>
      <c r="Z72" s="78"/>
      <c r="AA72" s="78"/>
      <c r="AB72" s="87"/>
      <c r="AC72" s="89">
        <v>0.4375</v>
      </c>
      <c r="AD72" s="87"/>
      <c r="AE72" s="87"/>
      <c r="AF72" s="87"/>
      <c r="AT72" s="74" t="s">
        <v>24</v>
      </c>
      <c r="AU72" s="34">
        <f>SUM(B72:AF72)</f>
        <v>0.4375</v>
      </c>
    </row>
    <row r="73" spans="1:53" x14ac:dyDescent="0.25">
      <c r="A73" s="86"/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H73" s="155" t="s">
        <v>22</v>
      </c>
      <c r="AI73" s="155"/>
      <c r="AK73" s="167" t="s">
        <v>23</v>
      </c>
      <c r="AL73" s="167"/>
      <c r="AQ73" s="168" t="s">
        <v>17</v>
      </c>
      <c r="AR73" s="168"/>
      <c r="AS73" s="168"/>
      <c r="AT73" s="168"/>
      <c r="AU73" s="34">
        <f>SUM(AU71:AU72)</f>
        <v>6.4083333333333332</v>
      </c>
    </row>
    <row r="74" spans="1:53" x14ac:dyDescent="0.25">
      <c r="A74" s="8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H74" s="169">
        <v>0.79166666666666663</v>
      </c>
      <c r="AI74" s="169"/>
      <c r="AJ74" s="86"/>
      <c r="AK74" s="169"/>
      <c r="AL74" s="169"/>
      <c r="AQ74" s="170">
        <f>AU67+AK74-AH74</f>
        <v>49.93611111111111</v>
      </c>
      <c r="AR74" s="170"/>
      <c r="AS74" s="170"/>
      <c r="AT74" s="170"/>
      <c r="AU74" s="34">
        <f>AU73+AQ74</f>
        <v>56.344444444444441</v>
      </c>
    </row>
    <row r="75" spans="1:53" ht="15.75" thickBot="1" x14ac:dyDescent="0.3">
      <c r="A75" s="8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</row>
    <row r="76" spans="1:53" ht="15.75" thickTop="1" x14ac:dyDescent="0.25">
      <c r="A76" s="163">
        <v>41944</v>
      </c>
      <c r="B76" s="67" t="s">
        <v>3</v>
      </c>
      <c r="C76" s="40" t="s">
        <v>4</v>
      </c>
      <c r="D76" s="1" t="s">
        <v>5</v>
      </c>
      <c r="E76" s="1" t="s">
        <v>0</v>
      </c>
      <c r="F76" s="1" t="s">
        <v>0</v>
      </c>
      <c r="G76" s="1" t="s">
        <v>1</v>
      </c>
      <c r="H76" s="1" t="s">
        <v>2</v>
      </c>
      <c r="I76" s="40" t="s">
        <v>3</v>
      </c>
      <c r="J76" s="40" t="s">
        <v>4</v>
      </c>
      <c r="K76" s="1" t="s">
        <v>5</v>
      </c>
      <c r="L76" s="67" t="s">
        <v>0</v>
      </c>
      <c r="M76" s="1" t="s">
        <v>0</v>
      </c>
      <c r="N76" s="1" t="s">
        <v>1</v>
      </c>
      <c r="O76" s="1" t="s">
        <v>2</v>
      </c>
      <c r="P76" s="40" t="s">
        <v>3</v>
      </c>
      <c r="Q76" s="40" t="s">
        <v>4</v>
      </c>
      <c r="R76" s="1" t="s">
        <v>5</v>
      </c>
      <c r="S76" s="1" t="s">
        <v>0</v>
      </c>
      <c r="T76" s="1" t="s">
        <v>0</v>
      </c>
      <c r="U76" s="1" t="s">
        <v>1</v>
      </c>
      <c r="V76" s="1" t="s">
        <v>2</v>
      </c>
      <c r="W76" s="40" t="s">
        <v>3</v>
      </c>
      <c r="X76" s="40" t="s">
        <v>4</v>
      </c>
      <c r="Y76" s="1" t="s">
        <v>5</v>
      </c>
      <c r="Z76" s="1" t="s">
        <v>0</v>
      </c>
      <c r="AA76" s="1" t="s">
        <v>0</v>
      </c>
      <c r="AB76" s="1" t="s">
        <v>1</v>
      </c>
      <c r="AC76" s="1" t="s">
        <v>2</v>
      </c>
      <c r="AD76" s="40" t="s">
        <v>3</v>
      </c>
      <c r="AE76" s="40" t="s">
        <v>4</v>
      </c>
      <c r="AF76" s="86"/>
      <c r="AH76" s="151" t="s">
        <v>11</v>
      </c>
      <c r="AI76" s="151"/>
      <c r="AK76" s="152" t="s">
        <v>6</v>
      </c>
      <c r="AL76" s="152"/>
      <c r="AN76" s="153" t="s">
        <v>9</v>
      </c>
      <c r="AO76" s="153"/>
      <c r="AQ76" s="154" t="s">
        <v>7</v>
      </c>
      <c r="AR76" s="154"/>
      <c r="AT76" s="165" t="s">
        <v>16</v>
      </c>
      <c r="AU76" s="165"/>
      <c r="AW76" s="166" t="s">
        <v>25</v>
      </c>
      <c r="AX76" s="166"/>
      <c r="AZ76" s="166" t="s">
        <v>25</v>
      </c>
      <c r="BA76" s="166"/>
    </row>
    <row r="77" spans="1:53" ht="15.75" thickBot="1" x14ac:dyDescent="0.3">
      <c r="A77" s="164"/>
      <c r="B77" s="66">
        <v>1</v>
      </c>
      <c r="C77" s="57">
        <v>2</v>
      </c>
      <c r="D77" s="9">
        <v>3</v>
      </c>
      <c r="E77" s="9">
        <v>4</v>
      </c>
      <c r="F77" s="9">
        <v>5</v>
      </c>
      <c r="G77" s="9">
        <v>6</v>
      </c>
      <c r="H77" s="9">
        <v>7</v>
      </c>
      <c r="I77" s="57">
        <v>8</v>
      </c>
      <c r="J77" s="57">
        <v>9</v>
      </c>
      <c r="K77" s="9">
        <v>10</v>
      </c>
      <c r="L77" s="65">
        <v>11</v>
      </c>
      <c r="M77" s="9">
        <v>12</v>
      </c>
      <c r="N77" s="9">
        <v>13</v>
      </c>
      <c r="O77" s="9">
        <v>14</v>
      </c>
      <c r="P77" s="57">
        <v>15</v>
      </c>
      <c r="Q77" s="57">
        <v>16</v>
      </c>
      <c r="R77" s="9">
        <v>17</v>
      </c>
      <c r="S77" s="9">
        <v>18</v>
      </c>
      <c r="T77" s="9">
        <v>19</v>
      </c>
      <c r="U77" s="9">
        <v>20</v>
      </c>
      <c r="V77" s="9">
        <v>21</v>
      </c>
      <c r="W77" s="57">
        <v>22</v>
      </c>
      <c r="X77" s="57">
        <v>23</v>
      </c>
      <c r="Y77" s="9">
        <v>24</v>
      </c>
      <c r="Z77" s="9">
        <v>25</v>
      </c>
      <c r="AA77" s="9">
        <v>26</v>
      </c>
      <c r="AB77" s="9">
        <v>27</v>
      </c>
      <c r="AC77" s="9">
        <v>28</v>
      </c>
      <c r="AD77" s="57">
        <v>29</v>
      </c>
      <c r="AE77" s="57">
        <v>30</v>
      </c>
      <c r="AF77" s="86"/>
      <c r="AH77" s="25" t="s">
        <v>15</v>
      </c>
      <c r="AI77" s="25" t="s">
        <v>14</v>
      </c>
      <c r="AK77" s="27" t="s">
        <v>15</v>
      </c>
      <c r="AL77" s="27" t="s">
        <v>14</v>
      </c>
      <c r="AN77" s="29" t="s">
        <v>15</v>
      </c>
      <c r="AO77" s="29" t="s">
        <v>14</v>
      </c>
      <c r="AQ77" s="31" t="s">
        <v>15</v>
      </c>
      <c r="AR77" s="31" t="s">
        <v>14</v>
      </c>
      <c r="AT77" s="33" t="s">
        <v>15</v>
      </c>
      <c r="AU77" s="33" t="s">
        <v>14</v>
      </c>
      <c r="AW77" s="91" t="s">
        <v>15</v>
      </c>
      <c r="AX77" s="91" t="s">
        <v>14</v>
      </c>
      <c r="AZ77" s="91" t="s">
        <v>15</v>
      </c>
      <c r="BA77" s="91" t="s">
        <v>14</v>
      </c>
    </row>
    <row r="78" spans="1:53" ht="15.75" thickBot="1" x14ac:dyDescent="0.3">
      <c r="A78" s="83">
        <f>A8</f>
        <v>0</v>
      </c>
      <c r="B78" s="20" t="s">
        <v>8</v>
      </c>
      <c r="C78" s="42" t="s">
        <v>8</v>
      </c>
      <c r="D78" s="39" t="s">
        <v>9</v>
      </c>
      <c r="E78" s="39" t="s">
        <v>9</v>
      </c>
      <c r="F78" s="39" t="s">
        <v>9</v>
      </c>
      <c r="G78" s="39" t="s">
        <v>9</v>
      </c>
      <c r="H78" s="39" t="s">
        <v>9</v>
      </c>
      <c r="I78" s="42" t="s">
        <v>8</v>
      </c>
      <c r="J78" s="42" t="s">
        <v>8</v>
      </c>
      <c r="K78" s="39" t="s">
        <v>9</v>
      </c>
      <c r="L78" s="20" t="s">
        <v>10</v>
      </c>
      <c r="M78" s="35" t="s">
        <v>11</v>
      </c>
      <c r="N78" s="35" t="s">
        <v>11</v>
      </c>
      <c r="O78" s="3" t="s">
        <v>10</v>
      </c>
      <c r="P78" s="42" t="s">
        <v>8</v>
      </c>
      <c r="Q78" s="42" t="s">
        <v>8</v>
      </c>
      <c r="R78" s="39" t="s">
        <v>9</v>
      </c>
      <c r="S78" s="39" t="s">
        <v>9</v>
      </c>
      <c r="T78" s="15" t="s">
        <v>10</v>
      </c>
      <c r="U78" s="15" t="s">
        <v>10</v>
      </c>
      <c r="V78" s="4" t="s">
        <v>10</v>
      </c>
      <c r="W78" s="61" t="s">
        <v>6</v>
      </c>
      <c r="X78" s="61" t="s">
        <v>6</v>
      </c>
      <c r="Y78" s="4" t="s">
        <v>10</v>
      </c>
      <c r="Z78" s="39" t="s">
        <v>9</v>
      </c>
      <c r="AA78" s="39" t="s">
        <v>9</v>
      </c>
      <c r="AB78" s="39" t="s">
        <v>9</v>
      </c>
      <c r="AC78" s="39" t="s">
        <v>9</v>
      </c>
      <c r="AD78" s="42" t="s">
        <v>8</v>
      </c>
      <c r="AE78" s="42" t="s">
        <v>8</v>
      </c>
      <c r="AF78" s="86"/>
      <c r="AH78" s="25">
        <f>COUNTIF(B78:AF78,"N5")</f>
        <v>2</v>
      </c>
      <c r="AI78" s="26">
        <f>AH78*$AI$2</f>
        <v>1.0638888888888889</v>
      </c>
      <c r="AK78" s="27">
        <f>COUNTIF(B78:AF78,"J38")</f>
        <v>2</v>
      </c>
      <c r="AL78" s="28">
        <f>AK78*$AL$2</f>
        <v>1</v>
      </c>
      <c r="AN78" s="29">
        <f>COUNTIF(B78:AF78,"J1")</f>
        <v>12</v>
      </c>
      <c r="AO78" s="30">
        <f>AN78*$AO$2</f>
        <v>3.75</v>
      </c>
      <c r="AQ78" s="31">
        <f>COUNTIF(A78:AF78,"S20")</f>
        <v>0</v>
      </c>
      <c r="AR78" s="32">
        <f>AQ78*$AR$2</f>
        <v>0</v>
      </c>
      <c r="AT78" s="33">
        <f>SUM(AH78,AK78,AN78,AQ78)</f>
        <v>16</v>
      </c>
      <c r="AU78" s="34">
        <f>SUM(AI78,AL78,AO78,AR78)</f>
        <v>5.8138888888888891</v>
      </c>
      <c r="AW78" s="91">
        <f>COUNTIF(B78:AG78,"CA")</f>
        <v>0</v>
      </c>
      <c r="AX78" s="93">
        <f>AX71+AW78*$AT$2</f>
        <v>4.666666666666667</v>
      </c>
      <c r="AZ78" s="91">
        <f>COUNTIF(B78:AG78,"CP")</f>
        <v>0</v>
      </c>
      <c r="BA78" s="93">
        <f>BA71+AZ78*$AU$2</f>
        <v>1</v>
      </c>
    </row>
    <row r="79" spans="1:53" x14ac:dyDescent="0.25">
      <c r="A79" s="84" t="s">
        <v>12</v>
      </c>
      <c r="B79" s="78"/>
      <c r="C79" s="78"/>
      <c r="D79" s="87"/>
      <c r="E79" s="90"/>
      <c r="F79" s="79"/>
      <c r="G79" s="89">
        <v>0.14583333333333334</v>
      </c>
      <c r="H79" s="87"/>
      <c r="I79" s="78"/>
      <c r="J79" s="78"/>
      <c r="K79" s="87"/>
      <c r="L79" s="79"/>
      <c r="M79" s="79"/>
      <c r="N79" s="87"/>
      <c r="O79" s="87"/>
      <c r="P79" s="78"/>
      <c r="Q79" s="78"/>
      <c r="R79" s="87"/>
      <c r="S79" s="90">
        <v>0.25</v>
      </c>
      <c r="T79" s="79"/>
      <c r="U79" s="87"/>
      <c r="V79" s="87"/>
      <c r="W79" s="78"/>
      <c r="X79" s="78"/>
      <c r="Y79" s="87"/>
      <c r="Z79" s="90">
        <v>0.29166666666666669</v>
      </c>
      <c r="AA79" s="90">
        <v>0.29166666666666669</v>
      </c>
      <c r="AB79" s="87"/>
      <c r="AC79" s="87"/>
      <c r="AD79" s="78"/>
      <c r="AE79" s="78"/>
      <c r="AF79" s="86"/>
      <c r="AT79" s="74" t="s">
        <v>24</v>
      </c>
      <c r="AU79" s="34">
        <f>SUM(B79:AF79)</f>
        <v>0.97916666666666674</v>
      </c>
    </row>
    <row r="80" spans="1:53" x14ac:dyDescent="0.25">
      <c r="A80" s="86"/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H80" s="155" t="s">
        <v>22</v>
      </c>
      <c r="AI80" s="155"/>
      <c r="AK80" s="167" t="s">
        <v>23</v>
      </c>
      <c r="AL80" s="167"/>
      <c r="AQ80" s="168" t="s">
        <v>17</v>
      </c>
      <c r="AR80" s="168"/>
      <c r="AS80" s="168"/>
      <c r="AT80" s="168"/>
      <c r="AU80" s="34">
        <f>SUM(AU78:AU79)</f>
        <v>6.7930555555555561</v>
      </c>
    </row>
    <row r="81" spans="1:53" x14ac:dyDescent="0.25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H81" s="169">
        <v>0.4375</v>
      </c>
      <c r="AI81" s="169"/>
      <c r="AJ81" s="86"/>
      <c r="AK81" s="169">
        <v>0</v>
      </c>
      <c r="AL81" s="169"/>
      <c r="AQ81" s="170">
        <f>AU74+AK81-AH81</f>
        <v>55.906944444444441</v>
      </c>
      <c r="AR81" s="170"/>
      <c r="AS81" s="170"/>
      <c r="AT81" s="170"/>
      <c r="AU81" s="34">
        <f>AU80+AQ81</f>
        <v>62.699999999999996</v>
      </c>
    </row>
    <row r="82" spans="1:53" ht="15.75" thickBot="1" x14ac:dyDescent="0.3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</row>
    <row r="83" spans="1:53" ht="15.75" thickTop="1" x14ac:dyDescent="0.25">
      <c r="A83" s="173">
        <v>41974</v>
      </c>
      <c r="B83" s="1" t="s">
        <v>5</v>
      </c>
      <c r="C83" s="1" t="s">
        <v>0</v>
      </c>
      <c r="D83" s="1" t="s">
        <v>0</v>
      </c>
      <c r="E83" s="1" t="s">
        <v>1</v>
      </c>
      <c r="F83" s="1" t="s">
        <v>2</v>
      </c>
      <c r="G83" s="40" t="s">
        <v>3</v>
      </c>
      <c r="H83" s="40" t="s">
        <v>4</v>
      </c>
      <c r="I83" s="1" t="s">
        <v>5</v>
      </c>
      <c r="J83" s="1" t="s">
        <v>0</v>
      </c>
      <c r="K83" s="1" t="s">
        <v>0</v>
      </c>
      <c r="L83" s="1" t="s">
        <v>1</v>
      </c>
      <c r="M83" s="1" t="s">
        <v>2</v>
      </c>
      <c r="N83" s="40" t="s">
        <v>3</v>
      </c>
      <c r="O83" s="40" t="s">
        <v>4</v>
      </c>
      <c r="P83" s="1" t="s">
        <v>5</v>
      </c>
      <c r="Q83" s="1" t="s">
        <v>0</v>
      </c>
      <c r="R83" s="1" t="s">
        <v>0</v>
      </c>
      <c r="S83" s="1" t="s">
        <v>1</v>
      </c>
      <c r="T83" s="1" t="s">
        <v>2</v>
      </c>
      <c r="U83" s="40" t="s">
        <v>3</v>
      </c>
      <c r="V83" s="40" t="s">
        <v>4</v>
      </c>
      <c r="W83" s="1" t="s">
        <v>5</v>
      </c>
      <c r="X83" s="1" t="s">
        <v>0</v>
      </c>
      <c r="Y83" s="1" t="s">
        <v>0</v>
      </c>
      <c r="Z83" s="67" t="s">
        <v>1</v>
      </c>
      <c r="AA83" s="1" t="s">
        <v>2</v>
      </c>
      <c r="AB83" s="40" t="s">
        <v>3</v>
      </c>
      <c r="AC83" s="40" t="s">
        <v>4</v>
      </c>
      <c r="AD83" s="1" t="s">
        <v>5</v>
      </c>
      <c r="AE83" s="1" t="s">
        <v>0</v>
      </c>
      <c r="AF83" s="1" t="s">
        <v>0</v>
      </c>
      <c r="AH83" s="151" t="s">
        <v>11</v>
      </c>
      <c r="AI83" s="151"/>
      <c r="AK83" s="152" t="s">
        <v>6</v>
      </c>
      <c r="AL83" s="152"/>
      <c r="AN83" s="153" t="s">
        <v>9</v>
      </c>
      <c r="AO83" s="153"/>
      <c r="AQ83" s="154" t="s">
        <v>7</v>
      </c>
      <c r="AR83" s="154"/>
      <c r="AT83" s="165" t="s">
        <v>16</v>
      </c>
      <c r="AU83" s="165"/>
      <c r="AW83" s="166" t="s">
        <v>25</v>
      </c>
      <c r="AX83" s="166"/>
      <c r="AZ83" s="166" t="s">
        <v>25</v>
      </c>
      <c r="BA83" s="166"/>
    </row>
    <row r="84" spans="1:53" ht="15.75" thickBot="1" x14ac:dyDescent="0.3">
      <c r="A84" s="174"/>
      <c r="B84" s="2">
        <v>1</v>
      </c>
      <c r="C84" s="2">
        <v>2</v>
      </c>
      <c r="D84" s="2">
        <v>3</v>
      </c>
      <c r="E84" s="2">
        <v>4</v>
      </c>
      <c r="F84" s="2">
        <v>5</v>
      </c>
      <c r="G84" s="41">
        <v>6</v>
      </c>
      <c r="H84" s="41">
        <v>7</v>
      </c>
      <c r="I84" s="2">
        <v>8</v>
      </c>
      <c r="J84" s="2">
        <v>9</v>
      </c>
      <c r="K84" s="2">
        <v>10</v>
      </c>
      <c r="L84" s="2">
        <v>11</v>
      </c>
      <c r="M84" s="2">
        <v>12</v>
      </c>
      <c r="N84" s="41">
        <v>13</v>
      </c>
      <c r="O84" s="41">
        <v>14</v>
      </c>
      <c r="P84" s="2">
        <v>15</v>
      </c>
      <c r="Q84" s="2">
        <v>16</v>
      </c>
      <c r="R84" s="2">
        <v>17</v>
      </c>
      <c r="S84" s="2">
        <v>18</v>
      </c>
      <c r="T84" s="2">
        <v>19</v>
      </c>
      <c r="U84" s="41">
        <v>20</v>
      </c>
      <c r="V84" s="41">
        <v>21</v>
      </c>
      <c r="W84" s="2">
        <v>22</v>
      </c>
      <c r="X84" s="2">
        <v>23</v>
      </c>
      <c r="Y84" s="2">
        <v>24</v>
      </c>
      <c r="Z84" s="68">
        <v>25</v>
      </c>
      <c r="AA84" s="2">
        <v>26</v>
      </c>
      <c r="AB84" s="41">
        <v>27</v>
      </c>
      <c r="AC84" s="41">
        <v>28</v>
      </c>
      <c r="AD84" s="2">
        <v>29</v>
      </c>
      <c r="AE84" s="2">
        <v>30</v>
      </c>
      <c r="AF84" s="15">
        <v>31</v>
      </c>
      <c r="AH84" s="25" t="s">
        <v>15</v>
      </c>
      <c r="AI84" s="25" t="s">
        <v>14</v>
      </c>
      <c r="AK84" s="27" t="s">
        <v>15</v>
      </c>
      <c r="AL84" s="27" t="s">
        <v>14</v>
      </c>
      <c r="AN84" s="29" t="s">
        <v>15</v>
      </c>
      <c r="AO84" s="29" t="s">
        <v>14</v>
      </c>
      <c r="AQ84" s="31" t="s">
        <v>15</v>
      </c>
      <c r="AR84" s="31" t="s">
        <v>14</v>
      </c>
      <c r="AT84" s="33" t="s">
        <v>15</v>
      </c>
      <c r="AU84" s="33" t="s">
        <v>14</v>
      </c>
      <c r="AW84" s="91" t="s">
        <v>15</v>
      </c>
      <c r="AX84" s="91" t="s">
        <v>14</v>
      </c>
      <c r="AZ84" s="91" t="s">
        <v>15</v>
      </c>
      <c r="BA84" s="91" t="s">
        <v>14</v>
      </c>
    </row>
    <row r="85" spans="1:53" ht="15.75" thickBot="1" x14ac:dyDescent="0.3">
      <c r="A85" s="83">
        <f>A8</f>
        <v>0</v>
      </c>
      <c r="B85" s="60" t="s">
        <v>11</v>
      </c>
      <c r="C85" s="36" t="s">
        <v>11</v>
      </c>
      <c r="D85" s="8" t="s">
        <v>10</v>
      </c>
      <c r="E85" s="8" t="s">
        <v>10</v>
      </c>
      <c r="F85" s="8" t="s">
        <v>10</v>
      </c>
      <c r="G85" s="44" t="s">
        <v>8</v>
      </c>
      <c r="H85" s="44" t="s">
        <v>8</v>
      </c>
      <c r="I85" s="48" t="s">
        <v>9</v>
      </c>
      <c r="J85" s="48" t="s">
        <v>9</v>
      </c>
      <c r="K85" s="48" t="s">
        <v>9</v>
      </c>
      <c r="L85" s="48" t="s">
        <v>9</v>
      </c>
      <c r="M85" s="48" t="s">
        <v>9</v>
      </c>
      <c r="N85" s="44" t="s">
        <v>8</v>
      </c>
      <c r="O85" s="44" t="s">
        <v>8</v>
      </c>
      <c r="P85" s="46" t="s">
        <v>7</v>
      </c>
      <c r="Q85" s="46" t="s">
        <v>7</v>
      </c>
      <c r="R85" s="46" t="s">
        <v>7</v>
      </c>
      <c r="S85" s="46" t="s">
        <v>7</v>
      </c>
      <c r="T85" s="46" t="s">
        <v>10</v>
      </c>
      <c r="U85" s="44" t="s">
        <v>8</v>
      </c>
      <c r="V85" s="44" t="s">
        <v>8</v>
      </c>
      <c r="W85" s="48" t="s">
        <v>25</v>
      </c>
      <c r="X85" s="48" t="s">
        <v>25</v>
      </c>
      <c r="Y85" s="48" t="s">
        <v>25</v>
      </c>
      <c r="Z85" s="8" t="s">
        <v>10</v>
      </c>
      <c r="AA85" s="48" t="s">
        <v>25</v>
      </c>
      <c r="AB85" s="44" t="s">
        <v>11</v>
      </c>
      <c r="AC85" s="44" t="s">
        <v>8</v>
      </c>
      <c r="AD85" s="8" t="s">
        <v>10</v>
      </c>
      <c r="AE85" s="8" t="s">
        <v>10</v>
      </c>
      <c r="AF85" s="12" t="s">
        <v>10</v>
      </c>
      <c r="AH85" s="25">
        <f>COUNTIF(B85:AF85,"N5")</f>
        <v>3</v>
      </c>
      <c r="AI85" s="26">
        <f>AH85*$AI$2</f>
        <v>1.5958333333333332</v>
      </c>
      <c r="AK85" s="27">
        <f>COUNTIF(B85:AF85,"J38")</f>
        <v>0</v>
      </c>
      <c r="AL85" s="28">
        <f>AK85*$AL$2</f>
        <v>0</v>
      </c>
      <c r="AN85" s="29">
        <f>COUNTIF(B85:AF85,"J1")</f>
        <v>5</v>
      </c>
      <c r="AO85" s="30">
        <f>AN85*$AO$2</f>
        <v>1.5625</v>
      </c>
      <c r="AQ85" s="31">
        <f>COUNTIF(A85:AF85,"S20")</f>
        <v>4</v>
      </c>
      <c r="AR85" s="32">
        <f>AQ85*$AR$2</f>
        <v>1.25</v>
      </c>
      <c r="AT85" s="33">
        <f>SUM(AH85,AK85,AN85,AQ85)</f>
        <v>12</v>
      </c>
      <c r="AU85" s="34">
        <f>SUM(AI85,AL85,AO85,AR85)</f>
        <v>4.4083333333333332</v>
      </c>
      <c r="AW85" s="91">
        <f>COUNTIF(B85:AG85,"CA")</f>
        <v>4</v>
      </c>
      <c r="AX85" s="93">
        <f>AX78+AW85*$AT$2</f>
        <v>5.8333333333333339</v>
      </c>
      <c r="AZ85" s="91">
        <f>COUNTIF(B85:AG85,"CP")</f>
        <v>0</v>
      </c>
      <c r="BA85" s="93">
        <f>BA78+AZ85*$AU$2</f>
        <v>1</v>
      </c>
    </row>
    <row r="86" spans="1:53" x14ac:dyDescent="0.25">
      <c r="A86" s="84" t="s">
        <v>12</v>
      </c>
      <c r="B86" s="87"/>
      <c r="C86" s="87"/>
      <c r="D86" s="87"/>
      <c r="E86" s="79"/>
      <c r="F86" s="79"/>
      <c r="G86" s="78"/>
      <c r="H86" s="78"/>
      <c r="I86" s="87"/>
      <c r="J86" s="87"/>
      <c r="K86" s="87"/>
      <c r="L86" s="79"/>
      <c r="M86" s="79"/>
      <c r="N86" s="78"/>
      <c r="O86" s="78"/>
      <c r="P86" s="87"/>
      <c r="Q86" s="87"/>
      <c r="R86" s="87"/>
      <c r="S86" s="90">
        <v>0.375</v>
      </c>
      <c r="T86" s="79"/>
      <c r="U86" s="78"/>
      <c r="V86" s="78"/>
      <c r="W86" s="89"/>
      <c r="X86" s="87"/>
      <c r="Y86" s="87"/>
      <c r="Z86" s="79"/>
      <c r="AA86" s="79"/>
      <c r="AB86" s="78"/>
      <c r="AC86" s="78"/>
      <c r="AD86" s="87"/>
      <c r="AE86" s="87"/>
      <c r="AF86" s="87"/>
      <c r="AT86" s="74" t="s">
        <v>24</v>
      </c>
      <c r="AU86" s="34">
        <f>SUM(B86:AF86)</f>
        <v>0.375</v>
      </c>
    </row>
    <row r="87" spans="1:53" x14ac:dyDescent="0.25">
      <c r="A87" s="86"/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8"/>
      <c r="O87" s="88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H87" s="155" t="s">
        <v>22</v>
      </c>
      <c r="AI87" s="155"/>
      <c r="AK87" s="167" t="s">
        <v>23</v>
      </c>
      <c r="AL87" s="167"/>
      <c r="AQ87" s="168" t="s">
        <v>17</v>
      </c>
      <c r="AR87" s="168"/>
      <c r="AS87" s="168"/>
      <c r="AT87" s="168"/>
      <c r="AU87" s="34">
        <f>SUM(AU85:AU86)</f>
        <v>4.7833333333333332</v>
      </c>
    </row>
    <row r="88" spans="1:53" x14ac:dyDescent="0.25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H88" s="169">
        <v>0.83333333333333337</v>
      </c>
      <c r="AI88" s="169"/>
      <c r="AJ88" s="86"/>
      <c r="AK88" s="169">
        <v>0</v>
      </c>
      <c r="AL88" s="169"/>
      <c r="AQ88" s="170">
        <f>AU81+AK88-AH88</f>
        <v>61.86666666666666</v>
      </c>
      <c r="AR88" s="170"/>
      <c r="AS88" s="170"/>
      <c r="AT88" s="170"/>
      <c r="AU88" s="34">
        <f>AU87+AQ88</f>
        <v>66.649999999999991</v>
      </c>
    </row>
    <row r="89" spans="1:53" ht="15.75" thickBot="1" x14ac:dyDescent="0.3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Q89" s="51"/>
      <c r="AR89" s="51"/>
      <c r="AS89" s="51"/>
      <c r="AT89" s="51"/>
      <c r="AU89" s="52"/>
    </row>
    <row r="90" spans="1:53" x14ac:dyDescent="0.25">
      <c r="A90" s="149">
        <v>42005</v>
      </c>
      <c r="B90" s="67" t="s">
        <v>1</v>
      </c>
      <c r="C90" s="1" t="s">
        <v>2</v>
      </c>
      <c r="D90" s="40" t="s">
        <v>3</v>
      </c>
      <c r="E90" s="40" t="s">
        <v>4</v>
      </c>
      <c r="F90" s="1" t="s">
        <v>5</v>
      </c>
      <c r="G90" s="1" t="s">
        <v>0</v>
      </c>
      <c r="H90" s="1" t="s">
        <v>0</v>
      </c>
      <c r="I90" s="1" t="s">
        <v>1</v>
      </c>
      <c r="J90" s="1" t="s">
        <v>2</v>
      </c>
      <c r="K90" s="40" t="s">
        <v>3</v>
      </c>
      <c r="L90" s="40" t="s">
        <v>4</v>
      </c>
      <c r="M90" s="1" t="s">
        <v>5</v>
      </c>
      <c r="N90" s="1" t="s">
        <v>0</v>
      </c>
      <c r="O90" s="1" t="s">
        <v>0</v>
      </c>
      <c r="P90" s="1" t="s">
        <v>1</v>
      </c>
      <c r="Q90" s="1" t="s">
        <v>2</v>
      </c>
      <c r="R90" s="40" t="s">
        <v>3</v>
      </c>
      <c r="S90" s="40" t="s">
        <v>4</v>
      </c>
      <c r="T90" s="1" t="s">
        <v>5</v>
      </c>
      <c r="U90" s="1" t="s">
        <v>0</v>
      </c>
      <c r="V90" s="1" t="s">
        <v>0</v>
      </c>
      <c r="W90" s="1" t="s">
        <v>1</v>
      </c>
      <c r="X90" s="1" t="s">
        <v>2</v>
      </c>
      <c r="Y90" s="40" t="s">
        <v>3</v>
      </c>
      <c r="Z90" s="40" t="s">
        <v>4</v>
      </c>
      <c r="AA90" s="1" t="s">
        <v>5</v>
      </c>
      <c r="AB90" s="1" t="s">
        <v>0</v>
      </c>
      <c r="AC90" s="1" t="s">
        <v>0</v>
      </c>
      <c r="AD90" s="1" t="s">
        <v>1</v>
      </c>
      <c r="AE90" s="1" t="s">
        <v>2</v>
      </c>
      <c r="AF90" s="40" t="s">
        <v>3</v>
      </c>
      <c r="AH90" s="151" t="s">
        <v>11</v>
      </c>
      <c r="AI90" s="151"/>
      <c r="AK90" s="152" t="s">
        <v>6</v>
      </c>
      <c r="AL90" s="152"/>
      <c r="AN90" s="153" t="s">
        <v>9</v>
      </c>
      <c r="AO90" s="153"/>
      <c r="AQ90" s="154" t="s">
        <v>7</v>
      </c>
      <c r="AR90" s="154"/>
      <c r="AT90" s="165" t="s">
        <v>16</v>
      </c>
      <c r="AU90" s="165"/>
      <c r="AW90" s="166" t="s">
        <v>25</v>
      </c>
      <c r="AX90" s="166"/>
      <c r="AZ90" s="166" t="s">
        <v>25</v>
      </c>
      <c r="BA90" s="166"/>
    </row>
    <row r="91" spans="1:53" ht="15.75" thickBot="1" x14ac:dyDescent="0.3">
      <c r="A91" s="150"/>
      <c r="B91" s="64">
        <v>1</v>
      </c>
      <c r="C91" s="2">
        <v>2</v>
      </c>
      <c r="D91" s="41">
        <v>3</v>
      </c>
      <c r="E91" s="41">
        <v>4</v>
      </c>
      <c r="F91" s="2">
        <v>5</v>
      </c>
      <c r="G91" s="2">
        <v>6</v>
      </c>
      <c r="H91" s="2">
        <v>7</v>
      </c>
      <c r="I91" s="2">
        <v>8</v>
      </c>
      <c r="J91" s="2">
        <v>9</v>
      </c>
      <c r="K91" s="41">
        <v>10</v>
      </c>
      <c r="L91" s="41">
        <v>11</v>
      </c>
      <c r="M91" s="2">
        <v>12</v>
      </c>
      <c r="N91" s="2">
        <v>13</v>
      </c>
      <c r="O91" s="2">
        <v>14</v>
      </c>
      <c r="P91" s="2">
        <v>15</v>
      </c>
      <c r="Q91" s="2">
        <v>16</v>
      </c>
      <c r="R91" s="41">
        <v>17</v>
      </c>
      <c r="S91" s="41">
        <v>18</v>
      </c>
      <c r="T91" s="2">
        <v>19</v>
      </c>
      <c r="U91" s="2">
        <v>20</v>
      </c>
      <c r="V91" s="2">
        <v>21</v>
      </c>
      <c r="W91" s="2">
        <v>22</v>
      </c>
      <c r="X91" s="2">
        <v>23</v>
      </c>
      <c r="Y91" s="41">
        <v>24</v>
      </c>
      <c r="Z91" s="41">
        <v>25</v>
      </c>
      <c r="AA91" s="2">
        <v>26</v>
      </c>
      <c r="AB91" s="2">
        <v>27</v>
      </c>
      <c r="AC91" s="2">
        <v>28</v>
      </c>
      <c r="AD91" s="2">
        <v>29</v>
      </c>
      <c r="AE91" s="2">
        <v>30</v>
      </c>
      <c r="AF91" s="41">
        <v>31</v>
      </c>
      <c r="AH91" s="25" t="s">
        <v>15</v>
      </c>
      <c r="AI91" s="25" t="s">
        <v>14</v>
      </c>
      <c r="AK91" s="27" t="s">
        <v>15</v>
      </c>
      <c r="AL91" s="27" t="s">
        <v>14</v>
      </c>
      <c r="AN91" s="29" t="s">
        <v>15</v>
      </c>
      <c r="AO91" s="29" t="s">
        <v>14</v>
      </c>
      <c r="AQ91" s="31" t="s">
        <v>15</v>
      </c>
      <c r="AR91" s="31" t="s">
        <v>14</v>
      </c>
      <c r="AT91" s="33" t="s">
        <v>15</v>
      </c>
      <c r="AU91" s="33" t="s">
        <v>14</v>
      </c>
      <c r="AW91" s="91" t="s">
        <v>15</v>
      </c>
      <c r="AX91" s="91" t="s">
        <v>14</v>
      </c>
      <c r="AZ91" s="91" t="s">
        <v>15</v>
      </c>
      <c r="BA91" s="91" t="s">
        <v>14</v>
      </c>
    </row>
    <row r="92" spans="1:53" ht="15.75" thickBot="1" x14ac:dyDescent="0.3">
      <c r="A92" s="83">
        <f>A8</f>
        <v>0</v>
      </c>
      <c r="B92" s="13" t="s">
        <v>10</v>
      </c>
      <c r="C92" s="36" t="s">
        <v>11</v>
      </c>
      <c r="D92" s="36" t="s">
        <v>11</v>
      </c>
      <c r="E92" s="36" t="s">
        <v>11</v>
      </c>
      <c r="F92" s="8" t="s">
        <v>10</v>
      </c>
      <c r="G92" s="8" t="s">
        <v>10</v>
      </c>
      <c r="H92" s="48" t="s">
        <v>9</v>
      </c>
      <c r="I92" s="48" t="s">
        <v>9</v>
      </c>
      <c r="J92" s="48" t="s">
        <v>9</v>
      </c>
      <c r="K92" s="44" t="s">
        <v>8</v>
      </c>
      <c r="L92" s="44" t="s">
        <v>8</v>
      </c>
      <c r="M92" s="48" t="s">
        <v>9</v>
      </c>
      <c r="N92" s="48" t="s">
        <v>9</v>
      </c>
      <c r="O92" s="48" t="s">
        <v>9</v>
      </c>
      <c r="P92" s="48" t="s">
        <v>9</v>
      </c>
      <c r="Q92" s="48" t="s">
        <v>9</v>
      </c>
      <c r="R92" s="44" t="s">
        <v>8</v>
      </c>
      <c r="S92" s="44" t="s">
        <v>8</v>
      </c>
      <c r="T92" s="48" t="s">
        <v>9</v>
      </c>
      <c r="U92" s="8" t="s">
        <v>10</v>
      </c>
      <c r="V92" s="36" t="s">
        <v>11</v>
      </c>
      <c r="W92" s="36" t="s">
        <v>11</v>
      </c>
      <c r="X92" s="8" t="s">
        <v>10</v>
      </c>
      <c r="Y92" s="44" t="s">
        <v>8</v>
      </c>
      <c r="Z92" s="44" t="s">
        <v>8</v>
      </c>
      <c r="AA92" s="48" t="s">
        <v>9</v>
      </c>
      <c r="AB92" s="48" t="s">
        <v>9</v>
      </c>
      <c r="AC92" s="9" t="s">
        <v>10</v>
      </c>
      <c r="AD92" s="9" t="s">
        <v>10</v>
      </c>
      <c r="AE92" s="7" t="s">
        <v>10</v>
      </c>
      <c r="AF92" s="59" t="s">
        <v>6</v>
      </c>
      <c r="AH92" s="25">
        <f>COUNTIF(B92:AF92,"N5")</f>
        <v>5</v>
      </c>
      <c r="AI92" s="26">
        <f>AH92*$AI$2</f>
        <v>2.6597222222222223</v>
      </c>
      <c r="AK92" s="27">
        <f>COUNTIF(B92:AF92,"J38")</f>
        <v>1</v>
      </c>
      <c r="AL92" s="28">
        <f>AK92*$AL$2</f>
        <v>0.5</v>
      </c>
      <c r="AN92" s="29">
        <f>COUNTIF(B92:AF92,"J1")</f>
        <v>11</v>
      </c>
      <c r="AO92" s="30">
        <f>AN92*$AO$2</f>
        <v>3.4375</v>
      </c>
      <c r="AQ92" s="31">
        <f>COUNTIF(A92:AF92,"S20")</f>
        <v>0</v>
      </c>
      <c r="AR92" s="32">
        <f>AQ92*$AR$2</f>
        <v>0</v>
      </c>
      <c r="AT92" s="33">
        <f>SUM(AH92,AK92,AN92,AQ92)</f>
        <v>17</v>
      </c>
      <c r="AU92" s="34">
        <f>SUM(AI92,AL92,AO92,AR92)</f>
        <v>6.5972222222222223</v>
      </c>
      <c r="AW92" s="91">
        <f>COUNTIF(B92:AG92,"CA")</f>
        <v>0</v>
      </c>
      <c r="AX92" s="93">
        <f>AW92*$AT$2</f>
        <v>0</v>
      </c>
      <c r="AZ92" s="91">
        <f>COUNTIF(B92:AG92,"CP")</f>
        <v>0</v>
      </c>
      <c r="BA92" s="93">
        <f>BA85+AZ92*$AU$2</f>
        <v>1</v>
      </c>
    </row>
    <row r="93" spans="1:53" x14ac:dyDescent="0.25">
      <c r="A93" s="84" t="s">
        <v>12</v>
      </c>
      <c r="B93" s="87"/>
      <c r="C93" s="87"/>
      <c r="D93" s="78"/>
      <c r="E93" s="78"/>
      <c r="F93" s="79"/>
      <c r="G93" s="87"/>
      <c r="H93" s="87"/>
      <c r="I93" s="87"/>
      <c r="J93" s="87"/>
      <c r="K93" s="78"/>
      <c r="L93" s="78"/>
      <c r="M93" s="79"/>
      <c r="N93" s="87"/>
      <c r="O93" s="87"/>
      <c r="P93" s="87"/>
      <c r="Q93" s="87"/>
      <c r="R93" s="78"/>
      <c r="S93" s="78"/>
      <c r="T93" s="79"/>
      <c r="U93" s="87"/>
      <c r="V93" s="87"/>
      <c r="W93" s="87"/>
      <c r="X93" s="87"/>
      <c r="Y93" s="78"/>
      <c r="Z93" s="78"/>
      <c r="AA93" s="79"/>
      <c r="AB93" s="87"/>
      <c r="AC93" s="87"/>
      <c r="AD93" s="89"/>
      <c r="AE93" s="87"/>
      <c r="AF93" s="78"/>
      <c r="AG93" s="21"/>
      <c r="AT93" s="74" t="s">
        <v>24</v>
      </c>
      <c r="AU93" s="34">
        <f>SUM(B93:AF93)</f>
        <v>0</v>
      </c>
    </row>
    <row r="94" spans="1:53" x14ac:dyDescent="0.25">
      <c r="AH94" s="155" t="s">
        <v>22</v>
      </c>
      <c r="AI94" s="155"/>
      <c r="AK94" s="167" t="s">
        <v>23</v>
      </c>
      <c r="AL94" s="167"/>
      <c r="AQ94" s="168" t="s">
        <v>17</v>
      </c>
      <c r="AR94" s="168"/>
      <c r="AS94" s="168"/>
      <c r="AT94" s="168"/>
      <c r="AU94" s="34">
        <f>SUM(AU92:AU93)</f>
        <v>6.5972222222222223</v>
      </c>
    </row>
    <row r="95" spans="1:53" x14ac:dyDescent="0.25">
      <c r="AH95" s="169">
        <v>0.375</v>
      </c>
      <c r="AI95" s="169"/>
      <c r="AJ95" s="86"/>
      <c r="AK95" s="169">
        <v>0</v>
      </c>
      <c r="AL95" s="169"/>
      <c r="AM95" s="86"/>
      <c r="AQ95" s="170">
        <f>AU88+AK95-AH95</f>
        <v>66.274999999999991</v>
      </c>
      <c r="AR95" s="170"/>
      <c r="AS95" s="170"/>
      <c r="AT95" s="170"/>
      <c r="AU95" s="34">
        <f>AU94+AQ95</f>
        <v>72.87222222222222</v>
      </c>
    </row>
    <row r="97" spans="2:46" x14ac:dyDescent="0.25">
      <c r="B97" s="175" t="s">
        <v>28</v>
      </c>
      <c r="C97" s="175"/>
      <c r="D97" s="175"/>
      <c r="E97" s="175"/>
      <c r="F97" s="175"/>
      <c r="G97" s="175"/>
      <c r="H97" s="175"/>
      <c r="I97" s="175"/>
      <c r="K97" s="175" t="s">
        <v>29</v>
      </c>
      <c r="L97" s="175"/>
      <c r="M97" s="175"/>
      <c r="N97" s="175"/>
      <c r="O97" s="175"/>
      <c r="P97" s="175"/>
      <c r="Q97" s="175"/>
      <c r="R97" s="175"/>
    </row>
    <row r="98" spans="2:46" x14ac:dyDescent="0.25">
      <c r="B98" s="176" t="s">
        <v>9</v>
      </c>
      <c r="C98" s="176"/>
      <c r="D98" s="177" t="s">
        <v>7</v>
      </c>
      <c r="E98" s="177"/>
      <c r="F98" s="178" t="s">
        <v>11</v>
      </c>
      <c r="G98" s="178"/>
      <c r="H98" s="179" t="s">
        <v>6</v>
      </c>
      <c r="I98" s="179"/>
      <c r="K98" s="176" t="s">
        <v>9</v>
      </c>
      <c r="L98" s="176"/>
      <c r="M98" s="177" t="s">
        <v>7</v>
      </c>
      <c r="N98" s="177"/>
      <c r="O98" s="178" t="s">
        <v>11</v>
      </c>
      <c r="P98" s="178"/>
      <c r="Q98" s="179" t="s">
        <v>6</v>
      </c>
      <c r="R98" s="179"/>
      <c r="AR98" s="23"/>
    </row>
    <row r="99" spans="2:46" x14ac:dyDescent="0.25">
      <c r="B99" s="176">
        <v>126</v>
      </c>
      <c r="C99" s="176"/>
      <c r="D99" s="177">
        <v>27</v>
      </c>
      <c r="E99" s="177"/>
      <c r="F99" s="178">
        <v>35</v>
      </c>
      <c r="G99" s="178"/>
      <c r="H99" s="179">
        <v>11</v>
      </c>
      <c r="I99" s="179"/>
      <c r="K99" s="176">
        <f>AN8+AN15+AN22+AN29+AN36+AN43+AN50+AN57+AN64+AN71+AN78+AN85</f>
        <v>109</v>
      </c>
      <c r="L99" s="176"/>
      <c r="M99" s="177">
        <f>AQ8+AQ15+AQ22+AQ29+AQ36+AQ43+AQ50+AQ57+AQ64+AQ71+AQ78+AQ85</f>
        <v>24</v>
      </c>
      <c r="N99" s="177"/>
      <c r="O99" s="178">
        <f>AH8+AH15+AH22+AH29+AH36+AH43+AH50+AH57+AH64+AH71+AH78+AH85</f>
        <v>36</v>
      </c>
      <c r="P99" s="178"/>
      <c r="Q99" s="179">
        <f>AK8+AK15+AK22+AK29+AK36+AK43+AK50+AK57+AK64+AK71+AK78+AK85</f>
        <v>10</v>
      </c>
      <c r="R99" s="179"/>
      <c r="AT99" s="23"/>
    </row>
    <row r="100" spans="2:46" x14ac:dyDescent="0.25">
      <c r="B100" s="181">
        <f>B99*AO2</f>
        <v>39.375</v>
      </c>
      <c r="C100" s="181"/>
      <c r="D100" s="182">
        <f>D99*AR2</f>
        <v>8.4375</v>
      </c>
      <c r="E100" s="182"/>
      <c r="F100" s="183">
        <f>F99*AI2</f>
        <v>18.618055555555557</v>
      </c>
      <c r="G100" s="183"/>
      <c r="H100" s="184">
        <f>H99*AL2</f>
        <v>5.5</v>
      </c>
      <c r="I100" s="184"/>
      <c r="K100" s="181">
        <f>K99*AO2</f>
        <v>34.0625</v>
      </c>
      <c r="L100" s="181"/>
      <c r="M100" s="182">
        <f>M99*AR2</f>
        <v>7.5</v>
      </c>
      <c r="N100" s="182"/>
      <c r="O100" s="183">
        <f>O99*AI2</f>
        <v>19.149999999999999</v>
      </c>
      <c r="P100" s="183"/>
      <c r="Q100" s="184">
        <f>Q99*AL2</f>
        <v>5</v>
      </c>
      <c r="R100" s="184"/>
    </row>
    <row r="101" spans="2:46" x14ac:dyDescent="0.25">
      <c r="B101" s="180">
        <f>B100+D100+F100+H100</f>
        <v>71.930555555555557</v>
      </c>
      <c r="C101" s="180"/>
      <c r="D101" s="180"/>
      <c r="E101" s="180"/>
      <c r="F101" s="180"/>
      <c r="G101" s="180"/>
      <c r="H101" s="180"/>
      <c r="I101" s="180"/>
      <c r="K101" s="180">
        <f>K100+M100+O100+Q100</f>
        <v>65.712500000000006</v>
      </c>
      <c r="L101" s="180"/>
      <c r="M101" s="180"/>
      <c r="N101" s="180"/>
      <c r="O101" s="180"/>
      <c r="P101" s="180"/>
      <c r="Q101" s="180"/>
      <c r="R101" s="180"/>
    </row>
  </sheetData>
  <mergeCells count="223">
    <mergeCell ref="O99:P99"/>
    <mergeCell ref="Q99:R99"/>
    <mergeCell ref="K100:L100"/>
    <mergeCell ref="M100:N100"/>
    <mergeCell ref="O100:P100"/>
    <mergeCell ref="Q100:R100"/>
    <mergeCell ref="AZ69:BA69"/>
    <mergeCell ref="AZ76:BA76"/>
    <mergeCell ref="AZ83:BA83"/>
    <mergeCell ref="AZ90:BA90"/>
    <mergeCell ref="AW69:AX69"/>
    <mergeCell ref="AW76:AX76"/>
    <mergeCell ref="AW83:AX83"/>
    <mergeCell ref="AW90:AX90"/>
    <mergeCell ref="AQ94:AT94"/>
    <mergeCell ref="AQ95:AT95"/>
    <mergeCell ref="AQ87:AT87"/>
    <mergeCell ref="AQ88:AT88"/>
    <mergeCell ref="AH90:AI90"/>
    <mergeCell ref="AK90:AL90"/>
    <mergeCell ref="AN90:AO90"/>
    <mergeCell ref="AQ90:AR90"/>
    <mergeCell ref="AT90:AU90"/>
    <mergeCell ref="AH87:AI87"/>
    <mergeCell ref="AZ6:BA6"/>
    <mergeCell ref="AZ13:BA13"/>
    <mergeCell ref="AZ20:BA20"/>
    <mergeCell ref="AZ27:BA27"/>
    <mergeCell ref="AZ34:BA34"/>
    <mergeCell ref="AZ41:BA41"/>
    <mergeCell ref="AZ48:BA48"/>
    <mergeCell ref="AZ55:BA55"/>
    <mergeCell ref="AZ62:BA62"/>
    <mergeCell ref="F2:G2"/>
    <mergeCell ref="AW6:AX6"/>
    <mergeCell ref="AW13:AX13"/>
    <mergeCell ref="AW20:AX20"/>
    <mergeCell ref="AW27:AX27"/>
    <mergeCell ref="AW34:AX34"/>
    <mergeCell ref="AW41:AX41"/>
    <mergeCell ref="AW48:AX48"/>
    <mergeCell ref="AW55:AX55"/>
    <mergeCell ref="AQ52:AT52"/>
    <mergeCell ref="AQ53:AT53"/>
    <mergeCell ref="AH55:AI55"/>
    <mergeCell ref="AK55:AL55"/>
    <mergeCell ref="AN55:AO55"/>
    <mergeCell ref="AQ55:AR55"/>
    <mergeCell ref="AT55:AU55"/>
    <mergeCell ref="AQ45:AT45"/>
    <mergeCell ref="AQ46:AT46"/>
    <mergeCell ref="AH48:AI48"/>
    <mergeCell ref="AK48:AL48"/>
    <mergeCell ref="AN48:AO48"/>
    <mergeCell ref="AQ48:AR48"/>
    <mergeCell ref="AT48:AU48"/>
    <mergeCell ref="AH45:AI45"/>
    <mergeCell ref="AW62:AX62"/>
    <mergeCell ref="AQ80:AT80"/>
    <mergeCell ref="AQ81:AT81"/>
    <mergeCell ref="AH83:AI83"/>
    <mergeCell ref="AK83:AL83"/>
    <mergeCell ref="AN83:AO83"/>
    <mergeCell ref="AQ83:AR83"/>
    <mergeCell ref="AT83:AU83"/>
    <mergeCell ref="AQ73:AT73"/>
    <mergeCell ref="AQ74:AT74"/>
    <mergeCell ref="AH76:AI76"/>
    <mergeCell ref="AQ66:AT66"/>
    <mergeCell ref="AQ67:AT67"/>
    <mergeCell ref="AH69:AI69"/>
    <mergeCell ref="AK69:AL69"/>
    <mergeCell ref="AN69:AO69"/>
    <mergeCell ref="AQ69:AR69"/>
    <mergeCell ref="AT69:AU69"/>
    <mergeCell ref="AH66:AI66"/>
    <mergeCell ref="AK66:AL66"/>
    <mergeCell ref="AH67:AI67"/>
    <mergeCell ref="AK67:AL67"/>
    <mergeCell ref="AK76:AL76"/>
    <mergeCell ref="AN76:AO76"/>
    <mergeCell ref="AK87:AL87"/>
    <mergeCell ref="AH88:AI88"/>
    <mergeCell ref="AK88:AL88"/>
    <mergeCell ref="AH94:AI94"/>
    <mergeCell ref="AK94:AL94"/>
    <mergeCell ref="AH95:AI95"/>
    <mergeCell ref="AK95:AL95"/>
    <mergeCell ref="AH81:AI81"/>
    <mergeCell ref="AK81:AL81"/>
    <mergeCell ref="AQ76:AR76"/>
    <mergeCell ref="AT76:AU76"/>
    <mergeCell ref="AH73:AI73"/>
    <mergeCell ref="AK73:AL73"/>
    <mergeCell ref="AH74:AI74"/>
    <mergeCell ref="AK74:AL74"/>
    <mergeCell ref="AH80:AI80"/>
    <mergeCell ref="AK80:AL80"/>
    <mergeCell ref="AQ59:AT59"/>
    <mergeCell ref="AQ60:AT60"/>
    <mergeCell ref="AH62:AI62"/>
    <mergeCell ref="AK62:AL62"/>
    <mergeCell ref="AN62:AO62"/>
    <mergeCell ref="AQ62:AR62"/>
    <mergeCell ref="AT62:AU62"/>
    <mergeCell ref="AH59:AI59"/>
    <mergeCell ref="AK59:AL59"/>
    <mergeCell ref="AH60:AI60"/>
    <mergeCell ref="AK60:AL60"/>
    <mergeCell ref="AK45:AL45"/>
    <mergeCell ref="AH46:AI46"/>
    <mergeCell ref="AK46:AL46"/>
    <mergeCell ref="AH52:AI52"/>
    <mergeCell ref="AK52:AL52"/>
    <mergeCell ref="AH53:AI53"/>
    <mergeCell ref="AK53:AL53"/>
    <mergeCell ref="AQ38:AT38"/>
    <mergeCell ref="AQ39:AT39"/>
    <mergeCell ref="AH41:AI41"/>
    <mergeCell ref="AK41:AL41"/>
    <mergeCell ref="AN41:AO41"/>
    <mergeCell ref="AQ41:AR41"/>
    <mergeCell ref="AT41:AU41"/>
    <mergeCell ref="AH38:AI38"/>
    <mergeCell ref="AK38:AL38"/>
    <mergeCell ref="AH39:AI39"/>
    <mergeCell ref="AK39:AL39"/>
    <mergeCell ref="AQ31:AT31"/>
    <mergeCell ref="AQ32:AT32"/>
    <mergeCell ref="AH34:AI34"/>
    <mergeCell ref="AK34:AL34"/>
    <mergeCell ref="AN34:AO34"/>
    <mergeCell ref="AQ34:AR34"/>
    <mergeCell ref="AT34:AU34"/>
    <mergeCell ref="AH31:AI31"/>
    <mergeCell ref="AK31:AL31"/>
    <mergeCell ref="AH32:AI32"/>
    <mergeCell ref="AK32:AL32"/>
    <mergeCell ref="AQ24:AT24"/>
    <mergeCell ref="AQ25:AT25"/>
    <mergeCell ref="AH27:AI27"/>
    <mergeCell ref="AK27:AL27"/>
    <mergeCell ref="AN27:AO27"/>
    <mergeCell ref="AQ27:AR27"/>
    <mergeCell ref="AT27:AU27"/>
    <mergeCell ref="AQ17:AT17"/>
    <mergeCell ref="AQ18:AT18"/>
    <mergeCell ref="AH20:AI20"/>
    <mergeCell ref="AK20:AL20"/>
    <mergeCell ref="AN20:AO20"/>
    <mergeCell ref="AQ20:AR20"/>
    <mergeCell ref="AT20:AU20"/>
    <mergeCell ref="AH17:AI17"/>
    <mergeCell ref="AK17:AL17"/>
    <mergeCell ref="AH18:AI18"/>
    <mergeCell ref="AK18:AL18"/>
    <mergeCell ref="AH24:AI24"/>
    <mergeCell ref="AK24:AL24"/>
    <mergeCell ref="AH25:AI25"/>
    <mergeCell ref="AK25:AL25"/>
    <mergeCell ref="AQ10:AT10"/>
    <mergeCell ref="AQ11:AT11"/>
    <mergeCell ref="AH13:AI13"/>
    <mergeCell ref="AK13:AL13"/>
    <mergeCell ref="AN13:AO13"/>
    <mergeCell ref="AQ13:AR13"/>
    <mergeCell ref="AT13:AU13"/>
    <mergeCell ref="AK6:AL6"/>
    <mergeCell ref="AN6:AO6"/>
    <mergeCell ref="AQ6:AR6"/>
    <mergeCell ref="AT6:AU6"/>
    <mergeCell ref="AH10:AI10"/>
    <mergeCell ref="AH11:AI11"/>
    <mergeCell ref="AK11:AL11"/>
    <mergeCell ref="AK10:AL10"/>
    <mergeCell ref="A83:A84"/>
    <mergeCell ref="A90:A91"/>
    <mergeCell ref="B2:D2"/>
    <mergeCell ref="AH6:AI6"/>
    <mergeCell ref="A41:A42"/>
    <mergeCell ref="A48:A49"/>
    <mergeCell ref="A55:A56"/>
    <mergeCell ref="A62:A63"/>
    <mergeCell ref="A69:A70"/>
    <mergeCell ref="A76:A77"/>
    <mergeCell ref="A6:A7"/>
    <mergeCell ref="A13:A14"/>
    <mergeCell ref="A20:A21"/>
    <mergeCell ref="A27:A28"/>
    <mergeCell ref="A34:A35"/>
    <mergeCell ref="B3:D4"/>
    <mergeCell ref="L3:M3"/>
    <mergeCell ref="I3:J3"/>
    <mergeCell ref="O3:P3"/>
    <mergeCell ref="O2:P2"/>
    <mergeCell ref="R2:S3"/>
    <mergeCell ref="W2:AA2"/>
    <mergeCell ref="W3:AA4"/>
    <mergeCell ref="F3:G4"/>
    <mergeCell ref="AB2:AE2"/>
    <mergeCell ref="AB3:AE4"/>
    <mergeCell ref="H100:I100"/>
    <mergeCell ref="F100:G100"/>
    <mergeCell ref="D100:E100"/>
    <mergeCell ref="B100:C100"/>
    <mergeCell ref="B101:I101"/>
    <mergeCell ref="B98:C98"/>
    <mergeCell ref="D98:E98"/>
    <mergeCell ref="H98:I98"/>
    <mergeCell ref="F98:G98"/>
    <mergeCell ref="H99:I99"/>
    <mergeCell ref="F99:G99"/>
    <mergeCell ref="D99:E99"/>
    <mergeCell ref="B99:C99"/>
    <mergeCell ref="B97:I97"/>
    <mergeCell ref="K97:R97"/>
    <mergeCell ref="K101:R101"/>
    <mergeCell ref="K98:L98"/>
    <mergeCell ref="M98:N98"/>
    <mergeCell ref="O98:P98"/>
    <mergeCell ref="Q98:R98"/>
    <mergeCell ref="K99:L99"/>
    <mergeCell ref="M99:N99"/>
  </mergeCells>
  <conditionalFormatting sqref="E14:H14 L14:O14 S14:V14 Z14:AC14">
    <cfRule type="cellIs" dxfId="887" priority="303" stopIfTrue="1" operator="equal">
      <formula>"W"</formula>
    </cfRule>
    <cfRule type="cellIs" dxfId="886" priority="304" stopIfTrue="1" operator="equal">
      <formula>"S"</formula>
    </cfRule>
    <cfRule type="expression" dxfId="885" priority="305" stopIfTrue="1">
      <formula>OR(E13="D",E13="S",E13="F")</formula>
    </cfRule>
  </conditionalFormatting>
  <conditionalFormatting sqref="B3:D4">
    <cfRule type="cellIs" dxfId="884" priority="17" operator="lessThan">
      <formula>65.0416666666667</formula>
    </cfRule>
    <cfRule type="cellIs" dxfId="883" priority="18" operator="greaterThan">
      <formula>65.0416666666667</formula>
    </cfRule>
  </conditionalFormatting>
  <conditionalFormatting sqref="R2:S3">
    <cfRule type="cellIs" dxfId="882" priority="10" operator="greaterThan">
      <formula>0</formula>
    </cfRule>
  </conditionalFormatting>
  <conditionalFormatting sqref="A6:AF15 B22:AF22 B29:AE29 B36:AF36 B43:AF43 B50:AF50 B57:AF57 B64:AF64 B71:AF71 B78:AF78 B92:AF92 B85:AF85">
    <cfRule type="cellIs" dxfId="881" priority="1" stopIfTrue="1" operator="equal">
      <formula>"RH"</formula>
    </cfRule>
    <cfRule type="cellIs" dxfId="880" priority="3" stopIfTrue="1" operator="equal">
      <formula>"CP"</formula>
    </cfRule>
    <cfRule type="cellIs" dxfId="879" priority="306" stopIfTrue="1" operator="equal">
      <formula>"N5"</formula>
    </cfRule>
    <cfRule type="cellIs" dxfId="878" priority="307" stopIfTrue="1" operator="equal">
      <formula>"J38"</formula>
    </cfRule>
    <cfRule type="cellIs" dxfId="877" priority="308" stopIfTrue="1" operator="equal">
      <formula>"CA"</formula>
    </cfRule>
    <cfRule type="cellIs" dxfId="876" priority="309" stopIfTrue="1" operator="equal">
      <formula>"S20"</formula>
    </cfRule>
    <cfRule type="cellIs" dxfId="875" priority="313" stopIfTrue="1" operator="equal">
      <formula>"J1"</formula>
    </cfRule>
    <cfRule type="cellIs" dxfId="874" priority="314" stopIfTrue="1" operator="equal">
      <formula>"R"</formula>
    </cfRule>
  </conditionalFormatting>
  <pageMargins left="0.15748031496062992" right="0.11811023622047245" top="0.94488188976377963" bottom="0.74803149606299213" header="0.31496062992125984" footer="0.31496062992125984"/>
  <pageSetup paperSize="9" scale="50" fitToHeight="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101"/>
  <sheetViews>
    <sheetView showGridLines="0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16" customWidth="1"/>
    <col min="2" max="2" width="4.85546875" customWidth="1"/>
    <col min="3" max="3" width="4.7109375" customWidth="1"/>
    <col min="4" max="4" width="4.5703125" customWidth="1"/>
    <col min="5" max="19" width="4.140625" customWidth="1"/>
    <col min="20" max="20" width="4.28515625" customWidth="1"/>
    <col min="21" max="28" width="4.140625" customWidth="1"/>
    <col min="29" max="29" width="4.7109375" customWidth="1"/>
    <col min="30" max="30" width="4.140625" customWidth="1"/>
    <col min="31" max="31" width="4.7109375" customWidth="1"/>
    <col min="32" max="32" width="4.140625" customWidth="1"/>
    <col min="33" max="33" width="3" customWidth="1"/>
    <col min="34" max="34" width="5.140625" customWidth="1"/>
    <col min="35" max="35" width="7.85546875" customWidth="1"/>
    <col min="36" max="36" width="2.28515625" customWidth="1"/>
    <col min="37" max="37" width="5" customWidth="1"/>
    <col min="38" max="38" width="10" customWidth="1"/>
    <col min="39" max="39" width="2.42578125" customWidth="1"/>
    <col min="40" max="40" width="5" customWidth="1"/>
    <col min="41" max="41" width="7.7109375" customWidth="1"/>
    <col min="42" max="42" width="2.28515625" customWidth="1"/>
    <col min="43" max="43" width="5" customWidth="1"/>
    <col min="45" max="45" width="2.5703125" customWidth="1"/>
    <col min="46" max="46" width="9.5703125" bestFit="1" customWidth="1"/>
    <col min="48" max="48" width="1.85546875" customWidth="1"/>
  </cols>
  <sheetData>
    <row r="1" spans="1:53" ht="14.45" x14ac:dyDescent="0.3">
      <c r="AI1" s="101" t="s">
        <v>11</v>
      </c>
      <c r="AJ1" s="101"/>
      <c r="AK1" s="74"/>
      <c r="AL1" s="101" t="s">
        <v>6</v>
      </c>
      <c r="AM1" s="74"/>
      <c r="AN1" s="74"/>
      <c r="AO1" s="101" t="s">
        <v>9</v>
      </c>
      <c r="AP1" s="74"/>
      <c r="AQ1" s="74"/>
      <c r="AR1" s="101" t="s">
        <v>7</v>
      </c>
      <c r="AT1" s="77" t="s">
        <v>25</v>
      </c>
      <c r="AU1" s="101" t="s">
        <v>27</v>
      </c>
      <c r="AW1" s="134" t="s">
        <v>36</v>
      </c>
      <c r="AX1" s="134" t="s">
        <v>37</v>
      </c>
    </row>
    <row r="2" spans="1:53" ht="17.25" customHeight="1" x14ac:dyDescent="0.25">
      <c r="B2" s="155" t="s">
        <v>13</v>
      </c>
      <c r="C2" s="155"/>
      <c r="D2" s="155"/>
      <c r="E2" s="72"/>
      <c r="F2" s="155" t="s">
        <v>26</v>
      </c>
      <c r="G2" s="155"/>
      <c r="I2" s="74" t="s">
        <v>20</v>
      </c>
      <c r="J2" s="74"/>
      <c r="K2" s="74"/>
      <c r="L2" s="74"/>
      <c r="M2" s="74"/>
      <c r="N2" s="77" t="s">
        <v>19</v>
      </c>
      <c r="O2" s="156">
        <v>65.625</v>
      </c>
      <c r="P2" s="156"/>
      <c r="R2" s="157" t="str">
        <f>IF(O2&gt;O3,TEXT((O2-O3),"-[h]:mm"),TEXT((O3-O2),"[h]:mm"))</f>
        <v>-16:52</v>
      </c>
      <c r="S2" s="157"/>
      <c r="W2" s="155" t="s">
        <v>21</v>
      </c>
      <c r="X2" s="155"/>
      <c r="Y2" s="155"/>
      <c r="Z2" s="155"/>
      <c r="AA2" s="155"/>
      <c r="AB2" s="158" t="s">
        <v>30</v>
      </c>
      <c r="AC2" s="158"/>
      <c r="AD2" s="158"/>
      <c r="AE2" s="158"/>
      <c r="AI2" s="100">
        <v>0.53194444444444444</v>
      </c>
      <c r="AJ2" s="100"/>
      <c r="AK2" s="76"/>
      <c r="AL2" s="100">
        <v>0.5</v>
      </c>
      <c r="AM2" s="76"/>
      <c r="AN2" s="76"/>
      <c r="AO2" s="100">
        <v>0.3125</v>
      </c>
      <c r="AP2" s="76"/>
      <c r="AQ2" s="76"/>
      <c r="AR2" s="100">
        <v>0.3125</v>
      </c>
      <c r="AT2" s="92">
        <v>0.29166666666666669</v>
      </c>
      <c r="AU2" s="92">
        <v>0.5</v>
      </c>
      <c r="AW2" s="207">
        <v>5.6194444444444445</v>
      </c>
      <c r="AX2" s="207">
        <v>0</v>
      </c>
      <c r="AY2" s="208">
        <f>AW2-AX2</f>
        <v>5.6194444444444445</v>
      </c>
    </row>
    <row r="3" spans="1:53" ht="14.45" customHeight="1" x14ac:dyDescent="0.25">
      <c r="A3" s="23">
        <f>O2</f>
        <v>65.625</v>
      </c>
      <c r="B3" s="159">
        <f>AU88</f>
        <v>64.74722222222222</v>
      </c>
      <c r="C3" s="159"/>
      <c r="D3" s="159"/>
      <c r="E3" s="24"/>
      <c r="F3" s="160">
        <f>AX85+BA85</f>
        <v>8.4583333333333339</v>
      </c>
      <c r="G3" s="160"/>
      <c r="I3" s="156">
        <v>73.088888888888889</v>
      </c>
      <c r="J3" s="156"/>
      <c r="K3" s="101" t="s">
        <v>18</v>
      </c>
      <c r="L3" s="156">
        <v>8.1666666666666661</v>
      </c>
      <c r="M3" s="156"/>
      <c r="N3" s="77" t="s">
        <v>19</v>
      </c>
      <c r="O3" s="156">
        <f>I3-L3</f>
        <v>64.922222222222217</v>
      </c>
      <c r="P3" s="158"/>
      <c r="R3" s="157"/>
      <c r="S3" s="157"/>
      <c r="W3" s="148">
        <f>AY2</f>
        <v>5.6194444444444445</v>
      </c>
      <c r="X3" s="148"/>
      <c r="Y3" s="148"/>
      <c r="Z3" s="148"/>
      <c r="AA3" s="148"/>
      <c r="AB3" s="161" t="e">
        <f>IF(W3&gt;AY3,TEXT((W3+AY3),"-[h]:mm"),TEXT((AY3+W3),"[h]:mm"))</f>
        <v>#VALUE!</v>
      </c>
      <c r="AC3" s="161"/>
      <c r="AD3" s="161"/>
      <c r="AE3" s="161"/>
      <c r="AW3" s="205" t="s">
        <v>40</v>
      </c>
      <c r="AX3" s="205"/>
      <c r="AY3" s="206" t="str">
        <f>A4</f>
        <v>-21:04</v>
      </c>
    </row>
    <row r="4" spans="1:53" ht="14.45" customHeight="1" x14ac:dyDescent="0.25">
      <c r="A4" s="118" t="str">
        <f>IF(A3&gt;B3,TEXT((A3-B3),"-[h]:mm"),TEXT((B3-A3),"[h]:mm"))</f>
        <v>-21:04</v>
      </c>
      <c r="B4" s="159"/>
      <c r="C4" s="159"/>
      <c r="D4" s="159"/>
      <c r="F4" s="160"/>
      <c r="G4" s="160"/>
      <c r="I4" s="24"/>
      <c r="J4" s="24"/>
      <c r="T4" s="133"/>
      <c r="W4" s="148"/>
      <c r="X4" s="148"/>
      <c r="Y4" s="148"/>
      <c r="Z4" s="148"/>
      <c r="AA4" s="148"/>
      <c r="AB4" s="161"/>
      <c r="AC4" s="161"/>
      <c r="AD4" s="161"/>
      <c r="AE4" s="161"/>
    </row>
    <row r="5" spans="1:53" ht="15.75" thickBot="1" x14ac:dyDescent="0.3">
      <c r="I5" s="22"/>
    </row>
    <row r="6" spans="1:53" x14ac:dyDescent="0.25">
      <c r="A6" s="149">
        <v>40543</v>
      </c>
      <c r="B6" s="67" t="s">
        <v>1</v>
      </c>
      <c r="C6" s="1" t="s">
        <v>2</v>
      </c>
      <c r="D6" s="40" t="s">
        <v>3</v>
      </c>
      <c r="E6" s="40" t="s">
        <v>4</v>
      </c>
      <c r="F6" s="1" t="s">
        <v>5</v>
      </c>
      <c r="G6" s="1" t="s">
        <v>0</v>
      </c>
      <c r="H6" s="1" t="s">
        <v>0</v>
      </c>
      <c r="I6" s="1" t="s">
        <v>1</v>
      </c>
      <c r="J6" s="1" t="s">
        <v>2</v>
      </c>
      <c r="K6" s="40" t="s">
        <v>3</v>
      </c>
      <c r="L6" s="40" t="s">
        <v>4</v>
      </c>
      <c r="M6" s="1" t="s">
        <v>5</v>
      </c>
      <c r="N6" s="1" t="s">
        <v>0</v>
      </c>
      <c r="O6" s="1" t="s">
        <v>0</v>
      </c>
      <c r="P6" s="1" t="s">
        <v>1</v>
      </c>
      <c r="Q6" s="1" t="s">
        <v>2</v>
      </c>
      <c r="R6" s="40" t="s">
        <v>3</v>
      </c>
      <c r="S6" s="40" t="s">
        <v>4</v>
      </c>
      <c r="T6" s="1" t="s">
        <v>5</v>
      </c>
      <c r="U6" s="1" t="s">
        <v>0</v>
      </c>
      <c r="V6" s="1" t="s">
        <v>0</v>
      </c>
      <c r="W6" s="1" t="s">
        <v>1</v>
      </c>
      <c r="X6" s="1" t="s">
        <v>2</v>
      </c>
      <c r="Y6" s="40" t="s">
        <v>3</v>
      </c>
      <c r="Z6" s="40" t="s">
        <v>4</v>
      </c>
      <c r="AA6" s="1" t="s">
        <v>5</v>
      </c>
      <c r="AB6" s="1" t="s">
        <v>0</v>
      </c>
      <c r="AC6" s="1" t="s">
        <v>0</v>
      </c>
      <c r="AD6" s="1" t="s">
        <v>1</v>
      </c>
      <c r="AE6" s="1" t="s">
        <v>2</v>
      </c>
      <c r="AF6" s="40" t="s">
        <v>3</v>
      </c>
      <c r="AH6" s="151" t="s">
        <v>11</v>
      </c>
      <c r="AI6" s="151"/>
      <c r="AK6" s="152" t="s">
        <v>6</v>
      </c>
      <c r="AL6" s="152"/>
      <c r="AN6" s="153" t="s">
        <v>9</v>
      </c>
      <c r="AO6" s="153"/>
      <c r="AQ6" s="154" t="s">
        <v>7</v>
      </c>
      <c r="AR6" s="154"/>
      <c r="AT6" s="165" t="s">
        <v>16</v>
      </c>
      <c r="AU6" s="165"/>
      <c r="AW6" s="166" t="s">
        <v>25</v>
      </c>
      <c r="AX6" s="166"/>
      <c r="AZ6" s="166" t="s">
        <v>27</v>
      </c>
      <c r="BA6" s="166"/>
    </row>
    <row r="7" spans="1:53" ht="15.75" thickBot="1" x14ac:dyDescent="0.3">
      <c r="A7" s="150"/>
      <c r="B7" s="64">
        <v>1</v>
      </c>
      <c r="C7" s="2">
        <v>2</v>
      </c>
      <c r="D7" s="41">
        <v>3</v>
      </c>
      <c r="E7" s="41">
        <v>4</v>
      </c>
      <c r="F7" s="2">
        <v>5</v>
      </c>
      <c r="G7" s="2">
        <v>6</v>
      </c>
      <c r="H7" s="2">
        <v>7</v>
      </c>
      <c r="I7" s="2">
        <v>8</v>
      </c>
      <c r="J7" s="2">
        <v>9</v>
      </c>
      <c r="K7" s="41">
        <v>10</v>
      </c>
      <c r="L7" s="41">
        <v>11</v>
      </c>
      <c r="M7" s="2">
        <v>12</v>
      </c>
      <c r="N7" s="2">
        <v>13</v>
      </c>
      <c r="O7" s="2">
        <v>14</v>
      </c>
      <c r="P7" s="2">
        <v>15</v>
      </c>
      <c r="Q7" s="2">
        <v>16</v>
      </c>
      <c r="R7" s="41">
        <v>17</v>
      </c>
      <c r="S7" s="41">
        <v>18</v>
      </c>
      <c r="T7" s="2">
        <v>19</v>
      </c>
      <c r="U7" s="2">
        <v>20</v>
      </c>
      <c r="V7" s="2">
        <v>21</v>
      </c>
      <c r="W7" s="2">
        <v>22</v>
      </c>
      <c r="X7" s="2">
        <v>23</v>
      </c>
      <c r="Y7" s="41">
        <v>24</v>
      </c>
      <c r="Z7" s="41">
        <v>25</v>
      </c>
      <c r="AA7" s="2">
        <v>26</v>
      </c>
      <c r="AB7" s="2">
        <v>27</v>
      </c>
      <c r="AC7" s="2">
        <v>28</v>
      </c>
      <c r="AD7" s="2">
        <v>29</v>
      </c>
      <c r="AE7" s="2">
        <v>30</v>
      </c>
      <c r="AF7" s="41">
        <v>31</v>
      </c>
      <c r="AH7" s="25" t="s">
        <v>15</v>
      </c>
      <c r="AI7" s="25" t="s">
        <v>14</v>
      </c>
      <c r="AK7" s="27" t="s">
        <v>15</v>
      </c>
      <c r="AL7" s="27" t="s">
        <v>14</v>
      </c>
      <c r="AN7" s="29" t="s">
        <v>15</v>
      </c>
      <c r="AO7" s="29" t="s">
        <v>14</v>
      </c>
      <c r="AQ7" s="31" t="s">
        <v>15</v>
      </c>
      <c r="AR7" s="31" t="s">
        <v>14</v>
      </c>
      <c r="AT7" s="33" t="s">
        <v>15</v>
      </c>
      <c r="AU7" s="33" t="s">
        <v>14</v>
      </c>
      <c r="AW7" s="91" t="s">
        <v>15</v>
      </c>
      <c r="AX7" s="91" t="s">
        <v>14</v>
      </c>
      <c r="AZ7" s="91" t="s">
        <v>15</v>
      </c>
      <c r="BA7" s="91" t="s">
        <v>14</v>
      </c>
    </row>
    <row r="8" spans="1:53" thickBot="1" x14ac:dyDescent="0.35">
      <c r="A8" s="83"/>
      <c r="B8" s="13" t="s">
        <v>8</v>
      </c>
      <c r="C8" s="36" t="s">
        <v>11</v>
      </c>
      <c r="D8" s="36" t="s">
        <v>11</v>
      </c>
      <c r="E8" s="36" t="s">
        <v>11</v>
      </c>
      <c r="F8" s="8" t="s">
        <v>10</v>
      </c>
      <c r="G8" s="8" t="s">
        <v>10</v>
      </c>
      <c r="H8" s="48" t="s">
        <v>9</v>
      </c>
      <c r="I8" s="48" t="s">
        <v>9</v>
      </c>
      <c r="J8" s="48" t="s">
        <v>9</v>
      </c>
      <c r="K8" s="44" t="s">
        <v>8</v>
      </c>
      <c r="L8" s="44" t="s">
        <v>8</v>
      </c>
      <c r="M8" s="48" t="s">
        <v>9</v>
      </c>
      <c r="N8" s="48" t="s">
        <v>9</v>
      </c>
      <c r="O8" s="48" t="s">
        <v>9</v>
      </c>
      <c r="P8" s="48" t="s">
        <v>9</v>
      </c>
      <c r="Q8" s="48" t="s">
        <v>9</v>
      </c>
      <c r="R8" s="44" t="s">
        <v>8</v>
      </c>
      <c r="S8" s="44" t="s">
        <v>8</v>
      </c>
      <c r="T8" s="48" t="s">
        <v>9</v>
      </c>
      <c r="U8" s="8" t="s">
        <v>10</v>
      </c>
      <c r="V8" s="36" t="s">
        <v>11</v>
      </c>
      <c r="W8" s="36" t="s">
        <v>11</v>
      </c>
      <c r="X8" s="8" t="s">
        <v>10</v>
      </c>
      <c r="Y8" s="44" t="s">
        <v>6</v>
      </c>
      <c r="Z8" s="44" t="s">
        <v>6</v>
      </c>
      <c r="AA8" s="48" t="s">
        <v>10</v>
      </c>
      <c r="AB8" s="7" t="s">
        <v>9</v>
      </c>
      <c r="AC8" s="48" t="s">
        <v>9</v>
      </c>
      <c r="AD8" s="48" t="s">
        <v>9</v>
      </c>
      <c r="AE8" s="48" t="s">
        <v>9</v>
      </c>
      <c r="AF8" s="59" t="s">
        <v>8</v>
      </c>
      <c r="AH8" s="25">
        <f>COUNTIF(B8:AF8,"N5")</f>
        <v>5</v>
      </c>
      <c r="AI8" s="26">
        <f>AH8*$AI$2</f>
        <v>2.6597222222222223</v>
      </c>
      <c r="AK8" s="27">
        <f>COUNTIF(B8:AF8,"J38")</f>
        <v>2</v>
      </c>
      <c r="AL8" s="28">
        <f>AK8*$AL$2</f>
        <v>1</v>
      </c>
      <c r="AN8" s="29">
        <f>COUNTIF(B8:AF8,"J1")</f>
        <v>13</v>
      </c>
      <c r="AO8" s="30">
        <f>AN8*$AO$2</f>
        <v>4.0625</v>
      </c>
      <c r="AQ8" s="31">
        <f>COUNTIF(A8:AF8,"S20")</f>
        <v>0</v>
      </c>
      <c r="AR8" s="32">
        <f>AQ8*$AR$2</f>
        <v>0</v>
      </c>
      <c r="AT8" s="33">
        <f>SUM(AH8,AK8,AN8,AQ8)</f>
        <v>20</v>
      </c>
      <c r="AU8" s="34">
        <f>SUM(AI8,AL8,AO8,AR8)</f>
        <v>7.7222222222222223</v>
      </c>
      <c r="AW8" s="91">
        <f>COUNTIF(B8:AG8,"CA")</f>
        <v>0</v>
      </c>
      <c r="AX8" s="93">
        <f>AW8*$AT$2</f>
        <v>0</v>
      </c>
      <c r="AZ8" s="91">
        <f>COUNTIF(B8:AG8,"CP")</f>
        <v>0</v>
      </c>
      <c r="BA8" s="93">
        <f>AZ8*$AU$2</f>
        <v>0</v>
      </c>
    </row>
    <row r="9" spans="1:53" ht="14.45" x14ac:dyDescent="0.3">
      <c r="A9" s="84" t="s">
        <v>12</v>
      </c>
      <c r="B9" s="87"/>
      <c r="C9" s="87"/>
      <c r="D9" s="78"/>
      <c r="E9" s="78"/>
      <c r="F9" s="79"/>
      <c r="G9" s="87"/>
      <c r="H9" s="87"/>
      <c r="I9" s="87"/>
      <c r="J9" s="87"/>
      <c r="K9" s="78"/>
      <c r="L9" s="78"/>
      <c r="M9" s="79"/>
      <c r="N9" s="87"/>
      <c r="O9" s="87"/>
      <c r="P9" s="87"/>
      <c r="Q9" s="87"/>
      <c r="R9" s="78"/>
      <c r="S9" s="78"/>
      <c r="T9" s="79"/>
      <c r="U9" s="87"/>
      <c r="V9" s="87"/>
      <c r="W9" s="89"/>
      <c r="X9" s="87"/>
      <c r="Y9" s="78"/>
      <c r="Z9" s="78"/>
      <c r="AA9" s="79"/>
      <c r="AB9" s="87"/>
      <c r="AC9" s="87"/>
      <c r="AD9" s="89"/>
      <c r="AE9" s="89"/>
      <c r="AF9" s="78"/>
      <c r="AT9" s="74" t="s">
        <v>24</v>
      </c>
      <c r="AU9" s="34">
        <f>SUM(B9:AF9)</f>
        <v>0</v>
      </c>
    </row>
    <row r="10" spans="1:53" x14ac:dyDescent="0.25">
      <c r="A10" s="86"/>
      <c r="B10" s="86">
        <f>COUNTIF(B8:AF8,"J1")+COUNTIF(B8:AF8,"J38")+COUNTIF(B8:AF8,"N5")+COUNTIF(B8:AF8,"S20")</f>
        <v>20</v>
      </c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5"/>
      <c r="T10" s="5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H10" s="155" t="s">
        <v>22</v>
      </c>
      <c r="AI10" s="155"/>
      <c r="AK10" s="167" t="s">
        <v>23</v>
      </c>
      <c r="AL10" s="167"/>
      <c r="AQ10" s="168" t="s">
        <v>17</v>
      </c>
      <c r="AR10" s="168"/>
      <c r="AS10" s="168"/>
      <c r="AT10" s="168"/>
      <c r="AU10" s="34">
        <f>SUM(AU8:AU9)</f>
        <v>7.7222222222222223</v>
      </c>
    </row>
    <row r="11" spans="1:53" ht="14.45" x14ac:dyDescent="0.3">
      <c r="A11" s="86"/>
      <c r="B11" s="86"/>
      <c r="C11" s="86"/>
      <c r="D11" s="86"/>
      <c r="E11" s="86"/>
      <c r="F11" s="86"/>
      <c r="G11" s="86"/>
      <c r="AH11" s="169">
        <v>0.375</v>
      </c>
      <c r="AI11" s="169"/>
      <c r="AJ11" s="86"/>
      <c r="AK11" s="169">
        <v>0</v>
      </c>
      <c r="AL11" s="169"/>
      <c r="AQ11" s="170">
        <f>AH11-AK11</f>
        <v>0.375</v>
      </c>
      <c r="AR11" s="170"/>
      <c r="AS11" s="170"/>
      <c r="AT11" s="170"/>
      <c r="AU11" s="34">
        <f>AU10-AQ11</f>
        <v>7.3472222222222223</v>
      </c>
    </row>
    <row r="12" spans="1:53" thickBot="1" x14ac:dyDescent="0.35">
      <c r="A12" s="86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</row>
    <row r="13" spans="1:53" ht="15.75" thickTop="1" x14ac:dyDescent="0.25">
      <c r="A13" s="163">
        <v>40574</v>
      </c>
      <c r="B13" s="40" t="s">
        <v>4</v>
      </c>
      <c r="C13" s="1" t="s">
        <v>5</v>
      </c>
      <c r="D13" s="1" t="s">
        <v>0</v>
      </c>
      <c r="E13" s="1" t="s">
        <v>0</v>
      </c>
      <c r="F13" s="1" t="s">
        <v>1</v>
      </c>
      <c r="G13" s="1" t="s">
        <v>2</v>
      </c>
      <c r="H13" s="40" t="s">
        <v>3</v>
      </c>
      <c r="I13" s="40" t="s">
        <v>4</v>
      </c>
      <c r="J13" s="1" t="s">
        <v>5</v>
      </c>
      <c r="K13" s="1" t="s">
        <v>0</v>
      </c>
      <c r="L13" s="1" t="s">
        <v>0</v>
      </c>
      <c r="M13" s="1" t="s">
        <v>1</v>
      </c>
      <c r="N13" s="1" t="s">
        <v>2</v>
      </c>
      <c r="O13" s="40" t="s">
        <v>3</v>
      </c>
      <c r="P13" s="40" t="s">
        <v>4</v>
      </c>
      <c r="Q13" s="1" t="s">
        <v>5</v>
      </c>
      <c r="R13" s="1" t="s">
        <v>0</v>
      </c>
      <c r="S13" s="1" t="s">
        <v>0</v>
      </c>
      <c r="T13" s="1" t="s">
        <v>1</v>
      </c>
      <c r="U13" s="1" t="s">
        <v>2</v>
      </c>
      <c r="V13" s="40" t="s">
        <v>3</v>
      </c>
      <c r="W13" s="40" t="s">
        <v>4</v>
      </c>
      <c r="X13" s="1" t="s">
        <v>5</v>
      </c>
      <c r="Y13" s="1" t="s">
        <v>0</v>
      </c>
      <c r="Z13" s="1" t="s">
        <v>0</v>
      </c>
      <c r="AA13" s="1" t="s">
        <v>1</v>
      </c>
      <c r="AB13" s="1" t="s">
        <v>2</v>
      </c>
      <c r="AC13" s="40" t="s">
        <v>3</v>
      </c>
      <c r="AD13" s="86"/>
      <c r="AE13" s="86"/>
      <c r="AF13" s="86"/>
      <c r="AH13" s="151" t="s">
        <v>11</v>
      </c>
      <c r="AI13" s="151"/>
      <c r="AK13" s="152" t="s">
        <v>6</v>
      </c>
      <c r="AL13" s="152"/>
      <c r="AN13" s="153" t="s">
        <v>9</v>
      </c>
      <c r="AO13" s="153"/>
      <c r="AQ13" s="154" t="s">
        <v>7</v>
      </c>
      <c r="AR13" s="154"/>
      <c r="AT13" s="165" t="s">
        <v>16</v>
      </c>
      <c r="AU13" s="165"/>
      <c r="AW13" s="166" t="s">
        <v>25</v>
      </c>
      <c r="AX13" s="166"/>
      <c r="AZ13" s="166" t="s">
        <v>27</v>
      </c>
      <c r="BA13" s="166"/>
    </row>
    <row r="14" spans="1:53" ht="15.75" thickBot="1" x14ac:dyDescent="0.3">
      <c r="A14" s="164"/>
      <c r="B14" s="41">
        <v>1</v>
      </c>
      <c r="C14" s="102">
        <v>2</v>
      </c>
      <c r="D14" s="2">
        <v>3</v>
      </c>
      <c r="E14" s="2">
        <v>4</v>
      </c>
      <c r="F14" s="6">
        <v>5</v>
      </c>
      <c r="G14" s="6">
        <v>6</v>
      </c>
      <c r="H14" s="41">
        <v>7</v>
      </c>
      <c r="I14" s="41">
        <v>8</v>
      </c>
      <c r="J14" s="102">
        <v>9</v>
      </c>
      <c r="K14" s="2">
        <v>10</v>
      </c>
      <c r="L14" s="2">
        <v>11</v>
      </c>
      <c r="M14" s="6">
        <v>12</v>
      </c>
      <c r="N14" s="6">
        <v>13</v>
      </c>
      <c r="O14" s="41">
        <v>15</v>
      </c>
      <c r="P14" s="41">
        <v>15</v>
      </c>
      <c r="Q14" s="102">
        <v>16</v>
      </c>
      <c r="R14" s="2">
        <v>17</v>
      </c>
      <c r="S14" s="2">
        <v>18</v>
      </c>
      <c r="T14" s="6">
        <v>19</v>
      </c>
      <c r="U14" s="6">
        <v>20</v>
      </c>
      <c r="V14" s="41">
        <v>21</v>
      </c>
      <c r="W14" s="41">
        <v>22</v>
      </c>
      <c r="X14" s="102">
        <v>23</v>
      </c>
      <c r="Y14" s="2">
        <v>24</v>
      </c>
      <c r="Z14" s="2">
        <v>25</v>
      </c>
      <c r="AA14" s="6">
        <v>26</v>
      </c>
      <c r="AB14" s="6">
        <v>27</v>
      </c>
      <c r="AC14" s="41">
        <v>28</v>
      </c>
      <c r="AD14" s="86"/>
      <c r="AE14" s="86"/>
      <c r="AF14" s="86"/>
      <c r="AH14" s="25" t="s">
        <v>15</v>
      </c>
      <c r="AI14" s="25" t="s">
        <v>14</v>
      </c>
      <c r="AK14" s="27" t="s">
        <v>15</v>
      </c>
      <c r="AL14" s="27" t="s">
        <v>14</v>
      </c>
      <c r="AN14" s="29" t="s">
        <v>15</v>
      </c>
      <c r="AO14" s="29" t="s">
        <v>14</v>
      </c>
      <c r="AQ14" s="31" t="s">
        <v>15</v>
      </c>
      <c r="AR14" s="31" t="s">
        <v>14</v>
      </c>
      <c r="AT14" s="33" t="s">
        <v>15</v>
      </c>
      <c r="AU14" s="33" t="s">
        <v>14</v>
      </c>
      <c r="AW14" s="91" t="s">
        <v>15</v>
      </c>
      <c r="AX14" s="91" t="s">
        <v>14</v>
      </c>
      <c r="AZ14" s="91" t="s">
        <v>15</v>
      </c>
      <c r="BA14" s="91" t="s">
        <v>14</v>
      </c>
    </row>
    <row r="15" spans="1:53" thickBot="1" x14ac:dyDescent="0.35">
      <c r="A15" s="83">
        <f>A8</f>
        <v>0</v>
      </c>
      <c r="B15" s="45" t="s">
        <v>8</v>
      </c>
      <c r="C15" s="44" t="s">
        <v>9</v>
      </c>
      <c r="D15" s="48" t="s">
        <v>9</v>
      </c>
      <c r="E15" s="8" t="s">
        <v>10</v>
      </c>
      <c r="F15" s="36" t="s">
        <v>9</v>
      </c>
      <c r="G15" s="36" t="s">
        <v>9</v>
      </c>
      <c r="H15" s="103" t="s">
        <v>8</v>
      </c>
      <c r="I15" s="44" t="s">
        <v>8</v>
      </c>
      <c r="J15" s="44" t="s">
        <v>11</v>
      </c>
      <c r="K15" s="48" t="s">
        <v>11</v>
      </c>
      <c r="L15" s="48" t="s">
        <v>10</v>
      </c>
      <c r="M15" s="9" t="s">
        <v>10</v>
      </c>
      <c r="N15" s="9" t="s">
        <v>10</v>
      </c>
      <c r="O15" s="103" t="s">
        <v>8</v>
      </c>
      <c r="P15" s="44" t="s">
        <v>8</v>
      </c>
      <c r="Q15" s="50" t="s">
        <v>9</v>
      </c>
      <c r="R15" s="7" t="s">
        <v>9</v>
      </c>
      <c r="S15" s="48" t="s">
        <v>9</v>
      </c>
      <c r="T15" s="48" t="s">
        <v>9</v>
      </c>
      <c r="U15" s="48" t="s">
        <v>7</v>
      </c>
      <c r="V15" s="103" t="s">
        <v>8</v>
      </c>
      <c r="W15" s="44" t="s">
        <v>8</v>
      </c>
      <c r="X15" s="44" t="s">
        <v>7</v>
      </c>
      <c r="Y15" s="36" t="s">
        <v>7</v>
      </c>
      <c r="Z15" s="36" t="s">
        <v>7</v>
      </c>
      <c r="AA15" s="8" t="s">
        <v>7</v>
      </c>
      <c r="AB15" s="8" t="s">
        <v>9</v>
      </c>
      <c r="AC15" s="103" t="s">
        <v>8</v>
      </c>
      <c r="AD15" s="21"/>
      <c r="AE15" s="86"/>
      <c r="AF15" s="86"/>
      <c r="AH15" s="25">
        <f>COUNTIF(B15:AF15,"N5")</f>
        <v>2</v>
      </c>
      <c r="AI15" s="26">
        <f>AH15*$AI$2</f>
        <v>1.0638888888888889</v>
      </c>
      <c r="AK15" s="27">
        <f>COUNTIF(B15:AF15,"J38")</f>
        <v>0</v>
      </c>
      <c r="AL15" s="28">
        <f>AK15*$AL$2</f>
        <v>0</v>
      </c>
      <c r="AN15" s="29">
        <f>COUNTIF(B15:AF15,"J1")</f>
        <v>9</v>
      </c>
      <c r="AO15" s="30">
        <f>AN15*$AO$2</f>
        <v>2.8125</v>
      </c>
      <c r="AQ15" s="31">
        <f>COUNTIF(A15:AF15,"S20")</f>
        <v>5</v>
      </c>
      <c r="AR15" s="32">
        <f>AQ15*$AR$2</f>
        <v>1.5625</v>
      </c>
      <c r="AT15" s="33">
        <f>SUM(AH15,AK15,AN15,AQ15)</f>
        <v>16</v>
      </c>
      <c r="AU15" s="34">
        <f>SUM(AI15,AL15,AO15,AR15)</f>
        <v>5.4388888888888891</v>
      </c>
      <c r="AW15" s="91">
        <f>COUNTIF(B15:AG15,"CA")</f>
        <v>0</v>
      </c>
      <c r="AX15" s="93">
        <f>AX8+AW15*$AT$2</f>
        <v>0</v>
      </c>
      <c r="AZ15" s="91">
        <f>COUNTIF(B15:AG15,"CP")</f>
        <v>0</v>
      </c>
      <c r="BA15" s="93">
        <f>BA8+AZ15*$AU$2</f>
        <v>0</v>
      </c>
    </row>
    <row r="16" spans="1:53" ht="14.45" x14ac:dyDescent="0.3">
      <c r="A16" s="84" t="s">
        <v>12</v>
      </c>
      <c r="B16" s="78"/>
      <c r="C16" s="79"/>
      <c r="D16" s="89">
        <v>0.33333333333333331</v>
      </c>
      <c r="E16" s="79"/>
      <c r="F16" s="79"/>
      <c r="G16" s="89"/>
      <c r="H16" s="104"/>
      <c r="I16" s="78"/>
      <c r="J16" s="79"/>
      <c r="K16" s="87"/>
      <c r="L16" s="79"/>
      <c r="M16" s="79"/>
      <c r="N16" s="87"/>
      <c r="O16" s="105"/>
      <c r="P16" s="78"/>
      <c r="Q16" s="79"/>
      <c r="R16" s="87"/>
      <c r="S16" s="79"/>
      <c r="T16" s="79"/>
      <c r="U16" s="87"/>
      <c r="V16" s="105"/>
      <c r="W16" s="78"/>
      <c r="X16" s="79"/>
      <c r="Y16" s="87"/>
      <c r="Z16" s="79"/>
      <c r="AA16" s="79"/>
      <c r="AB16" s="87"/>
      <c r="AC16" s="105"/>
      <c r="AD16" s="86"/>
      <c r="AE16" s="86"/>
      <c r="AF16" s="86"/>
      <c r="AT16" s="74" t="s">
        <v>24</v>
      </c>
      <c r="AU16" s="34">
        <f>SUM(B16:AF16)</f>
        <v>0.33333333333333331</v>
      </c>
    </row>
    <row r="17" spans="1:53" x14ac:dyDescent="0.25">
      <c r="A17" s="86"/>
      <c r="B17" s="86">
        <f>COUNTIF(B15:AF15,"J1")+COUNTIF(B15:AF15,"J38")+COUNTIF(B15:AF15,"N5")+COUNTIF(B15:AF15,"S20")</f>
        <v>16</v>
      </c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H17" s="155" t="s">
        <v>22</v>
      </c>
      <c r="AI17" s="155"/>
      <c r="AK17" s="167" t="s">
        <v>23</v>
      </c>
      <c r="AL17" s="167"/>
      <c r="AQ17" s="168" t="s">
        <v>17</v>
      </c>
      <c r="AR17" s="168"/>
      <c r="AS17" s="168"/>
      <c r="AT17" s="168"/>
      <c r="AU17" s="34">
        <f>SUM(AU15:AU16)</f>
        <v>5.7722222222222221</v>
      </c>
    </row>
    <row r="18" spans="1:53" ht="14.45" x14ac:dyDescent="0.3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H18" s="169">
        <v>0</v>
      </c>
      <c r="AI18" s="169"/>
      <c r="AJ18" s="86"/>
      <c r="AK18" s="169">
        <v>0</v>
      </c>
      <c r="AL18" s="169"/>
      <c r="AQ18" s="170">
        <f>AU11+AK18-AH18</f>
        <v>7.3472222222222223</v>
      </c>
      <c r="AR18" s="170"/>
      <c r="AS18" s="170"/>
      <c r="AT18" s="170"/>
      <c r="AU18" s="34">
        <f>AU17+AQ18</f>
        <v>13.119444444444444</v>
      </c>
    </row>
    <row r="19" spans="1:53" thickBot="1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53" ht="15.75" thickTop="1" x14ac:dyDescent="0.25">
      <c r="A20" s="171">
        <v>40602</v>
      </c>
      <c r="B20" s="40" t="s">
        <v>4</v>
      </c>
      <c r="C20" s="1" t="s">
        <v>5</v>
      </c>
      <c r="D20" s="1" t="s">
        <v>0</v>
      </c>
      <c r="E20" s="1" t="s">
        <v>0</v>
      </c>
      <c r="F20" s="1" t="s">
        <v>1</v>
      </c>
      <c r="G20" s="1" t="s">
        <v>2</v>
      </c>
      <c r="H20" s="40" t="s">
        <v>3</v>
      </c>
      <c r="I20" s="40" t="s">
        <v>4</v>
      </c>
      <c r="J20" s="1" t="s">
        <v>5</v>
      </c>
      <c r="K20" s="1" t="s">
        <v>0</v>
      </c>
      <c r="L20" s="1" t="s">
        <v>0</v>
      </c>
      <c r="M20" s="1" t="s">
        <v>1</v>
      </c>
      <c r="N20" s="1" t="s">
        <v>2</v>
      </c>
      <c r="O20" s="40" t="s">
        <v>3</v>
      </c>
      <c r="P20" s="40" t="s">
        <v>4</v>
      </c>
      <c r="Q20" s="1" t="s">
        <v>5</v>
      </c>
      <c r="R20" s="1" t="s">
        <v>0</v>
      </c>
      <c r="S20" s="1" t="s">
        <v>0</v>
      </c>
      <c r="T20" s="1" t="s">
        <v>1</v>
      </c>
      <c r="U20" s="1" t="s">
        <v>2</v>
      </c>
      <c r="V20" s="40" t="s">
        <v>3</v>
      </c>
      <c r="W20" s="40" t="s">
        <v>4</v>
      </c>
      <c r="X20" s="1" t="s">
        <v>5</v>
      </c>
      <c r="Y20" s="1" t="s">
        <v>0</v>
      </c>
      <c r="Z20" s="1" t="s">
        <v>0</v>
      </c>
      <c r="AA20" s="1" t="s">
        <v>1</v>
      </c>
      <c r="AB20" s="1" t="s">
        <v>2</v>
      </c>
      <c r="AC20" s="40" t="s">
        <v>3</v>
      </c>
      <c r="AD20" s="40" t="s">
        <v>4</v>
      </c>
      <c r="AE20" s="1" t="s">
        <v>5</v>
      </c>
      <c r="AF20" s="1" t="s">
        <v>0</v>
      </c>
      <c r="AH20" s="151" t="s">
        <v>11</v>
      </c>
      <c r="AI20" s="151"/>
      <c r="AK20" s="152" t="s">
        <v>6</v>
      </c>
      <c r="AL20" s="152"/>
      <c r="AN20" s="153" t="s">
        <v>9</v>
      </c>
      <c r="AO20" s="153"/>
      <c r="AQ20" s="154" t="s">
        <v>7</v>
      </c>
      <c r="AR20" s="154"/>
      <c r="AT20" s="165" t="s">
        <v>16</v>
      </c>
      <c r="AU20" s="165"/>
      <c r="AW20" s="166" t="s">
        <v>25</v>
      </c>
      <c r="AX20" s="166"/>
      <c r="AZ20" s="166" t="s">
        <v>27</v>
      </c>
      <c r="BA20" s="166"/>
    </row>
    <row r="21" spans="1:53" ht="15.75" thickBot="1" x14ac:dyDescent="0.3">
      <c r="A21" s="172"/>
      <c r="B21" s="41">
        <v>1</v>
      </c>
      <c r="C21" s="2">
        <v>2</v>
      </c>
      <c r="D21" s="2">
        <v>3</v>
      </c>
      <c r="E21" s="2">
        <v>4</v>
      </c>
      <c r="F21" s="2">
        <v>5</v>
      </c>
      <c r="G21" s="2">
        <v>6</v>
      </c>
      <c r="H21" s="41">
        <v>7</v>
      </c>
      <c r="I21" s="41">
        <v>8</v>
      </c>
      <c r="J21" s="2">
        <v>9</v>
      </c>
      <c r="K21" s="2">
        <v>10</v>
      </c>
      <c r="L21" s="2">
        <v>11</v>
      </c>
      <c r="M21" s="2">
        <v>12</v>
      </c>
      <c r="N21" s="2">
        <v>13</v>
      </c>
      <c r="O21" s="41">
        <v>14</v>
      </c>
      <c r="P21" s="41">
        <v>15</v>
      </c>
      <c r="Q21" s="2">
        <v>16</v>
      </c>
      <c r="R21" s="2">
        <v>17</v>
      </c>
      <c r="S21" s="2">
        <v>18</v>
      </c>
      <c r="T21" s="2">
        <v>19</v>
      </c>
      <c r="U21" s="2">
        <v>20</v>
      </c>
      <c r="V21" s="41">
        <v>21</v>
      </c>
      <c r="W21" s="41">
        <v>22</v>
      </c>
      <c r="X21" s="2">
        <v>23</v>
      </c>
      <c r="Y21" s="2">
        <v>24</v>
      </c>
      <c r="Z21" s="2">
        <v>25</v>
      </c>
      <c r="AA21" s="2">
        <v>26</v>
      </c>
      <c r="AB21" s="2">
        <v>27</v>
      </c>
      <c r="AC21" s="41">
        <v>28</v>
      </c>
      <c r="AD21" s="41">
        <v>29</v>
      </c>
      <c r="AE21" s="2">
        <v>30</v>
      </c>
      <c r="AF21" s="2">
        <v>31</v>
      </c>
      <c r="AH21" s="25" t="s">
        <v>15</v>
      </c>
      <c r="AI21" s="25" t="s">
        <v>14</v>
      </c>
      <c r="AK21" s="27" t="s">
        <v>15</v>
      </c>
      <c r="AL21" s="27" t="s">
        <v>14</v>
      </c>
      <c r="AN21" s="29" t="s">
        <v>15</v>
      </c>
      <c r="AO21" s="29" t="s">
        <v>14</v>
      </c>
      <c r="AQ21" s="31" t="s">
        <v>15</v>
      </c>
      <c r="AR21" s="31" t="s">
        <v>14</v>
      </c>
      <c r="AT21" s="33" t="s">
        <v>15</v>
      </c>
      <c r="AU21" s="33" t="s">
        <v>14</v>
      </c>
      <c r="AW21" s="91" t="s">
        <v>15</v>
      </c>
      <c r="AX21" s="91" t="s">
        <v>14</v>
      </c>
      <c r="AZ21" s="91" t="s">
        <v>15</v>
      </c>
      <c r="BA21" s="91" t="s">
        <v>14</v>
      </c>
    </row>
    <row r="22" spans="1:53" thickBot="1" x14ac:dyDescent="0.35">
      <c r="A22" s="83">
        <f>A8</f>
        <v>0</v>
      </c>
      <c r="B22" s="44" t="s">
        <v>8</v>
      </c>
      <c r="C22" s="48" t="s">
        <v>9</v>
      </c>
      <c r="D22" s="48" t="s">
        <v>9</v>
      </c>
      <c r="E22" s="48" t="s">
        <v>9</v>
      </c>
      <c r="F22" s="48" t="s">
        <v>9</v>
      </c>
      <c r="G22" s="48" t="s">
        <v>9</v>
      </c>
      <c r="H22" s="44" t="s">
        <v>8</v>
      </c>
      <c r="I22" s="44" t="s">
        <v>8</v>
      </c>
      <c r="J22" s="44" t="s">
        <v>10</v>
      </c>
      <c r="K22" s="46" t="s">
        <v>10</v>
      </c>
      <c r="L22" s="44" t="s">
        <v>10</v>
      </c>
      <c r="M22" s="44" t="s">
        <v>10</v>
      </c>
      <c r="N22" s="46" t="s">
        <v>11</v>
      </c>
      <c r="O22" s="44" t="s">
        <v>11</v>
      </c>
      <c r="P22" s="44" t="s">
        <v>11</v>
      </c>
      <c r="Q22" s="48" t="s">
        <v>10</v>
      </c>
      <c r="R22" s="48" t="s">
        <v>10</v>
      </c>
      <c r="S22" s="48" t="s">
        <v>9</v>
      </c>
      <c r="T22" s="48" t="s">
        <v>9</v>
      </c>
      <c r="U22" s="48" t="s">
        <v>9</v>
      </c>
      <c r="V22" s="44" t="s">
        <v>8</v>
      </c>
      <c r="W22" s="44" t="s">
        <v>8</v>
      </c>
      <c r="X22" s="8" t="s">
        <v>9</v>
      </c>
      <c r="Y22" s="8" t="s">
        <v>9</v>
      </c>
      <c r="Z22" s="7" t="s">
        <v>9</v>
      </c>
      <c r="AA22" s="7" t="s">
        <v>9</v>
      </c>
      <c r="AB22" s="36" t="s">
        <v>9</v>
      </c>
      <c r="AC22" s="36" t="s">
        <v>8</v>
      </c>
      <c r="AD22" s="36" t="s">
        <v>8</v>
      </c>
      <c r="AE22" s="10" t="s">
        <v>9</v>
      </c>
      <c r="AF22" s="10" t="s">
        <v>10</v>
      </c>
      <c r="AH22" s="25">
        <f>COUNTIF(B22:AF22,"N5")</f>
        <v>3</v>
      </c>
      <c r="AI22" s="26">
        <f>AH22*$AI$2</f>
        <v>1.5958333333333332</v>
      </c>
      <c r="AK22" s="27">
        <f>COUNTIF(B22:AF22,"J38")</f>
        <v>0</v>
      </c>
      <c r="AL22" s="28">
        <f>AK22*$AL$2</f>
        <v>0</v>
      </c>
      <c r="AN22" s="29">
        <f>COUNTIF(B22:AF22,"J1")</f>
        <v>14</v>
      </c>
      <c r="AO22" s="30">
        <f>AN22*$AO$2</f>
        <v>4.375</v>
      </c>
      <c r="AQ22" s="31">
        <f>COUNTIF(A22:AF22,"S20")</f>
        <v>0</v>
      </c>
      <c r="AR22" s="32">
        <f>AQ22*$AR$2</f>
        <v>0</v>
      </c>
      <c r="AT22" s="33">
        <f>SUM(AH22,AK22,AN22,AQ22)</f>
        <v>17</v>
      </c>
      <c r="AU22" s="34">
        <f>SUM(AI22,AL22,AO22,AR22)</f>
        <v>5.9708333333333332</v>
      </c>
      <c r="AW22" s="91">
        <f>COUNTIF(B22:AG22,"CA")</f>
        <v>0</v>
      </c>
      <c r="AX22" s="93">
        <f>AX15+AW22*$AT$2</f>
        <v>0</v>
      </c>
      <c r="AZ22" s="91">
        <f>COUNTIF(B22:AG22,"CP")</f>
        <v>0</v>
      </c>
      <c r="BA22" s="93">
        <f>BA15+AZ22*$AU$2</f>
        <v>0</v>
      </c>
    </row>
    <row r="23" spans="1:53" ht="14.45" x14ac:dyDescent="0.3">
      <c r="A23" s="84" t="s">
        <v>12</v>
      </c>
      <c r="B23" s="78"/>
      <c r="C23" s="87"/>
      <c r="D23" s="79"/>
      <c r="E23" s="79"/>
      <c r="F23" s="87"/>
      <c r="G23" s="87"/>
      <c r="H23" s="78"/>
      <c r="I23" s="78"/>
      <c r="J23" s="87"/>
      <c r="K23" s="79"/>
      <c r="L23" s="79"/>
      <c r="M23" s="87"/>
      <c r="N23" s="87"/>
      <c r="O23" s="78"/>
      <c r="P23" s="78"/>
      <c r="Q23" s="87"/>
      <c r="R23" s="79"/>
      <c r="S23" s="79"/>
      <c r="T23" s="87"/>
      <c r="U23" s="87"/>
      <c r="V23" s="78"/>
      <c r="W23" s="78"/>
      <c r="X23" s="87"/>
      <c r="Y23" s="79"/>
      <c r="Z23" s="90"/>
      <c r="AA23" s="87"/>
      <c r="AB23" s="87"/>
      <c r="AC23" s="78"/>
      <c r="AD23" s="78"/>
      <c r="AE23" s="79"/>
      <c r="AF23" s="79"/>
      <c r="AT23" s="74" t="s">
        <v>24</v>
      </c>
      <c r="AU23" s="34">
        <f>SUM(B23:AF23)</f>
        <v>0</v>
      </c>
    </row>
    <row r="24" spans="1:53" x14ac:dyDescent="0.25">
      <c r="A24" s="86"/>
      <c r="B24" s="86">
        <f>COUNTIF(B22:AF22,"J1")+COUNTIF(B22:AF22,"J38")+COUNTIF(B22:AF22,"N5")+COUNTIF(B22:AF22,"S20")</f>
        <v>17</v>
      </c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H24" s="155" t="s">
        <v>22</v>
      </c>
      <c r="AI24" s="155"/>
      <c r="AK24" s="167" t="s">
        <v>23</v>
      </c>
      <c r="AL24" s="167"/>
      <c r="AQ24" s="168" t="s">
        <v>17</v>
      </c>
      <c r="AR24" s="168"/>
      <c r="AS24" s="168"/>
      <c r="AT24" s="168"/>
      <c r="AU24" s="34">
        <f>SUM(AU22:AU23)</f>
        <v>5.9708333333333332</v>
      </c>
    </row>
    <row r="25" spans="1:53" ht="14.45" x14ac:dyDescent="0.3">
      <c r="A25" s="86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H25" s="169">
        <v>0.33333333333333331</v>
      </c>
      <c r="AI25" s="169"/>
      <c r="AJ25" s="86"/>
      <c r="AK25" s="169">
        <v>0</v>
      </c>
      <c r="AL25" s="169"/>
      <c r="AQ25" s="170">
        <f>AU18+AK25-AH25</f>
        <v>12.78611111111111</v>
      </c>
      <c r="AR25" s="170"/>
      <c r="AS25" s="170"/>
      <c r="AT25" s="170"/>
      <c r="AU25" s="34">
        <f>AU24+AQ25</f>
        <v>18.756944444444443</v>
      </c>
    </row>
    <row r="26" spans="1:53" thickBot="1" x14ac:dyDescent="0.35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</row>
    <row r="27" spans="1:53" ht="15.75" thickTop="1" x14ac:dyDescent="0.25">
      <c r="A27" s="163">
        <v>40633</v>
      </c>
      <c r="B27" s="1" t="s">
        <v>0</v>
      </c>
      <c r="C27" s="1" t="s">
        <v>1</v>
      </c>
      <c r="D27" s="1" t="s">
        <v>2</v>
      </c>
      <c r="E27" s="40" t="s">
        <v>3</v>
      </c>
      <c r="F27" s="40" t="s">
        <v>4</v>
      </c>
      <c r="G27" s="1" t="s">
        <v>5</v>
      </c>
      <c r="H27" s="1" t="s">
        <v>0</v>
      </c>
      <c r="I27" s="1" t="s">
        <v>0</v>
      </c>
      <c r="J27" s="1" t="s">
        <v>1</v>
      </c>
      <c r="K27" s="1" t="s">
        <v>2</v>
      </c>
      <c r="L27" s="40" t="s">
        <v>3</v>
      </c>
      <c r="M27" s="40" t="s">
        <v>4</v>
      </c>
      <c r="N27" s="1" t="s">
        <v>5</v>
      </c>
      <c r="O27" s="1" t="s">
        <v>0</v>
      </c>
      <c r="P27" s="1" t="s">
        <v>0</v>
      </c>
      <c r="Q27" s="1" t="s">
        <v>1</v>
      </c>
      <c r="R27" s="1" t="s">
        <v>2</v>
      </c>
      <c r="S27" s="40" t="s">
        <v>3</v>
      </c>
      <c r="T27" s="40" t="s">
        <v>4</v>
      </c>
      <c r="U27" s="108" t="s">
        <v>5</v>
      </c>
      <c r="V27" s="1" t="s">
        <v>0</v>
      </c>
      <c r="W27" s="1" t="s">
        <v>0</v>
      </c>
      <c r="X27" s="1" t="s">
        <v>1</v>
      </c>
      <c r="Y27" s="1" t="s">
        <v>2</v>
      </c>
      <c r="Z27" s="40" t="s">
        <v>3</v>
      </c>
      <c r="AA27" s="40" t="s">
        <v>4</v>
      </c>
      <c r="AB27" s="1" t="s">
        <v>5</v>
      </c>
      <c r="AC27" s="1" t="s">
        <v>0</v>
      </c>
      <c r="AD27" s="1" t="s">
        <v>0</v>
      </c>
      <c r="AE27" s="1" t="s">
        <v>1</v>
      </c>
      <c r="AF27" s="86"/>
      <c r="AH27" s="151" t="s">
        <v>11</v>
      </c>
      <c r="AI27" s="151"/>
      <c r="AK27" s="152" t="s">
        <v>6</v>
      </c>
      <c r="AL27" s="152"/>
      <c r="AN27" s="153" t="s">
        <v>9</v>
      </c>
      <c r="AO27" s="153"/>
      <c r="AQ27" s="154" t="s">
        <v>7</v>
      </c>
      <c r="AR27" s="154"/>
      <c r="AT27" s="165" t="s">
        <v>16</v>
      </c>
      <c r="AU27" s="165"/>
      <c r="AW27" s="166" t="s">
        <v>25</v>
      </c>
      <c r="AX27" s="166"/>
      <c r="AZ27" s="166" t="s">
        <v>27</v>
      </c>
      <c r="BA27" s="166"/>
    </row>
    <row r="28" spans="1:53" ht="15.75" thickBot="1" x14ac:dyDescent="0.3">
      <c r="A28" s="164"/>
      <c r="B28" s="2">
        <v>1</v>
      </c>
      <c r="C28" s="6">
        <v>2</v>
      </c>
      <c r="D28" s="6">
        <v>3</v>
      </c>
      <c r="E28" s="41">
        <v>4</v>
      </c>
      <c r="F28" s="41">
        <v>5</v>
      </c>
      <c r="G28" s="68">
        <v>6</v>
      </c>
      <c r="H28" s="2">
        <v>7</v>
      </c>
      <c r="I28" s="2">
        <v>8</v>
      </c>
      <c r="J28" s="6">
        <v>9</v>
      </c>
      <c r="K28" s="6">
        <v>10</v>
      </c>
      <c r="L28" s="41">
        <v>12</v>
      </c>
      <c r="M28" s="41">
        <v>13</v>
      </c>
      <c r="N28" s="102">
        <v>13</v>
      </c>
      <c r="O28" s="2">
        <v>14</v>
      </c>
      <c r="P28" s="2">
        <v>15</v>
      </c>
      <c r="Q28" s="6">
        <v>16</v>
      </c>
      <c r="R28" s="6">
        <v>17</v>
      </c>
      <c r="S28" s="41">
        <v>19</v>
      </c>
      <c r="T28" s="41">
        <v>20</v>
      </c>
      <c r="U28" s="102">
        <v>20</v>
      </c>
      <c r="V28" s="102">
        <v>21</v>
      </c>
      <c r="W28" s="2">
        <v>22</v>
      </c>
      <c r="X28" s="6">
        <v>23</v>
      </c>
      <c r="Y28" s="6">
        <v>24</v>
      </c>
      <c r="Z28" s="41">
        <v>26</v>
      </c>
      <c r="AA28" s="41">
        <v>27</v>
      </c>
      <c r="AB28" s="102">
        <v>27</v>
      </c>
      <c r="AC28" s="2">
        <v>28</v>
      </c>
      <c r="AD28" s="2">
        <v>29</v>
      </c>
      <c r="AE28" s="6">
        <v>30</v>
      </c>
      <c r="AF28" s="86"/>
      <c r="AH28" s="25" t="s">
        <v>15</v>
      </c>
      <c r="AI28" s="25" t="s">
        <v>14</v>
      </c>
      <c r="AK28" s="27" t="s">
        <v>15</v>
      </c>
      <c r="AL28" s="27" t="s">
        <v>14</v>
      </c>
      <c r="AN28" s="29" t="s">
        <v>15</v>
      </c>
      <c r="AO28" s="29" t="s">
        <v>14</v>
      </c>
      <c r="AQ28" s="31" t="s">
        <v>15</v>
      </c>
      <c r="AR28" s="31" t="s">
        <v>14</v>
      </c>
      <c r="AT28" s="33" t="s">
        <v>15</v>
      </c>
      <c r="AU28" s="33" t="s">
        <v>14</v>
      </c>
      <c r="AW28" s="91" t="s">
        <v>15</v>
      </c>
      <c r="AX28" s="91" t="s">
        <v>14</v>
      </c>
      <c r="AZ28" s="91" t="s">
        <v>15</v>
      </c>
      <c r="BA28" s="91" t="s">
        <v>14</v>
      </c>
    </row>
    <row r="29" spans="1:53" thickBot="1" x14ac:dyDescent="0.35">
      <c r="A29" s="83">
        <f>A8</f>
        <v>0</v>
      </c>
      <c r="B29" s="11" t="s">
        <v>11</v>
      </c>
      <c r="C29" s="48" t="s">
        <v>11</v>
      </c>
      <c r="D29" s="48" t="s">
        <v>10</v>
      </c>
      <c r="E29" s="44" t="s">
        <v>8</v>
      </c>
      <c r="F29" s="44" t="s">
        <v>8</v>
      </c>
      <c r="G29" s="44" t="s">
        <v>10</v>
      </c>
      <c r="H29" s="48" t="s">
        <v>9</v>
      </c>
      <c r="I29" s="48" t="s">
        <v>9</v>
      </c>
      <c r="J29" s="48" t="s">
        <v>9</v>
      </c>
      <c r="K29" s="48" t="s">
        <v>9</v>
      </c>
      <c r="L29" s="44" t="s">
        <v>8</v>
      </c>
      <c r="M29" s="44" t="s">
        <v>8</v>
      </c>
      <c r="N29" s="44" t="s">
        <v>9</v>
      </c>
      <c r="O29" s="48" t="s">
        <v>9</v>
      </c>
      <c r="P29" s="8" t="s">
        <v>10</v>
      </c>
      <c r="Q29" s="36" t="s">
        <v>10</v>
      </c>
      <c r="R29" s="36" t="s">
        <v>10</v>
      </c>
      <c r="S29" s="44" t="s">
        <v>6</v>
      </c>
      <c r="T29" s="44" t="s">
        <v>6</v>
      </c>
      <c r="U29" s="44" t="s">
        <v>11</v>
      </c>
      <c r="V29" s="14" t="s">
        <v>11</v>
      </c>
      <c r="W29" s="48" t="s">
        <v>10</v>
      </c>
      <c r="X29" s="9" t="s">
        <v>10</v>
      </c>
      <c r="Y29" s="9" t="s">
        <v>10</v>
      </c>
      <c r="Z29" s="44" t="s">
        <v>8</v>
      </c>
      <c r="AA29" s="44" t="s">
        <v>8</v>
      </c>
      <c r="AB29" s="50" t="s">
        <v>7</v>
      </c>
      <c r="AC29" s="7" t="s">
        <v>9</v>
      </c>
      <c r="AD29" s="48" t="s">
        <v>9</v>
      </c>
      <c r="AE29" s="49" t="s">
        <v>9</v>
      </c>
      <c r="AF29" s="86"/>
      <c r="AH29" s="25">
        <f>COUNTIF(B29:AF29,"N5")</f>
        <v>4</v>
      </c>
      <c r="AI29" s="26">
        <f>AH29*$AI$2</f>
        <v>2.1277777777777778</v>
      </c>
      <c r="AK29" s="27">
        <f>COUNTIF(B29:AF29,"J38")</f>
        <v>2</v>
      </c>
      <c r="AL29" s="28">
        <f>AK29*$AL$2</f>
        <v>1</v>
      </c>
      <c r="AN29" s="29">
        <f>COUNTIF(B29:AF29,"J1")</f>
        <v>9</v>
      </c>
      <c r="AO29" s="30">
        <f>AN29*$AO$2</f>
        <v>2.8125</v>
      </c>
      <c r="AQ29" s="31">
        <f>COUNTIF(A29:AF29,"S20")</f>
        <v>1</v>
      </c>
      <c r="AR29" s="32">
        <f>AQ29*$AR$2</f>
        <v>0.3125</v>
      </c>
      <c r="AT29" s="33">
        <f>SUM(AH29,AK29,AN29,AQ29)</f>
        <v>16</v>
      </c>
      <c r="AU29" s="34">
        <f>SUM(AI29,AL29,AO29,AR29)</f>
        <v>6.2527777777777782</v>
      </c>
      <c r="AW29" s="91">
        <f>COUNTIF(B29:AG29,"CA")</f>
        <v>0</v>
      </c>
      <c r="AX29" s="93">
        <f>AX22+AW29*$AT$2</f>
        <v>0</v>
      </c>
      <c r="AZ29" s="91">
        <f>COUNTIF(B29:AG29,"CP")</f>
        <v>0</v>
      </c>
      <c r="BA29" s="93">
        <f>BA22+AZ29*$AU$2</f>
        <v>0</v>
      </c>
    </row>
    <row r="30" spans="1:53" thickBot="1" x14ac:dyDescent="0.35">
      <c r="A30" s="84" t="s">
        <v>12</v>
      </c>
      <c r="B30" s="87"/>
      <c r="C30" s="87"/>
      <c r="D30" s="87"/>
      <c r="E30" s="78"/>
      <c r="F30" s="78"/>
      <c r="G30" s="79"/>
      <c r="H30" s="87"/>
      <c r="I30" s="87"/>
      <c r="J30" s="87"/>
      <c r="K30" s="87"/>
      <c r="L30" s="78"/>
      <c r="M30" s="78"/>
      <c r="N30" s="79"/>
      <c r="O30" s="87"/>
      <c r="P30" s="87"/>
      <c r="Q30" s="87"/>
      <c r="R30" s="87"/>
      <c r="S30" s="78"/>
      <c r="T30" s="78"/>
      <c r="U30" s="79"/>
      <c r="V30" s="87"/>
      <c r="W30" s="87"/>
      <c r="X30" s="87"/>
      <c r="Y30" s="87"/>
      <c r="Z30" s="78"/>
      <c r="AA30" s="78"/>
      <c r="AB30" s="79"/>
      <c r="AC30" s="87"/>
      <c r="AD30" s="87"/>
      <c r="AE30" s="87"/>
      <c r="AF30" s="86"/>
      <c r="AT30" s="74" t="s">
        <v>24</v>
      </c>
      <c r="AU30" s="34">
        <f>SUM(B30:AF30)</f>
        <v>0</v>
      </c>
    </row>
    <row r="31" spans="1:53" x14ac:dyDescent="0.25">
      <c r="A31" s="123"/>
      <c r="B31" s="86">
        <f>COUNTIF(B29:AF29,"J1")+COUNTIF(B29:AF29,"J38")+COUNTIF(B29:AF29,"N5")+COUNTIF(B29:AF29,"S20")</f>
        <v>16</v>
      </c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H31" s="155" t="s">
        <v>22</v>
      </c>
      <c r="AI31" s="155"/>
      <c r="AK31" s="167" t="s">
        <v>23</v>
      </c>
      <c r="AL31" s="167"/>
      <c r="AQ31" s="168" t="s">
        <v>17</v>
      </c>
      <c r="AR31" s="168"/>
      <c r="AS31" s="168"/>
      <c r="AT31" s="168"/>
      <c r="AU31" s="34">
        <f>SUM(AU29:AU30)</f>
        <v>6.2527777777777782</v>
      </c>
    </row>
    <row r="32" spans="1:53" ht="14.45" x14ac:dyDescent="0.3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H32" s="169">
        <v>0</v>
      </c>
      <c r="AI32" s="169"/>
      <c r="AJ32" s="86"/>
      <c r="AK32" s="169">
        <v>0</v>
      </c>
      <c r="AL32" s="169"/>
      <c r="AQ32" s="170">
        <f>AU25+AK32-AH32</f>
        <v>18.756944444444443</v>
      </c>
      <c r="AR32" s="170"/>
      <c r="AS32" s="170"/>
      <c r="AT32" s="170"/>
      <c r="AU32" s="34">
        <f>AU31+AQ32</f>
        <v>25.009722222222223</v>
      </c>
    </row>
    <row r="33" spans="1:53" thickBot="1" x14ac:dyDescent="0.35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</row>
    <row r="34" spans="1:53" ht="15.75" thickTop="1" x14ac:dyDescent="0.25">
      <c r="A34" s="163">
        <v>40663</v>
      </c>
      <c r="B34" s="67" t="s">
        <v>2</v>
      </c>
      <c r="C34" s="40" t="s">
        <v>3</v>
      </c>
      <c r="D34" s="40" t="s">
        <v>4</v>
      </c>
      <c r="E34" s="1" t="s">
        <v>5</v>
      </c>
      <c r="F34" s="1" t="s">
        <v>0</v>
      </c>
      <c r="G34" s="1" t="s">
        <v>0</v>
      </c>
      <c r="H34" s="108" t="s">
        <v>1</v>
      </c>
      <c r="I34" s="67" t="s">
        <v>2</v>
      </c>
      <c r="J34" s="40" t="s">
        <v>3</v>
      </c>
      <c r="K34" s="40" t="s">
        <v>4</v>
      </c>
      <c r="L34" s="1" t="s">
        <v>5</v>
      </c>
      <c r="M34" s="1" t="s">
        <v>0</v>
      </c>
      <c r="N34" s="1" t="s">
        <v>0</v>
      </c>
      <c r="O34" s="1" t="s">
        <v>1</v>
      </c>
      <c r="P34" s="1" t="s">
        <v>2</v>
      </c>
      <c r="Q34" s="40" t="s">
        <v>3</v>
      </c>
      <c r="R34" s="40" t="s">
        <v>4</v>
      </c>
      <c r="S34" s="1" t="s">
        <v>5</v>
      </c>
      <c r="T34" s="1" t="s">
        <v>0</v>
      </c>
      <c r="U34" s="1" t="s">
        <v>0</v>
      </c>
      <c r="V34" s="1" t="s">
        <v>1</v>
      </c>
      <c r="W34" s="1" t="s">
        <v>2</v>
      </c>
      <c r="X34" s="40" t="s">
        <v>3</v>
      </c>
      <c r="Y34" s="40" t="s">
        <v>4</v>
      </c>
      <c r="Z34" s="1" t="s">
        <v>5</v>
      </c>
      <c r="AA34" s="1" t="s">
        <v>0</v>
      </c>
      <c r="AB34" s="1" t="s">
        <v>0</v>
      </c>
      <c r="AC34" s="108" t="s">
        <v>1</v>
      </c>
      <c r="AD34" s="1" t="s">
        <v>2</v>
      </c>
      <c r="AE34" s="40" t="s">
        <v>3</v>
      </c>
      <c r="AF34" s="40" t="s">
        <v>4</v>
      </c>
      <c r="AH34" s="151" t="s">
        <v>11</v>
      </c>
      <c r="AI34" s="151"/>
      <c r="AK34" s="152" t="s">
        <v>6</v>
      </c>
      <c r="AL34" s="152"/>
      <c r="AN34" s="153" t="s">
        <v>9</v>
      </c>
      <c r="AO34" s="153"/>
      <c r="AQ34" s="154" t="s">
        <v>7</v>
      </c>
      <c r="AR34" s="154"/>
      <c r="AT34" s="165" t="s">
        <v>16</v>
      </c>
      <c r="AU34" s="165"/>
      <c r="AW34" s="166" t="s">
        <v>25</v>
      </c>
      <c r="AX34" s="166"/>
      <c r="AZ34" s="166" t="s">
        <v>27</v>
      </c>
      <c r="BA34" s="166"/>
    </row>
    <row r="35" spans="1:53" ht="15.75" thickBot="1" x14ac:dyDescent="0.3">
      <c r="A35" s="164"/>
      <c r="B35" s="81">
        <v>1</v>
      </c>
      <c r="C35" s="41">
        <v>3</v>
      </c>
      <c r="D35" s="41">
        <v>4</v>
      </c>
      <c r="E35" s="102">
        <v>4</v>
      </c>
      <c r="F35" s="2">
        <v>5</v>
      </c>
      <c r="G35" s="2">
        <v>6</v>
      </c>
      <c r="H35" s="2">
        <v>7</v>
      </c>
      <c r="I35" s="68">
        <v>8</v>
      </c>
      <c r="J35" s="41">
        <v>9</v>
      </c>
      <c r="K35" s="41">
        <v>10</v>
      </c>
      <c r="L35" s="102">
        <v>11</v>
      </c>
      <c r="M35" s="2">
        <v>12</v>
      </c>
      <c r="N35" s="2">
        <v>13</v>
      </c>
      <c r="O35" s="68">
        <v>14</v>
      </c>
      <c r="P35" s="2">
        <v>15</v>
      </c>
      <c r="Q35" s="41">
        <v>16</v>
      </c>
      <c r="R35" s="41">
        <v>17</v>
      </c>
      <c r="S35" s="102">
        <v>18</v>
      </c>
      <c r="T35" s="2">
        <v>19</v>
      </c>
      <c r="U35" s="2">
        <v>20</v>
      </c>
      <c r="V35" s="2">
        <v>21</v>
      </c>
      <c r="W35" s="2">
        <v>22</v>
      </c>
      <c r="X35" s="41">
        <v>23</v>
      </c>
      <c r="Y35" s="41">
        <v>24</v>
      </c>
      <c r="Z35" s="102">
        <v>25</v>
      </c>
      <c r="AA35" s="2">
        <v>26</v>
      </c>
      <c r="AB35" s="2">
        <v>27</v>
      </c>
      <c r="AC35" s="2">
        <v>28</v>
      </c>
      <c r="AD35" s="102">
        <v>29</v>
      </c>
      <c r="AE35" s="41">
        <v>30</v>
      </c>
      <c r="AF35" s="41">
        <v>31</v>
      </c>
      <c r="AH35" s="25" t="s">
        <v>15</v>
      </c>
      <c r="AI35" s="25" t="s">
        <v>14</v>
      </c>
      <c r="AK35" s="27" t="s">
        <v>15</v>
      </c>
      <c r="AL35" s="27" t="s">
        <v>14</v>
      </c>
      <c r="AN35" s="29" t="s">
        <v>15</v>
      </c>
      <c r="AO35" s="29" t="s">
        <v>14</v>
      </c>
      <c r="AQ35" s="31" t="s">
        <v>15</v>
      </c>
      <c r="AR35" s="31" t="s">
        <v>14</v>
      </c>
      <c r="AT35" s="33" t="s">
        <v>15</v>
      </c>
      <c r="AU35" s="33" t="s">
        <v>14</v>
      </c>
      <c r="AW35" s="91" t="s">
        <v>15</v>
      </c>
      <c r="AX35" s="91" t="s">
        <v>14</v>
      </c>
      <c r="AZ35" s="91" t="s">
        <v>15</v>
      </c>
      <c r="BA35" s="91" t="s">
        <v>14</v>
      </c>
    </row>
    <row r="36" spans="1:53" thickBot="1" x14ac:dyDescent="0.35">
      <c r="A36" s="83">
        <f>A8</f>
        <v>0</v>
      </c>
      <c r="B36" s="13" t="s">
        <v>10</v>
      </c>
      <c r="C36" s="44" t="s">
        <v>8</v>
      </c>
      <c r="D36" s="44" t="s">
        <v>8</v>
      </c>
      <c r="E36" s="44" t="s">
        <v>9</v>
      </c>
      <c r="F36" s="36" t="s">
        <v>7</v>
      </c>
      <c r="G36" s="36" t="s">
        <v>7</v>
      </c>
      <c r="H36" s="8" t="s">
        <v>7</v>
      </c>
      <c r="I36" s="14" t="s">
        <v>6</v>
      </c>
      <c r="J36" s="44" t="s">
        <v>8</v>
      </c>
      <c r="K36" s="44" t="s">
        <v>8</v>
      </c>
      <c r="L36" s="44" t="s">
        <v>9</v>
      </c>
      <c r="M36" s="48" t="s">
        <v>9</v>
      </c>
      <c r="N36" s="48" t="s">
        <v>9</v>
      </c>
      <c r="O36" s="48" t="s">
        <v>10</v>
      </c>
      <c r="P36" s="48" t="s">
        <v>9</v>
      </c>
      <c r="Q36" s="44" t="s">
        <v>8</v>
      </c>
      <c r="R36" s="44" t="s">
        <v>8</v>
      </c>
      <c r="S36" s="44" t="s">
        <v>10</v>
      </c>
      <c r="T36" s="46" t="s">
        <v>10</v>
      </c>
      <c r="U36" s="46" t="s">
        <v>10</v>
      </c>
      <c r="V36" s="46" t="s">
        <v>10</v>
      </c>
      <c r="W36" s="46" t="s">
        <v>11</v>
      </c>
      <c r="X36" s="44" t="s">
        <v>11</v>
      </c>
      <c r="Y36" s="44" t="s">
        <v>11</v>
      </c>
      <c r="Z36" s="44" t="s">
        <v>10</v>
      </c>
      <c r="AA36" s="48" t="s">
        <v>10</v>
      </c>
      <c r="AB36" s="48" t="s">
        <v>25</v>
      </c>
      <c r="AC36" s="48" t="s">
        <v>25</v>
      </c>
      <c r="AD36" s="14" t="s">
        <v>25</v>
      </c>
      <c r="AE36" s="44" t="s">
        <v>8</v>
      </c>
      <c r="AF36" s="44" t="s">
        <v>8</v>
      </c>
      <c r="AH36" s="25">
        <f>COUNTIF(B36:AF36,"N5")</f>
        <v>3</v>
      </c>
      <c r="AI36" s="26">
        <f>AH36*$AI$2</f>
        <v>1.5958333333333332</v>
      </c>
      <c r="AK36" s="27">
        <f>COUNTIF(B36:AF36,"J38")</f>
        <v>1</v>
      </c>
      <c r="AL36" s="28">
        <f>AK36*$AL$2</f>
        <v>0.5</v>
      </c>
      <c r="AN36" s="29">
        <f>COUNTIF(B36:AF36,"J1")</f>
        <v>5</v>
      </c>
      <c r="AO36" s="30">
        <f>AN36*$AO$2</f>
        <v>1.5625</v>
      </c>
      <c r="AQ36" s="31">
        <f>COUNTIF(A36:AF36,"S20")</f>
        <v>3</v>
      </c>
      <c r="AR36" s="32">
        <f>AQ36*$AR$2</f>
        <v>0.9375</v>
      </c>
      <c r="AT36" s="33">
        <f>SUM(AH36,AK36,AN36,AQ36)</f>
        <v>12</v>
      </c>
      <c r="AU36" s="34">
        <f>SUM(AI36,AL36,AO36,AR36)</f>
        <v>4.5958333333333332</v>
      </c>
      <c r="AW36" s="91">
        <f>COUNTIF(B36:AG36,"CA")</f>
        <v>3</v>
      </c>
      <c r="AX36" s="93">
        <f>AX29+AW36*$AT$2</f>
        <v>0.875</v>
      </c>
      <c r="AZ36" s="91">
        <f>COUNTIF(B36:AG36,"CP")</f>
        <v>0</v>
      </c>
      <c r="BA36" s="93">
        <f>BA29+AZ36*$AU$2</f>
        <v>0</v>
      </c>
    </row>
    <row r="37" spans="1:53" ht="14.45" x14ac:dyDescent="0.3">
      <c r="A37" s="84" t="s">
        <v>12</v>
      </c>
      <c r="B37" s="87"/>
      <c r="C37" s="78"/>
      <c r="D37" s="78"/>
      <c r="E37" s="79"/>
      <c r="F37" s="79"/>
      <c r="G37" s="87"/>
      <c r="H37" s="87"/>
      <c r="I37" s="87"/>
      <c r="J37" s="78"/>
      <c r="K37" s="78"/>
      <c r="L37" s="79"/>
      <c r="M37" s="79"/>
      <c r="N37" s="87"/>
      <c r="O37" s="87"/>
      <c r="P37" s="87"/>
      <c r="Q37" s="78"/>
      <c r="R37" s="78"/>
      <c r="S37" s="79"/>
      <c r="T37" s="79"/>
      <c r="U37" s="87"/>
      <c r="V37" s="87"/>
      <c r="W37" s="87"/>
      <c r="X37" s="78"/>
      <c r="Y37" s="78"/>
      <c r="Z37" s="79"/>
      <c r="AA37" s="79"/>
      <c r="AB37" s="87"/>
      <c r="AC37" s="87"/>
      <c r="AD37" s="87"/>
      <c r="AE37" s="78"/>
      <c r="AF37" s="78"/>
      <c r="AG37" s="21"/>
      <c r="AT37" s="74" t="s">
        <v>24</v>
      </c>
      <c r="AU37" s="34">
        <f>SUM(B37:AF37)</f>
        <v>0</v>
      </c>
    </row>
    <row r="38" spans="1:53" x14ac:dyDescent="0.25">
      <c r="A38" s="86"/>
      <c r="B38" s="86">
        <f>COUNTIF(B36:AF36,"J1")+COUNTIF(B36:AF36,"J38")+COUNTIF(B36:AF36,"N5")+COUNTIF(B36:AF36,"S20")</f>
        <v>12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H38" s="155" t="s">
        <v>22</v>
      </c>
      <c r="AI38" s="155"/>
      <c r="AK38" s="167" t="s">
        <v>23</v>
      </c>
      <c r="AL38" s="167"/>
      <c r="AQ38" s="168" t="s">
        <v>17</v>
      </c>
      <c r="AR38" s="168"/>
      <c r="AS38" s="168"/>
      <c r="AT38" s="168"/>
      <c r="AU38" s="34">
        <f>SUM(AU36:AU37)</f>
        <v>4.5958333333333332</v>
      </c>
    </row>
    <row r="39" spans="1:53" ht="14.45" x14ac:dyDescent="0.3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H39" s="169">
        <v>0</v>
      </c>
      <c r="AI39" s="169"/>
      <c r="AJ39" s="86"/>
      <c r="AK39" s="169">
        <v>0</v>
      </c>
      <c r="AL39" s="169"/>
      <c r="AQ39" s="170">
        <f>AU32+AK39-AH39</f>
        <v>25.009722222222223</v>
      </c>
      <c r="AR39" s="170"/>
      <c r="AS39" s="170"/>
      <c r="AT39" s="170"/>
      <c r="AU39" s="34">
        <f>AU38+AQ39</f>
        <v>29.605555555555554</v>
      </c>
    </row>
    <row r="40" spans="1:53" thickBot="1" x14ac:dyDescent="0.35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</row>
    <row r="41" spans="1:53" ht="15.75" thickTop="1" x14ac:dyDescent="0.25">
      <c r="A41" s="163">
        <v>40694</v>
      </c>
      <c r="B41" s="1" t="s">
        <v>5</v>
      </c>
      <c r="C41" s="1" t="s">
        <v>0</v>
      </c>
      <c r="D41" s="1" t="s">
        <v>0</v>
      </c>
      <c r="E41" s="1" t="s">
        <v>1</v>
      </c>
      <c r="F41" s="1" t="s">
        <v>2</v>
      </c>
      <c r="G41" s="40" t="s">
        <v>3</v>
      </c>
      <c r="H41" s="40" t="s">
        <v>4</v>
      </c>
      <c r="I41" s="108" t="s">
        <v>5</v>
      </c>
      <c r="J41" s="1" t="s">
        <v>0</v>
      </c>
      <c r="K41" s="1" t="s">
        <v>0</v>
      </c>
      <c r="L41" s="1" t="s">
        <v>1</v>
      </c>
      <c r="M41" s="1" t="s">
        <v>2</v>
      </c>
      <c r="N41" s="40" t="s">
        <v>3</v>
      </c>
      <c r="O41" s="40" t="s">
        <v>4</v>
      </c>
      <c r="P41" s="1" t="s">
        <v>5</v>
      </c>
      <c r="Q41" s="1" t="s">
        <v>0</v>
      </c>
      <c r="R41" s="1" t="s">
        <v>0</v>
      </c>
      <c r="S41" s="1" t="s">
        <v>1</v>
      </c>
      <c r="T41" s="1" t="s">
        <v>2</v>
      </c>
      <c r="U41" s="40" t="s">
        <v>3</v>
      </c>
      <c r="V41" s="40" t="s">
        <v>4</v>
      </c>
      <c r="W41" s="1" t="s">
        <v>5</v>
      </c>
      <c r="X41" s="1" t="s">
        <v>0</v>
      </c>
      <c r="Y41" s="1" t="s">
        <v>0</v>
      </c>
      <c r="Z41" s="1" t="s">
        <v>1</v>
      </c>
      <c r="AA41" s="1" t="s">
        <v>2</v>
      </c>
      <c r="AB41" s="40" t="s">
        <v>3</v>
      </c>
      <c r="AC41" s="40" t="s">
        <v>4</v>
      </c>
      <c r="AD41" s="1" t="s">
        <v>5</v>
      </c>
      <c r="AE41" s="1" t="s">
        <v>0</v>
      </c>
      <c r="AF41" s="86"/>
      <c r="AH41" s="151" t="s">
        <v>11</v>
      </c>
      <c r="AI41" s="151"/>
      <c r="AK41" s="152" t="s">
        <v>6</v>
      </c>
      <c r="AL41" s="152"/>
      <c r="AN41" s="153" t="s">
        <v>9</v>
      </c>
      <c r="AO41" s="153"/>
      <c r="AQ41" s="154" t="s">
        <v>7</v>
      </c>
      <c r="AR41" s="154"/>
      <c r="AT41" s="165" t="s">
        <v>16</v>
      </c>
      <c r="AU41" s="165"/>
      <c r="AW41" s="166" t="s">
        <v>25</v>
      </c>
      <c r="AX41" s="166"/>
      <c r="AZ41" s="166" t="s">
        <v>27</v>
      </c>
      <c r="BA41" s="166"/>
    </row>
    <row r="42" spans="1:53" ht="15.75" thickBot="1" x14ac:dyDescent="0.3">
      <c r="A42" s="164"/>
      <c r="B42" s="109">
        <v>1</v>
      </c>
      <c r="C42" s="15">
        <v>2</v>
      </c>
      <c r="D42" s="15">
        <v>3</v>
      </c>
      <c r="E42" s="15">
        <v>4</v>
      </c>
      <c r="F42" s="15">
        <v>5</v>
      </c>
      <c r="G42" s="55">
        <v>6</v>
      </c>
      <c r="H42" s="55">
        <v>7</v>
      </c>
      <c r="I42" s="110">
        <v>8</v>
      </c>
      <c r="J42" s="110">
        <v>9</v>
      </c>
      <c r="K42" s="15">
        <v>10</v>
      </c>
      <c r="L42" s="15">
        <v>11</v>
      </c>
      <c r="M42" s="15">
        <v>12</v>
      </c>
      <c r="N42" s="55">
        <v>13</v>
      </c>
      <c r="O42" s="55">
        <v>14</v>
      </c>
      <c r="P42" s="110">
        <v>15</v>
      </c>
      <c r="Q42" s="15">
        <v>16</v>
      </c>
      <c r="R42" s="15">
        <v>17</v>
      </c>
      <c r="S42" s="15">
        <v>18</v>
      </c>
      <c r="T42" s="15">
        <v>19</v>
      </c>
      <c r="U42" s="55">
        <v>20</v>
      </c>
      <c r="V42" s="55">
        <v>21</v>
      </c>
      <c r="W42" s="110">
        <v>22</v>
      </c>
      <c r="X42" s="15">
        <v>23</v>
      </c>
      <c r="Y42" s="15">
        <v>24</v>
      </c>
      <c r="Z42" s="15">
        <v>25</v>
      </c>
      <c r="AA42" s="15">
        <v>26</v>
      </c>
      <c r="AB42" s="55">
        <v>27</v>
      </c>
      <c r="AC42" s="56">
        <v>28</v>
      </c>
      <c r="AD42" s="111">
        <v>29</v>
      </c>
      <c r="AE42" s="6">
        <v>30</v>
      </c>
      <c r="AF42" s="86"/>
      <c r="AH42" s="25" t="s">
        <v>15</v>
      </c>
      <c r="AI42" s="25" t="s">
        <v>14</v>
      </c>
      <c r="AK42" s="27" t="s">
        <v>15</v>
      </c>
      <c r="AL42" s="27" t="s">
        <v>14</v>
      </c>
      <c r="AN42" s="29" t="s">
        <v>15</v>
      </c>
      <c r="AO42" s="29" t="s">
        <v>14</v>
      </c>
      <c r="AQ42" s="31" t="s">
        <v>15</v>
      </c>
      <c r="AR42" s="31" t="s">
        <v>14</v>
      </c>
      <c r="AT42" s="33" t="s">
        <v>15</v>
      </c>
      <c r="AU42" s="33" t="s">
        <v>14</v>
      </c>
      <c r="AW42" s="91" t="s">
        <v>15</v>
      </c>
      <c r="AX42" s="91" t="s">
        <v>14</v>
      </c>
      <c r="AZ42" s="91" t="s">
        <v>15</v>
      </c>
      <c r="BA42" s="91" t="s">
        <v>14</v>
      </c>
    </row>
    <row r="43" spans="1:53" thickBot="1" x14ac:dyDescent="0.35">
      <c r="A43" s="83">
        <f>A8</f>
        <v>0</v>
      </c>
      <c r="B43" s="45" t="s">
        <v>9</v>
      </c>
      <c r="C43" s="8" t="s">
        <v>9</v>
      </c>
      <c r="D43" s="8" t="s">
        <v>9</v>
      </c>
      <c r="E43" s="7" t="s">
        <v>9</v>
      </c>
      <c r="F43" s="7" t="s">
        <v>9</v>
      </c>
      <c r="G43" s="103" t="s">
        <v>8</v>
      </c>
      <c r="H43" s="103" t="s">
        <v>8</v>
      </c>
      <c r="I43" s="36" t="s">
        <v>9</v>
      </c>
      <c r="J43" s="14" t="s">
        <v>10</v>
      </c>
      <c r="K43" s="8" t="s">
        <v>11</v>
      </c>
      <c r="L43" s="48" t="s">
        <v>11</v>
      </c>
      <c r="M43" s="48" t="s">
        <v>10</v>
      </c>
      <c r="N43" s="44" t="s">
        <v>6</v>
      </c>
      <c r="O43" s="44" t="s">
        <v>6</v>
      </c>
      <c r="P43" s="44" t="s">
        <v>10</v>
      </c>
      <c r="Q43" s="48" t="s">
        <v>9</v>
      </c>
      <c r="R43" s="48" t="s">
        <v>9</v>
      </c>
      <c r="S43" s="48" t="s">
        <v>9</v>
      </c>
      <c r="T43" s="48" t="s">
        <v>10</v>
      </c>
      <c r="U43" s="44" t="s">
        <v>8</v>
      </c>
      <c r="V43" s="44" t="s">
        <v>8</v>
      </c>
      <c r="W43" s="44" t="s">
        <v>9</v>
      </c>
      <c r="X43" s="48" t="s">
        <v>9</v>
      </c>
      <c r="Y43" s="8" t="s">
        <v>10</v>
      </c>
      <c r="Z43" s="36" t="s">
        <v>9</v>
      </c>
      <c r="AA43" s="36" t="s">
        <v>10</v>
      </c>
      <c r="AB43" s="44" t="s">
        <v>8</v>
      </c>
      <c r="AC43" s="44" t="s">
        <v>8</v>
      </c>
      <c r="AD43" s="44" t="s">
        <v>7</v>
      </c>
      <c r="AE43" s="63" t="s">
        <v>7</v>
      </c>
      <c r="AF43" s="86"/>
      <c r="AH43" s="25">
        <f>COUNTIF(B43:AF43,"N5")</f>
        <v>2</v>
      </c>
      <c r="AI43" s="26">
        <f>AH43*$AI$2</f>
        <v>1.0638888888888889</v>
      </c>
      <c r="AK43" s="27">
        <f>COUNTIF(B43:AF43,"J38")</f>
        <v>2</v>
      </c>
      <c r="AL43" s="28">
        <f>AK43*$AL$2</f>
        <v>1</v>
      </c>
      <c r="AN43" s="29">
        <f>COUNTIF(B43:AF43,"J1")</f>
        <v>12</v>
      </c>
      <c r="AO43" s="30">
        <f>AN43*$AO$2</f>
        <v>3.75</v>
      </c>
      <c r="AQ43" s="31">
        <f>COUNTIF(A43:AF43,"S20")</f>
        <v>2</v>
      </c>
      <c r="AR43" s="32">
        <f>AQ43*$AR$2</f>
        <v>0.625</v>
      </c>
      <c r="AT43" s="33">
        <f>SUM(AH43,AK43,AN43,AQ43)</f>
        <v>18</v>
      </c>
      <c r="AU43" s="34">
        <f>SUM(AI43,AL43,AO43,AR43)</f>
        <v>6.4388888888888891</v>
      </c>
      <c r="AW43" s="91">
        <f>COUNTIF(B43:AG43,"CA")</f>
        <v>0</v>
      </c>
      <c r="AX43" s="93">
        <f>AX36+AW43*$AT$2</f>
        <v>0.875</v>
      </c>
      <c r="AZ43" s="91">
        <f>COUNTIF(B43:AG43,"CP")</f>
        <v>0</v>
      </c>
      <c r="BA43" s="93">
        <f>BA36+AZ43*$AU$2</f>
        <v>0</v>
      </c>
    </row>
    <row r="44" spans="1:53" ht="14.45" x14ac:dyDescent="0.3">
      <c r="A44" s="84" t="s">
        <v>12</v>
      </c>
      <c r="B44" s="79"/>
      <c r="C44" s="79"/>
      <c r="D44" s="87"/>
      <c r="E44" s="79"/>
      <c r="F44" s="79"/>
      <c r="G44" s="78"/>
      <c r="H44" s="78"/>
      <c r="I44" s="79"/>
      <c r="J44" s="87"/>
      <c r="K44" s="87"/>
      <c r="L44" s="79"/>
      <c r="M44" s="79"/>
      <c r="N44" s="78"/>
      <c r="O44" s="78"/>
      <c r="P44" s="79"/>
      <c r="Q44" s="87"/>
      <c r="R44" s="87"/>
      <c r="S44" s="90">
        <v>0.52083333333333337</v>
      </c>
      <c r="T44" s="79"/>
      <c r="U44" s="78"/>
      <c r="V44" s="78"/>
      <c r="W44" s="79"/>
      <c r="X44" s="89">
        <v>0.52083333333333337</v>
      </c>
      <c r="Y44" s="87"/>
      <c r="Z44" s="90">
        <v>0.4375</v>
      </c>
      <c r="AA44" s="79"/>
      <c r="AB44" s="78"/>
      <c r="AC44" s="78"/>
      <c r="AD44" s="79"/>
      <c r="AE44" s="89">
        <v>0.35416666666666669</v>
      </c>
      <c r="AF44" s="86"/>
      <c r="AT44" s="74" t="s">
        <v>24</v>
      </c>
      <c r="AU44" s="34">
        <f>SUM(B44:AF44)</f>
        <v>1.8333333333333335</v>
      </c>
    </row>
    <row r="45" spans="1:53" x14ac:dyDescent="0.25">
      <c r="A45" s="86"/>
      <c r="B45" s="86">
        <f>COUNTIF(B43:AF43,"J1")+COUNTIF(B43:AF43,"J38")+COUNTIF(B43:AF43,"N5")+COUNTIF(B43:AF43,"S20")</f>
        <v>18</v>
      </c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H45" s="155" t="s">
        <v>22</v>
      </c>
      <c r="AI45" s="155"/>
      <c r="AK45" s="167" t="s">
        <v>23</v>
      </c>
      <c r="AL45" s="167"/>
      <c r="AQ45" s="168" t="s">
        <v>17</v>
      </c>
      <c r="AR45" s="168"/>
      <c r="AS45" s="168"/>
      <c r="AT45" s="168"/>
      <c r="AU45" s="34">
        <f>SUM(AU43:AU44)</f>
        <v>8.2722222222222221</v>
      </c>
    </row>
    <row r="46" spans="1:53" ht="14.45" x14ac:dyDescent="0.3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H46" s="169">
        <v>0</v>
      </c>
      <c r="AI46" s="169"/>
      <c r="AJ46" s="86"/>
      <c r="AK46" s="169">
        <v>0</v>
      </c>
      <c r="AL46" s="169"/>
      <c r="AQ46" s="170">
        <f>AU39+AK46-AH46</f>
        <v>29.605555555555554</v>
      </c>
      <c r="AR46" s="170"/>
      <c r="AS46" s="170"/>
      <c r="AT46" s="170"/>
      <c r="AU46" s="34">
        <f>AU45+AQ46</f>
        <v>37.87777777777778</v>
      </c>
    </row>
    <row r="47" spans="1:53" thickBot="1" x14ac:dyDescent="0.35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</row>
    <row r="48" spans="1:53" ht="15.75" thickTop="1" x14ac:dyDescent="0.25">
      <c r="A48" s="163">
        <v>40724</v>
      </c>
      <c r="B48" s="1" t="s">
        <v>0</v>
      </c>
      <c r="C48" s="1" t="s">
        <v>1</v>
      </c>
      <c r="D48" s="1" t="s">
        <v>2</v>
      </c>
      <c r="E48" s="40" t="s">
        <v>3</v>
      </c>
      <c r="F48" s="40" t="s">
        <v>4</v>
      </c>
      <c r="G48" s="1" t="s">
        <v>5</v>
      </c>
      <c r="H48" s="1" t="s">
        <v>0</v>
      </c>
      <c r="I48" s="1" t="s">
        <v>0</v>
      </c>
      <c r="J48" s="1" t="s">
        <v>1</v>
      </c>
      <c r="K48" s="1" t="s">
        <v>2</v>
      </c>
      <c r="L48" s="40" t="s">
        <v>3</v>
      </c>
      <c r="M48" s="40" t="s">
        <v>4</v>
      </c>
      <c r="N48" s="108" t="s">
        <v>5</v>
      </c>
      <c r="O48" s="67" t="s">
        <v>0</v>
      </c>
      <c r="P48" s="1" t="s">
        <v>0</v>
      </c>
      <c r="Q48" s="1" t="s">
        <v>1</v>
      </c>
      <c r="R48" s="1" t="s">
        <v>2</v>
      </c>
      <c r="S48" s="40" t="s">
        <v>3</v>
      </c>
      <c r="T48" s="40" t="s">
        <v>4</v>
      </c>
      <c r="U48" s="1" t="s">
        <v>5</v>
      </c>
      <c r="V48" s="1" t="s">
        <v>0</v>
      </c>
      <c r="W48" s="1" t="s">
        <v>0</v>
      </c>
      <c r="X48" s="1" t="s">
        <v>1</v>
      </c>
      <c r="Y48" s="1" t="s">
        <v>2</v>
      </c>
      <c r="Z48" s="40" t="s">
        <v>3</v>
      </c>
      <c r="AA48" s="40" t="s">
        <v>4</v>
      </c>
      <c r="AB48" s="1" t="s">
        <v>5</v>
      </c>
      <c r="AC48" s="1" t="s">
        <v>0</v>
      </c>
      <c r="AD48" s="1" t="s">
        <v>0</v>
      </c>
      <c r="AE48" s="1" t="s">
        <v>1</v>
      </c>
      <c r="AF48" s="1" t="s">
        <v>2</v>
      </c>
      <c r="AH48" s="151" t="s">
        <v>11</v>
      </c>
      <c r="AI48" s="151"/>
      <c r="AK48" s="152" t="s">
        <v>6</v>
      </c>
      <c r="AL48" s="152"/>
      <c r="AN48" s="153" t="s">
        <v>9</v>
      </c>
      <c r="AO48" s="153"/>
      <c r="AQ48" s="154" t="s">
        <v>7</v>
      </c>
      <c r="AR48" s="154"/>
      <c r="AT48" s="165" t="s">
        <v>16</v>
      </c>
      <c r="AU48" s="165"/>
      <c r="AW48" s="166" t="s">
        <v>25</v>
      </c>
      <c r="AX48" s="166"/>
      <c r="AZ48" s="166" t="s">
        <v>27</v>
      </c>
      <c r="BA48" s="166"/>
    </row>
    <row r="49" spans="1:53" ht="15.75" thickBot="1" x14ac:dyDescent="0.3">
      <c r="A49" s="164"/>
      <c r="B49" s="9">
        <v>1</v>
      </c>
      <c r="C49" s="9">
        <v>2</v>
      </c>
      <c r="D49" s="9">
        <v>3</v>
      </c>
      <c r="E49" s="57">
        <v>4</v>
      </c>
      <c r="F49" s="57">
        <v>5</v>
      </c>
      <c r="G49" s="112">
        <v>6</v>
      </c>
      <c r="H49" s="9">
        <v>7</v>
      </c>
      <c r="I49" s="9">
        <v>8</v>
      </c>
      <c r="J49" s="9">
        <v>9</v>
      </c>
      <c r="K49" s="9">
        <v>10</v>
      </c>
      <c r="L49" s="57">
        <v>11</v>
      </c>
      <c r="M49" s="57">
        <v>12</v>
      </c>
      <c r="N49" s="112">
        <v>13</v>
      </c>
      <c r="O49" s="16">
        <v>14</v>
      </c>
      <c r="P49" s="9">
        <v>15</v>
      </c>
      <c r="Q49" s="9">
        <v>16</v>
      </c>
      <c r="R49" s="9">
        <v>17</v>
      </c>
      <c r="S49" s="57">
        <v>18</v>
      </c>
      <c r="T49" s="57">
        <v>19</v>
      </c>
      <c r="U49" s="112">
        <v>20</v>
      </c>
      <c r="V49" s="9">
        <v>21</v>
      </c>
      <c r="W49" s="9">
        <v>22</v>
      </c>
      <c r="X49" s="9">
        <v>23</v>
      </c>
      <c r="Y49" s="9">
        <v>24</v>
      </c>
      <c r="Z49" s="57">
        <v>25</v>
      </c>
      <c r="AA49" s="57">
        <v>26</v>
      </c>
      <c r="AB49" s="112">
        <v>27</v>
      </c>
      <c r="AC49" s="9">
        <v>28</v>
      </c>
      <c r="AD49" s="9">
        <v>29</v>
      </c>
      <c r="AE49" s="9">
        <v>30</v>
      </c>
      <c r="AF49" s="9">
        <v>31</v>
      </c>
      <c r="AH49" s="25" t="s">
        <v>15</v>
      </c>
      <c r="AI49" s="25" t="s">
        <v>14</v>
      </c>
      <c r="AK49" s="27" t="s">
        <v>15</v>
      </c>
      <c r="AL49" s="27" t="s">
        <v>14</v>
      </c>
      <c r="AN49" s="29" t="s">
        <v>15</v>
      </c>
      <c r="AO49" s="29" t="s">
        <v>14</v>
      </c>
      <c r="AQ49" s="31" t="s">
        <v>15</v>
      </c>
      <c r="AR49" s="31" t="s">
        <v>14</v>
      </c>
      <c r="AT49" s="33" t="s">
        <v>15</v>
      </c>
      <c r="AU49" s="33" t="s">
        <v>14</v>
      </c>
      <c r="AW49" s="91" t="s">
        <v>15</v>
      </c>
      <c r="AX49" s="91" t="s">
        <v>14</v>
      </c>
      <c r="AZ49" s="91" t="s">
        <v>15</v>
      </c>
      <c r="BA49" s="91" t="s">
        <v>14</v>
      </c>
    </row>
    <row r="50" spans="1:53" thickBot="1" x14ac:dyDescent="0.35">
      <c r="A50" s="83">
        <f>A8</f>
        <v>0</v>
      </c>
      <c r="B50" s="4" t="s">
        <v>7</v>
      </c>
      <c r="C50" s="15" t="s">
        <v>9</v>
      </c>
      <c r="D50" s="15" t="s">
        <v>10</v>
      </c>
      <c r="E50" s="58" t="s">
        <v>8</v>
      </c>
      <c r="F50" s="58" t="s">
        <v>8</v>
      </c>
      <c r="G50" s="45" t="s">
        <v>25</v>
      </c>
      <c r="H50" s="8" t="s">
        <v>25</v>
      </c>
      <c r="I50" s="8" t="s">
        <v>25</v>
      </c>
      <c r="J50" s="7" t="s">
        <v>25</v>
      </c>
      <c r="K50" s="7" t="s">
        <v>25</v>
      </c>
      <c r="L50" s="42" t="s">
        <v>8</v>
      </c>
      <c r="M50" s="42" t="s">
        <v>8</v>
      </c>
      <c r="N50" s="36" t="s">
        <v>25</v>
      </c>
      <c r="O50" s="35" t="s">
        <v>25</v>
      </c>
      <c r="P50" s="36" t="s">
        <v>25</v>
      </c>
      <c r="Q50" s="36" t="s">
        <v>25</v>
      </c>
      <c r="R50" s="8" t="s">
        <v>25</v>
      </c>
      <c r="S50" s="42" t="s">
        <v>8</v>
      </c>
      <c r="T50" s="42" t="s">
        <v>8</v>
      </c>
      <c r="U50" s="45" t="s">
        <v>25</v>
      </c>
      <c r="V50" s="8" t="s">
        <v>25</v>
      </c>
      <c r="W50" s="8" t="s">
        <v>25</v>
      </c>
      <c r="X50" s="7" t="s">
        <v>25</v>
      </c>
      <c r="Y50" s="7" t="s">
        <v>25</v>
      </c>
      <c r="Z50" s="58" t="s">
        <v>8</v>
      </c>
      <c r="AA50" s="58" t="s">
        <v>8</v>
      </c>
      <c r="AB50" s="58" t="s">
        <v>10</v>
      </c>
      <c r="AC50" s="70" t="s">
        <v>10</v>
      </c>
      <c r="AD50" s="70" t="s">
        <v>10</v>
      </c>
      <c r="AE50" s="70" t="s">
        <v>10</v>
      </c>
      <c r="AF50" s="70" t="s">
        <v>11</v>
      </c>
      <c r="AH50" s="25">
        <f>COUNTIF(B50:AF50,"N5")</f>
        <v>1</v>
      </c>
      <c r="AI50" s="26">
        <f>AH50*$AI$2</f>
        <v>0.53194444444444444</v>
      </c>
      <c r="AK50" s="27">
        <f>COUNTIF(B50:AF50,"J38")</f>
        <v>0</v>
      </c>
      <c r="AL50" s="28">
        <f>AK50*$AL$2</f>
        <v>0</v>
      </c>
      <c r="AN50" s="29">
        <f>COUNTIF(B50:AF50,"J1")</f>
        <v>1</v>
      </c>
      <c r="AO50" s="30">
        <f>AN50*$AO$2</f>
        <v>0.3125</v>
      </c>
      <c r="AQ50" s="31">
        <f>COUNTIF(A50:AF50,"S20")</f>
        <v>1</v>
      </c>
      <c r="AR50" s="32">
        <f>AQ50*$AR$2</f>
        <v>0.3125</v>
      </c>
      <c r="AT50" s="33">
        <f>SUM(AH50,AK50,AN50,AQ50)</f>
        <v>3</v>
      </c>
      <c r="AU50" s="34">
        <f>SUM(AI50,AL50,AO50,AR50)</f>
        <v>1.1569444444444446</v>
      </c>
      <c r="AW50" s="91">
        <f>COUNTIF(B50:AG50,"CA")</f>
        <v>15</v>
      </c>
      <c r="AX50" s="93">
        <f>AX43+AW50*$AT$2</f>
        <v>5.25</v>
      </c>
      <c r="AZ50" s="91">
        <f>COUNTIF(B50:AG50,"CP")</f>
        <v>0</v>
      </c>
      <c r="BA50" s="93">
        <f>BA43+AZ50*$AU$2</f>
        <v>0</v>
      </c>
    </row>
    <row r="51" spans="1:53" ht="14.45" x14ac:dyDescent="0.3">
      <c r="A51" s="84" t="s">
        <v>12</v>
      </c>
      <c r="B51" s="87"/>
      <c r="C51" s="89">
        <v>0.27083333333333331</v>
      </c>
      <c r="D51" s="87"/>
      <c r="E51" s="96"/>
      <c r="F51" s="96"/>
      <c r="G51" s="113"/>
      <c r="H51" s="97"/>
      <c r="I51" s="87"/>
      <c r="J51" s="87"/>
      <c r="K51" s="87"/>
      <c r="L51" s="78"/>
      <c r="M51" s="78"/>
      <c r="N51" s="79"/>
      <c r="O51" s="87"/>
      <c r="P51" s="87"/>
      <c r="Q51" s="87"/>
      <c r="R51" s="87"/>
      <c r="S51" s="78"/>
      <c r="T51" s="78"/>
      <c r="U51" s="79"/>
      <c r="V51" s="87"/>
      <c r="W51" s="87"/>
      <c r="X51" s="87"/>
      <c r="Y51" s="87"/>
      <c r="Z51" s="78"/>
      <c r="AA51" s="78"/>
      <c r="AB51" s="79"/>
      <c r="AC51" s="87"/>
      <c r="AD51" s="87"/>
      <c r="AE51" s="87"/>
      <c r="AF51" s="87"/>
      <c r="AT51" s="74" t="s">
        <v>24</v>
      </c>
      <c r="AU51" s="34">
        <f>SUM(B51:AF51)</f>
        <v>0.27083333333333331</v>
      </c>
    </row>
    <row r="52" spans="1:53" x14ac:dyDescent="0.25">
      <c r="A52" s="86"/>
      <c r="B52" s="86">
        <f>COUNTIF(B50:AF50,"J1")+COUNTIF(B50:AF50,"J38")+COUNTIF(B50:AF50,"N5")+COUNTIF(B50:AF50,"S20")</f>
        <v>3</v>
      </c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 t="s">
        <v>31</v>
      </c>
      <c r="O52" s="86"/>
      <c r="P52" s="86"/>
      <c r="Q52" s="86"/>
      <c r="R52" s="86"/>
      <c r="S52" s="86"/>
      <c r="T52" s="86"/>
      <c r="U52" s="86"/>
      <c r="V52" s="86"/>
      <c r="Z52" s="86"/>
      <c r="AA52" s="86"/>
      <c r="AB52" s="86"/>
      <c r="AC52" s="86"/>
      <c r="AD52" s="86"/>
      <c r="AE52" s="86"/>
      <c r="AH52" s="155" t="s">
        <v>22</v>
      </c>
      <c r="AI52" s="155"/>
      <c r="AK52" s="167" t="s">
        <v>23</v>
      </c>
      <c r="AL52" s="167"/>
      <c r="AQ52" s="168" t="s">
        <v>17</v>
      </c>
      <c r="AR52" s="168"/>
      <c r="AS52" s="168"/>
      <c r="AT52" s="168"/>
      <c r="AU52" s="34">
        <f>SUM(AU50:AU51)</f>
        <v>1.4277777777777778</v>
      </c>
    </row>
    <row r="53" spans="1:53" ht="14.45" x14ac:dyDescent="0.3">
      <c r="A53" s="8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H53" s="169">
        <v>1.8333333333333333</v>
      </c>
      <c r="AI53" s="169"/>
      <c r="AJ53" s="86"/>
      <c r="AK53" s="169">
        <v>0</v>
      </c>
      <c r="AL53" s="169"/>
      <c r="AQ53" s="170">
        <f>AU46+AK53-AH53</f>
        <v>36.044444444444444</v>
      </c>
      <c r="AR53" s="170"/>
      <c r="AS53" s="170"/>
      <c r="AT53" s="170"/>
      <c r="AU53" s="34">
        <f>AU52+AQ53</f>
        <v>37.472222222222221</v>
      </c>
    </row>
    <row r="54" spans="1:53" thickBot="1" x14ac:dyDescent="0.35">
      <c r="A54" s="8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</row>
    <row r="55" spans="1:53" ht="15.75" thickTop="1" x14ac:dyDescent="0.25">
      <c r="A55" s="163">
        <v>40755</v>
      </c>
      <c r="B55" s="40" t="s">
        <v>3</v>
      </c>
      <c r="C55" s="40" t="s">
        <v>4</v>
      </c>
      <c r="D55" s="1" t="s">
        <v>5</v>
      </c>
      <c r="E55" s="1" t="s">
        <v>0</v>
      </c>
      <c r="F55" s="1" t="s">
        <v>0</v>
      </c>
      <c r="G55" s="1" t="s">
        <v>1</v>
      </c>
      <c r="H55" s="1" t="s">
        <v>2</v>
      </c>
      <c r="I55" s="40" t="s">
        <v>3</v>
      </c>
      <c r="J55" s="40" t="s">
        <v>4</v>
      </c>
      <c r="K55" s="1" t="s">
        <v>5</v>
      </c>
      <c r="L55" s="1" t="s">
        <v>0</v>
      </c>
      <c r="M55" s="1" t="s">
        <v>0</v>
      </c>
      <c r="N55" s="1" t="s">
        <v>1</v>
      </c>
      <c r="O55" s="108" t="s">
        <v>2</v>
      </c>
      <c r="P55" s="40" t="s">
        <v>3</v>
      </c>
      <c r="Q55" s="40" t="s">
        <v>4</v>
      </c>
      <c r="R55" s="1" t="s">
        <v>5</v>
      </c>
      <c r="S55" s="1" t="s">
        <v>0</v>
      </c>
      <c r="T55" s="1" t="s">
        <v>0</v>
      </c>
      <c r="U55" s="1" t="s">
        <v>1</v>
      </c>
      <c r="V55" s="1" t="s">
        <v>2</v>
      </c>
      <c r="W55" s="40" t="s">
        <v>3</v>
      </c>
      <c r="X55" s="40" t="s">
        <v>4</v>
      </c>
      <c r="Y55" s="1" t="s">
        <v>5</v>
      </c>
      <c r="Z55" s="1" t="s">
        <v>0</v>
      </c>
      <c r="AA55" s="1" t="s">
        <v>0</v>
      </c>
      <c r="AB55" s="1" t="s">
        <v>1</v>
      </c>
      <c r="AC55" s="1" t="s">
        <v>2</v>
      </c>
      <c r="AD55" s="40" t="s">
        <v>3</v>
      </c>
      <c r="AE55" s="40" t="s">
        <v>4</v>
      </c>
      <c r="AF55" s="108" t="s">
        <v>5</v>
      </c>
      <c r="AH55" s="151" t="s">
        <v>11</v>
      </c>
      <c r="AI55" s="151"/>
      <c r="AK55" s="152" t="s">
        <v>6</v>
      </c>
      <c r="AL55" s="152"/>
      <c r="AN55" s="153" t="s">
        <v>9</v>
      </c>
      <c r="AO55" s="153"/>
      <c r="AQ55" s="154" t="s">
        <v>7</v>
      </c>
      <c r="AR55" s="154"/>
      <c r="AT55" s="165" t="s">
        <v>16</v>
      </c>
      <c r="AU55" s="165"/>
      <c r="AW55" s="166" t="s">
        <v>25</v>
      </c>
      <c r="AX55" s="166"/>
      <c r="AZ55" s="166" t="s">
        <v>27</v>
      </c>
      <c r="BA55" s="166"/>
    </row>
    <row r="56" spans="1:53" ht="15.75" thickBot="1" x14ac:dyDescent="0.3">
      <c r="A56" s="164"/>
      <c r="B56" s="114">
        <v>1</v>
      </c>
      <c r="C56" s="41">
        <v>2</v>
      </c>
      <c r="D56" s="102">
        <v>3</v>
      </c>
      <c r="E56" s="2">
        <v>4</v>
      </c>
      <c r="F56" s="2">
        <v>5</v>
      </c>
      <c r="G56" s="2">
        <v>6</v>
      </c>
      <c r="H56" s="2">
        <v>7</v>
      </c>
      <c r="I56" s="41">
        <v>8</v>
      </c>
      <c r="J56" s="41">
        <v>9</v>
      </c>
      <c r="K56" s="102">
        <v>10</v>
      </c>
      <c r="L56" s="2">
        <v>11</v>
      </c>
      <c r="M56" s="2">
        <v>12</v>
      </c>
      <c r="N56" s="2">
        <v>13</v>
      </c>
      <c r="O56" s="2">
        <v>14</v>
      </c>
      <c r="P56" s="18">
        <v>15</v>
      </c>
      <c r="Q56" s="41">
        <v>16</v>
      </c>
      <c r="R56" s="102">
        <v>17</v>
      </c>
      <c r="S56" s="2">
        <v>18</v>
      </c>
      <c r="T56" s="2">
        <v>19</v>
      </c>
      <c r="U56" s="2">
        <v>20</v>
      </c>
      <c r="V56" s="2">
        <v>21</v>
      </c>
      <c r="W56" s="41">
        <v>22</v>
      </c>
      <c r="X56" s="41">
        <v>23</v>
      </c>
      <c r="Y56" s="102">
        <v>24</v>
      </c>
      <c r="Z56" s="2">
        <v>25</v>
      </c>
      <c r="AA56" s="2">
        <v>26</v>
      </c>
      <c r="AB56" s="2">
        <v>27</v>
      </c>
      <c r="AC56" s="2">
        <v>28</v>
      </c>
      <c r="AD56" s="41">
        <v>29</v>
      </c>
      <c r="AE56" s="41">
        <v>30</v>
      </c>
      <c r="AF56" s="102">
        <v>31</v>
      </c>
      <c r="AH56" s="25" t="s">
        <v>15</v>
      </c>
      <c r="AI56" s="25" t="s">
        <v>14</v>
      </c>
      <c r="AK56" s="27" t="s">
        <v>15</v>
      </c>
      <c r="AL56" s="27" t="s">
        <v>14</v>
      </c>
      <c r="AN56" s="29" t="s">
        <v>15</v>
      </c>
      <c r="AO56" s="29" t="s">
        <v>14</v>
      </c>
      <c r="AQ56" s="31" t="s">
        <v>15</v>
      </c>
      <c r="AR56" s="31" t="s">
        <v>14</v>
      </c>
      <c r="AT56" s="33" t="s">
        <v>15</v>
      </c>
      <c r="AU56" s="33" t="s">
        <v>14</v>
      </c>
      <c r="AW56" s="91" t="s">
        <v>15</v>
      </c>
      <c r="AX56" s="91" t="s">
        <v>14</v>
      </c>
      <c r="AZ56" s="91" t="s">
        <v>15</v>
      </c>
      <c r="BA56" s="91" t="s">
        <v>14</v>
      </c>
    </row>
    <row r="57" spans="1:53" thickBot="1" x14ac:dyDescent="0.35">
      <c r="A57" s="83">
        <f>A8</f>
        <v>0</v>
      </c>
      <c r="B57" s="115" t="s">
        <v>11</v>
      </c>
      <c r="C57" s="44" t="s">
        <v>11</v>
      </c>
      <c r="D57" s="44" t="s">
        <v>10</v>
      </c>
      <c r="E57" s="48" t="s">
        <v>10</v>
      </c>
      <c r="F57" s="48" t="s">
        <v>9</v>
      </c>
      <c r="G57" s="48" t="s">
        <v>9</v>
      </c>
      <c r="H57" s="48" t="s">
        <v>9</v>
      </c>
      <c r="I57" s="103" t="s">
        <v>8</v>
      </c>
      <c r="J57" s="44" t="s">
        <v>8</v>
      </c>
      <c r="K57" s="8" t="s">
        <v>9</v>
      </c>
      <c r="L57" s="48" t="s">
        <v>10</v>
      </c>
      <c r="M57" s="48" t="s">
        <v>11</v>
      </c>
      <c r="N57" s="48" t="s">
        <v>11</v>
      </c>
      <c r="O57" s="48" t="s">
        <v>10</v>
      </c>
      <c r="P57" s="103" t="s">
        <v>8</v>
      </c>
      <c r="Q57" s="103" t="s">
        <v>8</v>
      </c>
      <c r="R57" s="36" t="s">
        <v>9</v>
      </c>
      <c r="S57" s="8" t="s">
        <v>9</v>
      </c>
      <c r="T57" s="8" t="s">
        <v>11</v>
      </c>
      <c r="U57" s="48" t="s">
        <v>11</v>
      </c>
      <c r="V57" s="48" t="s">
        <v>10</v>
      </c>
      <c r="W57" s="103" t="s">
        <v>6</v>
      </c>
      <c r="X57" s="44" t="s">
        <v>6</v>
      </c>
      <c r="Y57" s="44" t="s">
        <v>9</v>
      </c>
      <c r="Z57" s="48" t="s">
        <v>9</v>
      </c>
      <c r="AA57" s="48" t="s">
        <v>10</v>
      </c>
      <c r="AB57" s="48" t="s">
        <v>10</v>
      </c>
      <c r="AC57" s="48" t="s">
        <v>10</v>
      </c>
      <c r="AD57" s="103" t="s">
        <v>8</v>
      </c>
      <c r="AE57" s="44" t="s">
        <v>8</v>
      </c>
      <c r="AF57" s="53" t="s">
        <v>10</v>
      </c>
      <c r="AH57" s="25">
        <f>COUNTIF(B57:AF57,"N5")</f>
        <v>6</v>
      </c>
      <c r="AI57" s="26">
        <f>AH57*$AI$2</f>
        <v>3.1916666666666664</v>
      </c>
      <c r="AK57" s="27">
        <f>COUNTIF(B57:AF57,"J38")</f>
        <v>2</v>
      </c>
      <c r="AL57" s="28">
        <f>AK57*$AL$2</f>
        <v>1</v>
      </c>
      <c r="AN57" s="29">
        <f>COUNTIF(B57:AF57,"J1")</f>
        <v>8</v>
      </c>
      <c r="AO57" s="30">
        <f>AN57*$AO$2</f>
        <v>2.5</v>
      </c>
      <c r="AQ57" s="31">
        <f>COUNTIF(A57:AF57,"S20")</f>
        <v>0</v>
      </c>
      <c r="AR57" s="32">
        <f>AQ57*$AR$2</f>
        <v>0</v>
      </c>
      <c r="AT57" s="33">
        <f>SUM(AH57,AK57,AN57,AQ57)</f>
        <v>16</v>
      </c>
      <c r="AU57" s="34">
        <f>SUM(AI57,AL57,AO57,AR57)</f>
        <v>6.6916666666666664</v>
      </c>
      <c r="AW57" s="91">
        <f>COUNTIF(B57:AG57,"CA")</f>
        <v>0</v>
      </c>
      <c r="AX57" s="93">
        <f>AX50+AW57*$AT$2</f>
        <v>5.25</v>
      </c>
      <c r="AZ57" s="91">
        <f>COUNTIF(B57:AG57,"CP")</f>
        <v>0</v>
      </c>
      <c r="BA57" s="93">
        <f>BA50+AZ57*$AU$2</f>
        <v>0</v>
      </c>
    </row>
    <row r="58" spans="1:53" ht="14.45" x14ac:dyDescent="0.3">
      <c r="A58" s="84" t="s">
        <v>12</v>
      </c>
      <c r="B58" s="105"/>
      <c r="C58" s="78"/>
      <c r="D58" s="79"/>
      <c r="E58" s="79"/>
      <c r="F58" s="79"/>
      <c r="G58" s="87"/>
      <c r="H58" s="87"/>
      <c r="I58" s="105"/>
      <c r="J58" s="78"/>
      <c r="K58" s="79"/>
      <c r="L58" s="79"/>
      <c r="M58" s="79"/>
      <c r="N58" s="87"/>
      <c r="O58" s="87"/>
      <c r="P58" s="105"/>
      <c r="Q58" s="78"/>
      <c r="R58" s="79"/>
      <c r="S58" s="79"/>
      <c r="T58" s="79"/>
      <c r="U58" s="87"/>
      <c r="V58" s="87"/>
      <c r="W58" s="105"/>
      <c r="X58" s="78"/>
      <c r="Y58" s="79"/>
      <c r="Z58" s="79"/>
      <c r="AA58" s="79"/>
      <c r="AB58" s="87"/>
      <c r="AC58" s="87"/>
      <c r="AD58" s="105"/>
      <c r="AE58" s="78"/>
      <c r="AF58" s="79"/>
      <c r="AT58" s="74" t="s">
        <v>24</v>
      </c>
      <c r="AU58" s="34">
        <f>SUM(B58:AF58)</f>
        <v>0</v>
      </c>
    </row>
    <row r="59" spans="1:53" x14ac:dyDescent="0.25">
      <c r="A59" s="86"/>
      <c r="B59" s="86">
        <f>COUNTIF(B57:AF57,"J1")+COUNTIF(B57:AF57,"J38")+COUNTIF(B57:AF57,"N5")+COUNTIF(B57:AF57,"S20")</f>
        <v>16</v>
      </c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H59" s="155" t="s">
        <v>22</v>
      </c>
      <c r="AI59" s="155"/>
      <c r="AK59" s="167" t="s">
        <v>23</v>
      </c>
      <c r="AL59" s="167"/>
      <c r="AQ59" s="168" t="s">
        <v>17</v>
      </c>
      <c r="AR59" s="168"/>
      <c r="AS59" s="168"/>
      <c r="AT59" s="168"/>
      <c r="AU59" s="34">
        <f>SUM(AU57:AU58)</f>
        <v>6.6916666666666664</v>
      </c>
    </row>
    <row r="60" spans="1:53" ht="14.45" x14ac:dyDescent="0.3">
      <c r="A60" s="86"/>
      <c r="B60" s="86"/>
      <c r="C60" s="86"/>
      <c r="D60" s="86"/>
      <c r="E60" s="86"/>
      <c r="AA60" s="86"/>
      <c r="AB60" s="86"/>
      <c r="AC60" s="86"/>
      <c r="AH60" s="169">
        <v>0.27083333333333331</v>
      </c>
      <c r="AI60" s="169"/>
      <c r="AJ60" s="86"/>
      <c r="AK60" s="169">
        <v>0</v>
      </c>
      <c r="AL60" s="169"/>
      <c r="AQ60" s="170">
        <f>AU53+AK60-AH60</f>
        <v>37.201388888888886</v>
      </c>
      <c r="AR60" s="170"/>
      <c r="AS60" s="170"/>
      <c r="AT60" s="170"/>
      <c r="AU60" s="34">
        <f>AU59+AQ60</f>
        <v>43.893055555555549</v>
      </c>
    </row>
    <row r="61" spans="1:53" thickBot="1" x14ac:dyDescent="0.35">
      <c r="A61" s="86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</row>
    <row r="62" spans="1:53" x14ac:dyDescent="0.25">
      <c r="A62" s="149">
        <v>40786</v>
      </c>
      <c r="B62" s="1" t="s">
        <v>0</v>
      </c>
      <c r="C62" s="1" t="s">
        <v>0</v>
      </c>
      <c r="D62" s="1" t="s">
        <v>1</v>
      </c>
      <c r="E62" s="1" t="s">
        <v>2</v>
      </c>
      <c r="F62" s="40" t="s">
        <v>3</v>
      </c>
      <c r="G62" s="40" t="s">
        <v>4</v>
      </c>
      <c r="H62" s="1" t="s">
        <v>5</v>
      </c>
      <c r="I62" s="1" t="s">
        <v>0</v>
      </c>
      <c r="J62" s="1" t="s">
        <v>0</v>
      </c>
      <c r="K62" s="1" t="s">
        <v>1</v>
      </c>
      <c r="L62" s="1" t="s">
        <v>2</v>
      </c>
      <c r="M62" s="40" t="s">
        <v>3</v>
      </c>
      <c r="N62" s="40" t="s">
        <v>4</v>
      </c>
      <c r="O62" s="1" t="s">
        <v>5</v>
      </c>
      <c r="P62" s="1" t="s">
        <v>0</v>
      </c>
      <c r="Q62" s="1" t="s">
        <v>0</v>
      </c>
      <c r="R62" s="1" t="s">
        <v>1</v>
      </c>
      <c r="S62" s="1" t="s">
        <v>2</v>
      </c>
      <c r="T62" s="40" t="s">
        <v>3</v>
      </c>
      <c r="U62" s="40" t="s">
        <v>4</v>
      </c>
      <c r="V62" s="1" t="s">
        <v>5</v>
      </c>
      <c r="W62" s="1" t="s">
        <v>0</v>
      </c>
      <c r="X62" s="1" t="s">
        <v>0</v>
      </c>
      <c r="Y62" s="1" t="s">
        <v>1</v>
      </c>
      <c r="Z62" s="1" t="s">
        <v>2</v>
      </c>
      <c r="AA62" s="40" t="s">
        <v>3</v>
      </c>
      <c r="AB62" s="40" t="s">
        <v>4</v>
      </c>
      <c r="AC62" s="1" t="s">
        <v>5</v>
      </c>
      <c r="AD62" s="1" t="s">
        <v>0</v>
      </c>
      <c r="AE62" s="1" t="s">
        <v>0</v>
      </c>
      <c r="AF62" s="86"/>
      <c r="AH62" s="151" t="s">
        <v>11</v>
      </c>
      <c r="AI62" s="151"/>
      <c r="AK62" s="152" t="s">
        <v>6</v>
      </c>
      <c r="AL62" s="152"/>
      <c r="AN62" s="153" t="s">
        <v>9</v>
      </c>
      <c r="AO62" s="153"/>
      <c r="AQ62" s="154" t="s">
        <v>7</v>
      </c>
      <c r="AR62" s="154"/>
      <c r="AT62" s="165" t="s">
        <v>16</v>
      </c>
      <c r="AU62" s="165"/>
      <c r="AW62" s="166" t="s">
        <v>25</v>
      </c>
      <c r="AX62" s="166"/>
      <c r="AZ62" s="166" t="s">
        <v>27</v>
      </c>
      <c r="BA62" s="166"/>
    </row>
    <row r="63" spans="1:53" ht="15.75" thickBot="1" x14ac:dyDescent="0.3">
      <c r="A63" s="150"/>
      <c r="B63" s="2">
        <v>1</v>
      </c>
      <c r="C63" s="2">
        <v>2</v>
      </c>
      <c r="D63" s="2">
        <v>3</v>
      </c>
      <c r="E63" s="2">
        <v>4</v>
      </c>
      <c r="F63" s="41">
        <v>5</v>
      </c>
      <c r="G63" s="41">
        <v>6</v>
      </c>
      <c r="H63" s="102">
        <v>7</v>
      </c>
      <c r="I63" s="2">
        <v>8</v>
      </c>
      <c r="J63" s="2">
        <v>9</v>
      </c>
      <c r="K63" s="2">
        <v>10</v>
      </c>
      <c r="L63" s="2">
        <v>11</v>
      </c>
      <c r="M63" s="41">
        <v>12</v>
      </c>
      <c r="N63" s="41">
        <v>13</v>
      </c>
      <c r="O63" s="102">
        <v>14</v>
      </c>
      <c r="P63" s="2">
        <v>15</v>
      </c>
      <c r="Q63" s="2">
        <v>16</v>
      </c>
      <c r="R63" s="2">
        <v>17</v>
      </c>
      <c r="S63" s="2">
        <v>18</v>
      </c>
      <c r="T63" s="41">
        <v>19</v>
      </c>
      <c r="U63" s="41">
        <v>20</v>
      </c>
      <c r="V63" s="102">
        <v>21</v>
      </c>
      <c r="W63" s="2">
        <v>22</v>
      </c>
      <c r="X63" s="2">
        <v>23</v>
      </c>
      <c r="Y63" s="2">
        <v>24</v>
      </c>
      <c r="Z63" s="2">
        <v>25</v>
      </c>
      <c r="AA63" s="41">
        <v>26</v>
      </c>
      <c r="AB63" s="41">
        <v>27</v>
      </c>
      <c r="AC63" s="102">
        <v>28</v>
      </c>
      <c r="AD63" s="2">
        <v>29</v>
      </c>
      <c r="AE63" s="2">
        <v>30</v>
      </c>
      <c r="AF63" s="86"/>
      <c r="AH63" s="25" t="s">
        <v>15</v>
      </c>
      <c r="AI63" s="25" t="s">
        <v>14</v>
      </c>
      <c r="AK63" s="27" t="s">
        <v>15</v>
      </c>
      <c r="AL63" s="27" t="s">
        <v>14</v>
      </c>
      <c r="AN63" s="29" t="s">
        <v>15</v>
      </c>
      <c r="AO63" s="29" t="s">
        <v>14</v>
      </c>
      <c r="AQ63" s="31" t="s">
        <v>15</v>
      </c>
      <c r="AR63" s="31" t="s">
        <v>14</v>
      </c>
      <c r="AT63" s="33" t="s">
        <v>15</v>
      </c>
      <c r="AU63" s="33" t="s">
        <v>14</v>
      </c>
      <c r="AW63" s="91" t="s">
        <v>15</v>
      </c>
      <c r="AX63" s="91" t="s">
        <v>14</v>
      </c>
      <c r="AZ63" s="91" t="s">
        <v>15</v>
      </c>
      <c r="BA63" s="91" t="s">
        <v>14</v>
      </c>
    </row>
    <row r="64" spans="1:53" thickBot="1" x14ac:dyDescent="0.35">
      <c r="A64" s="83">
        <f>A8</f>
        <v>0</v>
      </c>
      <c r="B64" s="62" t="s">
        <v>9</v>
      </c>
      <c r="C64" s="8" t="s">
        <v>9</v>
      </c>
      <c r="D64" s="36" t="s">
        <v>9</v>
      </c>
      <c r="E64" s="36" t="s">
        <v>9</v>
      </c>
      <c r="F64" s="103" t="s">
        <v>8</v>
      </c>
      <c r="G64" s="44" t="s">
        <v>8</v>
      </c>
      <c r="H64" s="44" t="s">
        <v>11</v>
      </c>
      <c r="I64" s="48" t="s">
        <v>11</v>
      </c>
      <c r="J64" s="48" t="s">
        <v>10</v>
      </c>
      <c r="K64" s="9" t="s">
        <v>10</v>
      </c>
      <c r="L64" s="9" t="s">
        <v>10</v>
      </c>
      <c r="M64" s="103" t="s">
        <v>8</v>
      </c>
      <c r="N64" s="44" t="s">
        <v>8</v>
      </c>
      <c r="O64" s="50" t="s">
        <v>9</v>
      </c>
      <c r="P64" s="7" t="s">
        <v>9</v>
      </c>
      <c r="Q64" s="48" t="s">
        <v>9</v>
      </c>
      <c r="R64" s="48" t="s">
        <v>9</v>
      </c>
      <c r="S64" s="48" t="s">
        <v>9</v>
      </c>
      <c r="T64" s="103" t="s">
        <v>8</v>
      </c>
      <c r="U64" s="44" t="s">
        <v>8</v>
      </c>
      <c r="V64" s="44" t="s">
        <v>7</v>
      </c>
      <c r="W64" s="36" t="s">
        <v>7</v>
      </c>
      <c r="X64" s="36" t="s">
        <v>7</v>
      </c>
      <c r="Y64" s="8" t="s">
        <v>7</v>
      </c>
      <c r="Z64" s="8" t="s">
        <v>7</v>
      </c>
      <c r="AA64" s="103" t="s">
        <v>8</v>
      </c>
      <c r="AB64" s="44" t="s">
        <v>8</v>
      </c>
      <c r="AC64" s="44" t="s">
        <v>9</v>
      </c>
      <c r="AD64" s="48" t="s">
        <v>9</v>
      </c>
      <c r="AE64" s="63" t="s">
        <v>9</v>
      </c>
      <c r="AF64" s="86"/>
      <c r="AH64" s="25">
        <f>COUNTIF(B64:AF64,"N5")</f>
        <v>2</v>
      </c>
      <c r="AI64" s="26">
        <f>AH64*$AI$2</f>
        <v>1.0638888888888889</v>
      </c>
      <c r="AK64" s="27">
        <f>COUNTIF(B64:AF64,"J38")</f>
        <v>0</v>
      </c>
      <c r="AL64" s="28">
        <f>AK64*$AL$2</f>
        <v>0</v>
      </c>
      <c r="AN64" s="29">
        <f>COUNTIF(B64:AF64,"J1")</f>
        <v>12</v>
      </c>
      <c r="AO64" s="30">
        <f>AN64*$AO$2</f>
        <v>3.75</v>
      </c>
      <c r="AQ64" s="31">
        <f>COUNTIF(A64:AF64,"S20")</f>
        <v>5</v>
      </c>
      <c r="AR64" s="32">
        <f>AQ64*$AR$2</f>
        <v>1.5625</v>
      </c>
      <c r="AT64" s="33">
        <f>SUM(AH64,AK64,AN64,AQ64)</f>
        <v>19</v>
      </c>
      <c r="AU64" s="34">
        <f>SUM(AI64,AL64,AO64,AR64)</f>
        <v>6.3763888888888891</v>
      </c>
      <c r="AW64" s="91">
        <f>COUNTIF(B64:AG64,"CA")</f>
        <v>0</v>
      </c>
      <c r="AX64" s="93">
        <f>AX57+AW64*$AT$2</f>
        <v>5.25</v>
      </c>
      <c r="AZ64" s="91">
        <f>COUNTIF(B64:AG64,"CP")</f>
        <v>0</v>
      </c>
      <c r="BA64" s="93">
        <f>BA57+AZ64*$AU$2</f>
        <v>0</v>
      </c>
    </row>
    <row r="65" spans="1:53" ht="14.45" x14ac:dyDescent="0.3">
      <c r="A65" s="84" t="s">
        <v>12</v>
      </c>
      <c r="B65" s="87"/>
      <c r="C65" s="87"/>
      <c r="D65" s="87"/>
      <c r="E65" s="79"/>
      <c r="F65" s="78"/>
      <c r="G65" s="78"/>
      <c r="H65" s="79"/>
      <c r="I65" s="87"/>
      <c r="J65" s="87"/>
      <c r="K65" s="87"/>
      <c r="L65" s="79"/>
      <c r="M65" s="78"/>
      <c r="N65" s="78"/>
      <c r="O65" s="79"/>
      <c r="P65" s="87"/>
      <c r="Q65" s="87"/>
      <c r="R65" s="87"/>
      <c r="S65" s="79"/>
      <c r="T65" s="78"/>
      <c r="U65" s="78"/>
      <c r="V65" s="79"/>
      <c r="W65" s="87"/>
      <c r="X65" s="87"/>
      <c r="Y65" s="87"/>
      <c r="Z65" s="79"/>
      <c r="AA65" s="78"/>
      <c r="AB65" s="78"/>
      <c r="AC65" s="90">
        <v>0.20833333333333334</v>
      </c>
      <c r="AD65" s="87"/>
      <c r="AE65" s="87"/>
      <c r="AF65" s="86"/>
      <c r="AT65" s="74" t="s">
        <v>24</v>
      </c>
      <c r="AU65" s="34">
        <f>SUM(B65:AF65)</f>
        <v>0.20833333333333334</v>
      </c>
    </row>
    <row r="66" spans="1:53" x14ac:dyDescent="0.25">
      <c r="A66" s="86"/>
      <c r="B66" s="86">
        <f>COUNTIF(B64:AF64,"J1")+COUNTIF(B64:AF64,"J38")+COUNTIF(B64:AF64,"N5")+COUNTIF(B64:AF64,"S20")</f>
        <v>19</v>
      </c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8"/>
      <c r="AD66" s="86"/>
      <c r="AE66" s="86"/>
      <c r="AF66" s="86"/>
      <c r="AH66" s="155" t="s">
        <v>22</v>
      </c>
      <c r="AI66" s="155"/>
      <c r="AK66" s="167" t="s">
        <v>23</v>
      </c>
      <c r="AL66" s="167"/>
      <c r="AQ66" s="168" t="s">
        <v>17</v>
      </c>
      <c r="AR66" s="168"/>
      <c r="AS66" s="168"/>
      <c r="AT66" s="168"/>
      <c r="AU66" s="34">
        <f>SUM(AU64:AU65)</f>
        <v>6.5847222222222221</v>
      </c>
    </row>
    <row r="67" spans="1:53" ht="14.45" x14ac:dyDescent="0.3">
      <c r="A67" s="8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H67" s="169">
        <v>0</v>
      </c>
      <c r="AI67" s="169"/>
      <c r="AJ67" s="86"/>
      <c r="AK67" s="169">
        <v>0</v>
      </c>
      <c r="AL67" s="169"/>
      <c r="AQ67" s="170">
        <f>AU60+AK67-AH67</f>
        <v>43.893055555555549</v>
      </c>
      <c r="AR67" s="170"/>
      <c r="AS67" s="170"/>
      <c r="AT67" s="170"/>
      <c r="AU67" s="34">
        <f>AU66+AQ67</f>
        <v>50.477777777777774</v>
      </c>
    </row>
    <row r="68" spans="1:53" thickBot="1" x14ac:dyDescent="0.35">
      <c r="A68" s="8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</row>
    <row r="69" spans="1:53" ht="15.75" thickTop="1" x14ac:dyDescent="0.25">
      <c r="A69" s="163">
        <v>40816</v>
      </c>
      <c r="B69" s="1" t="s">
        <v>1</v>
      </c>
      <c r="C69" s="1" t="s">
        <v>2</v>
      </c>
      <c r="D69" s="40" t="s">
        <v>3</v>
      </c>
      <c r="E69" s="40" t="s">
        <v>4</v>
      </c>
      <c r="F69" s="1" t="s">
        <v>5</v>
      </c>
      <c r="G69" s="1" t="s">
        <v>0</v>
      </c>
      <c r="H69" s="1" t="s">
        <v>0</v>
      </c>
      <c r="I69" s="1" t="s">
        <v>1</v>
      </c>
      <c r="J69" s="1" t="s">
        <v>2</v>
      </c>
      <c r="K69" s="40" t="s">
        <v>3</v>
      </c>
      <c r="L69" s="40" t="s">
        <v>4</v>
      </c>
      <c r="M69" s="1" t="s">
        <v>5</v>
      </c>
      <c r="N69" s="1" t="s">
        <v>0</v>
      </c>
      <c r="O69" s="1" t="s">
        <v>0</v>
      </c>
      <c r="P69" s="1" t="s">
        <v>1</v>
      </c>
      <c r="Q69" s="1" t="s">
        <v>2</v>
      </c>
      <c r="R69" s="40" t="s">
        <v>3</v>
      </c>
      <c r="S69" s="40" t="s">
        <v>4</v>
      </c>
      <c r="T69" s="1" t="s">
        <v>5</v>
      </c>
      <c r="U69" s="1" t="s">
        <v>0</v>
      </c>
      <c r="V69" s="1" t="s">
        <v>0</v>
      </c>
      <c r="W69" s="1" t="s">
        <v>1</v>
      </c>
      <c r="X69" s="1" t="s">
        <v>2</v>
      </c>
      <c r="Y69" s="40" t="s">
        <v>3</v>
      </c>
      <c r="Z69" s="40" t="s">
        <v>4</v>
      </c>
      <c r="AA69" s="1" t="s">
        <v>5</v>
      </c>
      <c r="AB69" s="1" t="s">
        <v>0</v>
      </c>
      <c r="AC69" s="1" t="s">
        <v>0</v>
      </c>
      <c r="AD69" s="1" t="s">
        <v>1</v>
      </c>
      <c r="AE69" s="1" t="s">
        <v>2</v>
      </c>
      <c r="AF69" s="40" t="s">
        <v>3</v>
      </c>
      <c r="AH69" s="151" t="s">
        <v>11</v>
      </c>
      <c r="AI69" s="151"/>
      <c r="AK69" s="152" t="s">
        <v>6</v>
      </c>
      <c r="AL69" s="152"/>
      <c r="AN69" s="153" t="s">
        <v>9</v>
      </c>
      <c r="AO69" s="153"/>
      <c r="AQ69" s="154" t="s">
        <v>7</v>
      </c>
      <c r="AR69" s="154"/>
      <c r="AT69" s="165" t="s">
        <v>16</v>
      </c>
      <c r="AU69" s="165"/>
      <c r="AW69" s="166" t="s">
        <v>25</v>
      </c>
      <c r="AX69" s="166"/>
      <c r="AZ69" s="166" t="s">
        <v>27</v>
      </c>
      <c r="BA69" s="166"/>
    </row>
    <row r="70" spans="1:53" ht="15.75" thickBot="1" x14ac:dyDescent="0.3">
      <c r="A70" s="164"/>
      <c r="B70" s="19">
        <v>1</v>
      </c>
      <c r="C70" s="2">
        <v>2</v>
      </c>
      <c r="D70" s="41">
        <v>3</v>
      </c>
      <c r="E70" s="41">
        <v>4</v>
      </c>
      <c r="F70" s="102">
        <v>5</v>
      </c>
      <c r="G70" s="2">
        <v>6</v>
      </c>
      <c r="H70" s="2">
        <v>7</v>
      </c>
      <c r="I70" s="2">
        <v>8</v>
      </c>
      <c r="J70" s="2">
        <v>9</v>
      </c>
      <c r="K70" s="41">
        <v>10</v>
      </c>
      <c r="L70" s="41">
        <v>11</v>
      </c>
      <c r="M70" s="102">
        <v>12</v>
      </c>
      <c r="N70" s="2">
        <v>13</v>
      </c>
      <c r="O70" s="2">
        <v>14</v>
      </c>
      <c r="P70" s="2">
        <v>15</v>
      </c>
      <c r="Q70" s="2">
        <v>16</v>
      </c>
      <c r="R70" s="41">
        <v>17</v>
      </c>
      <c r="S70" s="41">
        <v>18</v>
      </c>
      <c r="T70" s="102">
        <v>19</v>
      </c>
      <c r="U70" s="2">
        <v>20</v>
      </c>
      <c r="V70" s="2">
        <v>21</v>
      </c>
      <c r="W70" s="2">
        <v>22</v>
      </c>
      <c r="X70" s="2">
        <v>23</v>
      </c>
      <c r="Y70" s="41">
        <v>24</v>
      </c>
      <c r="Z70" s="41">
        <v>25</v>
      </c>
      <c r="AA70" s="102">
        <v>26</v>
      </c>
      <c r="AB70" s="2">
        <v>27</v>
      </c>
      <c r="AC70" s="2">
        <v>28</v>
      </c>
      <c r="AD70" s="2">
        <v>29</v>
      </c>
      <c r="AE70" s="2">
        <v>30</v>
      </c>
      <c r="AF70" s="41">
        <v>31</v>
      </c>
      <c r="AH70" s="25" t="s">
        <v>15</v>
      </c>
      <c r="AI70" s="25" t="s">
        <v>14</v>
      </c>
      <c r="AK70" s="27" t="s">
        <v>15</v>
      </c>
      <c r="AL70" s="27" t="s">
        <v>14</v>
      </c>
      <c r="AN70" s="29" t="s">
        <v>15</v>
      </c>
      <c r="AO70" s="29" t="s">
        <v>14</v>
      </c>
      <c r="AQ70" s="31" t="s">
        <v>15</v>
      </c>
      <c r="AR70" s="31" t="s">
        <v>14</v>
      </c>
      <c r="AT70" s="33" t="s">
        <v>15</v>
      </c>
      <c r="AU70" s="33" t="s">
        <v>14</v>
      </c>
      <c r="AW70" s="91" t="s">
        <v>15</v>
      </c>
      <c r="AX70" s="91" t="s">
        <v>14</v>
      </c>
      <c r="AZ70" s="91" t="s">
        <v>15</v>
      </c>
      <c r="BA70" s="91" t="s">
        <v>14</v>
      </c>
    </row>
    <row r="71" spans="1:53" thickBot="1" x14ac:dyDescent="0.35">
      <c r="A71" s="83">
        <f>A8</f>
        <v>0</v>
      </c>
      <c r="B71" s="62" t="s">
        <v>9</v>
      </c>
      <c r="C71" s="48" t="s">
        <v>10</v>
      </c>
      <c r="D71" s="103" t="s">
        <v>8</v>
      </c>
      <c r="E71" s="44" t="s">
        <v>8</v>
      </c>
      <c r="F71" s="44" t="s">
        <v>10</v>
      </c>
      <c r="G71" s="46" t="s">
        <v>10</v>
      </c>
      <c r="H71" s="46" t="s">
        <v>10</v>
      </c>
      <c r="I71" s="46" t="s">
        <v>10</v>
      </c>
      <c r="J71" s="46" t="s">
        <v>11</v>
      </c>
      <c r="K71" s="103" t="s">
        <v>11</v>
      </c>
      <c r="L71" s="44" t="s">
        <v>11</v>
      </c>
      <c r="M71" s="44" t="s">
        <v>10</v>
      </c>
      <c r="N71" s="48" t="s">
        <v>10</v>
      </c>
      <c r="O71" s="48" t="s">
        <v>9</v>
      </c>
      <c r="P71" s="48" t="s">
        <v>9</v>
      </c>
      <c r="Q71" s="48" t="s">
        <v>10</v>
      </c>
      <c r="R71" s="103" t="s">
        <v>8</v>
      </c>
      <c r="S71" s="44" t="s">
        <v>8</v>
      </c>
      <c r="T71" s="61" t="s">
        <v>9</v>
      </c>
      <c r="U71" s="4" t="s">
        <v>9</v>
      </c>
      <c r="V71" s="39" t="s">
        <v>9</v>
      </c>
      <c r="W71" s="39" t="s">
        <v>9</v>
      </c>
      <c r="X71" s="39" t="s">
        <v>9</v>
      </c>
      <c r="Y71" s="103" t="s">
        <v>8</v>
      </c>
      <c r="Z71" s="103" t="s">
        <v>8</v>
      </c>
      <c r="AA71" s="36" t="s">
        <v>9</v>
      </c>
      <c r="AB71" s="8" t="s">
        <v>10</v>
      </c>
      <c r="AC71" s="8" t="s">
        <v>11</v>
      </c>
      <c r="AD71" s="48" t="s">
        <v>11</v>
      </c>
      <c r="AE71" s="48" t="s">
        <v>10</v>
      </c>
      <c r="AF71" s="103" t="s">
        <v>8</v>
      </c>
      <c r="AH71" s="25">
        <f>COUNTIF(B71:AF71,"N5")</f>
        <v>5</v>
      </c>
      <c r="AI71" s="26">
        <f>AH71*$AI$2</f>
        <v>2.6597222222222223</v>
      </c>
      <c r="AK71" s="27">
        <f>COUNTIF(B71:AF71,"J38")</f>
        <v>0</v>
      </c>
      <c r="AL71" s="28">
        <f>AK71*$AL$2</f>
        <v>0</v>
      </c>
      <c r="AN71" s="29">
        <f>COUNTIF(B71:AF71,"J1")</f>
        <v>9</v>
      </c>
      <c r="AO71" s="30">
        <f>AN71*$AO$2</f>
        <v>2.8125</v>
      </c>
      <c r="AQ71" s="31">
        <f>COUNTIF(A71:AF71,"S20")</f>
        <v>0</v>
      </c>
      <c r="AR71" s="32">
        <f>AQ71*$AR$2</f>
        <v>0</v>
      </c>
      <c r="AT71" s="33">
        <f>SUM(AH71,AK71,AN71,AQ71)</f>
        <v>14</v>
      </c>
      <c r="AU71" s="34">
        <f>SUM(AI71,AL71,AO71,AR71)</f>
        <v>5.4722222222222223</v>
      </c>
      <c r="AW71" s="91">
        <f>COUNTIF(B71:AG71,"CA")</f>
        <v>0</v>
      </c>
      <c r="AX71" s="93">
        <f>AX64+AW71*$AT$2</f>
        <v>5.25</v>
      </c>
      <c r="AZ71" s="91">
        <f>COUNTIF(B71:AG71,"CP")</f>
        <v>0</v>
      </c>
      <c r="BA71" s="93">
        <f>BA64+AZ71*$AU$2</f>
        <v>0</v>
      </c>
    </row>
    <row r="72" spans="1:53" ht="14.45" x14ac:dyDescent="0.3">
      <c r="A72" s="84" t="s">
        <v>12</v>
      </c>
      <c r="B72" s="89">
        <v>0.20833333333333334</v>
      </c>
      <c r="C72" s="87"/>
      <c r="D72" s="105"/>
      <c r="E72" s="78"/>
      <c r="F72" s="79"/>
      <c r="G72" s="87"/>
      <c r="H72" s="87"/>
      <c r="I72" s="87"/>
      <c r="J72" s="87"/>
      <c r="K72" s="105"/>
      <c r="L72" s="78"/>
      <c r="M72" s="79"/>
      <c r="N72" s="87"/>
      <c r="O72" s="87"/>
      <c r="P72" s="87"/>
      <c r="Q72" s="87"/>
      <c r="R72" s="105"/>
      <c r="S72" s="78"/>
      <c r="T72" s="79"/>
      <c r="U72" s="87"/>
      <c r="V72" s="87"/>
      <c r="W72" s="87"/>
      <c r="X72" s="87"/>
      <c r="Y72" s="105"/>
      <c r="Z72" s="78"/>
      <c r="AA72" s="79"/>
      <c r="AB72" s="87"/>
      <c r="AC72" s="87"/>
      <c r="AD72" s="87"/>
      <c r="AE72" s="87"/>
      <c r="AF72" s="105"/>
      <c r="AT72" s="74" t="s">
        <v>24</v>
      </c>
      <c r="AU72" s="34">
        <f>SUM(B72:AF72)</f>
        <v>0.20833333333333334</v>
      </c>
    </row>
    <row r="73" spans="1:53" x14ac:dyDescent="0.25">
      <c r="A73" s="86"/>
      <c r="B73" s="86">
        <f>COUNTIF(B71:AF71,"J1")+COUNTIF(B71:AF71,"J38")+COUNTIF(B71:AF71,"N5")+COUNTIF(B71:AF71,"S20")</f>
        <v>14</v>
      </c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H73" s="155" t="s">
        <v>22</v>
      </c>
      <c r="AI73" s="155"/>
      <c r="AK73" s="167" t="s">
        <v>23</v>
      </c>
      <c r="AL73" s="167"/>
      <c r="AQ73" s="168" t="s">
        <v>17</v>
      </c>
      <c r="AR73" s="168"/>
      <c r="AS73" s="168"/>
      <c r="AT73" s="168"/>
      <c r="AU73" s="34">
        <f>SUM(AU71:AU72)</f>
        <v>5.6805555555555554</v>
      </c>
    </row>
    <row r="74" spans="1:53" ht="14.45" x14ac:dyDescent="0.3">
      <c r="A74" s="8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H74" s="169">
        <v>0.20833333333333334</v>
      </c>
      <c r="AI74" s="169"/>
      <c r="AJ74" s="86"/>
      <c r="AK74" s="169">
        <v>0</v>
      </c>
      <c r="AL74" s="169"/>
      <c r="AQ74" s="170">
        <f>AU67+AK74-AH74</f>
        <v>50.269444444444439</v>
      </c>
      <c r="AR74" s="170"/>
      <c r="AS74" s="170"/>
      <c r="AT74" s="170"/>
      <c r="AU74" s="34">
        <f>AU73+AQ74</f>
        <v>55.949999999999996</v>
      </c>
    </row>
    <row r="75" spans="1:53" thickBot="1" x14ac:dyDescent="0.35">
      <c r="A75" s="8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</row>
    <row r="76" spans="1:53" ht="15.75" thickTop="1" x14ac:dyDescent="0.25">
      <c r="A76" s="163">
        <v>40847</v>
      </c>
      <c r="B76" s="67" t="s">
        <v>4</v>
      </c>
      <c r="C76" s="1" t="s">
        <v>5</v>
      </c>
      <c r="D76" s="1" t="s">
        <v>0</v>
      </c>
      <c r="E76" s="1" t="s">
        <v>0</v>
      </c>
      <c r="F76" s="1" t="s">
        <v>1</v>
      </c>
      <c r="G76" s="1" t="s">
        <v>2</v>
      </c>
      <c r="H76" s="40" t="s">
        <v>3</v>
      </c>
      <c r="I76" s="40" t="s">
        <v>4</v>
      </c>
      <c r="J76" s="1" t="s">
        <v>5</v>
      </c>
      <c r="K76" s="108" t="s">
        <v>0</v>
      </c>
      <c r="L76" s="67" t="s">
        <v>0</v>
      </c>
      <c r="M76" s="1" t="s">
        <v>1</v>
      </c>
      <c r="N76" s="1" t="s">
        <v>2</v>
      </c>
      <c r="O76" s="40" t="s">
        <v>3</v>
      </c>
      <c r="P76" s="40" t="s">
        <v>4</v>
      </c>
      <c r="Q76" s="1" t="s">
        <v>5</v>
      </c>
      <c r="R76" s="1" t="s">
        <v>0</v>
      </c>
      <c r="S76" s="1" t="s">
        <v>0</v>
      </c>
      <c r="T76" s="1" t="s">
        <v>1</v>
      </c>
      <c r="U76" s="1" t="s">
        <v>2</v>
      </c>
      <c r="V76" s="40" t="s">
        <v>3</v>
      </c>
      <c r="W76" s="40" t="s">
        <v>4</v>
      </c>
      <c r="X76" s="1" t="s">
        <v>5</v>
      </c>
      <c r="Y76" s="1" t="s">
        <v>0</v>
      </c>
      <c r="Z76" s="1" t="s">
        <v>0</v>
      </c>
      <c r="AA76" s="1" t="s">
        <v>1</v>
      </c>
      <c r="AB76" s="1" t="s">
        <v>2</v>
      </c>
      <c r="AC76" s="40" t="s">
        <v>3</v>
      </c>
      <c r="AD76" s="40" t="s">
        <v>4</v>
      </c>
      <c r="AE76" s="108" t="s">
        <v>5</v>
      </c>
      <c r="AF76" s="86"/>
      <c r="AH76" s="151" t="s">
        <v>11</v>
      </c>
      <c r="AI76" s="151"/>
      <c r="AK76" s="152" t="s">
        <v>6</v>
      </c>
      <c r="AL76" s="152"/>
      <c r="AN76" s="153" t="s">
        <v>9</v>
      </c>
      <c r="AO76" s="153"/>
      <c r="AQ76" s="154" t="s">
        <v>7</v>
      </c>
      <c r="AR76" s="154"/>
      <c r="AT76" s="165" t="s">
        <v>16</v>
      </c>
      <c r="AU76" s="165"/>
      <c r="AW76" s="166" t="s">
        <v>25</v>
      </c>
      <c r="AX76" s="166"/>
      <c r="AZ76" s="166" t="s">
        <v>27</v>
      </c>
      <c r="BA76" s="166"/>
    </row>
    <row r="77" spans="1:53" ht="15.75" thickBot="1" x14ac:dyDescent="0.3">
      <c r="A77" s="164"/>
      <c r="B77" s="66">
        <v>1</v>
      </c>
      <c r="C77" s="112">
        <v>2</v>
      </c>
      <c r="D77" s="9">
        <v>3</v>
      </c>
      <c r="E77" s="9">
        <v>4</v>
      </c>
      <c r="F77" s="9">
        <v>5</v>
      </c>
      <c r="G77" s="9">
        <v>6</v>
      </c>
      <c r="H77" s="57">
        <v>7</v>
      </c>
      <c r="I77" s="57">
        <v>8</v>
      </c>
      <c r="J77" s="112">
        <v>9</v>
      </c>
      <c r="K77" s="9">
        <v>10</v>
      </c>
      <c r="L77" s="65">
        <v>11</v>
      </c>
      <c r="M77" s="9">
        <v>12</v>
      </c>
      <c r="N77" s="9">
        <v>13</v>
      </c>
      <c r="O77" s="57">
        <v>14</v>
      </c>
      <c r="P77" s="57">
        <v>15</v>
      </c>
      <c r="Q77" s="112">
        <v>16</v>
      </c>
      <c r="R77" s="9">
        <v>17</v>
      </c>
      <c r="S77" s="9">
        <v>18</v>
      </c>
      <c r="T77" s="9">
        <v>19</v>
      </c>
      <c r="U77" s="9">
        <v>20</v>
      </c>
      <c r="V77" s="57">
        <v>21</v>
      </c>
      <c r="W77" s="57">
        <v>22</v>
      </c>
      <c r="X77" s="112">
        <v>23</v>
      </c>
      <c r="Y77" s="9">
        <v>24</v>
      </c>
      <c r="Z77" s="9">
        <v>25</v>
      </c>
      <c r="AA77" s="9">
        <v>26</v>
      </c>
      <c r="AB77" s="9">
        <v>27</v>
      </c>
      <c r="AC77" s="57">
        <v>28</v>
      </c>
      <c r="AD77" s="57">
        <v>29</v>
      </c>
      <c r="AE77" s="112">
        <v>30</v>
      </c>
      <c r="AF77" s="86"/>
      <c r="AH77" s="25" t="s">
        <v>15</v>
      </c>
      <c r="AI77" s="25" t="s">
        <v>14</v>
      </c>
      <c r="AK77" s="27" t="s">
        <v>15</v>
      </c>
      <c r="AL77" s="27" t="s">
        <v>14</v>
      </c>
      <c r="AN77" s="29" t="s">
        <v>15</v>
      </c>
      <c r="AO77" s="29" t="s">
        <v>14</v>
      </c>
      <c r="AQ77" s="31" t="s">
        <v>15</v>
      </c>
      <c r="AR77" s="31" t="s">
        <v>14</v>
      </c>
      <c r="AT77" s="33" t="s">
        <v>15</v>
      </c>
      <c r="AU77" s="33" t="s">
        <v>14</v>
      </c>
      <c r="AW77" s="91" t="s">
        <v>15</v>
      </c>
      <c r="AX77" s="91" t="s">
        <v>14</v>
      </c>
      <c r="AZ77" s="91" t="s">
        <v>15</v>
      </c>
      <c r="BA77" s="91" t="s">
        <v>14</v>
      </c>
    </row>
    <row r="78" spans="1:53" thickBot="1" x14ac:dyDescent="0.35">
      <c r="A78" s="83">
        <f>A8</f>
        <v>0</v>
      </c>
      <c r="B78" s="20" t="s">
        <v>8</v>
      </c>
      <c r="C78" s="42" t="s">
        <v>25</v>
      </c>
      <c r="D78" s="39" t="s">
        <v>25</v>
      </c>
      <c r="E78" s="39" t="s">
        <v>10</v>
      </c>
      <c r="F78" s="39" t="s">
        <v>10</v>
      </c>
      <c r="G78" s="39" t="s">
        <v>10</v>
      </c>
      <c r="H78" s="116" t="s">
        <v>6</v>
      </c>
      <c r="I78" s="42" t="s">
        <v>6</v>
      </c>
      <c r="J78" s="42" t="s">
        <v>10</v>
      </c>
      <c r="K78" s="39" t="s">
        <v>9</v>
      </c>
      <c r="L78" s="20" t="s">
        <v>10</v>
      </c>
      <c r="M78" s="35" t="s">
        <v>9</v>
      </c>
      <c r="N78" s="35" t="s">
        <v>9</v>
      </c>
      <c r="O78" s="116" t="s">
        <v>8</v>
      </c>
      <c r="P78" s="42" t="s">
        <v>8</v>
      </c>
      <c r="Q78" s="42" t="s">
        <v>11</v>
      </c>
      <c r="R78" s="39" t="s">
        <v>11</v>
      </c>
      <c r="S78" s="39" t="s">
        <v>10</v>
      </c>
      <c r="T78" s="15" t="s">
        <v>10</v>
      </c>
      <c r="U78" s="15" t="s">
        <v>10</v>
      </c>
      <c r="V78" s="116" t="s">
        <v>8</v>
      </c>
      <c r="W78" s="42" t="s">
        <v>8</v>
      </c>
      <c r="X78" s="61" t="s">
        <v>9</v>
      </c>
      <c r="Y78" s="4" t="s">
        <v>9</v>
      </c>
      <c r="Z78" s="39" t="s">
        <v>9</v>
      </c>
      <c r="AA78" s="39" t="s">
        <v>25</v>
      </c>
      <c r="AB78" s="39" t="s">
        <v>25</v>
      </c>
      <c r="AC78" s="116" t="s">
        <v>8</v>
      </c>
      <c r="AD78" s="42" t="s">
        <v>8</v>
      </c>
      <c r="AE78" s="42" t="s">
        <v>7</v>
      </c>
      <c r="AF78" s="86"/>
      <c r="AH78" s="25">
        <f>COUNTIF(B78:AF78,"N5")</f>
        <v>2</v>
      </c>
      <c r="AI78" s="26">
        <f>AH78*$AI$2</f>
        <v>1.0638888888888889</v>
      </c>
      <c r="AK78" s="27">
        <f>COUNTIF(B78:AF78,"J38")</f>
        <v>2</v>
      </c>
      <c r="AL78" s="28">
        <f>AK78*$AL$2</f>
        <v>1</v>
      </c>
      <c r="AN78" s="29">
        <f>COUNTIF(B78:AF78,"J1")</f>
        <v>6</v>
      </c>
      <c r="AO78" s="30">
        <f>AN78*$AO$2</f>
        <v>1.875</v>
      </c>
      <c r="AQ78" s="31">
        <f>COUNTIF(A78:AF78,"S20")</f>
        <v>1</v>
      </c>
      <c r="AR78" s="32">
        <f>AQ78*$AR$2</f>
        <v>0.3125</v>
      </c>
      <c r="AT78" s="33">
        <f>SUM(AH78,AK78,AN78,AQ78)</f>
        <v>11</v>
      </c>
      <c r="AU78" s="34">
        <f>SUM(AI78,AL78,AO78,AR78)</f>
        <v>4.2513888888888891</v>
      </c>
      <c r="AW78" s="91">
        <f>COUNTIF(B78:AG78,"CA")</f>
        <v>4</v>
      </c>
      <c r="AX78" s="93">
        <f>AX71+AW78*$AT$2</f>
        <v>6.416666666666667</v>
      </c>
      <c r="AZ78" s="91">
        <f>COUNTIF(B78:AG78,"CP")</f>
        <v>0</v>
      </c>
      <c r="BA78" s="93">
        <f>BA71+AZ78*$AU$2</f>
        <v>0</v>
      </c>
    </row>
    <row r="79" spans="1:53" ht="14.45" x14ac:dyDescent="0.3">
      <c r="A79" s="84" t="s">
        <v>12</v>
      </c>
      <c r="B79" s="78"/>
      <c r="C79" s="79"/>
      <c r="D79" s="87"/>
      <c r="E79" s="79"/>
      <c r="F79" s="79"/>
      <c r="G79" s="87"/>
      <c r="H79" s="105"/>
      <c r="I79" s="78"/>
      <c r="J79" s="79"/>
      <c r="K79" s="87"/>
      <c r="L79" s="79"/>
      <c r="M79" s="79"/>
      <c r="N79" s="87"/>
      <c r="O79" s="105"/>
      <c r="P79" s="78"/>
      <c r="Q79" s="79"/>
      <c r="R79" s="87"/>
      <c r="S79" s="79"/>
      <c r="T79" s="79"/>
      <c r="U79" s="87"/>
      <c r="V79" s="105"/>
      <c r="W79" s="78"/>
      <c r="X79" s="79"/>
      <c r="Y79" s="87"/>
      <c r="Z79" s="79"/>
      <c r="AA79" s="79"/>
      <c r="AB79" s="87"/>
      <c r="AC79" s="105"/>
      <c r="AD79" s="78"/>
      <c r="AE79" s="79"/>
      <c r="AF79" s="86"/>
      <c r="AT79" s="74" t="s">
        <v>24</v>
      </c>
      <c r="AU79" s="34">
        <f>SUM(B79:AF79)</f>
        <v>0</v>
      </c>
    </row>
    <row r="80" spans="1:53" x14ac:dyDescent="0.25">
      <c r="A80" s="86"/>
      <c r="B80" s="86">
        <f>COUNTIF(B78:AF78,"J1")+COUNTIF(B78:AF78,"J38")+COUNTIF(B78:AF78,"N5")+COUNTIF(B78:AF78,"S20")</f>
        <v>11</v>
      </c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H80" s="155" t="s">
        <v>22</v>
      </c>
      <c r="AI80" s="155"/>
      <c r="AK80" s="167" t="s">
        <v>23</v>
      </c>
      <c r="AL80" s="167"/>
      <c r="AQ80" s="168" t="s">
        <v>17</v>
      </c>
      <c r="AR80" s="168"/>
      <c r="AS80" s="168"/>
      <c r="AT80" s="168"/>
      <c r="AU80" s="34">
        <f>SUM(AU78:AU79)</f>
        <v>4.2513888888888891</v>
      </c>
    </row>
    <row r="81" spans="1:53" ht="14.45" x14ac:dyDescent="0.3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H81" s="169">
        <v>0.20833333333333334</v>
      </c>
      <c r="AI81" s="169"/>
      <c r="AJ81" s="86"/>
      <c r="AK81" s="169">
        <v>0</v>
      </c>
      <c r="AL81" s="169"/>
      <c r="AQ81" s="170">
        <f>AU74+AK81-AH81</f>
        <v>55.74166666666666</v>
      </c>
      <c r="AR81" s="170"/>
      <c r="AS81" s="170"/>
      <c r="AT81" s="170"/>
      <c r="AU81" s="34">
        <f>AU80+AQ81</f>
        <v>59.99305555555555</v>
      </c>
    </row>
    <row r="82" spans="1:53" thickBot="1" x14ac:dyDescent="0.35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</row>
    <row r="83" spans="1:53" ht="15.75" thickTop="1" x14ac:dyDescent="0.25">
      <c r="A83" s="173">
        <v>40877</v>
      </c>
      <c r="B83" s="1" t="s">
        <v>0</v>
      </c>
      <c r="C83" s="1" t="s">
        <v>0</v>
      </c>
      <c r="D83" s="1" t="s">
        <v>1</v>
      </c>
      <c r="E83" s="1" t="s">
        <v>2</v>
      </c>
      <c r="F83" s="40" t="s">
        <v>3</v>
      </c>
      <c r="G83" s="40" t="s">
        <v>4</v>
      </c>
      <c r="H83" s="1" t="s">
        <v>5</v>
      </c>
      <c r="I83" s="1" t="s">
        <v>0</v>
      </c>
      <c r="J83" s="1" t="s">
        <v>0</v>
      </c>
      <c r="K83" s="1" t="s">
        <v>1</v>
      </c>
      <c r="L83" s="1" t="s">
        <v>2</v>
      </c>
      <c r="M83" s="40" t="s">
        <v>3</v>
      </c>
      <c r="N83" s="40" t="s">
        <v>4</v>
      </c>
      <c r="O83" s="1" t="s">
        <v>5</v>
      </c>
      <c r="P83" s="1" t="s">
        <v>0</v>
      </c>
      <c r="Q83" s="1" t="s">
        <v>0</v>
      </c>
      <c r="R83" s="1" t="s">
        <v>1</v>
      </c>
      <c r="S83" s="1" t="s">
        <v>2</v>
      </c>
      <c r="T83" s="40" t="s">
        <v>3</v>
      </c>
      <c r="U83" s="40" t="s">
        <v>4</v>
      </c>
      <c r="V83" s="1" t="s">
        <v>5</v>
      </c>
      <c r="W83" s="1" t="s">
        <v>0</v>
      </c>
      <c r="X83" s="1" t="s">
        <v>0</v>
      </c>
      <c r="Y83" s="108" t="s">
        <v>1</v>
      </c>
      <c r="Z83" s="67" t="s">
        <v>2</v>
      </c>
      <c r="AA83" s="40" t="s">
        <v>3</v>
      </c>
      <c r="AB83" s="40" t="s">
        <v>4</v>
      </c>
      <c r="AC83" s="1" t="s">
        <v>5</v>
      </c>
      <c r="AD83" s="1" t="s">
        <v>0</v>
      </c>
      <c r="AE83" s="1" t="s">
        <v>0</v>
      </c>
      <c r="AF83" s="1" t="s">
        <v>1</v>
      </c>
      <c r="AH83" s="151" t="s">
        <v>11</v>
      </c>
      <c r="AI83" s="151"/>
      <c r="AK83" s="152" t="s">
        <v>6</v>
      </c>
      <c r="AL83" s="152"/>
      <c r="AN83" s="153" t="s">
        <v>9</v>
      </c>
      <c r="AO83" s="153"/>
      <c r="AQ83" s="154" t="s">
        <v>7</v>
      </c>
      <c r="AR83" s="154"/>
      <c r="AT83" s="165" t="s">
        <v>16</v>
      </c>
      <c r="AU83" s="165"/>
      <c r="AW83" s="166" t="s">
        <v>25</v>
      </c>
      <c r="AX83" s="166"/>
      <c r="AZ83" s="166" t="s">
        <v>27</v>
      </c>
      <c r="BA83" s="166"/>
    </row>
    <row r="84" spans="1:53" ht="15.75" thickBot="1" x14ac:dyDescent="0.3">
      <c r="A84" s="174"/>
      <c r="B84" s="2">
        <v>1</v>
      </c>
      <c r="C84" s="2">
        <v>2</v>
      </c>
      <c r="D84" s="2">
        <v>3</v>
      </c>
      <c r="E84" s="2">
        <v>4</v>
      </c>
      <c r="F84" s="41">
        <v>5</v>
      </c>
      <c r="G84" s="41">
        <v>6</v>
      </c>
      <c r="H84" s="102">
        <v>7</v>
      </c>
      <c r="I84" s="2">
        <v>8</v>
      </c>
      <c r="J84" s="2">
        <v>9</v>
      </c>
      <c r="K84" s="2">
        <v>10</v>
      </c>
      <c r="L84" s="2">
        <v>11</v>
      </c>
      <c r="M84" s="41">
        <v>12</v>
      </c>
      <c r="N84" s="41">
        <v>13</v>
      </c>
      <c r="O84" s="102">
        <v>14</v>
      </c>
      <c r="P84" s="2">
        <v>15</v>
      </c>
      <c r="Q84" s="2">
        <v>16</v>
      </c>
      <c r="R84" s="2">
        <v>17</v>
      </c>
      <c r="S84" s="2">
        <v>18</v>
      </c>
      <c r="T84" s="41">
        <v>19</v>
      </c>
      <c r="U84" s="41">
        <v>20</v>
      </c>
      <c r="V84" s="102">
        <v>21</v>
      </c>
      <c r="W84" s="2">
        <v>22</v>
      </c>
      <c r="X84" s="2">
        <v>23</v>
      </c>
      <c r="Y84" s="2">
        <v>24</v>
      </c>
      <c r="Z84" s="68">
        <v>25</v>
      </c>
      <c r="AA84" s="41">
        <v>26</v>
      </c>
      <c r="AB84" s="41">
        <v>27</v>
      </c>
      <c r="AC84" s="102">
        <v>28</v>
      </c>
      <c r="AD84" s="2">
        <v>29</v>
      </c>
      <c r="AE84" s="2">
        <v>30</v>
      </c>
      <c r="AF84" s="15">
        <v>31</v>
      </c>
      <c r="AH84" s="25" t="s">
        <v>15</v>
      </c>
      <c r="AI84" s="25" t="s">
        <v>14</v>
      </c>
      <c r="AK84" s="27" t="s">
        <v>15</v>
      </c>
      <c r="AL84" s="27" t="s">
        <v>14</v>
      </c>
      <c r="AN84" s="29" t="s">
        <v>15</v>
      </c>
      <c r="AO84" s="29" t="s">
        <v>14</v>
      </c>
      <c r="AQ84" s="31" t="s">
        <v>15</v>
      </c>
      <c r="AR84" s="31" t="s">
        <v>14</v>
      </c>
      <c r="AT84" s="33" t="s">
        <v>15</v>
      </c>
      <c r="AU84" s="33" t="s">
        <v>14</v>
      </c>
      <c r="AW84" s="91" t="s">
        <v>15</v>
      </c>
      <c r="AX84" s="91" t="s">
        <v>14</v>
      </c>
      <c r="AZ84" s="91" t="s">
        <v>15</v>
      </c>
      <c r="BA84" s="91" t="s">
        <v>14</v>
      </c>
    </row>
    <row r="85" spans="1:53" thickBot="1" x14ac:dyDescent="0.35">
      <c r="A85" s="83">
        <f>A8</f>
        <v>0</v>
      </c>
      <c r="B85" s="60" t="s">
        <v>7</v>
      </c>
      <c r="C85" s="36" t="s">
        <v>7</v>
      </c>
      <c r="D85" s="8" t="s">
        <v>7</v>
      </c>
      <c r="E85" s="8" t="s">
        <v>7</v>
      </c>
      <c r="F85" s="103" t="s">
        <v>8</v>
      </c>
      <c r="G85" s="44" t="s">
        <v>8</v>
      </c>
      <c r="H85" s="44" t="s">
        <v>25</v>
      </c>
      <c r="I85" s="48" t="s">
        <v>25</v>
      </c>
      <c r="J85" s="48" t="s">
        <v>25</v>
      </c>
      <c r="K85" s="48" t="s">
        <v>25</v>
      </c>
      <c r="L85" s="48" t="s">
        <v>25</v>
      </c>
      <c r="M85" s="103" t="s">
        <v>8</v>
      </c>
      <c r="N85" s="44" t="s">
        <v>8</v>
      </c>
      <c r="O85" s="44" t="s">
        <v>11</v>
      </c>
      <c r="P85" s="46" t="s">
        <v>10</v>
      </c>
      <c r="Q85" s="46" t="s">
        <v>10</v>
      </c>
      <c r="R85" s="46" t="s">
        <v>10</v>
      </c>
      <c r="S85" s="46" t="s">
        <v>11</v>
      </c>
      <c r="T85" s="103" t="s">
        <v>11</v>
      </c>
      <c r="U85" s="44" t="s">
        <v>11</v>
      </c>
      <c r="V85" s="44" t="s">
        <v>10</v>
      </c>
      <c r="W85" s="48" t="s">
        <v>10</v>
      </c>
      <c r="X85" s="48" t="s">
        <v>25</v>
      </c>
      <c r="Y85" s="48" t="s">
        <v>25</v>
      </c>
      <c r="Z85" s="20" t="s">
        <v>10</v>
      </c>
      <c r="AA85" s="103" t="s">
        <v>8</v>
      </c>
      <c r="AB85" s="44" t="s">
        <v>8</v>
      </c>
      <c r="AC85" s="44" t="s">
        <v>9</v>
      </c>
      <c r="AD85" s="8" t="s">
        <v>10</v>
      </c>
      <c r="AE85" s="8" t="s">
        <v>11</v>
      </c>
      <c r="AF85" s="12" t="s">
        <v>11</v>
      </c>
      <c r="AH85" s="25">
        <f>COUNTIF(B85:AF85,"N5")</f>
        <v>6</v>
      </c>
      <c r="AI85" s="26">
        <f>AH85*$AI$2</f>
        <v>3.1916666666666664</v>
      </c>
      <c r="AK85" s="27">
        <f>COUNTIF(B85:AF85,"J38")</f>
        <v>0</v>
      </c>
      <c r="AL85" s="28">
        <f>AK85*$AL$2</f>
        <v>0</v>
      </c>
      <c r="AN85" s="29">
        <f>COUNTIF(B85:AF85,"J1")</f>
        <v>1</v>
      </c>
      <c r="AO85" s="30">
        <f>AN85*$AO$2</f>
        <v>0.3125</v>
      </c>
      <c r="AQ85" s="31">
        <f>COUNTIF(A85:AF85,"S20")</f>
        <v>4</v>
      </c>
      <c r="AR85" s="32">
        <f>AQ85*$AR$2</f>
        <v>1.25</v>
      </c>
      <c r="AT85" s="33">
        <f>SUM(AH85,AK85,AN85,AQ85)</f>
        <v>11</v>
      </c>
      <c r="AU85" s="34">
        <f>SUM(AI85,AL85,AO85,AR85)</f>
        <v>4.7541666666666664</v>
      </c>
      <c r="AW85" s="91">
        <f>COUNTIF(B85:AG85,"CA")</f>
        <v>7</v>
      </c>
      <c r="AX85" s="93">
        <f>AX78+AW85*$AT$2</f>
        <v>8.4583333333333339</v>
      </c>
      <c r="AZ85" s="91">
        <f>COUNTIF(B85:AG85,"CP")</f>
        <v>0</v>
      </c>
      <c r="BA85" s="93">
        <f>BA78+AZ85*$AU$2</f>
        <v>0</v>
      </c>
    </row>
    <row r="86" spans="1:53" ht="14.45" x14ac:dyDescent="0.3">
      <c r="A86" s="84" t="s">
        <v>12</v>
      </c>
      <c r="B86" s="87"/>
      <c r="C86" s="87"/>
      <c r="D86" s="87"/>
      <c r="E86" s="79"/>
      <c r="F86" s="78"/>
      <c r="G86" s="78"/>
      <c r="H86" s="79"/>
      <c r="I86" s="87"/>
      <c r="J86" s="87"/>
      <c r="K86" s="87"/>
      <c r="L86" s="79"/>
      <c r="M86" s="78"/>
      <c r="N86" s="78"/>
      <c r="O86" s="79"/>
      <c r="P86" s="87"/>
      <c r="Q86" s="87"/>
      <c r="R86" s="87"/>
      <c r="S86" s="79"/>
      <c r="T86" s="78"/>
      <c r="U86" s="78"/>
      <c r="V86" s="79"/>
      <c r="W86" s="87"/>
      <c r="X86" s="87"/>
      <c r="Y86" s="87"/>
      <c r="Z86" s="79"/>
      <c r="AA86" s="78"/>
      <c r="AB86" s="78"/>
      <c r="AC86" s="79"/>
      <c r="AD86" s="87"/>
      <c r="AE86" s="87"/>
      <c r="AF86" s="89"/>
      <c r="AT86" s="74" t="s">
        <v>24</v>
      </c>
      <c r="AU86" s="34">
        <f>SUM(B86:AF86)</f>
        <v>0</v>
      </c>
    </row>
    <row r="87" spans="1:53" x14ac:dyDescent="0.25">
      <c r="A87" s="86"/>
      <c r="B87" s="86">
        <f>COUNTIF(B85:AF85,"J1")+COUNTIF(B85:AF85,"J38")+COUNTIF(B85:AF85,"N5")+COUNTIF(B85:AF85,"S20")</f>
        <v>11</v>
      </c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8"/>
      <c r="O87" s="88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H87" s="155" t="s">
        <v>22</v>
      </c>
      <c r="AI87" s="155"/>
      <c r="AK87" s="167" t="s">
        <v>23</v>
      </c>
      <c r="AL87" s="167"/>
      <c r="AQ87" s="168" t="s">
        <v>17</v>
      </c>
      <c r="AR87" s="168"/>
      <c r="AS87" s="168"/>
      <c r="AT87" s="168"/>
      <c r="AU87" s="34">
        <f>SUM(AU85:AU86)</f>
        <v>4.7541666666666664</v>
      </c>
    </row>
    <row r="88" spans="1:53" ht="14.45" x14ac:dyDescent="0.3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H88" s="169">
        <v>0</v>
      </c>
      <c r="AI88" s="169"/>
      <c r="AJ88" s="86"/>
      <c r="AK88" s="169">
        <v>0</v>
      </c>
      <c r="AL88" s="169"/>
      <c r="AQ88" s="170">
        <f>AU81+AK88-AH88</f>
        <v>59.99305555555555</v>
      </c>
      <c r="AR88" s="170"/>
      <c r="AS88" s="170"/>
      <c r="AT88" s="170"/>
      <c r="AU88" s="34">
        <f>AU87+AQ88</f>
        <v>64.74722222222222</v>
      </c>
    </row>
    <row r="89" spans="1:53" thickBot="1" x14ac:dyDescent="0.35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Q89" s="51"/>
      <c r="AR89" s="51"/>
      <c r="AS89" s="51"/>
      <c r="AT89" s="51"/>
      <c r="AU89" s="52"/>
    </row>
    <row r="90" spans="1:53" x14ac:dyDescent="0.25">
      <c r="A90" s="149">
        <v>40908</v>
      </c>
      <c r="B90" s="1" t="s">
        <v>2</v>
      </c>
      <c r="C90" s="40" t="s">
        <v>3</v>
      </c>
      <c r="D90" s="40" t="s">
        <v>4</v>
      </c>
      <c r="E90" s="1" t="s">
        <v>5</v>
      </c>
      <c r="F90" s="1" t="s">
        <v>0</v>
      </c>
      <c r="G90" s="1" t="s">
        <v>0</v>
      </c>
      <c r="H90" s="1" t="s">
        <v>1</v>
      </c>
      <c r="I90" s="1" t="s">
        <v>2</v>
      </c>
      <c r="J90" s="40" t="s">
        <v>3</v>
      </c>
      <c r="K90" s="40" t="s">
        <v>4</v>
      </c>
      <c r="L90" s="1" t="s">
        <v>5</v>
      </c>
      <c r="M90" s="1" t="s">
        <v>0</v>
      </c>
      <c r="N90" s="1" t="s">
        <v>0</v>
      </c>
      <c r="O90" s="1" t="s">
        <v>1</v>
      </c>
      <c r="P90" s="1" t="s">
        <v>2</v>
      </c>
      <c r="Q90" s="40" t="s">
        <v>3</v>
      </c>
      <c r="R90" s="40" t="s">
        <v>4</v>
      </c>
      <c r="S90" s="1" t="s">
        <v>5</v>
      </c>
      <c r="T90" s="1" t="s">
        <v>0</v>
      </c>
      <c r="U90" s="1" t="s">
        <v>0</v>
      </c>
      <c r="V90" s="1" t="s">
        <v>1</v>
      </c>
      <c r="W90" s="1" t="s">
        <v>2</v>
      </c>
      <c r="X90" s="40" t="s">
        <v>3</v>
      </c>
      <c r="Y90" s="40" t="s">
        <v>4</v>
      </c>
      <c r="Z90" s="1" t="s">
        <v>5</v>
      </c>
      <c r="AA90" s="1" t="s">
        <v>0</v>
      </c>
      <c r="AB90" s="1" t="s">
        <v>0</v>
      </c>
      <c r="AC90" s="1" t="s">
        <v>1</v>
      </c>
      <c r="AD90" s="1" t="s">
        <v>2</v>
      </c>
      <c r="AE90" s="40" t="s">
        <v>3</v>
      </c>
      <c r="AF90" s="40" t="s">
        <v>4</v>
      </c>
      <c r="AH90" s="151" t="s">
        <v>11</v>
      </c>
      <c r="AI90" s="151"/>
      <c r="AK90" s="152" t="s">
        <v>6</v>
      </c>
      <c r="AL90" s="152"/>
      <c r="AN90" s="153" t="s">
        <v>9</v>
      </c>
      <c r="AO90" s="153"/>
      <c r="AQ90" s="154" t="s">
        <v>7</v>
      </c>
      <c r="AR90" s="154"/>
      <c r="AT90" s="165" t="s">
        <v>16</v>
      </c>
      <c r="AU90" s="165"/>
      <c r="AW90" s="166" t="s">
        <v>25</v>
      </c>
      <c r="AX90" s="166"/>
      <c r="AZ90" s="166" t="s">
        <v>27</v>
      </c>
      <c r="BA90" s="166"/>
    </row>
    <row r="91" spans="1:53" ht="15.75" thickBot="1" x14ac:dyDescent="0.3">
      <c r="A91" s="150"/>
      <c r="B91" s="64">
        <v>1</v>
      </c>
      <c r="C91" s="41">
        <v>2</v>
      </c>
      <c r="D91" s="41">
        <v>3</v>
      </c>
      <c r="E91" s="102">
        <v>4</v>
      </c>
      <c r="F91" s="2">
        <v>5</v>
      </c>
      <c r="G91" s="2">
        <v>6</v>
      </c>
      <c r="H91" s="2">
        <v>7</v>
      </c>
      <c r="I91" s="2">
        <v>8</v>
      </c>
      <c r="J91" s="41">
        <v>9</v>
      </c>
      <c r="K91" s="41">
        <v>10</v>
      </c>
      <c r="L91" s="102">
        <v>11</v>
      </c>
      <c r="M91" s="2">
        <v>12</v>
      </c>
      <c r="N91" s="2">
        <v>13</v>
      </c>
      <c r="O91" s="2">
        <v>14</v>
      </c>
      <c r="P91" s="2">
        <v>15</v>
      </c>
      <c r="Q91" s="41">
        <v>16</v>
      </c>
      <c r="R91" s="41">
        <v>17</v>
      </c>
      <c r="S91" s="102">
        <v>18</v>
      </c>
      <c r="T91" s="2">
        <v>19</v>
      </c>
      <c r="U91" s="2">
        <v>20</v>
      </c>
      <c r="V91" s="2">
        <v>21</v>
      </c>
      <c r="W91" s="2">
        <v>22</v>
      </c>
      <c r="X91" s="41">
        <v>23</v>
      </c>
      <c r="Y91" s="41">
        <v>24</v>
      </c>
      <c r="Z91" s="102">
        <v>25</v>
      </c>
      <c r="AA91" s="2">
        <v>26</v>
      </c>
      <c r="AB91" s="2">
        <v>27</v>
      </c>
      <c r="AC91" s="2">
        <v>28</v>
      </c>
      <c r="AD91" s="2">
        <v>29</v>
      </c>
      <c r="AE91" s="41">
        <v>30</v>
      </c>
      <c r="AF91" s="41">
        <v>31</v>
      </c>
      <c r="AH91" s="25" t="s">
        <v>15</v>
      </c>
      <c r="AI91" s="25" t="s">
        <v>14</v>
      </c>
      <c r="AK91" s="27" t="s">
        <v>15</v>
      </c>
      <c r="AL91" s="27" t="s">
        <v>14</v>
      </c>
      <c r="AN91" s="29" t="s">
        <v>15</v>
      </c>
      <c r="AO91" s="29" t="s">
        <v>14</v>
      </c>
      <c r="AQ91" s="31" t="s">
        <v>15</v>
      </c>
      <c r="AR91" s="31" t="s">
        <v>14</v>
      </c>
      <c r="AT91" s="33" t="s">
        <v>15</v>
      </c>
      <c r="AU91" s="33" t="s">
        <v>14</v>
      </c>
      <c r="AW91" s="91" t="s">
        <v>15</v>
      </c>
      <c r="AX91" s="91" t="s">
        <v>14</v>
      </c>
      <c r="AZ91" s="91" t="s">
        <v>15</v>
      </c>
      <c r="BA91" s="91" t="s">
        <v>14</v>
      </c>
    </row>
    <row r="92" spans="1:53" ht="15.75" thickBot="1" x14ac:dyDescent="0.3">
      <c r="A92" s="83">
        <f>A8</f>
        <v>0</v>
      </c>
      <c r="B92" s="13" t="s">
        <v>8</v>
      </c>
      <c r="C92" s="103" t="s">
        <v>8</v>
      </c>
      <c r="D92" s="103" t="s">
        <v>8</v>
      </c>
      <c r="E92" s="36" t="s">
        <v>9</v>
      </c>
      <c r="F92" s="8" t="s">
        <v>10</v>
      </c>
      <c r="G92" s="8" t="s">
        <v>11</v>
      </c>
      <c r="H92" s="48" t="s">
        <v>11</v>
      </c>
      <c r="I92" s="48" t="s">
        <v>10</v>
      </c>
      <c r="J92" s="103" t="s">
        <v>8</v>
      </c>
      <c r="K92" s="44" t="s">
        <v>8</v>
      </c>
      <c r="L92" s="44" t="s">
        <v>9</v>
      </c>
      <c r="M92" s="48" t="s">
        <v>9</v>
      </c>
      <c r="N92" s="48" t="s">
        <v>10</v>
      </c>
      <c r="O92" s="48" t="s">
        <v>10</v>
      </c>
      <c r="P92" s="48" t="s">
        <v>10</v>
      </c>
      <c r="Q92" s="103" t="s">
        <v>6</v>
      </c>
      <c r="R92" s="44" t="s">
        <v>6</v>
      </c>
      <c r="S92" s="44" t="s">
        <v>10</v>
      </c>
      <c r="T92" s="48" t="s">
        <v>9</v>
      </c>
      <c r="U92" s="8" t="s">
        <v>9</v>
      </c>
      <c r="V92" s="36" t="s">
        <v>9</v>
      </c>
      <c r="W92" s="36" t="s">
        <v>9</v>
      </c>
      <c r="X92" s="103" t="s">
        <v>8</v>
      </c>
      <c r="Y92" s="44" t="s">
        <v>8</v>
      </c>
      <c r="Z92" s="44" t="s">
        <v>11</v>
      </c>
      <c r="AA92" s="48" t="s">
        <v>11</v>
      </c>
      <c r="AB92" s="48" t="s">
        <v>10</v>
      </c>
      <c r="AC92" s="9" t="s">
        <v>10</v>
      </c>
      <c r="AD92" s="9" t="s">
        <v>10</v>
      </c>
      <c r="AE92" s="103" t="s">
        <v>8</v>
      </c>
      <c r="AF92" s="53" t="s">
        <v>8</v>
      </c>
      <c r="AH92" s="25">
        <f>COUNTIF(B92:AF92,"N5")</f>
        <v>4</v>
      </c>
      <c r="AI92" s="26">
        <f>AH92*$AI$2</f>
        <v>2.1277777777777778</v>
      </c>
      <c r="AK92" s="27">
        <f>COUNTIF(B92:AF92,"J38")</f>
        <v>2</v>
      </c>
      <c r="AL92" s="28">
        <f>AK92*$AL$2</f>
        <v>1</v>
      </c>
      <c r="AN92" s="29">
        <f>COUNTIF(B92:AF92,"J1")</f>
        <v>7</v>
      </c>
      <c r="AO92" s="30">
        <f>AN92*$AO$2</f>
        <v>2.1875</v>
      </c>
      <c r="AQ92" s="31">
        <f>COUNTIF(A92:AF92,"S20")</f>
        <v>0</v>
      </c>
      <c r="AR92" s="32">
        <f>AQ92*$AR$2</f>
        <v>0</v>
      </c>
      <c r="AT92" s="33">
        <f>SUM(AH92,AK92,AN92,AQ92)</f>
        <v>13</v>
      </c>
      <c r="AU92" s="34">
        <f>SUM(AI92,AL92,AO92,AR92)</f>
        <v>5.3152777777777782</v>
      </c>
      <c r="AW92" s="91">
        <f>COUNTIF(B92:AG92,"CA")</f>
        <v>0</v>
      </c>
      <c r="AX92" s="93">
        <f>AW92*$AT$2</f>
        <v>0</v>
      </c>
      <c r="AZ92" s="91">
        <f>COUNTIF(B92:AG92,"CP")</f>
        <v>0</v>
      </c>
      <c r="BA92" s="93">
        <f>BA85+AZ92*$AU$2</f>
        <v>0</v>
      </c>
    </row>
    <row r="93" spans="1:53" x14ac:dyDescent="0.25">
      <c r="A93" s="84" t="s">
        <v>12</v>
      </c>
      <c r="B93" s="87"/>
      <c r="C93" s="105"/>
      <c r="D93" s="78"/>
      <c r="E93" s="79"/>
      <c r="F93" s="79"/>
      <c r="G93" s="87"/>
      <c r="H93" s="87"/>
      <c r="I93" s="87"/>
      <c r="J93" s="105"/>
      <c r="K93" s="78"/>
      <c r="L93" s="79"/>
      <c r="M93" s="79"/>
      <c r="N93" s="87"/>
      <c r="O93" s="87"/>
      <c r="P93" s="87"/>
      <c r="Q93" s="105"/>
      <c r="R93" s="78"/>
      <c r="S93" s="79"/>
      <c r="T93" s="79"/>
      <c r="U93" s="87"/>
      <c r="V93" s="87"/>
      <c r="W93" s="87"/>
      <c r="X93" s="105"/>
      <c r="Y93" s="78"/>
      <c r="Z93" s="79"/>
      <c r="AA93" s="79"/>
      <c r="AB93" s="87"/>
      <c r="AC93" s="87"/>
      <c r="AD93" s="89"/>
      <c r="AE93" s="105"/>
      <c r="AF93" s="78"/>
      <c r="AG93" s="21"/>
      <c r="AT93" s="74" t="s">
        <v>24</v>
      </c>
      <c r="AU93" s="34">
        <f>SUM(B93:AF93)</f>
        <v>0</v>
      </c>
    </row>
    <row r="94" spans="1:53" x14ac:dyDescent="0.25">
      <c r="AH94" s="155" t="s">
        <v>22</v>
      </c>
      <c r="AI94" s="155"/>
      <c r="AK94" s="167" t="s">
        <v>23</v>
      </c>
      <c r="AL94" s="167"/>
      <c r="AQ94" s="168" t="s">
        <v>17</v>
      </c>
      <c r="AR94" s="168"/>
      <c r="AS94" s="168"/>
      <c r="AT94" s="168"/>
      <c r="AU94" s="34">
        <f>SUM(AU92:AU93)</f>
        <v>5.3152777777777782</v>
      </c>
    </row>
    <row r="95" spans="1:53" x14ac:dyDescent="0.25">
      <c r="AH95" s="169">
        <v>0</v>
      </c>
      <c r="AI95" s="169"/>
      <c r="AJ95" s="86"/>
      <c r="AK95" s="169">
        <v>0</v>
      </c>
      <c r="AL95" s="169"/>
      <c r="AM95" s="86"/>
      <c r="AQ95" s="170">
        <f>AU88+AK95-AH95</f>
        <v>64.74722222222222</v>
      </c>
      <c r="AR95" s="170"/>
      <c r="AS95" s="170"/>
      <c r="AT95" s="170"/>
      <c r="AU95" s="34">
        <f>AU94+AQ95</f>
        <v>70.0625</v>
      </c>
    </row>
    <row r="96" spans="1:53" ht="15.75" thickBot="1" x14ac:dyDescent="0.3"/>
    <row r="97" spans="2:46" x14ac:dyDescent="0.25">
      <c r="B97" s="200" t="s">
        <v>32</v>
      </c>
      <c r="C97" s="201"/>
      <c r="D97" s="201"/>
      <c r="E97" s="201"/>
      <c r="F97" s="201"/>
      <c r="G97" s="201"/>
      <c r="H97" s="201"/>
      <c r="I97" s="202"/>
      <c r="K97" s="200" t="s">
        <v>33</v>
      </c>
      <c r="L97" s="201"/>
      <c r="M97" s="201"/>
      <c r="N97" s="201"/>
      <c r="O97" s="201"/>
      <c r="P97" s="201"/>
      <c r="Q97" s="201"/>
      <c r="R97" s="202"/>
      <c r="S97" s="132" t="s">
        <v>34</v>
      </c>
      <c r="U97">
        <f>B87+B80+B73+B66+B59+B52+B45+B38+B31+B24+B17+B10</f>
        <v>173</v>
      </c>
    </row>
    <row r="98" spans="2:46" x14ac:dyDescent="0.25">
      <c r="B98" s="188" t="s">
        <v>9</v>
      </c>
      <c r="C98" s="189"/>
      <c r="D98" s="190" t="s">
        <v>7</v>
      </c>
      <c r="E98" s="190"/>
      <c r="F98" s="191" t="s">
        <v>11</v>
      </c>
      <c r="G98" s="191"/>
      <c r="H98" s="192" t="s">
        <v>6</v>
      </c>
      <c r="I98" s="193"/>
      <c r="K98" s="188" t="s">
        <v>9</v>
      </c>
      <c r="L98" s="189"/>
      <c r="M98" s="190" t="s">
        <v>7</v>
      </c>
      <c r="N98" s="190"/>
      <c r="O98" s="191" t="s">
        <v>11</v>
      </c>
      <c r="P98" s="191"/>
      <c r="Q98" s="192" t="s">
        <v>6</v>
      </c>
      <c r="R98" s="193"/>
      <c r="S98" t="s">
        <v>35</v>
      </c>
      <c r="AR98" s="23"/>
    </row>
    <row r="99" spans="2:46" x14ac:dyDescent="0.25">
      <c r="B99" s="188">
        <v>127</v>
      </c>
      <c r="C99" s="189"/>
      <c r="D99" s="190">
        <v>23</v>
      </c>
      <c r="E99" s="190"/>
      <c r="F99" s="191">
        <v>38</v>
      </c>
      <c r="G99" s="191"/>
      <c r="H99" s="192">
        <v>12</v>
      </c>
      <c r="I99" s="193"/>
      <c r="K99" s="188">
        <f>AN8+AN15+AN22+AN29+AN36+AN43+AN50+AN57+AN64+AN71+AN78+AN85</f>
        <v>99</v>
      </c>
      <c r="L99" s="189"/>
      <c r="M99" s="190">
        <f>AQ8+AQ15+AQ22+AQ29+AQ36+AQ43+AQ50+AQ57+AQ64+AQ71+AQ78+AQ85</f>
        <v>22</v>
      </c>
      <c r="N99" s="190"/>
      <c r="O99" s="191">
        <f>AH8+AH15+AH22+AH29+AH36+AH43+AH50+AH57+AH64+AH71+AH78+AH85</f>
        <v>41</v>
      </c>
      <c r="P99" s="191"/>
      <c r="Q99" s="192">
        <f>AK8+AK15+AK22+AK29+AK36+AK43+AK50+AK57+AK64+AK71+AK78+AK85</f>
        <v>11</v>
      </c>
      <c r="R99" s="193"/>
      <c r="S99">
        <f>K99+M99+O99+Q99</f>
        <v>173</v>
      </c>
      <c r="AT99" s="23"/>
    </row>
    <row r="100" spans="2:46" x14ac:dyDescent="0.25">
      <c r="B100" s="194">
        <f>B99*AO2</f>
        <v>39.6875</v>
      </c>
      <c r="C100" s="195"/>
      <c r="D100" s="196">
        <f>D99*AR2</f>
        <v>7.1875</v>
      </c>
      <c r="E100" s="196"/>
      <c r="F100" s="197">
        <f>F99*AI2</f>
        <v>20.213888888888889</v>
      </c>
      <c r="G100" s="197"/>
      <c r="H100" s="198">
        <f>H99*AL2</f>
        <v>6</v>
      </c>
      <c r="I100" s="199"/>
      <c r="K100" s="194">
        <f>K99*AO2</f>
        <v>30.9375</v>
      </c>
      <c r="L100" s="195"/>
      <c r="M100" s="196">
        <f>M99*AR2</f>
        <v>6.875</v>
      </c>
      <c r="N100" s="196"/>
      <c r="O100" s="197">
        <f>O99*AI2</f>
        <v>21.809722222222224</v>
      </c>
      <c r="P100" s="197"/>
      <c r="Q100" s="198">
        <f>Q99*AL2</f>
        <v>5.5</v>
      </c>
      <c r="R100" s="199"/>
    </row>
    <row r="101" spans="2:46" ht="15.75" thickBot="1" x14ac:dyDescent="0.3">
      <c r="B101" s="185">
        <f>B100+D100+F100+H100</f>
        <v>73.088888888888889</v>
      </c>
      <c r="C101" s="186"/>
      <c r="D101" s="186"/>
      <c r="E101" s="186"/>
      <c r="F101" s="186"/>
      <c r="G101" s="186"/>
      <c r="H101" s="186"/>
      <c r="I101" s="187"/>
      <c r="K101" s="185">
        <f>K100+M100+O100+Q100</f>
        <v>65.12222222222222</v>
      </c>
      <c r="L101" s="186"/>
      <c r="M101" s="186"/>
      <c r="N101" s="186"/>
      <c r="O101" s="186"/>
      <c r="P101" s="186"/>
      <c r="Q101" s="186"/>
      <c r="R101" s="187"/>
    </row>
  </sheetData>
  <mergeCells count="223">
    <mergeCell ref="AZ69:BA69"/>
    <mergeCell ref="AZ76:BA76"/>
    <mergeCell ref="AZ83:BA83"/>
    <mergeCell ref="AZ90:BA90"/>
    <mergeCell ref="AZ6:BA6"/>
    <mergeCell ref="AZ13:BA13"/>
    <mergeCell ref="AZ20:BA20"/>
    <mergeCell ref="AZ27:BA27"/>
    <mergeCell ref="AZ34:BA34"/>
    <mergeCell ref="AZ41:BA41"/>
    <mergeCell ref="AZ48:BA48"/>
    <mergeCell ref="AZ55:BA55"/>
    <mergeCell ref="AZ62:BA62"/>
    <mergeCell ref="AW90:AX90"/>
    <mergeCell ref="AH94:AI94"/>
    <mergeCell ref="AK94:AL94"/>
    <mergeCell ref="AQ94:AT94"/>
    <mergeCell ref="AH95:AI95"/>
    <mergeCell ref="AK95:AL95"/>
    <mergeCell ref="AQ95:AT95"/>
    <mergeCell ref="A90:A91"/>
    <mergeCell ref="AH90:AI90"/>
    <mergeCell ref="AK90:AL90"/>
    <mergeCell ref="AN90:AO90"/>
    <mergeCell ref="AQ90:AR90"/>
    <mergeCell ref="AT90:AU90"/>
    <mergeCell ref="AW83:AX83"/>
    <mergeCell ref="AH87:AI87"/>
    <mergeCell ref="AK87:AL87"/>
    <mergeCell ref="AQ87:AT87"/>
    <mergeCell ref="AH88:AI88"/>
    <mergeCell ref="AK88:AL88"/>
    <mergeCell ref="AQ88:AT88"/>
    <mergeCell ref="A83:A84"/>
    <mergeCell ref="AH83:AI83"/>
    <mergeCell ref="AK83:AL83"/>
    <mergeCell ref="AN83:AO83"/>
    <mergeCell ref="AQ83:AR83"/>
    <mergeCell ref="AT83:AU83"/>
    <mergeCell ref="AW76:AX76"/>
    <mergeCell ref="AH80:AI80"/>
    <mergeCell ref="AK80:AL80"/>
    <mergeCell ref="AQ80:AT80"/>
    <mergeCell ref="AH81:AI81"/>
    <mergeCell ref="AK81:AL81"/>
    <mergeCell ref="AQ81:AT81"/>
    <mergeCell ref="A76:A77"/>
    <mergeCell ref="AH76:AI76"/>
    <mergeCell ref="AK76:AL76"/>
    <mergeCell ref="AN76:AO76"/>
    <mergeCell ref="AQ76:AR76"/>
    <mergeCell ref="AT76:AU76"/>
    <mergeCell ref="AW69:AX69"/>
    <mergeCell ref="AH73:AI73"/>
    <mergeCell ref="AK73:AL73"/>
    <mergeCell ref="AQ73:AT73"/>
    <mergeCell ref="AH74:AI74"/>
    <mergeCell ref="AK74:AL74"/>
    <mergeCell ref="AQ74:AT74"/>
    <mergeCell ref="A69:A70"/>
    <mergeCell ref="AH69:AI69"/>
    <mergeCell ref="AK69:AL69"/>
    <mergeCell ref="AN69:AO69"/>
    <mergeCell ref="AQ69:AR69"/>
    <mergeCell ref="AT69:AU69"/>
    <mergeCell ref="AW62:AX62"/>
    <mergeCell ref="AH66:AI66"/>
    <mergeCell ref="AK66:AL66"/>
    <mergeCell ref="AQ66:AT66"/>
    <mergeCell ref="AH67:AI67"/>
    <mergeCell ref="AK67:AL67"/>
    <mergeCell ref="AQ67:AT67"/>
    <mergeCell ref="A62:A63"/>
    <mergeCell ref="AH62:AI62"/>
    <mergeCell ref="AK62:AL62"/>
    <mergeCell ref="AN62:AO62"/>
    <mergeCell ref="AQ62:AR62"/>
    <mergeCell ref="AT62:AU62"/>
    <mergeCell ref="AW55:AX55"/>
    <mergeCell ref="AH59:AI59"/>
    <mergeCell ref="AK59:AL59"/>
    <mergeCell ref="AQ59:AT59"/>
    <mergeCell ref="AH60:AI60"/>
    <mergeCell ref="AK60:AL60"/>
    <mergeCell ref="AQ60:AT60"/>
    <mergeCell ref="A55:A56"/>
    <mergeCell ref="AH55:AI55"/>
    <mergeCell ref="AK55:AL55"/>
    <mergeCell ref="AN55:AO55"/>
    <mergeCell ref="AQ55:AR55"/>
    <mergeCell ref="AT55:AU55"/>
    <mergeCell ref="AW48:AX48"/>
    <mergeCell ref="AH52:AI52"/>
    <mergeCell ref="AK52:AL52"/>
    <mergeCell ref="AQ52:AT52"/>
    <mergeCell ref="AH53:AI53"/>
    <mergeCell ref="AK53:AL53"/>
    <mergeCell ref="AQ53:AT53"/>
    <mergeCell ref="A48:A49"/>
    <mergeCell ref="AH48:AI48"/>
    <mergeCell ref="AK48:AL48"/>
    <mergeCell ref="AN48:AO48"/>
    <mergeCell ref="AQ48:AR48"/>
    <mergeCell ref="AT48:AU48"/>
    <mergeCell ref="AW41:AX41"/>
    <mergeCell ref="AH45:AI45"/>
    <mergeCell ref="AK45:AL45"/>
    <mergeCell ref="AQ45:AT45"/>
    <mergeCell ref="AH46:AI46"/>
    <mergeCell ref="AK46:AL46"/>
    <mergeCell ref="AQ46:AT46"/>
    <mergeCell ref="A41:A42"/>
    <mergeCell ref="AH41:AI41"/>
    <mergeCell ref="AK41:AL41"/>
    <mergeCell ref="AN41:AO41"/>
    <mergeCell ref="AQ41:AR41"/>
    <mergeCell ref="AT41:AU41"/>
    <mergeCell ref="AW34:AX34"/>
    <mergeCell ref="AH38:AI38"/>
    <mergeCell ref="AK38:AL38"/>
    <mergeCell ref="AQ38:AT38"/>
    <mergeCell ref="AH39:AI39"/>
    <mergeCell ref="AK39:AL39"/>
    <mergeCell ref="AQ39:AT39"/>
    <mergeCell ref="A34:A35"/>
    <mergeCell ref="AH34:AI34"/>
    <mergeCell ref="AK34:AL34"/>
    <mergeCell ref="AN34:AO34"/>
    <mergeCell ref="AQ34:AR34"/>
    <mergeCell ref="AT34:AU34"/>
    <mergeCell ref="AW27:AX27"/>
    <mergeCell ref="AH31:AI31"/>
    <mergeCell ref="AK31:AL31"/>
    <mergeCell ref="AQ31:AT31"/>
    <mergeCell ref="AH32:AI32"/>
    <mergeCell ref="AK32:AL32"/>
    <mergeCell ref="AQ32:AT32"/>
    <mergeCell ref="A27:A28"/>
    <mergeCell ref="AH27:AI27"/>
    <mergeCell ref="AK27:AL27"/>
    <mergeCell ref="AN27:AO27"/>
    <mergeCell ref="AQ27:AR27"/>
    <mergeCell ref="AT27:AU27"/>
    <mergeCell ref="AW20:AX20"/>
    <mergeCell ref="AH24:AI24"/>
    <mergeCell ref="AK24:AL24"/>
    <mergeCell ref="AQ24:AT24"/>
    <mergeCell ref="AH25:AI25"/>
    <mergeCell ref="AK25:AL25"/>
    <mergeCell ref="AQ25:AT25"/>
    <mergeCell ref="A20:A21"/>
    <mergeCell ref="AH20:AI20"/>
    <mergeCell ref="AK20:AL20"/>
    <mergeCell ref="AN20:AO20"/>
    <mergeCell ref="AQ20:AR20"/>
    <mergeCell ref="AT20:AU20"/>
    <mergeCell ref="AW13:AX13"/>
    <mergeCell ref="AH17:AI17"/>
    <mergeCell ref="AK17:AL17"/>
    <mergeCell ref="AQ17:AT17"/>
    <mergeCell ref="AH18:AI18"/>
    <mergeCell ref="AK18:AL18"/>
    <mergeCell ref="AQ18:AT18"/>
    <mergeCell ref="A13:A14"/>
    <mergeCell ref="AH13:AI13"/>
    <mergeCell ref="AK13:AL13"/>
    <mergeCell ref="AN13:AO13"/>
    <mergeCell ref="AQ13:AR13"/>
    <mergeCell ref="AT13:AU13"/>
    <mergeCell ref="AT6:AU6"/>
    <mergeCell ref="AW6:AX6"/>
    <mergeCell ref="AH10:AI10"/>
    <mergeCell ref="AK10:AL10"/>
    <mergeCell ref="AQ10:AT10"/>
    <mergeCell ref="AH11:AI11"/>
    <mergeCell ref="AK11:AL11"/>
    <mergeCell ref="AQ11:AT11"/>
    <mergeCell ref="W3:AA4"/>
    <mergeCell ref="AN6:AO6"/>
    <mergeCell ref="AQ6:AR6"/>
    <mergeCell ref="B2:D2"/>
    <mergeCell ref="F2:G2"/>
    <mergeCell ref="O2:P2"/>
    <mergeCell ref="R2:S3"/>
    <mergeCell ref="W2:AA2"/>
    <mergeCell ref="B3:D4"/>
    <mergeCell ref="F3:G4"/>
    <mergeCell ref="I3:J3"/>
    <mergeCell ref="L3:M3"/>
    <mergeCell ref="O3:P3"/>
    <mergeCell ref="F98:G98"/>
    <mergeCell ref="H98:I98"/>
    <mergeCell ref="K98:L98"/>
    <mergeCell ref="M98:N98"/>
    <mergeCell ref="O98:P98"/>
    <mergeCell ref="Q98:R98"/>
    <mergeCell ref="A6:A7"/>
    <mergeCell ref="AH6:AI6"/>
    <mergeCell ref="AK6:AL6"/>
    <mergeCell ref="B101:I101"/>
    <mergeCell ref="K101:R101"/>
    <mergeCell ref="AB2:AE2"/>
    <mergeCell ref="AB3:AE4"/>
    <mergeCell ref="B99:C99"/>
    <mergeCell ref="D99:E99"/>
    <mergeCell ref="F99:G99"/>
    <mergeCell ref="H99:I99"/>
    <mergeCell ref="K99:L99"/>
    <mergeCell ref="M99:N99"/>
    <mergeCell ref="O99:P99"/>
    <mergeCell ref="Q99:R99"/>
    <mergeCell ref="B100:C100"/>
    <mergeCell ref="D100:E100"/>
    <mergeCell ref="F100:G100"/>
    <mergeCell ref="H100:I100"/>
    <mergeCell ref="K100:L100"/>
    <mergeCell ref="M100:N100"/>
    <mergeCell ref="O100:P100"/>
    <mergeCell ref="Q100:R100"/>
    <mergeCell ref="B97:I97"/>
    <mergeCell ref="K97:R97"/>
    <mergeCell ref="B98:C98"/>
    <mergeCell ref="D98:E98"/>
  </mergeCells>
  <conditionalFormatting sqref="E14:G14 L14:N14 S14:U14 Z14:AB14">
    <cfRule type="cellIs" dxfId="873" priority="363" stopIfTrue="1" operator="equal">
      <formula>"W"</formula>
    </cfRule>
    <cfRule type="cellIs" dxfId="872" priority="364" stopIfTrue="1" operator="equal">
      <formula>"S"</formula>
    </cfRule>
    <cfRule type="expression" dxfId="871" priority="365" stopIfTrue="1">
      <formula>OR(E13="D",E13="S",E13="F")</formula>
    </cfRule>
  </conditionalFormatting>
  <conditionalFormatting sqref="B3:D4">
    <cfRule type="cellIs" dxfId="870" priority="218" operator="lessThan">
      <formula>65.0416666666667</formula>
    </cfRule>
    <cfRule type="cellIs" dxfId="869" priority="219" operator="greaterThan">
      <formula>65.0416666666667</formula>
    </cfRule>
  </conditionalFormatting>
  <conditionalFormatting sqref="R2:S3">
    <cfRule type="cellIs" dxfId="868" priority="217" operator="greaterThan">
      <formula>0</formula>
    </cfRule>
  </conditionalFormatting>
  <conditionalFormatting sqref="B22:AF22">
    <cfRule type="cellIs" dxfId="867" priority="173" stopIfTrue="1" operator="equal">
      <formula>"RH"</formula>
    </cfRule>
    <cfRule type="cellIs" dxfId="866" priority="329" stopIfTrue="1" operator="equal">
      <formula>"J38"</formula>
    </cfRule>
    <cfRule type="cellIs" dxfId="865" priority="330" stopIfTrue="1" operator="equal">
      <formula>"CA"</formula>
    </cfRule>
    <cfRule type="cellIs" dxfId="864" priority="331" stopIfTrue="1" operator="equal">
      <formula>"S20"</formula>
    </cfRule>
    <cfRule type="cellIs" dxfId="863" priority="335" stopIfTrue="1" operator="equal">
      <formula>"J1"</formula>
    </cfRule>
    <cfRule type="cellIs" dxfId="862" priority="336" stopIfTrue="1" operator="equal">
      <formula>"R"</formula>
    </cfRule>
    <cfRule type="cellIs" dxfId="861" priority="339" stopIfTrue="1" operator="equal">
      <formula>"N5"</formula>
    </cfRule>
  </conditionalFormatting>
  <conditionalFormatting sqref="B29:N29 S29:AE29">
    <cfRule type="cellIs" dxfId="860" priority="172" stopIfTrue="1" operator="equal">
      <formula>"RH"</formula>
    </cfRule>
    <cfRule type="cellIs" dxfId="859" priority="216" stopIfTrue="1" operator="equal">
      <formula>"J38"</formula>
    </cfRule>
    <cfRule type="cellIs" dxfId="858" priority="316" stopIfTrue="1" operator="equal">
      <formula>"N5"</formula>
    </cfRule>
    <cfRule type="cellIs" dxfId="857" priority="317" stopIfTrue="1" operator="equal">
      <formula>"CA"</formula>
    </cfRule>
    <cfRule type="cellIs" dxfId="856" priority="320" stopIfTrue="1" operator="equal">
      <formula>"J1"</formula>
    </cfRule>
    <cfRule type="cellIs" dxfId="855" priority="321" stopIfTrue="1" operator="equal">
      <formula>"R"</formula>
    </cfRule>
    <cfRule type="cellIs" dxfId="854" priority="325" stopIfTrue="1" operator="equal">
      <formula>"S20"</formula>
    </cfRule>
  </conditionalFormatting>
  <conditionalFormatting sqref="B36:O36 Q36:AD36">
    <cfRule type="cellIs" dxfId="853" priority="215" stopIfTrue="1" operator="equal">
      <formula>"S20"</formula>
    </cfRule>
    <cfRule type="cellIs" dxfId="852" priority="301" stopIfTrue="1" operator="equal">
      <formula>"N5"</formula>
    </cfRule>
    <cfRule type="cellIs" dxfId="851" priority="302" stopIfTrue="1" operator="equal">
      <formula>"J38"</formula>
    </cfRule>
    <cfRule type="cellIs" dxfId="850" priority="303" stopIfTrue="1" operator="equal">
      <formula>"CA"</formula>
    </cfRule>
    <cfRule type="cellIs" dxfId="849" priority="304" stopIfTrue="1" operator="equal">
      <formula>"J1"</formula>
    </cfRule>
    <cfRule type="cellIs" dxfId="848" priority="305" stopIfTrue="1" operator="equal">
      <formula>"R"</formula>
    </cfRule>
  </conditionalFormatting>
  <conditionalFormatting sqref="B43:AE43">
    <cfRule type="cellIs" dxfId="847" priority="170" stopIfTrue="1" operator="equal">
      <formula>"RH"</formula>
    </cfRule>
    <cfRule type="cellIs" dxfId="846" priority="280" stopIfTrue="1" operator="equal">
      <formula>"N5"</formula>
    </cfRule>
    <cfRule type="cellIs" dxfId="845" priority="281" stopIfTrue="1" operator="equal">
      <formula>"CA"</formula>
    </cfRule>
    <cfRule type="cellIs" dxfId="844" priority="282" stopIfTrue="1" operator="equal">
      <formula>"S20"</formula>
    </cfRule>
    <cfRule type="cellIs" dxfId="843" priority="294" stopIfTrue="1" operator="equal">
      <formula>"J38"</formula>
    </cfRule>
    <cfRule type="cellIs" dxfId="842" priority="296" stopIfTrue="1" operator="equal">
      <formula>"J1"</formula>
    </cfRule>
    <cfRule type="cellIs" dxfId="841" priority="297" stopIfTrue="1" operator="equal">
      <formula>"R"</formula>
    </cfRule>
  </conditionalFormatting>
  <conditionalFormatting sqref="B50:F50 L50:M50 Z50:AE50 S50:T50 O50">
    <cfRule type="cellIs" dxfId="840" priority="169" stopIfTrue="1" operator="equal">
      <formula>"RH"</formula>
    </cfRule>
    <cfRule type="cellIs" dxfId="839" priority="214" stopIfTrue="1" operator="equal">
      <formula>"S20"</formula>
    </cfRule>
    <cfRule type="cellIs" dxfId="838" priority="256" stopIfTrue="1" operator="equal">
      <formula>"J1"</formula>
    </cfRule>
    <cfRule type="cellIs" dxfId="837" priority="257" stopIfTrue="1" operator="equal">
      <formula>"R"</formula>
    </cfRule>
    <cfRule type="cellIs" dxfId="836" priority="258" stopIfTrue="1" operator="equal">
      <formula>"N5"</formula>
    </cfRule>
    <cfRule type="cellIs" dxfId="835" priority="260" stopIfTrue="1" operator="equal">
      <formula>"CA"</formula>
    </cfRule>
    <cfRule type="cellIs" dxfId="834" priority="264" stopIfTrue="1" operator="equal">
      <formula>"J38"</formula>
    </cfRule>
  </conditionalFormatting>
  <conditionalFormatting sqref="D57:E57 AA57:AC57">
    <cfRule type="cellIs" dxfId="833" priority="168" stopIfTrue="1" operator="equal">
      <formula>"RH"</formula>
    </cfRule>
    <cfRule type="cellIs" dxfId="832" priority="226" stopIfTrue="1" operator="equal">
      <formula>"N5"</formula>
    </cfRule>
    <cfRule type="cellIs" dxfId="831" priority="227" stopIfTrue="1" operator="equal">
      <formula>"J38"</formula>
    </cfRule>
    <cfRule type="cellIs" dxfId="830" priority="228" stopIfTrue="1" operator="equal">
      <formula>"CA"</formula>
    </cfRule>
    <cfRule type="cellIs" dxfId="829" priority="235" stopIfTrue="1" operator="equal">
      <formula>"S20"</formula>
    </cfRule>
    <cfRule type="cellIs" dxfId="828" priority="239" stopIfTrue="1" operator="equal">
      <formula>"J1"</formula>
    </cfRule>
    <cfRule type="cellIs" dxfId="827" priority="240" stopIfTrue="1" operator="equal">
      <formula>"R"</formula>
    </cfRule>
  </conditionalFormatting>
  <conditionalFormatting sqref="B64:AE64 B78:AE78 B85:AF85 B92:AF92 B71:AF71">
    <cfRule type="cellIs" dxfId="826" priority="220" stopIfTrue="1" operator="equal">
      <formula>"N5"</formula>
    </cfRule>
    <cfRule type="cellIs" dxfId="825" priority="221" stopIfTrue="1" operator="equal">
      <formula>"CA"</formula>
    </cfRule>
    <cfRule type="cellIs" dxfId="824" priority="223" stopIfTrue="1" operator="equal">
      <formula>"R"</formula>
    </cfRule>
    <cfRule type="cellIs" dxfId="823" priority="224" stopIfTrue="1" operator="equal">
      <formula>"S20"</formula>
    </cfRule>
    <cfRule type="cellIs" dxfId="822" priority="225" stopIfTrue="1" operator="equal">
      <formula>"J38"</formula>
    </cfRule>
  </conditionalFormatting>
  <conditionalFormatting sqref="B64:AE64 B78:AE78 B85:AF85 B92:AF92 B71:AF71">
    <cfRule type="cellIs" dxfId="821" priority="222" stopIfTrue="1" operator="equal">
      <formula>"J1"</formula>
    </cfRule>
  </conditionalFormatting>
  <conditionalFormatting sqref="B8:G8">
    <cfRule type="cellIs" dxfId="820" priority="175" stopIfTrue="1" operator="equal">
      <formula>"RH"</formula>
    </cfRule>
    <cfRule type="cellIs" dxfId="819" priority="208" stopIfTrue="1" operator="equal">
      <formula>"N5"</formula>
    </cfRule>
    <cfRule type="cellIs" dxfId="818" priority="209" stopIfTrue="1" operator="equal">
      <formula>"CA"</formula>
    </cfRule>
    <cfRule type="cellIs" dxfId="817" priority="211" stopIfTrue="1" operator="equal">
      <formula>"R"</formula>
    </cfRule>
    <cfRule type="cellIs" dxfId="816" priority="212" stopIfTrue="1" operator="equal">
      <formula>"S20"</formula>
    </cfRule>
    <cfRule type="cellIs" dxfId="815" priority="213" stopIfTrue="1" operator="equal">
      <formula>"J38"</formula>
    </cfRule>
  </conditionalFormatting>
  <conditionalFormatting sqref="B8:G8">
    <cfRule type="cellIs" dxfId="814" priority="210" stopIfTrue="1" operator="equal">
      <formula>"J1"</formula>
    </cfRule>
  </conditionalFormatting>
  <conditionalFormatting sqref="B8:G8">
    <cfRule type="cellIs" dxfId="813" priority="207" stopIfTrue="1" operator="equal">
      <formula>"CP"</formula>
    </cfRule>
  </conditionalFormatting>
  <conditionalFormatting sqref="B15:AD15">
    <cfRule type="cellIs" dxfId="812" priority="174" stopIfTrue="1" operator="equal">
      <formula>"RH"</formula>
    </cfRule>
    <cfRule type="cellIs" dxfId="811" priority="201" stopIfTrue="1" operator="equal">
      <formula>"N5"</formula>
    </cfRule>
    <cfRule type="cellIs" dxfId="810" priority="202" stopIfTrue="1" operator="equal">
      <formula>"J38"</formula>
    </cfRule>
    <cfRule type="cellIs" dxfId="809" priority="203" stopIfTrue="1" operator="equal">
      <formula>"CA"</formula>
    </cfRule>
    <cfRule type="cellIs" dxfId="808" priority="204" stopIfTrue="1" operator="equal">
      <formula>"S20"</formula>
    </cfRule>
    <cfRule type="cellIs" dxfId="807" priority="205" stopIfTrue="1" operator="equal">
      <formula>"J1"</formula>
    </cfRule>
    <cfRule type="cellIs" dxfId="806" priority="206" stopIfTrue="1" operator="equal">
      <formula>"R"</formula>
    </cfRule>
  </conditionalFormatting>
  <conditionalFormatting sqref="B36:O36 Q36:AF36">
    <cfRule type="cellIs" dxfId="805" priority="171" stopIfTrue="1" operator="equal">
      <formula>"RH"</formula>
    </cfRule>
  </conditionalFormatting>
  <conditionalFormatting sqref="B64:AE64">
    <cfRule type="cellIs" dxfId="804" priority="167" stopIfTrue="1" operator="equal">
      <formula>"RH"</formula>
    </cfRule>
  </conditionalFormatting>
  <conditionalFormatting sqref="G50:K50">
    <cfRule type="cellIs" dxfId="803" priority="158" stopIfTrue="1" operator="equal">
      <formula>"RH"</formula>
    </cfRule>
    <cfRule type="cellIs" dxfId="802" priority="159" stopIfTrue="1" operator="equal">
      <formula>"N5"</formula>
    </cfRule>
    <cfRule type="cellIs" dxfId="801" priority="160" stopIfTrue="1" operator="equal">
      <formula>"CA"</formula>
    </cfRule>
    <cfRule type="cellIs" dxfId="800" priority="161" stopIfTrue="1" operator="equal">
      <formula>"S20"</formula>
    </cfRule>
    <cfRule type="cellIs" dxfId="799" priority="162" stopIfTrue="1" operator="equal">
      <formula>"J38"</formula>
    </cfRule>
    <cfRule type="cellIs" dxfId="798" priority="163" stopIfTrue="1" operator="equal">
      <formula>"J1"</formula>
    </cfRule>
    <cfRule type="cellIs" dxfId="797" priority="164" stopIfTrue="1" operator="equal">
      <formula>"R"</formula>
    </cfRule>
  </conditionalFormatting>
  <conditionalFormatting sqref="U50:V50">
    <cfRule type="cellIs" dxfId="796" priority="151" stopIfTrue="1" operator="equal">
      <formula>"RH"</formula>
    </cfRule>
    <cfRule type="cellIs" dxfId="795" priority="152" stopIfTrue="1" operator="equal">
      <formula>"N5"</formula>
    </cfRule>
    <cfRule type="cellIs" dxfId="794" priority="153" stopIfTrue="1" operator="equal">
      <formula>"CA"</formula>
    </cfRule>
    <cfRule type="cellIs" dxfId="793" priority="154" stopIfTrue="1" operator="equal">
      <formula>"S20"</formula>
    </cfRule>
    <cfRule type="cellIs" dxfId="792" priority="155" stopIfTrue="1" operator="equal">
      <formula>"J38"</formula>
    </cfRule>
    <cfRule type="cellIs" dxfId="791" priority="156" stopIfTrue="1" operator="equal">
      <formula>"J1"</formula>
    </cfRule>
    <cfRule type="cellIs" dxfId="790" priority="157" stopIfTrue="1" operator="equal">
      <formula>"R"</formula>
    </cfRule>
  </conditionalFormatting>
  <conditionalFormatting sqref="P50:R50">
    <cfRule type="cellIs" dxfId="789" priority="145" stopIfTrue="1" operator="equal">
      <formula>"S20"</formula>
    </cfRule>
    <cfRule type="cellIs" dxfId="788" priority="146" stopIfTrue="1" operator="equal">
      <formula>"N5"</formula>
    </cfRule>
    <cfRule type="cellIs" dxfId="787" priority="147" stopIfTrue="1" operator="equal">
      <formula>"J38"</formula>
    </cfRule>
    <cfRule type="cellIs" dxfId="786" priority="148" stopIfTrue="1" operator="equal">
      <formula>"CA"</formula>
    </cfRule>
    <cfRule type="cellIs" dxfId="785" priority="149" stopIfTrue="1" operator="equal">
      <formula>"J1"</formula>
    </cfRule>
    <cfRule type="cellIs" dxfId="784" priority="150" stopIfTrue="1" operator="equal">
      <formula>"R"</formula>
    </cfRule>
  </conditionalFormatting>
  <conditionalFormatting sqref="P50:R50">
    <cfRule type="cellIs" dxfId="783" priority="144" stopIfTrue="1" operator="equal">
      <formula>"RH"</formula>
    </cfRule>
  </conditionalFormatting>
  <conditionalFormatting sqref="N50">
    <cfRule type="cellIs" dxfId="782" priority="138" stopIfTrue="1" operator="equal">
      <formula>"S20"</formula>
    </cfRule>
    <cfRule type="cellIs" dxfId="781" priority="139" stopIfTrue="1" operator="equal">
      <formula>"N5"</formula>
    </cfRule>
    <cfRule type="cellIs" dxfId="780" priority="140" stopIfTrue="1" operator="equal">
      <formula>"J38"</formula>
    </cfRule>
    <cfRule type="cellIs" dxfId="779" priority="141" stopIfTrue="1" operator="equal">
      <formula>"CA"</formula>
    </cfRule>
    <cfRule type="cellIs" dxfId="778" priority="142" stopIfTrue="1" operator="equal">
      <formula>"J1"</formula>
    </cfRule>
    <cfRule type="cellIs" dxfId="777" priority="143" stopIfTrue="1" operator="equal">
      <formula>"R"</formula>
    </cfRule>
  </conditionalFormatting>
  <conditionalFormatting sqref="N50">
    <cfRule type="cellIs" dxfId="776" priority="137" stopIfTrue="1" operator="equal">
      <formula>"RH"</formula>
    </cfRule>
  </conditionalFormatting>
  <conditionalFormatting sqref="O29:R29">
    <cfRule type="cellIs" dxfId="775" priority="130" stopIfTrue="1" operator="equal">
      <formula>"RH"</formula>
    </cfRule>
    <cfRule type="cellIs" dxfId="774" priority="131" stopIfTrue="1" operator="equal">
      <formula>"J38"</formula>
    </cfRule>
    <cfRule type="cellIs" dxfId="773" priority="132" stopIfTrue="1" operator="equal">
      <formula>"N5"</formula>
    </cfRule>
    <cfRule type="cellIs" dxfId="772" priority="133" stopIfTrue="1" operator="equal">
      <formula>"CA"</formula>
    </cfRule>
    <cfRule type="cellIs" dxfId="771" priority="134" stopIfTrue="1" operator="equal">
      <formula>"J1"</formula>
    </cfRule>
    <cfRule type="cellIs" dxfId="770" priority="135" stopIfTrue="1" operator="equal">
      <formula>"R"</formula>
    </cfRule>
    <cfRule type="cellIs" dxfId="769" priority="136" stopIfTrue="1" operator="equal">
      <formula>"S20"</formula>
    </cfRule>
  </conditionalFormatting>
  <conditionalFormatting sqref="P36">
    <cfRule type="cellIs" dxfId="768" priority="124" stopIfTrue="1" operator="equal">
      <formula>"S20"</formula>
    </cfRule>
    <cfRule type="cellIs" dxfId="767" priority="125" stopIfTrue="1" operator="equal">
      <formula>"N5"</formula>
    </cfRule>
    <cfRule type="cellIs" dxfId="766" priority="126" stopIfTrue="1" operator="equal">
      <formula>"J38"</formula>
    </cfRule>
    <cfRule type="cellIs" dxfId="765" priority="127" stopIfTrue="1" operator="equal">
      <formula>"CA"</formula>
    </cfRule>
    <cfRule type="cellIs" dxfId="764" priority="128" stopIfTrue="1" operator="equal">
      <formula>"J1"</formula>
    </cfRule>
    <cfRule type="cellIs" dxfId="763" priority="129" stopIfTrue="1" operator="equal">
      <formula>"R"</formula>
    </cfRule>
  </conditionalFormatting>
  <conditionalFormatting sqref="P36">
    <cfRule type="cellIs" dxfId="762" priority="123" stopIfTrue="1" operator="equal">
      <formula>"RH"</formula>
    </cfRule>
  </conditionalFormatting>
  <conditionalFormatting sqref="F57:Z57">
    <cfRule type="cellIs" dxfId="761" priority="116" stopIfTrue="1" operator="equal">
      <formula>"RH"</formula>
    </cfRule>
    <cfRule type="cellIs" dxfId="760" priority="117" stopIfTrue="1" operator="equal">
      <formula>"N5"</formula>
    </cfRule>
    <cfRule type="cellIs" dxfId="759" priority="118" stopIfTrue="1" operator="equal">
      <formula>"J38"</formula>
    </cfRule>
    <cfRule type="cellIs" dxfId="758" priority="119" stopIfTrue="1" operator="equal">
      <formula>"CA"</formula>
    </cfRule>
    <cfRule type="cellIs" dxfId="757" priority="120" stopIfTrue="1" operator="equal">
      <formula>"S20"</formula>
    </cfRule>
    <cfRule type="cellIs" dxfId="756" priority="121" stopIfTrue="1" operator="equal">
      <formula>"J1"</formula>
    </cfRule>
    <cfRule type="cellIs" dxfId="755" priority="122" stopIfTrue="1" operator="equal">
      <formula>"R"</formula>
    </cfRule>
  </conditionalFormatting>
  <conditionalFormatting sqref="Y50">
    <cfRule type="cellIs" dxfId="754" priority="109" stopIfTrue="1" operator="equal">
      <formula>"RH"</formula>
    </cfRule>
    <cfRule type="cellIs" dxfId="753" priority="110" stopIfTrue="1" operator="equal">
      <formula>"N5"</formula>
    </cfRule>
    <cfRule type="cellIs" dxfId="752" priority="111" stopIfTrue="1" operator="equal">
      <formula>"CA"</formula>
    </cfRule>
    <cfRule type="cellIs" dxfId="751" priority="112" stopIfTrue="1" operator="equal">
      <formula>"S20"</formula>
    </cfRule>
    <cfRule type="cellIs" dxfId="750" priority="113" stopIfTrue="1" operator="equal">
      <formula>"J38"</formula>
    </cfRule>
    <cfRule type="cellIs" dxfId="749" priority="114" stopIfTrue="1" operator="equal">
      <formula>"J1"</formula>
    </cfRule>
    <cfRule type="cellIs" dxfId="748" priority="115" stopIfTrue="1" operator="equal">
      <formula>"R"</formula>
    </cfRule>
  </conditionalFormatting>
  <conditionalFormatting sqref="W50:X50">
    <cfRule type="cellIs" dxfId="747" priority="102" stopIfTrue="1" operator="equal">
      <formula>"RH"</formula>
    </cfRule>
    <cfRule type="cellIs" dxfId="746" priority="103" stopIfTrue="1" operator="equal">
      <formula>"N5"</formula>
    </cfRule>
    <cfRule type="cellIs" dxfId="745" priority="104" stopIfTrue="1" operator="equal">
      <formula>"CA"</formula>
    </cfRule>
    <cfRule type="cellIs" dxfId="744" priority="105" stopIfTrue="1" operator="equal">
      <formula>"S20"</formula>
    </cfRule>
    <cfRule type="cellIs" dxfId="743" priority="106" stopIfTrue="1" operator="equal">
      <formula>"J38"</formula>
    </cfRule>
    <cfRule type="cellIs" dxfId="742" priority="107" stopIfTrue="1" operator="equal">
      <formula>"J1"</formula>
    </cfRule>
    <cfRule type="cellIs" dxfId="741" priority="108" stopIfTrue="1" operator="equal">
      <formula>"R"</formula>
    </cfRule>
  </conditionalFormatting>
  <conditionalFormatting sqref="AF50">
    <cfRule type="cellIs" dxfId="740" priority="95" stopIfTrue="1" operator="equal">
      <formula>"RH"</formula>
    </cfRule>
    <cfRule type="cellIs" dxfId="739" priority="96" stopIfTrue="1" operator="equal">
      <formula>"S20"</formula>
    </cfRule>
    <cfRule type="cellIs" dxfId="738" priority="97" stopIfTrue="1" operator="equal">
      <formula>"J1"</formula>
    </cfRule>
    <cfRule type="cellIs" dxfId="737" priority="98" stopIfTrue="1" operator="equal">
      <formula>"R"</formula>
    </cfRule>
    <cfRule type="cellIs" dxfId="736" priority="99" stopIfTrue="1" operator="equal">
      <formula>"N5"</formula>
    </cfRule>
    <cfRule type="cellIs" dxfId="735" priority="100" stopIfTrue="1" operator="equal">
      <formula>"CA"</formula>
    </cfRule>
    <cfRule type="cellIs" dxfId="734" priority="101" stopIfTrue="1" operator="equal">
      <formula>"J38"</formula>
    </cfRule>
  </conditionalFormatting>
  <conditionalFormatting sqref="B57:C57">
    <cfRule type="cellIs" dxfId="733" priority="88" stopIfTrue="1" operator="equal">
      <formula>"RH"</formula>
    </cfRule>
    <cfRule type="cellIs" dxfId="732" priority="89" stopIfTrue="1" operator="equal">
      <formula>"N5"</formula>
    </cfRule>
    <cfRule type="cellIs" dxfId="731" priority="90" stopIfTrue="1" operator="equal">
      <formula>"J38"</formula>
    </cfRule>
    <cfRule type="cellIs" dxfId="730" priority="91" stopIfTrue="1" operator="equal">
      <formula>"CA"</formula>
    </cfRule>
    <cfRule type="cellIs" dxfId="729" priority="92" stopIfTrue="1" operator="equal">
      <formula>"S20"</formula>
    </cfRule>
    <cfRule type="cellIs" dxfId="728" priority="93" stopIfTrue="1" operator="equal">
      <formula>"J1"</formula>
    </cfRule>
    <cfRule type="cellIs" dxfId="727" priority="94" stopIfTrue="1" operator="equal">
      <formula>"R"</formula>
    </cfRule>
  </conditionalFormatting>
  <conditionalFormatting sqref="AD57:AE57">
    <cfRule type="cellIs" dxfId="726" priority="81" stopIfTrue="1" operator="equal">
      <formula>"RH"</formula>
    </cfRule>
    <cfRule type="cellIs" dxfId="725" priority="82" stopIfTrue="1" operator="equal">
      <formula>"N5"</formula>
    </cfRule>
    <cfRule type="cellIs" dxfId="724" priority="83" stopIfTrue="1" operator="equal">
      <formula>"J38"</formula>
    </cfRule>
    <cfRule type="cellIs" dxfId="723" priority="84" stopIfTrue="1" operator="equal">
      <formula>"CA"</formula>
    </cfRule>
    <cfRule type="cellIs" dxfId="722" priority="85" stopIfTrue="1" operator="equal">
      <formula>"S20"</formula>
    </cfRule>
    <cfRule type="cellIs" dxfId="721" priority="86" stopIfTrue="1" operator="equal">
      <formula>"J1"</formula>
    </cfRule>
    <cfRule type="cellIs" dxfId="720" priority="87" stopIfTrue="1" operator="equal">
      <formula>"R"</formula>
    </cfRule>
  </conditionalFormatting>
  <conditionalFormatting sqref="AF57">
    <cfRule type="cellIs" dxfId="719" priority="74" stopIfTrue="1" operator="equal">
      <formula>"RH"</formula>
    </cfRule>
    <cfRule type="cellIs" dxfId="718" priority="75" stopIfTrue="1" operator="equal">
      <formula>"N5"</formula>
    </cfRule>
    <cfRule type="cellIs" dxfId="717" priority="76" stopIfTrue="1" operator="equal">
      <formula>"J38"</formula>
    </cfRule>
    <cfRule type="cellIs" dxfId="716" priority="77" stopIfTrue="1" operator="equal">
      <formula>"CA"</formula>
    </cfRule>
    <cfRule type="cellIs" dxfId="715" priority="78" stopIfTrue="1" operator="equal">
      <formula>"S20"</formula>
    </cfRule>
    <cfRule type="cellIs" dxfId="714" priority="79" stopIfTrue="1" operator="equal">
      <formula>"J1"</formula>
    </cfRule>
    <cfRule type="cellIs" dxfId="713" priority="80" stopIfTrue="1" operator="equal">
      <formula>"R"</formula>
    </cfRule>
  </conditionalFormatting>
  <conditionalFormatting sqref="AF8">
    <cfRule type="cellIs" dxfId="712" priority="30" stopIfTrue="1" operator="equal">
      <formula>"RH"</formula>
    </cfRule>
    <cfRule type="cellIs" dxfId="711" priority="32" stopIfTrue="1" operator="equal">
      <formula>"N5"</formula>
    </cfRule>
    <cfRule type="cellIs" dxfId="710" priority="33" stopIfTrue="1" operator="equal">
      <formula>"CA"</formula>
    </cfRule>
    <cfRule type="cellIs" dxfId="709" priority="35" stopIfTrue="1" operator="equal">
      <formula>"R"</formula>
    </cfRule>
    <cfRule type="cellIs" dxfId="708" priority="36" stopIfTrue="1" operator="equal">
      <formula>"S20"</formula>
    </cfRule>
    <cfRule type="cellIs" dxfId="707" priority="37" stopIfTrue="1" operator="equal">
      <formula>"J38"</formula>
    </cfRule>
  </conditionalFormatting>
  <conditionalFormatting sqref="AF8">
    <cfRule type="cellIs" dxfId="706" priority="34" stopIfTrue="1" operator="equal">
      <formula>"J1"</formula>
    </cfRule>
  </conditionalFormatting>
  <conditionalFormatting sqref="AF8">
    <cfRule type="cellIs" dxfId="705" priority="31" stopIfTrue="1" operator="equal">
      <formula>"CP"</formula>
    </cfRule>
  </conditionalFormatting>
  <conditionalFormatting sqref="AB8:AE8">
    <cfRule type="cellIs" dxfId="704" priority="8" stopIfTrue="1" operator="equal">
      <formula>"RH"</formula>
    </cfRule>
    <cfRule type="cellIs" dxfId="703" priority="9" stopIfTrue="1" operator="equal">
      <formula>"N5"</formula>
    </cfRule>
    <cfRule type="cellIs" dxfId="702" priority="10" stopIfTrue="1" operator="equal">
      <formula>"J38"</formula>
    </cfRule>
    <cfRule type="cellIs" dxfId="701" priority="11" stopIfTrue="1" operator="equal">
      <formula>"CA"</formula>
    </cfRule>
    <cfRule type="cellIs" dxfId="700" priority="12" stopIfTrue="1" operator="equal">
      <formula>"S20"</formula>
    </cfRule>
    <cfRule type="cellIs" dxfId="699" priority="13" stopIfTrue="1" operator="equal">
      <formula>"J1"</formula>
    </cfRule>
    <cfRule type="cellIs" dxfId="698" priority="14" stopIfTrue="1" operator="equal">
      <formula>"R"</formula>
    </cfRule>
  </conditionalFormatting>
  <conditionalFormatting sqref="H8:X8 AA8">
    <cfRule type="cellIs" dxfId="697" priority="22" stopIfTrue="1" operator="equal">
      <formula>"RH"</formula>
    </cfRule>
    <cfRule type="cellIs" dxfId="696" priority="24" stopIfTrue="1" operator="equal">
      <formula>"N5"</formula>
    </cfRule>
    <cfRule type="cellIs" dxfId="695" priority="25" stopIfTrue="1" operator="equal">
      <formula>"CA"</formula>
    </cfRule>
    <cfRule type="cellIs" dxfId="694" priority="27" stopIfTrue="1" operator="equal">
      <formula>"R"</formula>
    </cfRule>
    <cfRule type="cellIs" dxfId="693" priority="28" stopIfTrue="1" operator="equal">
      <formula>"S20"</formula>
    </cfRule>
    <cfRule type="cellIs" dxfId="692" priority="29" stopIfTrue="1" operator="equal">
      <formula>"J38"</formula>
    </cfRule>
  </conditionalFormatting>
  <conditionalFormatting sqref="H8:X8 AA8">
    <cfRule type="cellIs" dxfId="691" priority="26" stopIfTrue="1" operator="equal">
      <formula>"J1"</formula>
    </cfRule>
  </conditionalFormatting>
  <conditionalFormatting sqref="H8:X8 AA8">
    <cfRule type="cellIs" dxfId="690" priority="23" stopIfTrue="1" operator="equal">
      <formula>"CP"</formula>
    </cfRule>
  </conditionalFormatting>
  <conditionalFormatting sqref="Y8:Z8">
    <cfRule type="cellIs" dxfId="689" priority="15" stopIfTrue="1" operator="equal">
      <formula>"RH"</formula>
    </cfRule>
    <cfRule type="cellIs" dxfId="688" priority="16" stopIfTrue="1" operator="equal">
      <formula>"J38"</formula>
    </cfRule>
    <cfRule type="cellIs" dxfId="687" priority="17" stopIfTrue="1" operator="equal">
      <formula>"N5"</formula>
    </cfRule>
    <cfRule type="cellIs" dxfId="686" priority="18" stopIfTrue="1" operator="equal">
      <formula>"CA"</formula>
    </cfRule>
    <cfRule type="cellIs" dxfId="685" priority="19" stopIfTrue="1" operator="equal">
      <formula>"J1"</formula>
    </cfRule>
    <cfRule type="cellIs" dxfId="684" priority="20" stopIfTrue="1" operator="equal">
      <formula>"R"</formula>
    </cfRule>
    <cfRule type="cellIs" dxfId="683" priority="21" stopIfTrue="1" operator="equal">
      <formula>"S20"</formula>
    </cfRule>
  </conditionalFormatting>
  <pageMargins left="0.17708333333333334" right="0.11458333333333333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101"/>
  <sheetViews>
    <sheetView showGridLines="0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16" customWidth="1"/>
    <col min="2" max="32" width="4.7109375" customWidth="1"/>
    <col min="33" max="33" width="3" customWidth="1"/>
    <col min="34" max="34" width="5.140625" customWidth="1"/>
    <col min="35" max="35" width="7.85546875" customWidth="1"/>
    <col min="36" max="36" width="2.28515625" customWidth="1"/>
    <col min="37" max="37" width="5" customWidth="1"/>
    <col min="38" max="38" width="10" customWidth="1"/>
    <col min="39" max="39" width="2.42578125" customWidth="1"/>
    <col min="40" max="40" width="5" customWidth="1"/>
    <col min="41" max="41" width="7.7109375" customWidth="1"/>
    <col min="42" max="42" width="2.28515625" customWidth="1"/>
    <col min="43" max="43" width="5" customWidth="1"/>
    <col min="45" max="45" width="2.5703125" customWidth="1"/>
    <col min="46" max="46" width="9.5703125" bestFit="1" customWidth="1"/>
    <col min="48" max="48" width="1.85546875" customWidth="1"/>
    <col min="51" max="51" width="7.7109375" customWidth="1"/>
  </cols>
  <sheetData>
    <row r="1" spans="1:53" ht="14.45" x14ac:dyDescent="0.3">
      <c r="AI1" s="120" t="s">
        <v>11</v>
      </c>
      <c r="AJ1" s="120"/>
      <c r="AK1" s="74"/>
      <c r="AL1" s="120" t="s">
        <v>6</v>
      </c>
      <c r="AM1" s="74"/>
      <c r="AN1" s="74"/>
      <c r="AO1" s="120" t="s">
        <v>9</v>
      </c>
      <c r="AP1" s="74"/>
      <c r="AQ1" s="74"/>
      <c r="AR1" s="120" t="s">
        <v>7</v>
      </c>
      <c r="AT1" s="77" t="s">
        <v>25</v>
      </c>
      <c r="AU1" s="120" t="s">
        <v>27</v>
      </c>
      <c r="AW1" s="139" t="s">
        <v>36</v>
      </c>
      <c r="AX1" s="139" t="s">
        <v>37</v>
      </c>
    </row>
    <row r="2" spans="1:53" ht="17.25" customHeight="1" x14ac:dyDescent="0.25">
      <c r="B2" s="155" t="s">
        <v>13</v>
      </c>
      <c r="C2" s="155"/>
      <c r="D2" s="155"/>
      <c r="E2" s="72"/>
      <c r="F2" s="155" t="s">
        <v>26</v>
      </c>
      <c r="G2" s="155"/>
      <c r="I2" s="74" t="s">
        <v>20</v>
      </c>
      <c r="J2" s="74"/>
      <c r="K2" s="74"/>
      <c r="L2" s="74"/>
      <c r="M2" s="74"/>
      <c r="N2" s="77" t="s">
        <v>19</v>
      </c>
      <c r="O2" s="156">
        <v>65.041666666666671</v>
      </c>
      <c r="P2" s="156"/>
      <c r="R2" s="157" t="str">
        <f>IF(O2&gt;O3,TEXT((O2-O3),"-[h]:mm"),TEXT((O3-O2),"[h]:mm"))</f>
        <v>-12:38</v>
      </c>
      <c r="S2" s="157"/>
      <c r="W2" s="158" t="s">
        <v>21</v>
      </c>
      <c r="X2" s="158"/>
      <c r="Y2" s="158"/>
      <c r="Z2" s="158"/>
      <c r="AA2" s="158"/>
      <c r="AB2" s="158" t="s">
        <v>30</v>
      </c>
      <c r="AC2" s="158"/>
      <c r="AD2" s="158"/>
      <c r="AE2" s="158"/>
      <c r="AI2" s="119">
        <v>0.53194444444444444</v>
      </c>
      <c r="AJ2" s="119"/>
      <c r="AK2" s="76"/>
      <c r="AL2" s="119">
        <v>0.5</v>
      </c>
      <c r="AM2" s="76"/>
      <c r="AN2" s="76"/>
      <c r="AO2" s="119">
        <v>0.3125</v>
      </c>
      <c r="AP2" s="76"/>
      <c r="AQ2" s="76"/>
      <c r="AR2" s="119">
        <v>0.3125</v>
      </c>
      <c r="AT2" s="92">
        <v>0.29166666666666669</v>
      </c>
      <c r="AU2" s="92">
        <v>0.5</v>
      </c>
      <c r="AW2" s="138">
        <v>0</v>
      </c>
      <c r="AX2" s="138">
        <v>0</v>
      </c>
      <c r="AY2" s="23">
        <f>AW2-AX2</f>
        <v>0</v>
      </c>
    </row>
    <row r="3" spans="1:53" ht="14.45" customHeight="1" x14ac:dyDescent="0.25">
      <c r="A3" s="23">
        <v>65.041666666666671</v>
      </c>
      <c r="B3" s="159">
        <f>AU88</f>
        <v>72.681944444444454</v>
      </c>
      <c r="C3" s="159"/>
      <c r="D3" s="159"/>
      <c r="E3" s="24"/>
      <c r="F3" s="160">
        <f>AX85+BA85</f>
        <v>0</v>
      </c>
      <c r="G3" s="160"/>
      <c r="I3" s="156">
        <v>72.68194444444444</v>
      </c>
      <c r="J3" s="156"/>
      <c r="K3" s="120" t="s">
        <v>18</v>
      </c>
      <c r="L3" s="156">
        <v>8.1666666666666661</v>
      </c>
      <c r="M3" s="156"/>
      <c r="N3" s="77" t="s">
        <v>19</v>
      </c>
      <c r="O3" s="156">
        <f>I3-L3</f>
        <v>64.515277777777769</v>
      </c>
      <c r="P3" s="158"/>
      <c r="R3" s="157"/>
      <c r="S3" s="157"/>
      <c r="W3" s="148">
        <v>0</v>
      </c>
      <c r="X3" s="148"/>
      <c r="Y3" s="148"/>
      <c r="Z3" s="148"/>
      <c r="AA3" s="148"/>
      <c r="AB3" s="161" t="str">
        <f>IF(W3&gt;A4,TEXT((W3+A4),"-[h]:mm"),TEXT((A4+W3),"[h]:mm"))</f>
        <v>183:22</v>
      </c>
      <c r="AC3" s="162"/>
      <c r="AD3" s="162"/>
      <c r="AE3" s="162"/>
    </row>
    <row r="4" spans="1:53" ht="14.45" customHeight="1" x14ac:dyDescent="0.25">
      <c r="A4" s="118" t="str">
        <f>IF(A3&gt;B3,TEXT((A3-B3),"-[h]:mm"),TEXT((B3-A3),"[h]:mm"))</f>
        <v>183:22</v>
      </c>
      <c r="B4" s="159"/>
      <c r="C4" s="159"/>
      <c r="D4" s="159"/>
      <c r="F4" s="160"/>
      <c r="G4" s="160"/>
      <c r="I4" s="24"/>
      <c r="J4" s="24"/>
      <c r="W4" s="148"/>
      <c r="X4" s="148"/>
      <c r="Y4" s="148"/>
      <c r="Z4" s="148"/>
      <c r="AA4" s="148"/>
      <c r="AB4" s="162"/>
      <c r="AC4" s="162"/>
      <c r="AD4" s="162"/>
      <c r="AE4" s="162"/>
    </row>
    <row r="5" spans="1:53" thickBot="1" x14ac:dyDescent="0.35">
      <c r="I5" s="121"/>
    </row>
    <row r="6" spans="1:53" ht="15" customHeight="1" x14ac:dyDescent="0.25">
      <c r="A6" s="203">
        <v>40908</v>
      </c>
      <c r="B6" s="1" t="s">
        <v>2</v>
      </c>
      <c r="C6" s="40" t="s">
        <v>3</v>
      </c>
      <c r="D6" s="40" t="s">
        <v>4</v>
      </c>
      <c r="E6" s="1" t="s">
        <v>5</v>
      </c>
      <c r="F6" s="1" t="s">
        <v>0</v>
      </c>
      <c r="G6" s="1" t="s">
        <v>0</v>
      </c>
      <c r="H6" s="1" t="s">
        <v>1</v>
      </c>
      <c r="I6" s="1" t="s">
        <v>2</v>
      </c>
      <c r="J6" s="40" t="s">
        <v>3</v>
      </c>
      <c r="K6" s="40" t="s">
        <v>4</v>
      </c>
      <c r="L6" s="1" t="s">
        <v>5</v>
      </c>
      <c r="M6" s="1" t="s">
        <v>0</v>
      </c>
      <c r="N6" s="1" t="s">
        <v>0</v>
      </c>
      <c r="O6" s="1" t="s">
        <v>1</v>
      </c>
      <c r="P6" s="1" t="s">
        <v>2</v>
      </c>
      <c r="Q6" s="40" t="s">
        <v>3</v>
      </c>
      <c r="R6" s="40" t="s">
        <v>4</v>
      </c>
      <c r="S6" s="1" t="s">
        <v>5</v>
      </c>
      <c r="T6" s="1" t="s">
        <v>0</v>
      </c>
      <c r="U6" s="1" t="s">
        <v>0</v>
      </c>
      <c r="V6" s="1" t="s">
        <v>1</v>
      </c>
      <c r="W6" s="1" t="s">
        <v>2</v>
      </c>
      <c r="X6" s="40" t="s">
        <v>3</v>
      </c>
      <c r="Y6" s="40" t="s">
        <v>4</v>
      </c>
      <c r="Z6" s="1" t="s">
        <v>5</v>
      </c>
      <c r="AA6" s="1" t="s">
        <v>0</v>
      </c>
      <c r="AB6" s="1" t="s">
        <v>0</v>
      </c>
      <c r="AC6" s="1" t="s">
        <v>1</v>
      </c>
      <c r="AD6" s="1" t="s">
        <v>2</v>
      </c>
      <c r="AE6" s="40" t="s">
        <v>3</v>
      </c>
      <c r="AF6" s="40" t="s">
        <v>4</v>
      </c>
      <c r="AH6" s="151" t="s">
        <v>11</v>
      </c>
      <c r="AI6" s="151"/>
      <c r="AK6" s="152" t="s">
        <v>6</v>
      </c>
      <c r="AL6" s="152"/>
      <c r="AN6" s="153" t="s">
        <v>9</v>
      </c>
      <c r="AO6" s="153"/>
      <c r="AQ6" s="154" t="s">
        <v>7</v>
      </c>
      <c r="AR6" s="154"/>
      <c r="AT6" s="165" t="s">
        <v>16</v>
      </c>
      <c r="AU6" s="165"/>
      <c r="AW6" s="166" t="s">
        <v>25</v>
      </c>
      <c r="AX6" s="166"/>
      <c r="AZ6" s="166" t="s">
        <v>27</v>
      </c>
      <c r="BA6" s="166"/>
    </row>
    <row r="7" spans="1:53" ht="15.75" customHeight="1" thickBot="1" x14ac:dyDescent="0.3">
      <c r="A7" s="204"/>
      <c r="B7" s="64">
        <v>1</v>
      </c>
      <c r="C7" s="41">
        <v>2</v>
      </c>
      <c r="D7" s="41">
        <v>3</v>
      </c>
      <c r="E7" s="102">
        <v>4</v>
      </c>
      <c r="F7" s="2">
        <v>5</v>
      </c>
      <c r="G7" s="2">
        <v>6</v>
      </c>
      <c r="H7" s="2">
        <v>7</v>
      </c>
      <c r="I7" s="2">
        <v>8</v>
      </c>
      <c r="J7" s="41">
        <v>9</v>
      </c>
      <c r="K7" s="41">
        <v>10</v>
      </c>
      <c r="L7" s="102">
        <v>11</v>
      </c>
      <c r="M7" s="2">
        <v>12</v>
      </c>
      <c r="N7" s="2">
        <v>13</v>
      </c>
      <c r="O7" s="2">
        <v>14</v>
      </c>
      <c r="P7" s="2">
        <v>15</v>
      </c>
      <c r="Q7" s="41">
        <v>16</v>
      </c>
      <c r="R7" s="41">
        <v>17</v>
      </c>
      <c r="S7" s="102">
        <v>18</v>
      </c>
      <c r="T7" s="2">
        <v>19</v>
      </c>
      <c r="U7" s="2">
        <v>20</v>
      </c>
      <c r="V7" s="2">
        <v>21</v>
      </c>
      <c r="W7" s="2">
        <v>22</v>
      </c>
      <c r="X7" s="41">
        <v>23</v>
      </c>
      <c r="Y7" s="41">
        <v>24</v>
      </c>
      <c r="Z7" s="102">
        <v>25</v>
      </c>
      <c r="AA7" s="2">
        <v>26</v>
      </c>
      <c r="AB7" s="2">
        <v>27</v>
      </c>
      <c r="AC7" s="2">
        <v>28</v>
      </c>
      <c r="AD7" s="2">
        <v>29</v>
      </c>
      <c r="AE7" s="41">
        <v>30</v>
      </c>
      <c r="AF7" s="41">
        <v>31</v>
      </c>
      <c r="AH7" s="25" t="s">
        <v>15</v>
      </c>
      <c r="AI7" s="25" t="s">
        <v>14</v>
      </c>
      <c r="AK7" s="27" t="s">
        <v>15</v>
      </c>
      <c r="AL7" s="27" t="s">
        <v>14</v>
      </c>
      <c r="AN7" s="29" t="s">
        <v>15</v>
      </c>
      <c r="AO7" s="29" t="s">
        <v>14</v>
      </c>
      <c r="AQ7" s="31" t="s">
        <v>15</v>
      </c>
      <c r="AR7" s="31" t="s">
        <v>14</v>
      </c>
      <c r="AT7" s="33" t="s">
        <v>15</v>
      </c>
      <c r="AU7" s="33" t="s">
        <v>14</v>
      </c>
      <c r="AW7" s="91" t="s">
        <v>15</v>
      </c>
      <c r="AX7" s="91" t="s">
        <v>14</v>
      </c>
      <c r="AZ7" s="91" t="s">
        <v>15</v>
      </c>
      <c r="BA7" s="91" t="s">
        <v>14</v>
      </c>
    </row>
    <row r="8" spans="1:53" thickBot="1" x14ac:dyDescent="0.35">
      <c r="A8" s="83"/>
      <c r="B8" s="13" t="s">
        <v>8</v>
      </c>
      <c r="C8" s="103" t="s">
        <v>8</v>
      </c>
      <c r="D8" s="103" t="s">
        <v>8</v>
      </c>
      <c r="E8" s="36" t="s">
        <v>9</v>
      </c>
      <c r="F8" s="8" t="s">
        <v>10</v>
      </c>
      <c r="G8" s="8" t="s">
        <v>11</v>
      </c>
      <c r="H8" s="48" t="s">
        <v>11</v>
      </c>
      <c r="I8" s="48" t="s">
        <v>10</v>
      </c>
      <c r="J8" s="103" t="s">
        <v>8</v>
      </c>
      <c r="K8" s="44" t="s">
        <v>8</v>
      </c>
      <c r="L8" s="44" t="s">
        <v>9</v>
      </c>
      <c r="M8" s="48" t="s">
        <v>9</v>
      </c>
      <c r="N8" s="48" t="s">
        <v>10</v>
      </c>
      <c r="O8" s="48" t="s">
        <v>10</v>
      </c>
      <c r="P8" s="48" t="s">
        <v>10</v>
      </c>
      <c r="Q8" s="103" t="s">
        <v>6</v>
      </c>
      <c r="R8" s="44" t="s">
        <v>6</v>
      </c>
      <c r="S8" s="44" t="s">
        <v>10</v>
      </c>
      <c r="T8" s="48" t="s">
        <v>9</v>
      </c>
      <c r="U8" s="8" t="s">
        <v>9</v>
      </c>
      <c r="V8" s="36" t="s">
        <v>9</v>
      </c>
      <c r="W8" s="36" t="s">
        <v>9</v>
      </c>
      <c r="X8" s="103" t="s">
        <v>8</v>
      </c>
      <c r="Y8" s="44" t="s">
        <v>8</v>
      </c>
      <c r="Z8" s="44" t="s">
        <v>11</v>
      </c>
      <c r="AA8" s="48" t="s">
        <v>11</v>
      </c>
      <c r="AB8" s="48" t="s">
        <v>10</v>
      </c>
      <c r="AC8" s="9" t="s">
        <v>10</v>
      </c>
      <c r="AD8" s="9" t="s">
        <v>10</v>
      </c>
      <c r="AE8" s="103" t="s">
        <v>8</v>
      </c>
      <c r="AF8" s="53" t="s">
        <v>8</v>
      </c>
      <c r="AH8" s="25">
        <f>COUNTIF(B8:AF8,"N5")</f>
        <v>4</v>
      </c>
      <c r="AI8" s="26">
        <f>AH8*$AI$2</f>
        <v>2.1277777777777778</v>
      </c>
      <c r="AK8" s="27">
        <f>COUNTIF(B8:AF8,"J38")</f>
        <v>2</v>
      </c>
      <c r="AL8" s="28">
        <f>AK8*$AL$2</f>
        <v>1</v>
      </c>
      <c r="AN8" s="29">
        <f>COUNTIF(B8:AF8,"J1")</f>
        <v>7</v>
      </c>
      <c r="AO8" s="30">
        <f>AN8*$AO$2</f>
        <v>2.1875</v>
      </c>
      <c r="AQ8" s="31">
        <f>COUNTIF(A8:AF8,"S20")</f>
        <v>0</v>
      </c>
      <c r="AR8" s="32">
        <f>AQ8*$AR$2</f>
        <v>0</v>
      </c>
      <c r="AT8" s="33">
        <f>SUM(AH8,AK8,AN8,AQ8)</f>
        <v>13</v>
      </c>
      <c r="AU8" s="34">
        <f>SUM(AI8,AL8,AO8,AR8)</f>
        <v>5.3152777777777782</v>
      </c>
      <c r="AW8" s="91">
        <f>COUNTIF(B8:AG8,"CA")</f>
        <v>0</v>
      </c>
      <c r="AX8" s="93">
        <f>AW8*$AT$2</f>
        <v>0</v>
      </c>
      <c r="AZ8" s="91">
        <f>COUNTIF(B8:AG8,"CP")</f>
        <v>0</v>
      </c>
      <c r="BA8" s="93">
        <f>AZ8*$AU$2</f>
        <v>0</v>
      </c>
    </row>
    <row r="9" spans="1:53" ht="14.45" x14ac:dyDescent="0.3">
      <c r="A9" s="84" t="s">
        <v>12</v>
      </c>
      <c r="B9" s="87"/>
      <c r="C9" s="105"/>
      <c r="D9" s="78"/>
      <c r="E9" s="79"/>
      <c r="F9" s="79"/>
      <c r="G9" s="87"/>
      <c r="H9" s="87"/>
      <c r="I9" s="87"/>
      <c r="J9" s="105"/>
      <c r="K9" s="78"/>
      <c r="L9" s="79"/>
      <c r="M9" s="79"/>
      <c r="N9" s="87"/>
      <c r="O9" s="87"/>
      <c r="P9" s="87"/>
      <c r="Q9" s="105"/>
      <c r="R9" s="78"/>
      <c r="S9" s="79"/>
      <c r="T9" s="79"/>
      <c r="U9" s="87"/>
      <c r="V9" s="87"/>
      <c r="W9" s="87"/>
      <c r="X9" s="105"/>
      <c r="Y9" s="78"/>
      <c r="Z9" s="79"/>
      <c r="AA9" s="79"/>
      <c r="AB9" s="87"/>
      <c r="AC9" s="87"/>
      <c r="AD9" s="89"/>
      <c r="AE9" s="105"/>
      <c r="AF9" s="78"/>
      <c r="AT9" s="74" t="s">
        <v>24</v>
      </c>
      <c r="AU9" s="34">
        <f>SUM(B9:AF9)</f>
        <v>0</v>
      </c>
    </row>
    <row r="10" spans="1:53" x14ac:dyDescent="0.25">
      <c r="A10" s="86"/>
      <c r="B10" s="86">
        <f>COUNTIF(B8:AF8,"J1")+COUNTIF(B8:AF8,"J38")+COUNTIF(B8:AF8,"N5")+COUNTIF(B8:AF8,"S20")</f>
        <v>13</v>
      </c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5"/>
      <c r="T10" s="5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H10" s="155" t="s">
        <v>22</v>
      </c>
      <c r="AI10" s="155"/>
      <c r="AK10" s="167" t="s">
        <v>23</v>
      </c>
      <c r="AL10" s="167"/>
      <c r="AQ10" s="168" t="s">
        <v>17</v>
      </c>
      <c r="AR10" s="168"/>
      <c r="AS10" s="168"/>
      <c r="AT10" s="168"/>
      <c r="AU10" s="34">
        <f>SUM(AU8:AU9)</f>
        <v>5.3152777777777782</v>
      </c>
    </row>
    <row r="11" spans="1:53" ht="14.45" x14ac:dyDescent="0.3">
      <c r="A11" s="86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H11" s="169">
        <v>0</v>
      </c>
      <c r="AI11" s="169"/>
      <c r="AJ11" s="86"/>
      <c r="AK11" s="169">
        <v>0</v>
      </c>
      <c r="AL11" s="169"/>
      <c r="AQ11" s="170">
        <f>AH11-AK11</f>
        <v>0</v>
      </c>
      <c r="AR11" s="170"/>
      <c r="AS11" s="170"/>
      <c r="AT11" s="170"/>
      <c r="AU11" s="34">
        <f>AU10+AQ11</f>
        <v>5.3152777777777782</v>
      </c>
    </row>
    <row r="12" spans="1:53" thickBot="1" x14ac:dyDescent="0.35">
      <c r="A12" s="86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</row>
    <row r="13" spans="1:53" ht="15.75" thickTop="1" x14ac:dyDescent="0.25">
      <c r="A13" s="163">
        <v>40939</v>
      </c>
      <c r="B13" s="1" t="s">
        <v>5</v>
      </c>
      <c r="C13" s="1" t="s">
        <v>0</v>
      </c>
      <c r="D13" s="1" t="s">
        <v>0</v>
      </c>
      <c r="E13" s="1" t="s">
        <v>1</v>
      </c>
      <c r="F13" s="1" t="s">
        <v>2</v>
      </c>
      <c r="G13" s="40" t="s">
        <v>3</v>
      </c>
      <c r="H13" s="40" t="s">
        <v>4</v>
      </c>
      <c r="I13" s="1" t="s">
        <v>5</v>
      </c>
      <c r="J13" s="1" t="s">
        <v>0</v>
      </c>
      <c r="K13" s="1" t="s">
        <v>0</v>
      </c>
      <c r="L13" s="1" t="s">
        <v>1</v>
      </c>
      <c r="M13" s="1" t="s">
        <v>2</v>
      </c>
      <c r="N13" s="40" t="s">
        <v>3</v>
      </c>
      <c r="O13" s="40" t="s">
        <v>4</v>
      </c>
      <c r="P13" s="1" t="s">
        <v>5</v>
      </c>
      <c r="Q13" s="1" t="s">
        <v>0</v>
      </c>
      <c r="R13" s="1" t="s">
        <v>0</v>
      </c>
      <c r="S13" s="1" t="s">
        <v>1</v>
      </c>
      <c r="T13" s="1" t="s">
        <v>2</v>
      </c>
      <c r="U13" s="40" t="s">
        <v>3</v>
      </c>
      <c r="V13" s="40" t="s">
        <v>4</v>
      </c>
      <c r="W13" s="67" t="s">
        <v>5</v>
      </c>
      <c r="X13" s="1" t="s">
        <v>0</v>
      </c>
      <c r="Y13" s="1" t="s">
        <v>0</v>
      </c>
      <c r="Z13" s="1" t="s">
        <v>1</v>
      </c>
      <c r="AA13" s="1" t="s">
        <v>2</v>
      </c>
      <c r="AB13" s="40" t="s">
        <v>3</v>
      </c>
      <c r="AC13" s="40" t="s">
        <v>4</v>
      </c>
      <c r="AD13" s="108" t="s">
        <v>5</v>
      </c>
      <c r="AE13" s="86"/>
      <c r="AF13" s="86"/>
      <c r="AH13" s="151" t="s">
        <v>11</v>
      </c>
      <c r="AI13" s="151"/>
      <c r="AK13" s="152" t="s">
        <v>6</v>
      </c>
      <c r="AL13" s="152"/>
      <c r="AN13" s="153" t="s">
        <v>9</v>
      </c>
      <c r="AO13" s="153"/>
      <c r="AQ13" s="154" t="s">
        <v>7</v>
      </c>
      <c r="AR13" s="154"/>
      <c r="AT13" s="165" t="s">
        <v>16</v>
      </c>
      <c r="AU13" s="165"/>
      <c r="AW13" s="166" t="s">
        <v>25</v>
      </c>
      <c r="AX13" s="166"/>
      <c r="AZ13" s="166" t="s">
        <v>25</v>
      </c>
      <c r="BA13" s="166"/>
    </row>
    <row r="14" spans="1:53" ht="15.75" thickBot="1" x14ac:dyDescent="0.3">
      <c r="A14" s="164"/>
      <c r="B14" s="2">
        <v>1</v>
      </c>
      <c r="C14" s="2">
        <v>2</v>
      </c>
      <c r="D14" s="2">
        <v>3</v>
      </c>
      <c r="E14" s="2">
        <v>4</v>
      </c>
      <c r="F14" s="2">
        <v>5</v>
      </c>
      <c r="G14" s="41">
        <v>6</v>
      </c>
      <c r="H14" s="41">
        <v>7</v>
      </c>
      <c r="I14" s="2">
        <v>8</v>
      </c>
      <c r="J14" s="2">
        <v>9</v>
      </c>
      <c r="K14" s="2">
        <v>10</v>
      </c>
      <c r="L14" s="2">
        <v>11</v>
      </c>
      <c r="M14" s="2">
        <v>12</v>
      </c>
      <c r="N14" s="41">
        <v>13</v>
      </c>
      <c r="O14" s="41">
        <v>14</v>
      </c>
      <c r="P14" s="2">
        <v>15</v>
      </c>
      <c r="Q14" s="2">
        <v>16</v>
      </c>
      <c r="R14" s="2">
        <v>17</v>
      </c>
      <c r="S14" s="2">
        <v>18</v>
      </c>
      <c r="T14" s="2">
        <v>19</v>
      </c>
      <c r="U14" s="41">
        <v>20</v>
      </c>
      <c r="V14" s="41">
        <v>21</v>
      </c>
      <c r="W14" s="68">
        <v>22</v>
      </c>
      <c r="X14" s="2">
        <v>23</v>
      </c>
      <c r="Y14" s="2">
        <v>24</v>
      </c>
      <c r="Z14" s="2">
        <v>25</v>
      </c>
      <c r="AA14" s="2">
        <v>26</v>
      </c>
      <c r="AB14" s="41">
        <v>27</v>
      </c>
      <c r="AC14" s="41">
        <v>28</v>
      </c>
      <c r="AD14" s="2">
        <v>29</v>
      </c>
      <c r="AE14" s="86"/>
      <c r="AF14" s="86"/>
      <c r="AH14" s="25" t="s">
        <v>15</v>
      </c>
      <c r="AI14" s="25" t="s">
        <v>14</v>
      </c>
      <c r="AK14" s="27" t="s">
        <v>15</v>
      </c>
      <c r="AL14" s="27" t="s">
        <v>14</v>
      </c>
      <c r="AN14" s="29" t="s">
        <v>15</v>
      </c>
      <c r="AO14" s="29" t="s">
        <v>14</v>
      </c>
      <c r="AQ14" s="31" t="s">
        <v>15</v>
      </c>
      <c r="AR14" s="31" t="s">
        <v>14</v>
      </c>
      <c r="AT14" s="33" t="s">
        <v>15</v>
      </c>
      <c r="AU14" s="33" t="s">
        <v>14</v>
      </c>
      <c r="AW14" s="91" t="s">
        <v>15</v>
      </c>
      <c r="AX14" s="91" t="s">
        <v>14</v>
      </c>
      <c r="AZ14" s="91" t="s">
        <v>15</v>
      </c>
      <c r="BA14" s="91" t="s">
        <v>14</v>
      </c>
    </row>
    <row r="15" spans="1:53" thickBot="1" x14ac:dyDescent="0.35">
      <c r="A15" s="83">
        <f>A8</f>
        <v>0</v>
      </c>
      <c r="B15" s="45" t="s">
        <v>9</v>
      </c>
      <c r="C15" s="44" t="s">
        <v>9</v>
      </c>
      <c r="D15" s="48" t="s">
        <v>9</v>
      </c>
      <c r="E15" s="8" t="s">
        <v>9</v>
      </c>
      <c r="F15" s="36" t="s">
        <v>9</v>
      </c>
      <c r="G15" s="45" t="s">
        <v>8</v>
      </c>
      <c r="H15" s="44" t="s">
        <v>8</v>
      </c>
      <c r="I15" s="46" t="s">
        <v>7</v>
      </c>
      <c r="J15" s="46" t="s">
        <v>7</v>
      </c>
      <c r="K15" s="46" t="s">
        <v>7</v>
      </c>
      <c r="L15" s="46" t="s">
        <v>7</v>
      </c>
      <c r="M15" s="46" t="s">
        <v>7</v>
      </c>
      <c r="N15" s="45" t="s">
        <v>8</v>
      </c>
      <c r="O15" s="44" t="s">
        <v>8</v>
      </c>
      <c r="P15" s="48" t="s">
        <v>9</v>
      </c>
      <c r="Q15" s="48" t="s">
        <v>9</v>
      </c>
      <c r="R15" s="48" t="s">
        <v>9</v>
      </c>
      <c r="S15" s="48" t="s">
        <v>9</v>
      </c>
      <c r="T15" s="48" t="s">
        <v>9</v>
      </c>
      <c r="U15" s="45" t="s">
        <v>8</v>
      </c>
      <c r="V15" s="44" t="s">
        <v>8</v>
      </c>
      <c r="W15" s="14" t="s">
        <v>10</v>
      </c>
      <c r="X15" s="8" t="s">
        <v>10</v>
      </c>
      <c r="Y15" s="7" t="s">
        <v>10</v>
      </c>
      <c r="Z15" s="7" t="s">
        <v>10</v>
      </c>
      <c r="AA15" s="36" t="s">
        <v>11</v>
      </c>
      <c r="AB15" s="36" t="s">
        <v>11</v>
      </c>
      <c r="AC15" s="36" t="s">
        <v>11</v>
      </c>
      <c r="AD15" s="44" t="s">
        <v>10</v>
      </c>
      <c r="AE15" s="86"/>
      <c r="AF15" s="86"/>
      <c r="AH15" s="25">
        <f>COUNTIF(B15:AF15,"N5")</f>
        <v>3</v>
      </c>
      <c r="AI15" s="26">
        <f>AH15*$AI$2</f>
        <v>1.5958333333333332</v>
      </c>
      <c r="AK15" s="27">
        <f>COUNTIF(B15:AF15,"J38")</f>
        <v>0</v>
      </c>
      <c r="AL15" s="28">
        <f>AK15*$AL$2</f>
        <v>0</v>
      </c>
      <c r="AN15" s="29">
        <f>COUNTIF(B15:AF15,"J1")</f>
        <v>10</v>
      </c>
      <c r="AO15" s="30">
        <f>AN15*$AO$2</f>
        <v>3.125</v>
      </c>
      <c r="AQ15" s="31">
        <f>COUNTIF(A15:AF15,"S20")</f>
        <v>5</v>
      </c>
      <c r="AR15" s="32">
        <f>AQ15*$AR$2</f>
        <v>1.5625</v>
      </c>
      <c r="AT15" s="33">
        <f>SUM(AH15,AK15,AN15,AQ15)</f>
        <v>18</v>
      </c>
      <c r="AU15" s="34">
        <f>SUM(AI15,AL15,AO15,AR15)</f>
        <v>6.2833333333333332</v>
      </c>
      <c r="AW15" s="91">
        <f>COUNTIF(B15:AG15,"CA")</f>
        <v>0</v>
      </c>
      <c r="AX15" s="93">
        <f>AX8+AW15*$AT$2</f>
        <v>0</v>
      </c>
      <c r="AZ15" s="91">
        <f>COUNTIF(B15:AG15,"CP")</f>
        <v>0</v>
      </c>
      <c r="BA15" s="93">
        <f>BA8+AZ15*$AU$2</f>
        <v>0</v>
      </c>
    </row>
    <row r="16" spans="1:53" ht="14.45" x14ac:dyDescent="0.3">
      <c r="A16" s="84" t="s">
        <v>12</v>
      </c>
      <c r="B16" s="79"/>
      <c r="C16" s="79"/>
      <c r="D16" s="87"/>
      <c r="E16" s="79"/>
      <c r="F16" s="79"/>
      <c r="G16" s="78"/>
      <c r="H16" s="78"/>
      <c r="I16" s="79"/>
      <c r="J16" s="79"/>
      <c r="K16" s="87"/>
      <c r="L16" s="79"/>
      <c r="M16" s="79"/>
      <c r="N16" s="78"/>
      <c r="O16" s="78"/>
      <c r="P16" s="79"/>
      <c r="Q16" s="79"/>
      <c r="R16" s="87"/>
      <c r="S16" s="79"/>
      <c r="T16" s="79"/>
      <c r="U16" s="78"/>
      <c r="V16" s="78"/>
      <c r="W16" s="79"/>
      <c r="X16" s="79"/>
      <c r="Y16" s="87"/>
      <c r="Z16" s="79"/>
      <c r="AA16" s="79"/>
      <c r="AB16" s="78"/>
      <c r="AC16" s="78"/>
      <c r="AD16" s="79"/>
      <c r="AE16" s="86"/>
      <c r="AF16" s="86"/>
      <c r="AT16" s="74" t="s">
        <v>24</v>
      </c>
      <c r="AU16" s="34">
        <f>SUM(B16:AF16)</f>
        <v>0</v>
      </c>
    </row>
    <row r="17" spans="1:53" x14ac:dyDescent="0.25">
      <c r="A17" s="86"/>
      <c r="B17" s="86">
        <f>COUNTIF(B15:AF15,"J1")+COUNTIF(B15:AF15,"J38")+COUNTIF(B15:AF15,"N5")+COUNTIF(B15:AF15,"S20")</f>
        <v>18</v>
      </c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H17" s="155" t="s">
        <v>22</v>
      </c>
      <c r="AI17" s="155"/>
      <c r="AK17" s="167" t="s">
        <v>23</v>
      </c>
      <c r="AL17" s="167"/>
      <c r="AQ17" s="168" t="s">
        <v>17</v>
      </c>
      <c r="AR17" s="168"/>
      <c r="AS17" s="168"/>
      <c r="AT17" s="168"/>
      <c r="AU17" s="34">
        <f>SUM(AU15:AU16)</f>
        <v>6.2833333333333332</v>
      </c>
    </row>
    <row r="18" spans="1:53" ht="14.45" x14ac:dyDescent="0.3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H18" s="169">
        <v>0</v>
      </c>
      <c r="AI18" s="169"/>
      <c r="AJ18" s="86"/>
      <c r="AK18" s="169">
        <v>0</v>
      </c>
      <c r="AL18" s="169"/>
      <c r="AQ18" s="170">
        <f>AU11+AK18-AH18</f>
        <v>5.3152777777777782</v>
      </c>
      <c r="AR18" s="170"/>
      <c r="AS18" s="170"/>
      <c r="AT18" s="170"/>
      <c r="AU18" s="34">
        <f>AU17+AQ18</f>
        <v>11.598611111111111</v>
      </c>
    </row>
    <row r="19" spans="1:53" thickBot="1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53" ht="15.75" thickTop="1" x14ac:dyDescent="0.25">
      <c r="A20" s="171">
        <v>40968</v>
      </c>
      <c r="B20" s="1" t="s">
        <v>0</v>
      </c>
      <c r="C20" s="1" t="s">
        <v>0</v>
      </c>
      <c r="D20" s="1" t="s">
        <v>1</v>
      </c>
      <c r="E20" s="1" t="s">
        <v>2</v>
      </c>
      <c r="F20" s="40" t="s">
        <v>3</v>
      </c>
      <c r="G20" s="40" t="s">
        <v>4</v>
      </c>
      <c r="H20" s="1" t="s">
        <v>5</v>
      </c>
      <c r="I20" s="1" t="s">
        <v>0</v>
      </c>
      <c r="J20" s="1" t="s">
        <v>0</v>
      </c>
      <c r="K20" s="1" t="s">
        <v>1</v>
      </c>
      <c r="L20" s="1" t="s">
        <v>2</v>
      </c>
      <c r="M20" s="40" t="s">
        <v>3</v>
      </c>
      <c r="N20" s="40" t="s">
        <v>4</v>
      </c>
      <c r="O20" s="1" t="s">
        <v>5</v>
      </c>
      <c r="P20" s="1" t="s">
        <v>0</v>
      </c>
      <c r="Q20" s="1" t="s">
        <v>0</v>
      </c>
      <c r="R20" s="1" t="s">
        <v>1</v>
      </c>
      <c r="S20" s="1" t="s">
        <v>2</v>
      </c>
      <c r="T20" s="40" t="s">
        <v>3</v>
      </c>
      <c r="U20" s="40" t="s">
        <v>4</v>
      </c>
      <c r="V20" s="1" t="s">
        <v>5</v>
      </c>
      <c r="W20" s="1" t="s">
        <v>0</v>
      </c>
      <c r="X20" s="1" t="s">
        <v>0</v>
      </c>
      <c r="Y20" s="1" t="s">
        <v>1</v>
      </c>
      <c r="Z20" s="1" t="s">
        <v>2</v>
      </c>
      <c r="AA20" s="40" t="s">
        <v>3</v>
      </c>
      <c r="AB20" s="40" t="s">
        <v>4</v>
      </c>
      <c r="AC20" s="1" t="s">
        <v>5</v>
      </c>
      <c r="AD20" s="1" t="s">
        <v>0</v>
      </c>
      <c r="AE20" s="1" t="s">
        <v>0</v>
      </c>
      <c r="AF20" s="1" t="s">
        <v>1</v>
      </c>
      <c r="AH20" s="151" t="s">
        <v>11</v>
      </c>
      <c r="AI20" s="151"/>
      <c r="AK20" s="152" t="s">
        <v>6</v>
      </c>
      <c r="AL20" s="152"/>
      <c r="AN20" s="153" t="s">
        <v>9</v>
      </c>
      <c r="AO20" s="153"/>
      <c r="AQ20" s="154" t="s">
        <v>7</v>
      </c>
      <c r="AR20" s="154"/>
      <c r="AT20" s="165" t="s">
        <v>16</v>
      </c>
      <c r="AU20" s="165"/>
      <c r="AW20" s="166" t="s">
        <v>25</v>
      </c>
      <c r="AX20" s="166"/>
      <c r="AZ20" s="166" t="s">
        <v>25</v>
      </c>
      <c r="BA20" s="166"/>
    </row>
    <row r="21" spans="1:53" ht="15.75" thickBot="1" x14ac:dyDescent="0.3">
      <c r="A21" s="172"/>
      <c r="B21" s="102">
        <v>1</v>
      </c>
      <c r="C21" s="102">
        <v>2</v>
      </c>
      <c r="D21" s="102">
        <v>3</v>
      </c>
      <c r="E21" s="102">
        <v>4</v>
      </c>
      <c r="F21" s="41">
        <v>5</v>
      </c>
      <c r="G21" s="41">
        <v>6</v>
      </c>
      <c r="H21" s="102">
        <v>7</v>
      </c>
      <c r="I21" s="102">
        <v>8</v>
      </c>
      <c r="J21" s="102">
        <v>9</v>
      </c>
      <c r="K21" s="102">
        <v>10</v>
      </c>
      <c r="L21" s="102">
        <v>11</v>
      </c>
      <c r="M21" s="41">
        <v>12</v>
      </c>
      <c r="N21" s="41">
        <v>13</v>
      </c>
      <c r="O21" s="102">
        <v>14</v>
      </c>
      <c r="P21" s="102">
        <v>15</v>
      </c>
      <c r="Q21" s="102">
        <v>16</v>
      </c>
      <c r="R21" s="102">
        <v>17</v>
      </c>
      <c r="S21" s="102">
        <v>18</v>
      </c>
      <c r="T21" s="41">
        <v>19</v>
      </c>
      <c r="U21" s="41">
        <v>20</v>
      </c>
      <c r="V21" s="102">
        <v>21</v>
      </c>
      <c r="W21" s="102">
        <v>22</v>
      </c>
      <c r="X21" s="102">
        <v>23</v>
      </c>
      <c r="Y21" s="102">
        <v>24</v>
      </c>
      <c r="Z21" s="102">
        <v>25</v>
      </c>
      <c r="AA21" s="41">
        <v>26</v>
      </c>
      <c r="AB21" s="41">
        <v>27</v>
      </c>
      <c r="AC21" s="102">
        <v>28</v>
      </c>
      <c r="AD21" s="102">
        <v>29</v>
      </c>
      <c r="AE21" s="102">
        <v>30</v>
      </c>
      <c r="AF21" s="102">
        <v>31</v>
      </c>
      <c r="AH21" s="25" t="s">
        <v>15</v>
      </c>
      <c r="AI21" s="25" t="s">
        <v>14</v>
      </c>
      <c r="AK21" s="27" t="s">
        <v>15</v>
      </c>
      <c r="AL21" s="27" t="s">
        <v>14</v>
      </c>
      <c r="AN21" s="29" t="s">
        <v>15</v>
      </c>
      <c r="AO21" s="29" t="s">
        <v>14</v>
      </c>
      <c r="AQ21" s="31" t="s">
        <v>15</v>
      </c>
      <c r="AR21" s="31" t="s">
        <v>14</v>
      </c>
      <c r="AT21" s="33" t="s">
        <v>15</v>
      </c>
      <c r="AU21" s="33" t="s">
        <v>14</v>
      </c>
      <c r="AW21" s="91" t="s">
        <v>15</v>
      </c>
      <c r="AX21" s="91" t="s">
        <v>14</v>
      </c>
      <c r="AZ21" s="91" t="s">
        <v>15</v>
      </c>
      <c r="BA21" s="91" t="s">
        <v>14</v>
      </c>
    </row>
    <row r="22" spans="1:53" thickBot="1" x14ac:dyDescent="0.35">
      <c r="A22" s="83">
        <f>A8</f>
        <v>0</v>
      </c>
      <c r="B22" s="45" t="s">
        <v>10</v>
      </c>
      <c r="C22" s="48" t="s">
        <v>9</v>
      </c>
      <c r="D22" s="48" t="s">
        <v>9</v>
      </c>
      <c r="E22" s="48" t="s">
        <v>9</v>
      </c>
      <c r="F22" s="103" t="s">
        <v>8</v>
      </c>
      <c r="G22" s="44" t="s">
        <v>8</v>
      </c>
      <c r="H22" s="44" t="s">
        <v>9</v>
      </c>
      <c r="I22" s="8" t="s">
        <v>9</v>
      </c>
      <c r="J22" s="8" t="s">
        <v>9</v>
      </c>
      <c r="K22" s="7" t="s">
        <v>9</v>
      </c>
      <c r="L22" s="7" t="s">
        <v>9</v>
      </c>
      <c r="M22" s="103" t="s">
        <v>8</v>
      </c>
      <c r="N22" s="103" t="s">
        <v>8</v>
      </c>
      <c r="O22" s="36" t="s">
        <v>9</v>
      </c>
      <c r="P22" s="8" t="s">
        <v>10</v>
      </c>
      <c r="Q22" s="8" t="s">
        <v>11</v>
      </c>
      <c r="R22" s="48" t="s">
        <v>11</v>
      </c>
      <c r="S22" s="48" t="s">
        <v>10</v>
      </c>
      <c r="T22" s="103" t="s">
        <v>8</v>
      </c>
      <c r="U22" s="116" t="s">
        <v>8</v>
      </c>
      <c r="V22" s="42" t="s">
        <v>9</v>
      </c>
      <c r="W22" s="39" t="s">
        <v>9</v>
      </c>
      <c r="X22" s="39" t="s">
        <v>10</v>
      </c>
      <c r="Y22" s="39" t="s">
        <v>10</v>
      </c>
      <c r="Z22" s="39" t="s">
        <v>10</v>
      </c>
      <c r="AA22" s="116" t="s">
        <v>6</v>
      </c>
      <c r="AB22" s="42" t="s">
        <v>6</v>
      </c>
      <c r="AC22" s="42" t="s">
        <v>10</v>
      </c>
      <c r="AD22" s="39" t="s">
        <v>9</v>
      </c>
      <c r="AE22" s="20" t="s">
        <v>9</v>
      </c>
      <c r="AF22" s="35" t="s">
        <v>9</v>
      </c>
      <c r="AH22" s="25">
        <f>COUNTIF(B22:AF22,"N5")</f>
        <v>2</v>
      </c>
      <c r="AI22" s="26">
        <f>AH22*$AI$2</f>
        <v>1.0638888888888889</v>
      </c>
      <c r="AK22" s="27">
        <f>COUNTIF(B22:AF22,"J38")</f>
        <v>2</v>
      </c>
      <c r="AL22" s="28">
        <f>AK22*$AL$2</f>
        <v>1</v>
      </c>
      <c r="AN22" s="29">
        <f>COUNTIF(B22:AF22,"J1")</f>
        <v>14</v>
      </c>
      <c r="AO22" s="30">
        <f>AN22*$AO$2</f>
        <v>4.375</v>
      </c>
      <c r="AQ22" s="31">
        <f>COUNTIF(A22:AF22,"S20")</f>
        <v>0</v>
      </c>
      <c r="AR22" s="32">
        <f>AQ22*$AR$2</f>
        <v>0</v>
      </c>
      <c r="AT22" s="33">
        <f>SUM(AH22,AK22,AN22,AQ22)</f>
        <v>18</v>
      </c>
      <c r="AU22" s="34">
        <f>SUM(AI22,AL22,AO22,AR22)</f>
        <v>6.4388888888888891</v>
      </c>
      <c r="AW22" s="91">
        <f>COUNTIF(B22:AG22,"CA")</f>
        <v>0</v>
      </c>
      <c r="AX22" s="93">
        <f>AX15+AW22*$AT$2</f>
        <v>0</v>
      </c>
      <c r="AZ22" s="91">
        <f>COUNTIF(B22:AG22,"CP")</f>
        <v>0</v>
      </c>
      <c r="BA22" s="93">
        <f>BA15+AZ22*$AU$2</f>
        <v>0</v>
      </c>
    </row>
    <row r="23" spans="1:53" ht="14.45" x14ac:dyDescent="0.3">
      <c r="A23" s="84" t="s">
        <v>12</v>
      </c>
      <c r="B23" s="79"/>
      <c r="C23" s="79"/>
      <c r="D23" s="87"/>
      <c r="E23" s="79"/>
      <c r="F23" s="79"/>
      <c r="G23" s="87"/>
      <c r="H23" s="87"/>
      <c r="I23" s="79"/>
      <c r="J23" s="79"/>
      <c r="K23" s="87"/>
      <c r="L23" s="79"/>
      <c r="M23" s="79"/>
      <c r="N23" s="87"/>
      <c r="O23" s="87"/>
      <c r="P23" s="79"/>
      <c r="Q23" s="79"/>
      <c r="R23" s="87"/>
      <c r="S23" s="79"/>
      <c r="T23" s="79"/>
      <c r="U23" s="87"/>
      <c r="V23" s="87"/>
      <c r="W23" s="79"/>
      <c r="X23" s="79"/>
      <c r="Y23" s="87"/>
      <c r="Z23" s="79"/>
      <c r="AA23" s="90"/>
      <c r="AB23" s="87"/>
      <c r="AC23" s="87"/>
      <c r="AD23" s="79"/>
      <c r="AE23" s="79"/>
      <c r="AF23" s="79"/>
      <c r="AT23" s="74" t="s">
        <v>24</v>
      </c>
      <c r="AU23" s="34">
        <f>SUM(B23:AF23)</f>
        <v>0</v>
      </c>
    </row>
    <row r="24" spans="1:53" x14ac:dyDescent="0.25">
      <c r="A24" s="86"/>
      <c r="B24" s="86">
        <f>COUNTIF(B22:AF22,"J1")+COUNTIF(B22:AF22,"J38")+COUNTIF(B22:AF22,"N5")+COUNTIF(B22:AF22,"S20")</f>
        <v>18</v>
      </c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H24" s="155" t="s">
        <v>22</v>
      </c>
      <c r="AI24" s="155"/>
      <c r="AK24" s="167" t="s">
        <v>23</v>
      </c>
      <c r="AL24" s="167"/>
      <c r="AQ24" s="168" t="s">
        <v>17</v>
      </c>
      <c r="AR24" s="168"/>
      <c r="AS24" s="168"/>
      <c r="AT24" s="168"/>
      <c r="AU24" s="34">
        <f>SUM(AU22:AU23)</f>
        <v>6.4388888888888891</v>
      </c>
    </row>
    <row r="25" spans="1:53" ht="14.45" x14ac:dyDescent="0.3">
      <c r="A25" s="86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H25" s="169">
        <v>0</v>
      </c>
      <c r="AI25" s="169"/>
      <c r="AJ25" s="86"/>
      <c r="AK25" s="169">
        <v>0</v>
      </c>
      <c r="AL25" s="169"/>
      <c r="AQ25" s="170">
        <f>AU18+AK25-AH25</f>
        <v>11.598611111111111</v>
      </c>
      <c r="AR25" s="170"/>
      <c r="AS25" s="170"/>
      <c r="AT25" s="170"/>
      <c r="AU25" s="34">
        <f>AU24+AQ25</f>
        <v>18.037500000000001</v>
      </c>
    </row>
    <row r="26" spans="1:53" thickBot="1" x14ac:dyDescent="0.35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</row>
    <row r="27" spans="1:53" ht="15.75" thickTop="1" x14ac:dyDescent="0.25">
      <c r="A27" s="163">
        <v>40999</v>
      </c>
      <c r="B27" s="1" t="s">
        <v>2</v>
      </c>
      <c r="C27" s="40" t="s">
        <v>3</v>
      </c>
      <c r="D27" s="40" t="s">
        <v>4</v>
      </c>
      <c r="E27" s="1" t="s">
        <v>5</v>
      </c>
      <c r="F27" s="1" t="s">
        <v>0</v>
      </c>
      <c r="G27" s="1" t="s">
        <v>0</v>
      </c>
      <c r="H27" s="1" t="s">
        <v>1</v>
      </c>
      <c r="I27" s="1" t="s">
        <v>2</v>
      </c>
      <c r="J27" s="40" t="s">
        <v>3</v>
      </c>
      <c r="K27" s="40" t="s">
        <v>4</v>
      </c>
      <c r="L27" s="1" t="s">
        <v>5</v>
      </c>
      <c r="M27" s="1" t="s">
        <v>0</v>
      </c>
      <c r="N27" s="1" t="s">
        <v>0</v>
      </c>
      <c r="O27" s="1" t="s">
        <v>1</v>
      </c>
      <c r="P27" s="1" t="s">
        <v>2</v>
      </c>
      <c r="Q27" s="40" t="s">
        <v>3</v>
      </c>
      <c r="R27" s="40" t="s">
        <v>4</v>
      </c>
      <c r="S27" s="108" t="s">
        <v>5</v>
      </c>
      <c r="T27" s="1" t="s">
        <v>0</v>
      </c>
      <c r="U27" s="1" t="s">
        <v>0</v>
      </c>
      <c r="V27" s="1" t="s">
        <v>1</v>
      </c>
      <c r="W27" s="1" t="s">
        <v>2</v>
      </c>
      <c r="X27" s="40" t="s">
        <v>3</v>
      </c>
      <c r="Y27" s="40" t="s">
        <v>4</v>
      </c>
      <c r="Z27" s="1" t="s">
        <v>5</v>
      </c>
      <c r="AA27" s="1" t="s">
        <v>0</v>
      </c>
      <c r="AB27" s="1" t="s">
        <v>0</v>
      </c>
      <c r="AC27" s="1" t="s">
        <v>1</v>
      </c>
      <c r="AD27" s="1" t="s">
        <v>2</v>
      </c>
      <c r="AE27" s="40" t="s">
        <v>3</v>
      </c>
      <c r="AF27" s="86"/>
      <c r="AH27" s="151" t="s">
        <v>11</v>
      </c>
      <c r="AI27" s="151"/>
      <c r="AK27" s="152" t="s">
        <v>6</v>
      </c>
      <c r="AL27" s="152"/>
      <c r="AN27" s="153" t="s">
        <v>9</v>
      </c>
      <c r="AO27" s="153"/>
      <c r="AQ27" s="154" t="s">
        <v>7</v>
      </c>
      <c r="AR27" s="154"/>
      <c r="AT27" s="165" t="s">
        <v>16</v>
      </c>
      <c r="AU27" s="165"/>
      <c r="AW27" s="166" t="s">
        <v>25</v>
      </c>
      <c r="AX27" s="166"/>
      <c r="AZ27" s="166" t="s">
        <v>25</v>
      </c>
      <c r="BA27" s="166"/>
    </row>
    <row r="28" spans="1:53" ht="15.75" thickBot="1" x14ac:dyDescent="0.3">
      <c r="A28" s="164"/>
      <c r="B28" s="102">
        <v>1</v>
      </c>
      <c r="C28" s="114">
        <v>2</v>
      </c>
      <c r="D28" s="114">
        <v>3</v>
      </c>
      <c r="E28" s="102">
        <v>4</v>
      </c>
      <c r="F28" s="102">
        <v>5</v>
      </c>
      <c r="G28" s="102">
        <v>6</v>
      </c>
      <c r="H28" s="102">
        <v>7</v>
      </c>
      <c r="I28" s="102">
        <v>8</v>
      </c>
      <c r="J28" s="114">
        <v>9</v>
      </c>
      <c r="K28" s="114">
        <v>10</v>
      </c>
      <c r="L28" s="102">
        <v>11</v>
      </c>
      <c r="M28" s="102">
        <v>12</v>
      </c>
      <c r="N28" s="102">
        <v>13</v>
      </c>
      <c r="O28" s="102">
        <v>14</v>
      </c>
      <c r="P28" s="102">
        <v>15</v>
      </c>
      <c r="Q28" s="114">
        <v>16</v>
      </c>
      <c r="R28" s="114">
        <v>17</v>
      </c>
      <c r="S28" s="102">
        <v>18</v>
      </c>
      <c r="T28" s="102">
        <v>19</v>
      </c>
      <c r="U28" s="102">
        <v>20</v>
      </c>
      <c r="V28" s="102">
        <v>21</v>
      </c>
      <c r="W28" s="102">
        <v>22</v>
      </c>
      <c r="X28" s="114">
        <v>23</v>
      </c>
      <c r="Y28" s="114">
        <v>24</v>
      </c>
      <c r="Z28" s="102">
        <v>25</v>
      </c>
      <c r="AA28" s="102">
        <v>26</v>
      </c>
      <c r="AB28" s="102">
        <v>27</v>
      </c>
      <c r="AC28" s="102">
        <v>28</v>
      </c>
      <c r="AD28" s="102">
        <v>29</v>
      </c>
      <c r="AE28" s="114">
        <v>30</v>
      </c>
      <c r="AF28" s="86"/>
      <c r="AH28" s="25" t="s">
        <v>15</v>
      </c>
      <c r="AI28" s="25" t="s">
        <v>14</v>
      </c>
      <c r="AK28" s="27" t="s">
        <v>15</v>
      </c>
      <c r="AL28" s="27" t="s">
        <v>14</v>
      </c>
      <c r="AN28" s="29" t="s">
        <v>15</v>
      </c>
      <c r="AO28" s="29" t="s">
        <v>14</v>
      </c>
      <c r="AQ28" s="31" t="s">
        <v>15</v>
      </c>
      <c r="AR28" s="31" t="s">
        <v>14</v>
      </c>
      <c r="AT28" s="33" t="s">
        <v>15</v>
      </c>
      <c r="AU28" s="33" t="s">
        <v>14</v>
      </c>
      <c r="AW28" s="91" t="s">
        <v>15</v>
      </c>
      <c r="AX28" s="91" t="s">
        <v>14</v>
      </c>
      <c r="AZ28" s="91" t="s">
        <v>15</v>
      </c>
      <c r="BA28" s="91" t="s">
        <v>14</v>
      </c>
    </row>
    <row r="29" spans="1:53" ht="15.75" thickBot="1" x14ac:dyDescent="0.3">
      <c r="A29" s="83">
        <f>A8</f>
        <v>0</v>
      </c>
      <c r="B29" s="36" t="s">
        <v>9</v>
      </c>
      <c r="C29" s="103" t="s">
        <v>8</v>
      </c>
      <c r="D29" s="44" t="s">
        <v>8</v>
      </c>
      <c r="E29" s="44" t="s">
        <v>11</v>
      </c>
      <c r="F29" s="48" t="s">
        <v>11</v>
      </c>
      <c r="G29" s="48" t="s">
        <v>10</v>
      </c>
      <c r="H29" s="9" t="s">
        <v>10</v>
      </c>
      <c r="I29" s="9" t="s">
        <v>10</v>
      </c>
      <c r="J29" s="103" t="s">
        <v>8</v>
      </c>
      <c r="K29" s="53" t="s">
        <v>8</v>
      </c>
      <c r="L29" s="45" t="s">
        <v>9</v>
      </c>
      <c r="M29" s="44" t="s">
        <v>9</v>
      </c>
      <c r="N29" s="48" t="s">
        <v>9</v>
      </c>
      <c r="O29" s="8" t="s">
        <v>9</v>
      </c>
      <c r="P29" s="36" t="s">
        <v>9</v>
      </c>
      <c r="Q29" s="45" t="s">
        <v>8</v>
      </c>
      <c r="R29" s="44" t="s">
        <v>8</v>
      </c>
      <c r="S29" s="46" t="s">
        <v>7</v>
      </c>
      <c r="T29" s="46" t="s">
        <v>7</v>
      </c>
      <c r="U29" s="46" t="s">
        <v>7</v>
      </c>
      <c r="V29" s="46" t="s">
        <v>7</v>
      </c>
      <c r="W29" s="46" t="s">
        <v>7</v>
      </c>
      <c r="X29" s="45" t="s">
        <v>8</v>
      </c>
      <c r="Y29" s="44" t="s">
        <v>8</v>
      </c>
      <c r="Z29" s="48" t="s">
        <v>9</v>
      </c>
      <c r="AA29" s="48" t="s">
        <v>9</v>
      </c>
      <c r="AB29" s="48" t="s">
        <v>9</v>
      </c>
      <c r="AC29" s="48" t="s">
        <v>9</v>
      </c>
      <c r="AD29" s="48" t="s">
        <v>9</v>
      </c>
      <c r="AE29" s="45" t="s">
        <v>8</v>
      </c>
      <c r="AF29" s="21"/>
      <c r="AH29" s="25">
        <f>COUNTIF(B29:AF29,"N5")</f>
        <v>2</v>
      </c>
      <c r="AI29" s="26">
        <f>AH29*$AI$2</f>
        <v>1.0638888888888889</v>
      </c>
      <c r="AK29" s="27">
        <f>COUNTIF(B29:AF29,"J38")</f>
        <v>0</v>
      </c>
      <c r="AL29" s="28">
        <f>AK29*$AL$2</f>
        <v>0</v>
      </c>
      <c r="AN29" s="29">
        <f>COUNTIF(B29:AF29,"J1")</f>
        <v>11</v>
      </c>
      <c r="AO29" s="30">
        <f>AN29*$AO$2</f>
        <v>3.4375</v>
      </c>
      <c r="AQ29" s="31">
        <f>COUNTIF(A29:AF29,"S20")</f>
        <v>5</v>
      </c>
      <c r="AR29" s="32">
        <f>AQ29*$AR$2</f>
        <v>1.5625</v>
      </c>
      <c r="AT29" s="33">
        <f>SUM(AH29,AK29,AN29,AQ29)</f>
        <v>18</v>
      </c>
      <c r="AU29" s="34">
        <f>SUM(AI29,AL29,AO29,AR29)</f>
        <v>6.0638888888888891</v>
      </c>
      <c r="AW29" s="91">
        <f>COUNTIF(B29:AG29,"CA")</f>
        <v>0</v>
      </c>
      <c r="AX29" s="93">
        <f>AX22+AW29*$AT$2</f>
        <v>0</v>
      </c>
      <c r="AZ29" s="91">
        <f>COUNTIF(B29:AG29,"CP")</f>
        <v>0</v>
      </c>
      <c r="BA29" s="93">
        <f>BA22+AZ29*$AU$2</f>
        <v>0</v>
      </c>
    </row>
    <row r="30" spans="1:53" ht="15.75" thickBot="1" x14ac:dyDescent="0.3">
      <c r="A30" s="84" t="s">
        <v>12</v>
      </c>
      <c r="B30" s="87"/>
      <c r="C30" s="87"/>
      <c r="D30" s="87"/>
      <c r="E30" s="79"/>
      <c r="F30" s="79"/>
      <c r="G30" s="79"/>
      <c r="H30" s="87"/>
      <c r="I30" s="87"/>
      <c r="J30" s="87"/>
      <c r="K30" s="87"/>
      <c r="L30" s="79"/>
      <c r="M30" s="79"/>
      <c r="N30" s="79"/>
      <c r="O30" s="87"/>
      <c r="P30" s="87"/>
      <c r="Q30" s="87"/>
      <c r="R30" s="87"/>
      <c r="S30" s="79"/>
      <c r="T30" s="79"/>
      <c r="U30" s="79"/>
      <c r="V30" s="87"/>
      <c r="W30" s="87"/>
      <c r="X30" s="87"/>
      <c r="Y30" s="87"/>
      <c r="Z30" s="79"/>
      <c r="AA30" s="79"/>
      <c r="AB30" s="79"/>
      <c r="AC30" s="87"/>
      <c r="AD30" s="87"/>
      <c r="AE30" s="87"/>
      <c r="AF30" s="86"/>
      <c r="AT30" s="74" t="s">
        <v>24</v>
      </c>
      <c r="AU30" s="34">
        <f>SUM(B30:AF30)</f>
        <v>0</v>
      </c>
    </row>
    <row r="31" spans="1:53" x14ac:dyDescent="0.25">
      <c r="A31" s="123"/>
      <c r="B31" s="86">
        <f>COUNTIF(B29:AF29,"J1")+COUNTIF(B29:AF29,"J38")+COUNTIF(B29:AF29,"N5")+COUNTIF(B29:AF29,"S20")</f>
        <v>18</v>
      </c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H31" s="155" t="s">
        <v>22</v>
      </c>
      <c r="AI31" s="155"/>
      <c r="AK31" s="167" t="s">
        <v>23</v>
      </c>
      <c r="AL31" s="167"/>
      <c r="AQ31" s="168" t="s">
        <v>17</v>
      </c>
      <c r="AR31" s="168"/>
      <c r="AS31" s="168"/>
      <c r="AT31" s="168"/>
      <c r="AU31" s="34">
        <f>SUM(AU29:AU30)</f>
        <v>6.0638888888888891</v>
      </c>
    </row>
    <row r="32" spans="1:53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H32" s="169">
        <v>0</v>
      </c>
      <c r="AI32" s="169"/>
      <c r="AJ32" s="86"/>
      <c r="AK32" s="169">
        <v>0</v>
      </c>
      <c r="AL32" s="169"/>
      <c r="AQ32" s="170">
        <f>AU25+AK32-AH32</f>
        <v>18.037500000000001</v>
      </c>
      <c r="AR32" s="170"/>
      <c r="AS32" s="170"/>
      <c r="AT32" s="170"/>
      <c r="AU32" s="34">
        <f>AU31+AQ32</f>
        <v>24.101388888888891</v>
      </c>
    </row>
    <row r="33" spans="1:53" ht="15.75" thickBot="1" x14ac:dyDescent="0.3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</row>
    <row r="34" spans="1:53" ht="15.75" thickTop="1" x14ac:dyDescent="0.25">
      <c r="A34" s="163">
        <v>41029</v>
      </c>
      <c r="B34" s="67" t="s">
        <v>4</v>
      </c>
      <c r="C34" s="1" t="s">
        <v>5</v>
      </c>
      <c r="D34" s="1" t="s">
        <v>0</v>
      </c>
      <c r="E34" s="1" t="s">
        <v>0</v>
      </c>
      <c r="F34" s="67" t="s">
        <v>1</v>
      </c>
      <c r="G34" s="1" t="s">
        <v>2</v>
      </c>
      <c r="H34" s="40" t="s">
        <v>3</v>
      </c>
      <c r="I34" s="67" t="s">
        <v>4</v>
      </c>
      <c r="J34" s="1" t="s">
        <v>5</v>
      </c>
      <c r="K34" s="1" t="s">
        <v>0</v>
      </c>
      <c r="L34" s="1" t="s">
        <v>0</v>
      </c>
      <c r="M34" s="1" t="s">
        <v>1</v>
      </c>
      <c r="N34" s="1" t="s">
        <v>2</v>
      </c>
      <c r="O34" s="40" t="s">
        <v>3</v>
      </c>
      <c r="P34" s="40" t="s">
        <v>4</v>
      </c>
      <c r="Q34" s="67" t="s">
        <v>5</v>
      </c>
      <c r="R34" s="1" t="s">
        <v>0</v>
      </c>
      <c r="S34" s="1" t="s">
        <v>0</v>
      </c>
      <c r="T34" s="1" t="s">
        <v>1</v>
      </c>
      <c r="U34" s="1" t="s">
        <v>2</v>
      </c>
      <c r="V34" s="40" t="s">
        <v>3</v>
      </c>
      <c r="W34" s="40" t="s">
        <v>4</v>
      </c>
      <c r="X34" s="1" t="s">
        <v>5</v>
      </c>
      <c r="Y34" s="1" t="s">
        <v>0</v>
      </c>
      <c r="Z34" s="1" t="s">
        <v>0</v>
      </c>
      <c r="AA34" s="108" t="s">
        <v>1</v>
      </c>
      <c r="AB34" s="1" t="s">
        <v>2</v>
      </c>
      <c r="AC34" s="40" t="s">
        <v>3</v>
      </c>
      <c r="AD34" s="40" t="s">
        <v>4</v>
      </c>
      <c r="AE34" s="1" t="s">
        <v>5</v>
      </c>
      <c r="AF34" s="1" t="s">
        <v>0</v>
      </c>
      <c r="AH34" s="151" t="s">
        <v>11</v>
      </c>
      <c r="AI34" s="151"/>
      <c r="AK34" s="152" t="s">
        <v>6</v>
      </c>
      <c r="AL34" s="152"/>
      <c r="AN34" s="153" t="s">
        <v>9</v>
      </c>
      <c r="AO34" s="153"/>
      <c r="AQ34" s="154" t="s">
        <v>7</v>
      </c>
      <c r="AR34" s="154"/>
      <c r="AT34" s="165" t="s">
        <v>16</v>
      </c>
      <c r="AU34" s="165"/>
      <c r="AW34" s="166" t="s">
        <v>25</v>
      </c>
      <c r="AX34" s="166"/>
      <c r="AZ34" s="166" t="s">
        <v>25</v>
      </c>
      <c r="BA34" s="166"/>
    </row>
    <row r="35" spans="1:53" ht="15.75" thickBot="1" x14ac:dyDescent="0.3">
      <c r="A35" s="164"/>
      <c r="B35" s="81">
        <v>1</v>
      </c>
      <c r="C35" s="102">
        <v>2</v>
      </c>
      <c r="D35" s="102">
        <v>3</v>
      </c>
      <c r="E35" s="102">
        <v>4</v>
      </c>
      <c r="F35" s="68">
        <v>5</v>
      </c>
      <c r="G35" s="102">
        <v>6</v>
      </c>
      <c r="H35" s="41">
        <v>7</v>
      </c>
      <c r="I35" s="68">
        <v>8</v>
      </c>
      <c r="J35" s="102">
        <v>9</v>
      </c>
      <c r="K35" s="102">
        <v>10</v>
      </c>
      <c r="L35" s="102">
        <v>11</v>
      </c>
      <c r="M35" s="102">
        <v>12</v>
      </c>
      <c r="N35" s="102">
        <v>13</v>
      </c>
      <c r="O35" s="41">
        <v>14</v>
      </c>
      <c r="P35" s="41">
        <v>15</v>
      </c>
      <c r="Q35" s="68">
        <v>16</v>
      </c>
      <c r="R35" s="102">
        <v>17</v>
      </c>
      <c r="S35" s="102">
        <v>18</v>
      </c>
      <c r="T35" s="102">
        <v>19</v>
      </c>
      <c r="U35" s="102">
        <v>20</v>
      </c>
      <c r="V35" s="41">
        <v>21</v>
      </c>
      <c r="W35" s="41">
        <v>22</v>
      </c>
      <c r="X35" s="102">
        <v>23</v>
      </c>
      <c r="Y35" s="102">
        <v>24</v>
      </c>
      <c r="Z35" s="102">
        <v>25</v>
      </c>
      <c r="AA35" s="102">
        <v>26</v>
      </c>
      <c r="AB35" s="102">
        <v>27</v>
      </c>
      <c r="AC35" s="41">
        <v>28</v>
      </c>
      <c r="AD35" s="41">
        <v>29</v>
      </c>
      <c r="AE35" s="102">
        <v>30</v>
      </c>
      <c r="AF35" s="102">
        <v>31</v>
      </c>
      <c r="AH35" s="25" t="s">
        <v>15</v>
      </c>
      <c r="AI35" s="25" t="s">
        <v>14</v>
      </c>
      <c r="AK35" s="27" t="s">
        <v>15</v>
      </c>
      <c r="AL35" s="27" t="s">
        <v>14</v>
      </c>
      <c r="AN35" s="29" t="s">
        <v>15</v>
      </c>
      <c r="AO35" s="29" t="s">
        <v>14</v>
      </c>
      <c r="AQ35" s="31" t="s">
        <v>15</v>
      </c>
      <c r="AR35" s="31" t="s">
        <v>14</v>
      </c>
      <c r="AT35" s="33" t="s">
        <v>15</v>
      </c>
      <c r="AU35" s="33" t="s">
        <v>14</v>
      </c>
      <c r="AW35" s="91" t="s">
        <v>15</v>
      </c>
      <c r="AX35" s="91" t="s">
        <v>14</v>
      </c>
      <c r="AZ35" s="91" t="s">
        <v>15</v>
      </c>
      <c r="BA35" s="91" t="s">
        <v>14</v>
      </c>
    </row>
    <row r="36" spans="1:53" ht="15.75" thickBot="1" x14ac:dyDescent="0.3">
      <c r="A36" s="83">
        <f>A8</f>
        <v>0</v>
      </c>
      <c r="B36" s="44" t="s">
        <v>8</v>
      </c>
      <c r="C36" s="8" t="s">
        <v>10</v>
      </c>
      <c r="D36" s="8" t="s">
        <v>10</v>
      </c>
      <c r="E36" s="7" t="s">
        <v>10</v>
      </c>
      <c r="F36" s="7" t="s">
        <v>10</v>
      </c>
      <c r="G36" s="36" t="s">
        <v>11</v>
      </c>
      <c r="H36" s="36" t="s">
        <v>11</v>
      </c>
      <c r="I36" s="36" t="s">
        <v>11</v>
      </c>
      <c r="J36" s="44" t="s">
        <v>10</v>
      </c>
      <c r="K36" s="45" t="s">
        <v>10</v>
      </c>
      <c r="L36" s="48" t="s">
        <v>9</v>
      </c>
      <c r="M36" s="48" t="s">
        <v>9</v>
      </c>
      <c r="N36" s="48" t="s">
        <v>9</v>
      </c>
      <c r="O36" s="103" t="s">
        <v>8</v>
      </c>
      <c r="P36" s="44" t="s">
        <v>8</v>
      </c>
      <c r="Q36" s="44" t="s">
        <v>9</v>
      </c>
      <c r="R36" s="8" t="s">
        <v>9</v>
      </c>
      <c r="S36" s="8" t="s">
        <v>9</v>
      </c>
      <c r="T36" s="7" t="s">
        <v>9</v>
      </c>
      <c r="U36" s="7" t="s">
        <v>9</v>
      </c>
      <c r="V36" s="103" t="s">
        <v>8</v>
      </c>
      <c r="W36" s="103" t="s">
        <v>8</v>
      </c>
      <c r="X36" s="36" t="s">
        <v>9</v>
      </c>
      <c r="Y36" s="8" t="s">
        <v>10</v>
      </c>
      <c r="Z36" s="8" t="s">
        <v>11</v>
      </c>
      <c r="AA36" s="48" t="s">
        <v>11</v>
      </c>
      <c r="AB36" s="48" t="s">
        <v>10</v>
      </c>
      <c r="AC36" s="103" t="s">
        <v>8</v>
      </c>
      <c r="AD36" s="116" t="s">
        <v>8</v>
      </c>
      <c r="AE36" s="48" t="s">
        <v>9</v>
      </c>
      <c r="AF36" s="53" t="s">
        <v>9</v>
      </c>
      <c r="AH36" s="25">
        <f>COUNTIF(B36:AF36,"N5")</f>
        <v>5</v>
      </c>
      <c r="AI36" s="26">
        <f>AH36*$AI$2</f>
        <v>2.6597222222222223</v>
      </c>
      <c r="AK36" s="27">
        <f>COUNTIF(B36:AF36,"J38")</f>
        <v>0</v>
      </c>
      <c r="AL36" s="28">
        <f>AK36*$AL$2</f>
        <v>0</v>
      </c>
      <c r="AN36" s="29">
        <f>COUNTIF(B36:AF36,"J1")</f>
        <v>11</v>
      </c>
      <c r="AO36" s="30">
        <f>AN36*$AO$2</f>
        <v>3.4375</v>
      </c>
      <c r="AQ36" s="31">
        <f>COUNTIF(A36:AF36,"S20")</f>
        <v>0</v>
      </c>
      <c r="AR36" s="32">
        <f>AQ36*$AR$2</f>
        <v>0</v>
      </c>
      <c r="AT36" s="33">
        <f>SUM(AH36,AK36,AN36,AQ36)</f>
        <v>16</v>
      </c>
      <c r="AU36" s="34">
        <f>SUM(AI36,AL36,AO36,AR36)</f>
        <v>6.0972222222222223</v>
      </c>
      <c r="AW36" s="91">
        <f>COUNTIF(B36:AG36,"CA")</f>
        <v>0</v>
      </c>
      <c r="AX36" s="93">
        <f>AX29+AW36*$AT$2</f>
        <v>0</v>
      </c>
      <c r="AZ36" s="91">
        <f>COUNTIF(B36:AG36,"CP")</f>
        <v>0</v>
      </c>
      <c r="BA36" s="93">
        <f>BA29+AZ36*$AU$2</f>
        <v>0</v>
      </c>
    </row>
    <row r="37" spans="1:53" x14ac:dyDescent="0.25">
      <c r="A37" s="84" t="s">
        <v>12</v>
      </c>
      <c r="B37" s="78"/>
      <c r="C37" s="87"/>
      <c r="D37" s="79"/>
      <c r="E37" s="79"/>
      <c r="F37" s="79"/>
      <c r="G37" s="87"/>
      <c r="H37" s="105"/>
      <c r="I37" s="105"/>
      <c r="J37" s="87"/>
      <c r="K37" s="79"/>
      <c r="L37" s="79"/>
      <c r="M37" s="79"/>
      <c r="N37" s="87"/>
      <c r="O37" s="105"/>
      <c r="P37" s="105"/>
      <c r="Q37" s="87"/>
      <c r="R37" s="79"/>
      <c r="S37" s="79"/>
      <c r="T37" s="79"/>
      <c r="U37" s="87"/>
      <c r="V37" s="105"/>
      <c r="W37" s="105"/>
      <c r="X37" s="87"/>
      <c r="Y37" s="79"/>
      <c r="Z37" s="79"/>
      <c r="AA37" s="79"/>
      <c r="AB37" s="87"/>
      <c r="AC37" s="105"/>
      <c r="AD37" s="105"/>
      <c r="AE37" s="87"/>
      <c r="AF37" s="79"/>
      <c r="AG37" s="21"/>
      <c r="AT37" s="74" t="s">
        <v>24</v>
      </c>
      <c r="AU37" s="34">
        <f>SUM(B37:AF37)</f>
        <v>0</v>
      </c>
    </row>
    <row r="38" spans="1:53" x14ac:dyDescent="0.25">
      <c r="A38" s="86"/>
      <c r="B38" s="86">
        <f>COUNTIF(B36:AF36,"J1")+COUNTIF(B36:AF36,"J38")+COUNTIF(B36:AF36,"N5")+COUNTIF(B36:AF36,"S20")</f>
        <v>16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H38" s="155" t="s">
        <v>22</v>
      </c>
      <c r="AI38" s="155"/>
      <c r="AK38" s="167" t="s">
        <v>23</v>
      </c>
      <c r="AL38" s="167"/>
      <c r="AQ38" s="168" t="s">
        <v>17</v>
      </c>
      <c r="AR38" s="168"/>
      <c r="AS38" s="168"/>
      <c r="AT38" s="168"/>
      <c r="AU38" s="34">
        <f>SUM(AU36:AU37)</f>
        <v>6.0972222222222223</v>
      </c>
    </row>
    <row r="39" spans="1:53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H39" s="169">
        <v>0</v>
      </c>
      <c r="AI39" s="169"/>
      <c r="AJ39" s="86"/>
      <c r="AK39" s="169">
        <v>0</v>
      </c>
      <c r="AL39" s="169"/>
      <c r="AQ39" s="170">
        <f>AU32+AK39-AH39</f>
        <v>24.101388888888891</v>
      </c>
      <c r="AR39" s="170"/>
      <c r="AS39" s="170"/>
      <c r="AT39" s="170"/>
      <c r="AU39" s="34">
        <f>AU38+AQ39</f>
        <v>30.198611111111113</v>
      </c>
    </row>
    <row r="40" spans="1:53" ht="15.75" thickBot="1" x14ac:dyDescent="0.3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</row>
    <row r="41" spans="1:53" ht="15.75" thickTop="1" x14ac:dyDescent="0.25">
      <c r="A41" s="163">
        <v>40694</v>
      </c>
      <c r="B41" s="1" t="s">
        <v>0</v>
      </c>
      <c r="C41" s="1" t="s">
        <v>1</v>
      </c>
      <c r="D41" s="1" t="s">
        <v>2</v>
      </c>
      <c r="E41" s="40" t="s">
        <v>3</v>
      </c>
      <c r="F41" s="40" t="s">
        <v>4</v>
      </c>
      <c r="G41" s="108" t="s">
        <v>5</v>
      </c>
      <c r="H41" s="1" t="s">
        <v>0</v>
      </c>
      <c r="I41" s="1" t="s">
        <v>0</v>
      </c>
      <c r="J41" s="1" t="s">
        <v>1</v>
      </c>
      <c r="K41" s="1" t="s">
        <v>2</v>
      </c>
      <c r="L41" s="40" t="s">
        <v>3</v>
      </c>
      <c r="M41" s="40" t="s">
        <v>4</v>
      </c>
      <c r="N41" s="1" t="s">
        <v>5</v>
      </c>
      <c r="O41" s="1" t="s">
        <v>0</v>
      </c>
      <c r="P41" s="1" t="s">
        <v>0</v>
      </c>
      <c r="Q41" s="1" t="s">
        <v>1</v>
      </c>
      <c r="R41" s="1" t="s">
        <v>2</v>
      </c>
      <c r="S41" s="40" t="s">
        <v>3</v>
      </c>
      <c r="T41" s="40" t="s">
        <v>4</v>
      </c>
      <c r="U41" s="1" t="s">
        <v>5</v>
      </c>
      <c r="V41" s="1" t="s">
        <v>0</v>
      </c>
      <c r="W41" s="1" t="s">
        <v>0</v>
      </c>
      <c r="X41" s="1" t="s">
        <v>1</v>
      </c>
      <c r="Y41" s="1" t="s">
        <v>2</v>
      </c>
      <c r="Z41" s="40" t="s">
        <v>3</v>
      </c>
      <c r="AA41" s="40" t="s">
        <v>4</v>
      </c>
      <c r="AB41" s="1" t="s">
        <v>5</v>
      </c>
      <c r="AC41" s="1" t="s">
        <v>0</v>
      </c>
      <c r="AD41" s="1" t="s">
        <v>0</v>
      </c>
      <c r="AE41" s="1" t="s">
        <v>1</v>
      </c>
      <c r="AF41" s="86"/>
      <c r="AH41" s="151" t="s">
        <v>11</v>
      </c>
      <c r="AI41" s="151"/>
      <c r="AK41" s="152" t="s">
        <v>6</v>
      </c>
      <c r="AL41" s="152"/>
      <c r="AN41" s="153" t="s">
        <v>9</v>
      </c>
      <c r="AO41" s="153"/>
      <c r="AQ41" s="154" t="s">
        <v>7</v>
      </c>
      <c r="AR41" s="154"/>
      <c r="AT41" s="165" t="s">
        <v>16</v>
      </c>
      <c r="AU41" s="165"/>
      <c r="AW41" s="166" t="s">
        <v>25</v>
      </c>
      <c r="AX41" s="166"/>
      <c r="AZ41" s="166" t="s">
        <v>25</v>
      </c>
      <c r="BA41" s="166"/>
    </row>
    <row r="42" spans="1:53" ht="15.75" thickBot="1" x14ac:dyDescent="0.3">
      <c r="A42" s="164"/>
      <c r="B42" s="109">
        <v>1</v>
      </c>
      <c r="C42" s="110">
        <v>2</v>
      </c>
      <c r="D42" s="110">
        <v>3</v>
      </c>
      <c r="E42" s="55">
        <v>4</v>
      </c>
      <c r="F42" s="55">
        <v>5</v>
      </c>
      <c r="G42" s="110">
        <v>6</v>
      </c>
      <c r="H42" s="110">
        <v>7</v>
      </c>
      <c r="I42" s="110">
        <v>8</v>
      </c>
      <c r="J42" s="110">
        <v>9</v>
      </c>
      <c r="K42" s="110">
        <v>10</v>
      </c>
      <c r="L42" s="55">
        <v>11</v>
      </c>
      <c r="M42" s="55">
        <v>12</v>
      </c>
      <c r="N42" s="110">
        <v>13</v>
      </c>
      <c r="O42" s="110">
        <v>14</v>
      </c>
      <c r="P42" s="110">
        <v>15</v>
      </c>
      <c r="Q42" s="110">
        <v>16</v>
      </c>
      <c r="R42" s="110">
        <v>17</v>
      </c>
      <c r="S42" s="55">
        <v>18</v>
      </c>
      <c r="T42" s="55">
        <v>19</v>
      </c>
      <c r="U42" s="110">
        <v>20</v>
      </c>
      <c r="V42" s="110">
        <v>21</v>
      </c>
      <c r="W42" s="110">
        <v>22</v>
      </c>
      <c r="X42" s="110">
        <v>23</v>
      </c>
      <c r="Y42" s="110">
        <v>24</v>
      </c>
      <c r="Z42" s="55">
        <v>25</v>
      </c>
      <c r="AA42" s="55">
        <v>26</v>
      </c>
      <c r="AB42" s="110">
        <v>27</v>
      </c>
      <c r="AC42" s="110">
        <v>28</v>
      </c>
      <c r="AD42" s="111">
        <v>29</v>
      </c>
      <c r="AE42" s="122">
        <v>30</v>
      </c>
      <c r="AF42" s="86"/>
      <c r="AH42" s="25" t="s">
        <v>15</v>
      </c>
      <c r="AI42" s="25" t="s">
        <v>14</v>
      </c>
      <c r="AK42" s="27" t="s">
        <v>15</v>
      </c>
      <c r="AL42" s="27" t="s">
        <v>14</v>
      </c>
      <c r="AN42" s="29" t="s">
        <v>15</v>
      </c>
      <c r="AO42" s="29" t="s">
        <v>14</v>
      </c>
      <c r="AQ42" s="31" t="s">
        <v>15</v>
      </c>
      <c r="AR42" s="31" t="s">
        <v>14</v>
      </c>
      <c r="AT42" s="33" t="s">
        <v>15</v>
      </c>
      <c r="AU42" s="33" t="s">
        <v>14</v>
      </c>
      <c r="AW42" s="91" t="s">
        <v>15</v>
      </c>
      <c r="AX42" s="91" t="s">
        <v>14</v>
      </c>
      <c r="AZ42" s="91" t="s">
        <v>15</v>
      </c>
      <c r="BA42" s="91" t="s">
        <v>14</v>
      </c>
    </row>
    <row r="43" spans="1:53" ht="15.75" thickBot="1" x14ac:dyDescent="0.3">
      <c r="A43" s="83">
        <f>A8</f>
        <v>0</v>
      </c>
      <c r="B43" s="48" t="s">
        <v>10</v>
      </c>
      <c r="C43" s="48" t="s">
        <v>10</v>
      </c>
      <c r="D43" s="48" t="s">
        <v>10</v>
      </c>
      <c r="E43" s="103" t="s">
        <v>6</v>
      </c>
      <c r="F43" s="44" t="s">
        <v>6</v>
      </c>
      <c r="G43" s="44" t="s">
        <v>10</v>
      </c>
      <c r="H43" s="48" t="s">
        <v>9</v>
      </c>
      <c r="I43" s="8" t="s">
        <v>9</v>
      </c>
      <c r="J43" s="36" t="s">
        <v>9</v>
      </c>
      <c r="K43" s="36" t="s">
        <v>9</v>
      </c>
      <c r="L43" s="103" t="s">
        <v>8</v>
      </c>
      <c r="M43" s="44" t="s">
        <v>8</v>
      </c>
      <c r="N43" s="44" t="s">
        <v>11</v>
      </c>
      <c r="O43" s="48" t="s">
        <v>11</v>
      </c>
      <c r="P43" s="48" t="s">
        <v>10</v>
      </c>
      <c r="Q43" s="9" t="s">
        <v>10</v>
      </c>
      <c r="R43" s="9" t="s">
        <v>10</v>
      </c>
      <c r="S43" s="103" t="s">
        <v>8</v>
      </c>
      <c r="T43" s="53" t="s">
        <v>8</v>
      </c>
      <c r="U43" s="45" t="s">
        <v>9</v>
      </c>
      <c r="V43" s="44" t="s">
        <v>9</v>
      </c>
      <c r="W43" s="48" t="s">
        <v>9</v>
      </c>
      <c r="X43" s="8" t="s">
        <v>9</v>
      </c>
      <c r="Y43" s="36" t="s">
        <v>9</v>
      </c>
      <c r="Z43" s="45" t="s">
        <v>8</v>
      </c>
      <c r="AA43" s="44" t="s">
        <v>8</v>
      </c>
      <c r="AB43" s="46" t="s">
        <v>7</v>
      </c>
      <c r="AC43" s="46" t="s">
        <v>7</v>
      </c>
      <c r="AD43" s="46" t="s">
        <v>7</v>
      </c>
      <c r="AE43" s="46" t="s">
        <v>7</v>
      </c>
      <c r="AF43" s="86"/>
      <c r="AH43" s="25">
        <f>COUNTIF(B43:AF43,"N5")</f>
        <v>2</v>
      </c>
      <c r="AI43" s="26">
        <f>AH43*$AI$2</f>
        <v>1.0638888888888889</v>
      </c>
      <c r="AK43" s="27">
        <f>COUNTIF(B43:AF43,"J38")</f>
        <v>2</v>
      </c>
      <c r="AL43" s="28">
        <f>AK43*$AL$2</f>
        <v>1</v>
      </c>
      <c r="AN43" s="29">
        <f>COUNTIF(B43:AF43,"J1")</f>
        <v>9</v>
      </c>
      <c r="AO43" s="30">
        <f>AN43*$AO$2</f>
        <v>2.8125</v>
      </c>
      <c r="AQ43" s="31">
        <f>COUNTIF(A43:AF43,"S20")</f>
        <v>4</v>
      </c>
      <c r="AR43" s="32">
        <f>AQ43*$AR$2</f>
        <v>1.25</v>
      </c>
      <c r="AT43" s="33">
        <f>SUM(AH43,AK43,AN43,AQ43)</f>
        <v>17</v>
      </c>
      <c r="AU43" s="34">
        <f>SUM(AI43,AL43,AO43,AR43)</f>
        <v>6.1263888888888891</v>
      </c>
      <c r="AW43" s="91">
        <f>COUNTIF(B43:AG43,"CA")</f>
        <v>0</v>
      </c>
      <c r="AX43" s="93">
        <f>AX36+AW43*$AT$2</f>
        <v>0</v>
      </c>
      <c r="AZ43" s="91">
        <f>COUNTIF(B43:AG43,"CP")</f>
        <v>0</v>
      </c>
      <c r="BA43" s="93">
        <f>BA36+AZ43*$AU$2</f>
        <v>0</v>
      </c>
    </row>
    <row r="44" spans="1:53" x14ac:dyDescent="0.25">
      <c r="A44" s="84" t="s">
        <v>12</v>
      </c>
      <c r="B44" s="79"/>
      <c r="C44" s="79"/>
      <c r="D44" s="87"/>
      <c r="E44" s="78"/>
      <c r="F44" s="78"/>
      <c r="G44" s="87"/>
      <c r="H44" s="79"/>
      <c r="I44" s="79"/>
      <c r="J44" s="87"/>
      <c r="K44" s="87"/>
      <c r="L44" s="78"/>
      <c r="M44" s="78"/>
      <c r="N44" s="87"/>
      <c r="O44" s="79"/>
      <c r="P44" s="79"/>
      <c r="Q44" s="87"/>
      <c r="R44" s="87"/>
      <c r="S44" s="78"/>
      <c r="T44" s="78"/>
      <c r="U44" s="87"/>
      <c r="V44" s="79"/>
      <c r="W44" s="79"/>
      <c r="X44" s="87"/>
      <c r="Y44" s="87"/>
      <c r="Z44" s="78"/>
      <c r="AA44" s="78"/>
      <c r="AB44" s="87"/>
      <c r="AC44" s="79"/>
      <c r="AD44" s="79"/>
      <c r="AE44" s="87"/>
      <c r="AF44" s="86"/>
      <c r="AT44" s="74" t="s">
        <v>24</v>
      </c>
      <c r="AU44" s="34">
        <f>SUM(B44:AF44)</f>
        <v>0</v>
      </c>
    </row>
    <row r="45" spans="1:53" x14ac:dyDescent="0.25">
      <c r="A45" s="86"/>
      <c r="B45" s="86">
        <f>COUNTIF(B43:AF43,"J1")+COUNTIF(B43:AF43,"J38")+COUNTIF(B43:AF43,"N5")+COUNTIF(B43:AF43,"S20")</f>
        <v>17</v>
      </c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H45" s="155" t="s">
        <v>22</v>
      </c>
      <c r="AI45" s="155"/>
      <c r="AK45" s="167" t="s">
        <v>23</v>
      </c>
      <c r="AL45" s="167"/>
      <c r="AQ45" s="168" t="s">
        <v>17</v>
      </c>
      <c r="AR45" s="168"/>
      <c r="AS45" s="168"/>
      <c r="AT45" s="168"/>
      <c r="AU45" s="34">
        <f>SUM(AU43:AU44)</f>
        <v>6.1263888888888891</v>
      </c>
    </row>
    <row r="46" spans="1:53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H46" s="169">
        <v>0</v>
      </c>
      <c r="AI46" s="169"/>
      <c r="AJ46" s="86"/>
      <c r="AK46" s="169">
        <v>0</v>
      </c>
      <c r="AL46" s="169"/>
      <c r="AQ46" s="170">
        <f>AU39+AK46-AH46</f>
        <v>30.198611111111113</v>
      </c>
      <c r="AR46" s="170"/>
      <c r="AS46" s="170"/>
      <c r="AT46" s="170"/>
      <c r="AU46" s="34">
        <f>AU45+AQ46</f>
        <v>36.325000000000003</v>
      </c>
    </row>
    <row r="47" spans="1:53" ht="15.75" thickBot="1" x14ac:dyDescent="0.3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</row>
    <row r="48" spans="1:53" ht="15.75" thickTop="1" x14ac:dyDescent="0.25">
      <c r="A48" s="163">
        <v>41090</v>
      </c>
      <c r="B48" s="1" t="s">
        <v>2</v>
      </c>
      <c r="C48" s="40" t="s">
        <v>3</v>
      </c>
      <c r="D48" s="40" t="s">
        <v>4</v>
      </c>
      <c r="E48" s="1" t="s">
        <v>5</v>
      </c>
      <c r="F48" s="1" t="s">
        <v>0</v>
      </c>
      <c r="G48" s="1" t="s">
        <v>0</v>
      </c>
      <c r="H48" s="1" t="s">
        <v>1</v>
      </c>
      <c r="I48" s="1" t="s">
        <v>2</v>
      </c>
      <c r="J48" s="40" t="s">
        <v>3</v>
      </c>
      <c r="K48" s="40" t="s">
        <v>4</v>
      </c>
      <c r="L48" s="108" t="s">
        <v>5</v>
      </c>
      <c r="M48" s="1" t="s">
        <v>0</v>
      </c>
      <c r="N48" s="1" t="s">
        <v>0</v>
      </c>
      <c r="O48" s="67" t="s">
        <v>1</v>
      </c>
      <c r="P48" s="1" t="s">
        <v>2</v>
      </c>
      <c r="Q48" s="40" t="s">
        <v>3</v>
      </c>
      <c r="R48" s="40" t="s">
        <v>4</v>
      </c>
      <c r="S48" s="1" t="s">
        <v>5</v>
      </c>
      <c r="T48" s="1" t="s">
        <v>0</v>
      </c>
      <c r="U48" s="1" t="s">
        <v>0</v>
      </c>
      <c r="V48" s="1" t="s">
        <v>1</v>
      </c>
      <c r="W48" s="1" t="s">
        <v>2</v>
      </c>
      <c r="X48" s="40" t="s">
        <v>3</v>
      </c>
      <c r="Y48" s="40" t="s">
        <v>4</v>
      </c>
      <c r="Z48" s="1" t="s">
        <v>5</v>
      </c>
      <c r="AA48" s="1" t="s">
        <v>0</v>
      </c>
      <c r="AB48" s="1" t="s">
        <v>0</v>
      </c>
      <c r="AC48" s="1" t="s">
        <v>1</v>
      </c>
      <c r="AD48" s="1" t="s">
        <v>2</v>
      </c>
      <c r="AE48" s="40" t="s">
        <v>3</v>
      </c>
      <c r="AF48" s="40" t="s">
        <v>4</v>
      </c>
      <c r="AH48" s="151" t="s">
        <v>11</v>
      </c>
      <c r="AI48" s="151"/>
      <c r="AK48" s="152" t="s">
        <v>6</v>
      </c>
      <c r="AL48" s="152"/>
      <c r="AN48" s="153" t="s">
        <v>9</v>
      </c>
      <c r="AO48" s="153"/>
      <c r="AQ48" s="154" t="s">
        <v>7</v>
      </c>
      <c r="AR48" s="154"/>
      <c r="AT48" s="165" t="s">
        <v>16</v>
      </c>
      <c r="AU48" s="165"/>
      <c r="AW48" s="166" t="s">
        <v>25</v>
      </c>
      <c r="AX48" s="166"/>
      <c r="AZ48" s="166" t="s">
        <v>25</v>
      </c>
      <c r="BA48" s="166"/>
    </row>
    <row r="49" spans="1:53" ht="15.75" thickBot="1" x14ac:dyDescent="0.3">
      <c r="A49" s="164"/>
      <c r="B49" s="102">
        <v>1</v>
      </c>
      <c r="C49" s="41">
        <v>2</v>
      </c>
      <c r="D49" s="41">
        <v>3</v>
      </c>
      <c r="E49" s="102">
        <v>4</v>
      </c>
      <c r="F49" s="102">
        <v>5</v>
      </c>
      <c r="G49" s="102">
        <v>6</v>
      </c>
      <c r="H49" s="102">
        <v>7</v>
      </c>
      <c r="I49" s="102">
        <v>8</v>
      </c>
      <c r="J49" s="41">
        <v>9</v>
      </c>
      <c r="K49" s="41">
        <v>10</v>
      </c>
      <c r="L49" s="102">
        <v>11</v>
      </c>
      <c r="M49" s="102">
        <v>12</v>
      </c>
      <c r="N49" s="102">
        <v>13</v>
      </c>
      <c r="O49" s="68">
        <v>14</v>
      </c>
      <c r="P49" s="102">
        <v>15</v>
      </c>
      <c r="Q49" s="41">
        <v>16</v>
      </c>
      <c r="R49" s="41">
        <v>17</v>
      </c>
      <c r="S49" s="102">
        <v>18</v>
      </c>
      <c r="T49" s="102">
        <v>19</v>
      </c>
      <c r="U49" s="102">
        <v>20</v>
      </c>
      <c r="V49" s="102">
        <v>21</v>
      </c>
      <c r="W49" s="102">
        <v>22</v>
      </c>
      <c r="X49" s="41">
        <v>23</v>
      </c>
      <c r="Y49" s="41">
        <v>24</v>
      </c>
      <c r="Z49" s="102">
        <v>25</v>
      </c>
      <c r="AA49" s="102">
        <v>26</v>
      </c>
      <c r="AB49" s="102">
        <v>27</v>
      </c>
      <c r="AC49" s="102">
        <v>28</v>
      </c>
      <c r="AD49" s="102">
        <v>29</v>
      </c>
      <c r="AE49" s="41">
        <v>30</v>
      </c>
      <c r="AF49" s="41">
        <v>31</v>
      </c>
      <c r="AH49" s="25" t="s">
        <v>15</v>
      </c>
      <c r="AI49" s="25" t="s">
        <v>14</v>
      </c>
      <c r="AK49" s="27" t="s">
        <v>15</v>
      </c>
      <c r="AL49" s="27" t="s">
        <v>14</v>
      </c>
      <c r="AN49" s="29" t="s">
        <v>15</v>
      </c>
      <c r="AO49" s="29" t="s">
        <v>14</v>
      </c>
      <c r="AQ49" s="31" t="s">
        <v>15</v>
      </c>
      <c r="AR49" s="31" t="s">
        <v>14</v>
      </c>
      <c r="AT49" s="33" t="s">
        <v>15</v>
      </c>
      <c r="AU49" s="33" t="s">
        <v>14</v>
      </c>
      <c r="AW49" s="91" t="s">
        <v>15</v>
      </c>
      <c r="AX49" s="91" t="s">
        <v>14</v>
      </c>
      <c r="AZ49" s="91" t="s">
        <v>15</v>
      </c>
      <c r="BA49" s="91" t="s">
        <v>14</v>
      </c>
    </row>
    <row r="50" spans="1:53" ht="15.75" thickBot="1" x14ac:dyDescent="0.3">
      <c r="A50" s="83">
        <f>A8</f>
        <v>0</v>
      </c>
      <c r="B50" s="125" t="s">
        <v>7</v>
      </c>
      <c r="C50" s="42" t="s">
        <v>8</v>
      </c>
      <c r="D50" s="42" t="s">
        <v>8</v>
      </c>
      <c r="E50" s="39" t="s">
        <v>9</v>
      </c>
      <c r="F50" s="39" t="s">
        <v>9</v>
      </c>
      <c r="G50" s="39" t="s">
        <v>9</v>
      </c>
      <c r="H50" s="39" t="s">
        <v>9</v>
      </c>
      <c r="I50" s="39" t="s">
        <v>9</v>
      </c>
      <c r="J50" s="42" t="s">
        <v>8</v>
      </c>
      <c r="K50" s="42" t="s">
        <v>8</v>
      </c>
      <c r="L50" s="3" t="s">
        <v>10</v>
      </c>
      <c r="M50" s="3" t="s">
        <v>10</v>
      </c>
      <c r="N50" s="4" t="s">
        <v>10</v>
      </c>
      <c r="O50" s="4" t="s">
        <v>10</v>
      </c>
      <c r="P50" s="35" t="s">
        <v>11</v>
      </c>
      <c r="Q50" s="35" t="s">
        <v>11</v>
      </c>
      <c r="R50" s="35" t="s">
        <v>11</v>
      </c>
      <c r="S50" s="42" t="s">
        <v>10</v>
      </c>
      <c r="T50" s="42" t="s">
        <v>10</v>
      </c>
      <c r="U50" s="39" t="s">
        <v>9</v>
      </c>
      <c r="V50" s="39" t="s">
        <v>9</v>
      </c>
      <c r="W50" s="39" t="s">
        <v>9</v>
      </c>
      <c r="X50" s="116" t="s">
        <v>8</v>
      </c>
      <c r="Y50" s="42" t="s">
        <v>8</v>
      </c>
      <c r="Z50" s="42" t="s">
        <v>9</v>
      </c>
      <c r="AA50" s="3" t="s">
        <v>9</v>
      </c>
      <c r="AB50" s="3" t="s">
        <v>9</v>
      </c>
      <c r="AC50" s="4" t="s">
        <v>9</v>
      </c>
      <c r="AD50" s="4" t="s">
        <v>9</v>
      </c>
      <c r="AE50" s="116" t="s">
        <v>8</v>
      </c>
      <c r="AF50" s="126" t="s">
        <v>8</v>
      </c>
      <c r="AH50" s="25">
        <f>COUNTIF(B50:AF50,"N5")</f>
        <v>3</v>
      </c>
      <c r="AI50" s="26">
        <f>AH50*$AI$2</f>
        <v>1.5958333333333332</v>
      </c>
      <c r="AK50" s="27">
        <f>COUNTIF(B50:AF50,"J38")</f>
        <v>0</v>
      </c>
      <c r="AL50" s="28">
        <f>AK50*$AL$2</f>
        <v>0</v>
      </c>
      <c r="AN50" s="29">
        <f>COUNTIF(B50:AF50,"J1")</f>
        <v>13</v>
      </c>
      <c r="AO50" s="30">
        <f>AN50*$AO$2</f>
        <v>4.0625</v>
      </c>
      <c r="AQ50" s="31">
        <f>COUNTIF(A50:AF50,"S20")</f>
        <v>1</v>
      </c>
      <c r="AR50" s="32">
        <f>AQ50*$AR$2</f>
        <v>0.3125</v>
      </c>
      <c r="AT50" s="33">
        <f>SUM(AH50,AK50,AN50,AQ50)</f>
        <v>17</v>
      </c>
      <c r="AU50" s="34">
        <f>SUM(AI50,AL50,AO50,AR50)</f>
        <v>5.9708333333333332</v>
      </c>
      <c r="AW50" s="91">
        <f>COUNTIF(B50:AG50,"CA")</f>
        <v>0</v>
      </c>
      <c r="AX50" s="93">
        <f>AX43+AW50*$AT$2</f>
        <v>0</v>
      </c>
      <c r="AZ50" s="91">
        <f>COUNTIF(B50:AG50,"CP")</f>
        <v>0</v>
      </c>
      <c r="BA50" s="93">
        <f>BA43+AZ50*$AU$2</f>
        <v>0</v>
      </c>
    </row>
    <row r="51" spans="1:53" x14ac:dyDescent="0.25">
      <c r="A51" s="84" t="s">
        <v>12</v>
      </c>
      <c r="B51" s="97"/>
      <c r="C51" s="124"/>
      <c r="D51" s="124"/>
      <c r="E51" s="113"/>
      <c r="F51" s="113"/>
      <c r="G51" s="113"/>
      <c r="H51" s="97"/>
      <c r="I51" s="97"/>
      <c r="J51" s="124"/>
      <c r="K51" s="124"/>
      <c r="L51" s="113"/>
      <c r="M51" s="113"/>
      <c r="N51" s="113"/>
      <c r="O51" s="97"/>
      <c r="P51" s="97"/>
      <c r="Q51" s="124"/>
      <c r="R51" s="124"/>
      <c r="S51" s="113"/>
      <c r="T51" s="113"/>
      <c r="U51" s="113"/>
      <c r="V51" s="97"/>
      <c r="W51" s="97"/>
      <c r="X51" s="124"/>
      <c r="Y51" s="124"/>
      <c r="Z51" s="113"/>
      <c r="AA51" s="113"/>
      <c r="AB51" s="113"/>
      <c r="AC51" s="97"/>
      <c r="AD51" s="97"/>
      <c r="AE51" s="124"/>
      <c r="AF51" s="124"/>
      <c r="AT51" s="74" t="s">
        <v>24</v>
      </c>
      <c r="AU51" s="34">
        <f>SUM(B51:AF51)</f>
        <v>0</v>
      </c>
    </row>
    <row r="52" spans="1:53" x14ac:dyDescent="0.25">
      <c r="A52" s="86"/>
      <c r="B52" s="86">
        <f>COUNTIF(B50:AF50,"J1")+COUNTIF(B50:AF50,"J38")+COUNTIF(B50:AF50,"N5")+COUNTIF(B50:AF50,"S20")</f>
        <v>17</v>
      </c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H52" s="155" t="s">
        <v>22</v>
      </c>
      <c r="AI52" s="155"/>
      <c r="AK52" s="167" t="s">
        <v>23</v>
      </c>
      <c r="AL52" s="167"/>
      <c r="AQ52" s="168" t="s">
        <v>17</v>
      </c>
      <c r="AR52" s="168"/>
      <c r="AS52" s="168"/>
      <c r="AT52" s="168"/>
      <c r="AU52" s="34">
        <f>SUM(AU50:AU51)</f>
        <v>5.9708333333333332</v>
      </c>
    </row>
    <row r="53" spans="1:53" x14ac:dyDescent="0.25">
      <c r="A53" s="86"/>
      <c r="B53" s="86"/>
      <c r="C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H53" s="169">
        <v>0</v>
      </c>
      <c r="AI53" s="169"/>
      <c r="AJ53" s="86"/>
      <c r="AK53" s="169">
        <v>0</v>
      </c>
      <c r="AL53" s="169"/>
      <c r="AQ53" s="170">
        <f>AU46+AK53-AH53</f>
        <v>36.325000000000003</v>
      </c>
      <c r="AR53" s="170"/>
      <c r="AS53" s="170"/>
      <c r="AT53" s="170"/>
      <c r="AU53" s="34">
        <f>AU52+AQ53</f>
        <v>42.295833333333334</v>
      </c>
    </row>
    <row r="54" spans="1:53" ht="15.75" thickBot="1" x14ac:dyDescent="0.3">
      <c r="A54" s="8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</row>
    <row r="55" spans="1:53" ht="15.75" thickTop="1" x14ac:dyDescent="0.25">
      <c r="A55" s="163">
        <v>41121</v>
      </c>
      <c r="B55" s="1" t="s">
        <v>5</v>
      </c>
      <c r="C55" s="1" t="s">
        <v>0</v>
      </c>
      <c r="D55" s="1" t="s">
        <v>0</v>
      </c>
      <c r="E55" s="1" t="s">
        <v>1</v>
      </c>
      <c r="F55" s="1" t="s">
        <v>2</v>
      </c>
      <c r="G55" s="40" t="s">
        <v>3</v>
      </c>
      <c r="H55" s="40" t="s">
        <v>4</v>
      </c>
      <c r="I55" s="1" t="s">
        <v>5</v>
      </c>
      <c r="J55" s="1" t="s">
        <v>0</v>
      </c>
      <c r="K55" s="1" t="s">
        <v>0</v>
      </c>
      <c r="L55" s="1" t="s">
        <v>1</v>
      </c>
      <c r="M55" s="108" t="s">
        <v>2</v>
      </c>
      <c r="N55" s="40" t="s">
        <v>3</v>
      </c>
      <c r="O55" s="40" t="s">
        <v>4</v>
      </c>
      <c r="P55" s="67" t="s">
        <v>5</v>
      </c>
      <c r="Q55" s="1" t="s">
        <v>0</v>
      </c>
      <c r="R55" s="1" t="s">
        <v>0</v>
      </c>
      <c r="S55" s="1" t="s">
        <v>1</v>
      </c>
      <c r="T55" s="1" t="s">
        <v>2</v>
      </c>
      <c r="U55" s="40" t="s">
        <v>3</v>
      </c>
      <c r="V55" s="40" t="s">
        <v>4</v>
      </c>
      <c r="W55" s="1" t="s">
        <v>5</v>
      </c>
      <c r="X55" s="1" t="s">
        <v>0</v>
      </c>
      <c r="Y55" s="1" t="s">
        <v>0</v>
      </c>
      <c r="Z55" s="1" t="s">
        <v>1</v>
      </c>
      <c r="AA55" s="1" t="s">
        <v>2</v>
      </c>
      <c r="AB55" s="40" t="s">
        <v>3</v>
      </c>
      <c r="AC55" s="40" t="s">
        <v>4</v>
      </c>
      <c r="AD55" s="1" t="s">
        <v>5</v>
      </c>
      <c r="AE55" s="1" t="s">
        <v>0</v>
      </c>
      <c r="AF55" s="1" t="s">
        <v>0</v>
      </c>
      <c r="AH55" s="151" t="s">
        <v>11</v>
      </c>
      <c r="AI55" s="151"/>
      <c r="AK55" s="152" t="s">
        <v>6</v>
      </c>
      <c r="AL55" s="152"/>
      <c r="AN55" s="153" t="s">
        <v>9</v>
      </c>
      <c r="AO55" s="153"/>
      <c r="AQ55" s="154" t="s">
        <v>7</v>
      </c>
      <c r="AR55" s="154"/>
      <c r="AT55" s="165" t="s">
        <v>16</v>
      </c>
      <c r="AU55" s="165"/>
      <c r="AW55" s="166" t="s">
        <v>25</v>
      </c>
      <c r="AX55" s="166"/>
      <c r="AZ55" s="166" t="s">
        <v>25</v>
      </c>
      <c r="BA55" s="166"/>
    </row>
    <row r="56" spans="1:53" ht="15.75" thickBot="1" x14ac:dyDescent="0.3">
      <c r="A56" s="164"/>
      <c r="B56" s="122">
        <v>1</v>
      </c>
      <c r="C56" s="102">
        <v>2</v>
      </c>
      <c r="D56" s="102">
        <v>3</v>
      </c>
      <c r="E56" s="102">
        <v>4</v>
      </c>
      <c r="F56" s="102">
        <v>5</v>
      </c>
      <c r="G56" s="41">
        <v>6</v>
      </c>
      <c r="H56" s="41">
        <v>7</v>
      </c>
      <c r="I56" s="102">
        <v>8</v>
      </c>
      <c r="J56" s="102">
        <v>9</v>
      </c>
      <c r="K56" s="102">
        <v>10</v>
      </c>
      <c r="L56" s="102">
        <v>11</v>
      </c>
      <c r="M56" s="102">
        <v>12</v>
      </c>
      <c r="N56" s="41">
        <v>13</v>
      </c>
      <c r="O56" s="41">
        <v>14</v>
      </c>
      <c r="P56" s="68">
        <v>15</v>
      </c>
      <c r="Q56" s="102">
        <v>16</v>
      </c>
      <c r="R56" s="102">
        <v>17</v>
      </c>
      <c r="S56" s="102">
        <v>18</v>
      </c>
      <c r="T56" s="102">
        <v>19</v>
      </c>
      <c r="U56" s="41">
        <v>20</v>
      </c>
      <c r="V56" s="41">
        <v>21</v>
      </c>
      <c r="W56" s="102">
        <v>22</v>
      </c>
      <c r="X56" s="102">
        <v>23</v>
      </c>
      <c r="Y56" s="102">
        <v>24</v>
      </c>
      <c r="Z56" s="102">
        <v>25</v>
      </c>
      <c r="AA56" s="102">
        <v>26</v>
      </c>
      <c r="AB56" s="41">
        <v>27</v>
      </c>
      <c r="AC56" s="41">
        <v>28</v>
      </c>
      <c r="AD56" s="102">
        <v>29</v>
      </c>
      <c r="AE56" s="102">
        <v>30</v>
      </c>
      <c r="AF56" s="102">
        <v>31</v>
      </c>
      <c r="AH56" s="25" t="s">
        <v>15</v>
      </c>
      <c r="AI56" s="25" t="s">
        <v>14</v>
      </c>
      <c r="AK56" s="27" t="s">
        <v>15</v>
      </c>
      <c r="AL56" s="27" t="s">
        <v>14</v>
      </c>
      <c r="AN56" s="29" t="s">
        <v>15</v>
      </c>
      <c r="AO56" s="29" t="s">
        <v>14</v>
      </c>
      <c r="AQ56" s="31" t="s">
        <v>15</v>
      </c>
      <c r="AR56" s="31" t="s">
        <v>14</v>
      </c>
      <c r="AT56" s="33" t="s">
        <v>15</v>
      </c>
      <c r="AU56" s="33" t="s">
        <v>14</v>
      </c>
      <c r="AW56" s="91" t="s">
        <v>15</v>
      </c>
      <c r="AX56" s="91" t="s">
        <v>14</v>
      </c>
      <c r="AZ56" s="91" t="s">
        <v>15</v>
      </c>
      <c r="BA56" s="91" t="s">
        <v>14</v>
      </c>
    </row>
    <row r="57" spans="1:53" ht="15.75" thickBot="1" x14ac:dyDescent="0.3">
      <c r="A57" s="83">
        <f>A8</f>
        <v>0</v>
      </c>
      <c r="B57" s="127" t="s">
        <v>9</v>
      </c>
      <c r="C57" s="3" t="s">
        <v>10</v>
      </c>
      <c r="D57" s="3" t="s">
        <v>11</v>
      </c>
      <c r="E57" s="39" t="s">
        <v>11</v>
      </c>
      <c r="F57" s="39" t="s">
        <v>10</v>
      </c>
      <c r="G57" s="116" t="s">
        <v>8</v>
      </c>
      <c r="H57" s="116" t="s">
        <v>8</v>
      </c>
      <c r="I57" s="39" t="s">
        <v>9</v>
      </c>
      <c r="J57" s="42" t="s">
        <v>9</v>
      </c>
      <c r="K57" s="39" t="s">
        <v>10</v>
      </c>
      <c r="L57" s="39" t="s">
        <v>10</v>
      </c>
      <c r="M57" s="39" t="s">
        <v>10</v>
      </c>
      <c r="N57" s="116" t="s">
        <v>6</v>
      </c>
      <c r="O57" s="42" t="s">
        <v>6</v>
      </c>
      <c r="P57" s="42" t="s">
        <v>10</v>
      </c>
      <c r="Q57" s="39" t="s">
        <v>9</v>
      </c>
      <c r="R57" s="3" t="s">
        <v>9</v>
      </c>
      <c r="S57" s="35" t="s">
        <v>9</v>
      </c>
      <c r="T57" s="35" t="s">
        <v>9</v>
      </c>
      <c r="U57" s="116" t="s">
        <v>8</v>
      </c>
      <c r="V57" s="42" t="s">
        <v>8</v>
      </c>
      <c r="W57" s="42" t="s">
        <v>11</v>
      </c>
      <c r="X57" s="39" t="s">
        <v>11</v>
      </c>
      <c r="Y57" s="39" t="s">
        <v>10</v>
      </c>
      <c r="Z57" s="15" t="s">
        <v>10</v>
      </c>
      <c r="AA57" s="15" t="s">
        <v>10</v>
      </c>
      <c r="AB57" s="116" t="s">
        <v>8</v>
      </c>
      <c r="AC57" s="42" t="s">
        <v>8</v>
      </c>
      <c r="AD57" s="42" t="s">
        <v>9</v>
      </c>
      <c r="AE57" s="42" t="s">
        <v>9</v>
      </c>
      <c r="AF57" s="39" t="s">
        <v>9</v>
      </c>
      <c r="AH57" s="25">
        <f>COUNTIF(B57:AF57,"N5")</f>
        <v>4</v>
      </c>
      <c r="AI57" s="26">
        <f>AH57*$AI$2</f>
        <v>2.1277777777777778</v>
      </c>
      <c r="AK57" s="27">
        <f>COUNTIF(B57:AF57,"J38")</f>
        <v>2</v>
      </c>
      <c r="AL57" s="28">
        <f>AK57*$AL$2</f>
        <v>1</v>
      </c>
      <c r="AN57" s="29">
        <f>COUNTIF(B57:AF57,"J1")</f>
        <v>10</v>
      </c>
      <c r="AO57" s="30">
        <f>AN57*$AO$2</f>
        <v>3.125</v>
      </c>
      <c r="AQ57" s="31">
        <f>COUNTIF(A57:AF57,"S20")</f>
        <v>0</v>
      </c>
      <c r="AR57" s="32">
        <f>AQ57*$AR$2</f>
        <v>0</v>
      </c>
      <c r="AT57" s="33">
        <f>SUM(AH57,AK57,AN57,AQ57)</f>
        <v>16</v>
      </c>
      <c r="AU57" s="34">
        <f>SUM(AI57,AL57,AO57,AR57)</f>
        <v>6.2527777777777782</v>
      </c>
      <c r="AW57" s="91">
        <f>COUNTIF(B57:AG57,"CA")</f>
        <v>0</v>
      </c>
      <c r="AX57" s="93">
        <f>AX50+AW57*$AT$2</f>
        <v>0</v>
      </c>
      <c r="AZ57" s="91">
        <f>COUNTIF(B57:AG57,"CP")</f>
        <v>0</v>
      </c>
      <c r="BA57" s="93">
        <f>BA50+AZ57*$AU$2</f>
        <v>0</v>
      </c>
    </row>
    <row r="58" spans="1:53" x14ac:dyDescent="0.25">
      <c r="A58" s="84" t="s">
        <v>12</v>
      </c>
      <c r="B58" s="97"/>
      <c r="C58" s="113"/>
      <c r="D58" s="113"/>
      <c r="E58" s="113"/>
      <c r="F58" s="113"/>
      <c r="G58" s="124"/>
      <c r="H58" s="124"/>
      <c r="I58" s="97"/>
      <c r="J58" s="113"/>
      <c r="K58" s="113"/>
      <c r="L58" s="113"/>
      <c r="M58" s="113"/>
      <c r="N58" s="124"/>
      <c r="O58" s="124"/>
      <c r="P58" s="97"/>
      <c r="Q58" s="113"/>
      <c r="R58" s="113"/>
      <c r="S58" s="113"/>
      <c r="T58" s="113"/>
      <c r="U58" s="124"/>
      <c r="V58" s="124"/>
      <c r="W58" s="97"/>
      <c r="X58" s="113"/>
      <c r="Y58" s="113"/>
      <c r="Z58" s="113"/>
      <c r="AA58" s="113"/>
      <c r="AB58" s="124"/>
      <c r="AC58" s="124"/>
      <c r="AD58" s="97"/>
      <c r="AE58" s="113"/>
      <c r="AF58" s="113"/>
      <c r="AT58" s="74" t="s">
        <v>24</v>
      </c>
      <c r="AU58" s="34">
        <f>SUM(B58:AF58)</f>
        <v>0</v>
      </c>
    </row>
    <row r="59" spans="1:53" x14ac:dyDescent="0.25">
      <c r="A59" s="86"/>
      <c r="B59" s="86">
        <f>COUNTIF(B57:AF57,"J1")+COUNTIF(B57:AF57,"J38")+COUNTIF(B57:AF57,"N5")+COUNTIF(B57:AF57,"S20")</f>
        <v>16</v>
      </c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H59" s="155" t="s">
        <v>22</v>
      </c>
      <c r="AI59" s="155"/>
      <c r="AK59" s="167" t="s">
        <v>23</v>
      </c>
      <c r="AL59" s="167"/>
      <c r="AQ59" s="168" t="s">
        <v>17</v>
      </c>
      <c r="AR59" s="168"/>
      <c r="AS59" s="168"/>
      <c r="AT59" s="168"/>
      <c r="AU59" s="34">
        <f>SUM(AU57:AU58)</f>
        <v>6.2527777777777782</v>
      </c>
    </row>
    <row r="60" spans="1:53" x14ac:dyDescent="0.25">
      <c r="A60" s="8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H60" s="169">
        <v>0</v>
      </c>
      <c r="AI60" s="169"/>
      <c r="AJ60" s="86"/>
      <c r="AK60" s="169">
        <v>0</v>
      </c>
      <c r="AL60" s="169"/>
      <c r="AQ60" s="170">
        <f>AU53+AK60-AH60</f>
        <v>42.295833333333334</v>
      </c>
      <c r="AR60" s="170"/>
      <c r="AS60" s="170"/>
      <c r="AT60" s="170"/>
      <c r="AU60" s="34">
        <f>AU59+AQ60</f>
        <v>48.548611111111114</v>
      </c>
    </row>
    <row r="61" spans="1:53" ht="15.75" thickBot="1" x14ac:dyDescent="0.3">
      <c r="A61" s="86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</row>
    <row r="62" spans="1:53" x14ac:dyDescent="0.25">
      <c r="A62" s="149">
        <v>41152</v>
      </c>
      <c r="B62" s="1" t="s">
        <v>1</v>
      </c>
      <c r="C62" s="1" t="s">
        <v>2</v>
      </c>
      <c r="D62" s="40" t="s">
        <v>3</v>
      </c>
      <c r="E62" s="40" t="s">
        <v>4</v>
      </c>
      <c r="F62" s="1" t="s">
        <v>5</v>
      </c>
      <c r="G62" s="1" t="s">
        <v>0</v>
      </c>
      <c r="H62" s="1" t="s">
        <v>0</v>
      </c>
      <c r="I62" s="1" t="s">
        <v>1</v>
      </c>
      <c r="J62" s="1" t="s">
        <v>2</v>
      </c>
      <c r="K62" s="40" t="s">
        <v>3</v>
      </c>
      <c r="L62" s="40" t="s">
        <v>4</v>
      </c>
      <c r="M62" s="1" t="s">
        <v>5</v>
      </c>
      <c r="N62" s="1" t="s">
        <v>0</v>
      </c>
      <c r="O62" s="1" t="s">
        <v>0</v>
      </c>
      <c r="P62" s="1" t="s">
        <v>1</v>
      </c>
      <c r="Q62" s="1" t="s">
        <v>2</v>
      </c>
      <c r="R62" s="40" t="s">
        <v>3</v>
      </c>
      <c r="S62" s="40" t="s">
        <v>4</v>
      </c>
      <c r="T62" s="1" t="s">
        <v>5</v>
      </c>
      <c r="U62" s="1" t="s">
        <v>0</v>
      </c>
      <c r="V62" s="1" t="s">
        <v>0</v>
      </c>
      <c r="W62" s="1" t="s">
        <v>1</v>
      </c>
      <c r="X62" s="1" t="s">
        <v>2</v>
      </c>
      <c r="Y62" s="40" t="s">
        <v>3</v>
      </c>
      <c r="Z62" s="40" t="s">
        <v>4</v>
      </c>
      <c r="AA62" s="1" t="s">
        <v>5</v>
      </c>
      <c r="AB62" s="1" t="s">
        <v>0</v>
      </c>
      <c r="AC62" s="1" t="s">
        <v>0</v>
      </c>
      <c r="AD62" s="1" t="s">
        <v>1</v>
      </c>
      <c r="AE62" s="1" t="s">
        <v>2</v>
      </c>
      <c r="AF62" s="86"/>
      <c r="AH62" s="151" t="s">
        <v>11</v>
      </c>
      <c r="AI62" s="151"/>
      <c r="AK62" s="152" t="s">
        <v>6</v>
      </c>
      <c r="AL62" s="152"/>
      <c r="AN62" s="153" t="s">
        <v>9</v>
      </c>
      <c r="AO62" s="153"/>
      <c r="AQ62" s="154" t="s">
        <v>7</v>
      </c>
      <c r="AR62" s="154"/>
      <c r="AT62" s="165" t="s">
        <v>16</v>
      </c>
      <c r="AU62" s="165"/>
      <c r="AW62" s="166" t="s">
        <v>25</v>
      </c>
      <c r="AX62" s="166"/>
      <c r="AZ62" s="166" t="s">
        <v>25</v>
      </c>
      <c r="BA62" s="166"/>
    </row>
    <row r="63" spans="1:53" ht="15.75" thickBot="1" x14ac:dyDescent="0.3">
      <c r="A63" s="150"/>
      <c r="B63" s="102">
        <v>1</v>
      </c>
      <c r="C63" s="102">
        <v>2</v>
      </c>
      <c r="D63" s="41">
        <v>3</v>
      </c>
      <c r="E63" s="41">
        <v>4</v>
      </c>
      <c r="F63" s="102">
        <v>5</v>
      </c>
      <c r="G63" s="102">
        <v>6</v>
      </c>
      <c r="H63" s="102">
        <v>7</v>
      </c>
      <c r="I63" s="102">
        <v>8</v>
      </c>
      <c r="J63" s="102">
        <v>9</v>
      </c>
      <c r="K63" s="41">
        <v>10</v>
      </c>
      <c r="L63" s="41">
        <v>11</v>
      </c>
      <c r="M63" s="102">
        <v>12</v>
      </c>
      <c r="N63" s="102">
        <v>13</v>
      </c>
      <c r="O63" s="102">
        <v>14</v>
      </c>
      <c r="P63" s="102">
        <v>15</v>
      </c>
      <c r="Q63" s="102">
        <v>16</v>
      </c>
      <c r="R63" s="41">
        <v>17</v>
      </c>
      <c r="S63" s="41">
        <v>18</v>
      </c>
      <c r="T63" s="102">
        <v>19</v>
      </c>
      <c r="U63" s="102">
        <v>20</v>
      </c>
      <c r="V63" s="102">
        <v>21</v>
      </c>
      <c r="W63" s="102">
        <v>22</v>
      </c>
      <c r="X63" s="102">
        <v>23</v>
      </c>
      <c r="Y63" s="41">
        <v>24</v>
      </c>
      <c r="Z63" s="41">
        <v>25</v>
      </c>
      <c r="AA63" s="102">
        <v>26</v>
      </c>
      <c r="AB63" s="102">
        <v>27</v>
      </c>
      <c r="AC63" s="102">
        <v>28</v>
      </c>
      <c r="AD63" s="102">
        <v>29</v>
      </c>
      <c r="AE63" s="102">
        <v>30</v>
      </c>
      <c r="AG63" s="25" t="s">
        <v>15</v>
      </c>
      <c r="AH63" s="25" t="s">
        <v>14</v>
      </c>
      <c r="AJ63" s="27" t="s">
        <v>15</v>
      </c>
      <c r="AK63" s="27" t="s">
        <v>14</v>
      </c>
      <c r="AM63" s="29" t="s">
        <v>15</v>
      </c>
      <c r="AN63" s="29" t="s">
        <v>14</v>
      </c>
      <c r="AP63" s="31" t="s">
        <v>15</v>
      </c>
      <c r="AQ63" s="31" t="s">
        <v>14</v>
      </c>
      <c r="AS63" s="33" t="s">
        <v>15</v>
      </c>
      <c r="AT63" s="33" t="s">
        <v>14</v>
      </c>
      <c r="AV63" s="91" t="s">
        <v>15</v>
      </c>
      <c r="AW63" s="91" t="s">
        <v>14</v>
      </c>
      <c r="AY63" s="91" t="s">
        <v>15</v>
      </c>
      <c r="AZ63" s="91" t="s">
        <v>14</v>
      </c>
    </row>
    <row r="64" spans="1:53" ht="15.75" thickBot="1" x14ac:dyDescent="0.3">
      <c r="A64" s="83">
        <f>A8</f>
        <v>0</v>
      </c>
      <c r="B64" s="8" t="s">
        <v>9</v>
      </c>
      <c r="C64" s="36" t="s">
        <v>9</v>
      </c>
      <c r="D64" s="45" t="s">
        <v>8</v>
      </c>
      <c r="E64" s="44" t="s">
        <v>8</v>
      </c>
      <c r="F64" s="46" t="s">
        <v>7</v>
      </c>
      <c r="G64" s="46" t="s">
        <v>7</v>
      </c>
      <c r="H64" s="46" t="s">
        <v>7</v>
      </c>
      <c r="I64" s="46" t="s">
        <v>7</v>
      </c>
      <c r="J64" s="46" t="s">
        <v>7</v>
      </c>
      <c r="K64" s="45" t="s">
        <v>8</v>
      </c>
      <c r="L64" s="44" t="s">
        <v>8</v>
      </c>
      <c r="M64" s="48" t="s">
        <v>9</v>
      </c>
      <c r="N64" s="48" t="s">
        <v>9</v>
      </c>
      <c r="O64" s="48" t="s">
        <v>9</v>
      </c>
      <c r="P64" s="48" t="s">
        <v>9</v>
      </c>
      <c r="Q64" s="48" t="s">
        <v>9</v>
      </c>
      <c r="R64" s="45" t="s">
        <v>8</v>
      </c>
      <c r="S64" s="44" t="s">
        <v>8</v>
      </c>
      <c r="T64" s="8" t="s">
        <v>10</v>
      </c>
      <c r="U64" s="8" t="s">
        <v>10</v>
      </c>
      <c r="V64" s="7" t="s">
        <v>10</v>
      </c>
      <c r="W64" s="7" t="s">
        <v>10</v>
      </c>
      <c r="X64" s="36" t="s">
        <v>11</v>
      </c>
      <c r="Y64" s="36" t="s">
        <v>11</v>
      </c>
      <c r="Z64" s="36" t="s">
        <v>11</v>
      </c>
      <c r="AA64" s="44" t="s">
        <v>10</v>
      </c>
      <c r="AB64" s="45" t="s">
        <v>10</v>
      </c>
      <c r="AC64" s="48" t="s">
        <v>9</v>
      </c>
      <c r="AD64" s="48" t="s">
        <v>9</v>
      </c>
      <c r="AE64" s="48" t="s">
        <v>9</v>
      </c>
      <c r="AF64" s="86"/>
      <c r="AH64" s="25">
        <f>COUNTIF(B64:AF64,"N5")</f>
        <v>3</v>
      </c>
      <c r="AI64" s="26">
        <f>AH64*$AI$2</f>
        <v>1.5958333333333332</v>
      </c>
      <c r="AK64" s="27">
        <f>COUNTIF(B64:AF64,"J38")</f>
        <v>0</v>
      </c>
      <c r="AL64" s="28">
        <f>AK64*$AL$2</f>
        <v>0</v>
      </c>
      <c r="AN64" s="29">
        <f>COUNTIF(B64:AF64,"J1")</f>
        <v>10</v>
      </c>
      <c r="AO64" s="30">
        <f>AN64*$AO$2</f>
        <v>3.125</v>
      </c>
      <c r="AQ64" s="31">
        <f>COUNTIF(A64:AF64,"S20")</f>
        <v>5</v>
      </c>
      <c r="AR64" s="32">
        <f>AQ64*$AR$2</f>
        <v>1.5625</v>
      </c>
      <c r="AT64" s="33">
        <f>SUM(AH64,AK64,AN64,AQ64)</f>
        <v>18</v>
      </c>
      <c r="AU64" s="34">
        <f>SUM(AI64,AL64,AO64,AR64)</f>
        <v>6.2833333333333332</v>
      </c>
      <c r="AW64" s="91">
        <f>COUNTIF(B64:AG64,"CA")</f>
        <v>0</v>
      </c>
      <c r="AX64" s="93">
        <f>AX57+AW64*$AT$2</f>
        <v>0</v>
      </c>
      <c r="AZ64" s="91">
        <f>COUNTIF(B64:AG64,"CP")</f>
        <v>0</v>
      </c>
      <c r="BA64" s="93">
        <f>BA57+AZ64*$AU$2</f>
        <v>0</v>
      </c>
    </row>
    <row r="65" spans="1:53" x14ac:dyDescent="0.25">
      <c r="A65" s="84" t="s">
        <v>12</v>
      </c>
      <c r="B65" s="87"/>
      <c r="C65" s="87"/>
      <c r="D65" s="87"/>
      <c r="E65" s="79"/>
      <c r="F65" s="79"/>
      <c r="G65" s="79"/>
      <c r="H65" s="79"/>
      <c r="I65" s="87"/>
      <c r="J65" s="87"/>
      <c r="K65" s="87"/>
      <c r="L65" s="79"/>
      <c r="M65" s="79"/>
      <c r="N65" s="79"/>
      <c r="O65" s="79"/>
      <c r="P65" s="87"/>
      <c r="Q65" s="87"/>
      <c r="R65" s="87"/>
      <c r="S65" s="79"/>
      <c r="T65" s="79"/>
      <c r="U65" s="79"/>
      <c r="V65" s="79"/>
      <c r="W65" s="87"/>
      <c r="X65" s="87"/>
      <c r="Y65" s="87"/>
      <c r="Z65" s="79"/>
      <c r="AA65" s="79"/>
      <c r="AB65" s="79"/>
      <c r="AC65" s="79"/>
      <c r="AD65" s="87"/>
      <c r="AE65" s="87"/>
      <c r="AF65" s="86"/>
      <c r="AT65" s="74" t="s">
        <v>24</v>
      </c>
      <c r="AU65" s="34">
        <f>SUM(B65:AF65)</f>
        <v>0</v>
      </c>
    </row>
    <row r="66" spans="1:53" x14ac:dyDescent="0.25">
      <c r="A66" s="86"/>
      <c r="B66" s="86">
        <f>COUNTIF(B64:AF64,"J1")+COUNTIF(B64:AF64,"J38")+COUNTIF(B64:AF64,"N5")+COUNTIF(B64:AF64,"S20")</f>
        <v>18</v>
      </c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H66" s="155" t="s">
        <v>22</v>
      </c>
      <c r="AI66" s="155"/>
      <c r="AK66" s="167" t="s">
        <v>23</v>
      </c>
      <c r="AL66" s="167"/>
      <c r="AQ66" s="168" t="s">
        <v>17</v>
      </c>
      <c r="AR66" s="168"/>
      <c r="AS66" s="168"/>
      <c r="AT66" s="168"/>
      <c r="AU66" s="34">
        <f>SUM(AU64:AU65)</f>
        <v>6.2833333333333332</v>
      </c>
    </row>
    <row r="67" spans="1:53" x14ac:dyDescent="0.25">
      <c r="A67" s="8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H67" s="169">
        <v>0</v>
      </c>
      <c r="AI67" s="169"/>
      <c r="AJ67" s="86"/>
      <c r="AK67" s="169">
        <v>0</v>
      </c>
      <c r="AL67" s="169"/>
      <c r="AQ67" s="170">
        <f>AU60+AK67-AH67</f>
        <v>48.548611111111114</v>
      </c>
      <c r="AR67" s="170"/>
      <c r="AS67" s="170"/>
      <c r="AT67" s="170"/>
      <c r="AU67" s="34">
        <f>AU66+AQ67</f>
        <v>54.831944444444446</v>
      </c>
    </row>
    <row r="68" spans="1:53" ht="15.75" thickBot="1" x14ac:dyDescent="0.3">
      <c r="A68" s="8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</row>
    <row r="69" spans="1:53" ht="15.75" thickTop="1" x14ac:dyDescent="0.25">
      <c r="A69" s="163">
        <v>41182</v>
      </c>
      <c r="B69" s="40" t="s">
        <v>3</v>
      </c>
      <c r="C69" s="40" t="s">
        <v>4</v>
      </c>
      <c r="D69" s="1" t="s">
        <v>5</v>
      </c>
      <c r="E69" s="1" t="s">
        <v>0</v>
      </c>
      <c r="F69" s="1" t="s">
        <v>0</v>
      </c>
      <c r="G69" s="1" t="s">
        <v>1</v>
      </c>
      <c r="H69" s="1" t="s">
        <v>2</v>
      </c>
      <c r="I69" s="40" t="s">
        <v>3</v>
      </c>
      <c r="J69" s="40" t="s">
        <v>4</v>
      </c>
      <c r="K69" s="108" t="s">
        <v>5</v>
      </c>
      <c r="L69" s="1" t="s">
        <v>0</v>
      </c>
      <c r="M69" s="1" t="s">
        <v>0</v>
      </c>
      <c r="N69" s="67" t="s">
        <v>1</v>
      </c>
      <c r="O69" s="1" t="s">
        <v>2</v>
      </c>
      <c r="P69" s="40" t="s">
        <v>3</v>
      </c>
      <c r="Q69" s="40" t="s">
        <v>4</v>
      </c>
      <c r="R69" s="1" t="s">
        <v>5</v>
      </c>
      <c r="S69" s="1" t="s">
        <v>0</v>
      </c>
      <c r="T69" s="1" t="s">
        <v>0</v>
      </c>
      <c r="U69" s="1" t="s">
        <v>1</v>
      </c>
      <c r="V69" s="1" t="s">
        <v>2</v>
      </c>
      <c r="W69" s="40" t="s">
        <v>3</v>
      </c>
      <c r="X69" s="40" t="s">
        <v>4</v>
      </c>
      <c r="Y69" s="1" t="s">
        <v>5</v>
      </c>
      <c r="Z69" s="1" t="s">
        <v>0</v>
      </c>
      <c r="AA69" s="1" t="s">
        <v>0</v>
      </c>
      <c r="AB69" s="1" t="s">
        <v>1</v>
      </c>
      <c r="AC69" s="1" t="s">
        <v>2</v>
      </c>
      <c r="AD69" s="40" t="s">
        <v>3</v>
      </c>
      <c r="AE69" s="40" t="s">
        <v>4</v>
      </c>
      <c r="AF69" s="1" t="s">
        <v>5</v>
      </c>
      <c r="AH69" s="151" t="s">
        <v>11</v>
      </c>
      <c r="AI69" s="151"/>
      <c r="AK69" s="152" t="s">
        <v>6</v>
      </c>
      <c r="AL69" s="152"/>
      <c r="AN69" s="153" t="s">
        <v>9</v>
      </c>
      <c r="AO69" s="153"/>
      <c r="AQ69" s="154" t="s">
        <v>7</v>
      </c>
      <c r="AR69" s="154"/>
      <c r="AT69" s="165" t="s">
        <v>16</v>
      </c>
      <c r="AU69" s="165"/>
      <c r="AW69" s="166" t="s">
        <v>25</v>
      </c>
      <c r="AX69" s="166"/>
      <c r="AZ69" s="166" t="s">
        <v>25</v>
      </c>
      <c r="BA69" s="166"/>
    </row>
    <row r="70" spans="1:53" ht="15.75" thickBot="1" x14ac:dyDescent="0.3">
      <c r="A70" s="164"/>
      <c r="B70" s="130">
        <v>1</v>
      </c>
      <c r="C70" s="41">
        <v>2</v>
      </c>
      <c r="D70" s="102">
        <v>3</v>
      </c>
      <c r="E70" s="102">
        <v>4</v>
      </c>
      <c r="F70" s="102">
        <v>5</v>
      </c>
      <c r="G70" s="102">
        <v>6</v>
      </c>
      <c r="H70" s="102">
        <v>7</v>
      </c>
      <c r="I70" s="41">
        <v>8</v>
      </c>
      <c r="J70" s="41">
        <v>9</v>
      </c>
      <c r="K70" s="102">
        <v>10</v>
      </c>
      <c r="L70" s="102">
        <v>11</v>
      </c>
      <c r="M70" s="102">
        <v>12</v>
      </c>
      <c r="N70" s="102">
        <v>13</v>
      </c>
      <c r="O70" s="102">
        <v>14</v>
      </c>
      <c r="P70" s="41">
        <v>15</v>
      </c>
      <c r="Q70" s="41">
        <v>16</v>
      </c>
      <c r="R70" s="102">
        <v>17</v>
      </c>
      <c r="S70" s="102">
        <v>18</v>
      </c>
      <c r="T70" s="102">
        <v>19</v>
      </c>
      <c r="U70" s="102">
        <v>20</v>
      </c>
      <c r="V70" s="102">
        <v>21</v>
      </c>
      <c r="W70" s="41">
        <v>22</v>
      </c>
      <c r="X70" s="41">
        <v>23</v>
      </c>
      <c r="Y70" s="102">
        <v>24</v>
      </c>
      <c r="Z70" s="102">
        <v>25</v>
      </c>
      <c r="AA70" s="102">
        <v>26</v>
      </c>
      <c r="AB70" s="102">
        <v>27</v>
      </c>
      <c r="AC70" s="102">
        <v>28</v>
      </c>
      <c r="AD70" s="41">
        <v>29</v>
      </c>
      <c r="AE70" s="41">
        <v>30</v>
      </c>
      <c r="AF70" s="102">
        <v>31</v>
      </c>
      <c r="AH70" s="25" t="s">
        <v>15</v>
      </c>
      <c r="AI70" s="25" t="s">
        <v>14</v>
      </c>
      <c r="AK70" s="27" t="s">
        <v>15</v>
      </c>
      <c r="AL70" s="27" t="s">
        <v>14</v>
      </c>
      <c r="AN70" s="29" t="s">
        <v>15</v>
      </c>
      <c r="AO70" s="29" t="s">
        <v>14</v>
      </c>
      <c r="AQ70" s="31" t="s">
        <v>15</v>
      </c>
      <c r="AR70" s="31" t="s">
        <v>14</v>
      </c>
      <c r="AT70" s="33" t="s">
        <v>15</v>
      </c>
      <c r="AU70" s="33" t="s">
        <v>14</v>
      </c>
      <c r="AW70" s="91" t="s">
        <v>15</v>
      </c>
      <c r="AX70" s="91" t="s">
        <v>14</v>
      </c>
      <c r="AZ70" s="91" t="s">
        <v>15</v>
      </c>
      <c r="BA70" s="91" t="s">
        <v>14</v>
      </c>
    </row>
    <row r="71" spans="1:53" ht="15.75" thickBot="1" x14ac:dyDescent="0.3">
      <c r="A71" s="83">
        <f>A8</f>
        <v>0</v>
      </c>
      <c r="B71" s="116" t="s">
        <v>8</v>
      </c>
      <c r="C71" s="42" t="s">
        <v>8</v>
      </c>
      <c r="D71" s="42" t="s">
        <v>9</v>
      </c>
      <c r="E71" s="3" t="s">
        <v>9</v>
      </c>
      <c r="F71" s="3" t="s">
        <v>9</v>
      </c>
      <c r="G71" s="4" t="s">
        <v>9</v>
      </c>
      <c r="H71" s="4" t="s">
        <v>9</v>
      </c>
      <c r="I71" s="116" t="s">
        <v>8</v>
      </c>
      <c r="J71" s="126" t="s">
        <v>8</v>
      </c>
      <c r="K71" s="127" t="s">
        <v>9</v>
      </c>
      <c r="L71" s="3" t="s">
        <v>10</v>
      </c>
      <c r="M71" s="3" t="s">
        <v>11</v>
      </c>
      <c r="N71" s="39" t="s">
        <v>11</v>
      </c>
      <c r="O71" s="39" t="s">
        <v>10</v>
      </c>
      <c r="P71" s="116" t="s">
        <v>8</v>
      </c>
      <c r="Q71" s="116" t="s">
        <v>8</v>
      </c>
      <c r="R71" s="39" t="s">
        <v>9</v>
      </c>
      <c r="S71" s="42" t="s">
        <v>9</v>
      </c>
      <c r="T71" s="39" t="s">
        <v>10</v>
      </c>
      <c r="U71" s="39" t="s">
        <v>10</v>
      </c>
      <c r="V71" s="39" t="s">
        <v>10</v>
      </c>
      <c r="W71" s="116" t="s">
        <v>6</v>
      </c>
      <c r="X71" s="42" t="s">
        <v>6</v>
      </c>
      <c r="Y71" s="42" t="s">
        <v>10</v>
      </c>
      <c r="Z71" s="39" t="s">
        <v>9</v>
      </c>
      <c r="AA71" s="3" t="s">
        <v>9</v>
      </c>
      <c r="AB71" s="35" t="s">
        <v>9</v>
      </c>
      <c r="AC71" s="35" t="s">
        <v>9</v>
      </c>
      <c r="AD71" s="116" t="s">
        <v>8</v>
      </c>
      <c r="AE71" s="42" t="s">
        <v>8</v>
      </c>
      <c r="AF71" s="42" t="s">
        <v>11</v>
      </c>
      <c r="AH71" s="25">
        <f>COUNTIF(B71:AF71,"N5")</f>
        <v>3</v>
      </c>
      <c r="AI71" s="26">
        <f>AH71*$AI$2</f>
        <v>1.5958333333333332</v>
      </c>
      <c r="AK71" s="27">
        <f>COUNTIF(B71:AF71,"J38")</f>
        <v>2</v>
      </c>
      <c r="AL71" s="28">
        <f>AK71*$AL$2</f>
        <v>1</v>
      </c>
      <c r="AN71" s="29">
        <f>COUNTIF(B71:AF71,"J1")</f>
        <v>12</v>
      </c>
      <c r="AO71" s="30">
        <f>AN71*$AO$2</f>
        <v>3.75</v>
      </c>
      <c r="AQ71" s="31">
        <f>COUNTIF(A71:AF71,"S20")</f>
        <v>0</v>
      </c>
      <c r="AR71" s="32">
        <f>AQ71*$AR$2</f>
        <v>0</v>
      </c>
      <c r="AT71" s="33">
        <f>SUM(AH71,AK71,AN71,AQ71)</f>
        <v>17</v>
      </c>
      <c r="AU71" s="34">
        <f>SUM(AI71,AL71,AO71,AR71)</f>
        <v>6.3458333333333332</v>
      </c>
      <c r="AW71" s="91">
        <f>COUNTIF(B71:AG71,"CA")</f>
        <v>0</v>
      </c>
      <c r="AX71" s="93">
        <f>AX64+AW71*$AT$2</f>
        <v>0</v>
      </c>
      <c r="AZ71" s="91">
        <f>COUNTIF(B71:AG71,"CP")</f>
        <v>0</v>
      </c>
      <c r="BA71" s="93">
        <f>BA64+AZ71*$AU$2</f>
        <v>0</v>
      </c>
    </row>
    <row r="72" spans="1:53" x14ac:dyDescent="0.25">
      <c r="A72" s="84" t="s">
        <v>12</v>
      </c>
      <c r="B72" s="87"/>
      <c r="C72" s="87"/>
      <c r="D72" s="87"/>
      <c r="E72" s="79"/>
      <c r="F72" s="79"/>
      <c r="G72" s="87"/>
      <c r="H72" s="87"/>
      <c r="I72" s="87"/>
      <c r="J72" s="87"/>
      <c r="K72" s="87"/>
      <c r="L72" s="79"/>
      <c r="M72" s="79"/>
      <c r="N72" s="87"/>
      <c r="O72" s="87"/>
      <c r="P72" s="87"/>
      <c r="Q72" s="87"/>
      <c r="R72" s="87"/>
      <c r="S72" s="79"/>
      <c r="T72" s="79"/>
      <c r="U72" s="87"/>
      <c r="V72" s="87"/>
      <c r="W72" s="87"/>
      <c r="X72" s="87"/>
      <c r="Y72" s="87"/>
      <c r="Z72" s="79"/>
      <c r="AA72" s="79"/>
      <c r="AB72" s="87"/>
      <c r="AC72" s="87"/>
      <c r="AD72" s="87"/>
      <c r="AE72" s="87"/>
      <c r="AF72" s="87"/>
      <c r="AT72" s="74" t="s">
        <v>24</v>
      </c>
      <c r="AU72" s="34">
        <f>SUM(B72:AF72)</f>
        <v>0</v>
      </c>
    </row>
    <row r="73" spans="1:53" x14ac:dyDescent="0.25">
      <c r="A73" s="86"/>
      <c r="B73" s="86">
        <f>COUNTIF(B71:AF71,"J1")+COUNTIF(B71:AF71,"J38")+COUNTIF(B71:AF71,"N5")+COUNTIF(B71:AF71,"S20")</f>
        <v>17</v>
      </c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H73" s="155" t="s">
        <v>22</v>
      </c>
      <c r="AI73" s="155"/>
      <c r="AK73" s="167" t="s">
        <v>23</v>
      </c>
      <c r="AL73" s="167"/>
      <c r="AQ73" s="168" t="s">
        <v>17</v>
      </c>
      <c r="AR73" s="168"/>
      <c r="AS73" s="168"/>
      <c r="AT73" s="168"/>
      <c r="AU73" s="34">
        <f>SUM(AU71:AU72)</f>
        <v>6.3458333333333332</v>
      </c>
    </row>
    <row r="74" spans="1:53" x14ac:dyDescent="0.25">
      <c r="A74" s="8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H74" s="169">
        <v>0</v>
      </c>
      <c r="AI74" s="169"/>
      <c r="AJ74" s="86"/>
      <c r="AK74" s="169">
        <v>0</v>
      </c>
      <c r="AL74" s="169"/>
      <c r="AQ74" s="170">
        <f>AU67+AK74-AH74</f>
        <v>54.831944444444446</v>
      </c>
      <c r="AR74" s="170"/>
      <c r="AS74" s="170"/>
      <c r="AT74" s="170"/>
      <c r="AU74" s="34">
        <f>AU73+AQ74</f>
        <v>61.177777777777777</v>
      </c>
    </row>
    <row r="75" spans="1:53" ht="15.75" thickBot="1" x14ac:dyDescent="0.3">
      <c r="A75" s="8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</row>
    <row r="76" spans="1:53" ht="15.75" thickTop="1" x14ac:dyDescent="0.25">
      <c r="A76" s="163">
        <v>41213</v>
      </c>
      <c r="B76" s="67" t="s">
        <v>0</v>
      </c>
      <c r="C76" s="1" t="s">
        <v>0</v>
      </c>
      <c r="D76" s="1" t="s">
        <v>1</v>
      </c>
      <c r="E76" s="1" t="s">
        <v>2</v>
      </c>
      <c r="F76" s="40" t="s">
        <v>3</v>
      </c>
      <c r="G76" s="40" t="s">
        <v>4</v>
      </c>
      <c r="H76" s="1" t="s">
        <v>5</v>
      </c>
      <c r="I76" s="1" t="s">
        <v>0</v>
      </c>
      <c r="J76" s="1" t="s">
        <v>0</v>
      </c>
      <c r="K76" s="1" t="s">
        <v>1</v>
      </c>
      <c r="L76" s="67" t="s">
        <v>2</v>
      </c>
      <c r="M76" s="40" t="s">
        <v>3</v>
      </c>
      <c r="N76" s="40" t="s">
        <v>4</v>
      </c>
      <c r="O76" s="1" t="s">
        <v>5</v>
      </c>
      <c r="P76" s="1" t="s">
        <v>0</v>
      </c>
      <c r="Q76" s="1" t="s">
        <v>0</v>
      </c>
      <c r="R76" s="1" t="s">
        <v>1</v>
      </c>
      <c r="S76" s="1" t="s">
        <v>2</v>
      </c>
      <c r="T76" s="40" t="s">
        <v>3</v>
      </c>
      <c r="U76" s="40" t="s">
        <v>4</v>
      </c>
      <c r="V76" s="1" t="s">
        <v>5</v>
      </c>
      <c r="W76" s="1" t="s">
        <v>0</v>
      </c>
      <c r="X76" s="1" t="s">
        <v>0</v>
      </c>
      <c r="Y76" s="1" t="s">
        <v>1</v>
      </c>
      <c r="Z76" s="1" t="s">
        <v>2</v>
      </c>
      <c r="AA76" s="40" t="s">
        <v>3</v>
      </c>
      <c r="AB76" s="40" t="s">
        <v>4</v>
      </c>
      <c r="AC76" s="1" t="s">
        <v>5</v>
      </c>
      <c r="AD76" s="1" t="s">
        <v>0</v>
      </c>
      <c r="AE76" s="1" t="s">
        <v>0</v>
      </c>
      <c r="AF76" s="86"/>
      <c r="AH76" s="151" t="s">
        <v>11</v>
      </c>
      <c r="AI76" s="151"/>
      <c r="AK76" s="152" t="s">
        <v>6</v>
      </c>
      <c r="AL76" s="152"/>
      <c r="AN76" s="153" t="s">
        <v>9</v>
      </c>
      <c r="AO76" s="153"/>
      <c r="AQ76" s="154" t="s">
        <v>7</v>
      </c>
      <c r="AR76" s="154"/>
      <c r="AT76" s="165" t="s">
        <v>16</v>
      </c>
      <c r="AU76" s="165"/>
      <c r="AW76" s="166" t="s">
        <v>25</v>
      </c>
      <c r="AX76" s="166"/>
      <c r="AZ76" s="166" t="s">
        <v>25</v>
      </c>
      <c r="BA76" s="166"/>
    </row>
    <row r="77" spans="1:53" ht="15.75" thickBot="1" x14ac:dyDescent="0.3">
      <c r="A77" s="164"/>
      <c r="B77" s="66">
        <v>1</v>
      </c>
      <c r="C77" s="112">
        <v>2</v>
      </c>
      <c r="D77" s="112">
        <v>3</v>
      </c>
      <c r="E77" s="112">
        <v>4</v>
      </c>
      <c r="F77" s="57">
        <v>5</v>
      </c>
      <c r="G77" s="57">
        <v>6</v>
      </c>
      <c r="H77" s="112">
        <v>7</v>
      </c>
      <c r="I77" s="112">
        <v>8</v>
      </c>
      <c r="J77" s="112">
        <v>9</v>
      </c>
      <c r="K77" s="112">
        <v>10</v>
      </c>
      <c r="L77" s="65">
        <v>11</v>
      </c>
      <c r="M77" s="57">
        <v>12</v>
      </c>
      <c r="N77" s="57">
        <v>13</v>
      </c>
      <c r="O77" s="112">
        <v>14</v>
      </c>
      <c r="P77" s="112">
        <v>15</v>
      </c>
      <c r="Q77" s="112">
        <v>16</v>
      </c>
      <c r="R77" s="112">
        <v>17</v>
      </c>
      <c r="S77" s="112">
        <v>18</v>
      </c>
      <c r="T77" s="57">
        <v>19</v>
      </c>
      <c r="U77" s="57">
        <v>20</v>
      </c>
      <c r="V77" s="112">
        <v>21</v>
      </c>
      <c r="W77" s="112">
        <v>22</v>
      </c>
      <c r="X77" s="112">
        <v>23</v>
      </c>
      <c r="Y77" s="112">
        <v>24</v>
      </c>
      <c r="Z77" s="112">
        <v>25</v>
      </c>
      <c r="AA77" s="57">
        <v>26</v>
      </c>
      <c r="AB77" s="57">
        <v>27</v>
      </c>
      <c r="AC77" s="112">
        <v>28</v>
      </c>
      <c r="AD77" s="112">
        <v>29</v>
      </c>
      <c r="AE77" s="112">
        <v>30</v>
      </c>
      <c r="AF77" s="86"/>
      <c r="AH77" s="25" t="s">
        <v>15</v>
      </c>
      <c r="AI77" s="25" t="s">
        <v>14</v>
      </c>
      <c r="AK77" s="27" t="s">
        <v>15</v>
      </c>
      <c r="AL77" s="27" t="s">
        <v>14</v>
      </c>
      <c r="AN77" s="29" t="s">
        <v>15</v>
      </c>
      <c r="AO77" s="29" t="s">
        <v>14</v>
      </c>
      <c r="AQ77" s="31" t="s">
        <v>15</v>
      </c>
      <c r="AR77" s="31" t="s">
        <v>14</v>
      </c>
      <c r="AT77" s="33" t="s">
        <v>15</v>
      </c>
      <c r="AU77" s="33" t="s">
        <v>14</v>
      </c>
      <c r="AW77" s="91" t="s">
        <v>15</v>
      </c>
      <c r="AX77" s="91" t="s">
        <v>14</v>
      </c>
      <c r="AZ77" s="91" t="s">
        <v>15</v>
      </c>
      <c r="BA77" s="91" t="s">
        <v>14</v>
      </c>
    </row>
    <row r="78" spans="1:53" ht="15.75" thickBot="1" x14ac:dyDescent="0.3">
      <c r="A78" s="83">
        <f>A8</f>
        <v>0</v>
      </c>
      <c r="B78" s="39" t="s">
        <v>11</v>
      </c>
      <c r="C78" s="39" t="s">
        <v>10</v>
      </c>
      <c r="D78" s="15" t="s">
        <v>10</v>
      </c>
      <c r="E78" s="15" t="s">
        <v>10</v>
      </c>
      <c r="F78" s="116" t="s">
        <v>8</v>
      </c>
      <c r="G78" s="42" t="s">
        <v>8</v>
      </c>
      <c r="H78" s="42" t="s">
        <v>9</v>
      </c>
      <c r="I78" s="42" t="s">
        <v>9</v>
      </c>
      <c r="J78" s="39" t="s">
        <v>9</v>
      </c>
      <c r="K78" s="8" t="s">
        <v>9</v>
      </c>
      <c r="L78" s="36" t="s">
        <v>10</v>
      </c>
      <c r="M78" s="45" t="s">
        <v>8</v>
      </c>
      <c r="N78" s="44" t="s">
        <v>8</v>
      </c>
      <c r="O78" s="46" t="s">
        <v>7</v>
      </c>
      <c r="P78" s="46" t="s">
        <v>7</v>
      </c>
      <c r="Q78" s="46" t="s">
        <v>7</v>
      </c>
      <c r="R78" s="46" t="s">
        <v>7</v>
      </c>
      <c r="S78" s="46" t="s">
        <v>7</v>
      </c>
      <c r="T78" s="45" t="s">
        <v>8</v>
      </c>
      <c r="U78" s="44" t="s">
        <v>8</v>
      </c>
      <c r="V78" s="48" t="s">
        <v>9</v>
      </c>
      <c r="W78" s="48" t="s">
        <v>9</v>
      </c>
      <c r="X78" s="48" t="s">
        <v>9</v>
      </c>
      <c r="Y78" s="48" t="s">
        <v>9</v>
      </c>
      <c r="Z78" s="48" t="s">
        <v>9</v>
      </c>
      <c r="AA78" s="45" t="s">
        <v>8</v>
      </c>
      <c r="AB78" s="44" t="s">
        <v>8</v>
      </c>
      <c r="AC78" s="44" t="s">
        <v>10</v>
      </c>
      <c r="AD78" s="45" t="s">
        <v>10</v>
      </c>
      <c r="AE78" s="48" t="s">
        <v>10</v>
      </c>
      <c r="AF78" s="86"/>
      <c r="AH78" s="25">
        <f>COUNTIF(B78:AF78,"N5")</f>
        <v>1</v>
      </c>
      <c r="AI78" s="26">
        <f>AH78*$AI$2</f>
        <v>0.53194444444444444</v>
      </c>
      <c r="AK78" s="27">
        <f>COUNTIF(B78:AF78,"J38")</f>
        <v>0</v>
      </c>
      <c r="AL78" s="28">
        <f>AK78*$AL$2</f>
        <v>0</v>
      </c>
      <c r="AN78" s="29">
        <f>COUNTIF(B78:AF78,"J1")</f>
        <v>9</v>
      </c>
      <c r="AO78" s="30">
        <f>AN78*$AO$2</f>
        <v>2.8125</v>
      </c>
      <c r="AQ78" s="31">
        <f>COUNTIF(A78:AF78,"S20")</f>
        <v>5</v>
      </c>
      <c r="AR78" s="32">
        <f>AQ78*$AR$2</f>
        <v>1.5625</v>
      </c>
      <c r="AT78" s="33">
        <f>SUM(AH78,AK78,AN78,AQ78)</f>
        <v>15</v>
      </c>
      <c r="AU78" s="34">
        <f>SUM(AI78,AL78,AO78,AR78)</f>
        <v>4.906944444444445</v>
      </c>
      <c r="AW78" s="91">
        <f>COUNTIF(B78:AG78,"CA")</f>
        <v>0</v>
      </c>
      <c r="AX78" s="93">
        <f>AX71+AW78*$AT$2</f>
        <v>0</v>
      </c>
      <c r="AZ78" s="91">
        <f>COUNTIF(B78:AG78,"CP")</f>
        <v>0</v>
      </c>
      <c r="BA78" s="93">
        <f>BA71+AZ78*$AU$2</f>
        <v>0</v>
      </c>
    </row>
    <row r="79" spans="1:53" x14ac:dyDescent="0.25">
      <c r="A79" s="84" t="s">
        <v>12</v>
      </c>
      <c r="B79" s="79"/>
      <c r="C79" s="79"/>
      <c r="D79" s="87"/>
      <c r="E79" s="79"/>
      <c r="F79" s="79"/>
      <c r="G79" s="87"/>
      <c r="H79" s="87"/>
      <c r="I79" s="79"/>
      <c r="J79" s="79"/>
      <c r="K79" s="87"/>
      <c r="L79" s="79"/>
      <c r="M79" s="79"/>
      <c r="N79" s="87"/>
      <c r="O79" s="87"/>
      <c r="P79" s="79"/>
      <c r="Q79" s="79"/>
      <c r="R79" s="87"/>
      <c r="S79" s="79"/>
      <c r="T79" s="79"/>
      <c r="U79" s="87"/>
      <c r="V79" s="87"/>
      <c r="W79" s="79"/>
      <c r="X79" s="79"/>
      <c r="Y79" s="87"/>
      <c r="Z79" s="79"/>
      <c r="AA79" s="79"/>
      <c r="AB79" s="87"/>
      <c r="AC79" s="87"/>
      <c r="AD79" s="79"/>
      <c r="AE79" s="79"/>
      <c r="AF79" s="86"/>
      <c r="AT79" s="74" t="s">
        <v>24</v>
      </c>
      <c r="AU79" s="34">
        <f>SUM(B79:AF79)</f>
        <v>0</v>
      </c>
    </row>
    <row r="80" spans="1:53" x14ac:dyDescent="0.25">
      <c r="A80" s="86"/>
      <c r="B80" s="86">
        <f>COUNTIF(B78:AF78,"J1")+COUNTIF(B78:AF78,"J38")+COUNTIF(B78:AF78,"N5")+COUNTIF(B78:AF78,"S20")</f>
        <v>15</v>
      </c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H80" s="155" t="s">
        <v>22</v>
      </c>
      <c r="AI80" s="155"/>
      <c r="AK80" s="167" t="s">
        <v>23</v>
      </c>
      <c r="AL80" s="167"/>
      <c r="AQ80" s="168" t="s">
        <v>17</v>
      </c>
      <c r="AR80" s="168"/>
      <c r="AS80" s="168"/>
      <c r="AT80" s="168"/>
      <c r="AU80" s="34">
        <f>SUM(AU78:AU79)</f>
        <v>4.906944444444445</v>
      </c>
    </row>
    <row r="81" spans="1:53" x14ac:dyDescent="0.25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H81" s="169">
        <v>0</v>
      </c>
      <c r="AI81" s="169"/>
      <c r="AJ81" s="86"/>
      <c r="AK81" s="169">
        <v>0</v>
      </c>
      <c r="AL81" s="169"/>
      <c r="AQ81" s="170">
        <f>AU74+AK81-AH81</f>
        <v>61.177777777777777</v>
      </c>
      <c r="AR81" s="170"/>
      <c r="AS81" s="170"/>
      <c r="AT81" s="170"/>
      <c r="AU81" s="34">
        <f>AU80+AQ81</f>
        <v>66.084722222222226</v>
      </c>
    </row>
    <row r="82" spans="1:53" ht="15.75" thickBot="1" x14ac:dyDescent="0.3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</row>
    <row r="83" spans="1:53" ht="15.75" thickTop="1" x14ac:dyDescent="0.25">
      <c r="A83" s="173">
        <v>41243</v>
      </c>
      <c r="B83" s="1" t="s">
        <v>1</v>
      </c>
      <c r="C83" s="1" t="s">
        <v>2</v>
      </c>
      <c r="D83" s="40" t="s">
        <v>3</v>
      </c>
      <c r="E83" s="40" t="s">
        <v>4</v>
      </c>
      <c r="F83" s="1" t="s">
        <v>5</v>
      </c>
      <c r="G83" s="1" t="s">
        <v>0</v>
      </c>
      <c r="H83" s="1" t="s">
        <v>0</v>
      </c>
      <c r="I83" s="1" t="s">
        <v>1</v>
      </c>
      <c r="J83" s="1" t="s">
        <v>2</v>
      </c>
      <c r="K83" s="40" t="s">
        <v>3</v>
      </c>
      <c r="L83" s="40" t="s">
        <v>4</v>
      </c>
      <c r="M83" s="1" t="s">
        <v>5</v>
      </c>
      <c r="N83" s="1" t="s">
        <v>0</v>
      </c>
      <c r="O83" s="1" t="s">
        <v>0</v>
      </c>
      <c r="P83" s="1" t="s">
        <v>1</v>
      </c>
      <c r="Q83" s="1" t="s">
        <v>2</v>
      </c>
      <c r="R83" s="40" t="s">
        <v>3</v>
      </c>
      <c r="S83" s="40" t="s">
        <v>4</v>
      </c>
      <c r="T83" s="1" t="s">
        <v>5</v>
      </c>
      <c r="U83" s="1" t="s">
        <v>0</v>
      </c>
      <c r="V83" s="1" t="s">
        <v>0</v>
      </c>
      <c r="W83" s="1" t="s">
        <v>1</v>
      </c>
      <c r="X83" s="1" t="s">
        <v>2</v>
      </c>
      <c r="Y83" s="40" t="s">
        <v>3</v>
      </c>
      <c r="Z83" s="67" t="s">
        <v>4</v>
      </c>
      <c r="AA83" s="1" t="s">
        <v>5</v>
      </c>
      <c r="AB83" s="1" t="s">
        <v>0</v>
      </c>
      <c r="AC83" s="1" t="s">
        <v>0</v>
      </c>
      <c r="AD83" s="1" t="s">
        <v>1</v>
      </c>
      <c r="AE83" s="1" t="s">
        <v>2</v>
      </c>
      <c r="AF83" s="40" t="s">
        <v>3</v>
      </c>
      <c r="AH83" s="151" t="s">
        <v>11</v>
      </c>
      <c r="AI83" s="151"/>
      <c r="AK83" s="152" t="s">
        <v>6</v>
      </c>
      <c r="AL83" s="152"/>
      <c r="AN83" s="153" t="s">
        <v>9</v>
      </c>
      <c r="AO83" s="153"/>
      <c r="AQ83" s="154" t="s">
        <v>7</v>
      </c>
      <c r="AR83" s="154"/>
      <c r="AT83" s="165" t="s">
        <v>16</v>
      </c>
      <c r="AU83" s="165"/>
      <c r="AW83" s="166" t="s">
        <v>25</v>
      </c>
      <c r="AX83" s="166"/>
      <c r="AZ83" s="166" t="s">
        <v>25</v>
      </c>
      <c r="BA83" s="166"/>
    </row>
    <row r="84" spans="1:53" ht="15.75" thickBot="1" x14ac:dyDescent="0.3">
      <c r="A84" s="174"/>
      <c r="B84" s="102">
        <v>1</v>
      </c>
      <c r="C84" s="102">
        <v>2</v>
      </c>
      <c r="D84" s="41">
        <v>3</v>
      </c>
      <c r="E84" s="41">
        <v>4</v>
      </c>
      <c r="F84" s="102">
        <v>5</v>
      </c>
      <c r="G84" s="102">
        <v>6</v>
      </c>
      <c r="H84" s="102">
        <v>7</v>
      </c>
      <c r="I84" s="102">
        <v>8</v>
      </c>
      <c r="J84" s="102">
        <v>9</v>
      </c>
      <c r="K84" s="41">
        <v>10</v>
      </c>
      <c r="L84" s="41">
        <v>11</v>
      </c>
      <c r="M84" s="102">
        <v>12</v>
      </c>
      <c r="N84" s="102">
        <v>13</v>
      </c>
      <c r="O84" s="102">
        <v>14</v>
      </c>
      <c r="P84" s="102">
        <v>15</v>
      </c>
      <c r="Q84" s="102">
        <v>16</v>
      </c>
      <c r="R84" s="41">
        <v>17</v>
      </c>
      <c r="S84" s="41">
        <v>18</v>
      </c>
      <c r="T84" s="102">
        <v>19</v>
      </c>
      <c r="U84" s="102">
        <v>20</v>
      </c>
      <c r="V84" s="102">
        <v>21</v>
      </c>
      <c r="W84" s="102">
        <v>22</v>
      </c>
      <c r="X84" s="102">
        <v>23</v>
      </c>
      <c r="Y84" s="41">
        <v>24</v>
      </c>
      <c r="Z84" s="68">
        <v>25</v>
      </c>
      <c r="AA84" s="102">
        <v>26</v>
      </c>
      <c r="AB84" s="102">
        <v>27</v>
      </c>
      <c r="AC84" s="102">
        <v>28</v>
      </c>
      <c r="AD84" s="102">
        <v>29</v>
      </c>
      <c r="AE84" s="102">
        <v>30</v>
      </c>
      <c r="AF84" s="55">
        <v>31</v>
      </c>
      <c r="AH84" s="25" t="s">
        <v>15</v>
      </c>
      <c r="AI84" s="25" t="s">
        <v>14</v>
      </c>
      <c r="AK84" s="27" t="s">
        <v>15</v>
      </c>
      <c r="AL84" s="27" t="s">
        <v>14</v>
      </c>
      <c r="AN84" s="29" t="s">
        <v>15</v>
      </c>
      <c r="AO84" s="29" t="s">
        <v>14</v>
      </c>
      <c r="AQ84" s="31" t="s">
        <v>15</v>
      </c>
      <c r="AR84" s="31" t="s">
        <v>14</v>
      </c>
      <c r="AT84" s="33" t="s">
        <v>15</v>
      </c>
      <c r="AU84" s="33" t="s">
        <v>14</v>
      </c>
      <c r="AW84" s="91" t="s">
        <v>15</v>
      </c>
      <c r="AX84" s="91" t="s">
        <v>14</v>
      </c>
      <c r="AZ84" s="91" t="s">
        <v>15</v>
      </c>
      <c r="BA84" s="91" t="s">
        <v>14</v>
      </c>
    </row>
    <row r="85" spans="1:53" ht="15.75" thickBot="1" x14ac:dyDescent="0.3">
      <c r="A85" s="83">
        <f>A8</f>
        <v>0</v>
      </c>
      <c r="B85" s="48" t="s">
        <v>10</v>
      </c>
      <c r="C85" s="36" t="s">
        <v>11</v>
      </c>
      <c r="D85" s="36" t="s">
        <v>11</v>
      </c>
      <c r="E85" s="36" t="s">
        <v>11</v>
      </c>
      <c r="F85" s="44" t="s">
        <v>10</v>
      </c>
      <c r="G85" s="45" t="s">
        <v>10</v>
      </c>
      <c r="H85" s="48" t="s">
        <v>9</v>
      </c>
      <c r="I85" s="48" t="s">
        <v>9</v>
      </c>
      <c r="J85" s="48" t="s">
        <v>9</v>
      </c>
      <c r="K85" s="116" t="s">
        <v>8</v>
      </c>
      <c r="L85" s="42" t="s">
        <v>8</v>
      </c>
      <c r="M85" s="42" t="s">
        <v>9</v>
      </c>
      <c r="N85" s="3" t="s">
        <v>9</v>
      </c>
      <c r="O85" s="3" t="s">
        <v>9</v>
      </c>
      <c r="P85" s="4" t="s">
        <v>9</v>
      </c>
      <c r="Q85" s="4" t="s">
        <v>9</v>
      </c>
      <c r="R85" s="116" t="s">
        <v>8</v>
      </c>
      <c r="S85" s="126" t="s">
        <v>8</v>
      </c>
      <c r="T85" s="127" t="s">
        <v>9</v>
      </c>
      <c r="U85" s="3" t="s">
        <v>10</v>
      </c>
      <c r="V85" s="3" t="s">
        <v>11</v>
      </c>
      <c r="W85" s="39" t="s">
        <v>11</v>
      </c>
      <c r="X85" s="39" t="s">
        <v>10</v>
      </c>
      <c r="Y85" s="116" t="s">
        <v>8</v>
      </c>
      <c r="Z85" s="116" t="s">
        <v>8</v>
      </c>
      <c r="AA85" s="39" t="s">
        <v>9</v>
      </c>
      <c r="AB85" s="42" t="s">
        <v>9</v>
      </c>
      <c r="AC85" s="39" t="s">
        <v>10</v>
      </c>
      <c r="AD85" s="39" t="s">
        <v>10</v>
      </c>
      <c r="AE85" s="39" t="s">
        <v>10</v>
      </c>
      <c r="AF85" s="116" t="s">
        <v>6</v>
      </c>
      <c r="AH85" s="25">
        <f>COUNTIF(B85:AF85,"N5")</f>
        <v>5</v>
      </c>
      <c r="AI85" s="26">
        <f>AH85*$AI$2</f>
        <v>2.6597222222222223</v>
      </c>
      <c r="AK85" s="27">
        <f>COUNTIF(B85:AF85,"J38")</f>
        <v>1</v>
      </c>
      <c r="AL85" s="28">
        <f>AK85*$AL$2</f>
        <v>0.5</v>
      </c>
      <c r="AN85" s="29">
        <f>COUNTIF(B85:AF85,"J1")</f>
        <v>11</v>
      </c>
      <c r="AO85" s="30">
        <f>AN85*$AO$2</f>
        <v>3.4375</v>
      </c>
      <c r="AQ85" s="31">
        <f>COUNTIF(A85:AF85,"S20")</f>
        <v>0</v>
      </c>
      <c r="AR85" s="32">
        <f>AQ85*$AR$2</f>
        <v>0</v>
      </c>
      <c r="AT85" s="33">
        <f>SUM(AH85,AK85,AN85,AQ85)</f>
        <v>17</v>
      </c>
      <c r="AU85" s="34">
        <f>SUM(AI85,AL85,AO85,AR85)</f>
        <v>6.5972222222222223</v>
      </c>
      <c r="AW85" s="91">
        <f>COUNTIF(B85:AG85,"CA")</f>
        <v>0</v>
      </c>
      <c r="AX85" s="93">
        <f>AX78+AW85*$AT$2</f>
        <v>0</v>
      </c>
      <c r="AZ85" s="91">
        <f>COUNTIF(B85:AG85,"CP")</f>
        <v>0</v>
      </c>
      <c r="BA85" s="93">
        <f>BA78+AZ85*$AU$2</f>
        <v>0</v>
      </c>
    </row>
    <row r="86" spans="1:53" x14ac:dyDescent="0.25">
      <c r="A86" s="84" t="s">
        <v>12</v>
      </c>
      <c r="B86" s="87"/>
      <c r="C86" s="87"/>
      <c r="D86" s="87"/>
      <c r="E86" s="79"/>
      <c r="F86" s="79"/>
      <c r="G86" s="79"/>
      <c r="H86" s="79"/>
      <c r="I86" s="87"/>
      <c r="J86" s="87"/>
      <c r="K86" s="87"/>
      <c r="L86" s="79"/>
      <c r="M86" s="79"/>
      <c r="N86" s="79"/>
      <c r="O86" s="79"/>
      <c r="P86" s="87"/>
      <c r="Q86" s="87"/>
      <c r="R86" s="87"/>
      <c r="S86" s="79"/>
      <c r="T86" s="79"/>
      <c r="U86" s="79"/>
      <c r="V86" s="79"/>
      <c r="W86" s="87"/>
      <c r="X86" s="87"/>
      <c r="Y86" s="87"/>
      <c r="Z86" s="79"/>
      <c r="AA86" s="79"/>
      <c r="AB86" s="79"/>
      <c r="AC86" s="79"/>
      <c r="AD86" s="87"/>
      <c r="AE86" s="87"/>
      <c r="AF86" s="87"/>
      <c r="AT86" s="74" t="s">
        <v>24</v>
      </c>
      <c r="AU86" s="34">
        <f>SUM(B86:AF86)</f>
        <v>0</v>
      </c>
    </row>
    <row r="87" spans="1:53" x14ac:dyDescent="0.25">
      <c r="A87" s="86"/>
      <c r="B87" s="86">
        <f>COUNTIF(B85:AF85,"J1")+COUNTIF(B85:AF85,"J38")+COUNTIF(B85:AF85,"N5")+COUNTIF(B85:AF85,"S20")</f>
        <v>17</v>
      </c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8"/>
      <c r="O87" s="88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H87" s="155" t="s">
        <v>22</v>
      </c>
      <c r="AI87" s="155"/>
      <c r="AK87" s="167" t="s">
        <v>23</v>
      </c>
      <c r="AL87" s="167"/>
      <c r="AQ87" s="168" t="s">
        <v>17</v>
      </c>
      <c r="AR87" s="168"/>
      <c r="AS87" s="168"/>
      <c r="AT87" s="168"/>
      <c r="AU87" s="34">
        <f>SUM(AU85:AU86)</f>
        <v>6.5972222222222223</v>
      </c>
    </row>
    <row r="88" spans="1:53" x14ac:dyDescent="0.25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H88" s="169">
        <v>0</v>
      </c>
      <c r="AI88" s="169"/>
      <c r="AJ88" s="86"/>
      <c r="AK88" s="169">
        <v>0</v>
      </c>
      <c r="AL88" s="169"/>
      <c r="AQ88" s="170">
        <f>AU81+AK88-AH88</f>
        <v>66.084722222222226</v>
      </c>
      <c r="AR88" s="170"/>
      <c r="AS88" s="170"/>
      <c r="AT88" s="170"/>
      <c r="AU88" s="34">
        <f>AU87+AQ88</f>
        <v>72.681944444444454</v>
      </c>
    </row>
    <row r="89" spans="1:53" ht="15.75" thickBot="1" x14ac:dyDescent="0.3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Q89" s="51"/>
      <c r="AR89" s="51"/>
      <c r="AS89" s="51"/>
      <c r="AT89" s="51"/>
      <c r="AU89" s="52"/>
    </row>
    <row r="90" spans="1:53" x14ac:dyDescent="0.25">
      <c r="A90" s="149">
        <v>41274</v>
      </c>
      <c r="B90" s="67" t="s">
        <v>4</v>
      </c>
      <c r="C90" s="1" t="s">
        <v>5</v>
      </c>
      <c r="D90" s="1" t="s">
        <v>0</v>
      </c>
      <c r="E90" s="1" t="s">
        <v>0</v>
      </c>
      <c r="F90" s="108" t="s">
        <v>1</v>
      </c>
      <c r="G90" s="1" t="s">
        <v>2</v>
      </c>
      <c r="H90" s="40" t="s">
        <v>3</v>
      </c>
      <c r="I90" s="40" t="s">
        <v>4</v>
      </c>
      <c r="J90" s="1" t="s">
        <v>5</v>
      </c>
      <c r="K90" s="1" t="s">
        <v>0</v>
      </c>
      <c r="L90" s="1" t="s">
        <v>0</v>
      </c>
      <c r="M90" s="1" t="s">
        <v>1</v>
      </c>
      <c r="N90" s="1" t="s">
        <v>2</v>
      </c>
      <c r="O90" s="40" t="s">
        <v>3</v>
      </c>
      <c r="P90" s="40" t="s">
        <v>4</v>
      </c>
      <c r="Q90" s="1" t="s">
        <v>5</v>
      </c>
      <c r="R90" s="1" t="s">
        <v>0</v>
      </c>
      <c r="S90" s="1" t="s">
        <v>0</v>
      </c>
      <c r="T90" s="1" t="s">
        <v>1</v>
      </c>
      <c r="U90" s="1" t="s">
        <v>2</v>
      </c>
      <c r="V90" s="40" t="s">
        <v>3</v>
      </c>
      <c r="W90" s="40" t="s">
        <v>4</v>
      </c>
      <c r="X90" s="1" t="s">
        <v>5</v>
      </c>
      <c r="Y90" s="1" t="s">
        <v>0</v>
      </c>
      <c r="Z90" s="1" t="s">
        <v>0</v>
      </c>
      <c r="AA90" s="108" t="s">
        <v>1</v>
      </c>
      <c r="AB90" s="1" t="s">
        <v>2</v>
      </c>
      <c r="AC90" s="40" t="s">
        <v>3</v>
      </c>
      <c r="AD90" s="40" t="s">
        <v>4</v>
      </c>
      <c r="AE90" s="1" t="s">
        <v>5</v>
      </c>
      <c r="AF90" s="1" t="s">
        <v>0</v>
      </c>
      <c r="AH90" s="151" t="s">
        <v>11</v>
      </c>
      <c r="AI90" s="151"/>
      <c r="AK90" s="152" t="s">
        <v>6</v>
      </c>
      <c r="AL90" s="152"/>
      <c r="AN90" s="153" t="s">
        <v>9</v>
      </c>
      <c r="AO90" s="153"/>
      <c r="AQ90" s="154" t="s">
        <v>7</v>
      </c>
      <c r="AR90" s="154"/>
      <c r="AT90" s="165" t="s">
        <v>16</v>
      </c>
      <c r="AU90" s="165"/>
      <c r="AW90" s="166" t="s">
        <v>25</v>
      </c>
      <c r="AX90" s="166"/>
      <c r="AZ90" s="166" t="s">
        <v>25</v>
      </c>
      <c r="BA90" s="166"/>
    </row>
    <row r="91" spans="1:53" ht="15.75" thickBot="1" x14ac:dyDescent="0.3">
      <c r="A91" s="150"/>
      <c r="B91" s="81">
        <v>1</v>
      </c>
      <c r="C91" s="102">
        <v>2</v>
      </c>
      <c r="D91" s="102">
        <v>3</v>
      </c>
      <c r="E91" s="102">
        <v>4</v>
      </c>
      <c r="F91" s="102">
        <v>5</v>
      </c>
      <c r="G91" s="102">
        <v>6</v>
      </c>
      <c r="H91" s="41">
        <v>7</v>
      </c>
      <c r="I91" s="41">
        <v>8</v>
      </c>
      <c r="J91" s="102">
        <v>9</v>
      </c>
      <c r="K91" s="102">
        <v>10</v>
      </c>
      <c r="L91" s="102">
        <v>11</v>
      </c>
      <c r="M91" s="102">
        <v>12</v>
      </c>
      <c r="N91" s="102">
        <v>13</v>
      </c>
      <c r="O91" s="41">
        <v>14</v>
      </c>
      <c r="P91" s="41">
        <v>15</v>
      </c>
      <c r="Q91" s="102">
        <v>16</v>
      </c>
      <c r="R91" s="102">
        <v>17</v>
      </c>
      <c r="S91" s="102">
        <v>18</v>
      </c>
      <c r="T91" s="102">
        <v>19</v>
      </c>
      <c r="U91" s="102">
        <v>20</v>
      </c>
      <c r="V91" s="41">
        <v>21</v>
      </c>
      <c r="W91" s="41">
        <v>22</v>
      </c>
      <c r="X91" s="102">
        <v>23</v>
      </c>
      <c r="Y91" s="102">
        <v>24</v>
      </c>
      <c r="Z91" s="102">
        <v>25</v>
      </c>
      <c r="AA91" s="102">
        <v>26</v>
      </c>
      <c r="AB91" s="102">
        <v>27</v>
      </c>
      <c r="AC91" s="41">
        <v>28</v>
      </c>
      <c r="AD91" s="41">
        <v>29</v>
      </c>
      <c r="AE91" s="102">
        <v>30</v>
      </c>
      <c r="AF91" s="102">
        <v>31</v>
      </c>
      <c r="AH91" s="25" t="s">
        <v>15</v>
      </c>
      <c r="AI91" s="25" t="s">
        <v>14</v>
      </c>
      <c r="AK91" s="27" t="s">
        <v>15</v>
      </c>
      <c r="AL91" s="27" t="s">
        <v>14</v>
      </c>
      <c r="AN91" s="29" t="s">
        <v>15</v>
      </c>
      <c r="AO91" s="29" t="s">
        <v>14</v>
      </c>
      <c r="AQ91" s="31" t="s">
        <v>15</v>
      </c>
      <c r="AR91" s="31" t="s">
        <v>14</v>
      </c>
      <c r="AT91" s="33" t="s">
        <v>15</v>
      </c>
      <c r="AU91" s="33" t="s">
        <v>14</v>
      </c>
      <c r="AW91" s="91" t="s">
        <v>15</v>
      </c>
      <c r="AX91" s="91" t="s">
        <v>14</v>
      </c>
      <c r="AZ91" s="91" t="s">
        <v>15</v>
      </c>
      <c r="BA91" s="91" t="s">
        <v>14</v>
      </c>
    </row>
    <row r="92" spans="1:53" ht="15.75" thickBot="1" x14ac:dyDescent="0.3">
      <c r="A92" s="83">
        <f>A8</f>
        <v>0</v>
      </c>
      <c r="B92" s="42" t="s">
        <v>6</v>
      </c>
      <c r="C92" s="42" t="s">
        <v>10</v>
      </c>
      <c r="D92" s="39" t="s">
        <v>9</v>
      </c>
      <c r="E92" s="3" t="s">
        <v>9</v>
      </c>
      <c r="F92" s="35" t="s">
        <v>9</v>
      </c>
      <c r="G92" s="35" t="s">
        <v>9</v>
      </c>
      <c r="H92" s="116" t="s">
        <v>8</v>
      </c>
      <c r="I92" s="42" t="s">
        <v>8</v>
      </c>
      <c r="J92" s="42" t="s">
        <v>11</v>
      </c>
      <c r="K92" s="39" t="s">
        <v>11</v>
      </c>
      <c r="L92" s="39" t="s">
        <v>10</v>
      </c>
      <c r="M92" s="15" t="s">
        <v>10</v>
      </c>
      <c r="N92" s="15" t="s">
        <v>10</v>
      </c>
      <c r="O92" s="116" t="s">
        <v>8</v>
      </c>
      <c r="P92" s="42" t="s">
        <v>8</v>
      </c>
      <c r="Q92" s="42" t="s">
        <v>9</v>
      </c>
      <c r="R92" s="42" t="s">
        <v>9</v>
      </c>
      <c r="S92" s="39" t="s">
        <v>9</v>
      </c>
      <c r="T92" s="8" t="s">
        <v>9</v>
      </c>
      <c r="U92" s="36" t="s">
        <v>9</v>
      </c>
      <c r="V92" s="45" t="s">
        <v>8</v>
      </c>
      <c r="W92" s="44" t="s">
        <v>8</v>
      </c>
      <c r="X92" s="46" t="s">
        <v>7</v>
      </c>
      <c r="Y92" s="46" t="s">
        <v>7</v>
      </c>
      <c r="Z92" s="46" t="s">
        <v>7</v>
      </c>
      <c r="AA92" s="46" t="s">
        <v>7</v>
      </c>
      <c r="AB92" s="46" t="s">
        <v>7</v>
      </c>
      <c r="AC92" s="45" t="s">
        <v>8</v>
      </c>
      <c r="AD92" s="44" t="s">
        <v>8</v>
      </c>
      <c r="AE92" s="48" t="s">
        <v>9</v>
      </c>
      <c r="AF92" s="48" t="s">
        <v>9</v>
      </c>
      <c r="AH92" s="25">
        <f>COUNTIF(B92:AF92,"N5")</f>
        <v>2</v>
      </c>
      <c r="AI92" s="26">
        <f>AH92*$AI$2</f>
        <v>1.0638888888888889</v>
      </c>
      <c r="AK92" s="27">
        <f>COUNTIF(B92:AF92,"J38")</f>
        <v>1</v>
      </c>
      <c r="AL92" s="28">
        <f>AK92*$AL$2</f>
        <v>0.5</v>
      </c>
      <c r="AN92" s="29">
        <f>COUNTIF(B92:AF92,"J1")</f>
        <v>11</v>
      </c>
      <c r="AO92" s="30">
        <f>AN92*$AO$2</f>
        <v>3.4375</v>
      </c>
      <c r="AQ92" s="31">
        <f>COUNTIF(A92:AF92,"S20")</f>
        <v>5</v>
      </c>
      <c r="AR92" s="32">
        <f>AQ92*$AR$2</f>
        <v>1.5625</v>
      </c>
      <c r="AT92" s="33">
        <f>SUM(AH92,AK92,AN92,AQ92)</f>
        <v>19</v>
      </c>
      <c r="AU92" s="34">
        <f>SUM(AI92,AL92,AO92,AR92)</f>
        <v>6.5638888888888891</v>
      </c>
      <c r="AW92" s="91">
        <f>COUNTIF(B92:AG92,"CA")</f>
        <v>0</v>
      </c>
      <c r="AX92" s="93">
        <f>AW92*$AT$2</f>
        <v>0</v>
      </c>
      <c r="AZ92" s="91">
        <f>COUNTIF(B92:AG92,"CP")</f>
        <v>0</v>
      </c>
      <c r="BA92" s="93">
        <f>BA85+AZ92*$AU$2</f>
        <v>0</v>
      </c>
    </row>
    <row r="93" spans="1:53" x14ac:dyDescent="0.25">
      <c r="A93" s="84" t="s">
        <v>12</v>
      </c>
      <c r="B93" s="87"/>
      <c r="C93" s="87"/>
      <c r="D93" s="79"/>
      <c r="E93" s="79"/>
      <c r="F93" s="79"/>
      <c r="G93" s="87"/>
      <c r="H93" s="87"/>
      <c r="I93" s="87"/>
      <c r="J93" s="87"/>
      <c r="K93" s="79"/>
      <c r="L93" s="79"/>
      <c r="M93" s="79"/>
      <c r="N93" s="87"/>
      <c r="O93" s="87"/>
      <c r="P93" s="87"/>
      <c r="Q93" s="87"/>
      <c r="R93" s="79"/>
      <c r="S93" s="79"/>
      <c r="T93" s="79"/>
      <c r="U93" s="87"/>
      <c r="V93" s="87"/>
      <c r="W93" s="87"/>
      <c r="X93" s="87"/>
      <c r="Y93" s="79"/>
      <c r="Z93" s="79"/>
      <c r="AA93" s="79"/>
      <c r="AB93" s="87"/>
      <c r="AC93" s="87"/>
      <c r="AD93" s="89"/>
      <c r="AE93" s="87"/>
      <c r="AF93" s="79"/>
      <c r="AG93" s="21"/>
      <c r="AT93" s="74" t="s">
        <v>24</v>
      </c>
      <c r="AU93" s="34">
        <f>SUM(B93:AF93)</f>
        <v>0</v>
      </c>
    </row>
    <row r="94" spans="1:53" x14ac:dyDescent="0.25">
      <c r="AH94" s="155" t="s">
        <v>22</v>
      </c>
      <c r="AI94" s="155"/>
      <c r="AK94" s="167" t="s">
        <v>23</v>
      </c>
      <c r="AL94" s="167"/>
      <c r="AQ94" s="168" t="s">
        <v>17</v>
      </c>
      <c r="AR94" s="168"/>
      <c r="AS94" s="168"/>
      <c r="AT94" s="168"/>
      <c r="AU94" s="34">
        <f>SUM(AU92:AU93)</f>
        <v>6.5638888888888891</v>
      </c>
    </row>
    <row r="95" spans="1:53" x14ac:dyDescent="0.25">
      <c r="AH95" s="169">
        <v>0</v>
      </c>
      <c r="AI95" s="169"/>
      <c r="AJ95" s="86"/>
      <c r="AK95" s="169">
        <v>0</v>
      </c>
      <c r="AL95" s="169"/>
      <c r="AM95" s="86"/>
      <c r="AQ95" s="170">
        <f>AU88+AK95-AH95</f>
        <v>72.681944444444454</v>
      </c>
      <c r="AR95" s="170"/>
      <c r="AS95" s="170"/>
      <c r="AT95" s="170"/>
      <c r="AU95" s="34">
        <f>AU94+AQ95</f>
        <v>79.245833333333337</v>
      </c>
    </row>
    <row r="97" spans="2:46" x14ac:dyDescent="0.25">
      <c r="B97" s="175" t="s">
        <v>38</v>
      </c>
      <c r="C97" s="175"/>
      <c r="D97" s="175"/>
      <c r="E97" s="175"/>
      <c r="F97" s="175"/>
      <c r="G97" s="175"/>
      <c r="H97" s="175"/>
      <c r="I97" s="175"/>
      <c r="K97" s="175" t="s">
        <v>39</v>
      </c>
      <c r="L97" s="175"/>
      <c r="M97" s="175"/>
      <c r="N97" s="175"/>
      <c r="O97" s="175"/>
      <c r="P97" s="175"/>
      <c r="Q97" s="175"/>
      <c r="R97" s="175"/>
      <c r="S97" s="132" t="s">
        <v>34</v>
      </c>
      <c r="U97">
        <f>B87+B80+B73+B66+B59+B52+B45+B38+B31+B24+B17+B10</f>
        <v>200</v>
      </c>
    </row>
    <row r="98" spans="2:46" x14ac:dyDescent="0.25">
      <c r="B98" s="176" t="s">
        <v>9</v>
      </c>
      <c r="C98" s="176"/>
      <c r="D98" s="177" t="s">
        <v>7</v>
      </c>
      <c r="E98" s="177"/>
      <c r="F98" s="178" t="s">
        <v>11</v>
      </c>
      <c r="G98" s="178"/>
      <c r="H98" s="179" t="s">
        <v>6</v>
      </c>
      <c r="I98" s="179"/>
      <c r="K98" s="176" t="s">
        <v>9</v>
      </c>
      <c r="L98" s="176"/>
      <c r="M98" s="177" t="s">
        <v>7</v>
      </c>
      <c r="N98" s="177"/>
      <c r="O98" s="178" t="s">
        <v>11</v>
      </c>
      <c r="P98" s="178"/>
      <c r="Q98" s="179" t="s">
        <v>6</v>
      </c>
      <c r="R98" s="179"/>
      <c r="S98" t="s">
        <v>35</v>
      </c>
      <c r="AR98" s="23"/>
    </row>
    <row r="99" spans="2:46" x14ac:dyDescent="0.25">
      <c r="B99" s="176">
        <v>127</v>
      </c>
      <c r="C99" s="176"/>
      <c r="D99" s="177">
        <v>25</v>
      </c>
      <c r="E99" s="177"/>
      <c r="F99" s="178">
        <v>37</v>
      </c>
      <c r="G99" s="178"/>
      <c r="H99" s="179">
        <v>11</v>
      </c>
      <c r="I99" s="179"/>
      <c r="K99" s="176">
        <f>AN8+AN15+AN22+AN29+AN36+AN43+AN50+AN57+AN64+AN71+AN78+AN85</f>
        <v>127</v>
      </c>
      <c r="L99" s="176"/>
      <c r="M99" s="177">
        <f>AQ8+AQ15+AQ22+AQ29+AQ36+AQ43+AQ50+AQ57+AQ64+AQ71+AQ78+AQ85</f>
        <v>25</v>
      </c>
      <c r="N99" s="177"/>
      <c r="O99" s="178">
        <f>AH8+AH15+AH22+AH29+AH36+AH43+AH50+AH57+AH64+AH71+AH78+AH85</f>
        <v>37</v>
      </c>
      <c r="P99" s="178"/>
      <c r="Q99" s="179">
        <f>AK8+AK15+AK22+AK29+AK36+AK43+AK50+AK57+AK64+AK71+AK78+AK85</f>
        <v>11</v>
      </c>
      <c r="R99" s="179"/>
      <c r="S99">
        <f>K99+M99+O99+Q99</f>
        <v>200</v>
      </c>
      <c r="AT99" s="23"/>
    </row>
    <row r="100" spans="2:46" x14ac:dyDescent="0.25">
      <c r="B100" s="181">
        <f>B99*AO2</f>
        <v>39.6875</v>
      </c>
      <c r="C100" s="181"/>
      <c r="D100" s="182">
        <f>D99*AR2</f>
        <v>7.8125</v>
      </c>
      <c r="E100" s="182"/>
      <c r="F100" s="183">
        <f>F99*AI2</f>
        <v>19.681944444444444</v>
      </c>
      <c r="G100" s="183"/>
      <c r="H100" s="184">
        <f>H99*AL2</f>
        <v>5.5</v>
      </c>
      <c r="I100" s="184"/>
      <c r="K100" s="181">
        <f>K99*AO2</f>
        <v>39.6875</v>
      </c>
      <c r="L100" s="181"/>
      <c r="M100" s="182">
        <f>M99*AR2</f>
        <v>7.8125</v>
      </c>
      <c r="N100" s="182"/>
      <c r="O100" s="183">
        <f>O99*AI2</f>
        <v>19.681944444444444</v>
      </c>
      <c r="P100" s="183"/>
      <c r="Q100" s="184">
        <f>Q99*AL2</f>
        <v>5.5</v>
      </c>
      <c r="R100" s="184"/>
    </row>
    <row r="101" spans="2:46" x14ac:dyDescent="0.25">
      <c r="B101" s="180">
        <f>B100+D100+F100+H100</f>
        <v>72.68194444444444</v>
      </c>
      <c r="C101" s="180"/>
      <c r="D101" s="180"/>
      <c r="E101" s="180"/>
      <c r="F101" s="180"/>
      <c r="G101" s="180"/>
      <c r="H101" s="180"/>
      <c r="I101" s="180"/>
      <c r="K101" s="180">
        <f>K100+M100+O100+Q100</f>
        <v>72.68194444444444</v>
      </c>
      <c r="L101" s="180"/>
      <c r="M101" s="180"/>
      <c r="N101" s="180"/>
      <c r="O101" s="180"/>
      <c r="P101" s="180"/>
      <c r="Q101" s="180"/>
      <c r="R101" s="180"/>
    </row>
  </sheetData>
  <mergeCells count="223">
    <mergeCell ref="B2:D2"/>
    <mergeCell ref="F2:G2"/>
    <mergeCell ref="O2:P2"/>
    <mergeCell ref="R2:S3"/>
    <mergeCell ref="W2:AA2"/>
    <mergeCell ref="AB2:AE2"/>
    <mergeCell ref="B3:D4"/>
    <mergeCell ref="F3:G4"/>
    <mergeCell ref="I3:J3"/>
    <mergeCell ref="L3:M3"/>
    <mergeCell ref="AW6:AX6"/>
    <mergeCell ref="AZ6:BA6"/>
    <mergeCell ref="AH10:AI10"/>
    <mergeCell ref="AK10:AL10"/>
    <mergeCell ref="AQ10:AT10"/>
    <mergeCell ref="O3:P3"/>
    <mergeCell ref="W3:AA4"/>
    <mergeCell ref="AB3:AE4"/>
    <mergeCell ref="A6:A7"/>
    <mergeCell ref="AH6:AI6"/>
    <mergeCell ref="AK6:AL6"/>
    <mergeCell ref="A13:A14"/>
    <mergeCell ref="AH13:AI13"/>
    <mergeCell ref="AK13:AL13"/>
    <mergeCell ref="AN13:AO13"/>
    <mergeCell ref="AQ13:AR13"/>
    <mergeCell ref="AT13:AU13"/>
    <mergeCell ref="AN6:AO6"/>
    <mergeCell ref="AQ6:AR6"/>
    <mergeCell ref="AT6:AU6"/>
    <mergeCell ref="AW13:AX13"/>
    <mergeCell ref="AZ13:BA13"/>
    <mergeCell ref="AH17:AI17"/>
    <mergeCell ref="AK17:AL17"/>
    <mergeCell ref="AQ17:AT17"/>
    <mergeCell ref="AH18:AI18"/>
    <mergeCell ref="AK18:AL18"/>
    <mergeCell ref="AQ18:AT18"/>
    <mergeCell ref="AH11:AI11"/>
    <mergeCell ref="AK11:AL11"/>
    <mergeCell ref="AQ11:AT11"/>
    <mergeCell ref="AW20:AX20"/>
    <mergeCell ref="AZ20:BA20"/>
    <mergeCell ref="AH24:AI24"/>
    <mergeCell ref="AK24:AL24"/>
    <mergeCell ref="AQ24:AT24"/>
    <mergeCell ref="AH25:AI25"/>
    <mergeCell ref="AK25:AL25"/>
    <mergeCell ref="AQ25:AT25"/>
    <mergeCell ref="A20:A21"/>
    <mergeCell ref="AH20:AI20"/>
    <mergeCell ref="AK20:AL20"/>
    <mergeCell ref="AN20:AO20"/>
    <mergeCell ref="AQ20:AR20"/>
    <mergeCell ref="AT20:AU20"/>
    <mergeCell ref="AW27:AX27"/>
    <mergeCell ref="AZ27:BA27"/>
    <mergeCell ref="AH31:AI31"/>
    <mergeCell ref="AK31:AL31"/>
    <mergeCell ref="AQ31:AT31"/>
    <mergeCell ref="AH32:AI32"/>
    <mergeCell ref="AK32:AL32"/>
    <mergeCell ref="AQ32:AT32"/>
    <mergeCell ref="A27:A28"/>
    <mergeCell ref="AH27:AI27"/>
    <mergeCell ref="AK27:AL27"/>
    <mergeCell ref="AN27:AO27"/>
    <mergeCell ref="AQ27:AR27"/>
    <mergeCell ref="AT27:AU27"/>
    <mergeCell ref="AW34:AX34"/>
    <mergeCell ref="AZ34:BA34"/>
    <mergeCell ref="AH38:AI38"/>
    <mergeCell ref="AK38:AL38"/>
    <mergeCell ref="AQ38:AT38"/>
    <mergeCell ref="AH39:AI39"/>
    <mergeCell ref="AK39:AL39"/>
    <mergeCell ref="AQ39:AT39"/>
    <mergeCell ref="A34:A35"/>
    <mergeCell ref="AH34:AI34"/>
    <mergeCell ref="AK34:AL34"/>
    <mergeCell ref="AN34:AO34"/>
    <mergeCell ref="AQ34:AR34"/>
    <mergeCell ref="AT34:AU34"/>
    <mergeCell ref="AW41:AX41"/>
    <mergeCell ref="AZ41:BA41"/>
    <mergeCell ref="AH45:AI45"/>
    <mergeCell ref="AK45:AL45"/>
    <mergeCell ref="AQ45:AT45"/>
    <mergeCell ref="AH46:AI46"/>
    <mergeCell ref="AK46:AL46"/>
    <mergeCell ref="AQ46:AT46"/>
    <mergeCell ref="A41:A42"/>
    <mergeCell ref="AH41:AI41"/>
    <mergeCell ref="AK41:AL41"/>
    <mergeCell ref="AN41:AO41"/>
    <mergeCell ref="AQ41:AR41"/>
    <mergeCell ref="AT41:AU41"/>
    <mergeCell ref="AW48:AX48"/>
    <mergeCell ref="AZ48:BA48"/>
    <mergeCell ref="AH52:AI52"/>
    <mergeCell ref="AK52:AL52"/>
    <mergeCell ref="AQ52:AT52"/>
    <mergeCell ref="AH53:AI53"/>
    <mergeCell ref="AK53:AL53"/>
    <mergeCell ref="AQ53:AT53"/>
    <mergeCell ref="A48:A49"/>
    <mergeCell ref="AH48:AI48"/>
    <mergeCell ref="AK48:AL48"/>
    <mergeCell ref="AN48:AO48"/>
    <mergeCell ref="AQ48:AR48"/>
    <mergeCell ref="AT48:AU48"/>
    <mergeCell ref="AW55:AX55"/>
    <mergeCell ref="AZ55:BA55"/>
    <mergeCell ref="AH59:AI59"/>
    <mergeCell ref="AK59:AL59"/>
    <mergeCell ref="AQ59:AT59"/>
    <mergeCell ref="AH60:AI60"/>
    <mergeCell ref="AK60:AL60"/>
    <mergeCell ref="AQ60:AT60"/>
    <mergeCell ref="A55:A56"/>
    <mergeCell ref="AH55:AI55"/>
    <mergeCell ref="AK55:AL55"/>
    <mergeCell ref="AN55:AO55"/>
    <mergeCell ref="AQ55:AR55"/>
    <mergeCell ref="AT55:AU55"/>
    <mergeCell ref="AW62:AX62"/>
    <mergeCell ref="AZ62:BA62"/>
    <mergeCell ref="AH66:AI66"/>
    <mergeCell ref="AK66:AL66"/>
    <mergeCell ref="AQ66:AT66"/>
    <mergeCell ref="AH67:AI67"/>
    <mergeCell ref="AK67:AL67"/>
    <mergeCell ref="AQ67:AT67"/>
    <mergeCell ref="A62:A63"/>
    <mergeCell ref="AH62:AI62"/>
    <mergeCell ref="AK62:AL62"/>
    <mergeCell ref="AN62:AO62"/>
    <mergeCell ref="AQ62:AR62"/>
    <mergeCell ref="AT62:AU62"/>
    <mergeCell ref="AW69:AX69"/>
    <mergeCell ref="AZ69:BA69"/>
    <mergeCell ref="AH73:AI73"/>
    <mergeCell ref="AK73:AL73"/>
    <mergeCell ref="AQ73:AT73"/>
    <mergeCell ref="AH74:AI74"/>
    <mergeCell ref="AK74:AL74"/>
    <mergeCell ref="AQ74:AT74"/>
    <mergeCell ref="A69:A70"/>
    <mergeCell ref="AH69:AI69"/>
    <mergeCell ref="AK69:AL69"/>
    <mergeCell ref="AN69:AO69"/>
    <mergeCell ref="AQ69:AR69"/>
    <mergeCell ref="AT69:AU69"/>
    <mergeCell ref="AW76:AX76"/>
    <mergeCell ref="AZ76:BA76"/>
    <mergeCell ref="AH80:AI80"/>
    <mergeCell ref="AK80:AL80"/>
    <mergeCell ref="AQ80:AT80"/>
    <mergeCell ref="AH81:AI81"/>
    <mergeCell ref="AK81:AL81"/>
    <mergeCell ref="AQ81:AT81"/>
    <mergeCell ref="A76:A77"/>
    <mergeCell ref="AH76:AI76"/>
    <mergeCell ref="AK76:AL76"/>
    <mergeCell ref="AN76:AO76"/>
    <mergeCell ref="AQ76:AR76"/>
    <mergeCell ref="AT76:AU76"/>
    <mergeCell ref="AW83:AX83"/>
    <mergeCell ref="AZ83:BA83"/>
    <mergeCell ref="AH87:AI87"/>
    <mergeCell ref="AK87:AL87"/>
    <mergeCell ref="AQ87:AT87"/>
    <mergeCell ref="AH88:AI88"/>
    <mergeCell ref="AK88:AL88"/>
    <mergeCell ref="AQ88:AT88"/>
    <mergeCell ref="A83:A84"/>
    <mergeCell ref="AH83:AI83"/>
    <mergeCell ref="AK83:AL83"/>
    <mergeCell ref="AN83:AO83"/>
    <mergeCell ref="AQ83:AR83"/>
    <mergeCell ref="AT83:AU83"/>
    <mergeCell ref="AW90:AX90"/>
    <mergeCell ref="AZ90:BA90"/>
    <mergeCell ref="AH94:AI94"/>
    <mergeCell ref="AK94:AL94"/>
    <mergeCell ref="AQ94:AT94"/>
    <mergeCell ref="AH95:AI95"/>
    <mergeCell ref="AK95:AL95"/>
    <mergeCell ref="AQ95:AT95"/>
    <mergeCell ref="A90:A91"/>
    <mergeCell ref="AH90:AI90"/>
    <mergeCell ref="AK90:AL90"/>
    <mergeCell ref="AN90:AO90"/>
    <mergeCell ref="AQ90:AR90"/>
    <mergeCell ref="AT90:AU90"/>
    <mergeCell ref="B97:I97"/>
    <mergeCell ref="K97:R97"/>
    <mergeCell ref="B98:C98"/>
    <mergeCell ref="D98:E98"/>
    <mergeCell ref="F98:G98"/>
    <mergeCell ref="H98:I98"/>
    <mergeCell ref="K98:L98"/>
    <mergeCell ref="M98:N98"/>
    <mergeCell ref="O98:P98"/>
    <mergeCell ref="Q98:R98"/>
    <mergeCell ref="B101:I101"/>
    <mergeCell ref="K101:R101"/>
    <mergeCell ref="O99:P99"/>
    <mergeCell ref="Q99:R99"/>
    <mergeCell ref="B100:C100"/>
    <mergeCell ref="D100:E100"/>
    <mergeCell ref="F100:G100"/>
    <mergeCell ref="H100:I100"/>
    <mergeCell ref="K100:L100"/>
    <mergeCell ref="M100:N100"/>
    <mergeCell ref="O100:P100"/>
    <mergeCell ref="Q100:R100"/>
    <mergeCell ref="B99:C99"/>
    <mergeCell ref="D99:E99"/>
    <mergeCell ref="F99:G99"/>
    <mergeCell ref="H99:I99"/>
    <mergeCell ref="K99:L99"/>
    <mergeCell ref="M99:N99"/>
  </mergeCells>
  <conditionalFormatting sqref="C14 E14 I14 K14 M14 Q14 S14 W14 Y14 AA14">
    <cfRule type="cellIs" dxfId="682" priority="747" stopIfTrue="1" operator="equal">
      <formula>"W"</formula>
    </cfRule>
    <cfRule type="cellIs" dxfId="681" priority="748" stopIfTrue="1" operator="equal">
      <formula>"S"</formula>
    </cfRule>
    <cfRule type="expression" dxfId="680" priority="749" stopIfTrue="1">
      <formula>OR(C13="D",C13="S",C13="F")</formula>
    </cfRule>
  </conditionalFormatting>
  <conditionalFormatting sqref="B3:D4">
    <cfRule type="cellIs" dxfId="679" priority="745" operator="lessThan">
      <formula>65.0416666666667</formula>
    </cfRule>
    <cfRule type="cellIs" dxfId="678" priority="746" operator="greaterThan">
      <formula>65.0416666666667</formula>
    </cfRule>
  </conditionalFormatting>
  <conditionalFormatting sqref="R2:S3">
    <cfRule type="cellIs" dxfId="677" priority="744" operator="greaterThan">
      <formula>0</formula>
    </cfRule>
  </conditionalFormatting>
  <conditionalFormatting sqref="A11:AF12 B22 AE36:AF36 AF43 AF64 AF78 AE13:AF15 A13:AC13 I15:M15 A14:F15 AD14 H14:N14 P14:T15 V14:AB14 A10 C10:AF10">
    <cfRule type="cellIs" dxfId="676" priority="742" stopIfTrue="1" operator="equal">
      <formula>"RH"</formula>
    </cfRule>
    <cfRule type="cellIs" dxfId="675" priority="743" stopIfTrue="1" operator="equal">
      <formula>"CP"</formula>
    </cfRule>
    <cfRule type="cellIs" dxfId="674" priority="750" stopIfTrue="1" operator="equal">
      <formula>"N5"</formula>
    </cfRule>
    <cfRule type="cellIs" dxfId="673" priority="751" stopIfTrue="1" operator="equal">
      <formula>"J38"</formula>
    </cfRule>
    <cfRule type="cellIs" dxfId="672" priority="752" stopIfTrue="1" operator="equal">
      <formula>"CA"</formula>
    </cfRule>
    <cfRule type="cellIs" dxfId="671" priority="753" stopIfTrue="1" operator="equal">
      <formula>"S20"</formula>
    </cfRule>
    <cfRule type="cellIs" dxfId="670" priority="754" stopIfTrue="1" operator="equal">
      <formula>"J1"</formula>
    </cfRule>
    <cfRule type="cellIs" dxfId="669" priority="755" stopIfTrue="1" operator="equal">
      <formula>"R"</formula>
    </cfRule>
  </conditionalFormatting>
  <conditionalFormatting sqref="AD13 AD15">
    <cfRule type="cellIs" dxfId="668" priority="734" stopIfTrue="1" operator="equal">
      <formula>"RH"</formula>
    </cfRule>
    <cfRule type="cellIs" dxfId="667" priority="735" stopIfTrue="1" operator="equal">
      <formula>"CP"</formula>
    </cfRule>
    <cfRule type="cellIs" dxfId="666" priority="736" stopIfTrue="1" operator="equal">
      <formula>"N5"</formula>
    </cfRule>
    <cfRule type="cellIs" dxfId="665" priority="737" stopIfTrue="1" operator="equal">
      <formula>"J38"</formula>
    </cfRule>
    <cfRule type="cellIs" dxfId="664" priority="738" stopIfTrue="1" operator="equal">
      <formula>"CA"</formula>
    </cfRule>
    <cfRule type="cellIs" dxfId="663" priority="739" stopIfTrue="1" operator="equal">
      <formula>"S20"</formula>
    </cfRule>
    <cfRule type="cellIs" dxfId="662" priority="740" stopIfTrue="1" operator="equal">
      <formula>"J1"</formula>
    </cfRule>
    <cfRule type="cellIs" dxfId="661" priority="741" stopIfTrue="1" operator="equal">
      <formula>"R"</formula>
    </cfRule>
  </conditionalFormatting>
  <conditionalFormatting sqref="AB13">
    <cfRule type="cellIs" dxfId="660" priority="720" stopIfTrue="1" operator="equal">
      <formula>"RH"</formula>
    </cfRule>
    <cfRule type="cellIs" dxfId="659" priority="721" stopIfTrue="1" operator="equal">
      <formula>"CP"</formula>
    </cfRule>
    <cfRule type="cellIs" dxfId="658" priority="722" stopIfTrue="1" operator="equal">
      <formula>"N5"</formula>
    </cfRule>
    <cfRule type="cellIs" dxfId="657" priority="723" stopIfTrue="1" operator="equal">
      <formula>"J38"</formula>
    </cfRule>
    <cfRule type="cellIs" dxfId="656" priority="724" stopIfTrue="1" operator="equal">
      <formula>"CA"</formula>
    </cfRule>
    <cfRule type="cellIs" dxfId="655" priority="725" stopIfTrue="1" operator="equal">
      <formula>"S20"</formula>
    </cfRule>
    <cfRule type="cellIs" dxfId="654" priority="726" stopIfTrue="1" operator="equal">
      <formula>"J1"</formula>
    </cfRule>
    <cfRule type="cellIs" dxfId="653" priority="727" stopIfTrue="1" operator="equal">
      <formula>"R"</formula>
    </cfRule>
  </conditionalFormatting>
  <conditionalFormatting sqref="G15:H15">
    <cfRule type="cellIs" dxfId="652" priority="712" stopIfTrue="1" operator="equal">
      <formula>"RH"</formula>
    </cfRule>
    <cfRule type="cellIs" dxfId="651" priority="713" stopIfTrue="1" operator="equal">
      <formula>"CP"</formula>
    </cfRule>
    <cfRule type="cellIs" dxfId="650" priority="714" stopIfTrue="1" operator="equal">
      <formula>"N5"</formula>
    </cfRule>
    <cfRule type="cellIs" dxfId="649" priority="715" stopIfTrue="1" operator="equal">
      <formula>"J38"</formula>
    </cfRule>
    <cfRule type="cellIs" dxfId="648" priority="716" stopIfTrue="1" operator="equal">
      <formula>"CA"</formula>
    </cfRule>
    <cfRule type="cellIs" dxfId="647" priority="717" stopIfTrue="1" operator="equal">
      <formula>"S20"</formula>
    </cfRule>
    <cfRule type="cellIs" dxfId="646" priority="718" stopIfTrue="1" operator="equal">
      <formula>"J1"</formula>
    </cfRule>
    <cfRule type="cellIs" dxfId="645" priority="719" stopIfTrue="1" operator="equal">
      <formula>"R"</formula>
    </cfRule>
  </conditionalFormatting>
  <conditionalFormatting sqref="N15:O15">
    <cfRule type="cellIs" dxfId="644" priority="704" stopIfTrue="1" operator="equal">
      <formula>"RH"</formula>
    </cfRule>
    <cfRule type="cellIs" dxfId="643" priority="705" stopIfTrue="1" operator="equal">
      <formula>"CP"</formula>
    </cfRule>
    <cfRule type="cellIs" dxfId="642" priority="706" stopIfTrue="1" operator="equal">
      <formula>"N5"</formula>
    </cfRule>
    <cfRule type="cellIs" dxfId="641" priority="707" stopIfTrue="1" operator="equal">
      <formula>"J38"</formula>
    </cfRule>
    <cfRule type="cellIs" dxfId="640" priority="708" stopIfTrue="1" operator="equal">
      <formula>"CA"</formula>
    </cfRule>
    <cfRule type="cellIs" dxfId="639" priority="709" stopIfTrue="1" operator="equal">
      <formula>"S20"</formula>
    </cfRule>
    <cfRule type="cellIs" dxfId="638" priority="710" stopIfTrue="1" operator="equal">
      <formula>"J1"</formula>
    </cfRule>
    <cfRule type="cellIs" dxfId="637" priority="711" stopIfTrue="1" operator="equal">
      <formula>"R"</formula>
    </cfRule>
  </conditionalFormatting>
  <conditionalFormatting sqref="U15:V15">
    <cfRule type="cellIs" dxfId="636" priority="696" stopIfTrue="1" operator="equal">
      <formula>"RH"</formula>
    </cfRule>
    <cfRule type="cellIs" dxfId="635" priority="697" stopIfTrue="1" operator="equal">
      <formula>"CP"</formula>
    </cfRule>
    <cfRule type="cellIs" dxfId="634" priority="698" stopIfTrue="1" operator="equal">
      <formula>"N5"</formula>
    </cfRule>
    <cfRule type="cellIs" dxfId="633" priority="699" stopIfTrue="1" operator="equal">
      <formula>"J38"</formula>
    </cfRule>
    <cfRule type="cellIs" dxfId="632" priority="700" stopIfTrue="1" operator="equal">
      <formula>"CA"</formula>
    </cfRule>
    <cfRule type="cellIs" dxfId="631" priority="701" stopIfTrue="1" operator="equal">
      <formula>"S20"</formula>
    </cfRule>
    <cfRule type="cellIs" dxfId="630" priority="702" stopIfTrue="1" operator="equal">
      <formula>"J1"</formula>
    </cfRule>
    <cfRule type="cellIs" dxfId="629" priority="703" stopIfTrue="1" operator="equal">
      <formula>"R"</formula>
    </cfRule>
  </conditionalFormatting>
  <conditionalFormatting sqref="W15:AC15">
    <cfRule type="cellIs" dxfId="628" priority="680" stopIfTrue="1" operator="equal">
      <formula>"RH"</formula>
    </cfRule>
    <cfRule type="cellIs" dxfId="627" priority="681" stopIfTrue="1" operator="equal">
      <formula>"CP"</formula>
    </cfRule>
    <cfRule type="cellIs" dxfId="626" priority="682" stopIfTrue="1" operator="equal">
      <formula>"N5"</formula>
    </cfRule>
    <cfRule type="cellIs" dxfId="625" priority="683" stopIfTrue="1" operator="equal">
      <formula>"J38"</formula>
    </cfRule>
    <cfRule type="cellIs" dxfId="624" priority="684" stopIfTrue="1" operator="equal">
      <formula>"CA"</formula>
    </cfRule>
    <cfRule type="cellIs" dxfId="623" priority="685" stopIfTrue="1" operator="equal">
      <formula>"S20"</formula>
    </cfRule>
    <cfRule type="cellIs" dxfId="622" priority="686" stopIfTrue="1" operator="equal">
      <formula>"J1"</formula>
    </cfRule>
    <cfRule type="cellIs" dxfId="621" priority="687" stopIfTrue="1" operator="equal">
      <formula>"R"</formula>
    </cfRule>
  </conditionalFormatting>
  <conditionalFormatting sqref="C22:T22">
    <cfRule type="cellIs" dxfId="620" priority="674" stopIfTrue="1" operator="equal">
      <formula>"N5"</formula>
    </cfRule>
    <cfRule type="cellIs" dxfId="619" priority="675" stopIfTrue="1" operator="equal">
      <formula>"CA"</formula>
    </cfRule>
    <cfRule type="cellIs" dxfId="618" priority="677" stopIfTrue="1" operator="equal">
      <formula>"R"</formula>
    </cfRule>
    <cfRule type="cellIs" dxfId="617" priority="678" stopIfTrue="1" operator="equal">
      <formula>"S20"</formula>
    </cfRule>
    <cfRule type="cellIs" dxfId="616" priority="679" stopIfTrue="1" operator="equal">
      <formula>"J38"</formula>
    </cfRule>
  </conditionalFormatting>
  <conditionalFormatting sqref="C22:T22">
    <cfRule type="cellIs" dxfId="615" priority="676" stopIfTrue="1" operator="equal">
      <formula>"J1"</formula>
    </cfRule>
  </conditionalFormatting>
  <conditionalFormatting sqref="U22:AF22">
    <cfRule type="cellIs" dxfId="614" priority="668" stopIfTrue="1" operator="equal">
      <formula>"N5"</formula>
    </cfRule>
    <cfRule type="cellIs" dxfId="613" priority="669" stopIfTrue="1" operator="equal">
      <formula>"CA"</formula>
    </cfRule>
    <cfRule type="cellIs" dxfId="612" priority="671" stopIfTrue="1" operator="equal">
      <formula>"R"</formula>
    </cfRule>
    <cfRule type="cellIs" dxfId="611" priority="672" stopIfTrue="1" operator="equal">
      <formula>"S20"</formula>
    </cfRule>
    <cfRule type="cellIs" dxfId="610" priority="673" stopIfTrue="1" operator="equal">
      <formula>"J38"</formula>
    </cfRule>
  </conditionalFormatting>
  <conditionalFormatting sqref="U22:AF22">
    <cfRule type="cellIs" dxfId="609" priority="670" stopIfTrue="1" operator="equal">
      <formula>"J1"</formula>
    </cfRule>
  </conditionalFormatting>
  <conditionalFormatting sqref="B29:K29">
    <cfRule type="cellIs" dxfId="608" priority="662" stopIfTrue="1" operator="equal">
      <formula>"N5"</formula>
    </cfRule>
    <cfRule type="cellIs" dxfId="607" priority="663" stopIfTrue="1" operator="equal">
      <formula>"CA"</formula>
    </cfRule>
    <cfRule type="cellIs" dxfId="606" priority="665" stopIfTrue="1" operator="equal">
      <formula>"R"</formula>
    </cfRule>
    <cfRule type="cellIs" dxfId="605" priority="666" stopIfTrue="1" operator="equal">
      <formula>"S20"</formula>
    </cfRule>
    <cfRule type="cellIs" dxfId="604" priority="667" stopIfTrue="1" operator="equal">
      <formula>"J38"</formula>
    </cfRule>
  </conditionalFormatting>
  <conditionalFormatting sqref="B29:K29">
    <cfRule type="cellIs" dxfId="603" priority="664" stopIfTrue="1" operator="equal">
      <formula>"J1"</formula>
    </cfRule>
  </conditionalFormatting>
  <conditionalFormatting sqref="S29:W29 L29:P29 Z29:AD29">
    <cfRule type="cellIs" dxfId="602" priority="654" stopIfTrue="1" operator="equal">
      <formula>"RH"</formula>
    </cfRule>
    <cfRule type="cellIs" dxfId="601" priority="655" stopIfTrue="1" operator="equal">
      <formula>"CP"</formula>
    </cfRule>
    <cfRule type="cellIs" dxfId="600" priority="656" stopIfTrue="1" operator="equal">
      <formula>"N5"</formula>
    </cfRule>
    <cfRule type="cellIs" dxfId="599" priority="657" stopIfTrue="1" operator="equal">
      <formula>"J38"</formula>
    </cfRule>
    <cfRule type="cellIs" dxfId="598" priority="658" stopIfTrue="1" operator="equal">
      <formula>"CA"</formula>
    </cfRule>
    <cfRule type="cellIs" dxfId="597" priority="659" stopIfTrue="1" operator="equal">
      <formula>"S20"</formula>
    </cfRule>
    <cfRule type="cellIs" dxfId="596" priority="660" stopIfTrue="1" operator="equal">
      <formula>"J1"</formula>
    </cfRule>
    <cfRule type="cellIs" dxfId="595" priority="661" stopIfTrue="1" operator="equal">
      <formula>"R"</formula>
    </cfRule>
  </conditionalFormatting>
  <conditionalFormatting sqref="Q29:R29">
    <cfRule type="cellIs" dxfId="594" priority="646" stopIfTrue="1" operator="equal">
      <formula>"RH"</formula>
    </cfRule>
    <cfRule type="cellIs" dxfId="593" priority="647" stopIfTrue="1" operator="equal">
      <formula>"CP"</formula>
    </cfRule>
    <cfRule type="cellIs" dxfId="592" priority="648" stopIfTrue="1" operator="equal">
      <formula>"N5"</formula>
    </cfRule>
    <cfRule type="cellIs" dxfId="591" priority="649" stopIfTrue="1" operator="equal">
      <formula>"J38"</formula>
    </cfRule>
    <cfRule type="cellIs" dxfId="590" priority="650" stopIfTrue="1" operator="equal">
      <formula>"CA"</formula>
    </cfRule>
    <cfRule type="cellIs" dxfId="589" priority="651" stopIfTrue="1" operator="equal">
      <formula>"S20"</formula>
    </cfRule>
    <cfRule type="cellIs" dxfId="588" priority="652" stopIfTrue="1" operator="equal">
      <formula>"J1"</formula>
    </cfRule>
    <cfRule type="cellIs" dxfId="587" priority="653" stopIfTrue="1" operator="equal">
      <formula>"R"</formula>
    </cfRule>
  </conditionalFormatting>
  <conditionalFormatting sqref="X29:Y29">
    <cfRule type="cellIs" dxfId="586" priority="638" stopIfTrue="1" operator="equal">
      <formula>"RH"</formula>
    </cfRule>
    <cfRule type="cellIs" dxfId="585" priority="639" stopIfTrue="1" operator="equal">
      <formula>"CP"</formula>
    </cfRule>
    <cfRule type="cellIs" dxfId="584" priority="640" stopIfTrue="1" operator="equal">
      <formula>"N5"</formula>
    </cfRule>
    <cfRule type="cellIs" dxfId="583" priority="641" stopIfTrue="1" operator="equal">
      <formula>"J38"</formula>
    </cfRule>
    <cfRule type="cellIs" dxfId="582" priority="642" stopIfTrue="1" operator="equal">
      <formula>"CA"</formula>
    </cfRule>
    <cfRule type="cellIs" dxfId="581" priority="643" stopIfTrue="1" operator="equal">
      <formula>"S20"</formula>
    </cfRule>
    <cfRule type="cellIs" dxfId="580" priority="644" stopIfTrue="1" operator="equal">
      <formula>"J1"</formula>
    </cfRule>
    <cfRule type="cellIs" dxfId="579" priority="645" stopIfTrue="1" operator="equal">
      <formula>"R"</formula>
    </cfRule>
  </conditionalFormatting>
  <conditionalFormatting sqref="AE29:AF29">
    <cfRule type="cellIs" dxfId="578" priority="630" stopIfTrue="1" operator="equal">
      <formula>"RH"</formula>
    </cfRule>
    <cfRule type="cellIs" dxfId="577" priority="631" stopIfTrue="1" operator="equal">
      <formula>"CP"</formula>
    </cfRule>
    <cfRule type="cellIs" dxfId="576" priority="632" stopIfTrue="1" operator="equal">
      <formula>"N5"</formula>
    </cfRule>
    <cfRule type="cellIs" dxfId="575" priority="633" stopIfTrue="1" operator="equal">
      <formula>"J38"</formula>
    </cfRule>
    <cfRule type="cellIs" dxfId="574" priority="634" stopIfTrue="1" operator="equal">
      <formula>"CA"</formula>
    </cfRule>
    <cfRule type="cellIs" dxfId="573" priority="635" stopIfTrue="1" operator="equal">
      <formula>"S20"</formula>
    </cfRule>
    <cfRule type="cellIs" dxfId="572" priority="636" stopIfTrue="1" operator="equal">
      <formula>"J1"</formula>
    </cfRule>
    <cfRule type="cellIs" dxfId="571" priority="637" stopIfTrue="1" operator="equal">
      <formula>"R"</formula>
    </cfRule>
  </conditionalFormatting>
  <conditionalFormatting sqref="B36">
    <cfRule type="cellIs" dxfId="570" priority="622" stopIfTrue="1" operator="equal">
      <formula>"RH"</formula>
    </cfRule>
    <cfRule type="cellIs" dxfId="569" priority="623" stopIfTrue="1" operator="equal">
      <formula>"CP"</formula>
    </cfRule>
    <cfRule type="cellIs" dxfId="568" priority="624" stopIfTrue="1" operator="equal">
      <formula>"N5"</formula>
    </cfRule>
    <cfRule type="cellIs" dxfId="567" priority="625" stopIfTrue="1" operator="equal">
      <formula>"J38"</formula>
    </cfRule>
    <cfRule type="cellIs" dxfId="566" priority="626" stopIfTrue="1" operator="equal">
      <formula>"CA"</formula>
    </cfRule>
    <cfRule type="cellIs" dxfId="565" priority="627" stopIfTrue="1" operator="equal">
      <formula>"S20"</formula>
    </cfRule>
    <cfRule type="cellIs" dxfId="564" priority="628" stopIfTrue="1" operator="equal">
      <formula>"J1"</formula>
    </cfRule>
    <cfRule type="cellIs" dxfId="563" priority="629" stopIfTrue="1" operator="equal">
      <formula>"R"</formula>
    </cfRule>
  </conditionalFormatting>
  <conditionalFormatting sqref="J36">
    <cfRule type="cellIs" dxfId="562" priority="614" stopIfTrue="1" operator="equal">
      <formula>"RH"</formula>
    </cfRule>
    <cfRule type="cellIs" dxfId="561" priority="615" stopIfTrue="1" operator="equal">
      <formula>"CP"</formula>
    </cfRule>
    <cfRule type="cellIs" dxfId="560" priority="616" stopIfTrue="1" operator="equal">
      <formula>"N5"</formula>
    </cfRule>
    <cfRule type="cellIs" dxfId="559" priority="617" stopIfTrue="1" operator="equal">
      <formula>"J38"</formula>
    </cfRule>
    <cfRule type="cellIs" dxfId="558" priority="618" stopIfTrue="1" operator="equal">
      <formula>"CA"</formula>
    </cfRule>
    <cfRule type="cellIs" dxfId="557" priority="619" stopIfTrue="1" operator="equal">
      <formula>"S20"</formula>
    </cfRule>
    <cfRule type="cellIs" dxfId="556" priority="620" stopIfTrue="1" operator="equal">
      <formula>"J1"</formula>
    </cfRule>
    <cfRule type="cellIs" dxfId="555" priority="621" stopIfTrue="1" operator="equal">
      <formula>"R"</formula>
    </cfRule>
  </conditionalFormatting>
  <conditionalFormatting sqref="C36:I36">
    <cfRule type="cellIs" dxfId="554" priority="606" stopIfTrue="1" operator="equal">
      <formula>"RH"</formula>
    </cfRule>
    <cfRule type="cellIs" dxfId="553" priority="607" stopIfTrue="1" operator="equal">
      <formula>"CP"</formula>
    </cfRule>
    <cfRule type="cellIs" dxfId="552" priority="608" stopIfTrue="1" operator="equal">
      <formula>"N5"</formula>
    </cfRule>
    <cfRule type="cellIs" dxfId="551" priority="609" stopIfTrue="1" operator="equal">
      <formula>"J38"</formula>
    </cfRule>
    <cfRule type="cellIs" dxfId="550" priority="610" stopIfTrue="1" operator="equal">
      <formula>"CA"</formula>
    </cfRule>
    <cfRule type="cellIs" dxfId="549" priority="611" stopIfTrue="1" operator="equal">
      <formula>"S20"</formula>
    </cfRule>
    <cfRule type="cellIs" dxfId="548" priority="612" stopIfTrue="1" operator="equal">
      <formula>"J1"</formula>
    </cfRule>
    <cfRule type="cellIs" dxfId="547" priority="613" stopIfTrue="1" operator="equal">
      <formula>"R"</formula>
    </cfRule>
  </conditionalFormatting>
  <conditionalFormatting sqref="K36">
    <cfRule type="cellIs" dxfId="546" priority="598" stopIfTrue="1" operator="equal">
      <formula>"RH"</formula>
    </cfRule>
    <cfRule type="cellIs" dxfId="545" priority="599" stopIfTrue="1" operator="equal">
      <formula>"CP"</formula>
    </cfRule>
    <cfRule type="cellIs" dxfId="544" priority="600" stopIfTrue="1" operator="equal">
      <formula>"N5"</formula>
    </cfRule>
    <cfRule type="cellIs" dxfId="543" priority="601" stopIfTrue="1" operator="equal">
      <formula>"J38"</formula>
    </cfRule>
    <cfRule type="cellIs" dxfId="542" priority="602" stopIfTrue="1" operator="equal">
      <formula>"CA"</formula>
    </cfRule>
    <cfRule type="cellIs" dxfId="541" priority="603" stopIfTrue="1" operator="equal">
      <formula>"S20"</formula>
    </cfRule>
    <cfRule type="cellIs" dxfId="540" priority="604" stopIfTrue="1" operator="equal">
      <formula>"J1"</formula>
    </cfRule>
    <cfRule type="cellIs" dxfId="539" priority="605" stopIfTrue="1" operator="equal">
      <formula>"R"</formula>
    </cfRule>
  </conditionalFormatting>
  <conditionalFormatting sqref="L36:AC36">
    <cfRule type="cellIs" dxfId="538" priority="592" stopIfTrue="1" operator="equal">
      <formula>"N5"</formula>
    </cfRule>
    <cfRule type="cellIs" dxfId="537" priority="593" stopIfTrue="1" operator="equal">
      <formula>"CA"</formula>
    </cfRule>
    <cfRule type="cellIs" dxfId="536" priority="595" stopIfTrue="1" operator="equal">
      <formula>"R"</formula>
    </cfRule>
    <cfRule type="cellIs" dxfId="535" priority="596" stopIfTrue="1" operator="equal">
      <formula>"S20"</formula>
    </cfRule>
    <cfRule type="cellIs" dxfId="534" priority="597" stopIfTrue="1" operator="equal">
      <formula>"J38"</formula>
    </cfRule>
  </conditionalFormatting>
  <conditionalFormatting sqref="L36:AC36">
    <cfRule type="cellIs" dxfId="533" priority="594" stopIfTrue="1" operator="equal">
      <formula>"J1"</formula>
    </cfRule>
  </conditionalFormatting>
  <conditionalFormatting sqref="AD36">
    <cfRule type="cellIs" dxfId="532" priority="586" stopIfTrue="1" operator="equal">
      <formula>"N5"</formula>
    </cfRule>
    <cfRule type="cellIs" dxfId="531" priority="587" stopIfTrue="1" operator="equal">
      <formula>"CA"</formula>
    </cfRule>
    <cfRule type="cellIs" dxfId="530" priority="589" stopIfTrue="1" operator="equal">
      <formula>"R"</formula>
    </cfRule>
    <cfRule type="cellIs" dxfId="529" priority="590" stopIfTrue="1" operator="equal">
      <formula>"S20"</formula>
    </cfRule>
    <cfRule type="cellIs" dxfId="528" priority="591" stopIfTrue="1" operator="equal">
      <formula>"J38"</formula>
    </cfRule>
  </conditionalFormatting>
  <conditionalFormatting sqref="AD36">
    <cfRule type="cellIs" dxfId="527" priority="588" stopIfTrue="1" operator="equal">
      <formula>"J1"</formula>
    </cfRule>
  </conditionalFormatting>
  <conditionalFormatting sqref="B43:T43">
    <cfRule type="cellIs" dxfId="526" priority="580" stopIfTrue="1" operator="equal">
      <formula>"N5"</formula>
    </cfRule>
    <cfRule type="cellIs" dxfId="525" priority="581" stopIfTrue="1" operator="equal">
      <formula>"CA"</formula>
    </cfRule>
    <cfRule type="cellIs" dxfId="524" priority="583" stopIfTrue="1" operator="equal">
      <formula>"R"</formula>
    </cfRule>
    <cfRule type="cellIs" dxfId="523" priority="584" stopIfTrue="1" operator="equal">
      <formula>"S20"</formula>
    </cfRule>
    <cfRule type="cellIs" dxfId="522" priority="585" stopIfTrue="1" operator="equal">
      <formula>"J38"</formula>
    </cfRule>
  </conditionalFormatting>
  <conditionalFormatting sqref="B43:T43">
    <cfRule type="cellIs" dxfId="521" priority="582" stopIfTrue="1" operator="equal">
      <formula>"J1"</formula>
    </cfRule>
  </conditionalFormatting>
  <conditionalFormatting sqref="AB43:AE43 U43:Y43">
    <cfRule type="cellIs" dxfId="520" priority="572" stopIfTrue="1" operator="equal">
      <formula>"RH"</formula>
    </cfRule>
    <cfRule type="cellIs" dxfId="519" priority="573" stopIfTrue="1" operator="equal">
      <formula>"CP"</formula>
    </cfRule>
    <cfRule type="cellIs" dxfId="518" priority="574" stopIfTrue="1" operator="equal">
      <formula>"N5"</formula>
    </cfRule>
    <cfRule type="cellIs" dxfId="517" priority="575" stopIfTrue="1" operator="equal">
      <formula>"J38"</formula>
    </cfRule>
    <cfRule type="cellIs" dxfId="516" priority="576" stopIfTrue="1" operator="equal">
      <formula>"CA"</formula>
    </cfRule>
    <cfRule type="cellIs" dxfId="515" priority="577" stopIfTrue="1" operator="equal">
      <formula>"S20"</formula>
    </cfRule>
    <cfRule type="cellIs" dxfId="514" priority="578" stopIfTrue="1" operator="equal">
      <formula>"J1"</formula>
    </cfRule>
    <cfRule type="cellIs" dxfId="513" priority="579" stopIfTrue="1" operator="equal">
      <formula>"R"</formula>
    </cfRule>
  </conditionalFormatting>
  <conditionalFormatting sqref="Z43:AA43">
    <cfRule type="cellIs" dxfId="512" priority="564" stopIfTrue="1" operator="equal">
      <formula>"RH"</formula>
    </cfRule>
    <cfRule type="cellIs" dxfId="511" priority="565" stopIfTrue="1" operator="equal">
      <formula>"CP"</formula>
    </cfRule>
    <cfRule type="cellIs" dxfId="510" priority="566" stopIfTrue="1" operator="equal">
      <formula>"N5"</formula>
    </cfRule>
    <cfRule type="cellIs" dxfId="509" priority="567" stopIfTrue="1" operator="equal">
      <formula>"J38"</formula>
    </cfRule>
    <cfRule type="cellIs" dxfId="508" priority="568" stopIfTrue="1" operator="equal">
      <formula>"CA"</formula>
    </cfRule>
    <cfRule type="cellIs" dxfId="507" priority="569" stopIfTrue="1" operator="equal">
      <formula>"S20"</formula>
    </cfRule>
    <cfRule type="cellIs" dxfId="506" priority="570" stopIfTrue="1" operator="equal">
      <formula>"J1"</formula>
    </cfRule>
    <cfRule type="cellIs" dxfId="505" priority="571" stopIfTrue="1" operator="equal">
      <formula>"R"</formula>
    </cfRule>
  </conditionalFormatting>
  <conditionalFormatting sqref="B50 E50:I50">
    <cfRule type="cellIs" dxfId="504" priority="556" stopIfTrue="1" operator="equal">
      <formula>"RH"</formula>
    </cfRule>
    <cfRule type="cellIs" dxfId="503" priority="557" stopIfTrue="1" operator="equal">
      <formula>"CP"</formula>
    </cfRule>
    <cfRule type="cellIs" dxfId="502" priority="558" stopIfTrue="1" operator="equal">
      <formula>"N5"</formula>
    </cfRule>
    <cfRule type="cellIs" dxfId="501" priority="559" stopIfTrue="1" operator="equal">
      <formula>"J38"</formula>
    </cfRule>
    <cfRule type="cellIs" dxfId="500" priority="560" stopIfTrue="1" operator="equal">
      <formula>"CA"</formula>
    </cfRule>
    <cfRule type="cellIs" dxfId="499" priority="561" stopIfTrue="1" operator="equal">
      <formula>"S20"</formula>
    </cfRule>
    <cfRule type="cellIs" dxfId="498" priority="562" stopIfTrue="1" operator="equal">
      <formula>"J1"</formula>
    </cfRule>
    <cfRule type="cellIs" dxfId="497" priority="563" stopIfTrue="1" operator="equal">
      <formula>"R"</formula>
    </cfRule>
  </conditionalFormatting>
  <conditionalFormatting sqref="C50:D50">
    <cfRule type="cellIs" dxfId="496" priority="548" stopIfTrue="1" operator="equal">
      <formula>"RH"</formula>
    </cfRule>
    <cfRule type="cellIs" dxfId="495" priority="549" stopIfTrue="1" operator="equal">
      <formula>"CP"</formula>
    </cfRule>
    <cfRule type="cellIs" dxfId="494" priority="550" stopIfTrue="1" operator="equal">
      <formula>"N5"</formula>
    </cfRule>
    <cfRule type="cellIs" dxfId="493" priority="551" stopIfTrue="1" operator="equal">
      <formula>"J38"</formula>
    </cfRule>
    <cfRule type="cellIs" dxfId="492" priority="552" stopIfTrue="1" operator="equal">
      <formula>"CA"</formula>
    </cfRule>
    <cfRule type="cellIs" dxfId="491" priority="553" stopIfTrue="1" operator="equal">
      <formula>"S20"</formula>
    </cfRule>
    <cfRule type="cellIs" dxfId="490" priority="554" stopIfTrue="1" operator="equal">
      <formula>"J1"</formula>
    </cfRule>
    <cfRule type="cellIs" dxfId="489" priority="555" stopIfTrue="1" operator="equal">
      <formula>"R"</formula>
    </cfRule>
  </conditionalFormatting>
  <conditionalFormatting sqref="J50">
    <cfRule type="cellIs" dxfId="488" priority="540" stopIfTrue="1" operator="equal">
      <formula>"RH"</formula>
    </cfRule>
    <cfRule type="cellIs" dxfId="487" priority="541" stopIfTrue="1" operator="equal">
      <formula>"CP"</formula>
    </cfRule>
    <cfRule type="cellIs" dxfId="486" priority="542" stopIfTrue="1" operator="equal">
      <formula>"N5"</formula>
    </cfRule>
    <cfRule type="cellIs" dxfId="485" priority="543" stopIfTrue="1" operator="equal">
      <formula>"J38"</formula>
    </cfRule>
    <cfRule type="cellIs" dxfId="484" priority="544" stopIfTrue="1" operator="equal">
      <formula>"CA"</formula>
    </cfRule>
    <cfRule type="cellIs" dxfId="483" priority="545" stopIfTrue="1" operator="equal">
      <formula>"S20"</formula>
    </cfRule>
    <cfRule type="cellIs" dxfId="482" priority="546" stopIfTrue="1" operator="equal">
      <formula>"J1"</formula>
    </cfRule>
    <cfRule type="cellIs" dxfId="481" priority="547" stopIfTrue="1" operator="equal">
      <formula>"R"</formula>
    </cfRule>
  </conditionalFormatting>
  <conditionalFormatting sqref="K50">
    <cfRule type="cellIs" dxfId="480" priority="532" stopIfTrue="1" operator="equal">
      <formula>"RH"</formula>
    </cfRule>
    <cfRule type="cellIs" dxfId="479" priority="533" stopIfTrue="1" operator="equal">
      <formula>"CP"</formula>
    </cfRule>
    <cfRule type="cellIs" dxfId="478" priority="534" stopIfTrue="1" operator="equal">
      <formula>"N5"</formula>
    </cfRule>
    <cfRule type="cellIs" dxfId="477" priority="535" stopIfTrue="1" operator="equal">
      <formula>"J38"</formula>
    </cfRule>
    <cfRule type="cellIs" dxfId="476" priority="536" stopIfTrue="1" operator="equal">
      <formula>"CA"</formula>
    </cfRule>
    <cfRule type="cellIs" dxfId="475" priority="537" stopIfTrue="1" operator="equal">
      <formula>"S20"</formula>
    </cfRule>
    <cfRule type="cellIs" dxfId="474" priority="538" stopIfTrue="1" operator="equal">
      <formula>"J1"</formula>
    </cfRule>
    <cfRule type="cellIs" dxfId="473" priority="539" stopIfTrue="1" operator="equal">
      <formula>"R"</formula>
    </cfRule>
  </conditionalFormatting>
  <conditionalFormatting sqref="S50">
    <cfRule type="cellIs" dxfId="472" priority="524" stopIfTrue="1" operator="equal">
      <formula>"RH"</formula>
    </cfRule>
    <cfRule type="cellIs" dxfId="471" priority="525" stopIfTrue="1" operator="equal">
      <formula>"CP"</formula>
    </cfRule>
    <cfRule type="cellIs" dxfId="470" priority="526" stopIfTrue="1" operator="equal">
      <formula>"N5"</formula>
    </cfRule>
    <cfRule type="cellIs" dxfId="469" priority="527" stopIfTrue="1" operator="equal">
      <formula>"J38"</formula>
    </cfRule>
    <cfRule type="cellIs" dxfId="468" priority="528" stopIfTrue="1" operator="equal">
      <formula>"CA"</formula>
    </cfRule>
    <cfRule type="cellIs" dxfId="467" priority="529" stopIfTrue="1" operator="equal">
      <formula>"S20"</formula>
    </cfRule>
    <cfRule type="cellIs" dxfId="466" priority="530" stopIfTrue="1" operator="equal">
      <formula>"J1"</formula>
    </cfRule>
    <cfRule type="cellIs" dxfId="465" priority="531" stopIfTrue="1" operator="equal">
      <formula>"R"</formula>
    </cfRule>
  </conditionalFormatting>
  <conditionalFormatting sqref="L50:R50">
    <cfRule type="cellIs" dxfId="464" priority="516" stopIfTrue="1" operator="equal">
      <formula>"RH"</formula>
    </cfRule>
    <cfRule type="cellIs" dxfId="463" priority="517" stopIfTrue="1" operator="equal">
      <formula>"CP"</formula>
    </cfRule>
    <cfRule type="cellIs" dxfId="462" priority="518" stopIfTrue="1" operator="equal">
      <formula>"N5"</formula>
    </cfRule>
    <cfRule type="cellIs" dxfId="461" priority="519" stopIfTrue="1" operator="equal">
      <formula>"J38"</formula>
    </cfRule>
    <cfRule type="cellIs" dxfId="460" priority="520" stopIfTrue="1" operator="equal">
      <formula>"CA"</formula>
    </cfRule>
    <cfRule type="cellIs" dxfId="459" priority="521" stopIfTrue="1" operator="equal">
      <formula>"S20"</formula>
    </cfRule>
    <cfRule type="cellIs" dxfId="458" priority="522" stopIfTrue="1" operator="equal">
      <formula>"J1"</formula>
    </cfRule>
    <cfRule type="cellIs" dxfId="457" priority="523" stopIfTrue="1" operator="equal">
      <formula>"R"</formula>
    </cfRule>
  </conditionalFormatting>
  <conditionalFormatting sqref="T50">
    <cfRule type="cellIs" dxfId="456" priority="508" stopIfTrue="1" operator="equal">
      <formula>"RH"</formula>
    </cfRule>
    <cfRule type="cellIs" dxfId="455" priority="509" stopIfTrue="1" operator="equal">
      <formula>"CP"</formula>
    </cfRule>
    <cfRule type="cellIs" dxfId="454" priority="510" stopIfTrue="1" operator="equal">
      <formula>"N5"</formula>
    </cfRule>
    <cfRule type="cellIs" dxfId="453" priority="511" stopIfTrue="1" operator="equal">
      <formula>"J38"</formula>
    </cfRule>
    <cfRule type="cellIs" dxfId="452" priority="512" stopIfTrue="1" operator="equal">
      <formula>"CA"</formula>
    </cfRule>
    <cfRule type="cellIs" dxfId="451" priority="513" stopIfTrue="1" operator="equal">
      <formula>"S20"</formula>
    </cfRule>
    <cfRule type="cellIs" dxfId="450" priority="514" stopIfTrue="1" operator="equal">
      <formula>"J1"</formula>
    </cfRule>
    <cfRule type="cellIs" dxfId="449" priority="515" stopIfTrue="1" operator="equal">
      <formula>"R"</formula>
    </cfRule>
  </conditionalFormatting>
  <conditionalFormatting sqref="U50:AD50">
    <cfRule type="cellIs" dxfId="448" priority="502" stopIfTrue="1" operator="equal">
      <formula>"N5"</formula>
    </cfRule>
    <cfRule type="cellIs" dxfId="447" priority="503" stopIfTrue="1" operator="equal">
      <formula>"CA"</formula>
    </cfRule>
    <cfRule type="cellIs" dxfId="446" priority="505" stopIfTrue="1" operator="equal">
      <formula>"R"</formula>
    </cfRule>
    <cfRule type="cellIs" dxfId="445" priority="506" stopIfTrue="1" operator="equal">
      <formula>"S20"</formula>
    </cfRule>
    <cfRule type="cellIs" dxfId="444" priority="507" stopIfTrue="1" operator="equal">
      <formula>"J38"</formula>
    </cfRule>
  </conditionalFormatting>
  <conditionalFormatting sqref="U50:AD50">
    <cfRule type="cellIs" dxfId="443" priority="504" stopIfTrue="1" operator="equal">
      <formula>"J1"</formula>
    </cfRule>
  </conditionalFormatting>
  <conditionalFormatting sqref="AE50:AF50">
    <cfRule type="cellIs" dxfId="442" priority="496" stopIfTrue="1" operator="equal">
      <formula>"N5"</formula>
    </cfRule>
    <cfRule type="cellIs" dxfId="441" priority="497" stopIfTrue="1" operator="equal">
      <formula>"CA"</formula>
    </cfRule>
    <cfRule type="cellIs" dxfId="440" priority="499" stopIfTrue="1" operator="equal">
      <formula>"R"</formula>
    </cfRule>
    <cfRule type="cellIs" dxfId="439" priority="500" stopIfTrue="1" operator="equal">
      <formula>"S20"</formula>
    </cfRule>
    <cfRule type="cellIs" dxfId="438" priority="501" stopIfTrue="1" operator="equal">
      <formula>"J38"</formula>
    </cfRule>
  </conditionalFormatting>
  <conditionalFormatting sqref="AE50:AF50">
    <cfRule type="cellIs" dxfId="437" priority="498" stopIfTrue="1" operator="equal">
      <formula>"J1"</formula>
    </cfRule>
  </conditionalFormatting>
  <conditionalFormatting sqref="AD57:AF57">
    <cfRule type="cellIs" dxfId="436" priority="462" stopIfTrue="1" operator="equal">
      <formula>"RH"</formula>
    </cfRule>
    <cfRule type="cellIs" dxfId="435" priority="463" stopIfTrue="1" operator="equal">
      <formula>"CP"</formula>
    </cfRule>
    <cfRule type="cellIs" dxfId="434" priority="464" stopIfTrue="1" operator="equal">
      <formula>"N5"</formula>
    </cfRule>
    <cfRule type="cellIs" dxfId="433" priority="465" stopIfTrue="1" operator="equal">
      <formula>"J38"</formula>
    </cfRule>
    <cfRule type="cellIs" dxfId="432" priority="466" stopIfTrue="1" operator="equal">
      <formula>"CA"</formula>
    </cfRule>
    <cfRule type="cellIs" dxfId="431" priority="467" stopIfTrue="1" operator="equal">
      <formula>"S20"</formula>
    </cfRule>
    <cfRule type="cellIs" dxfId="430" priority="468" stopIfTrue="1" operator="equal">
      <formula>"J1"</formula>
    </cfRule>
    <cfRule type="cellIs" dxfId="429" priority="469" stopIfTrue="1" operator="equal">
      <formula>"R"</formula>
    </cfRule>
  </conditionalFormatting>
  <conditionalFormatting sqref="I57:J57">
    <cfRule type="cellIs" dxfId="428" priority="488" stopIfTrue="1" operator="equal">
      <formula>"RH"</formula>
    </cfRule>
    <cfRule type="cellIs" dxfId="427" priority="489" stopIfTrue="1" operator="equal">
      <formula>"CP"</formula>
    </cfRule>
    <cfRule type="cellIs" dxfId="426" priority="490" stopIfTrue="1" operator="equal">
      <formula>"N5"</formula>
    </cfRule>
    <cfRule type="cellIs" dxfId="425" priority="491" stopIfTrue="1" operator="equal">
      <formula>"J38"</formula>
    </cfRule>
    <cfRule type="cellIs" dxfId="424" priority="492" stopIfTrue="1" operator="equal">
      <formula>"CA"</formula>
    </cfRule>
    <cfRule type="cellIs" dxfId="423" priority="493" stopIfTrue="1" operator="equal">
      <formula>"S20"</formula>
    </cfRule>
    <cfRule type="cellIs" dxfId="422" priority="494" stopIfTrue="1" operator="equal">
      <formula>"J1"</formula>
    </cfRule>
    <cfRule type="cellIs" dxfId="421" priority="495" stopIfTrue="1" operator="equal">
      <formula>"R"</formula>
    </cfRule>
  </conditionalFormatting>
  <conditionalFormatting sqref="B57:G57">
    <cfRule type="cellIs" dxfId="420" priority="482" stopIfTrue="1" operator="equal">
      <formula>"N5"</formula>
    </cfRule>
    <cfRule type="cellIs" dxfId="419" priority="483" stopIfTrue="1" operator="equal">
      <formula>"CA"</formula>
    </cfRule>
    <cfRule type="cellIs" dxfId="418" priority="485" stopIfTrue="1" operator="equal">
      <formula>"R"</formula>
    </cfRule>
    <cfRule type="cellIs" dxfId="417" priority="486" stopIfTrue="1" operator="equal">
      <formula>"S20"</formula>
    </cfRule>
    <cfRule type="cellIs" dxfId="416" priority="487" stopIfTrue="1" operator="equal">
      <formula>"J38"</formula>
    </cfRule>
  </conditionalFormatting>
  <conditionalFormatting sqref="B57:G57">
    <cfRule type="cellIs" dxfId="415" priority="484" stopIfTrue="1" operator="equal">
      <formula>"J1"</formula>
    </cfRule>
  </conditionalFormatting>
  <conditionalFormatting sqref="H57">
    <cfRule type="cellIs" dxfId="414" priority="476" stopIfTrue="1" operator="equal">
      <formula>"N5"</formula>
    </cfRule>
    <cfRule type="cellIs" dxfId="413" priority="477" stopIfTrue="1" operator="equal">
      <formula>"CA"</formula>
    </cfRule>
    <cfRule type="cellIs" dxfId="412" priority="479" stopIfTrue="1" operator="equal">
      <formula>"R"</formula>
    </cfRule>
    <cfRule type="cellIs" dxfId="411" priority="480" stopIfTrue="1" operator="equal">
      <formula>"S20"</formula>
    </cfRule>
    <cfRule type="cellIs" dxfId="410" priority="481" stopIfTrue="1" operator="equal">
      <formula>"J38"</formula>
    </cfRule>
  </conditionalFormatting>
  <conditionalFormatting sqref="H57">
    <cfRule type="cellIs" dxfId="409" priority="478" stopIfTrue="1" operator="equal">
      <formula>"J1"</formula>
    </cfRule>
  </conditionalFormatting>
  <conditionalFormatting sqref="K57:AC57">
    <cfRule type="cellIs" dxfId="408" priority="470" stopIfTrue="1" operator="equal">
      <formula>"N5"</formula>
    </cfRule>
    <cfRule type="cellIs" dxfId="407" priority="471" stopIfTrue="1" operator="equal">
      <formula>"CA"</formula>
    </cfRule>
    <cfRule type="cellIs" dxfId="406" priority="473" stopIfTrue="1" operator="equal">
      <formula>"R"</formula>
    </cfRule>
    <cfRule type="cellIs" dxfId="405" priority="474" stopIfTrue="1" operator="equal">
      <formula>"S20"</formula>
    </cfRule>
    <cfRule type="cellIs" dxfId="404" priority="475" stopIfTrue="1" operator="equal">
      <formula>"J38"</formula>
    </cfRule>
  </conditionalFormatting>
  <conditionalFormatting sqref="K57:AC57">
    <cfRule type="cellIs" dxfId="403" priority="472" stopIfTrue="1" operator="equal">
      <formula>"J1"</formula>
    </cfRule>
  </conditionalFormatting>
  <conditionalFormatting sqref="F64:J64 B64:C64 M64:Q64">
    <cfRule type="cellIs" dxfId="402" priority="454" stopIfTrue="1" operator="equal">
      <formula>"RH"</formula>
    </cfRule>
    <cfRule type="cellIs" dxfId="401" priority="455" stopIfTrue="1" operator="equal">
      <formula>"CP"</formula>
    </cfRule>
    <cfRule type="cellIs" dxfId="400" priority="456" stopIfTrue="1" operator="equal">
      <formula>"N5"</formula>
    </cfRule>
    <cfRule type="cellIs" dxfId="399" priority="457" stopIfTrue="1" operator="equal">
      <formula>"J38"</formula>
    </cfRule>
    <cfRule type="cellIs" dxfId="398" priority="458" stopIfTrue="1" operator="equal">
      <formula>"CA"</formula>
    </cfRule>
    <cfRule type="cellIs" dxfId="397" priority="459" stopIfTrue="1" operator="equal">
      <formula>"S20"</formula>
    </cfRule>
    <cfRule type="cellIs" dxfId="396" priority="460" stopIfTrue="1" operator="equal">
      <formula>"J1"</formula>
    </cfRule>
    <cfRule type="cellIs" dxfId="395" priority="461" stopIfTrue="1" operator="equal">
      <formula>"R"</formula>
    </cfRule>
  </conditionalFormatting>
  <conditionalFormatting sqref="D64:E64">
    <cfRule type="cellIs" dxfId="394" priority="446" stopIfTrue="1" operator="equal">
      <formula>"RH"</formula>
    </cfRule>
    <cfRule type="cellIs" dxfId="393" priority="447" stopIfTrue="1" operator="equal">
      <formula>"CP"</formula>
    </cfRule>
    <cfRule type="cellIs" dxfId="392" priority="448" stopIfTrue="1" operator="equal">
      <formula>"N5"</formula>
    </cfRule>
    <cfRule type="cellIs" dxfId="391" priority="449" stopIfTrue="1" operator="equal">
      <formula>"J38"</formula>
    </cfRule>
    <cfRule type="cellIs" dxfId="390" priority="450" stopIfTrue="1" operator="equal">
      <formula>"CA"</formula>
    </cfRule>
    <cfRule type="cellIs" dxfId="389" priority="451" stopIfTrue="1" operator="equal">
      <formula>"S20"</formula>
    </cfRule>
    <cfRule type="cellIs" dxfId="388" priority="452" stopIfTrue="1" operator="equal">
      <formula>"J1"</formula>
    </cfRule>
    <cfRule type="cellIs" dxfId="387" priority="453" stopIfTrue="1" operator="equal">
      <formula>"R"</formula>
    </cfRule>
  </conditionalFormatting>
  <conditionalFormatting sqref="K64:L64">
    <cfRule type="cellIs" dxfId="386" priority="438" stopIfTrue="1" operator="equal">
      <formula>"RH"</formula>
    </cfRule>
    <cfRule type="cellIs" dxfId="385" priority="439" stopIfTrue="1" operator="equal">
      <formula>"CP"</formula>
    </cfRule>
    <cfRule type="cellIs" dxfId="384" priority="440" stopIfTrue="1" operator="equal">
      <formula>"N5"</formula>
    </cfRule>
    <cfRule type="cellIs" dxfId="383" priority="441" stopIfTrue="1" operator="equal">
      <formula>"J38"</formula>
    </cfRule>
    <cfRule type="cellIs" dxfId="382" priority="442" stopIfTrue="1" operator="equal">
      <formula>"CA"</formula>
    </cfRule>
    <cfRule type="cellIs" dxfId="381" priority="443" stopIfTrue="1" operator="equal">
      <formula>"S20"</formula>
    </cfRule>
    <cfRule type="cellIs" dxfId="380" priority="444" stopIfTrue="1" operator="equal">
      <formula>"J1"</formula>
    </cfRule>
    <cfRule type="cellIs" dxfId="379" priority="445" stopIfTrue="1" operator="equal">
      <formula>"R"</formula>
    </cfRule>
  </conditionalFormatting>
  <conditionalFormatting sqref="R64">
    <cfRule type="cellIs" dxfId="378" priority="430" stopIfTrue="1" operator="equal">
      <formula>"RH"</formula>
    </cfRule>
    <cfRule type="cellIs" dxfId="377" priority="431" stopIfTrue="1" operator="equal">
      <formula>"CP"</formula>
    </cfRule>
    <cfRule type="cellIs" dxfId="376" priority="432" stopIfTrue="1" operator="equal">
      <formula>"N5"</formula>
    </cfRule>
    <cfRule type="cellIs" dxfId="375" priority="433" stopIfTrue="1" operator="equal">
      <formula>"J38"</formula>
    </cfRule>
    <cfRule type="cellIs" dxfId="374" priority="434" stopIfTrue="1" operator="equal">
      <formula>"CA"</formula>
    </cfRule>
    <cfRule type="cellIs" dxfId="373" priority="435" stopIfTrue="1" operator="equal">
      <formula>"S20"</formula>
    </cfRule>
    <cfRule type="cellIs" dxfId="372" priority="436" stopIfTrue="1" operator="equal">
      <formula>"J1"</formula>
    </cfRule>
    <cfRule type="cellIs" dxfId="371" priority="437" stopIfTrue="1" operator="equal">
      <formula>"R"</formula>
    </cfRule>
  </conditionalFormatting>
  <conditionalFormatting sqref="S64">
    <cfRule type="cellIs" dxfId="370" priority="422" stopIfTrue="1" operator="equal">
      <formula>"RH"</formula>
    </cfRule>
    <cfRule type="cellIs" dxfId="369" priority="423" stopIfTrue="1" operator="equal">
      <formula>"CP"</formula>
    </cfRule>
    <cfRule type="cellIs" dxfId="368" priority="424" stopIfTrue="1" operator="equal">
      <formula>"N5"</formula>
    </cfRule>
    <cfRule type="cellIs" dxfId="367" priority="425" stopIfTrue="1" operator="equal">
      <formula>"J38"</formula>
    </cfRule>
    <cfRule type="cellIs" dxfId="366" priority="426" stopIfTrue="1" operator="equal">
      <formula>"CA"</formula>
    </cfRule>
    <cfRule type="cellIs" dxfId="365" priority="427" stopIfTrue="1" operator="equal">
      <formula>"S20"</formula>
    </cfRule>
    <cfRule type="cellIs" dxfId="364" priority="428" stopIfTrue="1" operator="equal">
      <formula>"J1"</formula>
    </cfRule>
    <cfRule type="cellIs" dxfId="363" priority="429" stopIfTrue="1" operator="equal">
      <formula>"R"</formula>
    </cfRule>
  </conditionalFormatting>
  <conditionalFormatting sqref="AA64">
    <cfRule type="cellIs" dxfId="362" priority="414" stopIfTrue="1" operator="equal">
      <formula>"RH"</formula>
    </cfRule>
    <cfRule type="cellIs" dxfId="361" priority="415" stopIfTrue="1" operator="equal">
      <formula>"CP"</formula>
    </cfRule>
    <cfRule type="cellIs" dxfId="360" priority="416" stopIfTrue="1" operator="equal">
      <formula>"N5"</formula>
    </cfRule>
    <cfRule type="cellIs" dxfId="359" priority="417" stopIfTrue="1" operator="equal">
      <formula>"J38"</formula>
    </cfRule>
    <cfRule type="cellIs" dxfId="358" priority="418" stopIfTrue="1" operator="equal">
      <formula>"CA"</formula>
    </cfRule>
    <cfRule type="cellIs" dxfId="357" priority="419" stopIfTrue="1" operator="equal">
      <formula>"S20"</formula>
    </cfRule>
    <cfRule type="cellIs" dxfId="356" priority="420" stopIfTrue="1" operator="equal">
      <formula>"J1"</formula>
    </cfRule>
    <cfRule type="cellIs" dxfId="355" priority="421" stopIfTrue="1" operator="equal">
      <formula>"R"</formula>
    </cfRule>
  </conditionalFormatting>
  <conditionalFormatting sqref="T64:Z64">
    <cfRule type="cellIs" dxfId="354" priority="406" stopIfTrue="1" operator="equal">
      <formula>"RH"</formula>
    </cfRule>
    <cfRule type="cellIs" dxfId="353" priority="407" stopIfTrue="1" operator="equal">
      <formula>"CP"</formula>
    </cfRule>
    <cfRule type="cellIs" dxfId="352" priority="408" stopIfTrue="1" operator="equal">
      <formula>"N5"</formula>
    </cfRule>
    <cfRule type="cellIs" dxfId="351" priority="409" stopIfTrue="1" operator="equal">
      <formula>"J38"</formula>
    </cfRule>
    <cfRule type="cellIs" dxfId="350" priority="410" stopIfTrue="1" operator="equal">
      <formula>"CA"</formula>
    </cfRule>
    <cfRule type="cellIs" dxfId="349" priority="411" stopIfTrue="1" operator="equal">
      <formula>"S20"</formula>
    </cfRule>
    <cfRule type="cellIs" dxfId="348" priority="412" stopIfTrue="1" operator="equal">
      <formula>"J1"</formula>
    </cfRule>
    <cfRule type="cellIs" dxfId="347" priority="413" stopIfTrue="1" operator="equal">
      <formula>"R"</formula>
    </cfRule>
  </conditionalFormatting>
  <conditionalFormatting sqref="AB64">
    <cfRule type="cellIs" dxfId="346" priority="398" stopIfTrue="1" operator="equal">
      <formula>"RH"</formula>
    </cfRule>
    <cfRule type="cellIs" dxfId="345" priority="399" stopIfTrue="1" operator="equal">
      <formula>"CP"</formula>
    </cfRule>
    <cfRule type="cellIs" dxfId="344" priority="400" stopIfTrue="1" operator="equal">
      <formula>"N5"</formula>
    </cfRule>
    <cfRule type="cellIs" dxfId="343" priority="401" stopIfTrue="1" operator="equal">
      <formula>"J38"</formula>
    </cfRule>
    <cfRule type="cellIs" dxfId="342" priority="402" stopIfTrue="1" operator="equal">
      <formula>"CA"</formula>
    </cfRule>
    <cfRule type="cellIs" dxfId="341" priority="403" stopIfTrue="1" operator="equal">
      <formula>"S20"</formula>
    </cfRule>
    <cfRule type="cellIs" dxfId="340" priority="404" stopIfTrue="1" operator="equal">
      <formula>"J1"</formula>
    </cfRule>
    <cfRule type="cellIs" dxfId="339" priority="405" stopIfTrue="1" operator="equal">
      <formula>"R"</formula>
    </cfRule>
  </conditionalFormatting>
  <conditionalFormatting sqref="AC64:AE64">
    <cfRule type="cellIs" dxfId="338" priority="392" stopIfTrue="1" operator="equal">
      <formula>"N5"</formula>
    </cfRule>
    <cfRule type="cellIs" dxfId="337" priority="393" stopIfTrue="1" operator="equal">
      <formula>"CA"</formula>
    </cfRule>
    <cfRule type="cellIs" dxfId="336" priority="395" stopIfTrue="1" operator="equal">
      <formula>"R"</formula>
    </cfRule>
    <cfRule type="cellIs" dxfId="335" priority="396" stopIfTrue="1" operator="equal">
      <formula>"S20"</formula>
    </cfRule>
    <cfRule type="cellIs" dxfId="334" priority="397" stopIfTrue="1" operator="equal">
      <formula>"J38"</formula>
    </cfRule>
  </conditionalFormatting>
  <conditionalFormatting sqref="AC64:AE64">
    <cfRule type="cellIs" dxfId="333" priority="394" stopIfTrue="1" operator="equal">
      <formula>"J1"</formula>
    </cfRule>
  </conditionalFormatting>
  <conditionalFormatting sqref="B71:H71">
    <cfRule type="cellIs" dxfId="332" priority="386" stopIfTrue="1" operator="equal">
      <formula>"N5"</formula>
    </cfRule>
    <cfRule type="cellIs" dxfId="331" priority="387" stopIfTrue="1" operator="equal">
      <formula>"CA"</formula>
    </cfRule>
    <cfRule type="cellIs" dxfId="330" priority="389" stopIfTrue="1" operator="equal">
      <formula>"R"</formula>
    </cfRule>
    <cfRule type="cellIs" dxfId="329" priority="390" stopIfTrue="1" operator="equal">
      <formula>"S20"</formula>
    </cfRule>
    <cfRule type="cellIs" dxfId="328" priority="391" stopIfTrue="1" operator="equal">
      <formula>"J38"</formula>
    </cfRule>
  </conditionalFormatting>
  <conditionalFormatting sqref="B71:H71">
    <cfRule type="cellIs" dxfId="327" priority="388" stopIfTrue="1" operator="equal">
      <formula>"J1"</formula>
    </cfRule>
  </conditionalFormatting>
  <conditionalFormatting sqref="I71:J71">
    <cfRule type="cellIs" dxfId="326" priority="380" stopIfTrue="1" operator="equal">
      <formula>"N5"</formula>
    </cfRule>
    <cfRule type="cellIs" dxfId="325" priority="381" stopIfTrue="1" operator="equal">
      <formula>"CA"</formula>
    </cfRule>
    <cfRule type="cellIs" dxfId="324" priority="383" stopIfTrue="1" operator="equal">
      <formula>"R"</formula>
    </cfRule>
    <cfRule type="cellIs" dxfId="323" priority="384" stopIfTrue="1" operator="equal">
      <formula>"S20"</formula>
    </cfRule>
    <cfRule type="cellIs" dxfId="322" priority="385" stopIfTrue="1" operator="equal">
      <formula>"J38"</formula>
    </cfRule>
  </conditionalFormatting>
  <conditionalFormatting sqref="I71:J71">
    <cfRule type="cellIs" dxfId="321" priority="382" stopIfTrue="1" operator="equal">
      <formula>"J1"</formula>
    </cfRule>
  </conditionalFormatting>
  <conditionalFormatting sqref="K71:P71">
    <cfRule type="cellIs" dxfId="320" priority="366" stopIfTrue="1" operator="equal">
      <formula>"N5"</formula>
    </cfRule>
    <cfRule type="cellIs" dxfId="319" priority="367" stopIfTrue="1" operator="equal">
      <formula>"CA"</formula>
    </cfRule>
    <cfRule type="cellIs" dxfId="318" priority="369" stopIfTrue="1" operator="equal">
      <formula>"R"</formula>
    </cfRule>
    <cfRule type="cellIs" dxfId="317" priority="370" stopIfTrue="1" operator="equal">
      <formula>"S20"</formula>
    </cfRule>
    <cfRule type="cellIs" dxfId="316" priority="371" stopIfTrue="1" operator="equal">
      <formula>"J38"</formula>
    </cfRule>
  </conditionalFormatting>
  <conditionalFormatting sqref="K71:P71">
    <cfRule type="cellIs" dxfId="315" priority="368" stopIfTrue="1" operator="equal">
      <formula>"J1"</formula>
    </cfRule>
  </conditionalFormatting>
  <conditionalFormatting sqref="Q71">
    <cfRule type="cellIs" dxfId="314" priority="360" stopIfTrue="1" operator="equal">
      <formula>"N5"</formula>
    </cfRule>
    <cfRule type="cellIs" dxfId="313" priority="361" stopIfTrue="1" operator="equal">
      <formula>"CA"</formula>
    </cfRule>
    <cfRule type="cellIs" dxfId="312" priority="363" stopIfTrue="1" operator="equal">
      <formula>"R"</formula>
    </cfRule>
    <cfRule type="cellIs" dxfId="311" priority="364" stopIfTrue="1" operator="equal">
      <formula>"S20"</formula>
    </cfRule>
    <cfRule type="cellIs" dxfId="310" priority="365" stopIfTrue="1" operator="equal">
      <formula>"J38"</formula>
    </cfRule>
  </conditionalFormatting>
  <conditionalFormatting sqref="Q71">
    <cfRule type="cellIs" dxfId="309" priority="362" stopIfTrue="1" operator="equal">
      <formula>"J1"</formula>
    </cfRule>
  </conditionalFormatting>
  <conditionalFormatting sqref="AC78">
    <cfRule type="cellIs" dxfId="308" priority="318" stopIfTrue="1" operator="equal">
      <formula>"RH"</formula>
    </cfRule>
    <cfRule type="cellIs" dxfId="307" priority="319" stopIfTrue="1" operator="equal">
      <formula>"CP"</formula>
    </cfRule>
    <cfRule type="cellIs" dxfId="306" priority="320" stopIfTrue="1" operator="equal">
      <formula>"N5"</formula>
    </cfRule>
    <cfRule type="cellIs" dxfId="305" priority="321" stopIfTrue="1" operator="equal">
      <formula>"J38"</formula>
    </cfRule>
    <cfRule type="cellIs" dxfId="304" priority="322" stopIfTrue="1" operator="equal">
      <formula>"CA"</formula>
    </cfRule>
    <cfRule type="cellIs" dxfId="303" priority="323" stopIfTrue="1" operator="equal">
      <formula>"S20"</formula>
    </cfRule>
    <cfRule type="cellIs" dxfId="302" priority="324" stopIfTrue="1" operator="equal">
      <formula>"J1"</formula>
    </cfRule>
    <cfRule type="cellIs" dxfId="301" priority="325" stopIfTrue="1" operator="equal">
      <formula>"R"</formula>
    </cfRule>
  </conditionalFormatting>
  <conditionalFormatting sqref="AD78">
    <cfRule type="cellIs" dxfId="300" priority="278" stopIfTrue="1" operator="equal">
      <formula>"RH"</formula>
    </cfRule>
    <cfRule type="cellIs" dxfId="299" priority="279" stopIfTrue="1" operator="equal">
      <formula>"CP"</formula>
    </cfRule>
    <cfRule type="cellIs" dxfId="298" priority="280" stopIfTrue="1" operator="equal">
      <formula>"N5"</formula>
    </cfRule>
    <cfRule type="cellIs" dxfId="297" priority="281" stopIfTrue="1" operator="equal">
      <formula>"J38"</formula>
    </cfRule>
    <cfRule type="cellIs" dxfId="296" priority="282" stopIfTrue="1" operator="equal">
      <formula>"CA"</formula>
    </cfRule>
    <cfRule type="cellIs" dxfId="295" priority="283" stopIfTrue="1" operator="equal">
      <formula>"S20"</formula>
    </cfRule>
    <cfRule type="cellIs" dxfId="294" priority="284" stopIfTrue="1" operator="equal">
      <formula>"J1"</formula>
    </cfRule>
    <cfRule type="cellIs" dxfId="293" priority="285" stopIfTrue="1" operator="equal">
      <formula>"R"</formula>
    </cfRule>
  </conditionalFormatting>
  <conditionalFormatting sqref="AE78">
    <cfRule type="cellIs" dxfId="292" priority="272" stopIfTrue="1" operator="equal">
      <formula>"N5"</formula>
    </cfRule>
    <cfRule type="cellIs" dxfId="291" priority="273" stopIfTrue="1" operator="equal">
      <formula>"CA"</formula>
    </cfRule>
    <cfRule type="cellIs" dxfId="290" priority="275" stopIfTrue="1" operator="equal">
      <formula>"R"</formula>
    </cfRule>
    <cfRule type="cellIs" dxfId="289" priority="276" stopIfTrue="1" operator="equal">
      <formula>"S20"</formula>
    </cfRule>
    <cfRule type="cellIs" dxfId="288" priority="277" stopIfTrue="1" operator="equal">
      <formula>"J38"</formula>
    </cfRule>
  </conditionalFormatting>
  <conditionalFormatting sqref="AE78">
    <cfRule type="cellIs" dxfId="287" priority="274" stopIfTrue="1" operator="equal">
      <formula>"J1"</formula>
    </cfRule>
  </conditionalFormatting>
  <conditionalFormatting sqref="B85">
    <cfRule type="cellIs" dxfId="286" priority="266" stopIfTrue="1" operator="equal">
      <formula>"N5"</formula>
    </cfRule>
    <cfRule type="cellIs" dxfId="285" priority="267" stopIfTrue="1" operator="equal">
      <formula>"CA"</formula>
    </cfRule>
    <cfRule type="cellIs" dxfId="284" priority="269" stopIfTrue="1" operator="equal">
      <formula>"R"</formula>
    </cfRule>
    <cfRule type="cellIs" dxfId="283" priority="270" stopIfTrue="1" operator="equal">
      <formula>"S20"</formula>
    </cfRule>
    <cfRule type="cellIs" dxfId="282" priority="271" stopIfTrue="1" operator="equal">
      <formula>"J38"</formula>
    </cfRule>
  </conditionalFormatting>
  <conditionalFormatting sqref="B85">
    <cfRule type="cellIs" dxfId="281" priority="268" stopIfTrue="1" operator="equal">
      <formula>"J1"</formula>
    </cfRule>
  </conditionalFormatting>
  <conditionalFormatting sqref="B8:AF8">
    <cfRule type="cellIs" dxfId="280" priority="189" stopIfTrue="1" operator="equal">
      <formula>"N5"</formula>
    </cfRule>
    <cfRule type="cellIs" dxfId="279" priority="190" stopIfTrue="1" operator="equal">
      <formula>"CA"</formula>
    </cfRule>
    <cfRule type="cellIs" dxfId="278" priority="192" stopIfTrue="1" operator="equal">
      <formula>"R"</formula>
    </cfRule>
    <cfRule type="cellIs" dxfId="277" priority="193" stopIfTrue="1" operator="equal">
      <formula>"S20"</formula>
    </cfRule>
    <cfRule type="cellIs" dxfId="276" priority="194" stopIfTrue="1" operator="equal">
      <formula>"J38"</formula>
    </cfRule>
  </conditionalFormatting>
  <conditionalFormatting sqref="B8:AF8">
    <cfRule type="cellIs" dxfId="275" priority="191" stopIfTrue="1" operator="equal">
      <formula>"J1"</formula>
    </cfRule>
  </conditionalFormatting>
  <conditionalFormatting sqref="R71:S71">
    <cfRule type="cellIs" dxfId="274" priority="181" stopIfTrue="1" operator="equal">
      <formula>"RH"</formula>
    </cfRule>
    <cfRule type="cellIs" dxfId="273" priority="182" stopIfTrue="1" operator="equal">
      <formula>"CP"</formula>
    </cfRule>
    <cfRule type="cellIs" dxfId="272" priority="183" stopIfTrue="1" operator="equal">
      <formula>"N5"</formula>
    </cfRule>
    <cfRule type="cellIs" dxfId="271" priority="184" stopIfTrue="1" operator="equal">
      <formula>"J38"</formula>
    </cfRule>
    <cfRule type="cellIs" dxfId="270" priority="185" stopIfTrue="1" operator="equal">
      <formula>"CA"</formula>
    </cfRule>
    <cfRule type="cellIs" dxfId="269" priority="186" stopIfTrue="1" operator="equal">
      <formula>"S20"</formula>
    </cfRule>
    <cfRule type="cellIs" dxfId="268" priority="187" stopIfTrue="1" operator="equal">
      <formula>"J1"</formula>
    </cfRule>
    <cfRule type="cellIs" dxfId="267" priority="188" stopIfTrue="1" operator="equal">
      <formula>"R"</formula>
    </cfRule>
  </conditionalFormatting>
  <conditionalFormatting sqref="T71:AF71">
    <cfRule type="cellIs" dxfId="266" priority="175" stopIfTrue="1" operator="equal">
      <formula>"N5"</formula>
    </cfRule>
    <cfRule type="cellIs" dxfId="265" priority="176" stopIfTrue="1" operator="equal">
      <formula>"CA"</formula>
    </cfRule>
    <cfRule type="cellIs" dxfId="264" priority="178" stopIfTrue="1" operator="equal">
      <formula>"R"</formula>
    </cfRule>
    <cfRule type="cellIs" dxfId="263" priority="179" stopIfTrue="1" operator="equal">
      <formula>"S20"</formula>
    </cfRule>
    <cfRule type="cellIs" dxfId="262" priority="180" stopIfTrue="1" operator="equal">
      <formula>"J38"</formula>
    </cfRule>
  </conditionalFormatting>
  <conditionalFormatting sqref="T71:AF71">
    <cfRule type="cellIs" dxfId="261" priority="177" stopIfTrue="1" operator="equal">
      <formula>"J1"</formula>
    </cfRule>
  </conditionalFormatting>
  <conditionalFormatting sqref="H78:J78">
    <cfRule type="cellIs" dxfId="260" priority="161" stopIfTrue="1" operator="equal">
      <formula>"RH"</formula>
    </cfRule>
    <cfRule type="cellIs" dxfId="259" priority="162" stopIfTrue="1" operator="equal">
      <formula>"CP"</formula>
    </cfRule>
    <cfRule type="cellIs" dxfId="258" priority="163" stopIfTrue="1" operator="equal">
      <formula>"N5"</formula>
    </cfRule>
    <cfRule type="cellIs" dxfId="257" priority="164" stopIfTrue="1" operator="equal">
      <formula>"J38"</formula>
    </cfRule>
    <cfRule type="cellIs" dxfId="256" priority="165" stopIfTrue="1" operator="equal">
      <formula>"CA"</formula>
    </cfRule>
    <cfRule type="cellIs" dxfId="255" priority="166" stopIfTrue="1" operator="equal">
      <formula>"S20"</formula>
    </cfRule>
    <cfRule type="cellIs" dxfId="254" priority="167" stopIfTrue="1" operator="equal">
      <formula>"J1"</formula>
    </cfRule>
    <cfRule type="cellIs" dxfId="253" priority="168" stopIfTrue="1" operator="equal">
      <formula>"R"</formula>
    </cfRule>
  </conditionalFormatting>
  <conditionalFormatting sqref="B78:G78">
    <cfRule type="cellIs" dxfId="252" priority="169" stopIfTrue="1" operator="equal">
      <formula>"N5"</formula>
    </cfRule>
    <cfRule type="cellIs" dxfId="251" priority="170" stopIfTrue="1" operator="equal">
      <formula>"CA"</formula>
    </cfRule>
    <cfRule type="cellIs" dxfId="250" priority="172" stopIfTrue="1" operator="equal">
      <formula>"R"</formula>
    </cfRule>
    <cfRule type="cellIs" dxfId="249" priority="173" stopIfTrue="1" operator="equal">
      <formula>"S20"</formula>
    </cfRule>
    <cfRule type="cellIs" dxfId="248" priority="174" stopIfTrue="1" operator="equal">
      <formula>"J38"</formula>
    </cfRule>
  </conditionalFormatting>
  <conditionalFormatting sqref="B78:G78">
    <cfRule type="cellIs" dxfId="247" priority="171" stopIfTrue="1" operator="equal">
      <formula>"J1"</formula>
    </cfRule>
  </conditionalFormatting>
  <conditionalFormatting sqref="O78:S78 K78:L78 V78:Z78">
    <cfRule type="cellIs" dxfId="246" priority="153" stopIfTrue="1" operator="equal">
      <formula>"RH"</formula>
    </cfRule>
    <cfRule type="cellIs" dxfId="245" priority="154" stopIfTrue="1" operator="equal">
      <formula>"CP"</formula>
    </cfRule>
    <cfRule type="cellIs" dxfId="244" priority="155" stopIfTrue="1" operator="equal">
      <formula>"N5"</formula>
    </cfRule>
    <cfRule type="cellIs" dxfId="243" priority="156" stopIfTrue="1" operator="equal">
      <formula>"J38"</formula>
    </cfRule>
    <cfRule type="cellIs" dxfId="242" priority="157" stopIfTrue="1" operator="equal">
      <formula>"CA"</formula>
    </cfRule>
    <cfRule type="cellIs" dxfId="241" priority="158" stopIfTrue="1" operator="equal">
      <formula>"S20"</formula>
    </cfRule>
    <cfRule type="cellIs" dxfId="240" priority="159" stopIfTrue="1" operator="equal">
      <formula>"J1"</formula>
    </cfRule>
    <cfRule type="cellIs" dxfId="239" priority="160" stopIfTrue="1" operator="equal">
      <formula>"R"</formula>
    </cfRule>
  </conditionalFormatting>
  <conditionalFormatting sqref="M78:N78">
    <cfRule type="cellIs" dxfId="238" priority="145" stopIfTrue="1" operator="equal">
      <formula>"RH"</formula>
    </cfRule>
    <cfRule type="cellIs" dxfId="237" priority="146" stopIfTrue="1" operator="equal">
      <formula>"CP"</formula>
    </cfRule>
    <cfRule type="cellIs" dxfId="236" priority="147" stopIfTrue="1" operator="equal">
      <formula>"N5"</formula>
    </cfRule>
    <cfRule type="cellIs" dxfId="235" priority="148" stopIfTrue="1" operator="equal">
      <formula>"J38"</formula>
    </cfRule>
    <cfRule type="cellIs" dxfId="234" priority="149" stopIfTrue="1" operator="equal">
      <formula>"CA"</formula>
    </cfRule>
    <cfRule type="cellIs" dxfId="233" priority="150" stopIfTrue="1" operator="equal">
      <formula>"S20"</formula>
    </cfRule>
    <cfRule type="cellIs" dxfId="232" priority="151" stopIfTrue="1" operator="equal">
      <formula>"J1"</formula>
    </cfRule>
    <cfRule type="cellIs" dxfId="231" priority="152" stopIfTrue="1" operator="equal">
      <formula>"R"</formula>
    </cfRule>
  </conditionalFormatting>
  <conditionalFormatting sqref="T78:U78">
    <cfRule type="cellIs" dxfId="230" priority="137" stopIfTrue="1" operator="equal">
      <formula>"RH"</formula>
    </cfRule>
    <cfRule type="cellIs" dxfId="229" priority="138" stopIfTrue="1" operator="equal">
      <formula>"CP"</formula>
    </cfRule>
    <cfRule type="cellIs" dxfId="228" priority="139" stopIfTrue="1" operator="equal">
      <formula>"N5"</formula>
    </cfRule>
    <cfRule type="cellIs" dxfId="227" priority="140" stopIfTrue="1" operator="equal">
      <formula>"J38"</formula>
    </cfRule>
    <cfRule type="cellIs" dxfId="226" priority="141" stopIfTrue="1" operator="equal">
      <formula>"CA"</formula>
    </cfRule>
    <cfRule type="cellIs" dxfId="225" priority="142" stopIfTrue="1" operator="equal">
      <formula>"S20"</formula>
    </cfRule>
    <cfRule type="cellIs" dxfId="224" priority="143" stopIfTrue="1" operator="equal">
      <formula>"J1"</formula>
    </cfRule>
    <cfRule type="cellIs" dxfId="223" priority="144" stopIfTrue="1" operator="equal">
      <formula>"R"</formula>
    </cfRule>
  </conditionalFormatting>
  <conditionalFormatting sqref="AA78">
    <cfRule type="cellIs" dxfId="222" priority="129" stopIfTrue="1" operator="equal">
      <formula>"RH"</formula>
    </cfRule>
    <cfRule type="cellIs" dxfId="221" priority="130" stopIfTrue="1" operator="equal">
      <formula>"CP"</formula>
    </cfRule>
    <cfRule type="cellIs" dxfId="220" priority="131" stopIfTrue="1" operator="equal">
      <formula>"N5"</formula>
    </cfRule>
    <cfRule type="cellIs" dxfId="219" priority="132" stopIfTrue="1" operator="equal">
      <formula>"J38"</formula>
    </cfRule>
    <cfRule type="cellIs" dxfId="218" priority="133" stopIfTrue="1" operator="equal">
      <formula>"CA"</formula>
    </cfRule>
    <cfRule type="cellIs" dxfId="217" priority="134" stopIfTrue="1" operator="equal">
      <formula>"S20"</formula>
    </cfRule>
    <cfRule type="cellIs" dxfId="216" priority="135" stopIfTrue="1" operator="equal">
      <formula>"J1"</formula>
    </cfRule>
    <cfRule type="cellIs" dxfId="215" priority="136" stopIfTrue="1" operator="equal">
      <formula>"R"</formula>
    </cfRule>
  </conditionalFormatting>
  <conditionalFormatting sqref="AB78">
    <cfRule type="cellIs" dxfId="214" priority="121" stopIfTrue="1" operator="equal">
      <formula>"RH"</formula>
    </cfRule>
    <cfRule type="cellIs" dxfId="213" priority="122" stopIfTrue="1" operator="equal">
      <formula>"CP"</formula>
    </cfRule>
    <cfRule type="cellIs" dxfId="212" priority="123" stopIfTrue="1" operator="equal">
      <formula>"N5"</formula>
    </cfRule>
    <cfRule type="cellIs" dxfId="211" priority="124" stopIfTrue="1" operator="equal">
      <formula>"J38"</formula>
    </cfRule>
    <cfRule type="cellIs" dxfId="210" priority="125" stopIfTrue="1" operator="equal">
      <formula>"CA"</formula>
    </cfRule>
    <cfRule type="cellIs" dxfId="209" priority="126" stopIfTrue="1" operator="equal">
      <formula>"S20"</formula>
    </cfRule>
    <cfRule type="cellIs" dxfId="208" priority="127" stopIfTrue="1" operator="equal">
      <formula>"J1"</formula>
    </cfRule>
    <cfRule type="cellIs" dxfId="207" priority="128" stopIfTrue="1" operator="equal">
      <formula>"R"</formula>
    </cfRule>
  </conditionalFormatting>
  <conditionalFormatting sqref="F85">
    <cfRule type="cellIs" dxfId="206" priority="113" stopIfTrue="1" operator="equal">
      <formula>"RH"</formula>
    </cfRule>
    <cfRule type="cellIs" dxfId="205" priority="114" stopIfTrue="1" operator="equal">
      <formula>"CP"</formula>
    </cfRule>
    <cfRule type="cellIs" dxfId="204" priority="115" stopIfTrue="1" operator="equal">
      <formula>"N5"</formula>
    </cfRule>
    <cfRule type="cellIs" dxfId="203" priority="116" stopIfTrue="1" operator="equal">
      <formula>"J38"</formula>
    </cfRule>
    <cfRule type="cellIs" dxfId="202" priority="117" stopIfTrue="1" operator="equal">
      <formula>"CA"</formula>
    </cfRule>
    <cfRule type="cellIs" dxfId="201" priority="118" stopIfTrue="1" operator="equal">
      <formula>"S20"</formula>
    </cfRule>
    <cfRule type="cellIs" dxfId="200" priority="119" stopIfTrue="1" operator="equal">
      <formula>"J1"</formula>
    </cfRule>
    <cfRule type="cellIs" dxfId="199" priority="120" stopIfTrue="1" operator="equal">
      <formula>"R"</formula>
    </cfRule>
  </conditionalFormatting>
  <conditionalFormatting sqref="C85:E85">
    <cfRule type="cellIs" dxfId="198" priority="105" stopIfTrue="1" operator="equal">
      <formula>"RH"</formula>
    </cfRule>
    <cfRule type="cellIs" dxfId="197" priority="106" stopIfTrue="1" operator="equal">
      <formula>"CP"</formula>
    </cfRule>
    <cfRule type="cellIs" dxfId="196" priority="107" stopIfTrue="1" operator="equal">
      <formula>"N5"</formula>
    </cfRule>
    <cfRule type="cellIs" dxfId="195" priority="108" stopIfTrue="1" operator="equal">
      <formula>"J38"</formula>
    </cfRule>
    <cfRule type="cellIs" dxfId="194" priority="109" stopIfTrue="1" operator="equal">
      <formula>"CA"</formula>
    </cfRule>
    <cfRule type="cellIs" dxfId="193" priority="110" stopIfTrue="1" operator="equal">
      <formula>"S20"</formula>
    </cfRule>
    <cfRule type="cellIs" dxfId="192" priority="111" stopIfTrue="1" operator="equal">
      <formula>"J1"</formula>
    </cfRule>
    <cfRule type="cellIs" dxfId="191" priority="112" stopIfTrue="1" operator="equal">
      <formula>"R"</formula>
    </cfRule>
  </conditionalFormatting>
  <conditionalFormatting sqref="G85">
    <cfRule type="cellIs" dxfId="190" priority="97" stopIfTrue="1" operator="equal">
      <formula>"RH"</formula>
    </cfRule>
    <cfRule type="cellIs" dxfId="189" priority="98" stopIfTrue="1" operator="equal">
      <formula>"CP"</formula>
    </cfRule>
    <cfRule type="cellIs" dxfId="188" priority="99" stopIfTrue="1" operator="equal">
      <formula>"N5"</formula>
    </cfRule>
    <cfRule type="cellIs" dxfId="187" priority="100" stopIfTrue="1" operator="equal">
      <formula>"J38"</formula>
    </cfRule>
    <cfRule type="cellIs" dxfId="186" priority="101" stopIfTrue="1" operator="equal">
      <formula>"CA"</formula>
    </cfRule>
    <cfRule type="cellIs" dxfId="185" priority="102" stopIfTrue="1" operator="equal">
      <formula>"S20"</formula>
    </cfRule>
    <cfRule type="cellIs" dxfId="184" priority="103" stopIfTrue="1" operator="equal">
      <formula>"J1"</formula>
    </cfRule>
    <cfRule type="cellIs" dxfId="183" priority="104" stopIfTrue="1" operator="equal">
      <formula>"R"</formula>
    </cfRule>
  </conditionalFormatting>
  <conditionalFormatting sqref="H85:J85">
    <cfRule type="cellIs" dxfId="182" priority="91" stopIfTrue="1" operator="equal">
      <formula>"N5"</formula>
    </cfRule>
    <cfRule type="cellIs" dxfId="181" priority="92" stopIfTrue="1" operator="equal">
      <formula>"CA"</formula>
    </cfRule>
    <cfRule type="cellIs" dxfId="180" priority="94" stopIfTrue="1" operator="equal">
      <formula>"R"</formula>
    </cfRule>
    <cfRule type="cellIs" dxfId="179" priority="95" stopIfTrue="1" operator="equal">
      <formula>"S20"</formula>
    </cfRule>
    <cfRule type="cellIs" dxfId="178" priority="96" stopIfTrue="1" operator="equal">
      <formula>"J38"</formula>
    </cfRule>
  </conditionalFormatting>
  <conditionalFormatting sqref="H85:J85">
    <cfRule type="cellIs" dxfId="177" priority="93" stopIfTrue="1" operator="equal">
      <formula>"J1"</formula>
    </cfRule>
  </conditionalFormatting>
  <conditionalFormatting sqref="K85:Q85">
    <cfRule type="cellIs" dxfId="176" priority="85" stopIfTrue="1" operator="equal">
      <formula>"N5"</formula>
    </cfRule>
    <cfRule type="cellIs" dxfId="175" priority="86" stopIfTrue="1" operator="equal">
      <formula>"CA"</formula>
    </cfRule>
    <cfRule type="cellIs" dxfId="174" priority="88" stopIfTrue="1" operator="equal">
      <formula>"R"</formula>
    </cfRule>
    <cfRule type="cellIs" dxfId="173" priority="89" stopIfTrue="1" operator="equal">
      <formula>"S20"</formula>
    </cfRule>
    <cfRule type="cellIs" dxfId="172" priority="90" stopIfTrue="1" operator="equal">
      <formula>"J38"</formula>
    </cfRule>
  </conditionalFormatting>
  <conditionalFormatting sqref="K85:Q85">
    <cfRule type="cellIs" dxfId="171" priority="87" stopIfTrue="1" operator="equal">
      <formula>"J1"</formula>
    </cfRule>
  </conditionalFormatting>
  <conditionalFormatting sqref="R85:S85">
    <cfRule type="cellIs" dxfId="170" priority="79" stopIfTrue="1" operator="equal">
      <formula>"N5"</formula>
    </cfRule>
    <cfRule type="cellIs" dxfId="169" priority="80" stopIfTrue="1" operator="equal">
      <formula>"CA"</formula>
    </cfRule>
    <cfRule type="cellIs" dxfId="168" priority="82" stopIfTrue="1" operator="equal">
      <formula>"R"</formula>
    </cfRule>
    <cfRule type="cellIs" dxfId="167" priority="83" stopIfTrue="1" operator="equal">
      <formula>"S20"</formula>
    </cfRule>
    <cfRule type="cellIs" dxfId="166" priority="84" stopIfTrue="1" operator="equal">
      <formula>"J38"</formula>
    </cfRule>
  </conditionalFormatting>
  <conditionalFormatting sqref="R85:S85">
    <cfRule type="cellIs" dxfId="165" priority="81" stopIfTrue="1" operator="equal">
      <formula>"J1"</formula>
    </cfRule>
  </conditionalFormatting>
  <conditionalFormatting sqref="T85:Y85">
    <cfRule type="cellIs" dxfId="164" priority="73" stopIfTrue="1" operator="equal">
      <formula>"N5"</formula>
    </cfRule>
    <cfRule type="cellIs" dxfId="163" priority="74" stopIfTrue="1" operator="equal">
      <formula>"CA"</formula>
    </cfRule>
    <cfRule type="cellIs" dxfId="162" priority="76" stopIfTrue="1" operator="equal">
      <formula>"R"</formula>
    </cfRule>
    <cfRule type="cellIs" dxfId="161" priority="77" stopIfTrue="1" operator="equal">
      <formula>"S20"</formula>
    </cfRule>
    <cfRule type="cellIs" dxfId="160" priority="78" stopIfTrue="1" operator="equal">
      <formula>"J38"</formula>
    </cfRule>
  </conditionalFormatting>
  <conditionalFormatting sqref="T85:Y85">
    <cfRule type="cellIs" dxfId="159" priority="75" stopIfTrue="1" operator="equal">
      <formula>"J1"</formula>
    </cfRule>
  </conditionalFormatting>
  <conditionalFormatting sqref="Z85">
    <cfRule type="cellIs" dxfId="158" priority="67" stopIfTrue="1" operator="equal">
      <formula>"N5"</formula>
    </cfRule>
    <cfRule type="cellIs" dxfId="157" priority="68" stopIfTrue="1" operator="equal">
      <formula>"CA"</formula>
    </cfRule>
    <cfRule type="cellIs" dxfId="156" priority="70" stopIfTrue="1" operator="equal">
      <formula>"R"</formula>
    </cfRule>
    <cfRule type="cellIs" dxfId="155" priority="71" stopIfTrue="1" operator="equal">
      <formula>"S20"</formula>
    </cfRule>
    <cfRule type="cellIs" dxfId="154" priority="72" stopIfTrue="1" operator="equal">
      <formula>"J38"</formula>
    </cfRule>
  </conditionalFormatting>
  <conditionalFormatting sqref="Z85">
    <cfRule type="cellIs" dxfId="153" priority="69" stopIfTrue="1" operator="equal">
      <formula>"J1"</formula>
    </cfRule>
  </conditionalFormatting>
  <conditionalFormatting sqref="AA85:AB85">
    <cfRule type="cellIs" dxfId="152" priority="59" stopIfTrue="1" operator="equal">
      <formula>"RH"</formula>
    </cfRule>
    <cfRule type="cellIs" dxfId="151" priority="60" stopIfTrue="1" operator="equal">
      <formula>"CP"</formula>
    </cfRule>
    <cfRule type="cellIs" dxfId="150" priority="61" stopIfTrue="1" operator="equal">
      <formula>"N5"</formula>
    </cfRule>
    <cfRule type="cellIs" dxfId="149" priority="62" stopIfTrue="1" operator="equal">
      <formula>"J38"</formula>
    </cfRule>
    <cfRule type="cellIs" dxfId="148" priority="63" stopIfTrue="1" operator="equal">
      <formula>"CA"</formula>
    </cfRule>
    <cfRule type="cellIs" dxfId="147" priority="64" stopIfTrue="1" operator="equal">
      <formula>"S20"</formula>
    </cfRule>
    <cfRule type="cellIs" dxfId="146" priority="65" stopIfTrue="1" operator="equal">
      <formula>"J1"</formula>
    </cfRule>
    <cfRule type="cellIs" dxfId="145" priority="66" stopIfTrue="1" operator="equal">
      <formula>"R"</formula>
    </cfRule>
  </conditionalFormatting>
  <conditionalFormatting sqref="AC85:AF85">
    <cfRule type="cellIs" dxfId="144" priority="53" stopIfTrue="1" operator="equal">
      <formula>"N5"</formula>
    </cfRule>
    <cfRule type="cellIs" dxfId="143" priority="54" stopIfTrue="1" operator="equal">
      <formula>"CA"</formula>
    </cfRule>
    <cfRule type="cellIs" dxfId="142" priority="56" stopIfTrue="1" operator="equal">
      <formula>"R"</formula>
    </cfRule>
    <cfRule type="cellIs" dxfId="141" priority="57" stopIfTrue="1" operator="equal">
      <formula>"S20"</formula>
    </cfRule>
    <cfRule type="cellIs" dxfId="140" priority="58" stopIfTrue="1" operator="equal">
      <formula>"J38"</formula>
    </cfRule>
  </conditionalFormatting>
  <conditionalFormatting sqref="AC85:AF85">
    <cfRule type="cellIs" dxfId="139" priority="55" stopIfTrue="1" operator="equal">
      <formula>"J1"</formula>
    </cfRule>
  </conditionalFormatting>
  <conditionalFormatting sqref="B92:J92">
    <cfRule type="cellIs" dxfId="138" priority="47" stopIfTrue="1" operator="equal">
      <formula>"N5"</formula>
    </cfRule>
    <cfRule type="cellIs" dxfId="137" priority="48" stopIfTrue="1" operator="equal">
      <formula>"CA"</formula>
    </cfRule>
    <cfRule type="cellIs" dxfId="136" priority="50" stopIfTrue="1" operator="equal">
      <formula>"R"</formula>
    </cfRule>
    <cfRule type="cellIs" dxfId="135" priority="51" stopIfTrue="1" operator="equal">
      <formula>"S20"</formula>
    </cfRule>
    <cfRule type="cellIs" dxfId="134" priority="52" stopIfTrue="1" operator="equal">
      <formula>"J38"</formula>
    </cfRule>
  </conditionalFormatting>
  <conditionalFormatting sqref="B92:J92">
    <cfRule type="cellIs" dxfId="133" priority="49" stopIfTrue="1" operator="equal">
      <formula>"J1"</formula>
    </cfRule>
  </conditionalFormatting>
  <conditionalFormatting sqref="Q92:S92">
    <cfRule type="cellIs" dxfId="132" priority="33" stopIfTrue="1" operator="equal">
      <formula>"RH"</formula>
    </cfRule>
    <cfRule type="cellIs" dxfId="131" priority="34" stopIfTrue="1" operator="equal">
      <formula>"CP"</formula>
    </cfRule>
    <cfRule type="cellIs" dxfId="130" priority="35" stopIfTrue="1" operator="equal">
      <formula>"N5"</formula>
    </cfRule>
    <cfRule type="cellIs" dxfId="129" priority="36" stopIfTrue="1" operator="equal">
      <formula>"J38"</formula>
    </cfRule>
    <cfRule type="cellIs" dxfId="128" priority="37" stopIfTrue="1" operator="equal">
      <formula>"CA"</formula>
    </cfRule>
    <cfRule type="cellIs" dxfId="127" priority="38" stopIfTrue="1" operator="equal">
      <formula>"S20"</formula>
    </cfRule>
    <cfRule type="cellIs" dxfId="126" priority="39" stopIfTrue="1" operator="equal">
      <formula>"J1"</formula>
    </cfRule>
    <cfRule type="cellIs" dxfId="125" priority="40" stopIfTrue="1" operator="equal">
      <formula>"R"</formula>
    </cfRule>
  </conditionalFormatting>
  <conditionalFormatting sqref="K92:P92">
    <cfRule type="cellIs" dxfId="124" priority="41" stopIfTrue="1" operator="equal">
      <formula>"N5"</formula>
    </cfRule>
    <cfRule type="cellIs" dxfId="123" priority="42" stopIfTrue="1" operator="equal">
      <formula>"CA"</formula>
    </cfRule>
    <cfRule type="cellIs" dxfId="122" priority="44" stopIfTrue="1" operator="equal">
      <formula>"R"</formula>
    </cfRule>
    <cfRule type="cellIs" dxfId="121" priority="45" stopIfTrue="1" operator="equal">
      <formula>"S20"</formula>
    </cfRule>
    <cfRule type="cellIs" dxfId="120" priority="46" stopIfTrue="1" operator="equal">
      <formula>"J38"</formula>
    </cfRule>
  </conditionalFormatting>
  <conditionalFormatting sqref="K92:P92">
    <cfRule type="cellIs" dxfId="119" priority="43" stopIfTrue="1" operator="equal">
      <formula>"J1"</formula>
    </cfRule>
  </conditionalFormatting>
  <conditionalFormatting sqref="T92:U92">
    <cfRule type="cellIs" dxfId="118" priority="25" stopIfTrue="1" operator="equal">
      <formula>"RH"</formula>
    </cfRule>
    <cfRule type="cellIs" dxfId="117" priority="26" stopIfTrue="1" operator="equal">
      <formula>"CP"</formula>
    </cfRule>
    <cfRule type="cellIs" dxfId="116" priority="27" stopIfTrue="1" operator="equal">
      <formula>"N5"</formula>
    </cfRule>
    <cfRule type="cellIs" dxfId="115" priority="28" stopIfTrue="1" operator="equal">
      <formula>"J38"</formula>
    </cfRule>
    <cfRule type="cellIs" dxfId="114" priority="29" stopIfTrue="1" operator="equal">
      <formula>"CA"</formula>
    </cfRule>
    <cfRule type="cellIs" dxfId="113" priority="30" stopIfTrue="1" operator="equal">
      <formula>"S20"</formula>
    </cfRule>
    <cfRule type="cellIs" dxfId="112" priority="31" stopIfTrue="1" operator="equal">
      <formula>"J1"</formula>
    </cfRule>
    <cfRule type="cellIs" dxfId="111" priority="32" stopIfTrue="1" operator="equal">
      <formula>"R"</formula>
    </cfRule>
  </conditionalFormatting>
  <conditionalFormatting sqref="V92:W92">
    <cfRule type="cellIs" dxfId="110" priority="17" stopIfTrue="1" operator="equal">
      <formula>"RH"</formula>
    </cfRule>
    <cfRule type="cellIs" dxfId="109" priority="18" stopIfTrue="1" operator="equal">
      <formula>"CP"</formula>
    </cfRule>
    <cfRule type="cellIs" dxfId="108" priority="19" stopIfTrue="1" operator="equal">
      <formula>"N5"</formula>
    </cfRule>
    <cfRule type="cellIs" dxfId="107" priority="20" stopIfTrue="1" operator="equal">
      <formula>"J38"</formula>
    </cfRule>
    <cfRule type="cellIs" dxfId="106" priority="21" stopIfTrue="1" operator="equal">
      <formula>"CA"</formula>
    </cfRule>
    <cfRule type="cellIs" dxfId="105" priority="22" stopIfTrue="1" operator="equal">
      <formula>"S20"</formula>
    </cfRule>
    <cfRule type="cellIs" dxfId="104" priority="23" stopIfTrue="1" operator="equal">
      <formula>"J1"</formula>
    </cfRule>
    <cfRule type="cellIs" dxfId="103" priority="24" stopIfTrue="1" operator="equal">
      <formula>"R"</formula>
    </cfRule>
  </conditionalFormatting>
  <conditionalFormatting sqref="X92:AB92 AE92:AF92">
    <cfRule type="cellIs" dxfId="102" priority="9" stopIfTrue="1" operator="equal">
      <formula>"RH"</formula>
    </cfRule>
    <cfRule type="cellIs" dxfId="101" priority="10" stopIfTrue="1" operator="equal">
      <formula>"CP"</formula>
    </cfRule>
    <cfRule type="cellIs" dxfId="100" priority="11" stopIfTrue="1" operator="equal">
      <formula>"N5"</formula>
    </cfRule>
    <cfRule type="cellIs" dxfId="99" priority="12" stopIfTrue="1" operator="equal">
      <formula>"J38"</formula>
    </cfRule>
    <cfRule type="cellIs" dxfId="98" priority="13" stopIfTrue="1" operator="equal">
      <formula>"CA"</formula>
    </cfRule>
    <cfRule type="cellIs" dxfId="97" priority="14" stopIfTrue="1" operator="equal">
      <formula>"S20"</formula>
    </cfRule>
    <cfRule type="cellIs" dxfId="96" priority="15" stopIfTrue="1" operator="equal">
      <formula>"J1"</formula>
    </cfRule>
    <cfRule type="cellIs" dxfId="95" priority="16" stopIfTrue="1" operator="equal">
      <formula>"R"</formula>
    </cfRule>
  </conditionalFormatting>
  <conditionalFormatting sqref="AC92:AD92">
    <cfRule type="cellIs" dxfId="94" priority="1" stopIfTrue="1" operator="equal">
      <formula>"RH"</formula>
    </cfRule>
    <cfRule type="cellIs" dxfId="93" priority="2" stopIfTrue="1" operator="equal">
      <formula>"CP"</formula>
    </cfRule>
    <cfRule type="cellIs" dxfId="92" priority="3" stopIfTrue="1" operator="equal">
      <formula>"N5"</formula>
    </cfRule>
    <cfRule type="cellIs" dxfId="91" priority="4" stopIfTrue="1" operator="equal">
      <formula>"J38"</formula>
    </cfRule>
    <cfRule type="cellIs" dxfId="90" priority="5" stopIfTrue="1" operator="equal">
      <formula>"CA"</formula>
    </cfRule>
    <cfRule type="cellIs" dxfId="89" priority="6" stopIfTrue="1" operator="equal">
      <formula>"S20"</formula>
    </cfRule>
    <cfRule type="cellIs" dxfId="88" priority="7" stopIfTrue="1" operator="equal">
      <formula>"J1"</formula>
    </cfRule>
    <cfRule type="cellIs" dxfId="87" priority="8" stopIfTrue="1" operator="equal">
      <formula>"R"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101"/>
  <sheetViews>
    <sheetView showGridLines="0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16" customWidth="1"/>
    <col min="2" max="8" width="4.7109375" customWidth="1"/>
    <col min="9" max="9" width="4.28515625" customWidth="1"/>
    <col min="10" max="22" width="4.7109375" customWidth="1"/>
    <col min="23" max="23" width="4.42578125" customWidth="1"/>
    <col min="24" max="32" width="4.7109375" customWidth="1"/>
    <col min="33" max="33" width="3" customWidth="1"/>
    <col min="34" max="34" width="5.140625" customWidth="1"/>
    <col min="35" max="35" width="7.85546875" customWidth="1"/>
    <col min="36" max="36" width="2.28515625" customWidth="1"/>
    <col min="37" max="37" width="5" customWidth="1"/>
    <col min="38" max="38" width="10" customWidth="1"/>
    <col min="39" max="39" width="2.42578125" customWidth="1"/>
    <col min="40" max="40" width="5" customWidth="1"/>
    <col min="41" max="41" width="7.7109375" customWidth="1"/>
    <col min="42" max="42" width="2.28515625" customWidth="1"/>
    <col min="43" max="43" width="5" customWidth="1"/>
    <col min="45" max="45" width="2.5703125" customWidth="1"/>
    <col min="46" max="46" width="9.5703125" bestFit="1" customWidth="1"/>
    <col min="48" max="48" width="1.85546875" customWidth="1"/>
    <col min="51" max="51" width="7.7109375" customWidth="1"/>
  </cols>
  <sheetData>
    <row r="1" spans="1:53" ht="14.45" x14ac:dyDescent="0.3">
      <c r="AI1" s="137" t="s">
        <v>11</v>
      </c>
      <c r="AJ1" s="137"/>
      <c r="AK1" s="74"/>
      <c r="AL1" s="137" t="s">
        <v>6</v>
      </c>
      <c r="AM1" s="74"/>
      <c r="AN1" s="74"/>
      <c r="AO1" s="137" t="s">
        <v>9</v>
      </c>
      <c r="AP1" s="74"/>
      <c r="AQ1" s="74"/>
      <c r="AR1" s="137" t="s">
        <v>7</v>
      </c>
      <c r="AT1" s="77" t="s">
        <v>25</v>
      </c>
      <c r="AU1" s="137" t="s">
        <v>27</v>
      </c>
      <c r="AW1" s="139" t="s">
        <v>36</v>
      </c>
      <c r="AX1" s="139" t="s">
        <v>37</v>
      </c>
    </row>
    <row r="2" spans="1:53" ht="17.25" customHeight="1" x14ac:dyDescent="0.25">
      <c r="B2" s="155" t="s">
        <v>13</v>
      </c>
      <c r="C2" s="155"/>
      <c r="D2" s="155"/>
      <c r="E2" s="72"/>
      <c r="F2" s="155" t="s">
        <v>26</v>
      </c>
      <c r="G2" s="155"/>
      <c r="I2" s="74" t="s">
        <v>20</v>
      </c>
      <c r="J2" s="74"/>
      <c r="K2" s="74"/>
      <c r="L2" s="74"/>
      <c r="M2" s="74"/>
      <c r="N2" s="77" t="s">
        <v>19</v>
      </c>
      <c r="O2" s="156">
        <v>65.041666666666671</v>
      </c>
      <c r="P2" s="156"/>
      <c r="R2" s="157" t="str">
        <f>IF(O2&gt;O3,TEXT((O2-O3),"-[h]:mm"),TEXT((O3-O2),"[h]:mm"))</f>
        <v>-30:38</v>
      </c>
      <c r="S2" s="157"/>
      <c r="W2" s="158" t="s">
        <v>21</v>
      </c>
      <c r="X2" s="158"/>
      <c r="Y2" s="158"/>
      <c r="Z2" s="158"/>
      <c r="AA2" s="158"/>
      <c r="AB2" s="158" t="s">
        <v>30</v>
      </c>
      <c r="AC2" s="158"/>
      <c r="AD2" s="158"/>
      <c r="AE2" s="158"/>
      <c r="AI2" s="136">
        <v>0.53194444444444444</v>
      </c>
      <c r="AJ2" s="136"/>
      <c r="AK2" s="76"/>
      <c r="AL2" s="136">
        <v>0.5</v>
      </c>
      <c r="AM2" s="76"/>
      <c r="AN2" s="76"/>
      <c r="AO2" s="136">
        <v>0.3125</v>
      </c>
      <c r="AP2" s="76"/>
      <c r="AQ2" s="76"/>
      <c r="AR2" s="136">
        <v>0.3125</v>
      </c>
      <c r="AT2" s="92">
        <v>0.29166666666666669</v>
      </c>
      <c r="AU2" s="92">
        <v>0.5</v>
      </c>
      <c r="AW2" s="138">
        <v>0</v>
      </c>
      <c r="AX2" s="138">
        <v>0</v>
      </c>
      <c r="AY2" s="23">
        <f>AW2-AX2</f>
        <v>0</v>
      </c>
    </row>
    <row r="3" spans="1:53" ht="14.45" customHeight="1" x14ac:dyDescent="0.25">
      <c r="A3" s="23">
        <v>65.041666666666671</v>
      </c>
      <c r="B3" s="159">
        <f>AU88</f>
        <v>71.931944444444454</v>
      </c>
      <c r="C3" s="159"/>
      <c r="D3" s="159"/>
      <c r="E3" s="24"/>
      <c r="F3" s="160">
        <f>AX85+BA85</f>
        <v>0</v>
      </c>
      <c r="G3" s="160"/>
      <c r="I3" s="156">
        <v>71.93194444444444</v>
      </c>
      <c r="J3" s="156"/>
      <c r="K3" s="137" t="s">
        <v>18</v>
      </c>
      <c r="L3" s="156">
        <v>8.1666666666666661</v>
      </c>
      <c r="M3" s="156"/>
      <c r="N3" s="77" t="s">
        <v>19</v>
      </c>
      <c r="O3" s="156">
        <f>I3-L3</f>
        <v>63.765277777777776</v>
      </c>
      <c r="P3" s="158"/>
      <c r="R3" s="157"/>
      <c r="S3" s="157"/>
      <c r="W3" s="148">
        <v>0</v>
      </c>
      <c r="X3" s="148"/>
      <c r="Y3" s="148"/>
      <c r="Z3" s="148"/>
      <c r="AA3" s="148"/>
      <c r="AB3" s="161" t="str">
        <f>IF(W3&gt;A4,TEXT((W3+A4),"-[h]:mm"),TEXT((A4+W3),"[h]:mm"))</f>
        <v>165:22</v>
      </c>
      <c r="AC3" s="162"/>
      <c r="AD3" s="162"/>
      <c r="AE3" s="162"/>
    </row>
    <row r="4" spans="1:53" ht="14.45" customHeight="1" x14ac:dyDescent="0.25">
      <c r="A4" s="118" t="str">
        <f>IF(A3&gt;B3,TEXT((A3-B3),"-[h]:mm"),TEXT((B3-A3),"[h]:mm"))</f>
        <v>165:22</v>
      </c>
      <c r="B4" s="159"/>
      <c r="C4" s="159"/>
      <c r="D4" s="159"/>
      <c r="F4" s="160"/>
      <c r="G4" s="160"/>
      <c r="I4" s="24"/>
      <c r="J4" s="24"/>
      <c r="W4" s="148"/>
      <c r="X4" s="148"/>
      <c r="Y4" s="148"/>
      <c r="Z4" s="148"/>
      <c r="AA4" s="148"/>
      <c r="AB4" s="162"/>
      <c r="AC4" s="162"/>
      <c r="AD4" s="162"/>
      <c r="AE4" s="162"/>
    </row>
    <row r="5" spans="1:53" thickBot="1" x14ac:dyDescent="0.35">
      <c r="I5" s="135"/>
    </row>
    <row r="6" spans="1:53" x14ac:dyDescent="0.25">
      <c r="A6" s="149">
        <f>DATE(2017,1,1)</f>
        <v>41274</v>
      </c>
      <c r="B6" s="67" t="s">
        <v>4</v>
      </c>
      <c r="C6" s="1" t="s">
        <v>5</v>
      </c>
      <c r="D6" s="1" t="s">
        <v>0</v>
      </c>
      <c r="E6" s="1" t="s">
        <v>0</v>
      </c>
      <c r="F6" s="108" t="s">
        <v>1</v>
      </c>
      <c r="G6" s="1" t="s">
        <v>2</v>
      </c>
      <c r="H6" s="40" t="s">
        <v>3</v>
      </c>
      <c r="I6" s="40" t="s">
        <v>4</v>
      </c>
      <c r="J6" s="1" t="s">
        <v>5</v>
      </c>
      <c r="K6" s="1" t="s">
        <v>0</v>
      </c>
      <c r="L6" s="1" t="s">
        <v>0</v>
      </c>
      <c r="M6" s="1" t="s">
        <v>1</v>
      </c>
      <c r="N6" s="1" t="s">
        <v>2</v>
      </c>
      <c r="O6" s="40" t="s">
        <v>3</v>
      </c>
      <c r="P6" s="40" t="s">
        <v>4</v>
      </c>
      <c r="Q6" s="1" t="s">
        <v>5</v>
      </c>
      <c r="R6" s="1" t="s">
        <v>0</v>
      </c>
      <c r="S6" s="1" t="s">
        <v>0</v>
      </c>
      <c r="T6" s="1" t="s">
        <v>1</v>
      </c>
      <c r="U6" s="1" t="s">
        <v>2</v>
      </c>
      <c r="V6" s="40" t="s">
        <v>3</v>
      </c>
      <c r="W6" s="40" t="s">
        <v>4</v>
      </c>
      <c r="X6" s="1" t="s">
        <v>5</v>
      </c>
      <c r="Y6" s="1" t="s">
        <v>0</v>
      </c>
      <c r="Z6" s="1" t="s">
        <v>0</v>
      </c>
      <c r="AA6" s="108" t="s">
        <v>1</v>
      </c>
      <c r="AB6" s="1" t="s">
        <v>2</v>
      </c>
      <c r="AC6" s="40" t="s">
        <v>3</v>
      </c>
      <c r="AD6" s="40" t="s">
        <v>4</v>
      </c>
      <c r="AE6" s="1" t="s">
        <v>5</v>
      </c>
      <c r="AF6" s="1" t="s">
        <v>0</v>
      </c>
      <c r="AH6" s="151" t="s">
        <v>11</v>
      </c>
      <c r="AI6" s="151"/>
      <c r="AK6" s="152" t="s">
        <v>6</v>
      </c>
      <c r="AL6" s="152"/>
      <c r="AN6" s="153" t="s">
        <v>9</v>
      </c>
      <c r="AO6" s="153"/>
      <c r="AQ6" s="154" t="s">
        <v>7</v>
      </c>
      <c r="AR6" s="154"/>
      <c r="AT6" s="165" t="s">
        <v>16</v>
      </c>
      <c r="AU6" s="165"/>
      <c r="AW6" s="166" t="s">
        <v>25</v>
      </c>
      <c r="AX6" s="166"/>
      <c r="AZ6" s="166" t="s">
        <v>27</v>
      </c>
      <c r="BA6" s="166"/>
    </row>
    <row r="7" spans="1:53" ht="15.75" thickBot="1" x14ac:dyDescent="0.3">
      <c r="A7" s="150"/>
      <c r="B7" s="81">
        <v>1</v>
      </c>
      <c r="C7" s="102">
        <v>2</v>
      </c>
      <c r="D7" s="102">
        <v>3</v>
      </c>
      <c r="E7" s="102">
        <v>4</v>
      </c>
      <c r="F7" s="102">
        <v>5</v>
      </c>
      <c r="G7" s="102">
        <v>6</v>
      </c>
      <c r="H7" s="41">
        <v>7</v>
      </c>
      <c r="I7" s="41">
        <v>8</v>
      </c>
      <c r="J7" s="102">
        <v>9</v>
      </c>
      <c r="K7" s="102">
        <v>10</v>
      </c>
      <c r="L7" s="102">
        <v>11</v>
      </c>
      <c r="M7" s="102">
        <v>12</v>
      </c>
      <c r="N7" s="102">
        <v>13</v>
      </c>
      <c r="O7" s="41">
        <v>14</v>
      </c>
      <c r="P7" s="41">
        <v>15</v>
      </c>
      <c r="Q7" s="102">
        <v>16</v>
      </c>
      <c r="R7" s="102">
        <v>17</v>
      </c>
      <c r="S7" s="102">
        <v>18</v>
      </c>
      <c r="T7" s="102">
        <v>19</v>
      </c>
      <c r="U7" s="102">
        <v>20</v>
      </c>
      <c r="V7" s="41">
        <v>21</v>
      </c>
      <c r="W7" s="41">
        <v>22</v>
      </c>
      <c r="X7" s="102">
        <v>23</v>
      </c>
      <c r="Y7" s="102">
        <v>24</v>
      </c>
      <c r="Z7" s="102">
        <v>25</v>
      </c>
      <c r="AA7" s="102">
        <v>26</v>
      </c>
      <c r="AB7" s="102">
        <v>27</v>
      </c>
      <c r="AC7" s="41">
        <v>28</v>
      </c>
      <c r="AD7" s="41">
        <v>29</v>
      </c>
      <c r="AE7" s="102">
        <v>30</v>
      </c>
      <c r="AF7" s="102">
        <v>31</v>
      </c>
      <c r="AH7" s="25" t="s">
        <v>15</v>
      </c>
      <c r="AI7" s="25" t="s">
        <v>14</v>
      </c>
      <c r="AK7" s="27" t="s">
        <v>15</v>
      </c>
      <c r="AL7" s="27" t="s">
        <v>14</v>
      </c>
      <c r="AN7" s="29" t="s">
        <v>15</v>
      </c>
      <c r="AO7" s="29" t="s">
        <v>14</v>
      </c>
      <c r="AQ7" s="31" t="s">
        <v>15</v>
      </c>
      <c r="AR7" s="31" t="s">
        <v>14</v>
      </c>
      <c r="AT7" s="33" t="s">
        <v>15</v>
      </c>
      <c r="AU7" s="33" t="s">
        <v>14</v>
      </c>
      <c r="AW7" s="91" t="s">
        <v>15</v>
      </c>
      <c r="AX7" s="91" t="s">
        <v>14</v>
      </c>
      <c r="AZ7" s="91" t="s">
        <v>15</v>
      </c>
      <c r="BA7" s="91" t="s">
        <v>14</v>
      </c>
    </row>
    <row r="8" spans="1:53" thickBot="1" x14ac:dyDescent="0.35">
      <c r="A8" s="83"/>
      <c r="B8" s="42" t="s">
        <v>6</v>
      </c>
      <c r="C8" s="42" t="s">
        <v>10</v>
      </c>
      <c r="D8" s="39" t="s">
        <v>9</v>
      </c>
      <c r="E8" s="3" t="s">
        <v>9</v>
      </c>
      <c r="F8" s="35" t="s">
        <v>9</v>
      </c>
      <c r="G8" s="35" t="s">
        <v>9</v>
      </c>
      <c r="H8" s="116" t="s">
        <v>8</v>
      </c>
      <c r="I8" s="42" t="s">
        <v>8</v>
      </c>
      <c r="J8" s="42" t="s">
        <v>11</v>
      </c>
      <c r="K8" s="39" t="s">
        <v>11</v>
      </c>
      <c r="L8" s="39" t="s">
        <v>10</v>
      </c>
      <c r="M8" s="15" t="s">
        <v>10</v>
      </c>
      <c r="N8" s="15" t="s">
        <v>10</v>
      </c>
      <c r="O8" s="116" t="s">
        <v>8</v>
      </c>
      <c r="P8" s="42" t="s">
        <v>8</v>
      </c>
      <c r="Q8" s="42" t="s">
        <v>9</v>
      </c>
      <c r="R8" s="42" t="s">
        <v>9</v>
      </c>
      <c r="S8" s="39" t="s">
        <v>9</v>
      </c>
      <c r="T8" s="8" t="s">
        <v>9</v>
      </c>
      <c r="U8" s="36" t="s">
        <v>9</v>
      </c>
      <c r="V8" s="45" t="s">
        <v>8</v>
      </c>
      <c r="W8" s="44" t="s">
        <v>8</v>
      </c>
      <c r="X8" s="46" t="s">
        <v>7</v>
      </c>
      <c r="Y8" s="46" t="s">
        <v>7</v>
      </c>
      <c r="Z8" s="46" t="s">
        <v>7</v>
      </c>
      <c r="AA8" s="46" t="s">
        <v>7</v>
      </c>
      <c r="AB8" s="46" t="s">
        <v>7</v>
      </c>
      <c r="AC8" s="45" t="s">
        <v>8</v>
      </c>
      <c r="AD8" s="44" t="s">
        <v>8</v>
      </c>
      <c r="AE8" s="48" t="s">
        <v>9</v>
      </c>
      <c r="AF8" s="48" t="s">
        <v>9</v>
      </c>
      <c r="AH8" s="25">
        <f>COUNTIF(B8:AF8,"N5")</f>
        <v>2</v>
      </c>
      <c r="AI8" s="26">
        <f>AH8*$AI$2</f>
        <v>1.0638888888888889</v>
      </c>
      <c r="AK8" s="27">
        <f>COUNTIF(B8:AF8,"J38")</f>
        <v>1</v>
      </c>
      <c r="AL8" s="28">
        <f>AK8*$AL$2</f>
        <v>0.5</v>
      </c>
      <c r="AN8" s="29">
        <f>COUNTIF(B8:AF8,"J1")</f>
        <v>11</v>
      </c>
      <c r="AO8" s="30">
        <f>AN8*$AO$2</f>
        <v>3.4375</v>
      </c>
      <c r="AQ8" s="31">
        <f>COUNTIF(A8:AF8,"S20")</f>
        <v>5</v>
      </c>
      <c r="AR8" s="32">
        <f>AQ8*$AR$2</f>
        <v>1.5625</v>
      </c>
      <c r="AT8" s="33">
        <f>SUM(AH8,AK8,AN8,AQ8)</f>
        <v>19</v>
      </c>
      <c r="AU8" s="34">
        <f>SUM(AI8,AL8,AO8,AR8)</f>
        <v>6.5638888888888891</v>
      </c>
      <c r="AW8" s="91">
        <f>COUNTIF(B8:AG8,"CA")</f>
        <v>0</v>
      </c>
      <c r="AX8" s="93">
        <f>AW8*$AT$2</f>
        <v>0</v>
      </c>
      <c r="AZ8" s="91">
        <f>COUNTIF(B8:AG8,"CP")</f>
        <v>0</v>
      </c>
      <c r="BA8" s="93">
        <f>AZ8*$AU$2</f>
        <v>0</v>
      </c>
    </row>
    <row r="9" spans="1:53" ht="14.45" x14ac:dyDescent="0.3">
      <c r="A9" s="84" t="s">
        <v>12</v>
      </c>
      <c r="B9" s="140"/>
      <c r="C9" s="140"/>
      <c r="D9" s="140"/>
      <c r="E9" s="141"/>
      <c r="F9" s="141"/>
      <c r="G9" s="140"/>
      <c r="H9" s="140"/>
      <c r="I9" s="140"/>
      <c r="J9" s="140"/>
      <c r="K9" s="140"/>
      <c r="L9" s="141"/>
      <c r="M9" s="141"/>
      <c r="N9" s="140"/>
      <c r="O9" s="140"/>
      <c r="P9" s="140"/>
      <c r="Q9" s="140"/>
      <c r="R9" s="140"/>
      <c r="S9" s="141"/>
      <c r="T9" s="141"/>
      <c r="U9" s="140"/>
      <c r="V9" s="140"/>
      <c r="W9" s="140"/>
      <c r="X9" s="140"/>
      <c r="Y9" s="140"/>
      <c r="Z9" s="141"/>
      <c r="AA9" s="141"/>
      <c r="AB9" s="140"/>
      <c r="AC9" s="140"/>
      <c r="AD9" s="140"/>
      <c r="AE9" s="140"/>
      <c r="AF9" s="85"/>
      <c r="AT9" s="74" t="s">
        <v>24</v>
      </c>
      <c r="AU9" s="34">
        <f>SUM(B9:AF9)</f>
        <v>0</v>
      </c>
    </row>
    <row r="10" spans="1:53" x14ac:dyDescent="0.25">
      <c r="A10" s="86"/>
      <c r="B10" s="86">
        <f>COUNTIF(B8:AF8,"J1")+COUNTIF(B8:AF8,"J38")+COUNTIF(B8:AF8,"N5")+COUNTIF(B8:AF8,"S20")</f>
        <v>19</v>
      </c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5"/>
      <c r="T10" s="5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H10" s="155" t="s">
        <v>22</v>
      </c>
      <c r="AI10" s="155"/>
      <c r="AK10" s="167" t="s">
        <v>23</v>
      </c>
      <c r="AL10" s="167"/>
      <c r="AQ10" s="168" t="s">
        <v>17</v>
      </c>
      <c r="AR10" s="168"/>
      <c r="AS10" s="168"/>
      <c r="AT10" s="168"/>
      <c r="AU10" s="34">
        <f>SUM(AU8:AU9)</f>
        <v>6.5638888888888891</v>
      </c>
    </row>
    <row r="11" spans="1:53" ht="14.45" x14ac:dyDescent="0.3">
      <c r="A11" s="86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H11" s="169">
        <v>0</v>
      </c>
      <c r="AI11" s="169"/>
      <c r="AJ11" s="86"/>
      <c r="AK11" s="169">
        <v>0</v>
      </c>
      <c r="AL11" s="169"/>
      <c r="AQ11" s="170">
        <f>AK11-AH11</f>
        <v>0</v>
      </c>
      <c r="AR11" s="170"/>
      <c r="AS11" s="170"/>
      <c r="AT11" s="170"/>
      <c r="AU11" s="34">
        <f>AU10+AQ11</f>
        <v>6.5638888888888891</v>
      </c>
    </row>
    <row r="12" spans="1:53" thickBot="1" x14ac:dyDescent="0.35">
      <c r="A12" s="86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</row>
    <row r="13" spans="1:53" ht="15.75" thickTop="1" x14ac:dyDescent="0.25">
      <c r="A13" s="163">
        <v>41305</v>
      </c>
      <c r="B13" s="1" t="s">
        <v>0</v>
      </c>
      <c r="C13" s="1" t="s">
        <v>1</v>
      </c>
      <c r="D13" s="1" t="s">
        <v>2</v>
      </c>
      <c r="E13" s="40" t="s">
        <v>3</v>
      </c>
      <c r="F13" s="40" t="s">
        <v>4</v>
      </c>
      <c r="G13" s="1" t="s">
        <v>5</v>
      </c>
      <c r="H13" s="1" t="s">
        <v>0</v>
      </c>
      <c r="I13" s="1" t="s">
        <v>0</v>
      </c>
      <c r="J13" s="1" t="s">
        <v>1</v>
      </c>
      <c r="K13" s="1" t="s">
        <v>2</v>
      </c>
      <c r="L13" s="40" t="s">
        <v>3</v>
      </c>
      <c r="M13" s="40" t="s">
        <v>4</v>
      </c>
      <c r="N13" s="1" t="s">
        <v>5</v>
      </c>
      <c r="O13" s="1" t="s">
        <v>0</v>
      </c>
      <c r="P13" s="1" t="s">
        <v>0</v>
      </c>
      <c r="Q13" s="1" t="s">
        <v>1</v>
      </c>
      <c r="R13" s="1" t="s">
        <v>2</v>
      </c>
      <c r="S13" s="40" t="s">
        <v>3</v>
      </c>
      <c r="T13" s="40" t="s">
        <v>4</v>
      </c>
      <c r="U13" s="1" t="s">
        <v>5</v>
      </c>
      <c r="V13" s="1" t="s">
        <v>0</v>
      </c>
      <c r="W13" s="1" t="s">
        <v>0</v>
      </c>
      <c r="X13" s="1" t="s">
        <v>1</v>
      </c>
      <c r="Y13" s="1" t="s">
        <v>2</v>
      </c>
      <c r="Z13" s="40" t="s">
        <v>3</v>
      </c>
      <c r="AA13" s="40" t="s">
        <v>4</v>
      </c>
      <c r="AB13" s="1" t="s">
        <v>5</v>
      </c>
      <c r="AC13" s="1" t="s">
        <v>0</v>
      </c>
      <c r="AD13" s="144"/>
      <c r="AE13" s="86"/>
      <c r="AF13" s="86"/>
      <c r="AH13" s="151" t="s">
        <v>11</v>
      </c>
      <c r="AI13" s="151"/>
      <c r="AK13" s="152" t="s">
        <v>6</v>
      </c>
      <c r="AL13" s="152"/>
      <c r="AN13" s="153" t="s">
        <v>9</v>
      </c>
      <c r="AO13" s="153"/>
      <c r="AQ13" s="154" t="s">
        <v>7</v>
      </c>
      <c r="AR13" s="154"/>
      <c r="AT13" s="165" t="s">
        <v>16</v>
      </c>
      <c r="AU13" s="165"/>
      <c r="AW13" s="166" t="s">
        <v>25</v>
      </c>
      <c r="AX13" s="166"/>
      <c r="AZ13" s="166" t="s">
        <v>25</v>
      </c>
      <c r="BA13" s="166"/>
    </row>
    <row r="14" spans="1:53" ht="15.75" thickBot="1" x14ac:dyDescent="0.3">
      <c r="A14" s="164"/>
      <c r="B14" s="19">
        <v>1</v>
      </c>
      <c r="C14" s="2">
        <v>2</v>
      </c>
      <c r="D14" s="2">
        <v>3</v>
      </c>
      <c r="E14" s="41">
        <v>4</v>
      </c>
      <c r="F14" s="41">
        <v>5</v>
      </c>
      <c r="G14" s="2">
        <v>6</v>
      </c>
      <c r="H14" s="2">
        <v>7</v>
      </c>
      <c r="I14" s="2">
        <v>8</v>
      </c>
      <c r="J14" s="2">
        <v>9</v>
      </c>
      <c r="K14" s="2">
        <v>10</v>
      </c>
      <c r="L14" s="41">
        <v>11</v>
      </c>
      <c r="M14" s="41">
        <v>12</v>
      </c>
      <c r="N14" s="2">
        <v>13</v>
      </c>
      <c r="O14" s="2">
        <v>14</v>
      </c>
      <c r="P14" s="2">
        <v>15</v>
      </c>
      <c r="Q14" s="2">
        <v>16</v>
      </c>
      <c r="R14" s="2">
        <v>17</v>
      </c>
      <c r="S14" s="41">
        <v>18</v>
      </c>
      <c r="T14" s="41">
        <v>19</v>
      </c>
      <c r="U14" s="2">
        <v>20</v>
      </c>
      <c r="V14" s="2">
        <v>21</v>
      </c>
      <c r="W14" s="2">
        <v>22</v>
      </c>
      <c r="X14" s="2">
        <v>23</v>
      </c>
      <c r="Y14" s="2">
        <v>24</v>
      </c>
      <c r="Z14" s="41">
        <v>25</v>
      </c>
      <c r="AA14" s="41">
        <v>26</v>
      </c>
      <c r="AB14" s="2">
        <v>27</v>
      </c>
      <c r="AC14" s="2">
        <v>28</v>
      </c>
      <c r="AD14" s="145"/>
      <c r="AE14" s="86"/>
      <c r="AF14" s="86"/>
      <c r="AH14" s="25" t="s">
        <v>15</v>
      </c>
      <c r="AI14" s="25" t="s">
        <v>14</v>
      </c>
      <c r="AK14" s="27" t="s">
        <v>15</v>
      </c>
      <c r="AL14" s="27" t="s">
        <v>14</v>
      </c>
      <c r="AN14" s="29" t="s">
        <v>15</v>
      </c>
      <c r="AO14" s="29" t="s">
        <v>14</v>
      </c>
      <c r="AQ14" s="31" t="s">
        <v>15</v>
      </c>
      <c r="AR14" s="31" t="s">
        <v>14</v>
      </c>
      <c r="AT14" s="33" t="s">
        <v>15</v>
      </c>
      <c r="AU14" s="33" t="s">
        <v>14</v>
      </c>
      <c r="AW14" s="91" t="s">
        <v>15</v>
      </c>
      <c r="AX14" s="91" t="s">
        <v>14</v>
      </c>
      <c r="AZ14" s="91" t="s">
        <v>15</v>
      </c>
      <c r="BA14" s="91" t="s">
        <v>14</v>
      </c>
    </row>
    <row r="15" spans="1:53" thickBot="1" x14ac:dyDescent="0.35">
      <c r="A15" s="83">
        <f>A8</f>
        <v>0</v>
      </c>
      <c r="B15" s="48" t="s">
        <v>9</v>
      </c>
      <c r="C15" s="8" t="s">
        <v>9</v>
      </c>
      <c r="D15" s="48" t="s">
        <v>9</v>
      </c>
      <c r="E15" s="44" t="s">
        <v>8</v>
      </c>
      <c r="F15" s="44" t="s">
        <v>8</v>
      </c>
      <c r="G15" s="8" t="s">
        <v>10</v>
      </c>
      <c r="H15" s="8" t="s">
        <v>10</v>
      </c>
      <c r="I15" s="7" t="s">
        <v>10</v>
      </c>
      <c r="J15" s="7" t="s">
        <v>10</v>
      </c>
      <c r="K15" s="36" t="s">
        <v>11</v>
      </c>
      <c r="L15" s="36" t="s">
        <v>11</v>
      </c>
      <c r="M15" s="36" t="s">
        <v>11</v>
      </c>
      <c r="N15" s="10" t="s">
        <v>10</v>
      </c>
      <c r="O15" s="11" t="s">
        <v>10</v>
      </c>
      <c r="P15" s="48" t="s">
        <v>9</v>
      </c>
      <c r="Q15" s="48" t="s">
        <v>9</v>
      </c>
      <c r="R15" s="48" t="s">
        <v>9</v>
      </c>
      <c r="S15" s="44" t="s">
        <v>8</v>
      </c>
      <c r="T15" s="44" t="s">
        <v>8</v>
      </c>
      <c r="U15" s="42" t="s">
        <v>9</v>
      </c>
      <c r="V15" s="42" t="s">
        <v>9</v>
      </c>
      <c r="W15" s="39" t="s">
        <v>9</v>
      </c>
      <c r="X15" s="8" t="s">
        <v>9</v>
      </c>
      <c r="Y15" s="36" t="s">
        <v>9</v>
      </c>
      <c r="Z15" s="44" t="s">
        <v>8</v>
      </c>
      <c r="AA15" s="44" t="s">
        <v>8</v>
      </c>
      <c r="AB15" s="48" t="s">
        <v>9</v>
      </c>
      <c r="AC15" s="8" t="s">
        <v>10</v>
      </c>
      <c r="AD15" s="146"/>
      <c r="AE15" s="86"/>
      <c r="AF15" s="86"/>
      <c r="AH15" s="25">
        <f>COUNTIF(B15:AF15,"N5")</f>
        <v>3</v>
      </c>
      <c r="AI15" s="26">
        <f>AH15*$AI$2</f>
        <v>1.5958333333333332</v>
      </c>
      <c r="AK15" s="27">
        <f>COUNTIF(B15:AF15,"J38")</f>
        <v>0</v>
      </c>
      <c r="AL15" s="28">
        <f>AK15*$AL$2</f>
        <v>0</v>
      </c>
      <c r="AN15" s="29">
        <f>COUNTIF(B15:AF15,"J1")</f>
        <v>12</v>
      </c>
      <c r="AO15" s="30">
        <f>AN15*$AO$2</f>
        <v>3.75</v>
      </c>
      <c r="AQ15" s="31">
        <f>COUNTIF(A15:AF15,"S20")</f>
        <v>0</v>
      </c>
      <c r="AR15" s="32">
        <f>AQ15*$AR$2</f>
        <v>0</v>
      </c>
      <c r="AT15" s="33">
        <f>SUM(AH15,AK15,AN15,AQ15)</f>
        <v>15</v>
      </c>
      <c r="AU15" s="34">
        <f>SUM(AI15,AL15,AO15,AR15)</f>
        <v>5.3458333333333332</v>
      </c>
      <c r="AW15" s="91">
        <f>COUNTIF(B15:AG15,"CA")</f>
        <v>0</v>
      </c>
      <c r="AX15" s="93">
        <f>AX8+AW15*$AT$2</f>
        <v>0</v>
      </c>
      <c r="AZ15" s="91">
        <f>COUNTIF(B15:AG15,"CP")</f>
        <v>0</v>
      </c>
      <c r="BA15" s="93">
        <f>BA8+AZ15*$AU$2</f>
        <v>0</v>
      </c>
    </row>
    <row r="16" spans="1:53" ht="14.45" x14ac:dyDescent="0.3">
      <c r="A16" s="84" t="s">
        <v>12</v>
      </c>
      <c r="B16" s="79"/>
      <c r="C16" s="79"/>
      <c r="D16" s="87"/>
      <c r="E16" s="79"/>
      <c r="F16" s="79"/>
      <c r="G16" s="89"/>
      <c r="H16" s="89"/>
      <c r="I16" s="79"/>
      <c r="J16" s="79"/>
      <c r="K16" s="87"/>
      <c r="L16" s="79"/>
      <c r="M16" s="79"/>
      <c r="N16" s="87"/>
      <c r="O16" s="87"/>
      <c r="P16" s="79"/>
      <c r="Q16" s="79"/>
      <c r="R16" s="87"/>
      <c r="S16" s="79"/>
      <c r="T16" s="79"/>
      <c r="U16" s="87"/>
      <c r="V16" s="87"/>
      <c r="W16" s="79"/>
      <c r="X16" s="79"/>
      <c r="Y16" s="87"/>
      <c r="Z16" s="79"/>
      <c r="AA16" s="79"/>
      <c r="AB16" s="87"/>
      <c r="AC16" s="87"/>
      <c r="AD16" s="79"/>
      <c r="AE16" s="86"/>
      <c r="AF16" s="86"/>
      <c r="AT16" s="74" t="s">
        <v>24</v>
      </c>
      <c r="AU16" s="34">
        <f>SUM(B16:AF16)</f>
        <v>0</v>
      </c>
    </row>
    <row r="17" spans="1:53" x14ac:dyDescent="0.25">
      <c r="A17" s="86"/>
      <c r="B17" s="86">
        <f>COUNTIF(B15:AF15,"J1")+COUNTIF(B15:AF15,"J38")+COUNTIF(B15:AF15,"N5")+COUNTIF(B15:AF15,"S20")</f>
        <v>15</v>
      </c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H17" s="155" t="s">
        <v>22</v>
      </c>
      <c r="AI17" s="155"/>
      <c r="AK17" s="167" t="s">
        <v>23</v>
      </c>
      <c r="AL17" s="167"/>
      <c r="AQ17" s="168" t="s">
        <v>17</v>
      </c>
      <c r="AR17" s="168"/>
      <c r="AS17" s="168"/>
      <c r="AT17" s="168"/>
      <c r="AU17" s="34">
        <f>SUM(AU15:AU16)</f>
        <v>5.3458333333333332</v>
      </c>
    </row>
    <row r="18" spans="1:53" ht="14.45" x14ac:dyDescent="0.3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H18" s="169">
        <v>0</v>
      </c>
      <c r="AI18" s="169"/>
      <c r="AJ18" s="86"/>
      <c r="AK18" s="169">
        <v>0</v>
      </c>
      <c r="AL18" s="169"/>
      <c r="AQ18" s="170">
        <f>AU11+AK18-AH18</f>
        <v>6.5638888888888891</v>
      </c>
      <c r="AR18" s="170"/>
      <c r="AS18" s="170"/>
      <c r="AT18" s="170"/>
      <c r="AU18" s="34">
        <f>AU17+AQ18</f>
        <v>11.909722222222221</v>
      </c>
    </row>
    <row r="19" spans="1:53" thickBot="1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53" ht="15.75" thickTop="1" x14ac:dyDescent="0.25">
      <c r="A20" s="171">
        <v>41333</v>
      </c>
      <c r="B20" s="1" t="s">
        <v>0</v>
      </c>
      <c r="C20" s="1" t="s">
        <v>1</v>
      </c>
      <c r="D20" s="1" t="s">
        <v>2</v>
      </c>
      <c r="E20" s="40" t="s">
        <v>3</v>
      </c>
      <c r="F20" s="40" t="s">
        <v>4</v>
      </c>
      <c r="G20" s="1" t="s">
        <v>5</v>
      </c>
      <c r="H20" s="1" t="s">
        <v>0</v>
      </c>
      <c r="I20" s="1" t="s">
        <v>0</v>
      </c>
      <c r="J20" s="1" t="s">
        <v>1</v>
      </c>
      <c r="K20" s="1" t="s">
        <v>2</v>
      </c>
      <c r="L20" s="40" t="s">
        <v>3</v>
      </c>
      <c r="M20" s="40" t="s">
        <v>4</v>
      </c>
      <c r="N20" s="1" t="s">
        <v>5</v>
      </c>
      <c r="O20" s="1" t="s">
        <v>0</v>
      </c>
      <c r="P20" s="1" t="s">
        <v>0</v>
      </c>
      <c r="Q20" s="1" t="s">
        <v>1</v>
      </c>
      <c r="R20" s="1" t="s">
        <v>2</v>
      </c>
      <c r="S20" s="40" t="s">
        <v>3</v>
      </c>
      <c r="T20" s="40" t="s">
        <v>4</v>
      </c>
      <c r="U20" s="1" t="s">
        <v>5</v>
      </c>
      <c r="V20" s="1" t="s">
        <v>0</v>
      </c>
      <c r="W20" s="1" t="s">
        <v>0</v>
      </c>
      <c r="X20" s="1" t="s">
        <v>1</v>
      </c>
      <c r="Y20" s="1" t="s">
        <v>2</v>
      </c>
      <c r="Z20" s="40" t="s">
        <v>3</v>
      </c>
      <c r="AA20" s="40" t="s">
        <v>4</v>
      </c>
      <c r="AB20" s="1" t="s">
        <v>5</v>
      </c>
      <c r="AC20" s="1" t="s">
        <v>0</v>
      </c>
      <c r="AD20" s="1" t="s">
        <v>0</v>
      </c>
      <c r="AE20" s="1" t="s">
        <v>1</v>
      </c>
      <c r="AF20" s="1" t="s">
        <v>2</v>
      </c>
      <c r="AH20" s="151" t="s">
        <v>11</v>
      </c>
      <c r="AI20" s="151"/>
      <c r="AK20" s="152" t="s">
        <v>6</v>
      </c>
      <c r="AL20" s="152"/>
      <c r="AN20" s="153" t="s">
        <v>9</v>
      </c>
      <c r="AO20" s="153"/>
      <c r="AQ20" s="154" t="s">
        <v>7</v>
      </c>
      <c r="AR20" s="154"/>
      <c r="AT20" s="165" t="s">
        <v>16</v>
      </c>
      <c r="AU20" s="165"/>
      <c r="AW20" s="166" t="s">
        <v>25</v>
      </c>
      <c r="AX20" s="166"/>
      <c r="AZ20" s="166" t="s">
        <v>25</v>
      </c>
      <c r="BA20" s="166"/>
    </row>
    <row r="21" spans="1:53" ht="15.75" thickBot="1" x14ac:dyDescent="0.3">
      <c r="A21" s="172"/>
      <c r="B21" s="19">
        <v>1</v>
      </c>
      <c r="C21" s="2">
        <v>2</v>
      </c>
      <c r="D21" s="2">
        <v>3</v>
      </c>
      <c r="E21" s="41">
        <v>4</v>
      </c>
      <c r="F21" s="41">
        <v>5</v>
      </c>
      <c r="G21" s="2">
        <v>6</v>
      </c>
      <c r="H21" s="2">
        <v>7</v>
      </c>
      <c r="I21" s="2">
        <v>8</v>
      </c>
      <c r="J21" s="2">
        <v>9</v>
      </c>
      <c r="K21" s="2">
        <v>10</v>
      </c>
      <c r="L21" s="41">
        <v>11</v>
      </c>
      <c r="M21" s="41">
        <v>12</v>
      </c>
      <c r="N21" s="2">
        <v>13</v>
      </c>
      <c r="O21" s="2">
        <v>14</v>
      </c>
      <c r="P21" s="2">
        <v>15</v>
      </c>
      <c r="Q21" s="2">
        <v>16</v>
      </c>
      <c r="R21" s="2">
        <v>17</v>
      </c>
      <c r="S21" s="41">
        <v>18</v>
      </c>
      <c r="T21" s="41">
        <v>19</v>
      </c>
      <c r="U21" s="2">
        <v>20</v>
      </c>
      <c r="V21" s="2">
        <v>21</v>
      </c>
      <c r="W21" s="2">
        <v>22</v>
      </c>
      <c r="X21" s="2">
        <v>23</v>
      </c>
      <c r="Y21" s="2">
        <v>24</v>
      </c>
      <c r="Z21" s="41">
        <v>25</v>
      </c>
      <c r="AA21" s="41">
        <v>26</v>
      </c>
      <c r="AB21" s="2">
        <v>27</v>
      </c>
      <c r="AC21" s="2">
        <v>28</v>
      </c>
      <c r="AD21" s="2">
        <v>29</v>
      </c>
      <c r="AE21" s="2">
        <v>30</v>
      </c>
      <c r="AF21" s="2">
        <v>31</v>
      </c>
      <c r="AH21" s="25" t="s">
        <v>15</v>
      </c>
      <c r="AI21" s="25" t="s">
        <v>14</v>
      </c>
      <c r="AK21" s="27" t="s">
        <v>15</v>
      </c>
      <c r="AL21" s="27" t="s">
        <v>14</v>
      </c>
      <c r="AN21" s="29" t="s">
        <v>15</v>
      </c>
      <c r="AO21" s="29" t="s">
        <v>14</v>
      </c>
      <c r="AQ21" s="31" t="s">
        <v>15</v>
      </c>
      <c r="AR21" s="31" t="s">
        <v>14</v>
      </c>
      <c r="AT21" s="33" t="s">
        <v>15</v>
      </c>
      <c r="AU21" s="33" t="s">
        <v>14</v>
      </c>
      <c r="AW21" s="91" t="s">
        <v>15</v>
      </c>
      <c r="AX21" s="91" t="s">
        <v>14</v>
      </c>
      <c r="AZ21" s="91" t="s">
        <v>15</v>
      </c>
      <c r="BA21" s="91" t="s">
        <v>14</v>
      </c>
    </row>
    <row r="22" spans="1:53" thickBot="1" x14ac:dyDescent="0.35">
      <c r="A22" s="83">
        <f>A8</f>
        <v>0</v>
      </c>
      <c r="B22" s="36" t="s">
        <v>11</v>
      </c>
      <c r="C22" s="36" t="s">
        <v>11</v>
      </c>
      <c r="D22" s="8" t="s">
        <v>10</v>
      </c>
      <c r="E22" s="44" t="s">
        <v>8</v>
      </c>
      <c r="F22" s="44" t="s">
        <v>8</v>
      </c>
      <c r="G22" s="14" t="s">
        <v>9</v>
      </c>
      <c r="H22" s="48" t="s">
        <v>9</v>
      </c>
      <c r="I22" s="9" t="s">
        <v>10</v>
      </c>
      <c r="J22" s="9" t="s">
        <v>10</v>
      </c>
      <c r="K22" s="7" t="s">
        <v>10</v>
      </c>
      <c r="L22" s="50" t="s">
        <v>6</v>
      </c>
      <c r="M22" s="50" t="s">
        <v>6</v>
      </c>
      <c r="N22" s="7" t="s">
        <v>10</v>
      </c>
      <c r="O22" s="48" t="s">
        <v>9</v>
      </c>
      <c r="P22" s="49" t="s">
        <v>9</v>
      </c>
      <c r="Q22" s="13" t="s">
        <v>9</v>
      </c>
      <c r="R22" s="48" t="s">
        <v>9</v>
      </c>
      <c r="S22" s="44" t="s">
        <v>8</v>
      </c>
      <c r="T22" s="44" t="s">
        <v>8</v>
      </c>
      <c r="U22" s="36" t="s">
        <v>11</v>
      </c>
      <c r="V22" s="36" t="s">
        <v>11</v>
      </c>
      <c r="W22" s="8" t="s">
        <v>10</v>
      </c>
      <c r="X22" s="14" t="s">
        <v>10</v>
      </c>
      <c r="Y22" s="8" t="s">
        <v>10</v>
      </c>
      <c r="Z22" s="44" t="s">
        <v>8</v>
      </c>
      <c r="AA22" s="44" t="s">
        <v>8</v>
      </c>
      <c r="AB22" s="48" t="s">
        <v>9</v>
      </c>
      <c r="AC22" s="48" t="s">
        <v>9</v>
      </c>
      <c r="AD22" s="48" t="s">
        <v>9</v>
      </c>
      <c r="AE22" s="48" t="s">
        <v>9</v>
      </c>
      <c r="AF22" s="48" t="s">
        <v>9</v>
      </c>
      <c r="AH22" s="25">
        <f>COUNTIF(B22:AF22,"N5")</f>
        <v>4</v>
      </c>
      <c r="AI22" s="26">
        <f>AH22*$AI$2</f>
        <v>2.1277777777777778</v>
      </c>
      <c r="AK22" s="27">
        <f>COUNTIF(B22:AF22,"J38")</f>
        <v>2</v>
      </c>
      <c r="AL22" s="28">
        <f>AK22*$AL$2</f>
        <v>1</v>
      </c>
      <c r="AN22" s="29">
        <f>COUNTIF(B22:AF22,"J1")</f>
        <v>11</v>
      </c>
      <c r="AO22" s="30">
        <f>AN22*$AO$2</f>
        <v>3.4375</v>
      </c>
      <c r="AQ22" s="31">
        <f>COUNTIF(A22:AF22,"S20")</f>
        <v>0</v>
      </c>
      <c r="AR22" s="32">
        <f>AQ22*$AR$2</f>
        <v>0</v>
      </c>
      <c r="AT22" s="33">
        <f>SUM(AH22,AK22,AN22,AQ22)</f>
        <v>17</v>
      </c>
      <c r="AU22" s="34">
        <f>SUM(AI22,AL22,AO22,AR22)</f>
        <v>6.5652777777777782</v>
      </c>
      <c r="AW22" s="91">
        <f>COUNTIF(B22:AG22,"CA")</f>
        <v>0</v>
      </c>
      <c r="AX22" s="93">
        <f>AX15+AW22*$AT$2</f>
        <v>0</v>
      </c>
      <c r="AZ22" s="91">
        <f>COUNTIF(B22:AG22,"CP")</f>
        <v>0</v>
      </c>
      <c r="BA22" s="93">
        <f>BA15+AZ22*$AU$2</f>
        <v>0</v>
      </c>
    </row>
    <row r="23" spans="1:53" ht="14.45" x14ac:dyDescent="0.3">
      <c r="A23" s="84" t="s">
        <v>12</v>
      </c>
      <c r="B23" s="79"/>
      <c r="C23" s="79"/>
      <c r="D23" s="87"/>
      <c r="E23" s="79"/>
      <c r="F23" s="79"/>
      <c r="G23" s="87"/>
      <c r="H23" s="87"/>
      <c r="I23" s="79"/>
      <c r="J23" s="79"/>
      <c r="K23" s="87"/>
      <c r="L23" s="79"/>
      <c r="M23" s="79"/>
      <c r="N23" s="87"/>
      <c r="O23" s="87"/>
      <c r="P23" s="79"/>
      <c r="Q23" s="79"/>
      <c r="R23" s="87"/>
      <c r="S23" s="79"/>
      <c r="T23" s="79"/>
      <c r="U23" s="87"/>
      <c r="V23" s="87"/>
      <c r="W23" s="79"/>
      <c r="X23" s="79"/>
      <c r="Y23" s="87"/>
      <c r="Z23" s="79"/>
      <c r="AA23" s="90"/>
      <c r="AB23" s="87"/>
      <c r="AC23" s="87"/>
      <c r="AD23" s="79"/>
      <c r="AE23" s="79"/>
      <c r="AF23" s="79"/>
      <c r="AT23" s="74" t="s">
        <v>24</v>
      </c>
      <c r="AU23" s="34">
        <f>SUM(B23:AF23)</f>
        <v>0</v>
      </c>
    </row>
    <row r="24" spans="1:53" x14ac:dyDescent="0.25">
      <c r="A24" s="86"/>
      <c r="B24" s="86">
        <f>COUNTIF(B22:AF22,"J1")+COUNTIF(B22:AF22,"J38")+COUNTIF(B22:AF22,"N5")+COUNTIF(B22:AF22,"S20")</f>
        <v>17</v>
      </c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H24" s="155" t="s">
        <v>22</v>
      </c>
      <c r="AI24" s="155"/>
      <c r="AK24" s="167" t="s">
        <v>23</v>
      </c>
      <c r="AL24" s="167"/>
      <c r="AQ24" s="168" t="s">
        <v>17</v>
      </c>
      <c r="AR24" s="168"/>
      <c r="AS24" s="168"/>
      <c r="AT24" s="168"/>
      <c r="AU24" s="34">
        <f>SUM(AU22:AU23)</f>
        <v>6.5652777777777782</v>
      </c>
    </row>
    <row r="25" spans="1:53" ht="14.45" x14ac:dyDescent="0.3">
      <c r="A25" s="86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H25" s="169">
        <v>0</v>
      </c>
      <c r="AI25" s="169"/>
      <c r="AJ25" s="86"/>
      <c r="AK25" s="169">
        <v>0</v>
      </c>
      <c r="AL25" s="169"/>
      <c r="AQ25" s="170">
        <f>AU18+AK25-AH25</f>
        <v>11.909722222222221</v>
      </c>
      <c r="AR25" s="170"/>
      <c r="AS25" s="170"/>
      <c r="AT25" s="170"/>
      <c r="AU25" s="34">
        <f>AU24+AQ25</f>
        <v>18.475000000000001</v>
      </c>
    </row>
    <row r="26" spans="1:53" thickBot="1" x14ac:dyDescent="0.35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</row>
    <row r="27" spans="1:53" ht="15.75" thickTop="1" x14ac:dyDescent="0.25">
      <c r="A27" s="163">
        <v>41364</v>
      </c>
      <c r="B27" s="40" t="s">
        <v>3</v>
      </c>
      <c r="C27" s="40" t="s">
        <v>4</v>
      </c>
      <c r="D27" s="1" t="s">
        <v>5</v>
      </c>
      <c r="E27" s="1" t="s">
        <v>0</v>
      </c>
      <c r="F27" s="1" t="s">
        <v>0</v>
      </c>
      <c r="G27" s="1" t="s">
        <v>1</v>
      </c>
      <c r="H27" s="1" t="s">
        <v>2</v>
      </c>
      <c r="I27" s="40" t="s">
        <v>3</v>
      </c>
      <c r="J27" s="40" t="s">
        <v>4</v>
      </c>
      <c r="K27" s="1" t="s">
        <v>5</v>
      </c>
      <c r="L27" s="108" t="s">
        <v>0</v>
      </c>
      <c r="M27" s="1" t="s">
        <v>0</v>
      </c>
      <c r="N27" s="1" t="s">
        <v>1</v>
      </c>
      <c r="O27" s="1" t="s">
        <v>2</v>
      </c>
      <c r="P27" s="67" t="s">
        <v>3</v>
      </c>
      <c r="Q27" s="40" t="s">
        <v>4</v>
      </c>
      <c r="R27" s="1" t="s">
        <v>5</v>
      </c>
      <c r="S27" s="1" t="s">
        <v>0</v>
      </c>
      <c r="T27" s="1" t="s">
        <v>0</v>
      </c>
      <c r="U27" s="1" t="s">
        <v>1</v>
      </c>
      <c r="V27" s="1" t="s">
        <v>2</v>
      </c>
      <c r="W27" s="40" t="s">
        <v>3</v>
      </c>
      <c r="X27" s="40" t="s">
        <v>4</v>
      </c>
      <c r="Y27" s="1" t="s">
        <v>5</v>
      </c>
      <c r="Z27" s="1" t="s">
        <v>0</v>
      </c>
      <c r="AA27" s="1" t="s">
        <v>0</v>
      </c>
      <c r="AB27" s="1" t="s">
        <v>1</v>
      </c>
      <c r="AC27" s="1" t="s">
        <v>2</v>
      </c>
      <c r="AD27" s="40" t="s">
        <v>3</v>
      </c>
      <c r="AE27" s="40" t="s">
        <v>4</v>
      </c>
      <c r="AF27" s="86"/>
      <c r="AH27" s="151" t="s">
        <v>11</v>
      </c>
      <c r="AI27" s="151"/>
      <c r="AK27" s="152" t="s">
        <v>6</v>
      </c>
      <c r="AL27" s="152"/>
      <c r="AN27" s="153" t="s">
        <v>9</v>
      </c>
      <c r="AO27" s="153"/>
      <c r="AQ27" s="154" t="s">
        <v>7</v>
      </c>
      <c r="AR27" s="154"/>
      <c r="AT27" s="165" t="s">
        <v>16</v>
      </c>
      <c r="AU27" s="165"/>
      <c r="AW27" s="166" t="s">
        <v>25</v>
      </c>
      <c r="AX27" s="166"/>
      <c r="AZ27" s="166" t="s">
        <v>25</v>
      </c>
      <c r="BA27" s="166"/>
    </row>
    <row r="28" spans="1:53" ht="15.75" thickBot="1" x14ac:dyDescent="0.3">
      <c r="A28" s="164"/>
      <c r="B28" s="143">
        <v>1</v>
      </c>
      <c r="C28" s="57">
        <v>2</v>
      </c>
      <c r="D28" s="9">
        <v>3</v>
      </c>
      <c r="E28" s="9">
        <v>4</v>
      </c>
      <c r="F28" s="9">
        <v>5</v>
      </c>
      <c r="G28" s="9">
        <v>6</v>
      </c>
      <c r="H28" s="9">
        <v>7</v>
      </c>
      <c r="I28" s="57">
        <v>8</v>
      </c>
      <c r="J28" s="57">
        <v>9</v>
      </c>
      <c r="K28" s="9">
        <v>10</v>
      </c>
      <c r="L28" s="112">
        <v>11</v>
      </c>
      <c r="M28" s="9">
        <v>12</v>
      </c>
      <c r="N28" s="9">
        <v>13</v>
      </c>
      <c r="O28" s="9">
        <v>14</v>
      </c>
      <c r="P28" s="65">
        <v>15</v>
      </c>
      <c r="Q28" s="57">
        <v>16</v>
      </c>
      <c r="R28" s="9">
        <v>17</v>
      </c>
      <c r="S28" s="9">
        <v>18</v>
      </c>
      <c r="T28" s="9">
        <v>19</v>
      </c>
      <c r="U28" s="9">
        <v>20</v>
      </c>
      <c r="V28" s="9">
        <v>21</v>
      </c>
      <c r="W28" s="57">
        <v>22</v>
      </c>
      <c r="X28" s="57">
        <v>23</v>
      </c>
      <c r="Y28" s="9">
        <v>24</v>
      </c>
      <c r="Z28" s="9">
        <v>25</v>
      </c>
      <c r="AA28" s="9">
        <v>26</v>
      </c>
      <c r="AB28" s="9">
        <v>27</v>
      </c>
      <c r="AC28" s="9">
        <v>28</v>
      </c>
      <c r="AD28" s="57">
        <v>29</v>
      </c>
      <c r="AE28" s="57">
        <v>30</v>
      </c>
      <c r="AF28" s="86"/>
      <c r="AH28" s="25" t="s">
        <v>15</v>
      </c>
      <c r="AI28" s="25" t="s">
        <v>14</v>
      </c>
      <c r="AK28" s="27" t="s">
        <v>15</v>
      </c>
      <c r="AL28" s="27" t="s">
        <v>14</v>
      </c>
      <c r="AN28" s="29" t="s">
        <v>15</v>
      </c>
      <c r="AO28" s="29" t="s">
        <v>14</v>
      </c>
      <c r="AQ28" s="31" t="s">
        <v>15</v>
      </c>
      <c r="AR28" s="31" t="s">
        <v>14</v>
      </c>
      <c r="AT28" s="33" t="s">
        <v>15</v>
      </c>
      <c r="AU28" s="33" t="s">
        <v>14</v>
      </c>
      <c r="AW28" s="91" t="s">
        <v>15</v>
      </c>
      <c r="AX28" s="91" t="s">
        <v>14</v>
      </c>
      <c r="AZ28" s="91" t="s">
        <v>15</v>
      </c>
      <c r="BA28" s="91" t="s">
        <v>14</v>
      </c>
    </row>
    <row r="29" spans="1:53" ht="15.75" thickBot="1" x14ac:dyDescent="0.3">
      <c r="A29" s="83">
        <f>A8</f>
        <v>0</v>
      </c>
      <c r="B29" s="44" t="s">
        <v>8</v>
      </c>
      <c r="C29" s="44" t="s">
        <v>8</v>
      </c>
      <c r="D29" s="46" t="s">
        <v>7</v>
      </c>
      <c r="E29" s="46" t="s">
        <v>7</v>
      </c>
      <c r="F29" s="46" t="s">
        <v>7</v>
      </c>
      <c r="G29" s="46" t="s">
        <v>7</v>
      </c>
      <c r="H29" s="46" t="s">
        <v>7</v>
      </c>
      <c r="I29" s="44" t="s">
        <v>8</v>
      </c>
      <c r="J29" s="44" t="s">
        <v>8</v>
      </c>
      <c r="K29" s="48" t="s">
        <v>9</v>
      </c>
      <c r="L29" s="48" t="s">
        <v>9</v>
      </c>
      <c r="M29" s="48" t="s">
        <v>9</v>
      </c>
      <c r="N29" s="14" t="s">
        <v>9</v>
      </c>
      <c r="O29" s="48" t="s">
        <v>9</v>
      </c>
      <c r="P29" s="53" t="s">
        <v>8</v>
      </c>
      <c r="Q29" s="45" t="s">
        <v>8</v>
      </c>
      <c r="R29" s="8" t="s">
        <v>10</v>
      </c>
      <c r="S29" s="8" t="s">
        <v>10</v>
      </c>
      <c r="T29" s="7" t="s">
        <v>10</v>
      </c>
      <c r="U29" s="7" t="s">
        <v>10</v>
      </c>
      <c r="V29" s="36" t="s">
        <v>11</v>
      </c>
      <c r="W29" s="36" t="s">
        <v>11</v>
      </c>
      <c r="X29" s="36" t="s">
        <v>11</v>
      </c>
      <c r="Y29" s="14" t="s">
        <v>10</v>
      </c>
      <c r="Z29" s="8" t="s">
        <v>10</v>
      </c>
      <c r="AA29" s="48" t="s">
        <v>9</v>
      </c>
      <c r="AB29" s="48" t="s">
        <v>9</v>
      </c>
      <c r="AC29" s="48" t="s">
        <v>9</v>
      </c>
      <c r="AD29" s="44" t="s">
        <v>8</v>
      </c>
      <c r="AE29" s="44" t="s">
        <v>8</v>
      </c>
      <c r="AF29" s="86"/>
      <c r="AH29" s="25">
        <f>COUNTIF(B29:AF29,"N5")</f>
        <v>3</v>
      </c>
      <c r="AI29" s="26">
        <f>AH29*$AI$2</f>
        <v>1.5958333333333332</v>
      </c>
      <c r="AK29" s="27">
        <f>COUNTIF(B29:AF29,"J38")</f>
        <v>0</v>
      </c>
      <c r="AL29" s="28">
        <f>AK29*$AL$2</f>
        <v>0</v>
      </c>
      <c r="AN29" s="29">
        <f>COUNTIF(B29:AF29,"J1")</f>
        <v>8</v>
      </c>
      <c r="AO29" s="30">
        <f>AN29*$AO$2</f>
        <v>2.5</v>
      </c>
      <c r="AQ29" s="31">
        <f>COUNTIF(A29:AF29,"S20")</f>
        <v>5</v>
      </c>
      <c r="AR29" s="32">
        <f>AQ29*$AR$2</f>
        <v>1.5625</v>
      </c>
      <c r="AT29" s="33">
        <f>SUM(AH29,AK29,AN29,AQ29)</f>
        <v>16</v>
      </c>
      <c r="AU29" s="34">
        <f>SUM(AI29,AL29,AO29,AR29)</f>
        <v>5.6583333333333332</v>
      </c>
      <c r="AW29" s="91">
        <f>COUNTIF(B29:AG29,"CA")</f>
        <v>0</v>
      </c>
      <c r="AX29" s="93">
        <f>AX22+AW29*$AT$2</f>
        <v>0</v>
      </c>
      <c r="AZ29" s="91">
        <f>COUNTIF(B29:AG29,"CP")</f>
        <v>0</v>
      </c>
      <c r="BA29" s="93">
        <f>BA22+AZ29*$AU$2</f>
        <v>0</v>
      </c>
    </row>
    <row r="30" spans="1:53" ht="15.75" thickBot="1" x14ac:dyDescent="0.3">
      <c r="A30" s="84" t="s">
        <v>12</v>
      </c>
      <c r="B30" s="87"/>
      <c r="C30" s="87"/>
      <c r="D30" s="87"/>
      <c r="E30" s="79"/>
      <c r="F30" s="79"/>
      <c r="G30" s="79"/>
      <c r="H30" s="87"/>
      <c r="I30" s="87"/>
      <c r="J30" s="87"/>
      <c r="K30" s="87"/>
      <c r="L30" s="79"/>
      <c r="M30" s="79"/>
      <c r="N30" s="79"/>
      <c r="O30" s="87"/>
      <c r="P30" s="87"/>
      <c r="Q30" s="87"/>
      <c r="R30" s="87"/>
      <c r="S30" s="79"/>
      <c r="T30" s="79"/>
      <c r="U30" s="79"/>
      <c r="V30" s="87"/>
      <c r="W30" s="87"/>
      <c r="X30" s="87"/>
      <c r="Y30" s="87"/>
      <c r="Z30" s="79"/>
      <c r="AA30" s="79"/>
      <c r="AB30" s="79"/>
      <c r="AC30" s="87"/>
      <c r="AD30" s="87"/>
      <c r="AE30" s="87"/>
      <c r="AF30" s="86"/>
      <c r="AT30" s="74" t="s">
        <v>24</v>
      </c>
      <c r="AU30" s="34">
        <f>SUM(B30:AF30)</f>
        <v>0</v>
      </c>
    </row>
    <row r="31" spans="1:53" x14ac:dyDescent="0.25">
      <c r="A31" s="84" t="s">
        <v>12</v>
      </c>
      <c r="B31" s="86">
        <f>COUNTIF(B29:AF29,"J1")+COUNTIF(B29:AF29,"J38")+COUNTIF(B29:AF29,"N5")+COUNTIF(B29:AF29,"S20")</f>
        <v>16</v>
      </c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H31" s="155" t="s">
        <v>22</v>
      </c>
      <c r="AI31" s="155"/>
      <c r="AK31" s="167" t="s">
        <v>23</v>
      </c>
      <c r="AL31" s="167"/>
      <c r="AQ31" s="168" t="s">
        <v>17</v>
      </c>
      <c r="AR31" s="168"/>
      <c r="AS31" s="168"/>
      <c r="AT31" s="168"/>
      <c r="AU31" s="34">
        <f>SUM(AU29:AU30)</f>
        <v>5.6583333333333332</v>
      </c>
    </row>
    <row r="32" spans="1:53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H32" s="169">
        <v>0</v>
      </c>
      <c r="AI32" s="169"/>
      <c r="AJ32" s="86"/>
      <c r="AK32" s="169">
        <v>0</v>
      </c>
      <c r="AL32" s="169"/>
      <c r="AQ32" s="170">
        <f>AU25+AK32-AH32</f>
        <v>18.475000000000001</v>
      </c>
      <c r="AR32" s="170"/>
      <c r="AS32" s="170"/>
      <c r="AT32" s="170"/>
      <c r="AU32" s="34">
        <f>AU31+AQ32</f>
        <v>24.133333333333333</v>
      </c>
    </row>
    <row r="33" spans="1:53" ht="15.75" thickBot="1" x14ac:dyDescent="0.3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</row>
    <row r="34" spans="1:53" ht="15.75" thickTop="1" x14ac:dyDescent="0.25">
      <c r="A34" s="163">
        <v>41394</v>
      </c>
      <c r="B34" s="67" t="s">
        <v>5</v>
      </c>
      <c r="C34" s="1" t="s">
        <v>0</v>
      </c>
      <c r="D34" s="1" t="s">
        <v>0</v>
      </c>
      <c r="E34" s="1" t="s">
        <v>1</v>
      </c>
      <c r="F34" s="1" t="s">
        <v>2</v>
      </c>
      <c r="G34" s="40" t="s">
        <v>3</v>
      </c>
      <c r="H34" s="40" t="s">
        <v>4</v>
      </c>
      <c r="I34" s="67" t="s">
        <v>5</v>
      </c>
      <c r="J34" s="1" t="s">
        <v>0</v>
      </c>
      <c r="K34" s="1" t="s">
        <v>0</v>
      </c>
      <c r="L34" s="1" t="s">
        <v>1</v>
      </c>
      <c r="M34" s="1" t="s">
        <v>2</v>
      </c>
      <c r="N34" s="40" t="s">
        <v>3</v>
      </c>
      <c r="O34" s="40" t="s">
        <v>4</v>
      </c>
      <c r="P34" s="1" t="s">
        <v>5</v>
      </c>
      <c r="Q34" s="1" t="s">
        <v>0</v>
      </c>
      <c r="R34" s="1" t="s">
        <v>0</v>
      </c>
      <c r="S34" s="1" t="s">
        <v>1</v>
      </c>
      <c r="T34" s="1" t="s">
        <v>2</v>
      </c>
      <c r="U34" s="40" t="s">
        <v>3</v>
      </c>
      <c r="V34" s="40" t="s">
        <v>4</v>
      </c>
      <c r="W34" s="1" t="s">
        <v>5</v>
      </c>
      <c r="X34" s="1" t="s">
        <v>0</v>
      </c>
      <c r="Y34" s="1" t="s">
        <v>0</v>
      </c>
      <c r="Z34" s="67" t="s">
        <v>1</v>
      </c>
      <c r="AA34" s="1" t="s">
        <v>2</v>
      </c>
      <c r="AB34" s="40" t="s">
        <v>3</v>
      </c>
      <c r="AC34" s="40" t="s">
        <v>4</v>
      </c>
      <c r="AD34" s="1" t="s">
        <v>5</v>
      </c>
      <c r="AE34" s="1" t="s">
        <v>0</v>
      </c>
      <c r="AF34" s="108" t="s">
        <v>0</v>
      </c>
      <c r="AH34" s="151" t="s">
        <v>11</v>
      </c>
      <c r="AI34" s="151"/>
      <c r="AK34" s="152" t="s">
        <v>6</v>
      </c>
      <c r="AL34" s="152"/>
      <c r="AN34" s="153" t="s">
        <v>9</v>
      </c>
      <c r="AO34" s="153"/>
      <c r="AQ34" s="154" t="s">
        <v>7</v>
      </c>
      <c r="AR34" s="154"/>
      <c r="AT34" s="165" t="s">
        <v>16</v>
      </c>
      <c r="AU34" s="165"/>
      <c r="AW34" s="166" t="s">
        <v>25</v>
      </c>
      <c r="AX34" s="166"/>
      <c r="AZ34" s="166" t="s">
        <v>25</v>
      </c>
      <c r="BA34" s="166"/>
    </row>
    <row r="35" spans="1:53" ht="15.75" thickBot="1" x14ac:dyDescent="0.3">
      <c r="A35" s="164"/>
      <c r="B35" s="68">
        <v>1</v>
      </c>
      <c r="C35" s="2">
        <v>2</v>
      </c>
      <c r="D35" s="2">
        <v>3</v>
      </c>
      <c r="E35" s="2">
        <v>4</v>
      </c>
      <c r="F35" s="2">
        <v>5</v>
      </c>
      <c r="G35" s="41">
        <v>6</v>
      </c>
      <c r="H35" s="41">
        <v>7</v>
      </c>
      <c r="I35" s="68">
        <v>8</v>
      </c>
      <c r="J35" s="2">
        <v>9</v>
      </c>
      <c r="K35" s="2">
        <v>10</v>
      </c>
      <c r="L35" s="2">
        <v>11</v>
      </c>
      <c r="M35" s="2">
        <v>12</v>
      </c>
      <c r="N35" s="41">
        <v>13</v>
      </c>
      <c r="O35" s="41">
        <v>14</v>
      </c>
      <c r="P35" s="2">
        <v>15</v>
      </c>
      <c r="Q35" s="2">
        <v>16</v>
      </c>
      <c r="R35" s="2">
        <v>17</v>
      </c>
      <c r="S35" s="2">
        <v>18</v>
      </c>
      <c r="T35" s="2">
        <v>19</v>
      </c>
      <c r="U35" s="41">
        <v>20</v>
      </c>
      <c r="V35" s="41">
        <v>21</v>
      </c>
      <c r="W35" s="2">
        <v>22</v>
      </c>
      <c r="X35" s="2">
        <v>23</v>
      </c>
      <c r="Y35" s="2">
        <v>24</v>
      </c>
      <c r="Z35" s="68">
        <v>25</v>
      </c>
      <c r="AA35" s="2">
        <v>26</v>
      </c>
      <c r="AB35" s="41">
        <v>27</v>
      </c>
      <c r="AC35" s="41">
        <v>28</v>
      </c>
      <c r="AD35" s="2">
        <v>29</v>
      </c>
      <c r="AE35" s="2">
        <v>30</v>
      </c>
      <c r="AF35" s="102">
        <v>31</v>
      </c>
      <c r="AH35" s="25" t="s">
        <v>15</v>
      </c>
      <c r="AI35" s="25" t="s">
        <v>14</v>
      </c>
      <c r="AK35" s="27" t="s">
        <v>15</v>
      </c>
      <c r="AL35" s="27" t="s">
        <v>14</v>
      </c>
      <c r="AN35" s="29" t="s">
        <v>15</v>
      </c>
      <c r="AO35" s="29" t="s">
        <v>14</v>
      </c>
      <c r="AQ35" s="31" t="s">
        <v>15</v>
      </c>
      <c r="AR35" s="31" t="s">
        <v>14</v>
      </c>
      <c r="AT35" s="33" t="s">
        <v>15</v>
      </c>
      <c r="AU35" s="33" t="s">
        <v>14</v>
      </c>
      <c r="AW35" s="91" t="s">
        <v>15</v>
      </c>
      <c r="AX35" s="91" t="s">
        <v>14</v>
      </c>
      <c r="AZ35" s="91" t="s">
        <v>15</v>
      </c>
      <c r="BA35" s="91" t="s">
        <v>14</v>
      </c>
    </row>
    <row r="36" spans="1:53" ht="15.75" thickBot="1" x14ac:dyDescent="0.3">
      <c r="A36" s="83">
        <f>A8</f>
        <v>0</v>
      </c>
      <c r="B36" s="48" t="s">
        <v>10</v>
      </c>
      <c r="C36" s="48" t="s">
        <v>9</v>
      </c>
      <c r="D36" s="48" t="s">
        <v>9</v>
      </c>
      <c r="E36" s="48" t="s">
        <v>9</v>
      </c>
      <c r="F36" s="48" t="s">
        <v>9</v>
      </c>
      <c r="G36" s="44" t="s">
        <v>8</v>
      </c>
      <c r="H36" s="44" t="s">
        <v>8</v>
      </c>
      <c r="I36" s="48" t="s">
        <v>10</v>
      </c>
      <c r="J36" s="8" t="s">
        <v>10</v>
      </c>
      <c r="K36" s="36" t="s">
        <v>11</v>
      </c>
      <c r="L36" s="36" t="s">
        <v>11</v>
      </c>
      <c r="M36" s="8" t="s">
        <v>10</v>
      </c>
      <c r="N36" s="44" t="s">
        <v>8</v>
      </c>
      <c r="O36" s="44" t="s">
        <v>8</v>
      </c>
      <c r="P36" s="63" t="s">
        <v>9</v>
      </c>
      <c r="Q36" s="48" t="s">
        <v>9</v>
      </c>
      <c r="R36" s="44" t="s">
        <v>10</v>
      </c>
      <c r="S36" s="44" t="s">
        <v>10</v>
      </c>
      <c r="T36" s="46" t="s">
        <v>10</v>
      </c>
      <c r="U36" s="46" t="s">
        <v>6</v>
      </c>
      <c r="V36" s="46" t="s">
        <v>6</v>
      </c>
      <c r="W36" s="46" t="s">
        <v>10</v>
      </c>
      <c r="X36" s="48" t="s">
        <v>9</v>
      </c>
      <c r="Y36" s="49" t="s">
        <v>9</v>
      </c>
      <c r="Z36" s="13" t="s">
        <v>10</v>
      </c>
      <c r="AA36" s="48" t="s">
        <v>9</v>
      </c>
      <c r="AB36" s="44" t="s">
        <v>8</v>
      </c>
      <c r="AC36" s="44" t="s">
        <v>8</v>
      </c>
      <c r="AD36" s="36" t="s">
        <v>11</v>
      </c>
      <c r="AE36" s="36" t="s">
        <v>11</v>
      </c>
      <c r="AF36" s="53" t="s">
        <v>10</v>
      </c>
      <c r="AH36" s="25">
        <f>COUNTIF(B36:AF36,"N5")</f>
        <v>4</v>
      </c>
      <c r="AI36" s="26">
        <f>AH36*$AI$2</f>
        <v>2.1277777777777778</v>
      </c>
      <c r="AK36" s="27">
        <f>COUNTIF(B36:AF36,"J38")</f>
        <v>2</v>
      </c>
      <c r="AL36" s="28">
        <f>AK36*$AL$2</f>
        <v>1</v>
      </c>
      <c r="AN36" s="29">
        <f>COUNTIF(B36:AF36,"J1")</f>
        <v>9</v>
      </c>
      <c r="AO36" s="30">
        <f>AN36*$AO$2</f>
        <v>2.8125</v>
      </c>
      <c r="AQ36" s="31">
        <f>COUNTIF(A36:AF36,"S20")</f>
        <v>0</v>
      </c>
      <c r="AR36" s="32">
        <f>AQ36*$AR$2</f>
        <v>0</v>
      </c>
      <c r="AT36" s="33">
        <f>SUM(AH36,AK36,AN36,AQ36)</f>
        <v>15</v>
      </c>
      <c r="AU36" s="34">
        <f>SUM(AI36,AL36,AO36,AR36)</f>
        <v>5.9402777777777782</v>
      </c>
      <c r="AW36" s="91">
        <f>COUNTIF(B36:AG36,"CA")</f>
        <v>0</v>
      </c>
      <c r="AX36" s="93">
        <f>AX29+AW36*$AT$2</f>
        <v>0</v>
      </c>
      <c r="AZ36" s="91">
        <f>COUNTIF(B36:AG36,"CP")</f>
        <v>0</v>
      </c>
      <c r="BA36" s="93">
        <f>BA29+AZ36*$AU$2</f>
        <v>0</v>
      </c>
    </row>
    <row r="37" spans="1:53" x14ac:dyDescent="0.25">
      <c r="A37" s="84" t="s">
        <v>12</v>
      </c>
      <c r="B37" s="87"/>
      <c r="C37" s="87"/>
      <c r="D37" s="79"/>
      <c r="E37" s="79"/>
      <c r="F37" s="79"/>
      <c r="G37" s="87"/>
      <c r="H37" s="87"/>
      <c r="I37" s="87"/>
      <c r="J37" s="87"/>
      <c r="K37" s="79"/>
      <c r="L37" s="79"/>
      <c r="M37" s="79"/>
      <c r="N37" s="87"/>
      <c r="O37" s="87"/>
      <c r="P37" s="87"/>
      <c r="Q37" s="87"/>
      <c r="R37" s="79"/>
      <c r="S37" s="79"/>
      <c r="T37" s="79"/>
      <c r="U37" s="87"/>
      <c r="V37" s="87"/>
      <c r="W37" s="87"/>
      <c r="X37" s="87"/>
      <c r="Y37" s="79"/>
      <c r="Z37" s="79"/>
      <c r="AA37" s="79"/>
      <c r="AB37" s="87"/>
      <c r="AC37" s="87"/>
      <c r="AD37" s="87"/>
      <c r="AE37" s="87"/>
      <c r="AF37" s="79"/>
      <c r="AG37" s="21"/>
      <c r="AT37" s="74" t="s">
        <v>24</v>
      </c>
      <c r="AU37" s="34">
        <f>SUM(B37:AF37)</f>
        <v>0</v>
      </c>
    </row>
    <row r="38" spans="1:53" x14ac:dyDescent="0.25">
      <c r="A38" s="86"/>
      <c r="B38" s="86">
        <f>COUNTIF(B36:AF36,"J1")+COUNTIF(B36:AF36,"J38")+COUNTIF(B36:AF36,"N5")+COUNTIF(B36:AF36,"S20")</f>
        <v>15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H38" s="155" t="s">
        <v>22</v>
      </c>
      <c r="AI38" s="155"/>
      <c r="AK38" s="167" t="s">
        <v>23</v>
      </c>
      <c r="AL38" s="167"/>
      <c r="AQ38" s="168" t="s">
        <v>17</v>
      </c>
      <c r="AR38" s="168"/>
      <c r="AS38" s="168"/>
      <c r="AT38" s="168"/>
      <c r="AU38" s="34">
        <f>SUM(AU36:AU37)</f>
        <v>5.9402777777777782</v>
      </c>
    </row>
    <row r="39" spans="1:53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H39" s="169">
        <v>0</v>
      </c>
      <c r="AI39" s="169"/>
      <c r="AJ39" s="86"/>
      <c r="AK39" s="169">
        <v>0</v>
      </c>
      <c r="AL39" s="169"/>
      <c r="AQ39" s="170">
        <f>AU32+AK39-AH39</f>
        <v>24.133333333333333</v>
      </c>
      <c r="AR39" s="170"/>
      <c r="AS39" s="170"/>
      <c r="AT39" s="170"/>
      <c r="AU39" s="34">
        <f>AU38+AQ39</f>
        <v>30.073611111111113</v>
      </c>
    </row>
    <row r="40" spans="1:53" ht="15.75" thickBot="1" x14ac:dyDescent="0.3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</row>
    <row r="41" spans="1:53" ht="15.75" thickTop="1" x14ac:dyDescent="0.25">
      <c r="A41" s="163">
        <v>41425</v>
      </c>
      <c r="B41" s="108" t="s">
        <v>1</v>
      </c>
      <c r="C41" s="1" t="s">
        <v>2</v>
      </c>
      <c r="D41" s="40" t="s">
        <v>3</v>
      </c>
      <c r="E41" s="67" t="s">
        <v>4</v>
      </c>
      <c r="F41" s="1" t="s">
        <v>5</v>
      </c>
      <c r="G41" s="1" t="s">
        <v>0</v>
      </c>
      <c r="H41" s="1" t="s">
        <v>0</v>
      </c>
      <c r="I41" s="1" t="s">
        <v>1</v>
      </c>
      <c r="J41" s="1" t="s">
        <v>2</v>
      </c>
      <c r="K41" s="40" t="s">
        <v>3</v>
      </c>
      <c r="L41" s="40" t="s">
        <v>4</v>
      </c>
      <c r="M41" s="1" t="s">
        <v>5</v>
      </c>
      <c r="N41" s="1" t="s">
        <v>0</v>
      </c>
      <c r="O41" s="1" t="s">
        <v>0</v>
      </c>
      <c r="P41" s="1" t="s">
        <v>1</v>
      </c>
      <c r="Q41" s="1" t="s">
        <v>2</v>
      </c>
      <c r="R41" s="40" t="s">
        <v>3</v>
      </c>
      <c r="S41" s="40" t="s">
        <v>4</v>
      </c>
      <c r="T41" s="1" t="s">
        <v>5</v>
      </c>
      <c r="U41" s="1" t="s">
        <v>0</v>
      </c>
      <c r="V41" s="1" t="s">
        <v>0</v>
      </c>
      <c r="W41" s="1" t="s">
        <v>1</v>
      </c>
      <c r="X41" s="1" t="s">
        <v>2</v>
      </c>
      <c r="Y41" s="40" t="s">
        <v>3</v>
      </c>
      <c r="Z41" s="40" t="s">
        <v>4</v>
      </c>
      <c r="AA41" s="1" t="s">
        <v>5</v>
      </c>
      <c r="AB41" s="1" t="s">
        <v>0</v>
      </c>
      <c r="AC41" s="1" t="s">
        <v>0</v>
      </c>
      <c r="AD41" s="1" t="s">
        <v>1</v>
      </c>
      <c r="AE41" s="1" t="s">
        <v>2</v>
      </c>
      <c r="AF41" s="86"/>
      <c r="AH41" s="151" t="s">
        <v>11</v>
      </c>
      <c r="AI41" s="151"/>
      <c r="AK41" s="152" t="s">
        <v>6</v>
      </c>
      <c r="AL41" s="152"/>
      <c r="AN41" s="153" t="s">
        <v>9</v>
      </c>
      <c r="AO41" s="153"/>
      <c r="AQ41" s="154" t="s">
        <v>7</v>
      </c>
      <c r="AR41" s="154"/>
      <c r="AT41" s="165" t="s">
        <v>16</v>
      </c>
      <c r="AU41" s="165"/>
      <c r="AW41" s="166" t="s">
        <v>25</v>
      </c>
      <c r="AX41" s="166"/>
      <c r="AZ41" s="166" t="s">
        <v>25</v>
      </c>
      <c r="BA41" s="166"/>
    </row>
    <row r="42" spans="1:53" ht="15.75" thickBot="1" x14ac:dyDescent="0.3">
      <c r="A42" s="164"/>
      <c r="B42" s="142">
        <v>1</v>
      </c>
      <c r="C42" s="2">
        <v>2</v>
      </c>
      <c r="D42" s="41">
        <v>3</v>
      </c>
      <c r="E42" s="68">
        <v>4</v>
      </c>
      <c r="F42" s="2">
        <v>5</v>
      </c>
      <c r="G42" s="2">
        <v>6</v>
      </c>
      <c r="H42" s="2">
        <v>7</v>
      </c>
      <c r="I42" s="2">
        <v>8</v>
      </c>
      <c r="J42" s="2">
        <v>9</v>
      </c>
      <c r="K42" s="41">
        <v>10</v>
      </c>
      <c r="L42" s="41">
        <v>11</v>
      </c>
      <c r="M42" s="2">
        <v>12</v>
      </c>
      <c r="N42" s="2">
        <v>13</v>
      </c>
      <c r="O42" s="2">
        <v>14</v>
      </c>
      <c r="P42" s="2">
        <v>15</v>
      </c>
      <c r="Q42" s="2">
        <v>16</v>
      </c>
      <c r="R42" s="41">
        <v>17</v>
      </c>
      <c r="S42" s="41">
        <v>18</v>
      </c>
      <c r="T42" s="2">
        <v>19</v>
      </c>
      <c r="U42" s="2">
        <v>20</v>
      </c>
      <c r="V42" s="2">
        <v>21</v>
      </c>
      <c r="W42" s="2">
        <v>22</v>
      </c>
      <c r="X42" s="2">
        <v>23</v>
      </c>
      <c r="Y42" s="41">
        <v>24</v>
      </c>
      <c r="Z42" s="41">
        <v>25</v>
      </c>
      <c r="AA42" s="2">
        <v>26</v>
      </c>
      <c r="AB42" s="2">
        <v>27</v>
      </c>
      <c r="AC42" s="2">
        <v>28</v>
      </c>
      <c r="AD42" s="2">
        <v>29</v>
      </c>
      <c r="AE42" s="2">
        <v>30</v>
      </c>
      <c r="AF42" s="86"/>
      <c r="AH42" s="25" t="s">
        <v>15</v>
      </c>
      <c r="AI42" s="25" t="s">
        <v>14</v>
      </c>
      <c r="AK42" s="27" t="s">
        <v>15</v>
      </c>
      <c r="AL42" s="27" t="s">
        <v>14</v>
      </c>
      <c r="AN42" s="29" t="s">
        <v>15</v>
      </c>
      <c r="AO42" s="29" t="s">
        <v>14</v>
      </c>
      <c r="AQ42" s="31" t="s">
        <v>15</v>
      </c>
      <c r="AR42" s="31" t="s">
        <v>14</v>
      </c>
      <c r="AT42" s="33" t="s">
        <v>15</v>
      </c>
      <c r="AU42" s="33" t="s">
        <v>14</v>
      </c>
      <c r="AW42" s="91" t="s">
        <v>15</v>
      </c>
      <c r="AX42" s="91" t="s">
        <v>14</v>
      </c>
      <c r="AZ42" s="91" t="s">
        <v>15</v>
      </c>
      <c r="BA42" s="91" t="s">
        <v>14</v>
      </c>
    </row>
    <row r="43" spans="1:53" ht="15.75" thickBot="1" x14ac:dyDescent="0.3">
      <c r="A43" s="83">
        <f>A8</f>
        <v>0</v>
      </c>
      <c r="B43" s="14" t="s">
        <v>10</v>
      </c>
      <c r="C43" s="8" t="s">
        <v>10</v>
      </c>
      <c r="D43" s="44" t="s">
        <v>8</v>
      </c>
      <c r="E43" s="44" t="s">
        <v>8</v>
      </c>
      <c r="F43" s="48" t="s">
        <v>9</v>
      </c>
      <c r="G43" s="48" t="s">
        <v>9</v>
      </c>
      <c r="H43" s="48" t="s">
        <v>9</v>
      </c>
      <c r="I43" s="48" t="s">
        <v>9</v>
      </c>
      <c r="J43" s="48" t="s">
        <v>9</v>
      </c>
      <c r="K43" s="48" t="s">
        <v>8</v>
      </c>
      <c r="L43" s="48" t="s">
        <v>8</v>
      </c>
      <c r="M43" s="46" t="s">
        <v>7</v>
      </c>
      <c r="N43" s="46" t="s">
        <v>7</v>
      </c>
      <c r="O43" s="46" t="s">
        <v>7</v>
      </c>
      <c r="P43" s="46" t="s">
        <v>7</v>
      </c>
      <c r="Q43" s="46" t="s">
        <v>7</v>
      </c>
      <c r="R43" s="44" t="s">
        <v>8</v>
      </c>
      <c r="S43" s="44" t="s">
        <v>8</v>
      </c>
      <c r="T43" s="48" t="s">
        <v>9</v>
      </c>
      <c r="U43" s="48" t="s">
        <v>9</v>
      </c>
      <c r="V43" s="48" t="s">
        <v>9</v>
      </c>
      <c r="W43" s="14" t="s">
        <v>9</v>
      </c>
      <c r="X43" s="48" t="s">
        <v>9</v>
      </c>
      <c r="Y43" s="53" t="s">
        <v>8</v>
      </c>
      <c r="Z43" s="45" t="s">
        <v>8</v>
      </c>
      <c r="AA43" s="8" t="s">
        <v>10</v>
      </c>
      <c r="AB43" s="8" t="s">
        <v>10</v>
      </c>
      <c r="AC43" s="7" t="s">
        <v>10</v>
      </c>
      <c r="AD43" s="7" t="s">
        <v>10</v>
      </c>
      <c r="AE43" s="63" t="s">
        <v>11</v>
      </c>
      <c r="AF43" s="86"/>
      <c r="AH43" s="25">
        <f>COUNTIF(B43:AF43,"N5")</f>
        <v>1</v>
      </c>
      <c r="AI43" s="26">
        <f>AH43*$AI$2</f>
        <v>0.53194444444444444</v>
      </c>
      <c r="AK43" s="27">
        <f>COUNTIF(B43:AF43,"J38")</f>
        <v>0</v>
      </c>
      <c r="AL43" s="28">
        <f>AK43*$AL$2</f>
        <v>0</v>
      </c>
      <c r="AN43" s="29">
        <f>COUNTIF(B43:AF43,"J1")</f>
        <v>10</v>
      </c>
      <c r="AO43" s="30">
        <f>AN43*$AO$2</f>
        <v>3.125</v>
      </c>
      <c r="AQ43" s="31">
        <f>COUNTIF(A43:AF43,"S20")</f>
        <v>5</v>
      </c>
      <c r="AR43" s="32">
        <f>AQ43*$AR$2</f>
        <v>1.5625</v>
      </c>
      <c r="AT43" s="33">
        <f>SUM(AH43,AK43,AN43,AQ43)</f>
        <v>16</v>
      </c>
      <c r="AU43" s="34">
        <f>SUM(AI43,AL43,AO43,AR43)</f>
        <v>5.219444444444445</v>
      </c>
      <c r="AW43" s="91">
        <f>COUNTIF(B43:AG43,"CA")</f>
        <v>0</v>
      </c>
      <c r="AX43" s="93">
        <f>AX36+AW43*$AT$2</f>
        <v>0</v>
      </c>
      <c r="AZ43" s="91">
        <f>COUNTIF(B43:AG43,"CP")</f>
        <v>0</v>
      </c>
      <c r="BA43" s="93">
        <f>BA36+AZ43*$AU$2</f>
        <v>0</v>
      </c>
    </row>
    <row r="44" spans="1:53" x14ac:dyDescent="0.25">
      <c r="A44" s="84" t="s">
        <v>12</v>
      </c>
      <c r="B44" s="79"/>
      <c r="C44" s="79"/>
      <c r="D44" s="87"/>
      <c r="E44" s="79"/>
      <c r="F44" s="79"/>
      <c r="G44" s="87"/>
      <c r="H44" s="79"/>
      <c r="I44" s="79"/>
      <c r="J44" s="87"/>
      <c r="K44" s="87"/>
      <c r="L44" s="79"/>
      <c r="M44" s="79"/>
      <c r="N44" s="87"/>
      <c r="O44" s="79"/>
      <c r="P44" s="79"/>
      <c r="Q44" s="87"/>
      <c r="R44" s="87"/>
      <c r="S44" s="79"/>
      <c r="T44" s="79"/>
      <c r="U44" s="87"/>
      <c r="V44" s="79"/>
      <c r="W44" s="79"/>
      <c r="X44" s="87"/>
      <c r="Y44" s="87"/>
      <c r="Z44" s="79"/>
      <c r="AA44" s="79"/>
      <c r="AB44" s="87"/>
      <c r="AC44" s="79"/>
      <c r="AD44" s="79"/>
      <c r="AE44" s="87"/>
      <c r="AF44" s="86"/>
      <c r="AT44" s="74" t="s">
        <v>24</v>
      </c>
      <c r="AU44" s="34">
        <f>SUM(B44:AF44)</f>
        <v>0</v>
      </c>
    </row>
    <row r="45" spans="1:53" x14ac:dyDescent="0.25">
      <c r="A45" s="86"/>
      <c r="B45" s="86">
        <f>COUNTIF(B43:AF43,"J1")+COUNTIF(B43:AF43,"J38")+COUNTIF(B43:AF43,"N5")+COUNTIF(B43:AF43,"S20")</f>
        <v>16</v>
      </c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H45" s="155" t="s">
        <v>22</v>
      </c>
      <c r="AI45" s="155"/>
      <c r="AK45" s="167" t="s">
        <v>23</v>
      </c>
      <c r="AL45" s="167"/>
      <c r="AQ45" s="168" t="s">
        <v>17</v>
      </c>
      <c r="AR45" s="168"/>
      <c r="AS45" s="168"/>
      <c r="AT45" s="168"/>
      <c r="AU45" s="34">
        <f>SUM(AU43:AU44)</f>
        <v>5.219444444444445</v>
      </c>
    </row>
    <row r="46" spans="1:53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H46" s="169">
        <v>0</v>
      </c>
      <c r="AI46" s="169"/>
      <c r="AJ46" s="86"/>
      <c r="AK46" s="169">
        <v>0</v>
      </c>
      <c r="AL46" s="169"/>
      <c r="AQ46" s="170">
        <f>AU39+AK46-AH46</f>
        <v>30.073611111111113</v>
      </c>
      <c r="AR46" s="170"/>
      <c r="AS46" s="170"/>
      <c r="AT46" s="170"/>
      <c r="AU46" s="34">
        <f>AU45+AQ46</f>
        <v>35.293055555555554</v>
      </c>
    </row>
    <row r="47" spans="1:53" ht="15.75" thickBot="1" x14ac:dyDescent="0.3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</row>
    <row r="48" spans="1:53" ht="15.75" thickTop="1" x14ac:dyDescent="0.25">
      <c r="A48" s="163">
        <v>41455</v>
      </c>
      <c r="B48" s="40" t="s">
        <v>3</v>
      </c>
      <c r="C48" s="40" t="s">
        <v>4</v>
      </c>
      <c r="D48" s="1" t="s">
        <v>5</v>
      </c>
      <c r="E48" s="1" t="s">
        <v>0</v>
      </c>
      <c r="F48" s="1" t="s">
        <v>0</v>
      </c>
      <c r="G48" s="1" t="s">
        <v>1</v>
      </c>
      <c r="H48" s="1" t="s">
        <v>2</v>
      </c>
      <c r="I48" s="40" t="s">
        <v>3</v>
      </c>
      <c r="J48" s="40" t="s">
        <v>4</v>
      </c>
      <c r="K48" s="108" t="s">
        <v>5</v>
      </c>
      <c r="L48" s="1" t="s">
        <v>0</v>
      </c>
      <c r="M48" s="1" t="s">
        <v>0</v>
      </c>
      <c r="N48" s="108" t="s">
        <v>1</v>
      </c>
      <c r="O48" s="67" t="s">
        <v>2</v>
      </c>
      <c r="P48" s="40" t="s">
        <v>3</v>
      </c>
      <c r="Q48" s="40" t="s">
        <v>4</v>
      </c>
      <c r="R48" s="1" t="s">
        <v>5</v>
      </c>
      <c r="S48" s="1" t="s">
        <v>0</v>
      </c>
      <c r="T48" s="1" t="s">
        <v>0</v>
      </c>
      <c r="U48" s="1" t="s">
        <v>1</v>
      </c>
      <c r="V48" s="1" t="s">
        <v>2</v>
      </c>
      <c r="W48" s="40" t="s">
        <v>3</v>
      </c>
      <c r="X48" s="40" t="s">
        <v>4</v>
      </c>
      <c r="Y48" s="1" t="s">
        <v>5</v>
      </c>
      <c r="Z48" s="1" t="s">
        <v>0</v>
      </c>
      <c r="AA48" s="1" t="s">
        <v>0</v>
      </c>
      <c r="AB48" s="1" t="s">
        <v>1</v>
      </c>
      <c r="AC48" s="1" t="s">
        <v>2</v>
      </c>
      <c r="AD48" s="40" t="s">
        <v>3</v>
      </c>
      <c r="AE48" s="40" t="s">
        <v>4</v>
      </c>
      <c r="AF48" s="1" t="s">
        <v>5</v>
      </c>
      <c r="AH48" s="151" t="s">
        <v>11</v>
      </c>
      <c r="AI48" s="151"/>
      <c r="AK48" s="152" t="s">
        <v>6</v>
      </c>
      <c r="AL48" s="152"/>
      <c r="AN48" s="153" t="s">
        <v>9</v>
      </c>
      <c r="AO48" s="153"/>
      <c r="AQ48" s="154" t="s">
        <v>7</v>
      </c>
      <c r="AR48" s="154"/>
      <c r="AT48" s="165" t="s">
        <v>16</v>
      </c>
      <c r="AU48" s="165"/>
      <c r="AW48" s="166" t="s">
        <v>25</v>
      </c>
      <c r="AX48" s="166"/>
      <c r="AZ48" s="166" t="s">
        <v>25</v>
      </c>
      <c r="BA48" s="166"/>
    </row>
    <row r="49" spans="1:53" ht="15.75" thickBot="1" x14ac:dyDescent="0.3">
      <c r="A49" s="164"/>
      <c r="B49" s="130">
        <v>1</v>
      </c>
      <c r="C49" s="41">
        <v>2</v>
      </c>
      <c r="D49" s="102">
        <v>3</v>
      </c>
      <c r="E49" s="102">
        <v>4</v>
      </c>
      <c r="F49" s="102">
        <v>5</v>
      </c>
      <c r="G49" s="102">
        <v>6</v>
      </c>
      <c r="H49" s="102">
        <v>7</v>
      </c>
      <c r="I49" s="41">
        <v>8</v>
      </c>
      <c r="J49" s="41">
        <v>9</v>
      </c>
      <c r="K49" s="102">
        <v>10</v>
      </c>
      <c r="L49" s="102">
        <v>11</v>
      </c>
      <c r="M49" s="102">
        <v>12</v>
      </c>
      <c r="N49" s="102">
        <v>13</v>
      </c>
      <c r="O49" s="68">
        <v>14</v>
      </c>
      <c r="P49" s="41">
        <v>15</v>
      </c>
      <c r="Q49" s="41">
        <v>16</v>
      </c>
      <c r="R49" s="102">
        <v>17</v>
      </c>
      <c r="S49" s="102">
        <v>18</v>
      </c>
      <c r="T49" s="102">
        <v>19</v>
      </c>
      <c r="U49" s="102">
        <v>20</v>
      </c>
      <c r="V49" s="102">
        <v>21</v>
      </c>
      <c r="W49" s="41">
        <v>22</v>
      </c>
      <c r="X49" s="41">
        <v>23</v>
      </c>
      <c r="Y49" s="102">
        <v>24</v>
      </c>
      <c r="Z49" s="102">
        <v>25</v>
      </c>
      <c r="AA49" s="102">
        <v>26</v>
      </c>
      <c r="AB49" s="102">
        <v>27</v>
      </c>
      <c r="AC49" s="102">
        <v>28</v>
      </c>
      <c r="AD49" s="41">
        <v>29</v>
      </c>
      <c r="AE49" s="41">
        <v>30</v>
      </c>
      <c r="AF49" s="102">
        <v>31</v>
      </c>
      <c r="AH49" s="25" t="s">
        <v>15</v>
      </c>
      <c r="AI49" s="25" t="s">
        <v>14</v>
      </c>
      <c r="AK49" s="27" t="s">
        <v>15</v>
      </c>
      <c r="AL49" s="27" t="s">
        <v>14</v>
      </c>
      <c r="AN49" s="29" t="s">
        <v>15</v>
      </c>
      <c r="AO49" s="29" t="s">
        <v>14</v>
      </c>
      <c r="AQ49" s="31" t="s">
        <v>15</v>
      </c>
      <c r="AR49" s="31" t="s">
        <v>14</v>
      </c>
      <c r="AT49" s="33" t="s">
        <v>15</v>
      </c>
      <c r="AU49" s="33" t="s">
        <v>14</v>
      </c>
      <c r="AW49" s="91" t="s">
        <v>15</v>
      </c>
      <c r="AX49" s="91" t="s">
        <v>14</v>
      </c>
      <c r="AZ49" s="91" t="s">
        <v>15</v>
      </c>
      <c r="BA49" s="91" t="s">
        <v>14</v>
      </c>
    </row>
    <row r="50" spans="1:53" ht="15.75" thickBot="1" x14ac:dyDescent="0.3">
      <c r="A50" s="83">
        <f>A8</f>
        <v>0</v>
      </c>
      <c r="B50" s="36" t="s">
        <v>11</v>
      </c>
      <c r="C50" s="36" t="s">
        <v>11</v>
      </c>
      <c r="D50" s="14" t="s">
        <v>10</v>
      </c>
      <c r="E50" s="8" t="s">
        <v>10</v>
      </c>
      <c r="F50" s="48" t="s">
        <v>9</v>
      </c>
      <c r="G50" s="48" t="s">
        <v>9</v>
      </c>
      <c r="H50" s="48" t="s">
        <v>9</v>
      </c>
      <c r="I50" s="44" t="s">
        <v>8</v>
      </c>
      <c r="J50" s="44" t="s">
        <v>8</v>
      </c>
      <c r="K50" s="48" t="s">
        <v>9</v>
      </c>
      <c r="L50" s="48" t="s">
        <v>9</v>
      </c>
      <c r="M50" s="48" t="s">
        <v>9</v>
      </c>
      <c r="N50" s="48" t="s">
        <v>9</v>
      </c>
      <c r="O50" s="48" t="s">
        <v>10</v>
      </c>
      <c r="P50" s="44" t="s">
        <v>8</v>
      </c>
      <c r="Q50" s="44" t="s">
        <v>8</v>
      </c>
      <c r="R50" s="48" t="s">
        <v>9</v>
      </c>
      <c r="S50" s="8" t="s">
        <v>10</v>
      </c>
      <c r="T50" s="36" t="s">
        <v>11</v>
      </c>
      <c r="U50" s="36" t="s">
        <v>11</v>
      </c>
      <c r="V50" s="8" t="s">
        <v>10</v>
      </c>
      <c r="W50" s="44" t="s">
        <v>8</v>
      </c>
      <c r="X50" s="44" t="s">
        <v>8</v>
      </c>
      <c r="Y50" s="63" t="s">
        <v>9</v>
      </c>
      <c r="Z50" s="48" t="s">
        <v>9</v>
      </c>
      <c r="AA50" s="44" t="s">
        <v>10</v>
      </c>
      <c r="AB50" s="44" t="s">
        <v>10</v>
      </c>
      <c r="AC50" s="46" t="s">
        <v>10</v>
      </c>
      <c r="AD50" s="46" t="s">
        <v>6</v>
      </c>
      <c r="AE50" s="46" t="s">
        <v>6</v>
      </c>
      <c r="AF50" s="70" t="s">
        <v>10</v>
      </c>
      <c r="AH50" s="25">
        <f>COUNTIF(B50:AF50,"N5")</f>
        <v>4</v>
      </c>
      <c r="AI50" s="26">
        <f>AH50*$AI$2</f>
        <v>2.1277777777777778</v>
      </c>
      <c r="AK50" s="27">
        <f>COUNTIF(B50:AF50,"J38")</f>
        <v>2</v>
      </c>
      <c r="AL50" s="28">
        <f>AK50*$AL$2</f>
        <v>1</v>
      </c>
      <c r="AN50" s="29">
        <f>COUNTIF(B50:AF50,"J1")</f>
        <v>10</v>
      </c>
      <c r="AO50" s="30">
        <f>AN50*$AO$2</f>
        <v>3.125</v>
      </c>
      <c r="AQ50" s="31">
        <f>COUNTIF(A50:AF50,"S20")</f>
        <v>0</v>
      </c>
      <c r="AR50" s="32">
        <f>AQ50*$AR$2</f>
        <v>0</v>
      </c>
      <c r="AT50" s="33">
        <f>SUM(AH50,AK50,AN50,AQ50)</f>
        <v>16</v>
      </c>
      <c r="AU50" s="34">
        <f>SUM(AI50,AL50,AO50,AR50)</f>
        <v>6.2527777777777782</v>
      </c>
      <c r="AW50" s="91">
        <f>COUNTIF(B50:AG50,"CA")</f>
        <v>0</v>
      </c>
      <c r="AX50" s="93">
        <f>AX43+AW50*$AT$2</f>
        <v>0</v>
      </c>
      <c r="AZ50" s="91">
        <f>COUNTIF(B50:AG50,"CP")</f>
        <v>0</v>
      </c>
      <c r="BA50" s="93">
        <f>BA43+AZ50*$AU$2</f>
        <v>0</v>
      </c>
    </row>
    <row r="51" spans="1:53" x14ac:dyDescent="0.25">
      <c r="A51" s="84" t="s">
        <v>12</v>
      </c>
      <c r="B51" s="87"/>
      <c r="C51" s="87"/>
      <c r="D51" s="87"/>
      <c r="E51" s="79"/>
      <c r="F51" s="113"/>
      <c r="G51" s="113"/>
      <c r="H51" s="97"/>
      <c r="I51" s="87"/>
      <c r="J51" s="87"/>
      <c r="K51" s="87"/>
      <c r="L51" s="79"/>
      <c r="M51" s="79"/>
      <c r="N51" s="79"/>
      <c r="O51" s="87"/>
      <c r="P51" s="87"/>
      <c r="Q51" s="87"/>
      <c r="R51" s="87"/>
      <c r="S51" s="79"/>
      <c r="T51" s="79"/>
      <c r="U51" s="79"/>
      <c r="V51" s="87"/>
      <c r="W51" s="87"/>
      <c r="X51" s="87"/>
      <c r="Y51" s="87"/>
      <c r="Z51" s="79"/>
      <c r="AA51" s="79"/>
      <c r="AB51" s="79"/>
      <c r="AC51" s="87"/>
      <c r="AD51" s="87"/>
      <c r="AE51" s="87"/>
      <c r="AF51" s="87"/>
      <c r="AT51" s="74" t="s">
        <v>24</v>
      </c>
      <c r="AU51" s="34">
        <f>SUM(B51:AF51)</f>
        <v>0</v>
      </c>
    </row>
    <row r="52" spans="1:53" x14ac:dyDescent="0.25">
      <c r="A52" s="86"/>
      <c r="B52" s="86">
        <f>COUNTIF(B50:AF50,"J1")+COUNTIF(B50:AF50,"J38")+COUNTIF(B50:AF50,"N5")+COUNTIF(B50:AF50,"S20")</f>
        <v>16</v>
      </c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H52" s="155" t="s">
        <v>22</v>
      </c>
      <c r="AI52" s="155"/>
      <c r="AK52" s="167" t="s">
        <v>23</v>
      </c>
      <c r="AL52" s="167"/>
      <c r="AQ52" s="168" t="s">
        <v>17</v>
      </c>
      <c r="AR52" s="168"/>
      <c r="AS52" s="168"/>
      <c r="AT52" s="168"/>
      <c r="AU52" s="34">
        <f>SUM(AU50:AU51)</f>
        <v>6.2527777777777782</v>
      </c>
    </row>
    <row r="53" spans="1:53" x14ac:dyDescent="0.25">
      <c r="A53" s="8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H53" s="169">
        <v>0</v>
      </c>
      <c r="AI53" s="169"/>
      <c r="AJ53" s="86"/>
      <c r="AK53" s="169">
        <v>0</v>
      </c>
      <c r="AL53" s="169"/>
      <c r="AQ53" s="170">
        <f>AU46+AK53-AH53</f>
        <v>35.293055555555554</v>
      </c>
      <c r="AR53" s="170"/>
      <c r="AS53" s="170"/>
      <c r="AT53" s="170"/>
      <c r="AU53" s="34">
        <f>AU52+AQ53</f>
        <v>41.545833333333334</v>
      </c>
    </row>
    <row r="54" spans="1:53" ht="15.75" thickBot="1" x14ac:dyDescent="0.3">
      <c r="A54" s="8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</row>
    <row r="55" spans="1:53" ht="15.75" thickTop="1" x14ac:dyDescent="0.25">
      <c r="A55" s="163">
        <v>41486</v>
      </c>
      <c r="B55" s="1" t="s">
        <v>0</v>
      </c>
      <c r="C55" s="1" t="s">
        <v>0</v>
      </c>
      <c r="D55" s="1" t="s">
        <v>1</v>
      </c>
      <c r="E55" s="1" t="s">
        <v>2</v>
      </c>
      <c r="F55" s="40" t="s">
        <v>3</v>
      </c>
      <c r="G55" s="40" t="s">
        <v>4</v>
      </c>
      <c r="H55" s="1" t="s">
        <v>5</v>
      </c>
      <c r="I55" s="1" t="s">
        <v>0</v>
      </c>
      <c r="J55" s="1" t="s">
        <v>0</v>
      </c>
      <c r="K55" s="1" t="s">
        <v>1</v>
      </c>
      <c r="L55" s="1" t="s">
        <v>2</v>
      </c>
      <c r="M55" s="40" t="s">
        <v>3</v>
      </c>
      <c r="N55" s="40" t="s">
        <v>4</v>
      </c>
      <c r="O55" s="1" t="s">
        <v>5</v>
      </c>
      <c r="P55" s="67" t="s">
        <v>0</v>
      </c>
      <c r="Q55" s="1" t="s">
        <v>0</v>
      </c>
      <c r="R55" s="1" t="s">
        <v>1</v>
      </c>
      <c r="S55" s="1" t="s">
        <v>2</v>
      </c>
      <c r="T55" s="40" t="s">
        <v>3</v>
      </c>
      <c r="U55" s="40" t="s">
        <v>4</v>
      </c>
      <c r="V55" s="1" t="s">
        <v>5</v>
      </c>
      <c r="W55" s="1" t="s">
        <v>0</v>
      </c>
      <c r="X55" s="1" t="s">
        <v>0</v>
      </c>
      <c r="Y55" s="1" t="s">
        <v>1</v>
      </c>
      <c r="Z55" s="1" t="s">
        <v>2</v>
      </c>
      <c r="AA55" s="40" t="s">
        <v>3</v>
      </c>
      <c r="AB55" s="40" t="s">
        <v>4</v>
      </c>
      <c r="AC55" s="1" t="s">
        <v>5</v>
      </c>
      <c r="AD55" s="1" t="s">
        <v>0</v>
      </c>
      <c r="AE55" s="1" t="s">
        <v>0</v>
      </c>
      <c r="AF55" s="1" t="s">
        <v>1</v>
      </c>
      <c r="AH55" s="151" t="s">
        <v>11</v>
      </c>
      <c r="AI55" s="151"/>
      <c r="AK55" s="152" t="s">
        <v>6</v>
      </c>
      <c r="AL55" s="152"/>
      <c r="AN55" s="153" t="s">
        <v>9</v>
      </c>
      <c r="AO55" s="153"/>
      <c r="AQ55" s="154" t="s">
        <v>7</v>
      </c>
      <c r="AR55" s="154"/>
      <c r="AT55" s="165" t="s">
        <v>16</v>
      </c>
      <c r="AU55" s="165"/>
      <c r="AW55" s="166" t="s">
        <v>25</v>
      </c>
      <c r="AX55" s="166"/>
      <c r="AZ55" s="166" t="s">
        <v>25</v>
      </c>
      <c r="BA55" s="166"/>
    </row>
    <row r="56" spans="1:53" ht="15.75" thickBot="1" x14ac:dyDescent="0.3">
      <c r="A56" s="164"/>
      <c r="B56" s="102">
        <v>1</v>
      </c>
      <c r="C56" s="102">
        <v>2</v>
      </c>
      <c r="D56" s="102">
        <v>3</v>
      </c>
      <c r="E56" s="102">
        <v>4</v>
      </c>
      <c r="F56" s="41">
        <v>5</v>
      </c>
      <c r="G56" s="41">
        <v>6</v>
      </c>
      <c r="H56" s="102">
        <v>7</v>
      </c>
      <c r="I56" s="102">
        <v>8</v>
      </c>
      <c r="J56" s="102">
        <v>9</v>
      </c>
      <c r="K56" s="102">
        <v>10</v>
      </c>
      <c r="L56" s="102">
        <v>11</v>
      </c>
      <c r="M56" s="41">
        <v>12</v>
      </c>
      <c r="N56" s="41">
        <v>13</v>
      </c>
      <c r="O56" s="102">
        <v>14</v>
      </c>
      <c r="P56" s="68">
        <v>15</v>
      </c>
      <c r="Q56" s="102">
        <v>16</v>
      </c>
      <c r="R56" s="102">
        <v>17</v>
      </c>
      <c r="S56" s="102">
        <v>18</v>
      </c>
      <c r="T56" s="41">
        <v>19</v>
      </c>
      <c r="U56" s="41">
        <v>20</v>
      </c>
      <c r="V56" s="102">
        <v>21</v>
      </c>
      <c r="W56" s="102">
        <v>22</v>
      </c>
      <c r="X56" s="102">
        <v>23</v>
      </c>
      <c r="Y56" s="102">
        <v>24</v>
      </c>
      <c r="Z56" s="102">
        <v>25</v>
      </c>
      <c r="AA56" s="41">
        <v>26</v>
      </c>
      <c r="AB56" s="41">
        <v>27</v>
      </c>
      <c r="AC56" s="102">
        <v>28</v>
      </c>
      <c r="AD56" s="102">
        <v>29</v>
      </c>
      <c r="AE56" s="102">
        <v>30</v>
      </c>
      <c r="AF56" s="102">
        <v>31</v>
      </c>
      <c r="AH56" s="25" t="s">
        <v>15</v>
      </c>
      <c r="AI56" s="25" t="s">
        <v>14</v>
      </c>
      <c r="AK56" s="27" t="s">
        <v>15</v>
      </c>
      <c r="AL56" s="27" t="s">
        <v>14</v>
      </c>
      <c r="AN56" s="29" t="s">
        <v>15</v>
      </c>
      <c r="AO56" s="29" t="s">
        <v>14</v>
      </c>
      <c r="AQ56" s="31" t="s">
        <v>15</v>
      </c>
      <c r="AR56" s="31" t="s">
        <v>14</v>
      </c>
      <c r="AT56" s="33" t="s">
        <v>15</v>
      </c>
      <c r="AU56" s="33" t="s">
        <v>14</v>
      </c>
      <c r="AW56" s="91" t="s">
        <v>15</v>
      </c>
      <c r="AX56" s="91" t="s">
        <v>14</v>
      </c>
      <c r="AZ56" s="91" t="s">
        <v>15</v>
      </c>
      <c r="BA56" s="91" t="s">
        <v>14</v>
      </c>
    </row>
    <row r="57" spans="1:53" ht="15.75" thickBot="1" x14ac:dyDescent="0.3">
      <c r="A57" s="83">
        <f>A8</f>
        <v>0</v>
      </c>
      <c r="B57" s="48" t="s">
        <v>9</v>
      </c>
      <c r="C57" s="49" t="s">
        <v>9</v>
      </c>
      <c r="D57" s="13" t="s">
        <v>9</v>
      </c>
      <c r="E57" s="48" t="s">
        <v>9</v>
      </c>
      <c r="F57" s="44" t="s">
        <v>8</v>
      </c>
      <c r="G57" s="44" t="s">
        <v>8</v>
      </c>
      <c r="H57" s="36" t="s">
        <v>11</v>
      </c>
      <c r="I57" s="36" t="s">
        <v>11</v>
      </c>
      <c r="J57" s="53" t="s">
        <v>10</v>
      </c>
      <c r="K57" s="14" t="s">
        <v>10</v>
      </c>
      <c r="L57" s="8" t="s">
        <v>10</v>
      </c>
      <c r="M57" s="44" t="s">
        <v>8</v>
      </c>
      <c r="N57" s="44" t="s">
        <v>8</v>
      </c>
      <c r="O57" s="48" t="s">
        <v>9</v>
      </c>
      <c r="P57" s="48" t="s">
        <v>10</v>
      </c>
      <c r="Q57" s="48" t="s">
        <v>9</v>
      </c>
      <c r="R57" s="48" t="s">
        <v>9</v>
      </c>
      <c r="S57" s="48" t="s">
        <v>9</v>
      </c>
      <c r="T57" s="48" t="s">
        <v>8</v>
      </c>
      <c r="U57" s="48" t="s">
        <v>8</v>
      </c>
      <c r="V57" s="46" t="s">
        <v>7</v>
      </c>
      <c r="W57" s="46" t="s">
        <v>7</v>
      </c>
      <c r="X57" s="46" t="s">
        <v>7</v>
      </c>
      <c r="Y57" s="46" t="s">
        <v>7</v>
      </c>
      <c r="Z57" s="46" t="s">
        <v>7</v>
      </c>
      <c r="AA57" s="44" t="s">
        <v>8</v>
      </c>
      <c r="AB57" s="44" t="s">
        <v>8</v>
      </c>
      <c r="AC57" s="48" t="s">
        <v>9</v>
      </c>
      <c r="AD57" s="48" t="s">
        <v>9</v>
      </c>
      <c r="AE57" s="48" t="s">
        <v>9</v>
      </c>
      <c r="AF57" s="14" t="s">
        <v>9</v>
      </c>
      <c r="AH57" s="25">
        <f>COUNTIF(B57:AF57,"N5")</f>
        <v>2</v>
      </c>
      <c r="AI57" s="26">
        <f>AH57*$AI$2</f>
        <v>1.0638888888888889</v>
      </c>
      <c r="AK57" s="27">
        <f>COUNTIF(B57:AF57,"J38")</f>
        <v>0</v>
      </c>
      <c r="AL57" s="28">
        <f>AK57*$AL$2</f>
        <v>0</v>
      </c>
      <c r="AN57" s="29">
        <f>COUNTIF(B57:AF57,"J1")</f>
        <v>12</v>
      </c>
      <c r="AO57" s="30">
        <f>AN57*$AO$2</f>
        <v>3.75</v>
      </c>
      <c r="AQ57" s="31">
        <f>COUNTIF(A57:AF57,"S20")</f>
        <v>5</v>
      </c>
      <c r="AR57" s="32">
        <f>AQ57*$AR$2</f>
        <v>1.5625</v>
      </c>
      <c r="AT57" s="33">
        <f>SUM(AH57,AK57,AN57,AQ57)</f>
        <v>19</v>
      </c>
      <c r="AU57" s="34">
        <f>SUM(AI57,AL57,AO57,AR57)</f>
        <v>6.3763888888888891</v>
      </c>
      <c r="AW57" s="91">
        <f>COUNTIF(B57:AG57,"CA")</f>
        <v>0</v>
      </c>
      <c r="AX57" s="93">
        <f>AX50+AW57*$AT$2</f>
        <v>0</v>
      </c>
      <c r="AZ57" s="91">
        <f>COUNTIF(B57:AG57,"CP")</f>
        <v>0</v>
      </c>
      <c r="BA57" s="93">
        <f>BA50+AZ57*$AU$2</f>
        <v>0</v>
      </c>
    </row>
    <row r="58" spans="1:53" x14ac:dyDescent="0.25">
      <c r="A58" s="84" t="s">
        <v>12</v>
      </c>
      <c r="B58" s="87"/>
      <c r="C58" s="79"/>
      <c r="D58" s="79"/>
      <c r="E58" s="79"/>
      <c r="F58" s="79"/>
      <c r="G58" s="87"/>
      <c r="H58" s="87"/>
      <c r="I58" s="87"/>
      <c r="J58" s="79"/>
      <c r="K58" s="79"/>
      <c r="L58" s="79"/>
      <c r="M58" s="79"/>
      <c r="N58" s="87"/>
      <c r="O58" s="87"/>
      <c r="P58" s="87"/>
      <c r="Q58" s="79"/>
      <c r="R58" s="79"/>
      <c r="S58" s="79"/>
      <c r="T58" s="79"/>
      <c r="U58" s="87"/>
      <c r="V58" s="87"/>
      <c r="W58" s="87"/>
      <c r="X58" s="79"/>
      <c r="Y58" s="79"/>
      <c r="Z58" s="79"/>
      <c r="AA58" s="79"/>
      <c r="AB58" s="87"/>
      <c r="AC58" s="87"/>
      <c r="AD58" s="87"/>
      <c r="AE58" s="79"/>
      <c r="AF58" s="79"/>
      <c r="AT58" s="74" t="s">
        <v>24</v>
      </c>
      <c r="AU58" s="34">
        <f>SUM(B58:AF58)</f>
        <v>0</v>
      </c>
    </row>
    <row r="59" spans="1:53" x14ac:dyDescent="0.25">
      <c r="A59" s="86"/>
      <c r="B59" s="86">
        <f>COUNTIF(B57:AF57,"J1")+COUNTIF(B57:AF57,"J38")+COUNTIF(B57:AF57,"N5")+COUNTIF(B57:AF57,"S20")</f>
        <v>19</v>
      </c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H59" s="155" t="s">
        <v>22</v>
      </c>
      <c r="AI59" s="155"/>
      <c r="AK59" s="167" t="s">
        <v>23</v>
      </c>
      <c r="AL59" s="167"/>
      <c r="AQ59" s="168" t="s">
        <v>17</v>
      </c>
      <c r="AR59" s="168"/>
      <c r="AS59" s="168"/>
      <c r="AT59" s="168"/>
      <c r="AU59" s="34">
        <f>SUM(AU57:AU58)</f>
        <v>6.3763888888888891</v>
      </c>
    </row>
    <row r="60" spans="1:53" x14ac:dyDescent="0.25">
      <c r="A60" s="8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H60" s="169">
        <v>0</v>
      </c>
      <c r="AI60" s="169"/>
      <c r="AJ60" s="86"/>
      <c r="AK60" s="169">
        <v>0</v>
      </c>
      <c r="AL60" s="169"/>
      <c r="AQ60" s="170">
        <f>AU53+AK60-AH60</f>
        <v>41.545833333333334</v>
      </c>
      <c r="AR60" s="170"/>
      <c r="AS60" s="170"/>
      <c r="AT60" s="170"/>
      <c r="AU60" s="34">
        <f>AU59+AQ60</f>
        <v>47.922222222222224</v>
      </c>
    </row>
    <row r="61" spans="1:53" ht="15.75" thickBot="1" x14ac:dyDescent="0.3">
      <c r="A61" s="86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</row>
    <row r="62" spans="1:53" x14ac:dyDescent="0.25">
      <c r="A62" s="149">
        <v>41517</v>
      </c>
      <c r="B62" s="1" t="s">
        <v>2</v>
      </c>
      <c r="C62" s="40" t="s">
        <v>3</v>
      </c>
      <c r="D62" s="40" t="s">
        <v>4</v>
      </c>
      <c r="E62" s="1" t="s">
        <v>5</v>
      </c>
      <c r="F62" s="1" t="s">
        <v>0</v>
      </c>
      <c r="G62" s="1" t="s">
        <v>0</v>
      </c>
      <c r="H62" s="1" t="s">
        <v>1</v>
      </c>
      <c r="I62" s="1" t="s">
        <v>2</v>
      </c>
      <c r="J62" s="40" t="s">
        <v>3</v>
      </c>
      <c r="K62" s="40" t="s">
        <v>4</v>
      </c>
      <c r="L62" s="1" t="s">
        <v>5</v>
      </c>
      <c r="M62" s="1" t="s">
        <v>0</v>
      </c>
      <c r="N62" s="1" t="s">
        <v>0</v>
      </c>
      <c r="O62" s="1" t="s">
        <v>1</v>
      </c>
      <c r="P62" s="1" t="s">
        <v>2</v>
      </c>
      <c r="Q62" s="40" t="s">
        <v>3</v>
      </c>
      <c r="R62" s="40" t="s">
        <v>4</v>
      </c>
      <c r="S62" s="108" t="s">
        <v>5</v>
      </c>
      <c r="T62" s="1" t="s">
        <v>0</v>
      </c>
      <c r="U62" s="1" t="s">
        <v>0</v>
      </c>
      <c r="V62" s="1" t="s">
        <v>1</v>
      </c>
      <c r="W62" s="1" t="s">
        <v>2</v>
      </c>
      <c r="X62" s="40" t="s">
        <v>3</v>
      </c>
      <c r="Y62" s="40" t="s">
        <v>4</v>
      </c>
      <c r="Z62" s="1" t="s">
        <v>5</v>
      </c>
      <c r="AA62" s="1" t="s">
        <v>0</v>
      </c>
      <c r="AB62" s="1" t="s">
        <v>0</v>
      </c>
      <c r="AC62" s="1" t="s">
        <v>1</v>
      </c>
      <c r="AD62" s="1" t="s">
        <v>2</v>
      </c>
      <c r="AE62" s="40" t="s">
        <v>3</v>
      </c>
      <c r="AF62" s="86"/>
      <c r="AH62" s="151" t="s">
        <v>11</v>
      </c>
      <c r="AI62" s="151"/>
      <c r="AK62" s="152" t="s">
        <v>6</v>
      </c>
      <c r="AL62" s="152"/>
      <c r="AN62" s="153" t="s">
        <v>9</v>
      </c>
      <c r="AO62" s="153"/>
      <c r="AQ62" s="154" t="s">
        <v>7</v>
      </c>
      <c r="AR62" s="154"/>
      <c r="AT62" s="165" t="s">
        <v>16</v>
      </c>
      <c r="AU62" s="165"/>
      <c r="AW62" s="166" t="s">
        <v>25</v>
      </c>
      <c r="AX62" s="166"/>
      <c r="AZ62" s="166" t="s">
        <v>25</v>
      </c>
      <c r="BA62" s="166"/>
    </row>
    <row r="63" spans="1:53" ht="15.75" thickBot="1" x14ac:dyDescent="0.3">
      <c r="A63" s="150"/>
      <c r="B63" s="102">
        <v>1</v>
      </c>
      <c r="C63" s="114">
        <v>2</v>
      </c>
      <c r="D63" s="114">
        <v>3</v>
      </c>
      <c r="E63" s="102">
        <v>4</v>
      </c>
      <c r="F63" s="102">
        <v>5</v>
      </c>
      <c r="G63" s="102">
        <v>6</v>
      </c>
      <c r="H63" s="102">
        <v>7</v>
      </c>
      <c r="I63" s="102">
        <v>8</v>
      </c>
      <c r="J63" s="114">
        <v>9</v>
      </c>
      <c r="K63" s="114">
        <v>10</v>
      </c>
      <c r="L63" s="102">
        <v>11</v>
      </c>
      <c r="M63" s="102">
        <v>12</v>
      </c>
      <c r="N63" s="102">
        <v>13</v>
      </c>
      <c r="O63" s="102">
        <v>14</v>
      </c>
      <c r="P63" s="102">
        <v>15</v>
      </c>
      <c r="Q63" s="114">
        <v>16</v>
      </c>
      <c r="R63" s="114">
        <v>17</v>
      </c>
      <c r="S63" s="102">
        <v>18</v>
      </c>
      <c r="T63" s="102">
        <v>19</v>
      </c>
      <c r="U63" s="102">
        <v>20</v>
      </c>
      <c r="V63" s="102">
        <v>21</v>
      </c>
      <c r="W63" s="102">
        <v>22</v>
      </c>
      <c r="X63" s="114">
        <v>23</v>
      </c>
      <c r="Y63" s="114">
        <v>24</v>
      </c>
      <c r="Z63" s="102">
        <v>25</v>
      </c>
      <c r="AA63" s="102">
        <v>26</v>
      </c>
      <c r="AB63" s="102">
        <v>27</v>
      </c>
      <c r="AC63" s="102">
        <v>28</v>
      </c>
      <c r="AD63" s="102">
        <v>29</v>
      </c>
      <c r="AE63" s="114">
        <v>30</v>
      </c>
      <c r="AF63" s="86"/>
      <c r="AH63" s="25" t="s">
        <v>15</v>
      </c>
      <c r="AI63" s="25" t="s">
        <v>14</v>
      </c>
      <c r="AK63" s="27" t="s">
        <v>15</v>
      </c>
      <c r="AL63" s="27" t="s">
        <v>14</v>
      </c>
      <c r="AN63" s="29" t="s">
        <v>15</v>
      </c>
      <c r="AO63" s="29" t="s">
        <v>14</v>
      </c>
      <c r="AQ63" s="31" t="s">
        <v>15</v>
      </c>
      <c r="AR63" s="31" t="s">
        <v>14</v>
      </c>
      <c r="AT63" s="33" t="s">
        <v>15</v>
      </c>
      <c r="AU63" s="33" t="s">
        <v>14</v>
      </c>
      <c r="AW63" s="91" t="s">
        <v>15</v>
      </c>
      <c r="AX63" s="91" t="s">
        <v>14</v>
      </c>
      <c r="AZ63" s="91" t="s">
        <v>15</v>
      </c>
      <c r="BA63" s="91" t="s">
        <v>14</v>
      </c>
    </row>
    <row r="64" spans="1:53" ht="15.75" thickBot="1" x14ac:dyDescent="0.3">
      <c r="A64" s="83">
        <f>A8</f>
        <v>0</v>
      </c>
      <c r="B64" s="48" t="s">
        <v>9</v>
      </c>
      <c r="C64" s="53" t="s">
        <v>8</v>
      </c>
      <c r="D64" s="45" t="s">
        <v>8</v>
      </c>
      <c r="E64" s="8" t="s">
        <v>10</v>
      </c>
      <c r="F64" s="8" t="s">
        <v>10</v>
      </c>
      <c r="G64" s="7" t="s">
        <v>10</v>
      </c>
      <c r="H64" s="7" t="s">
        <v>10</v>
      </c>
      <c r="I64" s="63" t="s">
        <v>11</v>
      </c>
      <c r="J64" s="36" t="s">
        <v>11</v>
      </c>
      <c r="K64" s="36" t="s">
        <v>11</v>
      </c>
      <c r="L64" s="14" t="s">
        <v>10</v>
      </c>
      <c r="M64" s="8" t="s">
        <v>10</v>
      </c>
      <c r="N64" s="48" t="s">
        <v>9</v>
      </c>
      <c r="O64" s="48" t="s">
        <v>9</v>
      </c>
      <c r="P64" s="48" t="s">
        <v>9</v>
      </c>
      <c r="Q64" s="44" t="s">
        <v>8</v>
      </c>
      <c r="R64" s="44" t="s">
        <v>8</v>
      </c>
      <c r="S64" s="48" t="s">
        <v>9</v>
      </c>
      <c r="T64" s="48" t="s">
        <v>9</v>
      </c>
      <c r="U64" s="48" t="s">
        <v>9</v>
      </c>
      <c r="V64" s="48" t="s">
        <v>9</v>
      </c>
      <c r="W64" s="48" t="s">
        <v>9</v>
      </c>
      <c r="X64" s="44" t="s">
        <v>8</v>
      </c>
      <c r="Y64" s="44" t="s">
        <v>8</v>
      </c>
      <c r="Z64" s="48" t="s">
        <v>9</v>
      </c>
      <c r="AA64" s="8" t="s">
        <v>10</v>
      </c>
      <c r="AB64" s="36" t="s">
        <v>11</v>
      </c>
      <c r="AC64" s="36" t="s">
        <v>11</v>
      </c>
      <c r="AD64" s="8" t="s">
        <v>10</v>
      </c>
      <c r="AE64" s="44" t="s">
        <v>8</v>
      </c>
      <c r="AF64" s="86"/>
      <c r="AH64" s="25">
        <f>COUNTIF(B64:AF64,"N5")</f>
        <v>5</v>
      </c>
      <c r="AI64" s="26">
        <f>AH64*$AI$2</f>
        <v>2.6597222222222223</v>
      </c>
      <c r="AK64" s="27">
        <f>COUNTIF(B64:AF64,"J38")</f>
        <v>0</v>
      </c>
      <c r="AL64" s="28">
        <f>AK64*$AL$2</f>
        <v>0</v>
      </c>
      <c r="AN64" s="29">
        <f>COUNTIF(B64:AF64,"J1")</f>
        <v>10</v>
      </c>
      <c r="AO64" s="30">
        <f>AN64*$AO$2</f>
        <v>3.125</v>
      </c>
      <c r="AQ64" s="31">
        <f>COUNTIF(A64:AF64,"S20")</f>
        <v>0</v>
      </c>
      <c r="AR64" s="32">
        <f>AQ64*$AR$2</f>
        <v>0</v>
      </c>
      <c r="AT64" s="33">
        <f>SUM(AH64,AK64,AN64,AQ64)</f>
        <v>15</v>
      </c>
      <c r="AU64" s="34">
        <f>SUM(AI64,AL64,AO64,AR64)</f>
        <v>5.7847222222222223</v>
      </c>
      <c r="AW64" s="91">
        <f>COUNTIF(B64:AG64,"CA")</f>
        <v>0</v>
      </c>
      <c r="AX64" s="93">
        <f>AX57+AW64*$AT$2</f>
        <v>0</v>
      </c>
      <c r="AZ64" s="91">
        <f>COUNTIF(B64:AG64,"CP")</f>
        <v>0</v>
      </c>
      <c r="BA64" s="93">
        <f>BA57+AZ64*$AU$2</f>
        <v>0</v>
      </c>
    </row>
    <row r="65" spans="1:53" x14ac:dyDescent="0.25">
      <c r="A65" s="84" t="s">
        <v>12</v>
      </c>
      <c r="B65" s="87"/>
      <c r="C65" s="87"/>
      <c r="D65" s="87"/>
      <c r="E65" s="79"/>
      <c r="F65" s="79"/>
      <c r="G65" s="79"/>
      <c r="H65" s="79"/>
      <c r="I65" s="87"/>
      <c r="J65" s="87"/>
      <c r="K65" s="87"/>
      <c r="L65" s="79"/>
      <c r="M65" s="79"/>
      <c r="N65" s="79"/>
      <c r="O65" s="79"/>
      <c r="P65" s="87"/>
      <c r="Q65" s="87"/>
      <c r="R65" s="87"/>
      <c r="S65" s="79"/>
      <c r="T65" s="79"/>
      <c r="U65" s="79"/>
      <c r="V65" s="79"/>
      <c r="W65" s="87"/>
      <c r="X65" s="87"/>
      <c r="Y65" s="87"/>
      <c r="Z65" s="79"/>
      <c r="AA65" s="79"/>
      <c r="AB65" s="79"/>
      <c r="AC65" s="79"/>
      <c r="AD65" s="87"/>
      <c r="AE65" s="87"/>
      <c r="AF65" s="86"/>
      <c r="AT65" s="74" t="s">
        <v>24</v>
      </c>
      <c r="AU65" s="34">
        <f>SUM(B65:AF65)</f>
        <v>0</v>
      </c>
    </row>
    <row r="66" spans="1:53" x14ac:dyDescent="0.25">
      <c r="A66" s="86"/>
      <c r="B66" s="86">
        <f>COUNTIF(B64:AF64,"J1")+COUNTIF(B64:AF64,"J38")+COUNTIF(B64:AF64,"N5")+COUNTIF(B64:AF64,"S20")</f>
        <v>15</v>
      </c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H66" s="155" t="s">
        <v>22</v>
      </c>
      <c r="AI66" s="155"/>
      <c r="AK66" s="167" t="s">
        <v>23</v>
      </c>
      <c r="AL66" s="167"/>
      <c r="AQ66" s="168" t="s">
        <v>17</v>
      </c>
      <c r="AR66" s="168"/>
      <c r="AS66" s="168"/>
      <c r="AT66" s="168"/>
      <c r="AU66" s="34">
        <f>SUM(AU64:AU65)</f>
        <v>5.7847222222222223</v>
      </c>
    </row>
    <row r="67" spans="1:53" x14ac:dyDescent="0.25">
      <c r="A67" s="8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H67" s="169">
        <v>0</v>
      </c>
      <c r="AI67" s="169"/>
      <c r="AJ67" s="86"/>
      <c r="AK67" s="169">
        <v>0</v>
      </c>
      <c r="AL67" s="169"/>
      <c r="AQ67" s="170">
        <f>AU60+AK67-AH67</f>
        <v>47.922222222222224</v>
      </c>
      <c r="AR67" s="170"/>
      <c r="AS67" s="170"/>
      <c r="AT67" s="170"/>
      <c r="AU67" s="34">
        <f>AU66+AQ67</f>
        <v>53.706944444444446</v>
      </c>
    </row>
    <row r="68" spans="1:53" ht="15.75" thickBot="1" x14ac:dyDescent="0.3">
      <c r="A68" s="8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</row>
    <row r="69" spans="1:53" ht="15.75" thickTop="1" x14ac:dyDescent="0.25">
      <c r="A69" s="163">
        <v>41547</v>
      </c>
      <c r="B69" s="67" t="s">
        <v>4</v>
      </c>
      <c r="C69" s="1" t="s">
        <v>5</v>
      </c>
      <c r="D69" s="1" t="s">
        <v>0</v>
      </c>
      <c r="E69" s="1" t="s">
        <v>0</v>
      </c>
      <c r="F69" s="108" t="s">
        <v>1</v>
      </c>
      <c r="G69" s="1" t="s">
        <v>2</v>
      </c>
      <c r="H69" s="40" t="s">
        <v>3</v>
      </c>
      <c r="I69" s="40" t="s">
        <v>4</v>
      </c>
      <c r="J69" s="1" t="s">
        <v>5</v>
      </c>
      <c r="K69" s="1" t="s">
        <v>0</v>
      </c>
      <c r="L69" s="1" t="s">
        <v>0</v>
      </c>
      <c r="M69" s="1" t="s">
        <v>1</v>
      </c>
      <c r="N69" s="1" t="s">
        <v>2</v>
      </c>
      <c r="O69" s="40" t="s">
        <v>3</v>
      </c>
      <c r="P69" s="40" t="s">
        <v>4</v>
      </c>
      <c r="Q69" s="1" t="s">
        <v>5</v>
      </c>
      <c r="R69" s="1" t="s">
        <v>0</v>
      </c>
      <c r="S69" s="1" t="s">
        <v>0</v>
      </c>
      <c r="T69" s="1" t="s">
        <v>1</v>
      </c>
      <c r="U69" s="1" t="s">
        <v>2</v>
      </c>
      <c r="V69" s="40" t="s">
        <v>3</v>
      </c>
      <c r="W69" s="40" t="s">
        <v>4</v>
      </c>
      <c r="X69" s="1" t="s">
        <v>5</v>
      </c>
      <c r="Y69" s="1" t="s">
        <v>0</v>
      </c>
      <c r="Z69" s="1" t="s">
        <v>0</v>
      </c>
      <c r="AA69" s="108" t="s">
        <v>1</v>
      </c>
      <c r="AB69" s="1" t="s">
        <v>2</v>
      </c>
      <c r="AC69" s="40" t="s">
        <v>3</v>
      </c>
      <c r="AD69" s="40" t="s">
        <v>4</v>
      </c>
      <c r="AE69" s="1" t="s">
        <v>5</v>
      </c>
      <c r="AF69" s="1" t="s">
        <v>0</v>
      </c>
      <c r="AH69" s="151" t="s">
        <v>11</v>
      </c>
      <c r="AI69" s="151"/>
      <c r="AK69" s="152" t="s">
        <v>6</v>
      </c>
      <c r="AL69" s="152"/>
      <c r="AN69" s="153" t="s">
        <v>9</v>
      </c>
      <c r="AO69" s="153"/>
      <c r="AQ69" s="154" t="s">
        <v>7</v>
      </c>
      <c r="AR69" s="154"/>
      <c r="AT69" s="165" t="s">
        <v>16</v>
      </c>
      <c r="AU69" s="165"/>
      <c r="AW69" s="166" t="s">
        <v>25</v>
      </c>
      <c r="AX69" s="166"/>
      <c r="AZ69" s="166" t="s">
        <v>25</v>
      </c>
      <c r="BA69" s="166"/>
    </row>
    <row r="70" spans="1:53" ht="15.75" thickBot="1" x14ac:dyDescent="0.3">
      <c r="A70" s="164"/>
      <c r="B70" s="81">
        <v>1</v>
      </c>
      <c r="C70" s="102">
        <v>2</v>
      </c>
      <c r="D70" s="102">
        <v>3</v>
      </c>
      <c r="E70" s="102">
        <v>4</v>
      </c>
      <c r="F70" s="102">
        <v>5</v>
      </c>
      <c r="G70" s="102">
        <v>6</v>
      </c>
      <c r="H70" s="41">
        <v>7</v>
      </c>
      <c r="I70" s="41">
        <v>8</v>
      </c>
      <c r="J70" s="102">
        <v>9</v>
      </c>
      <c r="K70" s="102">
        <v>10</v>
      </c>
      <c r="L70" s="102">
        <v>11</v>
      </c>
      <c r="M70" s="102">
        <v>12</v>
      </c>
      <c r="N70" s="102">
        <v>13</v>
      </c>
      <c r="O70" s="41">
        <v>14</v>
      </c>
      <c r="P70" s="41">
        <v>15</v>
      </c>
      <c r="Q70" s="102">
        <v>16</v>
      </c>
      <c r="R70" s="102">
        <v>17</v>
      </c>
      <c r="S70" s="102">
        <v>18</v>
      </c>
      <c r="T70" s="102">
        <v>19</v>
      </c>
      <c r="U70" s="102">
        <v>20</v>
      </c>
      <c r="V70" s="41">
        <v>21</v>
      </c>
      <c r="W70" s="41">
        <v>22</v>
      </c>
      <c r="X70" s="102">
        <v>23</v>
      </c>
      <c r="Y70" s="102">
        <v>24</v>
      </c>
      <c r="Z70" s="102">
        <v>25</v>
      </c>
      <c r="AA70" s="102">
        <v>26</v>
      </c>
      <c r="AB70" s="102">
        <v>27</v>
      </c>
      <c r="AC70" s="41">
        <v>28</v>
      </c>
      <c r="AD70" s="41">
        <v>29</v>
      </c>
      <c r="AE70" s="102">
        <v>30</v>
      </c>
      <c r="AF70" s="102">
        <v>31</v>
      </c>
      <c r="AH70" s="25" t="s">
        <v>15</v>
      </c>
      <c r="AI70" s="25" t="s">
        <v>14</v>
      </c>
      <c r="AK70" s="27" t="s">
        <v>15</v>
      </c>
      <c r="AL70" s="27" t="s">
        <v>14</v>
      </c>
      <c r="AN70" s="29" t="s">
        <v>15</v>
      </c>
      <c r="AO70" s="29" t="s">
        <v>14</v>
      </c>
      <c r="AQ70" s="31" t="s">
        <v>15</v>
      </c>
      <c r="AR70" s="31" t="s">
        <v>14</v>
      </c>
      <c r="AT70" s="33" t="s">
        <v>15</v>
      </c>
      <c r="AU70" s="33" t="s">
        <v>14</v>
      </c>
      <c r="AW70" s="91" t="s">
        <v>15</v>
      </c>
      <c r="AX70" s="91" t="s">
        <v>14</v>
      </c>
      <c r="AZ70" s="91" t="s">
        <v>15</v>
      </c>
      <c r="BA70" s="91" t="s">
        <v>14</v>
      </c>
    </row>
    <row r="71" spans="1:53" ht="15.75" thickBot="1" x14ac:dyDescent="0.3">
      <c r="A71" s="83">
        <f>A8</f>
        <v>0</v>
      </c>
      <c r="B71" s="44" t="s">
        <v>8</v>
      </c>
      <c r="C71" s="63" t="s">
        <v>9</v>
      </c>
      <c r="D71" s="48" t="s">
        <v>9</v>
      </c>
      <c r="E71" s="44" t="s">
        <v>10</v>
      </c>
      <c r="F71" s="44" t="s">
        <v>10</v>
      </c>
      <c r="G71" s="46" t="s">
        <v>10</v>
      </c>
      <c r="H71" s="46" t="s">
        <v>6</v>
      </c>
      <c r="I71" s="46" t="s">
        <v>6</v>
      </c>
      <c r="J71" s="70" t="s">
        <v>10</v>
      </c>
      <c r="K71" s="48" t="s">
        <v>9</v>
      </c>
      <c r="L71" s="49" t="s">
        <v>9</v>
      </c>
      <c r="M71" s="13" t="s">
        <v>9</v>
      </c>
      <c r="N71" s="48" t="s">
        <v>9</v>
      </c>
      <c r="O71" s="44" t="s">
        <v>8</v>
      </c>
      <c r="P71" s="44" t="s">
        <v>8</v>
      </c>
      <c r="Q71" s="36" t="s">
        <v>11</v>
      </c>
      <c r="R71" s="36" t="s">
        <v>11</v>
      </c>
      <c r="S71" s="53" t="s">
        <v>10</v>
      </c>
      <c r="T71" s="14" t="s">
        <v>10</v>
      </c>
      <c r="U71" s="8" t="s">
        <v>10</v>
      </c>
      <c r="V71" s="44" t="s">
        <v>8</v>
      </c>
      <c r="W71" s="44" t="s">
        <v>8</v>
      </c>
      <c r="X71" s="48" t="s">
        <v>9</v>
      </c>
      <c r="Y71" s="48" t="s">
        <v>9</v>
      </c>
      <c r="Z71" s="48" t="s">
        <v>9</v>
      </c>
      <c r="AA71" s="48" t="s">
        <v>9</v>
      </c>
      <c r="AB71" s="48" t="s">
        <v>9</v>
      </c>
      <c r="AC71" s="48" t="s">
        <v>8</v>
      </c>
      <c r="AD71" s="48" t="s">
        <v>8</v>
      </c>
      <c r="AE71" s="46" t="s">
        <v>7</v>
      </c>
      <c r="AF71" s="46" t="s">
        <v>7</v>
      </c>
      <c r="AH71" s="25">
        <f>COUNTIF(B71:AF71,"N5")</f>
        <v>2</v>
      </c>
      <c r="AI71" s="26">
        <f>AH71*$AI$2</f>
        <v>1.0638888888888889</v>
      </c>
      <c r="AK71" s="27">
        <f>COUNTIF(B71:AF71,"J38")</f>
        <v>2</v>
      </c>
      <c r="AL71" s="28">
        <f>AK71*$AL$2</f>
        <v>1</v>
      </c>
      <c r="AN71" s="29">
        <f>COUNTIF(B71:AF71,"J1")</f>
        <v>11</v>
      </c>
      <c r="AO71" s="30">
        <f>AN71*$AO$2</f>
        <v>3.4375</v>
      </c>
      <c r="AQ71" s="31">
        <f>COUNTIF(A71:AF71,"S20")</f>
        <v>2</v>
      </c>
      <c r="AR71" s="32">
        <f>AQ71*$AR$2</f>
        <v>0.625</v>
      </c>
      <c r="AT71" s="33">
        <f>SUM(AH71,AK71,AN71,AQ71)</f>
        <v>17</v>
      </c>
      <c r="AU71" s="34">
        <f>SUM(AI71,AL71,AO71,AR71)</f>
        <v>6.1263888888888891</v>
      </c>
      <c r="AW71" s="91">
        <f>COUNTIF(B71:AG71,"CA")</f>
        <v>0</v>
      </c>
      <c r="AX71" s="93">
        <f>AX64+AW71*$AT$2</f>
        <v>0</v>
      </c>
      <c r="AZ71" s="91">
        <f>COUNTIF(B71:AG71,"CP")</f>
        <v>0</v>
      </c>
      <c r="BA71" s="93">
        <f>BA64+AZ71*$AU$2</f>
        <v>0</v>
      </c>
    </row>
    <row r="72" spans="1:53" x14ac:dyDescent="0.25">
      <c r="A72" s="84" t="s">
        <v>12</v>
      </c>
      <c r="B72" s="87"/>
      <c r="C72" s="87"/>
      <c r="D72" s="87"/>
      <c r="E72" s="79"/>
      <c r="F72" s="79"/>
      <c r="G72" s="87"/>
      <c r="H72" s="87"/>
      <c r="I72" s="87"/>
      <c r="J72" s="87"/>
      <c r="K72" s="87"/>
      <c r="L72" s="79"/>
      <c r="M72" s="79"/>
      <c r="N72" s="87"/>
      <c r="O72" s="87"/>
      <c r="P72" s="87"/>
      <c r="Q72" s="87"/>
      <c r="R72" s="87"/>
      <c r="S72" s="79"/>
      <c r="T72" s="79"/>
      <c r="U72" s="87"/>
      <c r="V72" s="87"/>
      <c r="W72" s="87"/>
      <c r="X72" s="87"/>
      <c r="Y72" s="87"/>
      <c r="Z72" s="79"/>
      <c r="AA72" s="79"/>
      <c r="AB72" s="87"/>
      <c r="AC72" s="87"/>
      <c r="AD72" s="87"/>
      <c r="AE72" s="87"/>
      <c r="AF72" s="87"/>
      <c r="AT72" s="74" t="s">
        <v>24</v>
      </c>
      <c r="AU72" s="34">
        <f>SUM(B72:AF72)</f>
        <v>0</v>
      </c>
    </row>
    <row r="73" spans="1:53" x14ac:dyDescent="0.25">
      <c r="A73" s="86"/>
      <c r="B73" s="86">
        <f>COUNTIF(B71:AF71,"J1")+COUNTIF(B71:AF71,"J38")+COUNTIF(B71:AF71,"N5")+COUNTIF(B71:AF71,"S20")</f>
        <v>17</v>
      </c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H73" s="155" t="s">
        <v>22</v>
      </c>
      <c r="AI73" s="155"/>
      <c r="AK73" s="167" t="s">
        <v>23</v>
      </c>
      <c r="AL73" s="167"/>
      <c r="AQ73" s="168" t="s">
        <v>17</v>
      </c>
      <c r="AR73" s="168"/>
      <c r="AS73" s="168"/>
      <c r="AT73" s="168"/>
      <c r="AU73" s="34">
        <f>SUM(AU71:AU72)</f>
        <v>6.1263888888888891</v>
      </c>
    </row>
    <row r="74" spans="1:53" x14ac:dyDescent="0.25">
      <c r="A74" s="8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H74" s="169">
        <v>0</v>
      </c>
      <c r="AI74" s="169"/>
      <c r="AJ74" s="86"/>
      <c r="AK74" s="169">
        <v>0</v>
      </c>
      <c r="AL74" s="169"/>
      <c r="AQ74" s="170">
        <f>AU67+AK74-AH74</f>
        <v>53.706944444444446</v>
      </c>
      <c r="AR74" s="170"/>
      <c r="AS74" s="170"/>
      <c r="AT74" s="170"/>
      <c r="AU74" s="34">
        <f>AU73+AQ74</f>
        <v>59.833333333333336</v>
      </c>
    </row>
    <row r="75" spans="1:53" ht="15.75" thickBot="1" x14ac:dyDescent="0.3">
      <c r="A75" s="8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</row>
    <row r="76" spans="1:53" ht="15.75" thickTop="1" x14ac:dyDescent="0.25">
      <c r="A76" s="163">
        <v>41578</v>
      </c>
      <c r="B76" s="67" t="s">
        <v>0</v>
      </c>
      <c r="C76" s="1" t="s">
        <v>1</v>
      </c>
      <c r="D76" s="1" t="s">
        <v>2</v>
      </c>
      <c r="E76" s="40" t="s">
        <v>3</v>
      </c>
      <c r="F76" s="40" t="s">
        <v>4</v>
      </c>
      <c r="G76" s="1" t="s">
        <v>5</v>
      </c>
      <c r="H76" s="1" t="s">
        <v>0</v>
      </c>
      <c r="I76" s="1" t="s">
        <v>0</v>
      </c>
      <c r="J76" s="1" t="s">
        <v>1</v>
      </c>
      <c r="K76" s="1" t="s">
        <v>2</v>
      </c>
      <c r="L76" s="67" t="s">
        <v>3</v>
      </c>
      <c r="M76" s="40" t="s">
        <v>4</v>
      </c>
      <c r="N76" s="1" t="s">
        <v>5</v>
      </c>
      <c r="O76" s="1" t="s">
        <v>0</v>
      </c>
      <c r="P76" s="1" t="s">
        <v>0</v>
      </c>
      <c r="Q76" s="1" t="s">
        <v>1</v>
      </c>
      <c r="R76" s="1" t="s">
        <v>2</v>
      </c>
      <c r="S76" s="40" t="s">
        <v>3</v>
      </c>
      <c r="T76" s="40" t="s">
        <v>4</v>
      </c>
      <c r="U76" s="1" t="s">
        <v>5</v>
      </c>
      <c r="V76" s="1" t="s">
        <v>0</v>
      </c>
      <c r="W76" s="1" t="s">
        <v>0</v>
      </c>
      <c r="X76" s="1" t="s">
        <v>1</v>
      </c>
      <c r="Y76" s="1" t="s">
        <v>2</v>
      </c>
      <c r="Z76" s="40" t="s">
        <v>3</v>
      </c>
      <c r="AA76" s="40" t="s">
        <v>4</v>
      </c>
      <c r="AB76" s="1" t="s">
        <v>5</v>
      </c>
      <c r="AC76" s="1" t="s">
        <v>0</v>
      </c>
      <c r="AD76" s="1" t="s">
        <v>0</v>
      </c>
      <c r="AE76" s="1" t="s">
        <v>1</v>
      </c>
      <c r="AF76" s="86"/>
      <c r="AH76" s="151" t="s">
        <v>11</v>
      </c>
      <c r="AI76" s="151"/>
      <c r="AK76" s="152" t="s">
        <v>6</v>
      </c>
      <c r="AL76" s="152"/>
      <c r="AN76" s="153" t="s">
        <v>9</v>
      </c>
      <c r="AO76" s="153"/>
      <c r="AQ76" s="154" t="s">
        <v>7</v>
      </c>
      <c r="AR76" s="154"/>
      <c r="AT76" s="165" t="s">
        <v>16</v>
      </c>
      <c r="AU76" s="165"/>
      <c r="AW76" s="166" t="s">
        <v>25</v>
      </c>
      <c r="AX76" s="166"/>
      <c r="AZ76" s="166" t="s">
        <v>25</v>
      </c>
      <c r="BA76" s="166"/>
    </row>
    <row r="77" spans="1:53" ht="15.75" thickBot="1" x14ac:dyDescent="0.3">
      <c r="A77" s="164"/>
      <c r="B77" s="147">
        <v>1</v>
      </c>
      <c r="C77" s="2">
        <v>2</v>
      </c>
      <c r="D77" s="2">
        <v>3</v>
      </c>
      <c r="E77" s="41">
        <v>4</v>
      </c>
      <c r="F77" s="41">
        <v>5</v>
      </c>
      <c r="G77" s="2">
        <v>6</v>
      </c>
      <c r="H77" s="2">
        <v>7</v>
      </c>
      <c r="I77" s="2">
        <v>8</v>
      </c>
      <c r="J77" s="2">
        <v>9</v>
      </c>
      <c r="K77" s="2">
        <v>10</v>
      </c>
      <c r="L77" s="68">
        <v>11</v>
      </c>
      <c r="M77" s="41">
        <v>12</v>
      </c>
      <c r="N77" s="2">
        <v>13</v>
      </c>
      <c r="O77" s="2">
        <v>14</v>
      </c>
      <c r="P77" s="2">
        <v>15</v>
      </c>
      <c r="Q77" s="2">
        <v>16</v>
      </c>
      <c r="R77" s="2">
        <v>17</v>
      </c>
      <c r="S77" s="41">
        <v>18</v>
      </c>
      <c r="T77" s="41">
        <v>19</v>
      </c>
      <c r="U77" s="2">
        <v>20</v>
      </c>
      <c r="V77" s="2">
        <v>21</v>
      </c>
      <c r="W77" s="2">
        <v>22</v>
      </c>
      <c r="X77" s="2">
        <v>23</v>
      </c>
      <c r="Y77" s="2">
        <v>24</v>
      </c>
      <c r="Z77" s="41">
        <v>25</v>
      </c>
      <c r="AA77" s="41">
        <v>26</v>
      </c>
      <c r="AB77" s="2">
        <v>27</v>
      </c>
      <c r="AC77" s="2">
        <v>28</v>
      </c>
      <c r="AD77" s="2">
        <v>29</v>
      </c>
      <c r="AE77" s="2">
        <v>30</v>
      </c>
      <c r="AF77" s="86"/>
      <c r="AH77" s="25" t="s">
        <v>15</v>
      </c>
      <c r="AI77" s="25" t="s">
        <v>14</v>
      </c>
      <c r="AK77" s="27" t="s">
        <v>15</v>
      </c>
      <c r="AL77" s="27" t="s">
        <v>14</v>
      </c>
      <c r="AN77" s="29" t="s">
        <v>15</v>
      </c>
      <c r="AO77" s="29" t="s">
        <v>14</v>
      </c>
      <c r="AQ77" s="31" t="s">
        <v>15</v>
      </c>
      <c r="AR77" s="31" t="s">
        <v>14</v>
      </c>
      <c r="AT77" s="33" t="s">
        <v>15</v>
      </c>
      <c r="AU77" s="33" t="s">
        <v>14</v>
      </c>
      <c r="AW77" s="91" t="s">
        <v>15</v>
      </c>
      <c r="AX77" s="91" t="s">
        <v>14</v>
      </c>
      <c r="AZ77" s="91" t="s">
        <v>15</v>
      </c>
      <c r="BA77" s="91" t="s">
        <v>14</v>
      </c>
    </row>
    <row r="78" spans="1:53" ht="15.75" thickBot="1" x14ac:dyDescent="0.3">
      <c r="A78" s="83">
        <f>A8</f>
        <v>0</v>
      </c>
      <c r="B78" s="46" t="s">
        <v>6</v>
      </c>
      <c r="C78" s="46" t="s">
        <v>7</v>
      </c>
      <c r="D78" s="46" t="s">
        <v>7</v>
      </c>
      <c r="E78" s="44" t="s">
        <v>8</v>
      </c>
      <c r="F78" s="44" t="s">
        <v>8</v>
      </c>
      <c r="G78" s="48" t="s">
        <v>9</v>
      </c>
      <c r="H78" s="48" t="s">
        <v>9</v>
      </c>
      <c r="I78" s="48" t="s">
        <v>9</v>
      </c>
      <c r="J78" s="14" t="s">
        <v>9</v>
      </c>
      <c r="K78" s="48" t="s">
        <v>9</v>
      </c>
      <c r="L78" s="53" t="s">
        <v>8</v>
      </c>
      <c r="M78" s="45" t="s">
        <v>8</v>
      </c>
      <c r="N78" s="8" t="s">
        <v>10</v>
      </c>
      <c r="O78" s="8" t="s">
        <v>10</v>
      </c>
      <c r="P78" s="7" t="s">
        <v>10</v>
      </c>
      <c r="Q78" s="7" t="s">
        <v>10</v>
      </c>
      <c r="R78" s="63" t="s">
        <v>11</v>
      </c>
      <c r="S78" s="36" t="s">
        <v>11</v>
      </c>
      <c r="T78" s="36" t="s">
        <v>11</v>
      </c>
      <c r="U78" s="14" t="s">
        <v>10</v>
      </c>
      <c r="V78" s="8" t="s">
        <v>10</v>
      </c>
      <c r="W78" s="48" t="s">
        <v>9</v>
      </c>
      <c r="X78" s="48" t="s">
        <v>9</v>
      </c>
      <c r="Y78" s="48" t="s">
        <v>9</v>
      </c>
      <c r="Z78" s="44" t="s">
        <v>8</v>
      </c>
      <c r="AA78" s="44" t="s">
        <v>8</v>
      </c>
      <c r="AB78" s="48" t="s">
        <v>9</v>
      </c>
      <c r="AC78" s="48" t="s">
        <v>9</v>
      </c>
      <c r="AD78" s="48" t="s">
        <v>9</v>
      </c>
      <c r="AE78" s="48" t="s">
        <v>9</v>
      </c>
      <c r="AF78" s="86"/>
      <c r="AH78" s="25">
        <f>COUNTIF(B78:AF78,"N5")</f>
        <v>3</v>
      </c>
      <c r="AI78" s="26">
        <f>AH78*$AI$2</f>
        <v>1.5958333333333332</v>
      </c>
      <c r="AK78" s="27">
        <f>COUNTIF(B78:AF78,"J38")</f>
        <v>1</v>
      </c>
      <c r="AL78" s="28">
        <f>AK78*$AL$2</f>
        <v>0.5</v>
      </c>
      <c r="AN78" s="29">
        <f>COUNTIF(B78:AF78,"J1")</f>
        <v>12</v>
      </c>
      <c r="AO78" s="30">
        <f>AN78*$AO$2</f>
        <v>3.75</v>
      </c>
      <c r="AQ78" s="31">
        <f>COUNTIF(A78:AF78,"S20")</f>
        <v>2</v>
      </c>
      <c r="AR78" s="32">
        <f>AQ78*$AR$2</f>
        <v>0.625</v>
      </c>
      <c r="AT78" s="33">
        <f>SUM(AH78,AK78,AN78,AQ78)</f>
        <v>18</v>
      </c>
      <c r="AU78" s="34">
        <f>SUM(AI78,AL78,AO78,AR78)</f>
        <v>6.4708333333333332</v>
      </c>
      <c r="AW78" s="91">
        <f>COUNTIF(B78:AG78,"CA")</f>
        <v>0</v>
      </c>
      <c r="AX78" s="93">
        <f>AX71+AW78*$AT$2</f>
        <v>0</v>
      </c>
      <c r="AZ78" s="91">
        <f>COUNTIF(B78:AG78,"CP")</f>
        <v>0</v>
      </c>
      <c r="BA78" s="93">
        <f>BA71+AZ78*$AU$2</f>
        <v>0</v>
      </c>
    </row>
    <row r="79" spans="1:53" x14ac:dyDescent="0.25">
      <c r="A79" s="84" t="s">
        <v>12</v>
      </c>
      <c r="B79" s="79"/>
      <c r="C79" s="79"/>
      <c r="D79" s="87"/>
      <c r="E79" s="79"/>
      <c r="F79" s="79"/>
      <c r="G79" s="87"/>
      <c r="H79" s="87"/>
      <c r="I79" s="79"/>
      <c r="J79" s="79"/>
      <c r="K79" s="87"/>
      <c r="L79" s="79"/>
      <c r="M79" s="79"/>
      <c r="N79" s="87"/>
      <c r="O79" s="87"/>
      <c r="P79" s="79"/>
      <c r="Q79" s="79"/>
      <c r="R79" s="87"/>
      <c r="S79" s="79"/>
      <c r="T79" s="79"/>
      <c r="U79" s="87"/>
      <c r="V79" s="87"/>
      <c r="W79" s="79"/>
      <c r="X79" s="79"/>
      <c r="Y79" s="87"/>
      <c r="Z79" s="79"/>
      <c r="AA79" s="79"/>
      <c r="AB79" s="87"/>
      <c r="AC79" s="87"/>
      <c r="AD79" s="79"/>
      <c r="AE79" s="79"/>
      <c r="AF79" s="86"/>
      <c r="AT79" s="74" t="s">
        <v>24</v>
      </c>
      <c r="AU79" s="34">
        <f>SUM(B79:AF79)</f>
        <v>0</v>
      </c>
    </row>
    <row r="80" spans="1:53" x14ac:dyDescent="0.25">
      <c r="A80" s="86"/>
      <c r="B80" s="86">
        <f>COUNTIF(B78:AF78,"J1")+COUNTIF(B78:AF78,"J38")+COUNTIF(B78:AF78,"N5")+COUNTIF(B78:AF78,"S20")</f>
        <v>18</v>
      </c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H80" s="155" t="s">
        <v>22</v>
      </c>
      <c r="AI80" s="155"/>
      <c r="AK80" s="167" t="s">
        <v>23</v>
      </c>
      <c r="AL80" s="167"/>
      <c r="AQ80" s="168" t="s">
        <v>17</v>
      </c>
      <c r="AR80" s="168"/>
      <c r="AS80" s="168"/>
      <c r="AT80" s="168"/>
      <c r="AU80" s="34">
        <f>SUM(AU78:AU79)</f>
        <v>6.4708333333333332</v>
      </c>
    </row>
    <row r="81" spans="1:53" x14ac:dyDescent="0.25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H81" s="169">
        <v>0</v>
      </c>
      <c r="AI81" s="169"/>
      <c r="AJ81" s="86"/>
      <c r="AK81" s="169">
        <v>0</v>
      </c>
      <c r="AL81" s="169"/>
      <c r="AQ81" s="170">
        <f>AU74+AK81-AH81</f>
        <v>59.833333333333336</v>
      </c>
      <c r="AR81" s="170"/>
      <c r="AS81" s="170"/>
      <c r="AT81" s="170"/>
      <c r="AU81" s="34">
        <f>AU80+AQ81</f>
        <v>66.304166666666674</v>
      </c>
    </row>
    <row r="82" spans="1:53" ht="15.75" thickBot="1" x14ac:dyDescent="0.3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</row>
    <row r="83" spans="1:53" ht="15.75" thickTop="1" x14ac:dyDescent="0.25">
      <c r="A83" s="173">
        <v>41608</v>
      </c>
      <c r="B83" s="1" t="s">
        <v>2</v>
      </c>
      <c r="C83" s="40" t="s">
        <v>3</v>
      </c>
      <c r="D83" s="40" t="s">
        <v>4</v>
      </c>
      <c r="E83" s="1" t="s">
        <v>5</v>
      </c>
      <c r="F83" s="1" t="s">
        <v>0</v>
      </c>
      <c r="G83" s="1" t="s">
        <v>0</v>
      </c>
      <c r="H83" s="1" t="s">
        <v>1</v>
      </c>
      <c r="I83" s="1" t="s">
        <v>2</v>
      </c>
      <c r="J83" s="40" t="s">
        <v>3</v>
      </c>
      <c r="K83" s="40" t="s">
        <v>4</v>
      </c>
      <c r="L83" s="1" t="s">
        <v>5</v>
      </c>
      <c r="M83" s="1" t="s">
        <v>0</v>
      </c>
      <c r="N83" s="1" t="s">
        <v>0</v>
      </c>
      <c r="O83" s="1" t="s">
        <v>1</v>
      </c>
      <c r="P83" s="1" t="s">
        <v>2</v>
      </c>
      <c r="Q83" s="40" t="s">
        <v>3</v>
      </c>
      <c r="R83" s="40" t="s">
        <v>4</v>
      </c>
      <c r="S83" s="108" t="s">
        <v>5</v>
      </c>
      <c r="T83" s="1" t="s">
        <v>0</v>
      </c>
      <c r="U83" s="1" t="s">
        <v>0</v>
      </c>
      <c r="V83" s="1" t="s">
        <v>1</v>
      </c>
      <c r="W83" s="1" t="s">
        <v>2</v>
      </c>
      <c r="X83" s="40" t="s">
        <v>3</v>
      </c>
      <c r="Y83" s="40" t="s">
        <v>4</v>
      </c>
      <c r="Z83" s="67" t="s">
        <v>5</v>
      </c>
      <c r="AA83" s="1" t="s">
        <v>0</v>
      </c>
      <c r="AB83" s="1" t="s">
        <v>0</v>
      </c>
      <c r="AC83" s="1" t="s">
        <v>1</v>
      </c>
      <c r="AD83" s="1" t="s">
        <v>2</v>
      </c>
      <c r="AE83" s="40" t="s">
        <v>3</v>
      </c>
      <c r="AF83" s="40" t="s">
        <v>4</v>
      </c>
      <c r="AH83" s="151" t="s">
        <v>11</v>
      </c>
      <c r="AI83" s="151"/>
      <c r="AK83" s="152" t="s">
        <v>6</v>
      </c>
      <c r="AL83" s="152"/>
      <c r="AN83" s="153" t="s">
        <v>9</v>
      </c>
      <c r="AO83" s="153"/>
      <c r="AQ83" s="154" t="s">
        <v>7</v>
      </c>
      <c r="AR83" s="154"/>
      <c r="AT83" s="165" t="s">
        <v>16</v>
      </c>
      <c r="AU83" s="165"/>
      <c r="AW83" s="166" t="s">
        <v>25</v>
      </c>
      <c r="AX83" s="166"/>
      <c r="AZ83" s="166" t="s">
        <v>25</v>
      </c>
      <c r="BA83" s="166"/>
    </row>
    <row r="84" spans="1:53" ht="15.75" thickBot="1" x14ac:dyDescent="0.3">
      <c r="A84" s="174"/>
      <c r="B84" s="102">
        <v>1</v>
      </c>
      <c r="C84" s="114">
        <v>2</v>
      </c>
      <c r="D84" s="114">
        <v>3</v>
      </c>
      <c r="E84" s="102">
        <v>4</v>
      </c>
      <c r="F84" s="102">
        <v>5</v>
      </c>
      <c r="G84" s="102">
        <v>6</v>
      </c>
      <c r="H84" s="102">
        <v>7</v>
      </c>
      <c r="I84" s="102">
        <v>8</v>
      </c>
      <c r="J84" s="114">
        <v>9</v>
      </c>
      <c r="K84" s="114">
        <v>10</v>
      </c>
      <c r="L84" s="102">
        <v>11</v>
      </c>
      <c r="M84" s="102">
        <v>12</v>
      </c>
      <c r="N84" s="102">
        <v>13</v>
      </c>
      <c r="O84" s="102">
        <v>14</v>
      </c>
      <c r="P84" s="102">
        <v>15</v>
      </c>
      <c r="Q84" s="114">
        <v>16</v>
      </c>
      <c r="R84" s="114">
        <v>17</v>
      </c>
      <c r="S84" s="102">
        <v>18</v>
      </c>
      <c r="T84" s="102">
        <v>19</v>
      </c>
      <c r="U84" s="102">
        <v>20</v>
      </c>
      <c r="V84" s="102">
        <v>21</v>
      </c>
      <c r="W84" s="102">
        <v>22</v>
      </c>
      <c r="X84" s="114">
        <v>23</v>
      </c>
      <c r="Y84" s="114">
        <v>24</v>
      </c>
      <c r="Z84" s="68">
        <v>25</v>
      </c>
      <c r="AA84" s="102">
        <v>26</v>
      </c>
      <c r="AB84" s="102">
        <v>27</v>
      </c>
      <c r="AC84" s="102">
        <v>28</v>
      </c>
      <c r="AD84" s="102">
        <v>29</v>
      </c>
      <c r="AE84" s="114">
        <v>30</v>
      </c>
      <c r="AF84" s="55">
        <v>31</v>
      </c>
      <c r="AH84" s="25" t="s">
        <v>15</v>
      </c>
      <c r="AI84" s="25" t="s">
        <v>14</v>
      </c>
      <c r="AK84" s="27" t="s">
        <v>15</v>
      </c>
      <c r="AL84" s="27" t="s">
        <v>14</v>
      </c>
      <c r="AN84" s="29" t="s">
        <v>15</v>
      </c>
      <c r="AO84" s="29" t="s">
        <v>14</v>
      </c>
      <c r="AQ84" s="31" t="s">
        <v>15</v>
      </c>
      <c r="AR84" s="31" t="s">
        <v>14</v>
      </c>
      <c r="AT84" s="33" t="s">
        <v>15</v>
      </c>
      <c r="AU84" s="33" t="s">
        <v>14</v>
      </c>
      <c r="AW84" s="91" t="s">
        <v>15</v>
      </c>
      <c r="AX84" s="91" t="s">
        <v>14</v>
      </c>
      <c r="AZ84" s="91" t="s">
        <v>15</v>
      </c>
      <c r="BA84" s="91" t="s">
        <v>14</v>
      </c>
    </row>
    <row r="85" spans="1:53" ht="15.75" thickBot="1" x14ac:dyDescent="0.3">
      <c r="A85" s="83">
        <f>A8</f>
        <v>0</v>
      </c>
      <c r="B85" s="48" t="s">
        <v>9</v>
      </c>
      <c r="C85" s="44" t="s">
        <v>8</v>
      </c>
      <c r="D85" s="44" t="s">
        <v>8</v>
      </c>
      <c r="E85" s="48" t="s">
        <v>9</v>
      </c>
      <c r="F85" s="8" t="s">
        <v>10</v>
      </c>
      <c r="G85" s="36" t="s">
        <v>11</v>
      </c>
      <c r="H85" s="36" t="s">
        <v>11</v>
      </c>
      <c r="I85" s="8" t="s">
        <v>10</v>
      </c>
      <c r="J85" s="44" t="s">
        <v>8</v>
      </c>
      <c r="K85" s="44" t="s">
        <v>8</v>
      </c>
      <c r="L85" s="63" t="s">
        <v>9</v>
      </c>
      <c r="M85" s="48" t="s">
        <v>9</v>
      </c>
      <c r="N85" s="44" t="s">
        <v>10</v>
      </c>
      <c r="O85" s="44" t="s">
        <v>10</v>
      </c>
      <c r="P85" s="46" t="s">
        <v>10</v>
      </c>
      <c r="Q85" s="46" t="s">
        <v>6</v>
      </c>
      <c r="R85" s="46" t="s">
        <v>6</v>
      </c>
      <c r="S85" s="70" t="s">
        <v>10</v>
      </c>
      <c r="T85" s="48" t="s">
        <v>9</v>
      </c>
      <c r="U85" s="49" t="s">
        <v>9</v>
      </c>
      <c r="V85" s="13" t="s">
        <v>9</v>
      </c>
      <c r="W85" s="48" t="s">
        <v>9</v>
      </c>
      <c r="X85" s="44" t="s">
        <v>8</v>
      </c>
      <c r="Y85" s="44" t="s">
        <v>8</v>
      </c>
      <c r="Z85" s="36" t="s">
        <v>11</v>
      </c>
      <c r="AA85" s="36" t="s">
        <v>11</v>
      </c>
      <c r="AB85" s="53" t="s">
        <v>10</v>
      </c>
      <c r="AC85" s="14" t="s">
        <v>10</v>
      </c>
      <c r="AD85" s="8" t="s">
        <v>10</v>
      </c>
      <c r="AE85" s="44" t="s">
        <v>8</v>
      </c>
      <c r="AF85" s="44" t="s">
        <v>8</v>
      </c>
      <c r="AH85" s="25">
        <f>COUNTIF(B85:AF85,"N5")</f>
        <v>4</v>
      </c>
      <c r="AI85" s="26">
        <f>AH85*$AI$2</f>
        <v>2.1277777777777778</v>
      </c>
      <c r="AK85" s="27">
        <f>COUNTIF(B85:AF85,"J38")</f>
        <v>2</v>
      </c>
      <c r="AL85" s="28">
        <f>AK85*$AL$2</f>
        <v>1</v>
      </c>
      <c r="AN85" s="29">
        <f>COUNTIF(B85:AF85,"J1")</f>
        <v>8</v>
      </c>
      <c r="AO85" s="30">
        <f>AN85*$AO$2</f>
        <v>2.5</v>
      </c>
      <c r="AQ85" s="31">
        <f>COUNTIF(A85:AF85,"S20")</f>
        <v>0</v>
      </c>
      <c r="AR85" s="32">
        <f>AQ85*$AR$2</f>
        <v>0</v>
      </c>
      <c r="AT85" s="33">
        <f>SUM(AH85,AK85,AN85,AQ85)</f>
        <v>14</v>
      </c>
      <c r="AU85" s="34">
        <f>SUM(AI85,AL85,AO85,AR85)</f>
        <v>5.6277777777777782</v>
      </c>
      <c r="AW85" s="91">
        <f>COUNTIF(B85:AG85,"CA")</f>
        <v>0</v>
      </c>
      <c r="AX85" s="93">
        <f>AX78+AW85*$AT$2</f>
        <v>0</v>
      </c>
      <c r="AZ85" s="91">
        <f>COUNTIF(B85:AG85,"CP")</f>
        <v>0</v>
      </c>
      <c r="BA85" s="93">
        <f>BA78+AZ85*$AU$2</f>
        <v>0</v>
      </c>
    </row>
    <row r="86" spans="1:53" x14ac:dyDescent="0.25">
      <c r="A86" s="84" t="s">
        <v>12</v>
      </c>
      <c r="B86" s="87"/>
      <c r="C86" s="87"/>
      <c r="D86" s="87"/>
      <c r="E86" s="79"/>
      <c r="F86" s="79"/>
      <c r="G86" s="79"/>
      <c r="H86" s="79"/>
      <c r="I86" s="87"/>
      <c r="J86" s="87"/>
      <c r="K86" s="87"/>
      <c r="L86" s="79"/>
      <c r="M86" s="79"/>
      <c r="N86" s="79"/>
      <c r="O86" s="79"/>
      <c r="P86" s="87"/>
      <c r="Q86" s="87"/>
      <c r="R86" s="87"/>
      <c r="S86" s="79"/>
      <c r="T86" s="79"/>
      <c r="U86" s="79"/>
      <c r="V86" s="79"/>
      <c r="W86" s="87"/>
      <c r="X86" s="87"/>
      <c r="Y86" s="87"/>
      <c r="Z86" s="79"/>
      <c r="AA86" s="79"/>
      <c r="AB86" s="79"/>
      <c r="AC86" s="79"/>
      <c r="AD86" s="87"/>
      <c r="AE86" s="87"/>
      <c r="AF86" s="87"/>
      <c r="AT86" s="74" t="s">
        <v>24</v>
      </c>
      <c r="AU86" s="34">
        <f>SUM(B86:AF86)</f>
        <v>0</v>
      </c>
    </row>
    <row r="87" spans="1:53" x14ac:dyDescent="0.25">
      <c r="A87" s="86"/>
      <c r="B87" s="86">
        <f>COUNTIF(B85:AF85,"J1")+COUNTIF(B85:AF85,"J38")+COUNTIF(B85:AF85,"N5")+COUNTIF(B85:AF85,"S20")</f>
        <v>14</v>
      </c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8"/>
      <c r="O87" s="88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H87" s="155" t="s">
        <v>22</v>
      </c>
      <c r="AI87" s="155"/>
      <c r="AK87" s="167" t="s">
        <v>23</v>
      </c>
      <c r="AL87" s="167"/>
      <c r="AQ87" s="168" t="s">
        <v>17</v>
      </c>
      <c r="AR87" s="168"/>
      <c r="AS87" s="168"/>
      <c r="AT87" s="168"/>
      <c r="AU87" s="34">
        <f>SUM(AU85:AU86)</f>
        <v>5.6277777777777782</v>
      </c>
    </row>
    <row r="88" spans="1:53" x14ac:dyDescent="0.25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H88" s="169">
        <v>0</v>
      </c>
      <c r="AI88" s="169"/>
      <c r="AJ88" s="86"/>
      <c r="AK88" s="169">
        <v>0</v>
      </c>
      <c r="AL88" s="169"/>
      <c r="AQ88" s="170">
        <f>AU81+AK88-AH88</f>
        <v>66.304166666666674</v>
      </c>
      <c r="AR88" s="170"/>
      <c r="AS88" s="170"/>
      <c r="AT88" s="170"/>
      <c r="AU88" s="34">
        <f>AU87+AQ88</f>
        <v>71.931944444444454</v>
      </c>
    </row>
    <row r="89" spans="1:53" ht="15.75" thickBot="1" x14ac:dyDescent="0.3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Q89" s="51"/>
      <c r="AR89" s="51"/>
      <c r="AS89" s="51"/>
      <c r="AT89" s="51"/>
      <c r="AU89" s="52"/>
    </row>
    <row r="90" spans="1:53" x14ac:dyDescent="0.25">
      <c r="A90" s="149">
        <v>41639</v>
      </c>
      <c r="B90" s="67" t="s">
        <v>5</v>
      </c>
      <c r="C90" s="1" t="s">
        <v>0</v>
      </c>
      <c r="D90" s="1" t="s">
        <v>0</v>
      </c>
      <c r="E90" s="1" t="s">
        <v>1</v>
      </c>
      <c r="F90" s="1" t="s">
        <v>2</v>
      </c>
      <c r="G90" s="40" t="s">
        <v>3</v>
      </c>
      <c r="H90" s="40" t="s">
        <v>4</v>
      </c>
      <c r="I90" s="1" t="s">
        <v>5</v>
      </c>
      <c r="J90" s="1" t="s">
        <v>0</v>
      </c>
      <c r="K90" s="1" t="s">
        <v>0</v>
      </c>
      <c r="L90" s="1" t="s">
        <v>1</v>
      </c>
      <c r="M90" s="1" t="s">
        <v>2</v>
      </c>
      <c r="N90" s="40" t="s">
        <v>3</v>
      </c>
      <c r="O90" s="40" t="s">
        <v>4</v>
      </c>
      <c r="P90" s="1" t="s">
        <v>5</v>
      </c>
      <c r="Q90" s="1" t="s">
        <v>0</v>
      </c>
      <c r="R90" s="1" t="s">
        <v>0</v>
      </c>
      <c r="S90" s="1" t="s">
        <v>1</v>
      </c>
      <c r="T90" s="1" t="s">
        <v>2</v>
      </c>
      <c r="U90" s="40" t="s">
        <v>3</v>
      </c>
      <c r="V90" s="40" t="s">
        <v>4</v>
      </c>
      <c r="W90" s="1" t="s">
        <v>5</v>
      </c>
      <c r="X90" s="1" t="s">
        <v>0</v>
      </c>
      <c r="Y90" s="1" t="s">
        <v>0</v>
      </c>
      <c r="Z90" s="1" t="s">
        <v>1</v>
      </c>
      <c r="AA90" s="1" t="s">
        <v>2</v>
      </c>
      <c r="AB90" s="40" t="s">
        <v>3</v>
      </c>
      <c r="AC90" s="40" t="s">
        <v>4</v>
      </c>
      <c r="AD90" s="1" t="s">
        <v>5</v>
      </c>
      <c r="AE90" s="1" t="s">
        <v>0</v>
      </c>
      <c r="AF90" s="108" t="s">
        <v>0</v>
      </c>
      <c r="AH90" s="151" t="s">
        <v>11</v>
      </c>
      <c r="AI90" s="151"/>
      <c r="AK90" s="152" t="s">
        <v>6</v>
      </c>
      <c r="AL90" s="152"/>
      <c r="AN90" s="153" t="s">
        <v>9</v>
      </c>
      <c r="AO90" s="153"/>
      <c r="AQ90" s="154" t="s">
        <v>7</v>
      </c>
      <c r="AR90" s="154"/>
      <c r="AT90" s="165" t="s">
        <v>16</v>
      </c>
      <c r="AU90" s="165"/>
      <c r="AW90" s="166" t="s">
        <v>25</v>
      </c>
      <c r="AX90" s="166"/>
      <c r="AZ90" s="166" t="s">
        <v>25</v>
      </c>
      <c r="BA90" s="166"/>
    </row>
    <row r="91" spans="1:53" ht="15.75" thickBot="1" x14ac:dyDescent="0.3">
      <c r="A91" s="150"/>
      <c r="B91" s="68">
        <v>1</v>
      </c>
      <c r="C91" s="2">
        <v>2</v>
      </c>
      <c r="D91" s="2">
        <v>3</v>
      </c>
      <c r="E91" s="2">
        <v>4</v>
      </c>
      <c r="F91" s="2">
        <v>5</v>
      </c>
      <c r="G91" s="41">
        <v>6</v>
      </c>
      <c r="H91" s="41">
        <v>7</v>
      </c>
      <c r="I91" s="2">
        <v>8</v>
      </c>
      <c r="J91" s="2">
        <v>9</v>
      </c>
      <c r="K91" s="2">
        <v>10</v>
      </c>
      <c r="L91" s="2">
        <v>11</v>
      </c>
      <c r="M91" s="2">
        <v>12</v>
      </c>
      <c r="N91" s="41">
        <v>13</v>
      </c>
      <c r="O91" s="41">
        <v>14</v>
      </c>
      <c r="P91" s="2">
        <v>15</v>
      </c>
      <c r="Q91" s="2">
        <v>16</v>
      </c>
      <c r="R91" s="2">
        <v>17</v>
      </c>
      <c r="S91" s="2">
        <v>18</v>
      </c>
      <c r="T91" s="2">
        <v>19</v>
      </c>
      <c r="U91" s="41">
        <v>20</v>
      </c>
      <c r="V91" s="41">
        <v>21</v>
      </c>
      <c r="W91" s="2">
        <v>22</v>
      </c>
      <c r="X91" s="2">
        <v>23</v>
      </c>
      <c r="Y91" s="2">
        <v>24</v>
      </c>
      <c r="Z91" s="2">
        <v>25</v>
      </c>
      <c r="AA91" s="2">
        <v>26</v>
      </c>
      <c r="AB91" s="41">
        <v>27</v>
      </c>
      <c r="AC91" s="41">
        <v>28</v>
      </c>
      <c r="AD91" s="2">
        <v>29</v>
      </c>
      <c r="AE91" s="2">
        <v>30</v>
      </c>
      <c r="AF91" s="102">
        <v>31</v>
      </c>
      <c r="AH91" s="25" t="s">
        <v>15</v>
      </c>
      <c r="AI91" s="25" t="s">
        <v>14</v>
      </c>
      <c r="AK91" s="27" t="s">
        <v>15</v>
      </c>
      <c r="AL91" s="27" t="s">
        <v>14</v>
      </c>
      <c r="AN91" s="29" t="s">
        <v>15</v>
      </c>
      <c r="AO91" s="29" t="s">
        <v>14</v>
      </c>
      <c r="AQ91" s="31" t="s">
        <v>15</v>
      </c>
      <c r="AR91" s="31" t="s">
        <v>14</v>
      </c>
      <c r="AT91" s="33" t="s">
        <v>15</v>
      </c>
      <c r="AU91" s="33" t="s">
        <v>14</v>
      </c>
      <c r="AW91" s="91" t="s">
        <v>15</v>
      </c>
      <c r="AX91" s="91" t="s">
        <v>14</v>
      </c>
      <c r="AZ91" s="91" t="s">
        <v>15</v>
      </c>
      <c r="BA91" s="91" t="s">
        <v>14</v>
      </c>
    </row>
    <row r="92" spans="1:53" ht="15.75" thickBot="1" x14ac:dyDescent="0.3">
      <c r="A92" s="83">
        <f>A8</f>
        <v>0</v>
      </c>
      <c r="B92" s="48" t="s">
        <v>10</v>
      </c>
      <c r="C92" s="48" t="s">
        <v>9</v>
      </c>
      <c r="D92" s="48" t="s">
        <v>9</v>
      </c>
      <c r="E92" s="48" t="s">
        <v>9</v>
      </c>
      <c r="F92" s="48" t="s">
        <v>9</v>
      </c>
      <c r="G92" s="48" t="s">
        <v>8</v>
      </c>
      <c r="H92" s="48" t="s">
        <v>8</v>
      </c>
      <c r="I92" s="46" t="s">
        <v>7</v>
      </c>
      <c r="J92" s="46" t="s">
        <v>7</v>
      </c>
      <c r="K92" s="46" t="s">
        <v>7</v>
      </c>
      <c r="L92" s="46" t="s">
        <v>7</v>
      </c>
      <c r="M92" s="46" t="s">
        <v>7</v>
      </c>
      <c r="N92" s="44" t="s">
        <v>8</v>
      </c>
      <c r="O92" s="44" t="s">
        <v>8</v>
      </c>
      <c r="P92" s="48" t="s">
        <v>9</v>
      </c>
      <c r="Q92" s="48" t="s">
        <v>9</v>
      </c>
      <c r="R92" s="48" t="s">
        <v>9</v>
      </c>
      <c r="S92" s="14" t="s">
        <v>9</v>
      </c>
      <c r="T92" s="48" t="s">
        <v>9</v>
      </c>
      <c r="U92" s="53" t="s">
        <v>8</v>
      </c>
      <c r="V92" s="45" t="s">
        <v>8</v>
      </c>
      <c r="W92" s="8" t="s">
        <v>10</v>
      </c>
      <c r="X92" s="8" t="s">
        <v>10</v>
      </c>
      <c r="Y92" s="7" t="s">
        <v>10</v>
      </c>
      <c r="Z92" s="7" t="s">
        <v>10</v>
      </c>
      <c r="AA92" s="63" t="s">
        <v>11</v>
      </c>
      <c r="AB92" s="36" t="s">
        <v>11</v>
      </c>
      <c r="AC92" s="36" t="s">
        <v>11</v>
      </c>
      <c r="AD92" s="14" t="s">
        <v>10</v>
      </c>
      <c r="AE92" s="8" t="s">
        <v>10</v>
      </c>
      <c r="AF92" s="48" t="s">
        <v>9</v>
      </c>
      <c r="AH92" s="25">
        <f>COUNTIF(B92:AF92,"N5")</f>
        <v>3</v>
      </c>
      <c r="AI92" s="26">
        <f>AH92*$AI$2</f>
        <v>1.5958333333333332</v>
      </c>
      <c r="AK92" s="27">
        <f>COUNTIF(B92:AF92,"J38")</f>
        <v>0</v>
      </c>
      <c r="AL92" s="28">
        <f>AK92*$AL$2</f>
        <v>0</v>
      </c>
      <c r="AN92" s="29">
        <f>COUNTIF(B92:AF92,"J1")</f>
        <v>10</v>
      </c>
      <c r="AO92" s="30">
        <f>AN92*$AO$2</f>
        <v>3.125</v>
      </c>
      <c r="AQ92" s="31">
        <f>COUNTIF(A92:AF92,"S20")</f>
        <v>5</v>
      </c>
      <c r="AR92" s="32">
        <f>AQ92*$AR$2</f>
        <v>1.5625</v>
      </c>
      <c r="AT92" s="33">
        <f>SUM(AH92,AK92,AN92,AQ92)</f>
        <v>18</v>
      </c>
      <c r="AU92" s="34">
        <f>SUM(AI92,AL92,AO92,AR92)</f>
        <v>6.2833333333333332</v>
      </c>
      <c r="AW92" s="91">
        <f>COUNTIF(B92:AG92,"CA")</f>
        <v>0</v>
      </c>
      <c r="AX92" s="93">
        <f>AW92*$AT$2</f>
        <v>0</v>
      </c>
      <c r="AZ92" s="91">
        <f>COUNTIF(B92:AG92,"CP")</f>
        <v>0</v>
      </c>
      <c r="BA92" s="93">
        <f>BA85+AZ92*$AU$2</f>
        <v>0</v>
      </c>
    </row>
    <row r="93" spans="1:53" x14ac:dyDescent="0.25">
      <c r="A93" s="84" t="s">
        <v>12</v>
      </c>
      <c r="B93" s="87"/>
      <c r="C93" s="87"/>
      <c r="D93" s="79"/>
      <c r="E93" s="79"/>
      <c r="F93" s="79"/>
      <c r="G93" s="87"/>
      <c r="H93" s="87"/>
      <c r="I93" s="87"/>
      <c r="J93" s="87"/>
      <c r="K93" s="79"/>
      <c r="L93" s="79"/>
      <c r="M93" s="79"/>
      <c r="N93" s="87"/>
      <c r="O93" s="87"/>
      <c r="P93" s="87"/>
      <c r="Q93" s="87"/>
      <c r="R93" s="79"/>
      <c r="S93" s="79"/>
      <c r="T93" s="79"/>
      <c r="U93" s="87"/>
      <c r="V93" s="87"/>
      <c r="W93" s="87"/>
      <c r="X93" s="87"/>
      <c r="Y93" s="79"/>
      <c r="Z93" s="79"/>
      <c r="AA93" s="79"/>
      <c r="AB93" s="87"/>
      <c r="AC93" s="87"/>
      <c r="AD93" s="89"/>
      <c r="AE93" s="87"/>
      <c r="AF93" s="79"/>
      <c r="AG93" s="21"/>
      <c r="AT93" s="74" t="s">
        <v>24</v>
      </c>
      <c r="AU93" s="34">
        <f>SUM(B93:AF93)</f>
        <v>0</v>
      </c>
    </row>
    <row r="94" spans="1:53" x14ac:dyDescent="0.25">
      <c r="AH94" s="155" t="s">
        <v>22</v>
      </c>
      <c r="AI94" s="155"/>
      <c r="AK94" s="167" t="s">
        <v>23</v>
      </c>
      <c r="AL94" s="167"/>
      <c r="AQ94" s="168" t="s">
        <v>17</v>
      </c>
      <c r="AR94" s="168"/>
      <c r="AS94" s="168"/>
      <c r="AT94" s="168"/>
      <c r="AU94" s="34">
        <f>SUM(AU92:AU93)</f>
        <v>6.2833333333333332</v>
      </c>
    </row>
    <row r="95" spans="1:53" x14ac:dyDescent="0.25">
      <c r="AH95" s="169">
        <v>0</v>
      </c>
      <c r="AI95" s="169"/>
      <c r="AJ95" s="86"/>
      <c r="AK95" s="169">
        <v>0</v>
      </c>
      <c r="AL95" s="169"/>
      <c r="AM95" s="86"/>
      <c r="AQ95" s="170">
        <f>AU88+AK95-AH95</f>
        <v>71.931944444444454</v>
      </c>
      <c r="AR95" s="170"/>
      <c r="AS95" s="170"/>
      <c r="AT95" s="170"/>
      <c r="AU95" s="34">
        <f>AU94+AQ95</f>
        <v>78.215277777777786</v>
      </c>
    </row>
    <row r="97" spans="2:46" x14ac:dyDescent="0.25">
      <c r="B97" s="175" t="s">
        <v>28</v>
      </c>
      <c r="C97" s="175"/>
      <c r="D97" s="175"/>
      <c r="E97" s="175"/>
      <c r="F97" s="175"/>
      <c r="G97" s="175"/>
      <c r="H97" s="175"/>
      <c r="I97" s="175"/>
      <c r="K97" s="175" t="s">
        <v>29</v>
      </c>
      <c r="L97" s="175"/>
      <c r="M97" s="175"/>
      <c r="N97" s="175"/>
      <c r="O97" s="175"/>
      <c r="P97" s="175"/>
      <c r="Q97" s="175"/>
      <c r="R97" s="175"/>
      <c r="S97" s="132" t="s">
        <v>34</v>
      </c>
      <c r="U97">
        <f>B87+B80+B73+B66+B59+B52+B45+B38+B31+B24+B17+B10</f>
        <v>197</v>
      </c>
    </row>
    <row r="98" spans="2:46" x14ac:dyDescent="0.25">
      <c r="B98" s="176" t="s">
        <v>9</v>
      </c>
      <c r="C98" s="176"/>
      <c r="D98" s="177" t="s">
        <v>7</v>
      </c>
      <c r="E98" s="177"/>
      <c r="F98" s="178" t="s">
        <v>11</v>
      </c>
      <c r="G98" s="178"/>
      <c r="H98" s="179" t="s">
        <v>6</v>
      </c>
      <c r="I98" s="179"/>
      <c r="K98" s="176" t="s">
        <v>9</v>
      </c>
      <c r="L98" s="176"/>
      <c r="M98" s="177" t="s">
        <v>7</v>
      </c>
      <c r="N98" s="177"/>
      <c r="O98" s="178" t="s">
        <v>11</v>
      </c>
      <c r="P98" s="178"/>
      <c r="Q98" s="179" t="s">
        <v>6</v>
      </c>
      <c r="R98" s="179"/>
      <c r="S98" t="s">
        <v>35</v>
      </c>
      <c r="AR98" s="23"/>
    </row>
    <row r="99" spans="2:46" x14ac:dyDescent="0.25">
      <c r="B99" s="176">
        <v>126</v>
      </c>
      <c r="C99" s="176"/>
      <c r="D99" s="177">
        <v>27</v>
      </c>
      <c r="E99" s="177"/>
      <c r="F99" s="178">
        <v>35</v>
      </c>
      <c r="G99" s="178"/>
      <c r="H99" s="179">
        <v>11</v>
      </c>
      <c r="I99" s="179"/>
      <c r="K99" s="176">
        <f>AN8+AN15+AN22+AN29+AN36+AN43+AN50+AN57+AN64+AN71+AN78+AN85</f>
        <v>124</v>
      </c>
      <c r="L99" s="176"/>
      <c r="M99" s="177">
        <f>AQ8+AQ15+AQ22+AQ29+AQ36+AQ43+AQ50+AQ57+AQ64+AQ71+AQ78+AQ85</f>
        <v>24</v>
      </c>
      <c r="N99" s="177"/>
      <c r="O99" s="178">
        <f>AH8+AH15+AH22+AH29+AH36+AH43+AH50+AH57+AH64+AH71+AH78+AH85</f>
        <v>37</v>
      </c>
      <c r="P99" s="178"/>
      <c r="Q99" s="179">
        <f>AK8+AK15+AK22+AK29+AK36+AK43+AK50+AK57+AK64+AK71+AK78+AK85</f>
        <v>12</v>
      </c>
      <c r="R99" s="179"/>
      <c r="S99">
        <f>K99+M99+O99+Q99</f>
        <v>197</v>
      </c>
      <c r="AT99" s="23"/>
    </row>
    <row r="100" spans="2:46" x14ac:dyDescent="0.25">
      <c r="B100" s="181">
        <f>B99*AO2</f>
        <v>39.375</v>
      </c>
      <c r="C100" s="181"/>
      <c r="D100" s="182">
        <f>D99*AR2</f>
        <v>8.4375</v>
      </c>
      <c r="E100" s="182"/>
      <c r="F100" s="183">
        <f>F99*AI2</f>
        <v>18.618055555555557</v>
      </c>
      <c r="G100" s="183"/>
      <c r="H100" s="184">
        <f>H99*AL2</f>
        <v>5.5</v>
      </c>
      <c r="I100" s="184"/>
      <c r="K100" s="181">
        <f>K99*AO2</f>
        <v>38.75</v>
      </c>
      <c r="L100" s="181"/>
      <c r="M100" s="182">
        <f>M99*AR2</f>
        <v>7.5</v>
      </c>
      <c r="N100" s="182"/>
      <c r="O100" s="183">
        <f>O99*AI2</f>
        <v>19.681944444444444</v>
      </c>
      <c r="P100" s="183"/>
      <c r="Q100" s="184">
        <f>Q99*AL2</f>
        <v>6</v>
      </c>
      <c r="R100" s="184"/>
    </row>
    <row r="101" spans="2:46" x14ac:dyDescent="0.25">
      <c r="B101" s="180">
        <f>B100+D100+F100+H100</f>
        <v>71.930555555555557</v>
      </c>
      <c r="C101" s="180"/>
      <c r="D101" s="180"/>
      <c r="E101" s="180"/>
      <c r="F101" s="180"/>
      <c r="G101" s="180"/>
      <c r="H101" s="180"/>
      <c r="I101" s="180"/>
      <c r="K101" s="180">
        <f>K100+M100+O100+Q100</f>
        <v>71.93194444444444</v>
      </c>
      <c r="L101" s="180"/>
      <c r="M101" s="180"/>
      <c r="N101" s="180"/>
      <c r="O101" s="180"/>
      <c r="P101" s="180"/>
      <c r="Q101" s="180"/>
      <c r="R101" s="180"/>
    </row>
  </sheetData>
  <mergeCells count="223">
    <mergeCell ref="B101:I101"/>
    <mergeCell ref="K101:R101"/>
    <mergeCell ref="O99:P99"/>
    <mergeCell ref="Q99:R99"/>
    <mergeCell ref="B100:C100"/>
    <mergeCell ref="D100:E100"/>
    <mergeCell ref="F100:G100"/>
    <mergeCell ref="H100:I100"/>
    <mergeCell ref="K100:L100"/>
    <mergeCell ref="M100:N100"/>
    <mergeCell ref="O100:P100"/>
    <mergeCell ref="Q100:R100"/>
    <mergeCell ref="B99:C99"/>
    <mergeCell ref="D99:E99"/>
    <mergeCell ref="F99:G99"/>
    <mergeCell ref="H99:I99"/>
    <mergeCell ref="K99:L99"/>
    <mergeCell ref="M99:N99"/>
    <mergeCell ref="B97:I97"/>
    <mergeCell ref="K97:R97"/>
    <mergeCell ref="B98:C98"/>
    <mergeCell ref="D98:E98"/>
    <mergeCell ref="F98:G98"/>
    <mergeCell ref="H98:I98"/>
    <mergeCell ref="K98:L98"/>
    <mergeCell ref="M98:N98"/>
    <mergeCell ref="O98:P98"/>
    <mergeCell ref="Q98:R98"/>
    <mergeCell ref="AW90:AX90"/>
    <mergeCell ref="AZ90:BA90"/>
    <mergeCell ref="AH94:AI94"/>
    <mergeCell ref="AK94:AL94"/>
    <mergeCell ref="AQ94:AT94"/>
    <mergeCell ref="AH95:AI95"/>
    <mergeCell ref="AK95:AL95"/>
    <mergeCell ref="AQ95:AT95"/>
    <mergeCell ref="A90:A91"/>
    <mergeCell ref="AH90:AI90"/>
    <mergeCell ref="AK90:AL90"/>
    <mergeCell ref="AN90:AO90"/>
    <mergeCell ref="AQ90:AR90"/>
    <mergeCell ref="AT90:AU90"/>
    <mergeCell ref="AW83:AX83"/>
    <mergeCell ref="AZ83:BA83"/>
    <mergeCell ref="AH87:AI87"/>
    <mergeCell ref="AK87:AL87"/>
    <mergeCell ref="AQ87:AT87"/>
    <mergeCell ref="AH88:AI88"/>
    <mergeCell ref="AK88:AL88"/>
    <mergeCell ref="AQ88:AT88"/>
    <mergeCell ref="A83:A84"/>
    <mergeCell ref="AH83:AI83"/>
    <mergeCell ref="AK83:AL83"/>
    <mergeCell ref="AN83:AO83"/>
    <mergeCell ref="AQ83:AR83"/>
    <mergeCell ref="AT83:AU83"/>
    <mergeCell ref="AW76:AX76"/>
    <mergeCell ref="AZ76:BA76"/>
    <mergeCell ref="AH80:AI80"/>
    <mergeCell ref="AK80:AL80"/>
    <mergeCell ref="AQ80:AT80"/>
    <mergeCell ref="AH81:AI81"/>
    <mergeCell ref="AK81:AL81"/>
    <mergeCell ref="AQ81:AT81"/>
    <mergeCell ref="A76:A77"/>
    <mergeCell ref="AH76:AI76"/>
    <mergeCell ref="AK76:AL76"/>
    <mergeCell ref="AN76:AO76"/>
    <mergeCell ref="AQ76:AR76"/>
    <mergeCell ref="AT76:AU76"/>
    <mergeCell ref="AW69:AX69"/>
    <mergeCell ref="AZ69:BA69"/>
    <mergeCell ref="AH73:AI73"/>
    <mergeCell ref="AK73:AL73"/>
    <mergeCell ref="AQ73:AT73"/>
    <mergeCell ref="AH74:AI74"/>
    <mergeCell ref="AK74:AL74"/>
    <mergeCell ref="AQ74:AT74"/>
    <mergeCell ref="A69:A70"/>
    <mergeCell ref="AH69:AI69"/>
    <mergeCell ref="AK69:AL69"/>
    <mergeCell ref="AN69:AO69"/>
    <mergeCell ref="AQ69:AR69"/>
    <mergeCell ref="AT69:AU69"/>
    <mergeCell ref="AW62:AX62"/>
    <mergeCell ref="AZ62:BA62"/>
    <mergeCell ref="AH66:AI66"/>
    <mergeCell ref="AK66:AL66"/>
    <mergeCell ref="AQ66:AT66"/>
    <mergeCell ref="AH67:AI67"/>
    <mergeCell ref="AK67:AL67"/>
    <mergeCell ref="AQ67:AT67"/>
    <mergeCell ref="A62:A63"/>
    <mergeCell ref="AH62:AI62"/>
    <mergeCell ref="AK62:AL62"/>
    <mergeCell ref="AN62:AO62"/>
    <mergeCell ref="AQ62:AR62"/>
    <mergeCell ref="AT62:AU62"/>
    <mergeCell ref="AW55:AX55"/>
    <mergeCell ref="AZ55:BA55"/>
    <mergeCell ref="AH59:AI59"/>
    <mergeCell ref="AK59:AL59"/>
    <mergeCell ref="AQ59:AT59"/>
    <mergeCell ref="AH60:AI60"/>
    <mergeCell ref="AK60:AL60"/>
    <mergeCell ref="AQ60:AT60"/>
    <mergeCell ref="A55:A56"/>
    <mergeCell ref="AH55:AI55"/>
    <mergeCell ref="AK55:AL55"/>
    <mergeCell ref="AN55:AO55"/>
    <mergeCell ref="AQ55:AR55"/>
    <mergeCell ref="AT55:AU55"/>
    <mergeCell ref="AW48:AX48"/>
    <mergeCell ref="AZ48:BA48"/>
    <mergeCell ref="AH52:AI52"/>
    <mergeCell ref="AK52:AL52"/>
    <mergeCell ref="AQ52:AT52"/>
    <mergeCell ref="AH53:AI53"/>
    <mergeCell ref="AK53:AL53"/>
    <mergeCell ref="AQ53:AT53"/>
    <mergeCell ref="A48:A49"/>
    <mergeCell ref="AH48:AI48"/>
    <mergeCell ref="AK48:AL48"/>
    <mergeCell ref="AN48:AO48"/>
    <mergeCell ref="AQ48:AR48"/>
    <mergeCell ref="AT48:AU48"/>
    <mergeCell ref="AW41:AX41"/>
    <mergeCell ref="AZ41:BA41"/>
    <mergeCell ref="AH45:AI45"/>
    <mergeCell ref="AK45:AL45"/>
    <mergeCell ref="AQ45:AT45"/>
    <mergeCell ref="AH46:AI46"/>
    <mergeCell ref="AK46:AL46"/>
    <mergeCell ref="AQ46:AT46"/>
    <mergeCell ref="A41:A42"/>
    <mergeCell ref="AH41:AI41"/>
    <mergeCell ref="AK41:AL41"/>
    <mergeCell ref="AN41:AO41"/>
    <mergeCell ref="AQ41:AR41"/>
    <mergeCell ref="AT41:AU41"/>
    <mergeCell ref="AW34:AX34"/>
    <mergeCell ref="AZ34:BA34"/>
    <mergeCell ref="AH38:AI38"/>
    <mergeCell ref="AK38:AL38"/>
    <mergeCell ref="AQ38:AT38"/>
    <mergeCell ref="AH39:AI39"/>
    <mergeCell ref="AK39:AL39"/>
    <mergeCell ref="AQ39:AT39"/>
    <mergeCell ref="A34:A35"/>
    <mergeCell ref="AH34:AI34"/>
    <mergeCell ref="AK34:AL34"/>
    <mergeCell ref="AN34:AO34"/>
    <mergeCell ref="AQ34:AR34"/>
    <mergeCell ref="AT34:AU34"/>
    <mergeCell ref="AW27:AX27"/>
    <mergeCell ref="AZ27:BA27"/>
    <mergeCell ref="AH31:AI31"/>
    <mergeCell ref="AK31:AL31"/>
    <mergeCell ref="AQ31:AT31"/>
    <mergeCell ref="AH32:AI32"/>
    <mergeCell ref="AK32:AL32"/>
    <mergeCell ref="AQ32:AT32"/>
    <mergeCell ref="A27:A28"/>
    <mergeCell ref="AH27:AI27"/>
    <mergeCell ref="AK27:AL27"/>
    <mergeCell ref="AN27:AO27"/>
    <mergeCell ref="AQ27:AR27"/>
    <mergeCell ref="AT27:AU27"/>
    <mergeCell ref="AW20:AX20"/>
    <mergeCell ref="AZ20:BA20"/>
    <mergeCell ref="AH24:AI24"/>
    <mergeCell ref="AK24:AL24"/>
    <mergeCell ref="AQ24:AT24"/>
    <mergeCell ref="AH25:AI25"/>
    <mergeCell ref="AK25:AL25"/>
    <mergeCell ref="AQ25:AT25"/>
    <mergeCell ref="A20:A21"/>
    <mergeCell ref="AH20:AI20"/>
    <mergeCell ref="AK20:AL20"/>
    <mergeCell ref="AN20:AO20"/>
    <mergeCell ref="AQ20:AR20"/>
    <mergeCell ref="AT20:AU20"/>
    <mergeCell ref="AW13:AX13"/>
    <mergeCell ref="AZ13:BA13"/>
    <mergeCell ref="AH17:AI17"/>
    <mergeCell ref="AK17:AL17"/>
    <mergeCell ref="AQ17:AT17"/>
    <mergeCell ref="AH18:AI18"/>
    <mergeCell ref="AK18:AL18"/>
    <mergeCell ref="AQ18:AT18"/>
    <mergeCell ref="AH11:AI11"/>
    <mergeCell ref="AK11:AL11"/>
    <mergeCell ref="AQ11:AT11"/>
    <mergeCell ref="A13:A14"/>
    <mergeCell ref="AH13:AI13"/>
    <mergeCell ref="AK13:AL13"/>
    <mergeCell ref="AN13:AO13"/>
    <mergeCell ref="AQ13:AR13"/>
    <mergeCell ref="AT13:AU13"/>
    <mergeCell ref="AN6:AO6"/>
    <mergeCell ref="AQ6:AR6"/>
    <mergeCell ref="AT6:AU6"/>
    <mergeCell ref="AW6:AX6"/>
    <mergeCell ref="AZ6:BA6"/>
    <mergeCell ref="AH10:AI10"/>
    <mergeCell ref="AK10:AL10"/>
    <mergeCell ref="AQ10:AT10"/>
    <mergeCell ref="O3:P3"/>
    <mergeCell ref="W3:AA4"/>
    <mergeCell ref="AB3:AE4"/>
    <mergeCell ref="A6:A7"/>
    <mergeCell ref="AH6:AI6"/>
    <mergeCell ref="AK6:AL6"/>
    <mergeCell ref="B2:D2"/>
    <mergeCell ref="F2:G2"/>
    <mergeCell ref="O2:P2"/>
    <mergeCell ref="R2:S3"/>
    <mergeCell ref="W2:AA2"/>
    <mergeCell ref="AB2:AE2"/>
    <mergeCell ref="B3:D4"/>
    <mergeCell ref="F3:G4"/>
    <mergeCell ref="I3:J3"/>
    <mergeCell ref="L3:M3"/>
  </mergeCells>
  <conditionalFormatting sqref="B3:D4">
    <cfRule type="cellIs" dxfId="86" priority="132" operator="lessThan">
      <formula>65.0416666666667</formula>
    </cfRule>
    <cfRule type="cellIs" dxfId="85" priority="133" operator="greaterThan">
      <formula>65.0416666666667</formula>
    </cfRule>
  </conditionalFormatting>
  <conditionalFormatting sqref="R2:S3">
    <cfRule type="cellIs" dxfId="84" priority="131" operator="greaterThan">
      <formula>0</formula>
    </cfRule>
  </conditionalFormatting>
  <conditionalFormatting sqref="AE13:AF15 A9:AF9 A6:A8 A13:A14 A15:T15 B22:AF22 B29:AE29 Z15:AC15 B36:AF36 B43:AF43 B50:AF50 B57:AF57 B64:AF64 B71:AF71 B78:AF78 B85:AF85 B92:AF92 A11:AF12 A10 C10:AF10">
    <cfRule type="cellIs" dxfId="83" priority="129" stopIfTrue="1" operator="equal">
      <formula>"RH"</formula>
    </cfRule>
    <cfRule type="cellIs" dxfId="82" priority="130" stopIfTrue="1" operator="equal">
      <formula>"CP"</formula>
    </cfRule>
    <cfRule type="cellIs" dxfId="81" priority="137" stopIfTrue="1" operator="equal">
      <formula>"N5"</formula>
    </cfRule>
    <cfRule type="cellIs" dxfId="80" priority="138" stopIfTrue="1" operator="equal">
      <formula>"J38"</formula>
    </cfRule>
    <cfRule type="cellIs" dxfId="79" priority="139" stopIfTrue="1" operator="equal">
      <formula>"CA"</formula>
    </cfRule>
    <cfRule type="cellIs" dxfId="78" priority="140" stopIfTrue="1" operator="equal">
      <formula>"S20"</formula>
    </cfRule>
    <cfRule type="cellIs" dxfId="77" priority="141" stopIfTrue="1" operator="equal">
      <formula>"J1"</formula>
    </cfRule>
    <cfRule type="cellIs" dxfId="76" priority="142" stopIfTrue="1" operator="equal">
      <formula>"R"</formula>
    </cfRule>
  </conditionalFormatting>
  <conditionalFormatting sqref="AD15">
    <cfRule type="cellIs" dxfId="75" priority="121" stopIfTrue="1" operator="equal">
      <formula>"RH"</formula>
    </cfRule>
    <cfRule type="cellIs" dxfId="74" priority="122" stopIfTrue="1" operator="equal">
      <formula>"CP"</formula>
    </cfRule>
    <cfRule type="cellIs" dxfId="73" priority="123" stopIfTrue="1" operator="equal">
      <formula>"N5"</formula>
    </cfRule>
    <cfRule type="cellIs" dxfId="72" priority="124" stopIfTrue="1" operator="equal">
      <formula>"J38"</formula>
    </cfRule>
    <cfRule type="cellIs" dxfId="71" priority="125" stopIfTrue="1" operator="equal">
      <formula>"CA"</formula>
    </cfRule>
    <cfRule type="cellIs" dxfId="70" priority="126" stopIfTrue="1" operator="equal">
      <formula>"S20"</formula>
    </cfRule>
    <cfRule type="cellIs" dxfId="69" priority="127" stopIfTrue="1" operator="equal">
      <formula>"J1"</formula>
    </cfRule>
    <cfRule type="cellIs" dxfId="68" priority="128" stopIfTrue="1" operator="equal">
      <formula>"R"</formula>
    </cfRule>
  </conditionalFormatting>
  <conditionalFormatting sqref="B8:J8">
    <cfRule type="cellIs" dxfId="67" priority="63" stopIfTrue="1" operator="equal">
      <formula>"N5"</formula>
    </cfRule>
    <cfRule type="cellIs" dxfId="66" priority="64" stopIfTrue="1" operator="equal">
      <formula>"CA"</formula>
    </cfRule>
    <cfRule type="cellIs" dxfId="65" priority="66" stopIfTrue="1" operator="equal">
      <formula>"R"</formula>
    </cfRule>
    <cfRule type="cellIs" dxfId="64" priority="67" stopIfTrue="1" operator="equal">
      <formula>"S20"</formula>
    </cfRule>
    <cfRule type="cellIs" dxfId="63" priority="68" stopIfTrue="1" operator="equal">
      <formula>"J38"</formula>
    </cfRule>
  </conditionalFormatting>
  <conditionalFormatting sqref="B8:J8">
    <cfRule type="cellIs" dxfId="62" priority="65" stopIfTrue="1" operator="equal">
      <formula>"J1"</formula>
    </cfRule>
  </conditionalFormatting>
  <conditionalFormatting sqref="Q8:S8">
    <cfRule type="cellIs" dxfId="61" priority="49" stopIfTrue="1" operator="equal">
      <formula>"RH"</formula>
    </cfRule>
    <cfRule type="cellIs" dxfId="60" priority="50" stopIfTrue="1" operator="equal">
      <formula>"CP"</formula>
    </cfRule>
    <cfRule type="cellIs" dxfId="59" priority="51" stopIfTrue="1" operator="equal">
      <formula>"N5"</formula>
    </cfRule>
    <cfRule type="cellIs" dxfId="58" priority="52" stopIfTrue="1" operator="equal">
      <formula>"J38"</formula>
    </cfRule>
    <cfRule type="cellIs" dxfId="57" priority="53" stopIfTrue="1" operator="equal">
      <formula>"CA"</formula>
    </cfRule>
    <cfRule type="cellIs" dxfId="56" priority="54" stopIfTrue="1" operator="equal">
      <formula>"S20"</formula>
    </cfRule>
    <cfRule type="cellIs" dxfId="55" priority="55" stopIfTrue="1" operator="equal">
      <formula>"J1"</formula>
    </cfRule>
    <cfRule type="cellIs" dxfId="54" priority="56" stopIfTrue="1" operator="equal">
      <formula>"R"</formula>
    </cfRule>
  </conditionalFormatting>
  <conditionalFormatting sqref="K8:P8">
    <cfRule type="cellIs" dxfId="53" priority="57" stopIfTrue="1" operator="equal">
      <formula>"N5"</formula>
    </cfRule>
    <cfRule type="cellIs" dxfId="52" priority="58" stopIfTrue="1" operator="equal">
      <formula>"CA"</formula>
    </cfRule>
    <cfRule type="cellIs" dxfId="51" priority="60" stopIfTrue="1" operator="equal">
      <formula>"R"</formula>
    </cfRule>
    <cfRule type="cellIs" dxfId="50" priority="61" stopIfTrue="1" operator="equal">
      <formula>"S20"</formula>
    </cfRule>
    <cfRule type="cellIs" dxfId="49" priority="62" stopIfTrue="1" operator="equal">
      <formula>"J38"</formula>
    </cfRule>
  </conditionalFormatting>
  <conditionalFormatting sqref="K8:P8">
    <cfRule type="cellIs" dxfId="48" priority="59" stopIfTrue="1" operator="equal">
      <formula>"J1"</formula>
    </cfRule>
  </conditionalFormatting>
  <conditionalFormatting sqref="T8:U8">
    <cfRule type="cellIs" dxfId="47" priority="41" stopIfTrue="1" operator="equal">
      <formula>"RH"</formula>
    </cfRule>
    <cfRule type="cellIs" dxfId="46" priority="42" stopIfTrue="1" operator="equal">
      <formula>"CP"</formula>
    </cfRule>
    <cfRule type="cellIs" dxfId="45" priority="43" stopIfTrue="1" operator="equal">
      <formula>"N5"</formula>
    </cfRule>
    <cfRule type="cellIs" dxfId="44" priority="44" stopIfTrue="1" operator="equal">
      <formula>"J38"</formula>
    </cfRule>
    <cfRule type="cellIs" dxfId="43" priority="45" stopIfTrue="1" operator="equal">
      <formula>"CA"</formula>
    </cfRule>
    <cfRule type="cellIs" dxfId="42" priority="46" stopIfTrue="1" operator="equal">
      <formula>"S20"</formula>
    </cfRule>
    <cfRule type="cellIs" dxfId="41" priority="47" stopIfTrue="1" operator="equal">
      <formula>"J1"</formula>
    </cfRule>
    <cfRule type="cellIs" dxfId="40" priority="48" stopIfTrue="1" operator="equal">
      <formula>"R"</formula>
    </cfRule>
  </conditionalFormatting>
  <conditionalFormatting sqref="V8:W8">
    <cfRule type="cellIs" dxfId="39" priority="33" stopIfTrue="1" operator="equal">
      <formula>"RH"</formula>
    </cfRule>
    <cfRule type="cellIs" dxfId="38" priority="34" stopIfTrue="1" operator="equal">
      <formula>"CP"</formula>
    </cfRule>
    <cfRule type="cellIs" dxfId="37" priority="35" stopIfTrue="1" operator="equal">
      <formula>"N5"</formula>
    </cfRule>
    <cfRule type="cellIs" dxfId="36" priority="36" stopIfTrue="1" operator="equal">
      <formula>"J38"</formula>
    </cfRule>
    <cfRule type="cellIs" dxfId="35" priority="37" stopIfTrue="1" operator="equal">
      <formula>"CA"</formula>
    </cfRule>
    <cfRule type="cellIs" dxfId="34" priority="38" stopIfTrue="1" operator="equal">
      <formula>"S20"</formula>
    </cfRule>
    <cfRule type="cellIs" dxfId="33" priority="39" stopIfTrue="1" operator="equal">
      <formula>"J1"</formula>
    </cfRule>
    <cfRule type="cellIs" dxfId="32" priority="40" stopIfTrue="1" operator="equal">
      <formula>"R"</formula>
    </cfRule>
  </conditionalFormatting>
  <conditionalFormatting sqref="X8:AB8 AE8:AF8">
    <cfRule type="cellIs" dxfId="31" priority="25" stopIfTrue="1" operator="equal">
      <formula>"RH"</formula>
    </cfRule>
    <cfRule type="cellIs" dxfId="30" priority="26" stopIfTrue="1" operator="equal">
      <formula>"CP"</formula>
    </cfRule>
    <cfRule type="cellIs" dxfId="29" priority="27" stopIfTrue="1" operator="equal">
      <formula>"N5"</formula>
    </cfRule>
    <cfRule type="cellIs" dxfId="28" priority="28" stopIfTrue="1" operator="equal">
      <formula>"J38"</formula>
    </cfRule>
    <cfRule type="cellIs" dxfId="27" priority="29" stopIfTrue="1" operator="equal">
      <formula>"CA"</formula>
    </cfRule>
    <cfRule type="cellIs" dxfId="26" priority="30" stopIfTrue="1" operator="equal">
      <formula>"S20"</formula>
    </cfRule>
    <cfRule type="cellIs" dxfId="25" priority="31" stopIfTrue="1" operator="equal">
      <formula>"J1"</formula>
    </cfRule>
    <cfRule type="cellIs" dxfId="24" priority="32" stopIfTrue="1" operator="equal">
      <formula>"R"</formula>
    </cfRule>
  </conditionalFormatting>
  <conditionalFormatting sqref="AC8:AD8">
    <cfRule type="cellIs" dxfId="23" priority="17" stopIfTrue="1" operator="equal">
      <formula>"RH"</formula>
    </cfRule>
    <cfRule type="cellIs" dxfId="22" priority="18" stopIfTrue="1" operator="equal">
      <formula>"CP"</formula>
    </cfRule>
    <cfRule type="cellIs" dxfId="21" priority="19" stopIfTrue="1" operator="equal">
      <formula>"N5"</formula>
    </cfRule>
    <cfRule type="cellIs" dxfId="20" priority="20" stopIfTrue="1" operator="equal">
      <formula>"J38"</formula>
    </cfRule>
    <cfRule type="cellIs" dxfId="19" priority="21" stopIfTrue="1" operator="equal">
      <formula>"CA"</formula>
    </cfRule>
    <cfRule type="cellIs" dxfId="18" priority="22" stopIfTrue="1" operator="equal">
      <formula>"S20"</formula>
    </cfRule>
    <cfRule type="cellIs" dxfId="17" priority="23" stopIfTrue="1" operator="equal">
      <formula>"J1"</formula>
    </cfRule>
    <cfRule type="cellIs" dxfId="16" priority="24" stopIfTrue="1" operator="equal">
      <formula>"R"</formula>
    </cfRule>
  </conditionalFormatting>
  <conditionalFormatting sqref="U15:W15">
    <cfRule type="cellIs" dxfId="15" priority="9" stopIfTrue="1" operator="equal">
      <formula>"RH"</formula>
    </cfRule>
    <cfRule type="cellIs" dxfId="14" priority="10" stopIfTrue="1" operator="equal">
      <formula>"CP"</formula>
    </cfRule>
    <cfRule type="cellIs" dxfId="13" priority="11" stopIfTrue="1" operator="equal">
      <formula>"N5"</formula>
    </cfRule>
    <cfRule type="cellIs" dxfId="12" priority="12" stopIfTrue="1" operator="equal">
      <formula>"J38"</formula>
    </cfRule>
    <cfRule type="cellIs" dxfId="11" priority="13" stopIfTrue="1" operator="equal">
      <formula>"CA"</formula>
    </cfRule>
    <cfRule type="cellIs" dxfId="10" priority="14" stopIfTrue="1" operator="equal">
      <formula>"S20"</formula>
    </cfRule>
    <cfRule type="cellIs" dxfId="9" priority="15" stopIfTrue="1" operator="equal">
      <formula>"J1"</formula>
    </cfRule>
    <cfRule type="cellIs" dxfId="8" priority="16" stopIfTrue="1" operator="equal">
      <formula>"R"</formula>
    </cfRule>
  </conditionalFormatting>
  <conditionalFormatting sqref="X15:Y15">
    <cfRule type="cellIs" dxfId="7" priority="1" stopIfTrue="1" operator="equal">
      <formula>"RH"</formula>
    </cfRule>
    <cfRule type="cellIs" dxfId="6" priority="2" stopIfTrue="1" operator="equal">
      <formula>"CP"</formula>
    </cfRule>
    <cfRule type="cellIs" dxfId="5" priority="3" stopIfTrue="1" operator="equal">
      <formula>"N5"</formula>
    </cfRule>
    <cfRule type="cellIs" dxfId="4" priority="4" stopIfTrue="1" operator="equal">
      <formula>"J38"</formula>
    </cfRule>
    <cfRule type="cellIs" dxfId="3" priority="5" stopIfTrue="1" operator="equal">
      <formula>"CA"</formula>
    </cfRule>
    <cfRule type="cellIs" dxfId="2" priority="6" stopIfTrue="1" operator="equal">
      <formula>"S20"</formula>
    </cfRule>
    <cfRule type="cellIs" dxfId="1" priority="7" stopIfTrue="1" operator="equal">
      <formula>"J1"</formula>
    </cfRule>
    <cfRule type="cellIs" dxfId="0" priority="8" stopIfTrue="1" operator="equal">
      <formula>"R"</formula>
    </cfRule>
  </conditionalFormatting>
  <pageMargins left="0.17708333333333334" right="0.11458333333333333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Modèle</vt:lpstr>
      <vt:lpstr>2014</vt:lpstr>
      <vt:lpstr>2015</vt:lpstr>
      <vt:lpstr>2016</vt:lpstr>
      <vt:lpstr>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2015-12-19T15:33:26Z</dcterms:modified>
</cp:coreProperties>
</file>