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480" yWindow="300" windowWidth="18495" windowHeight="11700" tabRatio="646" firstSheet="1" activeTab="2"/>
  </bookViews>
  <sheets>
    <sheet name="Janvier" sheetId="1" r:id="rId1"/>
    <sheet name="Decembre" sheetId="14" r:id="rId2"/>
    <sheet name="Reliquat" sheetId="15" r:id="rId3"/>
    <sheet name="Feriés" sheetId="2" r:id="rId4"/>
    <sheet name="Légende" sheetId="3" r:id="rId5"/>
    <sheet name="Feuil1" sheetId="16" r:id="rId6"/>
  </sheets>
  <definedNames>
    <definedName name="Chomés">Feriés!$B$3:$B$15</definedName>
    <definedName name="Férié">Feriés!$A$3:$B$15</definedName>
  </definedNames>
  <calcPr calcId="125725"/>
</workbook>
</file>

<file path=xl/calcChain.xml><?xml version="1.0" encoding="utf-8"?>
<calcChain xmlns="http://schemas.openxmlformats.org/spreadsheetml/2006/main">
  <c r="D8" i="15"/>
  <c r="D6"/>
  <c r="F4"/>
  <c r="G4" s="1"/>
  <c r="D4"/>
  <c r="E4" s="1"/>
  <c r="B4"/>
  <c r="C4" s="1"/>
  <c r="F4" i="16"/>
  <c r="G4" s="1"/>
  <c r="D4"/>
  <c r="E4" s="1"/>
  <c r="B4"/>
  <c r="B2" i="1"/>
  <c r="B3" i="2"/>
  <c r="B15"/>
  <c r="B14"/>
  <c r="B13"/>
  <c r="B12"/>
  <c r="B11"/>
  <c r="B7"/>
  <c r="B6"/>
  <c r="B4"/>
  <c r="B8" s="1"/>
  <c r="H4" i="16" l="1"/>
  <c r="C4"/>
  <c r="I4" s="1"/>
  <c r="C2" i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B2" i="14"/>
  <c r="C2" s="1"/>
  <c r="I4" i="15"/>
  <c r="H4"/>
  <c r="B5" i="2"/>
  <c r="B10"/>
  <c r="B9"/>
  <c r="C3" i="14" l="1"/>
  <c r="D2"/>
  <c r="B3"/>
  <c r="D3" i="1"/>
  <c r="E3"/>
  <c r="E2" i="14" l="1"/>
  <c r="D3"/>
  <c r="AD3" i="1"/>
  <c r="AE3"/>
  <c r="AF3"/>
  <c r="C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B3"/>
  <c r="E3" i="14" l="1"/>
  <c r="F2"/>
  <c r="F3" l="1"/>
  <c r="G2"/>
  <c r="H2" l="1"/>
  <c r="G3"/>
  <c r="I2" l="1"/>
  <c r="H3"/>
  <c r="J2" l="1"/>
  <c r="I3"/>
  <c r="J3" l="1"/>
  <c r="K2"/>
  <c r="K3" l="1"/>
  <c r="L2"/>
  <c r="M2" l="1"/>
  <c r="L3"/>
  <c r="N2" l="1"/>
  <c r="M3"/>
  <c r="N3" l="1"/>
  <c r="O2"/>
  <c r="O3" l="1"/>
  <c r="P2"/>
  <c r="P3" l="1"/>
  <c r="Q2"/>
  <c r="R2" l="1"/>
  <c r="Q3"/>
  <c r="R3" l="1"/>
  <c r="S2"/>
  <c r="S3" l="1"/>
  <c r="T2"/>
  <c r="U2" l="1"/>
  <c r="T3"/>
  <c r="U3" l="1"/>
  <c r="V2"/>
  <c r="W2" l="1"/>
  <c r="V3"/>
  <c r="X2" l="1"/>
  <c r="W3"/>
  <c r="Y2" l="1"/>
  <c r="X3"/>
  <c r="Y3" l="1"/>
  <c r="Z2"/>
  <c r="Z3" l="1"/>
  <c r="AA2"/>
  <c r="AA3" l="1"/>
  <c r="AB2"/>
  <c r="AC2" l="1"/>
  <c r="AB3"/>
  <c r="AD2" l="1"/>
  <c r="AC3"/>
  <c r="AD3" l="1"/>
  <c r="AE2"/>
  <c r="AE3" l="1"/>
  <c r="AF2"/>
  <c r="AF3" s="1"/>
</calcChain>
</file>

<file path=xl/sharedStrings.xml><?xml version="1.0" encoding="utf-8"?>
<sst xmlns="http://schemas.openxmlformats.org/spreadsheetml/2006/main" count="63" uniqueCount="30">
  <si>
    <t>Moi</t>
  </si>
  <si>
    <t>Pâques</t>
  </si>
  <si>
    <t>1er Janvier</t>
  </si>
  <si>
    <t>Lundi de Pâques</t>
  </si>
  <si>
    <t>1er Mai</t>
  </si>
  <si>
    <t>8 Mai</t>
  </si>
  <si>
    <t>Ascenscion</t>
  </si>
  <si>
    <t>Pentecôte</t>
  </si>
  <si>
    <t>Lundi de la Pentecôte</t>
  </si>
  <si>
    <t>14 Juillet</t>
  </si>
  <si>
    <t>15 Août</t>
  </si>
  <si>
    <t>1er Novembre</t>
  </si>
  <si>
    <t>11 Novembre</t>
  </si>
  <si>
    <t>25 Décembre</t>
  </si>
  <si>
    <t>Légende couleurs</t>
  </si>
  <si>
    <t>Weekend</t>
  </si>
  <si>
    <t>Fériés</t>
  </si>
  <si>
    <t>RTT</t>
  </si>
  <si>
    <t>RTH</t>
  </si>
  <si>
    <t>Congé Annuel</t>
  </si>
  <si>
    <t>Maladie</t>
  </si>
  <si>
    <t>Heures sup</t>
  </si>
  <si>
    <t>CA</t>
  </si>
  <si>
    <t>TOTAL</t>
  </si>
  <si>
    <t>Pris</t>
  </si>
  <si>
    <t>Reste</t>
  </si>
  <si>
    <t>Accordé</t>
  </si>
  <si>
    <t>Prévision</t>
  </si>
  <si>
    <t>CONGES 2017</t>
  </si>
  <si>
    <t>0,5RTH</t>
  </si>
</sst>
</file>

<file path=xl/styles.xml><?xml version="1.0" encoding="utf-8"?>
<styleSheet xmlns="http://schemas.openxmlformats.org/spreadsheetml/2006/main">
  <numFmts count="2">
    <numFmt numFmtId="164" formatCode="ddd"/>
    <numFmt numFmtId="165" formatCode="dd\ mmm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name val="Wingdings 2"/>
      <family val="1"/>
      <charset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</fills>
  <borders count="13">
    <border>
      <left/>
      <right/>
      <top/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/>
    <xf numFmtId="0" fontId="0" fillId="0" borderId="3" xfId="0" applyBorder="1"/>
    <xf numFmtId="0" fontId="0" fillId="0" borderId="0" xfId="0" applyBorder="1"/>
    <xf numFmtId="0" fontId="0" fillId="0" borderId="0" xfId="0" applyBorder="1" applyAlignment="1">
      <alignment vertical="center" textRotation="90"/>
    </xf>
    <xf numFmtId="0" fontId="0" fillId="0" borderId="4" xfId="0" applyBorder="1"/>
    <xf numFmtId="0" fontId="0" fillId="2" borderId="1" xfId="0" applyFill="1" applyBorder="1"/>
    <xf numFmtId="164" fontId="0" fillId="0" borderId="1" xfId="0" applyNumberFormat="1" applyBorder="1"/>
    <xf numFmtId="0" fontId="0" fillId="0" borderId="5" xfId="0" applyBorder="1" applyAlignment="1">
      <alignment vertical="center" textRotation="90"/>
    </xf>
    <xf numFmtId="165" fontId="0" fillId="0" borderId="5" xfId="0" applyNumberFormat="1" applyBorder="1" applyAlignment="1">
      <alignment vertical="center" textRotation="90"/>
    </xf>
    <xf numFmtId="0" fontId="0" fillId="0" borderId="6" xfId="0" applyBorder="1"/>
    <xf numFmtId="14" fontId="0" fillId="0" borderId="7" xfId="0" applyNumberFormat="1" applyBorder="1"/>
    <xf numFmtId="0" fontId="0" fillId="0" borderId="8" xfId="0" applyBorder="1"/>
    <xf numFmtId="14" fontId="0" fillId="0" borderId="9" xfId="0" applyNumberFormat="1" applyBorder="1"/>
    <xf numFmtId="16" fontId="0" fillId="0" borderId="8" xfId="0" quotePrefix="1" applyNumberFormat="1" applyBorder="1"/>
    <xf numFmtId="0" fontId="0" fillId="0" borderId="8" xfId="0" quotePrefix="1" applyBorder="1"/>
    <xf numFmtId="16" fontId="0" fillId="0" borderId="10" xfId="0" quotePrefix="1" applyNumberFormat="1" applyBorder="1"/>
    <xf numFmtId="14" fontId="0" fillId="0" borderId="11" xfId="0" applyNumberFormat="1" applyBorder="1"/>
    <xf numFmtId="0" fontId="1" fillId="0" borderId="0" xfId="0" applyFont="1"/>
    <xf numFmtId="0" fontId="2" fillId="3" borderId="0" xfId="0" applyFont="1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4" fillId="0" borderId="12" xfId="0" applyFont="1" applyBorder="1" applyAlignment="1">
      <alignment horizontal="center"/>
    </xf>
    <xf numFmtId="0" fontId="0" fillId="9" borderId="12" xfId="0" applyFill="1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9" borderId="12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1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7" fillId="0" borderId="0" xfId="0" applyFont="1"/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8" fillId="0" borderId="0" xfId="0" applyFont="1" applyAlignment="1">
      <alignment horizontal="left" vertical="center"/>
    </xf>
    <xf numFmtId="0" fontId="9" fillId="0" borderId="3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10" borderId="0" xfId="0" applyFill="1"/>
  </cellXfs>
  <cellStyles count="1">
    <cellStyle name="Normal" xfId="0" builtinId="0"/>
  </cellStyles>
  <dxfs count="42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</font>
      <fill>
        <patternFill>
          <bgColor rgb="FF0070C0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1919"/>
        </patternFill>
      </fill>
    </dxf>
    <dxf>
      <font>
        <b/>
        <i val="0"/>
      </font>
      <fill>
        <patternFill>
          <bgColor rgb="FF0070C0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1919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ill>
        <patternFill>
          <bgColor theme="9" tint="-0.24994659260841701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</font>
      <fill>
        <patternFill>
          <bgColor rgb="FF0070C0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191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ill>
        <patternFill>
          <bgColor theme="9" tint="-0.24994659260841701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ont>
        <b/>
        <i val="0"/>
      </font>
      <fill>
        <patternFill>
          <bgColor theme="0" tint="-0.499984740745262"/>
        </patternFill>
      </fill>
    </dxf>
  </dxfs>
  <tableStyles count="0" defaultTableStyle="TableStyleMedium9" defaultPivotStyle="PivotStyleLight16"/>
  <colors>
    <mruColors>
      <color rgb="FFFF1919"/>
      <color rgb="FFB2B2B2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19"/>
  <sheetViews>
    <sheetView workbookViewId="0">
      <selection activeCell="X5" sqref="X5"/>
    </sheetView>
  </sheetViews>
  <sheetFormatPr baseColWidth="10" defaultRowHeight="15"/>
  <cols>
    <col min="1" max="1" width="9.28515625" bestFit="1" customWidth="1"/>
    <col min="2" max="32" width="4.28515625" customWidth="1"/>
  </cols>
  <sheetData>
    <row r="1" spans="1:32" s="1" customFormat="1" ht="15.75" thickBot="1">
      <c r="A1" s="41" t="s">
        <v>28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  <c r="AF1" s="41"/>
    </row>
    <row r="2" spans="1:32" s="3" customFormat="1">
      <c r="A2" s="6"/>
      <c r="B2" s="7">
        <f>DATE(Feriés!B1,1,1)</f>
        <v>42736</v>
      </c>
      <c r="C2" s="7">
        <f>B2+1</f>
        <v>42737</v>
      </c>
      <c r="D2" s="7">
        <f t="shared" ref="D2:AF2" si="0">C2+1</f>
        <v>42738</v>
      </c>
      <c r="E2" s="7">
        <f t="shared" si="0"/>
        <v>42739</v>
      </c>
      <c r="F2" s="7">
        <f t="shared" si="0"/>
        <v>42740</v>
      </c>
      <c r="G2" s="7">
        <f t="shared" si="0"/>
        <v>42741</v>
      </c>
      <c r="H2" s="7">
        <f t="shared" si="0"/>
        <v>42742</v>
      </c>
      <c r="I2" s="7">
        <f t="shared" si="0"/>
        <v>42743</v>
      </c>
      <c r="J2" s="7">
        <f t="shared" si="0"/>
        <v>42744</v>
      </c>
      <c r="K2" s="7">
        <f t="shared" si="0"/>
        <v>42745</v>
      </c>
      <c r="L2" s="7">
        <f t="shared" si="0"/>
        <v>42746</v>
      </c>
      <c r="M2" s="7">
        <f t="shared" si="0"/>
        <v>42747</v>
      </c>
      <c r="N2" s="7">
        <f t="shared" si="0"/>
        <v>42748</v>
      </c>
      <c r="O2" s="7">
        <f t="shared" si="0"/>
        <v>42749</v>
      </c>
      <c r="P2" s="7">
        <f t="shared" si="0"/>
        <v>42750</v>
      </c>
      <c r="Q2" s="7">
        <f t="shared" si="0"/>
        <v>42751</v>
      </c>
      <c r="R2" s="7">
        <f t="shared" si="0"/>
        <v>42752</v>
      </c>
      <c r="S2" s="7">
        <f t="shared" si="0"/>
        <v>42753</v>
      </c>
      <c r="T2" s="7">
        <f t="shared" si="0"/>
        <v>42754</v>
      </c>
      <c r="U2" s="7">
        <f t="shared" si="0"/>
        <v>42755</v>
      </c>
      <c r="V2" s="7">
        <f t="shared" si="0"/>
        <v>42756</v>
      </c>
      <c r="W2" s="7">
        <f t="shared" si="0"/>
        <v>42757</v>
      </c>
      <c r="X2" s="7">
        <f t="shared" si="0"/>
        <v>42758</v>
      </c>
      <c r="Y2" s="7">
        <f t="shared" si="0"/>
        <v>42759</v>
      </c>
      <c r="Z2" s="7">
        <f t="shared" si="0"/>
        <v>42760</v>
      </c>
      <c r="AA2" s="7">
        <f t="shared" si="0"/>
        <v>42761</v>
      </c>
      <c r="AB2" s="7">
        <f t="shared" si="0"/>
        <v>42762</v>
      </c>
      <c r="AC2" s="7">
        <f t="shared" si="0"/>
        <v>42763</v>
      </c>
      <c r="AD2" s="7">
        <f t="shared" si="0"/>
        <v>42764</v>
      </c>
      <c r="AE2" s="7">
        <f t="shared" si="0"/>
        <v>42765</v>
      </c>
      <c r="AF2" s="7">
        <f t="shared" si="0"/>
        <v>42766</v>
      </c>
    </row>
    <row r="3" spans="1:32" s="4" customFormat="1" ht="38.25" thickBot="1">
      <c r="A3" s="8"/>
      <c r="B3" s="9">
        <f>B2</f>
        <v>42736</v>
      </c>
      <c r="C3" s="9">
        <f t="shared" ref="C3:AC3" si="1">C2</f>
        <v>42737</v>
      </c>
      <c r="D3" s="9">
        <f t="shared" si="1"/>
        <v>42738</v>
      </c>
      <c r="E3" s="9">
        <f t="shared" si="1"/>
        <v>42739</v>
      </c>
      <c r="F3" s="9">
        <f t="shared" si="1"/>
        <v>42740</v>
      </c>
      <c r="G3" s="9">
        <f t="shared" si="1"/>
        <v>42741</v>
      </c>
      <c r="H3" s="9">
        <f t="shared" si="1"/>
        <v>42742</v>
      </c>
      <c r="I3" s="9">
        <f t="shared" si="1"/>
        <v>42743</v>
      </c>
      <c r="J3" s="9">
        <f t="shared" si="1"/>
        <v>42744</v>
      </c>
      <c r="K3" s="9">
        <f t="shared" si="1"/>
        <v>42745</v>
      </c>
      <c r="L3" s="9">
        <f t="shared" si="1"/>
        <v>42746</v>
      </c>
      <c r="M3" s="9">
        <f t="shared" si="1"/>
        <v>42747</v>
      </c>
      <c r="N3" s="9">
        <f t="shared" si="1"/>
        <v>42748</v>
      </c>
      <c r="O3" s="9">
        <f t="shared" si="1"/>
        <v>42749</v>
      </c>
      <c r="P3" s="9">
        <f t="shared" si="1"/>
        <v>42750</v>
      </c>
      <c r="Q3" s="9">
        <f t="shared" si="1"/>
        <v>42751</v>
      </c>
      <c r="R3" s="9">
        <f t="shared" si="1"/>
        <v>42752</v>
      </c>
      <c r="S3" s="9">
        <f t="shared" si="1"/>
        <v>42753</v>
      </c>
      <c r="T3" s="9">
        <f t="shared" si="1"/>
        <v>42754</v>
      </c>
      <c r="U3" s="9">
        <f t="shared" si="1"/>
        <v>42755</v>
      </c>
      <c r="V3" s="9">
        <f t="shared" si="1"/>
        <v>42756</v>
      </c>
      <c r="W3" s="9">
        <f t="shared" si="1"/>
        <v>42757</v>
      </c>
      <c r="X3" s="9">
        <f t="shared" si="1"/>
        <v>42758</v>
      </c>
      <c r="Y3" s="9">
        <f t="shared" si="1"/>
        <v>42759</v>
      </c>
      <c r="Z3" s="9">
        <f t="shared" si="1"/>
        <v>42760</v>
      </c>
      <c r="AA3" s="9">
        <f t="shared" si="1"/>
        <v>42761</v>
      </c>
      <c r="AB3" s="9">
        <f t="shared" si="1"/>
        <v>42762</v>
      </c>
      <c r="AC3" s="9">
        <f t="shared" si="1"/>
        <v>42763</v>
      </c>
      <c r="AD3" s="9">
        <f>AD2</f>
        <v>42764</v>
      </c>
      <c r="AE3" s="9">
        <f t="shared" ref="AE3" si="2">AE2</f>
        <v>42765</v>
      </c>
      <c r="AF3" s="9">
        <f t="shared" ref="AF3" si="3">AF2</f>
        <v>42766</v>
      </c>
    </row>
    <row r="4" spans="1:32" ht="24" customHeight="1">
      <c r="A4" s="34" t="s">
        <v>27</v>
      </c>
      <c r="B4" s="2"/>
      <c r="C4" s="2"/>
      <c r="D4" s="2"/>
      <c r="E4" s="2"/>
      <c r="F4" s="2"/>
      <c r="G4" s="2"/>
      <c r="H4" s="2"/>
      <c r="I4" s="2"/>
      <c r="J4" s="2"/>
      <c r="K4" s="2"/>
      <c r="L4" s="27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 t="s">
        <v>22</v>
      </c>
      <c r="Y4" s="2"/>
      <c r="Z4" s="35"/>
      <c r="AA4" s="35"/>
      <c r="AB4" s="35"/>
      <c r="AC4" s="35"/>
      <c r="AD4" s="27"/>
      <c r="AE4" s="2"/>
      <c r="AF4" s="5"/>
    </row>
    <row r="5" spans="1:32" ht="24.75" customHeight="1">
      <c r="A5" s="34" t="s">
        <v>26</v>
      </c>
      <c r="B5" s="2"/>
      <c r="C5" s="2"/>
      <c r="D5" s="2"/>
      <c r="E5" s="2"/>
      <c r="F5" s="2"/>
      <c r="G5" s="2"/>
      <c r="H5" s="2"/>
      <c r="I5" s="2"/>
      <c r="J5" s="2"/>
      <c r="K5" s="2"/>
      <c r="L5" s="40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7"/>
      <c r="AA5" s="27"/>
      <c r="AB5" s="27"/>
      <c r="AC5" s="27"/>
      <c r="AD5" s="40"/>
      <c r="AE5" s="2"/>
      <c r="AF5" s="5"/>
    </row>
    <row r="6" spans="1:32">
      <c r="C6" s="1"/>
      <c r="D6" s="1"/>
    </row>
    <row r="19" spans="11:13">
      <c r="K19" s="1"/>
      <c r="L19" s="1"/>
      <c r="M19" s="1"/>
    </row>
  </sheetData>
  <mergeCells count="1">
    <mergeCell ref="A1:AF1"/>
  </mergeCells>
  <conditionalFormatting sqref="B2:AF4">
    <cfRule type="expression" dxfId="41" priority="23">
      <formula>WEEKDAY(B$2,2)&gt;5</formula>
    </cfRule>
    <cfRule type="expression" dxfId="40" priority="17">
      <formula>COUNTIF(Chomés,B$2)&gt;0</formula>
    </cfRule>
    <cfRule type="containsText" dxfId="39" priority="12" operator="containsText" text="RTT">
      <formula>NOT(ISERROR(SEARCH("RTT",B2)))</formula>
    </cfRule>
    <cfRule type="containsText" dxfId="38" priority="11" operator="containsText" text="RTH">
      <formula>NOT(ISERROR(SEARCH("RTH",B2)))</formula>
    </cfRule>
    <cfRule type="containsText" dxfId="37" priority="10" operator="containsText" text="CA">
      <formula>NOT(ISERROR(SEARCH("CA",B2)))</formula>
    </cfRule>
    <cfRule type="containsText" dxfId="36" priority="9" operator="containsText" text="MAL">
      <formula>NOT(ISERROR(SEARCH("MAL",B2)))</formula>
    </cfRule>
  </conditionalFormatting>
  <conditionalFormatting sqref="B2:AD4 C2:AF2">
    <cfRule type="containsText" dxfId="35" priority="8" operator="containsText" text="H Sup">
      <formula>NOT(ISERROR(SEARCH("H Sup",B2)))</formula>
    </cfRule>
  </conditionalFormatting>
  <conditionalFormatting sqref="B5:AF5">
    <cfRule type="containsText" dxfId="34" priority="2" operator="containsText" text="MAL">
      <formula>NOT(ISERROR(SEARCH("MAL",B5)))</formula>
    </cfRule>
    <cfRule type="containsText" dxfId="33" priority="3" operator="containsText" text="CA">
      <formula>NOT(ISERROR(SEARCH("CA",B5)))</formula>
    </cfRule>
    <cfRule type="containsText" dxfId="32" priority="4" operator="containsText" text="RTH">
      <formula>NOT(ISERROR(SEARCH("RTH",B5)))</formula>
    </cfRule>
    <cfRule type="containsText" dxfId="31" priority="5" operator="containsText" text="RTT">
      <formula>NOT(ISERROR(SEARCH("RTT",B5)))</formula>
    </cfRule>
    <cfRule type="expression" dxfId="30" priority="6">
      <formula>COUNTIF(Chomés,B$2)&gt;0</formula>
    </cfRule>
    <cfRule type="expression" dxfId="29" priority="7">
      <formula>WEEKDAY(B$2,2)&gt;5</formula>
    </cfRule>
  </conditionalFormatting>
  <conditionalFormatting sqref="B5:AD5">
    <cfRule type="containsText" dxfId="28" priority="1" operator="containsText" text="H Sup">
      <formula>NOT(ISERROR(SEARCH("H Sup",B5)))</formula>
    </cfRule>
  </conditionalFormatting>
  <pageMargins left="0.25" right="0.25" top="0.75" bottom="0.75" header="0.3" footer="0.3"/>
  <pageSetup paperSize="9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2"/>
  <dimension ref="A1:AF4"/>
  <sheetViews>
    <sheetView workbookViewId="0">
      <selection activeCell="F5" sqref="F5"/>
    </sheetView>
  </sheetViews>
  <sheetFormatPr baseColWidth="10" defaultRowHeight="15"/>
  <cols>
    <col min="1" max="1" width="9.28515625" style="1" bestFit="1" customWidth="1"/>
    <col min="2" max="32" width="4.28515625" style="1" customWidth="1"/>
    <col min="33" max="16384" width="11.42578125" style="1"/>
  </cols>
  <sheetData>
    <row r="1" spans="1:32" ht="15.75" thickBot="1">
      <c r="A1" s="41" t="s">
        <v>28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  <c r="AF1" s="41"/>
    </row>
    <row r="2" spans="1:32" s="3" customFormat="1">
      <c r="A2" s="6"/>
      <c r="B2" s="7">
        <f>EDATE(Janvier!B2,11)</f>
        <v>43070</v>
      </c>
      <c r="C2" s="7">
        <f>B2+1</f>
        <v>43071</v>
      </c>
      <c r="D2" s="7">
        <f t="shared" ref="D2:AF2" si="0">C2+1</f>
        <v>43072</v>
      </c>
      <c r="E2" s="7">
        <f t="shared" si="0"/>
        <v>43073</v>
      </c>
      <c r="F2" s="7">
        <f t="shared" si="0"/>
        <v>43074</v>
      </c>
      <c r="G2" s="7">
        <f t="shared" si="0"/>
        <v>43075</v>
      </c>
      <c r="H2" s="7">
        <f t="shared" si="0"/>
        <v>43076</v>
      </c>
      <c r="I2" s="7">
        <f t="shared" si="0"/>
        <v>43077</v>
      </c>
      <c r="J2" s="7">
        <f t="shared" si="0"/>
        <v>43078</v>
      </c>
      <c r="K2" s="7">
        <f t="shared" si="0"/>
        <v>43079</v>
      </c>
      <c r="L2" s="7">
        <f t="shared" si="0"/>
        <v>43080</v>
      </c>
      <c r="M2" s="7">
        <f t="shared" si="0"/>
        <v>43081</v>
      </c>
      <c r="N2" s="7">
        <f t="shared" si="0"/>
        <v>43082</v>
      </c>
      <c r="O2" s="7">
        <f t="shared" si="0"/>
        <v>43083</v>
      </c>
      <c r="P2" s="7">
        <f t="shared" si="0"/>
        <v>43084</v>
      </c>
      <c r="Q2" s="7">
        <f t="shared" si="0"/>
        <v>43085</v>
      </c>
      <c r="R2" s="7">
        <f t="shared" si="0"/>
        <v>43086</v>
      </c>
      <c r="S2" s="7">
        <f t="shared" si="0"/>
        <v>43087</v>
      </c>
      <c r="T2" s="7">
        <f t="shared" si="0"/>
        <v>43088</v>
      </c>
      <c r="U2" s="7">
        <f t="shared" si="0"/>
        <v>43089</v>
      </c>
      <c r="V2" s="7">
        <f t="shared" si="0"/>
        <v>43090</v>
      </c>
      <c r="W2" s="7">
        <f t="shared" si="0"/>
        <v>43091</v>
      </c>
      <c r="X2" s="7">
        <f t="shared" si="0"/>
        <v>43092</v>
      </c>
      <c r="Y2" s="7">
        <f t="shared" si="0"/>
        <v>43093</v>
      </c>
      <c r="Z2" s="7">
        <f t="shared" si="0"/>
        <v>43094</v>
      </c>
      <c r="AA2" s="7">
        <f t="shared" si="0"/>
        <v>43095</v>
      </c>
      <c r="AB2" s="7">
        <f t="shared" si="0"/>
        <v>43096</v>
      </c>
      <c r="AC2" s="7">
        <f t="shared" si="0"/>
        <v>43097</v>
      </c>
      <c r="AD2" s="7">
        <f t="shared" si="0"/>
        <v>43098</v>
      </c>
      <c r="AE2" s="7">
        <f t="shared" si="0"/>
        <v>43099</v>
      </c>
      <c r="AF2" s="7">
        <f t="shared" si="0"/>
        <v>43100</v>
      </c>
    </row>
    <row r="3" spans="1:32" s="4" customFormat="1" ht="35.25" thickBot="1">
      <c r="A3" s="8"/>
      <c r="B3" s="9">
        <f>B2</f>
        <v>43070</v>
      </c>
      <c r="C3" s="9">
        <f t="shared" ref="C3:AF3" si="1">C2</f>
        <v>43071</v>
      </c>
      <c r="D3" s="9">
        <f t="shared" si="1"/>
        <v>43072</v>
      </c>
      <c r="E3" s="9">
        <f t="shared" si="1"/>
        <v>43073</v>
      </c>
      <c r="F3" s="9">
        <f t="shared" si="1"/>
        <v>43074</v>
      </c>
      <c r="G3" s="9">
        <f t="shared" si="1"/>
        <v>43075</v>
      </c>
      <c r="H3" s="9">
        <f t="shared" si="1"/>
        <v>43076</v>
      </c>
      <c r="I3" s="9">
        <f t="shared" si="1"/>
        <v>43077</v>
      </c>
      <c r="J3" s="9">
        <f t="shared" si="1"/>
        <v>43078</v>
      </c>
      <c r="K3" s="9">
        <f t="shared" si="1"/>
        <v>43079</v>
      </c>
      <c r="L3" s="9">
        <f t="shared" si="1"/>
        <v>43080</v>
      </c>
      <c r="M3" s="9">
        <f t="shared" si="1"/>
        <v>43081</v>
      </c>
      <c r="N3" s="9">
        <f t="shared" si="1"/>
        <v>43082</v>
      </c>
      <c r="O3" s="9">
        <f t="shared" si="1"/>
        <v>43083</v>
      </c>
      <c r="P3" s="9">
        <f t="shared" si="1"/>
        <v>43084</v>
      </c>
      <c r="Q3" s="9">
        <f t="shared" si="1"/>
        <v>43085</v>
      </c>
      <c r="R3" s="9">
        <f t="shared" si="1"/>
        <v>43086</v>
      </c>
      <c r="S3" s="9">
        <f t="shared" si="1"/>
        <v>43087</v>
      </c>
      <c r="T3" s="9">
        <f t="shared" si="1"/>
        <v>43088</v>
      </c>
      <c r="U3" s="9">
        <f t="shared" si="1"/>
        <v>43089</v>
      </c>
      <c r="V3" s="9">
        <f t="shared" si="1"/>
        <v>43090</v>
      </c>
      <c r="W3" s="9">
        <f t="shared" si="1"/>
        <v>43091</v>
      </c>
      <c r="X3" s="9">
        <f t="shared" si="1"/>
        <v>43092</v>
      </c>
      <c r="Y3" s="9">
        <f t="shared" si="1"/>
        <v>43093</v>
      </c>
      <c r="Z3" s="9">
        <f t="shared" si="1"/>
        <v>43094</v>
      </c>
      <c r="AA3" s="9">
        <f t="shared" si="1"/>
        <v>43095</v>
      </c>
      <c r="AB3" s="9">
        <f t="shared" si="1"/>
        <v>43096</v>
      </c>
      <c r="AC3" s="9">
        <f t="shared" si="1"/>
        <v>43097</v>
      </c>
      <c r="AD3" s="9">
        <f t="shared" si="1"/>
        <v>43098</v>
      </c>
      <c r="AE3" s="9">
        <f t="shared" si="1"/>
        <v>43099</v>
      </c>
      <c r="AF3" s="9">
        <f t="shared" si="1"/>
        <v>43100</v>
      </c>
    </row>
    <row r="4" spans="1:32" ht="24" customHeight="1">
      <c r="A4" s="34" t="s">
        <v>27</v>
      </c>
      <c r="B4" s="27" t="s">
        <v>18</v>
      </c>
      <c r="C4" s="27"/>
      <c r="D4" s="27"/>
      <c r="E4" s="27"/>
      <c r="F4" s="27" t="s">
        <v>22</v>
      </c>
      <c r="G4" s="27"/>
      <c r="H4" s="27"/>
      <c r="I4" s="27" t="s">
        <v>18</v>
      </c>
      <c r="J4" s="27"/>
      <c r="K4" s="27"/>
      <c r="L4" s="27" t="s">
        <v>29</v>
      </c>
      <c r="M4" s="27"/>
      <c r="N4" s="27"/>
      <c r="O4" s="27"/>
      <c r="P4" s="27" t="s">
        <v>18</v>
      </c>
      <c r="Q4" s="27"/>
      <c r="R4" s="27"/>
      <c r="S4" s="27"/>
      <c r="T4" s="27"/>
      <c r="U4" s="27"/>
      <c r="V4" s="27"/>
      <c r="W4" s="27" t="s">
        <v>18</v>
      </c>
      <c r="X4" s="27"/>
      <c r="Y4" s="27"/>
      <c r="Z4" s="27"/>
      <c r="AA4" s="27" t="s">
        <v>18</v>
      </c>
      <c r="AB4" s="27" t="s">
        <v>18</v>
      </c>
      <c r="AC4" s="27" t="s">
        <v>18</v>
      </c>
      <c r="AD4" s="27" t="s">
        <v>18</v>
      </c>
      <c r="AE4" s="27"/>
      <c r="AF4" s="28"/>
    </row>
  </sheetData>
  <mergeCells count="1">
    <mergeCell ref="A1:AF1"/>
  </mergeCells>
  <conditionalFormatting sqref="B2:AF4">
    <cfRule type="containsText" dxfId="18" priority="231" operator="containsText" text="H Sup">
      <formula>NOT(ISERROR(SEARCH("H Sup",B2)))</formula>
    </cfRule>
    <cfRule type="containsText" dxfId="17" priority="232" operator="containsText" text="MAL">
      <formula>NOT(ISERROR(SEARCH("MAL",B2)))</formula>
    </cfRule>
    <cfRule type="containsText" dxfId="16" priority="233" operator="containsText" text="CA">
      <formula>NOT(ISERROR(SEARCH("CA",B2)))</formula>
    </cfRule>
    <cfRule type="containsText" dxfId="15" priority="234" operator="containsText" text="RTH">
      <formula>NOT(ISERROR(SEARCH("RTH",B2)))</formula>
    </cfRule>
    <cfRule type="containsText" dxfId="14" priority="235" operator="containsText" text="RTT">
      <formula>NOT(ISERROR(SEARCH("RTT",B2)))</formula>
    </cfRule>
    <cfRule type="expression" dxfId="13" priority="236">
      <formula>COUNTIF(Chomés,B$2)&gt;0</formula>
    </cfRule>
    <cfRule type="expression" dxfId="12" priority="237">
      <formula>WEEKDAY(B$2,2)&gt;5</formula>
    </cfRule>
  </conditionalFormatting>
  <pageMargins left="0.25" right="0.25" top="0.75" bottom="0.75" header="0.3" footer="0.3"/>
  <pageSetup paperSize="9" orientation="landscape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0000"/>
  </sheetPr>
  <dimension ref="A1:I13"/>
  <sheetViews>
    <sheetView tabSelected="1" workbookViewId="0">
      <selection activeCell="D6" sqref="D6"/>
    </sheetView>
  </sheetViews>
  <sheetFormatPr baseColWidth="10" defaultRowHeight="15"/>
  <sheetData>
    <row r="1" spans="1:9" ht="18.75">
      <c r="B1" s="42" t="s">
        <v>22</v>
      </c>
      <c r="C1" s="42"/>
      <c r="D1" s="42" t="s">
        <v>17</v>
      </c>
      <c r="E1" s="42"/>
      <c r="F1" s="42" t="s">
        <v>18</v>
      </c>
      <c r="G1" s="42"/>
      <c r="H1" s="42" t="s">
        <v>23</v>
      </c>
      <c r="I1" s="42"/>
    </row>
    <row r="2" spans="1:9" ht="15.75">
      <c r="B2" s="25" t="s">
        <v>24</v>
      </c>
      <c r="C2" s="25" t="s">
        <v>25</v>
      </c>
      <c r="D2" s="25" t="s">
        <v>24</v>
      </c>
      <c r="E2" s="25" t="s">
        <v>25</v>
      </c>
      <c r="F2" s="25" t="s">
        <v>24</v>
      </c>
      <c r="G2" s="25" t="s">
        <v>25</v>
      </c>
      <c r="H2" s="25" t="s">
        <v>24</v>
      </c>
      <c r="I2" s="25" t="s">
        <v>25</v>
      </c>
    </row>
    <row r="3" spans="1:9">
      <c r="A3" s="1"/>
      <c r="B3" s="26"/>
      <c r="C3" s="26"/>
      <c r="D3" s="26"/>
      <c r="E3" s="26"/>
      <c r="F3" s="26"/>
      <c r="G3" s="26"/>
      <c r="H3" s="26"/>
      <c r="I3" s="26"/>
    </row>
    <row r="4" spans="1:9" s="32" customFormat="1" ht="21" customHeight="1">
      <c r="A4" s="29" t="s">
        <v>0</v>
      </c>
      <c r="B4" s="30">
        <f>COUNTIF(Decembre!B4:AF4,"CA")</f>
        <v>1</v>
      </c>
      <c r="C4" s="33">
        <f>10-B4</f>
        <v>9</v>
      </c>
      <c r="D4" s="30">
        <f>COUNTIF(Decembre!B4:AF4,"RTT")</f>
        <v>0</v>
      </c>
      <c r="E4" s="33">
        <f>5-D4</f>
        <v>5</v>
      </c>
      <c r="F4" s="30">
        <f>COUNTIF(Decembre!B4:AF4,"RTH")+COUNTIF(Decembre!B4:AF4,"0,5RTH")</f>
        <v>9</v>
      </c>
      <c r="G4" s="33">
        <f>8-F4</f>
        <v>-1</v>
      </c>
      <c r="H4" s="30">
        <f>B4+D4+F4</f>
        <v>10</v>
      </c>
      <c r="I4" s="31">
        <f>C4+E4+G4</f>
        <v>13</v>
      </c>
    </row>
    <row r="6" spans="1:9">
      <c r="D6" s="24" t="str">
        <f>IF(Decembre!B4:AF4="RTH",Reliquat!F4+1,"gggg")</f>
        <v>gggg</v>
      </c>
    </row>
    <row r="8" spans="1:9">
      <c r="D8" s="43" t="str">
        <f>IF(Decembre!B6:AF6="RTH",Reliquat!F4+1,IF(Decembre!B4:AF4="0,5RTH",Reliquat!F4+0.5,"hhhh"))</f>
        <v>hhhh</v>
      </c>
    </row>
    <row r="9" spans="1:9">
      <c r="C9" s="36"/>
    </row>
    <row r="10" spans="1:9" ht="22.5" customHeight="1">
      <c r="C10" s="37"/>
      <c r="D10" s="37"/>
      <c r="E10" s="37"/>
      <c r="F10" s="37"/>
    </row>
    <row r="11" spans="1:9" ht="20.25" customHeight="1">
      <c r="C11" s="37"/>
      <c r="D11" s="37"/>
      <c r="E11" s="37"/>
      <c r="F11" s="37"/>
    </row>
    <row r="12" spans="1:9" ht="21" customHeight="1">
      <c r="C12" s="37"/>
      <c r="D12" s="37"/>
      <c r="E12" s="37"/>
      <c r="F12" s="37"/>
    </row>
    <row r="13" spans="1:9">
      <c r="C13" s="38"/>
      <c r="D13" s="37"/>
      <c r="E13" s="37"/>
      <c r="F13" s="39"/>
    </row>
  </sheetData>
  <mergeCells count="4">
    <mergeCell ref="B1:C1"/>
    <mergeCell ref="D1:E1"/>
    <mergeCell ref="F1:G1"/>
    <mergeCell ref="H1:I1"/>
  </mergeCells>
  <conditionalFormatting sqref="I4">
    <cfRule type="cellIs" dxfId="27" priority="4" operator="between">
      <formula>15</formula>
      <formula>0</formula>
    </cfRule>
    <cfRule type="cellIs" dxfId="26" priority="5" operator="between">
      <formula>29</formula>
      <formula>16</formula>
    </cfRule>
    <cfRule type="cellIs" dxfId="25" priority="6" operator="between">
      <formula>54</formula>
      <formula>30</formula>
    </cfRule>
  </conditionalFormatting>
  <conditionalFormatting sqref="E4">
    <cfRule type="cellIs" dxfId="24" priority="3" operator="equal">
      <formula>0</formula>
    </cfRule>
  </conditionalFormatting>
  <conditionalFormatting sqref="C4">
    <cfRule type="cellIs" dxfId="23" priority="2" operator="equal">
      <formula>0</formula>
    </cfRule>
  </conditionalFormatting>
  <conditionalFormatting sqref="G4">
    <cfRule type="cellIs" dxfId="22" priority="1" operator="equal">
      <formula>0</formula>
    </cfRule>
  </conditionalFormatting>
  <pageMargins left="0.7" right="0.7" top="0.75" bottom="0.75" header="0.3" footer="0.3"/>
  <pageSetup paperSize="9" orientation="landscape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3"/>
  <dimension ref="A1:B15"/>
  <sheetViews>
    <sheetView workbookViewId="0">
      <selection activeCell="B2" sqref="B2"/>
    </sheetView>
  </sheetViews>
  <sheetFormatPr baseColWidth="10" defaultRowHeight="15"/>
  <cols>
    <col min="1" max="1" width="20.28515625" bestFit="1" customWidth="1"/>
  </cols>
  <sheetData>
    <row r="1" spans="1:2">
      <c r="B1">
        <v>2017</v>
      </c>
    </row>
    <row r="2" spans="1:2" s="1" customFormat="1" ht="15.75" thickBot="1"/>
    <row r="3" spans="1:2">
      <c r="A3" s="10" t="s">
        <v>2</v>
      </c>
      <c r="B3" s="11">
        <f>DATE($B$1,1,1)</f>
        <v>42736</v>
      </c>
    </row>
    <row r="4" spans="1:2">
      <c r="A4" s="12" t="s">
        <v>1</v>
      </c>
      <c r="B4" s="13">
        <f>ROUND(DATE($B$1,4,MOD(234-11*MOD($B$1,19),30))/7,)*7-6</f>
        <v>42841</v>
      </c>
    </row>
    <row r="5" spans="1:2">
      <c r="A5" s="12" t="s">
        <v>3</v>
      </c>
      <c r="B5" s="13">
        <f>B4+1</f>
        <v>42842</v>
      </c>
    </row>
    <row r="6" spans="1:2">
      <c r="A6" s="12" t="s">
        <v>4</v>
      </c>
      <c r="B6" s="13">
        <f>DATE($B$1,5,1)</f>
        <v>42856</v>
      </c>
    </row>
    <row r="7" spans="1:2">
      <c r="A7" s="14" t="s">
        <v>5</v>
      </c>
      <c r="B7" s="13">
        <f>DATE($B$1,5,8)</f>
        <v>42863</v>
      </c>
    </row>
    <row r="8" spans="1:2">
      <c r="A8" s="12" t="s">
        <v>6</v>
      </c>
      <c r="B8" s="13">
        <f>B4+39</f>
        <v>42880</v>
      </c>
    </row>
    <row r="9" spans="1:2">
      <c r="A9" s="12" t="s">
        <v>7</v>
      </c>
      <c r="B9" s="13">
        <f>B4+49</f>
        <v>42890</v>
      </c>
    </row>
    <row r="10" spans="1:2">
      <c r="A10" s="12" t="s">
        <v>8</v>
      </c>
      <c r="B10" s="13">
        <f>B4+50</f>
        <v>42891</v>
      </c>
    </row>
    <row r="11" spans="1:2">
      <c r="A11" s="15" t="s">
        <v>9</v>
      </c>
      <c r="B11" s="13">
        <f>DATE($B$1,7,14)</f>
        <v>42930</v>
      </c>
    </row>
    <row r="12" spans="1:2">
      <c r="A12" s="15" t="s">
        <v>10</v>
      </c>
      <c r="B12" s="13">
        <f>DATE($B$1,8,15)</f>
        <v>42962</v>
      </c>
    </row>
    <row r="13" spans="1:2">
      <c r="A13" s="15" t="s">
        <v>11</v>
      </c>
      <c r="B13" s="13">
        <f>DATE($B$1,11,1)</f>
        <v>43040</v>
      </c>
    </row>
    <row r="14" spans="1:2">
      <c r="A14" s="15" t="s">
        <v>12</v>
      </c>
      <c r="B14" s="13">
        <f>DATE($B$1,11,11)</f>
        <v>43050</v>
      </c>
    </row>
    <row r="15" spans="1:2" ht="15.75" thickBot="1">
      <c r="A15" s="16" t="s">
        <v>13</v>
      </c>
      <c r="B15" s="17">
        <f>DATE($B$1,12,25)</f>
        <v>43094</v>
      </c>
    </row>
  </sheetData>
  <conditionalFormatting sqref="B3:B15">
    <cfRule type="expression" dxfId="21" priority="1">
      <formula>ISERROR(VLOOKUP(B3,Chomés,1,0))=FALSE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4"/>
  <dimension ref="A1:B9"/>
  <sheetViews>
    <sheetView workbookViewId="0">
      <selection activeCell="D10" sqref="D10"/>
    </sheetView>
  </sheetViews>
  <sheetFormatPr baseColWidth="10" defaultRowHeight="15"/>
  <cols>
    <col min="1" max="1" width="16.7109375" bestFit="1" customWidth="1"/>
    <col min="4" max="4" width="20" bestFit="1" customWidth="1"/>
  </cols>
  <sheetData>
    <row r="1" spans="1:2">
      <c r="A1" s="18" t="s">
        <v>14</v>
      </c>
    </row>
    <row r="3" spans="1:2">
      <c r="A3" s="1" t="s">
        <v>15</v>
      </c>
      <c r="B3" s="3"/>
    </row>
    <row r="4" spans="1:2">
      <c r="A4" s="1" t="s">
        <v>16</v>
      </c>
      <c r="B4" s="19"/>
    </row>
    <row r="5" spans="1:2">
      <c r="A5" s="1" t="s">
        <v>17</v>
      </c>
      <c r="B5" s="20"/>
    </row>
    <row r="6" spans="1:2">
      <c r="A6" s="1" t="s">
        <v>18</v>
      </c>
      <c r="B6" s="21"/>
    </row>
    <row r="7" spans="1:2">
      <c r="A7" s="1" t="s">
        <v>19</v>
      </c>
      <c r="B7" s="23"/>
    </row>
    <row r="8" spans="1:2">
      <c r="A8" s="1" t="s">
        <v>20</v>
      </c>
      <c r="B8" s="22"/>
    </row>
    <row r="9" spans="1:2">
      <c r="A9" s="1" t="s">
        <v>21</v>
      </c>
      <c r="B9" s="24"/>
    </row>
  </sheetData>
  <conditionalFormatting sqref="B3">
    <cfRule type="expression" dxfId="20" priority="1">
      <formula>COUNTIF(Chomés,B$2)&gt;0</formula>
    </cfRule>
    <cfRule type="expression" dxfId="19" priority="2">
      <formula>WEEKDAY(B$2,2)&gt;5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6.xml><?xml version="1.0" encoding="utf-8"?>
<worksheet xmlns="http://schemas.openxmlformats.org/spreadsheetml/2006/main" xmlns:r="http://schemas.openxmlformats.org/officeDocument/2006/relationships">
  <dimension ref="A1:I4"/>
  <sheetViews>
    <sheetView workbookViewId="0">
      <selection activeCell="G16" sqref="G16"/>
    </sheetView>
  </sheetViews>
  <sheetFormatPr baseColWidth="10" defaultRowHeight="15"/>
  <sheetData>
    <row r="1" spans="1:9" ht="18.75">
      <c r="A1" s="1"/>
      <c r="B1" s="42" t="s">
        <v>22</v>
      </c>
      <c r="C1" s="42"/>
      <c r="D1" s="42" t="s">
        <v>17</v>
      </c>
      <c r="E1" s="42"/>
      <c r="F1" s="42" t="s">
        <v>18</v>
      </c>
      <c r="G1" s="42"/>
      <c r="H1" s="42" t="s">
        <v>23</v>
      </c>
      <c r="I1" s="42"/>
    </row>
    <row r="2" spans="1:9" ht="15.75">
      <c r="A2" s="1"/>
      <c r="B2" s="25" t="s">
        <v>24</v>
      </c>
      <c r="C2" s="25" t="s">
        <v>25</v>
      </c>
      <c r="D2" s="25" t="s">
        <v>24</v>
      </c>
      <c r="E2" s="25" t="s">
        <v>25</v>
      </c>
      <c r="F2" s="25" t="s">
        <v>24</v>
      </c>
      <c r="G2" s="25" t="s">
        <v>25</v>
      </c>
      <c r="H2" s="25" t="s">
        <v>24</v>
      </c>
      <c r="I2" s="25" t="s">
        <v>25</v>
      </c>
    </row>
    <row r="3" spans="1:9">
      <c r="A3" s="1"/>
      <c r="B3" s="26"/>
      <c r="C3" s="26"/>
      <c r="D3" s="26"/>
      <c r="E3" s="26"/>
      <c r="F3" s="26"/>
      <c r="G3" s="26"/>
      <c r="H3" s="26"/>
      <c r="I3" s="26"/>
    </row>
    <row r="4" spans="1:9" ht="15.75">
      <c r="A4" s="29" t="s">
        <v>0</v>
      </c>
      <c r="B4" s="30" t="e">
        <f>COUNTIF(Janvier!B4:AF4,"CA")+COUNTIF(#REF!,"CA")+COUNTIF(#REF!,"CA")+COUNTIF(#REF!,"CA")+COUNTIF(#REF!,"CA")+COUNTIF(#REF!,"CA")+COUNTIF(#REF!,"CA")+COUNTIF(#REF!,"CA")+COUNTIF(#REF!,"CA")+COUNTIF(#REF!,"CA")+COUNTIF(#REF!,"CA")+COUNTIF(Decembre!B4:AF4,"CA")</f>
        <v>#REF!</v>
      </c>
      <c r="C4" s="33" t="e">
        <f>26-B4</f>
        <v>#REF!</v>
      </c>
      <c r="D4" s="30" t="e">
        <f>COUNTIF(Janvier!B4:AF4,"RTT")+COUNTIF(#REF!,"RTT")+COUNTIF(#REF!,"RTT")+COUNTIF(#REF!,"RTT")+COUNTIF(#REF!,"RTT")+COUNTIF(#REF!,"RTT")+COUNTIF(#REF!,"RTT")+COUNTIF(#REF!,"RTT")+COUNTIF(#REF!,"RTT")+COUNTIF(#REF!,"RTT")+COUNTIF(#REF!,"RTT")+COUNTIF(Decembre!B4:AF4,"RTT")</f>
        <v>#REF!</v>
      </c>
      <c r="E4" s="33" t="e">
        <f>11-D4</f>
        <v>#REF!</v>
      </c>
      <c r="F4" s="30" t="e">
        <f>COUNTIF(Janvier!B4:AF4,"RTH")+COUNTIF(#REF!,"RTH")+COUNTIF(#REF!,"RTH")+COUNTIF(#REF!,"RTH")+COUNTIF(#REF!,"RTH")+COUNTIF(#REF!,"RTH")+COUNTIF(#REF!,"RTH")+COUNTIF(#REF!,"RTH")+COUNTIF(#REF!,"RTH")+COUNTIF(#REF!,"RTH")+COUNTIF(#REF!,"RTH")+COUNTIF(Decembre!B4:AF4,"RTH")</f>
        <v>#REF!</v>
      </c>
      <c r="G4" s="33" t="e">
        <f>18-F4</f>
        <v>#REF!</v>
      </c>
      <c r="H4" s="30" t="e">
        <f>B4+D4+F4</f>
        <v>#REF!</v>
      </c>
      <c r="I4" s="31" t="e">
        <f>C4+E4+G4</f>
        <v>#REF!</v>
      </c>
    </row>
  </sheetData>
  <mergeCells count="4">
    <mergeCell ref="B1:C1"/>
    <mergeCell ref="D1:E1"/>
    <mergeCell ref="F1:G1"/>
    <mergeCell ref="H1:I1"/>
  </mergeCells>
  <conditionalFormatting sqref="I4">
    <cfRule type="cellIs" dxfId="11" priority="4" operator="between">
      <formula>15</formula>
      <formula>0</formula>
    </cfRule>
    <cfRule type="cellIs" dxfId="10" priority="5" operator="between">
      <formula>29</formula>
      <formula>16</formula>
    </cfRule>
    <cfRule type="cellIs" dxfId="9" priority="6" operator="between">
      <formula>54</formula>
      <formula>30</formula>
    </cfRule>
  </conditionalFormatting>
  <conditionalFormatting sqref="E4">
    <cfRule type="cellIs" dxfId="5" priority="3" operator="equal">
      <formula>0</formula>
    </cfRule>
  </conditionalFormatting>
  <conditionalFormatting sqref="C4">
    <cfRule type="cellIs" dxfId="3" priority="2" operator="equal">
      <formula>0</formula>
    </cfRule>
  </conditionalFormatting>
  <conditionalFormatting sqref="G4">
    <cfRule type="cellIs" dxfId="1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Janvier</vt:lpstr>
      <vt:lpstr>Decembre</vt:lpstr>
      <vt:lpstr>Reliquat</vt:lpstr>
      <vt:lpstr>Feriés</vt:lpstr>
      <vt:lpstr>Légende</vt:lpstr>
      <vt:lpstr>Feuil1</vt:lpstr>
      <vt:lpstr>Chomés</vt:lpstr>
      <vt:lpstr>Férié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2017-12-12T22:09:01Z</dcterms:modified>
</cp:coreProperties>
</file>