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F:\sauv IVM\IVM\"/>
    </mc:Choice>
  </mc:AlternateContent>
  <bookViews>
    <workbookView xWindow="0" yWindow="720" windowWidth="17970" windowHeight="5760"/>
  </bookViews>
  <sheets>
    <sheet name="Feuil1" sheetId="1" r:id="rId1"/>
    <sheet name="Feuil3" sheetId="3" r:id="rId2"/>
    <sheet name="Feuil2" sheetId="2" r:id="rId3"/>
  </sheets>
  <definedNames>
    <definedName name="IVM">Feuil3!$C:$C</definedName>
    <definedName name="SST">Feuil3!$B:$B</definedName>
  </definedNames>
  <calcPr calcId="162913"/>
</workbook>
</file>

<file path=xl/calcChain.xml><?xml version="1.0" encoding="utf-8"?>
<calcChain xmlns="http://schemas.openxmlformats.org/spreadsheetml/2006/main">
  <c r="B2" i="1" l="1"/>
  <c r="C4" i="3" s="1"/>
  <c r="C26" i="3" l="1"/>
  <c r="C22" i="3"/>
  <c r="C18" i="3"/>
  <c r="C14" i="3"/>
  <c r="C10" i="3"/>
  <c r="C6" i="3"/>
  <c r="C28" i="3"/>
  <c r="C24" i="3"/>
  <c r="C20" i="3"/>
  <c r="C16" i="3"/>
  <c r="C12" i="3"/>
  <c r="C8" i="3"/>
  <c r="C27" i="3"/>
  <c r="C23" i="3"/>
  <c r="C19" i="3"/>
  <c r="C15" i="3"/>
  <c r="C11" i="3"/>
  <c r="C7" i="3"/>
  <c r="C29" i="3"/>
  <c r="C25" i="3"/>
  <c r="C21" i="3"/>
  <c r="C17" i="3"/>
  <c r="C13" i="3"/>
  <c r="C9" i="3"/>
  <c r="C5" i="3"/>
  <c r="B7" i="3"/>
  <c r="B26" i="3"/>
  <c r="B22" i="3"/>
  <c r="B18" i="3"/>
  <c r="B14" i="3"/>
  <c r="B10" i="3"/>
  <c r="B6" i="3"/>
  <c r="B28" i="3"/>
  <c r="B24" i="3"/>
  <c r="B20" i="3"/>
  <c r="B16" i="3"/>
  <c r="B12" i="3"/>
  <c r="B8" i="3"/>
  <c r="B27" i="3"/>
  <c r="B23" i="3"/>
  <c r="B19" i="3"/>
  <c r="B15" i="3"/>
  <c r="B11" i="3"/>
  <c r="B29" i="3"/>
  <c r="B25" i="3"/>
  <c r="B21" i="3"/>
  <c r="B17" i="3"/>
  <c r="B13" i="3"/>
  <c r="B9" i="3"/>
  <c r="B4" i="3"/>
  <c r="H23" i="1"/>
  <c r="G4" i="3" l="1"/>
  <c r="M5" i="1" s="1"/>
  <c r="G6" i="1"/>
  <c r="G14" i="1" l="1"/>
  <c r="G19" i="1" l="1"/>
  <c r="F19" i="1"/>
  <c r="H19" i="1" l="1"/>
  <c r="B5" i="3" s="1"/>
  <c r="G3" i="3" s="1"/>
  <c r="M3" i="1" s="1"/>
  <c r="G2" i="1"/>
  <c r="F13" i="1" l="1"/>
  <c r="F14" i="1" s="1"/>
  <c r="H14" i="1" l="1"/>
  <c r="H26" i="1" s="1"/>
  <c r="F2" i="1"/>
  <c r="H4" i="1" s="1"/>
</calcChain>
</file>

<file path=xl/sharedStrings.xml><?xml version="1.0" encoding="utf-8"?>
<sst xmlns="http://schemas.openxmlformats.org/spreadsheetml/2006/main" count="45" uniqueCount="42">
  <si>
    <t>Flacon 1</t>
  </si>
  <si>
    <t>Flacon 2</t>
  </si>
  <si>
    <t>Flacon 3</t>
  </si>
  <si>
    <t>Flacon 4</t>
  </si>
  <si>
    <t>Flacon 5</t>
  </si>
  <si>
    <t>Flacon 6</t>
  </si>
  <si>
    <t>Flacon 7</t>
  </si>
  <si>
    <t>Flacon 8</t>
  </si>
  <si>
    <t>Flacon 9</t>
  </si>
  <si>
    <t>Flacon 10</t>
  </si>
  <si>
    <t>Flacon 11</t>
  </si>
  <si>
    <t>Annulation</t>
  </si>
  <si>
    <t>Rajout</t>
  </si>
  <si>
    <t>Dose restante matin</t>
  </si>
  <si>
    <t>Dose restante après midi</t>
  </si>
  <si>
    <t>Flacon 12</t>
  </si>
  <si>
    <t>Flacon 13</t>
  </si>
  <si>
    <t>Flacon 14</t>
  </si>
  <si>
    <t>Flacon 15</t>
  </si>
  <si>
    <t>Parcours Patients</t>
  </si>
  <si>
    <t>Parcours Professionnel</t>
  </si>
  <si>
    <t>Tableau réalisé par LAMENISOT Cédric IDE</t>
  </si>
  <si>
    <t>Doses faites par flacon</t>
  </si>
  <si>
    <t>Doses restantes fermeture</t>
  </si>
  <si>
    <t>Disponibilité des doses vaccinales du :</t>
  </si>
  <si>
    <t>Doses pour services</t>
  </si>
  <si>
    <t>Total doses</t>
  </si>
  <si>
    <t>Pfizer Comirnaty</t>
  </si>
  <si>
    <t>Doses pour IVM</t>
  </si>
  <si>
    <t>Total doses du jour</t>
  </si>
  <si>
    <t>Date</t>
  </si>
  <si>
    <t>Doses allergo prévues</t>
  </si>
  <si>
    <t>Doses Allergo</t>
  </si>
  <si>
    <t>Doses jettée (s)</t>
  </si>
  <si>
    <t>Total doses depuis 04/10</t>
  </si>
  <si>
    <t>Total doses IVM depuis 04/10</t>
  </si>
  <si>
    <t>Total des doses</t>
  </si>
  <si>
    <t>SST</t>
  </si>
  <si>
    <t>IVM</t>
  </si>
  <si>
    <t>avant</t>
  </si>
  <si>
    <t>total SST</t>
  </si>
  <si>
    <t>total IVM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</si>
</sst>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&quot; Dose (s) &quot;"/>
  </numFmts>
  <fonts count="12" x14ac:knownFonts="1">
    <font>
      <sz val="11"/>
      <color theme="1"/>
      <name val="Calibri"/>
      <family val="2"/>
      <scheme val="minor"/>
    </font>
    <font>
      <sz val="48"/>
      <color theme="0"/>
      <name val="Calibri"/>
      <family val="2"/>
      <scheme val="minor"/>
    </font>
    <font>
      <sz val="28"/>
      <name val="Calibri"/>
      <family val="2"/>
      <scheme val="minor"/>
    </font>
    <font>
      <sz val="18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1" fillId="2" borderId="0" xfId="0" applyFont="1" applyFill="1" applyAlignment="1" applyProtection="1">
      <alignment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 applyProtection="1">
      <alignment vertical="center"/>
    </xf>
    <xf numFmtId="0" fontId="0" fillId="3" borderId="0" xfId="0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</xf>
    <xf numFmtId="14" fontId="2" fillId="2" borderId="0" xfId="0" applyNumberFormat="1" applyFont="1" applyFill="1" applyAlignment="1" applyProtection="1">
      <alignment vertical="center"/>
    </xf>
    <xf numFmtId="0" fontId="0" fillId="2" borderId="0" xfId="0" applyFill="1" applyAlignment="1" applyProtection="1">
      <alignment horizontal="center" vertical="center"/>
    </xf>
    <xf numFmtId="164" fontId="0" fillId="3" borderId="0" xfId="0" applyNumberForma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center" vertical="center" wrapText="1"/>
    </xf>
    <xf numFmtId="164" fontId="5" fillId="2" borderId="0" xfId="0" applyNumberFormat="1" applyFont="1" applyFill="1" applyAlignment="1" applyProtection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4" borderId="0" xfId="0" applyNumberFormat="1" applyFill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8" fillId="2" borderId="0" xfId="0" applyFont="1" applyFill="1" applyAlignment="1" applyProtection="1">
      <alignment vertical="center"/>
    </xf>
    <xf numFmtId="16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4" fontId="3" fillId="2" borderId="0" xfId="0" applyNumberFormat="1" applyFont="1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 wrapText="1"/>
    </xf>
    <xf numFmtId="0" fontId="9" fillId="2" borderId="0" xfId="0" applyFont="1" applyFill="1" applyAlignment="1" applyProtection="1">
      <alignment horizontal="center" vertical="center"/>
    </xf>
    <xf numFmtId="0" fontId="10" fillId="2" borderId="0" xfId="0" applyFont="1" applyFill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14" fontId="0" fillId="0" borderId="0" xfId="0" applyNumberFormat="1"/>
    <xf numFmtId="164" fontId="11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8">
    <dxf>
      <font>
        <strike val="0"/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952500</xdr:colOff>
      <xdr:row>0</xdr:row>
      <xdr:rowOff>123825</xdr:rowOff>
    </xdr:from>
    <xdr:to>
      <xdr:col>11</xdr:col>
      <xdr:colOff>123825</xdr:colOff>
      <xdr:row>1</xdr:row>
      <xdr:rowOff>485775</xdr:rowOff>
    </xdr:to>
    <xdr:sp macro="[0]!PDF" textlink="">
      <xdr:nvSpPr>
        <xdr:cNvPr id="2" name="Ellipse 1"/>
        <xdr:cNvSpPr/>
      </xdr:nvSpPr>
      <xdr:spPr>
        <a:xfrm>
          <a:off x="7867650" y="123825"/>
          <a:ext cx="3505200" cy="819150"/>
        </a:xfrm>
        <a:prstGeom prst="ellipse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Enregistrement</a:t>
          </a:r>
          <a:r>
            <a:rPr lang="fr-FR" sz="1800" baseline="0"/>
            <a:t> PDF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409575</xdr:colOff>
      <xdr:row>1</xdr:row>
      <xdr:rowOff>19050</xdr:rowOff>
    </xdr:from>
    <xdr:to>
      <xdr:col>4</xdr:col>
      <xdr:colOff>514350</xdr:colOff>
      <xdr:row>1</xdr:row>
      <xdr:rowOff>323850</xdr:rowOff>
    </xdr:to>
    <xdr:sp macro="[0]!RAZ" textlink="">
      <xdr:nvSpPr>
        <xdr:cNvPr id="3" name="Ellipse 2"/>
        <xdr:cNvSpPr/>
      </xdr:nvSpPr>
      <xdr:spPr>
        <a:xfrm>
          <a:off x="3038475" y="476250"/>
          <a:ext cx="1285875" cy="304800"/>
        </a:xfrm>
        <a:prstGeom prst="ellipse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RAZ</a:t>
          </a:r>
          <a:endParaRPr lang="fr-FR" sz="1100"/>
        </a:p>
      </xdr:txBody>
    </xdr:sp>
    <xdr:clientData/>
  </xdr:twoCellAnchor>
  <xdr:twoCellAnchor editAs="oneCell">
    <xdr:from>
      <xdr:col>0</xdr:col>
      <xdr:colOff>443750</xdr:colOff>
      <xdr:row>3</xdr:row>
      <xdr:rowOff>368346</xdr:rowOff>
    </xdr:from>
    <xdr:to>
      <xdr:col>2</xdr:col>
      <xdr:colOff>398083</xdr:colOff>
      <xdr:row>11</xdr:row>
      <xdr:rowOff>58093</xdr:rowOff>
    </xdr:to>
    <xdr:pic>
      <xdr:nvPicPr>
        <xdr:cNvPr id="4" name="Image 3" descr="Les Français seront-ils moins défiants que d'usage au vaccin contre le coronavirus ?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9701356">
          <a:off x="443750" y="1530396"/>
          <a:ext cx="2583233" cy="180641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400051</xdr:colOff>
      <xdr:row>19</xdr:row>
      <xdr:rowOff>123825</xdr:rowOff>
    </xdr:from>
    <xdr:to>
      <xdr:col>4</xdr:col>
      <xdr:colOff>800101</xdr:colOff>
      <xdr:row>21</xdr:row>
      <xdr:rowOff>66675</xdr:rowOff>
    </xdr:to>
    <xdr:sp macro="[0]!premièredose" textlink="">
      <xdr:nvSpPr>
        <xdr:cNvPr id="5" name="Rectangle à coins arrondis 4"/>
        <xdr:cNvSpPr/>
      </xdr:nvSpPr>
      <xdr:spPr>
        <a:xfrm>
          <a:off x="3790951" y="4648200"/>
          <a:ext cx="819150" cy="323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Première</a:t>
          </a:r>
        </a:p>
      </xdr:txBody>
    </xdr:sp>
    <xdr:clientData/>
  </xdr:twoCellAnchor>
  <xdr:twoCellAnchor>
    <xdr:from>
      <xdr:col>5</xdr:col>
      <xdr:colOff>85725</xdr:colOff>
      <xdr:row>19</xdr:row>
      <xdr:rowOff>123825</xdr:rowOff>
    </xdr:from>
    <xdr:to>
      <xdr:col>6</xdr:col>
      <xdr:colOff>9524</xdr:colOff>
      <xdr:row>21</xdr:row>
      <xdr:rowOff>66675</xdr:rowOff>
    </xdr:to>
    <xdr:sp macro="[0]!deuxiemedose" textlink="">
      <xdr:nvSpPr>
        <xdr:cNvPr id="6" name="Rectangle à coins arrondis 5"/>
        <xdr:cNvSpPr/>
      </xdr:nvSpPr>
      <xdr:spPr>
        <a:xfrm>
          <a:off x="4924425" y="4648200"/>
          <a:ext cx="838199" cy="323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Deuxième </a:t>
          </a:r>
        </a:p>
      </xdr:txBody>
    </xdr:sp>
    <xdr:clientData/>
  </xdr:twoCellAnchor>
  <xdr:twoCellAnchor>
    <xdr:from>
      <xdr:col>0</xdr:col>
      <xdr:colOff>371475</xdr:colOff>
      <xdr:row>17</xdr:row>
      <xdr:rowOff>95250</xdr:rowOff>
    </xdr:from>
    <xdr:to>
      <xdr:col>1</xdr:col>
      <xdr:colOff>942975</xdr:colOff>
      <xdr:row>19</xdr:row>
      <xdr:rowOff>180975</xdr:rowOff>
    </xdr:to>
    <xdr:sp macro="[0]!moinspremièredose" textlink="">
      <xdr:nvSpPr>
        <xdr:cNvPr id="7" name="Organigramme : Processus 6"/>
        <xdr:cNvSpPr/>
      </xdr:nvSpPr>
      <xdr:spPr>
        <a:xfrm>
          <a:off x="371475" y="4114800"/>
          <a:ext cx="1333500" cy="466725"/>
        </a:xfrm>
        <a:prstGeom prst="flowChart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Rectification première dose</a:t>
          </a:r>
        </a:p>
      </xdr:txBody>
    </xdr:sp>
    <xdr:clientData/>
  </xdr:twoCellAnchor>
  <xdr:twoCellAnchor>
    <xdr:from>
      <xdr:col>0</xdr:col>
      <xdr:colOff>371475</xdr:colOff>
      <xdr:row>20</xdr:row>
      <xdr:rowOff>171450</xdr:rowOff>
    </xdr:from>
    <xdr:to>
      <xdr:col>1</xdr:col>
      <xdr:colOff>942975</xdr:colOff>
      <xdr:row>23</xdr:row>
      <xdr:rowOff>57150</xdr:rowOff>
    </xdr:to>
    <xdr:sp macro="[0]!moinsdeuxiemedose" textlink="">
      <xdr:nvSpPr>
        <xdr:cNvPr id="8" name="Organigramme : Processus 7"/>
        <xdr:cNvSpPr/>
      </xdr:nvSpPr>
      <xdr:spPr>
        <a:xfrm>
          <a:off x="371475" y="4762500"/>
          <a:ext cx="1333500" cy="457200"/>
        </a:xfrm>
        <a:prstGeom prst="flowChart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Rectification seconde dose</a:t>
          </a:r>
        </a:p>
      </xdr:txBody>
    </xdr:sp>
    <xdr:clientData/>
  </xdr:twoCellAnchor>
  <xdr:twoCellAnchor>
    <xdr:from>
      <xdr:col>1</xdr:col>
      <xdr:colOff>1457325</xdr:colOff>
      <xdr:row>20</xdr:row>
      <xdr:rowOff>57150</xdr:rowOff>
    </xdr:from>
    <xdr:to>
      <xdr:col>2</xdr:col>
      <xdr:colOff>657225</xdr:colOff>
      <xdr:row>22</xdr:row>
      <xdr:rowOff>152400</xdr:rowOff>
    </xdr:to>
    <xdr:sp macro="[0]!AppelIVM" textlink="">
      <xdr:nvSpPr>
        <xdr:cNvPr id="9" name="Rectangle à coins arrondis 8"/>
        <xdr:cNvSpPr/>
      </xdr:nvSpPr>
      <xdr:spPr>
        <a:xfrm>
          <a:off x="2219325" y="4743450"/>
          <a:ext cx="1066800" cy="4762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Appel IVM</a:t>
          </a:r>
        </a:p>
      </xdr:txBody>
    </xdr:sp>
    <xdr:clientData/>
  </xdr:twoCellAnchor>
  <xdr:twoCellAnchor>
    <xdr:from>
      <xdr:col>6</xdr:col>
      <xdr:colOff>238126</xdr:colOff>
      <xdr:row>19</xdr:row>
      <xdr:rowOff>114300</xdr:rowOff>
    </xdr:from>
    <xdr:to>
      <xdr:col>6</xdr:col>
      <xdr:colOff>1019176</xdr:colOff>
      <xdr:row>21</xdr:row>
      <xdr:rowOff>57150</xdr:rowOff>
    </xdr:to>
    <xdr:sp macro="[0]!troisiemedose" textlink="">
      <xdr:nvSpPr>
        <xdr:cNvPr id="12" name="Rectangle à coins arrondis 11"/>
        <xdr:cNvSpPr/>
      </xdr:nvSpPr>
      <xdr:spPr>
        <a:xfrm>
          <a:off x="5991226" y="4638675"/>
          <a:ext cx="781050" cy="3238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Troisème</a:t>
          </a:r>
        </a:p>
      </xdr:txBody>
    </xdr:sp>
    <xdr:clientData/>
  </xdr:twoCellAnchor>
  <xdr:twoCellAnchor>
    <xdr:from>
      <xdr:col>0</xdr:col>
      <xdr:colOff>381000</xdr:colOff>
      <xdr:row>23</xdr:row>
      <xdr:rowOff>171450</xdr:rowOff>
    </xdr:from>
    <xdr:to>
      <xdr:col>1</xdr:col>
      <xdr:colOff>952500</xdr:colOff>
      <xdr:row>26</xdr:row>
      <xdr:rowOff>57150</xdr:rowOff>
    </xdr:to>
    <xdr:sp macro="[0]!moinstroisiemedose" textlink="">
      <xdr:nvSpPr>
        <xdr:cNvPr id="14" name="Organigramme : Processus 13"/>
        <xdr:cNvSpPr/>
      </xdr:nvSpPr>
      <xdr:spPr>
        <a:xfrm>
          <a:off x="381000" y="5457825"/>
          <a:ext cx="1333500" cy="457200"/>
        </a:xfrm>
        <a:prstGeom prst="flowChartProcess">
          <a:avLst/>
        </a:prstGeom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Rectification troisieme dose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28"/>
  <sheetViews>
    <sheetView tabSelected="1" zoomScale="90" zoomScaleNormal="90" workbookViewId="0">
      <selection activeCell="G17" sqref="G17"/>
    </sheetView>
  </sheetViews>
  <sheetFormatPr baseColWidth="10" defaultColWidth="11.42578125" defaultRowHeight="15" x14ac:dyDescent="0.25"/>
  <cols>
    <col min="1" max="1" width="11.42578125" style="3"/>
    <col min="2" max="2" width="28" style="3" bestFit="1" customWidth="1"/>
    <col min="3" max="3" width="11.42578125" style="3"/>
    <col min="4" max="4" width="6.28515625" style="3" bestFit="1" customWidth="1"/>
    <col min="5" max="5" width="15.42578125" style="3" customWidth="1"/>
    <col min="6" max="6" width="15.7109375" style="3" customWidth="1"/>
    <col min="7" max="7" width="17.42578125" style="3" customWidth="1"/>
    <col min="8" max="8" width="19.5703125" style="3" customWidth="1"/>
    <col min="9" max="9" width="29.28515625" style="3" customWidth="1"/>
    <col min="10" max="11" width="10" style="3" bestFit="1" customWidth="1"/>
    <col min="12" max="12" width="9.7109375" style="3" bestFit="1" customWidth="1"/>
    <col min="13" max="16384" width="11.42578125" style="3"/>
  </cols>
  <sheetData>
    <row r="1" spans="1:13" ht="36" customHeight="1" x14ac:dyDescent="0.25">
      <c r="B1" s="28" t="s">
        <v>24</v>
      </c>
      <c r="C1" s="28"/>
      <c r="D1" s="28"/>
      <c r="E1" s="6"/>
      <c r="F1" s="11" t="s">
        <v>13</v>
      </c>
      <c r="G1" s="11" t="s">
        <v>14</v>
      </c>
      <c r="I1" s="2"/>
      <c r="J1" s="2"/>
      <c r="K1" s="2"/>
      <c r="L1" s="2"/>
      <c r="M1" s="2"/>
    </row>
    <row r="2" spans="1:13" ht="40.5" customHeight="1" x14ac:dyDescent="0.25">
      <c r="B2" s="27">
        <f ca="1">TODAY()</f>
        <v>44513</v>
      </c>
      <c r="C2" s="27"/>
      <c r="D2" s="7"/>
      <c r="E2" s="7"/>
      <c r="F2" s="12">
        <f ca="1">SUM(J9:J23)-F19-F14</f>
        <v>-11</v>
      </c>
      <c r="G2" s="12">
        <f>SUM(K9:K23)-G19-G14</f>
        <v>11</v>
      </c>
      <c r="K2" s="2"/>
      <c r="L2" s="2"/>
      <c r="M2" s="2"/>
    </row>
    <row r="3" spans="1:13" ht="15" customHeight="1" x14ac:dyDescent="0.25">
      <c r="A3" s="4"/>
      <c r="B3" s="4"/>
      <c r="C3" s="4"/>
      <c r="D3" s="4"/>
      <c r="E3" s="4"/>
      <c r="F3" s="22" t="s">
        <v>33</v>
      </c>
      <c r="G3" s="9"/>
      <c r="H3" s="1"/>
      <c r="J3" s="32" t="s">
        <v>34</v>
      </c>
      <c r="K3" s="2"/>
      <c r="L3" s="2"/>
      <c r="M3" s="3">
        <f ca="1">Feuil3!G3</f>
        <v>0</v>
      </c>
    </row>
    <row r="4" spans="1:13" ht="45" customHeight="1" x14ac:dyDescent="0.25">
      <c r="A4" s="4"/>
      <c r="B4" s="4"/>
      <c r="C4" s="25" t="s">
        <v>23</v>
      </c>
      <c r="D4" s="25"/>
      <c r="E4" s="25"/>
      <c r="F4" s="25"/>
      <c r="G4" s="25"/>
      <c r="H4" s="34">
        <f ca="1">F2+G2-G3</f>
        <v>0</v>
      </c>
      <c r="K4" s="2"/>
      <c r="L4" s="2"/>
      <c r="M4" s="2"/>
    </row>
    <row r="5" spans="1:13" ht="23.25" x14ac:dyDescent="0.25">
      <c r="A5" s="1"/>
      <c r="B5" s="1"/>
      <c r="C5" s="1"/>
      <c r="D5" s="1"/>
      <c r="E5" s="1"/>
      <c r="F5" s="1" t="s">
        <v>28</v>
      </c>
      <c r="G5" s="10">
        <v>2</v>
      </c>
      <c r="J5" s="31" t="s">
        <v>35</v>
      </c>
      <c r="K5" s="1"/>
      <c r="L5" s="1"/>
      <c r="M5" s="3">
        <f ca="1">Feuil3!G4</f>
        <v>0</v>
      </c>
    </row>
    <row r="6" spans="1:13" x14ac:dyDescent="0.25">
      <c r="A6" s="16"/>
      <c r="B6" s="16"/>
      <c r="C6" s="16"/>
      <c r="D6" s="16"/>
      <c r="E6" s="16"/>
      <c r="F6" s="16" t="s">
        <v>32</v>
      </c>
      <c r="G6" s="10">
        <f ca="1">SUMIF(Feuil2!C4:C30, "="&amp;TODAY(), Feuil2!D4:D30)</f>
        <v>0</v>
      </c>
      <c r="K6" s="16"/>
      <c r="L6" s="16"/>
      <c r="M6" s="16"/>
    </row>
    <row r="7" spans="1:13" x14ac:dyDescent="0.25">
      <c r="A7" s="1"/>
      <c r="B7" s="1"/>
      <c r="C7" s="1"/>
      <c r="D7" s="1"/>
      <c r="E7" s="1"/>
      <c r="F7" s="1"/>
      <c r="G7" s="1"/>
      <c r="H7" s="1"/>
      <c r="I7" s="26" t="s">
        <v>22</v>
      </c>
      <c r="J7" s="26"/>
      <c r="K7" s="26"/>
      <c r="L7" s="1"/>
      <c r="M7" s="1"/>
    </row>
    <row r="8" spans="1:13" ht="21" x14ac:dyDescent="0.25">
      <c r="A8" s="1"/>
      <c r="B8" s="1"/>
      <c r="C8" s="1"/>
      <c r="D8" s="30" t="s">
        <v>27</v>
      </c>
      <c r="E8" s="30"/>
      <c r="F8" s="30"/>
      <c r="G8" s="30"/>
      <c r="H8" s="30"/>
      <c r="I8" s="1"/>
      <c r="J8" s="1"/>
      <c r="K8" s="1"/>
      <c r="M8" s="1"/>
    </row>
    <row r="9" spans="1:13" x14ac:dyDescent="0.25">
      <c r="A9" s="1"/>
      <c r="B9" s="1"/>
      <c r="C9" s="1"/>
      <c r="D9" s="1"/>
      <c r="E9" s="1"/>
      <c r="F9" s="1"/>
      <c r="G9" s="1"/>
      <c r="H9" s="1"/>
      <c r="I9" s="8" t="s">
        <v>0</v>
      </c>
      <c r="J9" s="9">
        <v>7</v>
      </c>
      <c r="K9" s="9">
        <v>7</v>
      </c>
      <c r="M9" s="1"/>
    </row>
    <row r="10" spans="1:13" ht="14.45" x14ac:dyDescent="0.3">
      <c r="A10" s="1"/>
      <c r="B10" s="1"/>
      <c r="C10" s="1"/>
      <c r="D10" s="26" t="s">
        <v>19</v>
      </c>
      <c r="E10" s="26"/>
      <c r="F10" s="5"/>
      <c r="G10" s="5"/>
      <c r="H10" s="1"/>
      <c r="I10" s="1" t="s">
        <v>1</v>
      </c>
      <c r="J10" s="9">
        <v>7</v>
      </c>
      <c r="K10" s="9">
        <v>7</v>
      </c>
      <c r="M10" s="1"/>
    </row>
    <row r="11" spans="1:13" ht="14.45" x14ac:dyDescent="0.3">
      <c r="A11" s="1"/>
      <c r="B11" s="1"/>
      <c r="C11" s="1"/>
      <c r="D11" s="26" t="s">
        <v>11</v>
      </c>
      <c r="E11" s="26"/>
      <c r="F11" s="5"/>
      <c r="G11" s="5"/>
      <c r="H11" s="1"/>
      <c r="I11" s="1" t="s">
        <v>2</v>
      </c>
      <c r="J11" s="9">
        <v>7</v>
      </c>
      <c r="K11" s="9">
        <v>7</v>
      </c>
      <c r="M11" s="1"/>
    </row>
    <row r="12" spans="1:13" x14ac:dyDescent="0.25">
      <c r="A12" s="1"/>
      <c r="B12" s="1"/>
      <c r="C12" s="1"/>
      <c r="D12" s="26" t="s">
        <v>12</v>
      </c>
      <c r="E12" s="26"/>
      <c r="F12" s="5"/>
      <c r="G12" s="5"/>
      <c r="H12" s="1"/>
      <c r="I12" s="1" t="s">
        <v>3</v>
      </c>
      <c r="J12" s="9">
        <v>7</v>
      </c>
      <c r="K12" s="9"/>
      <c r="M12" s="1"/>
    </row>
    <row r="13" spans="1:13" x14ac:dyDescent="0.25">
      <c r="A13" s="1"/>
      <c r="B13" s="1"/>
      <c r="C13" s="1"/>
      <c r="D13" s="26" t="s">
        <v>25</v>
      </c>
      <c r="E13" s="26"/>
      <c r="F13" s="19">
        <f ca="1">G5+G6</f>
        <v>2</v>
      </c>
      <c r="G13" s="20"/>
      <c r="H13" s="15"/>
      <c r="I13" s="1" t="s">
        <v>4</v>
      </c>
      <c r="J13" s="9"/>
      <c r="K13" s="9"/>
      <c r="M13" s="1"/>
    </row>
    <row r="14" spans="1:13" x14ac:dyDescent="0.25">
      <c r="A14" s="1"/>
      <c r="B14" s="1"/>
      <c r="C14" s="1"/>
      <c r="D14" s="26" t="s">
        <v>26</v>
      </c>
      <c r="E14" s="26"/>
      <c r="F14" s="10">
        <f ca="1">F10-F11+F12+F13</f>
        <v>2</v>
      </c>
      <c r="G14" s="10">
        <f>G10-G11+G12+G13</f>
        <v>0</v>
      </c>
      <c r="H14" s="10">
        <f ca="1">G14+F14</f>
        <v>2</v>
      </c>
      <c r="I14" s="1" t="s">
        <v>5</v>
      </c>
      <c r="J14" s="9"/>
      <c r="K14" s="9"/>
      <c r="M14" s="1"/>
    </row>
    <row r="15" spans="1:13" x14ac:dyDescent="0.25">
      <c r="A15" s="1"/>
      <c r="B15" s="1"/>
      <c r="C15" s="1"/>
      <c r="D15" s="1"/>
      <c r="E15" s="1"/>
      <c r="F15" s="1"/>
      <c r="G15" s="1"/>
      <c r="H15" s="1"/>
      <c r="I15" s="1" t="s">
        <v>6</v>
      </c>
      <c r="J15" s="9"/>
      <c r="K15" s="9"/>
      <c r="M15" s="1"/>
    </row>
    <row r="16" spans="1:13" x14ac:dyDescent="0.25">
      <c r="A16" s="1"/>
      <c r="B16" s="1"/>
      <c r="C16" s="1"/>
      <c r="D16" s="29" t="s">
        <v>20</v>
      </c>
      <c r="E16" s="29"/>
      <c r="F16" s="5">
        <v>37</v>
      </c>
      <c r="G16" s="5">
        <v>10</v>
      </c>
      <c r="H16" s="1"/>
      <c r="I16" s="1" t="s">
        <v>7</v>
      </c>
      <c r="J16" s="9"/>
      <c r="K16" s="9"/>
      <c r="M16" s="1"/>
    </row>
    <row r="17" spans="1:13" x14ac:dyDescent="0.25">
      <c r="A17" s="1"/>
      <c r="B17" s="1"/>
      <c r="C17" s="1"/>
      <c r="D17" s="26" t="s">
        <v>11</v>
      </c>
      <c r="E17" s="26"/>
      <c r="F17" s="5"/>
      <c r="G17" s="5"/>
      <c r="H17" s="1"/>
      <c r="I17" s="1" t="s">
        <v>8</v>
      </c>
      <c r="J17" s="9"/>
      <c r="K17" s="9"/>
      <c r="M17" s="1"/>
    </row>
    <row r="18" spans="1:13" x14ac:dyDescent="0.25">
      <c r="A18" s="1"/>
      <c r="B18" s="1"/>
      <c r="C18" s="1"/>
      <c r="D18" s="26" t="s">
        <v>12</v>
      </c>
      <c r="E18" s="26"/>
      <c r="F18" s="5"/>
      <c r="G18" s="5"/>
      <c r="H18" s="1"/>
      <c r="I18" s="1" t="s">
        <v>9</v>
      </c>
      <c r="J18" s="9"/>
      <c r="K18" s="9"/>
      <c r="M18" s="1"/>
    </row>
    <row r="19" spans="1:13" x14ac:dyDescent="0.25">
      <c r="A19" s="1"/>
      <c r="B19" s="1"/>
      <c r="C19" s="1"/>
      <c r="D19" s="26" t="s">
        <v>26</v>
      </c>
      <c r="E19" s="26"/>
      <c r="F19" s="10">
        <f>F16-F17+F18</f>
        <v>37</v>
      </c>
      <c r="G19" s="10">
        <f>G16-G17+G18</f>
        <v>10</v>
      </c>
      <c r="H19" s="10">
        <f>F19+G19</f>
        <v>47</v>
      </c>
      <c r="I19" s="1" t="s">
        <v>10</v>
      </c>
      <c r="J19" s="9"/>
      <c r="K19" s="9"/>
      <c r="M19" s="1"/>
    </row>
    <row r="20" spans="1:13" x14ac:dyDescent="0.25">
      <c r="A20" s="1"/>
      <c r="B20" s="1"/>
      <c r="C20" s="1"/>
      <c r="D20" s="1"/>
      <c r="E20" s="1"/>
      <c r="F20" s="1"/>
      <c r="G20" s="1"/>
      <c r="H20" s="1"/>
      <c r="I20" s="1" t="s">
        <v>15</v>
      </c>
      <c r="J20" s="9"/>
      <c r="K20" s="9"/>
      <c r="M20" s="1"/>
    </row>
    <row r="21" spans="1:13" x14ac:dyDescent="0.25">
      <c r="A21" s="1"/>
      <c r="B21" s="1"/>
      <c r="C21" s="1"/>
      <c r="D21" s="1"/>
      <c r="E21" s="1"/>
      <c r="H21" s="1"/>
      <c r="I21" s="1" t="s">
        <v>16</v>
      </c>
      <c r="J21" s="9"/>
      <c r="K21" s="9"/>
      <c r="M21" s="1"/>
    </row>
    <row r="22" spans="1:13" x14ac:dyDescent="0.25">
      <c r="A22" s="1"/>
      <c r="B22" s="21"/>
      <c r="C22" s="1"/>
      <c r="D22" s="1"/>
      <c r="E22" s="1"/>
      <c r="H22" s="1"/>
      <c r="I22" s="1" t="s">
        <v>17</v>
      </c>
      <c r="J22" s="9"/>
      <c r="K22" s="9"/>
      <c r="M22" s="1"/>
    </row>
    <row r="23" spans="1:13" x14ac:dyDescent="0.25">
      <c r="A23" s="1"/>
      <c r="B23" s="21"/>
      <c r="C23" s="1"/>
      <c r="D23" s="1"/>
      <c r="E23" s="1"/>
      <c r="F23" s="14"/>
      <c r="G23" s="14"/>
      <c r="H23" s="10">
        <f>E23+F23+G23</f>
        <v>0</v>
      </c>
      <c r="I23" s="1" t="s">
        <v>18</v>
      </c>
      <c r="J23" s="9"/>
      <c r="K23" s="9"/>
      <c r="M23" s="1"/>
    </row>
    <row r="24" spans="1:13" x14ac:dyDescent="0.25">
      <c r="A24" s="1"/>
      <c r="B24" s="21"/>
      <c r="C24" s="1"/>
      <c r="D24" s="1"/>
      <c r="E24" s="1"/>
      <c r="F24" s="21"/>
      <c r="G24" s="21"/>
      <c r="M24" s="1"/>
    </row>
    <row r="25" spans="1:13" x14ac:dyDescent="0.25">
      <c r="A25" s="1"/>
      <c r="B25" s="21"/>
      <c r="C25" s="1"/>
      <c r="D25" s="1"/>
      <c r="H25" s="1"/>
      <c r="I25" s="1"/>
      <c r="J25" s="1"/>
      <c r="K25" s="1"/>
      <c r="L25" s="1"/>
      <c r="M25" s="1"/>
    </row>
    <row r="26" spans="1:13" x14ac:dyDescent="0.25">
      <c r="D26" s="1"/>
      <c r="E26" s="1"/>
      <c r="G26" s="3" t="s">
        <v>29</v>
      </c>
      <c r="H26" s="17">
        <f ca="1">H19+H14</f>
        <v>49</v>
      </c>
    </row>
    <row r="28" spans="1:13" x14ac:dyDescent="0.25">
      <c r="B28" s="13" t="s">
        <v>21</v>
      </c>
    </row>
  </sheetData>
  <sheetProtection selectLockedCells="1"/>
  <mergeCells count="14">
    <mergeCell ref="D11:E11"/>
    <mergeCell ref="D19:E19"/>
    <mergeCell ref="D18:E18"/>
    <mergeCell ref="D17:E17"/>
    <mergeCell ref="D16:E16"/>
    <mergeCell ref="D14:E14"/>
    <mergeCell ref="D12:E12"/>
    <mergeCell ref="D13:E13"/>
    <mergeCell ref="I7:K7"/>
    <mergeCell ref="D10:E10"/>
    <mergeCell ref="B2:C2"/>
    <mergeCell ref="B1:D1"/>
    <mergeCell ref="D8:H8"/>
    <mergeCell ref="C4:G4"/>
  </mergeCells>
  <conditionalFormatting sqref="H4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F2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G2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H23 H19">
    <cfRule type="expression" dxfId="1" priority="1">
      <formula>$H$19&lt;&gt;$H$23</formula>
    </cfRule>
    <cfRule type="expression" dxfId="0" priority="2">
      <formula>$H$19=$H$23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4" orientation="landscape" r:id="rId1"/>
  <headerFooter>
    <oddHeader>&amp;L&amp;B Confidentiel&amp;B&amp;C&amp;D&amp;RPage &amp;P</oddHeader>
    <oddFooter>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workbookViewId="0">
      <selection activeCell="A41" sqref="A41:A44"/>
    </sheetView>
  </sheetViews>
  <sheetFormatPr baseColWidth="10" defaultRowHeight="15" x14ac:dyDescent="0.25"/>
  <sheetData>
    <row r="1" spans="1:7" x14ac:dyDescent="0.25">
      <c r="A1" t="s">
        <v>36</v>
      </c>
    </row>
    <row r="2" spans="1:7" x14ac:dyDescent="0.25">
      <c r="B2" t="s">
        <v>37</v>
      </c>
      <c r="C2" t="s">
        <v>38</v>
      </c>
    </row>
    <row r="3" spans="1:7" x14ac:dyDescent="0.25">
      <c r="A3" t="s">
        <v>39</v>
      </c>
      <c r="F3" t="s">
        <v>40</v>
      </c>
      <c r="G3">
        <f ca="1">SUM(SST)</f>
        <v>0</v>
      </c>
    </row>
    <row r="4" spans="1:7" x14ac:dyDescent="0.25">
      <c r="A4" s="33">
        <v>44512</v>
      </c>
      <c r="B4">
        <f ca="1">IF(A4=Feuil1!$B$2,Feuil1!$H$19,0)</f>
        <v>0</v>
      </c>
      <c r="C4">
        <f ca="1">IF(Feuil1!$B$2=Feuil3!A4,Feuil1!$G$5,0)</f>
        <v>0</v>
      </c>
      <c r="F4" t="s">
        <v>41</v>
      </c>
      <c r="G4">
        <f ca="1">SUM(IVM)</f>
        <v>0</v>
      </c>
    </row>
    <row r="5" spans="1:7" x14ac:dyDescent="0.25">
      <c r="A5" s="33">
        <v>44515</v>
      </c>
      <c r="B5">
        <f ca="1">IF(A5=Feuil1!$B$2,Feuil1!$H$19,0)</f>
        <v>0</v>
      </c>
      <c r="C5">
        <f ca="1">IF(Feuil1!$B$2=Feuil3!A5,Feuil1!$G$5,0)</f>
        <v>0</v>
      </c>
    </row>
    <row r="6" spans="1:7" x14ac:dyDescent="0.25">
      <c r="A6" s="33">
        <v>44516</v>
      </c>
      <c r="B6">
        <f ca="1">IF(A6=Feuil1!$B$2,Feuil1!$H$19,0)</f>
        <v>0</v>
      </c>
      <c r="C6">
        <f ca="1">IF(Feuil1!$B$2=Feuil3!A6,Feuil1!$G$5,0)</f>
        <v>0</v>
      </c>
    </row>
    <row r="7" spans="1:7" x14ac:dyDescent="0.25">
      <c r="A7" s="33">
        <v>44517</v>
      </c>
      <c r="B7">
        <f ca="1">IF(A7=Feuil1!$B$2,Feuil1!$H$19,0)</f>
        <v>0</v>
      </c>
      <c r="C7">
        <f ca="1">IF(Feuil1!$B$2=Feuil3!A7,Feuil1!$G$5,0)</f>
        <v>0</v>
      </c>
    </row>
    <row r="8" spans="1:7" x14ac:dyDescent="0.25">
      <c r="A8" s="33">
        <v>44518</v>
      </c>
      <c r="B8">
        <f ca="1">IF(A8=Feuil1!$B$2,Feuil1!$H$19,0)</f>
        <v>0</v>
      </c>
      <c r="C8">
        <f ca="1">IF(Feuil1!$B$2=Feuil3!A8,Feuil1!$G$5,0)</f>
        <v>0</v>
      </c>
    </row>
    <row r="9" spans="1:7" x14ac:dyDescent="0.25">
      <c r="A9" s="33">
        <v>44519</v>
      </c>
      <c r="B9">
        <f ca="1">IF(A9=Feuil1!$B$2,Feuil1!$H$19,0)</f>
        <v>0</v>
      </c>
      <c r="C9">
        <f ca="1">IF(Feuil1!$B$2=Feuil3!A9,Feuil1!$G$5,0)</f>
        <v>0</v>
      </c>
    </row>
    <row r="10" spans="1:7" x14ac:dyDescent="0.25">
      <c r="A10" s="33">
        <v>44522</v>
      </c>
      <c r="B10">
        <f ca="1">IF(A10=Feuil1!$B$2,Feuil1!$H$19,0)</f>
        <v>0</v>
      </c>
      <c r="C10">
        <f ca="1">IF(Feuil1!$B$2=Feuil3!A10,Feuil1!$G$5,0)</f>
        <v>0</v>
      </c>
    </row>
    <row r="11" spans="1:7" x14ac:dyDescent="0.25">
      <c r="A11" s="33">
        <v>44523</v>
      </c>
      <c r="B11">
        <f ca="1">IF(A11=Feuil1!$B$2,Feuil1!$H$19,0)</f>
        <v>0</v>
      </c>
      <c r="C11">
        <f ca="1">IF(Feuil1!$B$2=Feuil3!A11,Feuil1!$G$5,0)</f>
        <v>0</v>
      </c>
    </row>
    <row r="12" spans="1:7" x14ac:dyDescent="0.25">
      <c r="A12" s="33">
        <v>44524</v>
      </c>
      <c r="B12">
        <f ca="1">IF(A12=Feuil1!$B$2,Feuil1!$H$19,0)</f>
        <v>0</v>
      </c>
      <c r="C12">
        <f ca="1">IF(Feuil1!$B$2=Feuil3!A12,Feuil1!$G$5,0)</f>
        <v>0</v>
      </c>
    </row>
    <row r="13" spans="1:7" x14ac:dyDescent="0.25">
      <c r="A13" s="33">
        <v>44525</v>
      </c>
      <c r="B13">
        <f ca="1">IF(A13=Feuil1!$B$2,Feuil1!$H$19,0)</f>
        <v>0</v>
      </c>
      <c r="C13">
        <f ca="1">IF(Feuil1!$B$2=Feuil3!A13,Feuil1!$G$5,0)</f>
        <v>0</v>
      </c>
    </row>
    <row r="14" spans="1:7" x14ac:dyDescent="0.25">
      <c r="A14" s="33">
        <v>44526</v>
      </c>
      <c r="B14">
        <f ca="1">IF(A14=Feuil1!$B$2,Feuil1!$H$19,0)</f>
        <v>0</v>
      </c>
      <c r="C14">
        <f ca="1">IF(Feuil1!$B$2=Feuil3!A14,Feuil1!$G$5,0)</f>
        <v>0</v>
      </c>
    </row>
    <row r="15" spans="1:7" x14ac:dyDescent="0.25">
      <c r="A15" s="33">
        <v>44529</v>
      </c>
      <c r="B15">
        <f ca="1">IF(A15=Feuil1!$B$2,Feuil1!$H$19,0)</f>
        <v>0</v>
      </c>
      <c r="C15">
        <f ca="1">IF(Feuil1!$B$2=Feuil3!A15,Feuil1!$G$5,0)</f>
        <v>0</v>
      </c>
    </row>
    <row r="16" spans="1:7" x14ac:dyDescent="0.25">
      <c r="A16" s="33">
        <v>44530</v>
      </c>
      <c r="B16">
        <f ca="1">IF(A16=Feuil1!$B$2,Feuil1!$H$19,0)</f>
        <v>0</v>
      </c>
      <c r="C16">
        <f ca="1">IF(Feuil1!$B$2=Feuil3!A16,Feuil1!$G$5,0)</f>
        <v>0</v>
      </c>
    </row>
    <row r="17" spans="1:3" x14ac:dyDescent="0.25">
      <c r="A17" s="33">
        <v>44531</v>
      </c>
      <c r="B17">
        <f ca="1">IF(A17=Feuil1!$B$2,Feuil1!$H$19,0)</f>
        <v>0</v>
      </c>
      <c r="C17">
        <f ca="1">IF(Feuil1!$B$2=Feuil3!A17,Feuil1!$G$5,0)</f>
        <v>0</v>
      </c>
    </row>
    <row r="18" spans="1:3" x14ac:dyDescent="0.25">
      <c r="A18" s="33">
        <v>44532</v>
      </c>
      <c r="B18">
        <f ca="1">IF(A18=Feuil1!$B$2,Feuil1!$H$19,0)</f>
        <v>0</v>
      </c>
      <c r="C18">
        <f ca="1">IF(Feuil1!$B$2=Feuil3!A18,Feuil1!$G$5,0)</f>
        <v>0</v>
      </c>
    </row>
    <row r="19" spans="1:3" x14ac:dyDescent="0.25">
      <c r="A19" s="33">
        <v>44533</v>
      </c>
      <c r="B19">
        <f ca="1">IF(A19=Feuil1!$B$2,Feuil1!$H$19,0)</f>
        <v>0</v>
      </c>
      <c r="C19">
        <f ca="1">IF(Feuil1!$B$2=Feuil3!A19,Feuil1!$G$5,0)</f>
        <v>0</v>
      </c>
    </row>
    <row r="20" spans="1:3" x14ac:dyDescent="0.25">
      <c r="A20" s="33">
        <v>44536</v>
      </c>
      <c r="B20">
        <f ca="1">IF(A20=Feuil1!$B$2,Feuil1!$H$19,0)</f>
        <v>0</v>
      </c>
      <c r="C20">
        <f ca="1">IF(Feuil1!$B$2=Feuil3!A20,Feuil1!$G$5,0)</f>
        <v>0</v>
      </c>
    </row>
    <row r="21" spans="1:3" x14ac:dyDescent="0.25">
      <c r="A21" s="33">
        <v>44537</v>
      </c>
      <c r="B21">
        <f ca="1">IF(A21=Feuil1!$B$2,Feuil1!$H$19,0)</f>
        <v>0</v>
      </c>
      <c r="C21">
        <f ca="1">IF(Feuil1!$B$2=Feuil3!A21,Feuil1!$G$5,0)</f>
        <v>0</v>
      </c>
    </row>
    <row r="22" spans="1:3" x14ac:dyDescent="0.25">
      <c r="A22" s="33">
        <v>44538</v>
      </c>
      <c r="B22">
        <f ca="1">IF(A22=Feuil1!$B$2,Feuil1!$H$19,0)</f>
        <v>0</v>
      </c>
      <c r="C22">
        <f ca="1">IF(Feuil1!$B$2=Feuil3!A22,Feuil1!$G$5,0)</f>
        <v>0</v>
      </c>
    </row>
    <row r="23" spans="1:3" x14ac:dyDescent="0.25">
      <c r="A23" s="33">
        <v>44539</v>
      </c>
      <c r="B23">
        <f ca="1">IF(A23=Feuil1!$B$2,Feuil1!$H$19,0)</f>
        <v>0</v>
      </c>
      <c r="C23">
        <f ca="1">IF(Feuil1!$B$2=Feuil3!A23,Feuil1!$G$5,0)</f>
        <v>0</v>
      </c>
    </row>
    <row r="24" spans="1:3" x14ac:dyDescent="0.25">
      <c r="A24" s="33">
        <v>44540</v>
      </c>
      <c r="B24">
        <f ca="1">IF(A24=Feuil1!$B$2,Feuil1!$H$19,0)</f>
        <v>0</v>
      </c>
      <c r="C24">
        <f ca="1">IF(Feuil1!$B$2=Feuil3!A24,Feuil1!$G$5,0)</f>
        <v>0</v>
      </c>
    </row>
    <row r="25" spans="1:3" x14ac:dyDescent="0.25">
      <c r="A25" s="33">
        <v>44543</v>
      </c>
      <c r="B25">
        <f ca="1">IF(A25=Feuil1!$B$2,Feuil1!$H$19,0)</f>
        <v>0</v>
      </c>
      <c r="C25">
        <f ca="1">IF(Feuil1!$B$2=Feuil3!A25,Feuil1!$G$5,0)</f>
        <v>0</v>
      </c>
    </row>
    <row r="26" spans="1:3" x14ac:dyDescent="0.25">
      <c r="A26" s="33">
        <v>44544</v>
      </c>
      <c r="B26">
        <f ca="1">IF(A26=Feuil1!$B$2,Feuil1!$H$19,0)</f>
        <v>0</v>
      </c>
      <c r="C26">
        <f ca="1">IF(Feuil1!$B$2=Feuil3!A26,Feuil1!$G$5,0)</f>
        <v>0</v>
      </c>
    </row>
    <row r="27" spans="1:3" x14ac:dyDescent="0.25">
      <c r="A27" s="33">
        <v>44545</v>
      </c>
      <c r="B27">
        <f ca="1">IF(A27=Feuil1!$B$2,Feuil1!$H$19,0)</f>
        <v>0</v>
      </c>
      <c r="C27">
        <f ca="1">IF(Feuil1!$B$2=Feuil3!A27,Feuil1!$G$5,0)</f>
        <v>0</v>
      </c>
    </row>
    <row r="28" spans="1:3" x14ac:dyDescent="0.25">
      <c r="A28" s="33">
        <v>44546</v>
      </c>
      <c r="B28">
        <f ca="1">IF(A28=Feuil1!$B$2,Feuil1!$H$19,0)</f>
        <v>0</v>
      </c>
      <c r="C28">
        <f ca="1">IF(Feuil1!$B$2=Feuil3!A28,Feuil1!$G$5,0)</f>
        <v>0</v>
      </c>
    </row>
    <row r="29" spans="1:3" x14ac:dyDescent="0.25">
      <c r="A29" s="33">
        <v>44547</v>
      </c>
      <c r="B29">
        <f ca="1">IF(A29=Feuil1!$B$2,Feuil1!$H$19,0)</f>
        <v>0</v>
      </c>
      <c r="C29">
        <f ca="1">IF(Feuil1!$B$2=Feuil3!A29,Feuil1!$G$5,0)</f>
        <v>0</v>
      </c>
    </row>
    <row r="30" spans="1:3" x14ac:dyDescent="0.25">
      <c r="A30" s="33">
        <v>44550</v>
      </c>
    </row>
    <row r="31" spans="1:3" x14ac:dyDescent="0.25">
      <c r="A31" s="33">
        <v>44551</v>
      </c>
    </row>
    <row r="32" spans="1:3" x14ac:dyDescent="0.25">
      <c r="A32" s="33">
        <v>44552</v>
      </c>
    </row>
    <row r="33" spans="1:1" x14ac:dyDescent="0.25">
      <c r="A33" s="33">
        <v>44553</v>
      </c>
    </row>
    <row r="34" spans="1:1" x14ac:dyDescent="0.25">
      <c r="A34" s="33">
        <v>44554</v>
      </c>
    </row>
    <row r="35" spans="1:1" x14ac:dyDescent="0.25">
      <c r="A35" s="33">
        <v>44557</v>
      </c>
    </row>
    <row r="36" spans="1:1" x14ac:dyDescent="0.25">
      <c r="A36" s="33">
        <v>44558</v>
      </c>
    </row>
    <row r="37" spans="1:1" x14ac:dyDescent="0.25">
      <c r="A37" s="33">
        <v>44559</v>
      </c>
    </row>
    <row r="38" spans="1:1" x14ac:dyDescent="0.25">
      <c r="A38" s="33">
        <v>44560</v>
      </c>
    </row>
    <row r="39" spans="1:1" x14ac:dyDescent="0.25">
      <c r="A39" s="33">
        <v>44561</v>
      </c>
    </row>
    <row r="40" spans="1:1" x14ac:dyDescent="0.25">
      <c r="A40" s="33">
        <v>44564</v>
      </c>
    </row>
    <row r="41" spans="1:1" x14ac:dyDescent="0.25">
      <c r="A41" s="33">
        <v>44565</v>
      </c>
    </row>
    <row r="42" spans="1:1" x14ac:dyDescent="0.25">
      <c r="A42" s="33">
        <v>44566</v>
      </c>
    </row>
    <row r="43" spans="1:1" x14ac:dyDescent="0.25">
      <c r="A43" s="33">
        <v>44567</v>
      </c>
    </row>
    <row r="44" spans="1:1" x14ac:dyDescent="0.25">
      <c r="A44" s="33">
        <v>44568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D18"/>
  <sheetViews>
    <sheetView workbookViewId="0">
      <selection activeCell="C19" sqref="C19"/>
    </sheetView>
  </sheetViews>
  <sheetFormatPr baseColWidth="10" defaultRowHeight="15" x14ac:dyDescent="0.25"/>
  <cols>
    <col min="1" max="2" width="11.42578125" style="18"/>
    <col min="3" max="3" width="11.42578125" style="24"/>
    <col min="4" max="4" width="20.5703125" style="23" bestFit="1" customWidth="1"/>
    <col min="5" max="16384" width="11.42578125" style="18"/>
  </cols>
  <sheetData>
    <row r="3" spans="3:4" x14ac:dyDescent="0.25">
      <c r="C3" s="24" t="s">
        <v>30</v>
      </c>
      <c r="D3" s="23" t="s">
        <v>31</v>
      </c>
    </row>
    <row r="4" spans="3:4" x14ac:dyDescent="0.25">
      <c r="C4" s="24">
        <v>44445</v>
      </c>
      <c r="D4" s="23">
        <v>1</v>
      </c>
    </row>
    <row r="5" spans="3:4" x14ac:dyDescent="0.25">
      <c r="C5" s="24">
        <v>44446</v>
      </c>
      <c r="D5" s="23">
        <v>2</v>
      </c>
    </row>
    <row r="6" spans="3:4" x14ac:dyDescent="0.25">
      <c r="C6" s="24">
        <v>44447</v>
      </c>
      <c r="D6" s="23">
        <v>2</v>
      </c>
    </row>
    <row r="7" spans="3:4" x14ac:dyDescent="0.25">
      <c r="C7" s="24">
        <v>44449</v>
      </c>
      <c r="D7" s="23">
        <v>2</v>
      </c>
    </row>
    <row r="8" spans="3:4" x14ac:dyDescent="0.25">
      <c r="C8" s="24">
        <v>44452</v>
      </c>
      <c r="D8" s="23">
        <v>4</v>
      </c>
    </row>
    <row r="9" spans="3:4" x14ac:dyDescent="0.25">
      <c r="C9" s="24">
        <v>44453</v>
      </c>
      <c r="D9" s="23">
        <v>3</v>
      </c>
    </row>
    <row r="10" spans="3:4" x14ac:dyDescent="0.25">
      <c r="C10" s="24">
        <v>44454</v>
      </c>
      <c r="D10" s="23">
        <v>2</v>
      </c>
    </row>
    <row r="11" spans="3:4" x14ac:dyDescent="0.25">
      <c r="C11" s="24">
        <v>44455</v>
      </c>
      <c r="D11" s="23">
        <v>2</v>
      </c>
    </row>
    <row r="12" spans="3:4" x14ac:dyDescent="0.25">
      <c r="C12" s="24">
        <v>44456</v>
      </c>
      <c r="D12" s="23">
        <v>3</v>
      </c>
    </row>
    <row r="13" spans="3:4" x14ac:dyDescent="0.25">
      <c r="C13" s="24">
        <v>44460</v>
      </c>
      <c r="D13" s="23">
        <v>4</v>
      </c>
    </row>
    <row r="14" spans="3:4" x14ac:dyDescent="0.25">
      <c r="C14" s="24">
        <v>44462</v>
      </c>
      <c r="D14" s="23">
        <v>4</v>
      </c>
    </row>
    <row r="15" spans="3:4" x14ac:dyDescent="0.25">
      <c r="C15" s="24">
        <v>44467</v>
      </c>
      <c r="D15" s="23">
        <v>7</v>
      </c>
    </row>
    <row r="16" spans="3:4" x14ac:dyDescent="0.25">
      <c r="C16" s="24">
        <v>44469</v>
      </c>
      <c r="D16" s="23">
        <v>7</v>
      </c>
    </row>
    <row r="17" spans="3:4" x14ac:dyDescent="0.25">
      <c r="C17" s="24">
        <v>44474</v>
      </c>
      <c r="D17" s="23">
        <v>7</v>
      </c>
    </row>
    <row r="18" spans="3:4" x14ac:dyDescent="0.25">
      <c r="C18" s="24">
        <v>44476</v>
      </c>
      <c r="D18" s="23">
        <v>7</v>
      </c>
    </row>
  </sheetData>
  <sheetProtection password="E56C" sheet="1" objects="1" scenarios="1" selectLockedCell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Feuil3</vt:lpstr>
      <vt:lpstr>Feuil2</vt:lpstr>
      <vt:lpstr>IVM</vt:lpstr>
      <vt:lpstr>SST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cedric lamenisot</cp:lastModifiedBy>
  <cp:lastPrinted>2021-10-04T14:46:04Z</cp:lastPrinted>
  <dcterms:created xsi:type="dcterms:W3CDTF">2021-07-23T13:32:50Z</dcterms:created>
  <dcterms:modified xsi:type="dcterms:W3CDTF">2021-11-13T10:36:24Z</dcterms:modified>
</cp:coreProperties>
</file>