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IVM\"/>
    </mc:Choice>
  </mc:AlternateContent>
  <bookViews>
    <workbookView xWindow="120" yWindow="180" windowWidth="18915" windowHeight="12270"/>
  </bookViews>
  <sheets>
    <sheet name="Demande " sheetId="1" r:id="rId1"/>
    <sheet name="Feuil2" sheetId="2" r:id="rId2"/>
    <sheet name="Feuil3" sheetId="3" r:id="rId3"/>
  </sheets>
  <definedNames>
    <definedName name="_xlnm._FilterDatabase" localSheetId="0" hidden="1">'Demande '!$A$1:$L$31</definedName>
    <definedName name="Datejour">'Demande '!$N$1</definedName>
    <definedName name="DateRDV">'Demande '!$L:$L</definedName>
    <definedName name="Dose1">'Demande '!$F:$F</definedName>
    <definedName name="Dose2">'Demande '!$H:$H</definedName>
    <definedName name="Dose3">'Demande '!$J:$J</definedName>
    <definedName name="Fait_au_CHU1">'Demande '!$G:$G</definedName>
    <definedName name="Fait_au_CHU2">'Demande '!$I:$I</definedName>
    <definedName name="Fait_au_CHU3">'Demande '!$K:$K</definedName>
    <definedName name="Service">'Demande '!$B:$B</definedName>
    <definedName name="Z_6730AFDC_507C_44D1_A818_2E8B7B19ABDB_.wvu.FilterData" localSheetId="0" hidden="1">'Demande '!$A$1:$L$11</definedName>
  </definedNames>
  <calcPr calcId="162913"/>
  <customWorkbookViews>
    <customWorkbookView name="cedric lamenisot - Affichage personnalisé" guid="{6730AFDC-507C-44D1-A818-2E8B7B19ABDB}" mergeInterval="0" personalView="1" maximized="1" xWindow="-8" yWindow="-8" windowWidth="1616" windowHeight="916" activeSheetId="4"/>
  </customWorkbookViews>
</workbook>
</file>

<file path=xl/calcChain.xml><?xml version="1.0" encoding="utf-8"?>
<calcChain xmlns="http://schemas.openxmlformats.org/spreadsheetml/2006/main">
  <c r="N1" i="1" l="1"/>
  <c r="F5" i="3" l="1"/>
  <c r="E5" i="3"/>
  <c r="D5" i="3"/>
  <c r="B5" i="3" l="1"/>
  <c r="F39" i="2" l="1"/>
  <c r="F40" i="2"/>
  <c r="F41" i="2"/>
  <c r="F42" i="2"/>
  <c r="F43" i="2"/>
  <c r="F44" i="2"/>
  <c r="F45" i="2"/>
  <c r="E39" i="2"/>
  <c r="E40" i="2"/>
  <c r="E41" i="2"/>
  <c r="E42" i="2"/>
  <c r="E43" i="2"/>
  <c r="E44" i="2"/>
  <c r="E45" i="2"/>
  <c r="D39" i="2"/>
  <c r="D40" i="2"/>
  <c r="D41" i="2"/>
  <c r="D42" i="2"/>
  <c r="D43" i="2"/>
  <c r="D44" i="2"/>
  <c r="D45" i="2"/>
  <c r="F38" i="2"/>
  <c r="E38" i="2"/>
  <c r="D38" i="2"/>
  <c r="F34" i="2"/>
  <c r="F35" i="2"/>
  <c r="E34" i="2"/>
  <c r="E35" i="2"/>
  <c r="D34" i="2"/>
  <c r="D35" i="2"/>
  <c r="F33" i="2"/>
  <c r="E33" i="2"/>
  <c r="D33" i="2"/>
  <c r="F23" i="2"/>
  <c r="F24" i="2"/>
  <c r="F25" i="2"/>
  <c r="F26" i="2"/>
  <c r="F27" i="2"/>
  <c r="F28" i="2"/>
  <c r="F29" i="2"/>
  <c r="F30" i="2"/>
  <c r="E23" i="2"/>
  <c r="E24" i="2"/>
  <c r="E25" i="2"/>
  <c r="E26" i="2"/>
  <c r="E27" i="2"/>
  <c r="E28" i="2"/>
  <c r="E29" i="2"/>
  <c r="E30" i="2"/>
  <c r="D23" i="2"/>
  <c r="D24" i="2"/>
  <c r="D25" i="2"/>
  <c r="D26" i="2"/>
  <c r="D27" i="2"/>
  <c r="D28" i="2"/>
  <c r="D29" i="2"/>
  <c r="D30" i="2"/>
  <c r="F22" i="2"/>
  <c r="E22" i="2"/>
  <c r="D22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6" i="2"/>
  <c r="F4" i="2" l="1"/>
  <c r="D4" i="2"/>
  <c r="E4" i="2"/>
</calcChain>
</file>

<file path=xl/sharedStrings.xml><?xml version="1.0" encoding="utf-8"?>
<sst xmlns="http://schemas.openxmlformats.org/spreadsheetml/2006/main" count="96" uniqueCount="67">
  <si>
    <t>Date de la demande</t>
  </si>
  <si>
    <t xml:space="preserve">Service </t>
  </si>
  <si>
    <t>ID Patient</t>
  </si>
  <si>
    <t>Cs Pré vaccinal crosway</t>
  </si>
  <si>
    <t>Eligibilité Ameli</t>
  </si>
  <si>
    <t>Vaccination 1</t>
  </si>
  <si>
    <t>Vaccination 2</t>
  </si>
  <si>
    <t>Vaccination 3</t>
  </si>
  <si>
    <t xml:space="preserve">Date du RDV </t>
  </si>
  <si>
    <t>Pfizer</t>
  </si>
  <si>
    <t>Total des Vaccinations mobiles par service</t>
  </si>
  <si>
    <t>CARDIOLOGIE</t>
  </si>
  <si>
    <t>DERMATOLOGIE</t>
  </si>
  <si>
    <t>EDN</t>
  </si>
  <si>
    <t>GERIATRIE</t>
  </si>
  <si>
    <t>HEPATO GASTRO ENTERO</t>
  </si>
  <si>
    <t>MALADIE DU SANG</t>
  </si>
  <si>
    <t xml:space="preserve">MED. INTERNE </t>
  </si>
  <si>
    <t>NEPHROLOGIE</t>
  </si>
  <si>
    <t>NEUROLOGIE</t>
  </si>
  <si>
    <t>PNEUMOLOGIE</t>
  </si>
  <si>
    <t>PSYCHIATRIE ADDICTO</t>
  </si>
  <si>
    <t>RHUMATOLOGIE</t>
  </si>
  <si>
    <t>SMIT</t>
  </si>
  <si>
    <t>URGENCES ADULTES</t>
  </si>
  <si>
    <t>Médecine</t>
  </si>
  <si>
    <t>Chirurgie</t>
  </si>
  <si>
    <t>CHIR OSSEUSE</t>
  </si>
  <si>
    <t>CHIRURGIE CARDIAQUE</t>
  </si>
  <si>
    <t>CHIRURGIE CARDIO VASCULAIRE ET THORACIQUE</t>
  </si>
  <si>
    <t xml:space="preserve">CHIRURGIE VASCULAIRE </t>
  </si>
  <si>
    <t>CHIRURGIE VISCERALE</t>
  </si>
  <si>
    <t>FEDERATION DES SPECIALITES CHIRURGICALES</t>
  </si>
  <si>
    <t>NEUROCHIRURGIE</t>
  </si>
  <si>
    <t>POLE SPECIALITES CHIRURGICALES SCOM</t>
  </si>
  <si>
    <t>UROLOGIE</t>
  </si>
  <si>
    <t>Réanimation et soins critques</t>
  </si>
  <si>
    <t>ANESTH REA A</t>
  </si>
  <si>
    <t>ANESTH REA B</t>
  </si>
  <si>
    <t>DEPT MED INTENS REA MED HYPERBARE</t>
  </si>
  <si>
    <t>Mère enfant</t>
  </si>
  <si>
    <t>GYNECOLOGIE</t>
  </si>
  <si>
    <t>HEBERGEMENT PEDIATRIQUE</t>
  </si>
  <si>
    <t>NEONATOLOGIE</t>
  </si>
  <si>
    <t>NEUROPEDIATRIE</t>
  </si>
  <si>
    <t>OBSTETRIQUE</t>
  </si>
  <si>
    <t>ONCOPEDIATRIE</t>
  </si>
  <si>
    <t>REANIMATION SOINS CONTINUS PED</t>
  </si>
  <si>
    <t>URGENCES PEDIATRIQUES</t>
  </si>
  <si>
    <t>total</t>
  </si>
  <si>
    <t>total mois septembre</t>
  </si>
  <si>
    <t>total mois octobre</t>
  </si>
  <si>
    <t>Remplis</t>
  </si>
  <si>
    <t>Non Remplis</t>
  </si>
  <si>
    <t>demande en moderna</t>
  </si>
  <si>
    <t>Première dose</t>
  </si>
  <si>
    <t>Seconde dose</t>
  </si>
  <si>
    <t>Troisième dose</t>
  </si>
  <si>
    <t>Fait au CHU</t>
  </si>
  <si>
    <t xml:space="preserve"> </t>
  </si>
  <si>
    <t>pfizer</t>
  </si>
  <si>
    <t>IVM</t>
  </si>
  <si>
    <t>X2</t>
  </si>
  <si>
    <t>X3</t>
  </si>
  <si>
    <t>X4</t>
  </si>
  <si>
    <t>X5</t>
  </si>
  <si>
    <t>X6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</si>
</sst>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&quot; Vaccin (s)&quot;"/>
    <numFmt numFmtId="165" formatCode="dd/mm/yy;@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ont>
        <color rgb="FF0070C0"/>
      </font>
    </dxf>
    <dxf>
      <font>
        <color theme="0"/>
      </font>
      <fill>
        <patternFill>
          <bgColor rgb="FF00B0F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strike/>
      </font>
    </dxf>
    <dxf>
      <font>
        <strike/>
        <color auto="1"/>
      </font>
      <fill>
        <patternFill>
          <bgColor theme="0" tint="-0.34998626667073579"/>
        </patternFill>
      </fill>
    </dxf>
    <dxf>
      <font>
        <color rgb="FF0070C0"/>
      </font>
    </dxf>
    <dxf>
      <font>
        <color theme="0"/>
      </font>
      <fill>
        <patternFill>
          <bgColor rgb="FF00B0F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strike/>
      </font>
    </dxf>
    <dxf>
      <font>
        <strike/>
        <color auto="1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75248</xdr:colOff>
      <xdr:row>5</xdr:row>
      <xdr:rowOff>59532</xdr:rowOff>
    </xdr:from>
    <xdr:to>
      <xdr:col>15</xdr:col>
      <xdr:colOff>547688</xdr:colOff>
      <xdr:row>7</xdr:row>
      <xdr:rowOff>120492</xdr:rowOff>
    </xdr:to>
    <xdr:sp macro="[0]!Demandes" textlink="">
      <xdr:nvSpPr>
        <xdr:cNvPr id="2" name="Rectangle à coins arrondis 1"/>
        <xdr:cNvSpPr/>
      </xdr:nvSpPr>
      <xdr:spPr>
        <a:xfrm>
          <a:off x="18910936" y="1250157"/>
          <a:ext cx="1996440" cy="4419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Ajout d'une demande</a:t>
          </a:r>
        </a:p>
      </xdr:txBody>
    </xdr:sp>
    <xdr:clientData/>
  </xdr:twoCellAnchor>
  <xdr:twoCellAnchor>
    <xdr:from>
      <xdr:col>13</xdr:col>
      <xdr:colOff>226218</xdr:colOff>
      <xdr:row>9</xdr:row>
      <xdr:rowOff>95250</xdr:rowOff>
    </xdr:from>
    <xdr:to>
      <xdr:col>15</xdr:col>
      <xdr:colOff>416718</xdr:colOff>
      <xdr:row>13</xdr:row>
      <xdr:rowOff>35719</xdr:rowOff>
    </xdr:to>
    <xdr:sp macro="[0]!Extraction" textlink="">
      <xdr:nvSpPr>
        <xdr:cNvPr id="3" name="Rectangle à coins arrondis 2"/>
        <xdr:cNvSpPr/>
      </xdr:nvSpPr>
      <xdr:spPr>
        <a:xfrm>
          <a:off x="15109031" y="2095500"/>
          <a:ext cx="1714500" cy="70246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RDV du jour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2"/>
  <sheetViews>
    <sheetView tabSelected="1" zoomScale="80" zoomScaleNormal="80" workbookViewId="0">
      <selection activeCell="C7" sqref="C7"/>
    </sheetView>
  </sheetViews>
  <sheetFormatPr baseColWidth="10" defaultColWidth="11.42578125" defaultRowHeight="15" x14ac:dyDescent="0.25"/>
  <cols>
    <col min="1" max="1" width="19.7109375" style="3" customWidth="1"/>
    <col min="2" max="2" width="38.85546875" style="3" customWidth="1"/>
    <col min="3" max="3" width="19.140625" style="3" customWidth="1"/>
    <col min="4" max="4" width="23" style="3" customWidth="1"/>
    <col min="5" max="5" width="17" style="3" customWidth="1"/>
    <col min="6" max="6" width="14.85546875" style="3" customWidth="1"/>
    <col min="7" max="7" width="13" style="3" customWidth="1"/>
    <col min="8" max="8" width="14.7109375" style="3" customWidth="1"/>
    <col min="9" max="9" width="12.140625" style="7" customWidth="1"/>
    <col min="10" max="10" width="15" style="3" customWidth="1"/>
    <col min="11" max="11" width="12.140625" style="3" customWidth="1"/>
    <col min="12" max="12" width="12.28515625" style="2" customWidth="1"/>
    <col min="13" max="13" width="11.42578125" style="3"/>
    <col min="14" max="14" width="18.7109375" style="3" bestFit="1" customWidth="1"/>
    <col min="15" max="16384" width="11.42578125" style="3"/>
  </cols>
  <sheetData>
    <row r="1" spans="1:14" s="9" customFormat="1" ht="37.5" x14ac:dyDescent="0.25">
      <c r="A1" s="8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58</v>
      </c>
      <c r="H1" s="9" t="s">
        <v>6</v>
      </c>
      <c r="I1" s="9" t="s">
        <v>58</v>
      </c>
      <c r="J1" s="9" t="s">
        <v>7</v>
      </c>
      <c r="K1" s="9" t="s">
        <v>58</v>
      </c>
      <c r="L1" s="8" t="s">
        <v>8</v>
      </c>
      <c r="N1" s="8">
        <f ca="1">TODAY()-2</f>
        <v>44442</v>
      </c>
    </row>
    <row r="2" spans="1:14" x14ac:dyDescent="0.25">
      <c r="A2" s="2">
        <v>44439</v>
      </c>
      <c r="B2" s="3" t="s">
        <v>17</v>
      </c>
      <c r="C2" s="3" t="s">
        <v>62</v>
      </c>
      <c r="D2" s="3" t="s">
        <v>52</v>
      </c>
      <c r="E2" s="3" t="s">
        <v>53</v>
      </c>
      <c r="F2" s="3" t="s">
        <v>9</v>
      </c>
      <c r="G2" s="3" t="s">
        <v>61</v>
      </c>
      <c r="I2" s="7" t="s">
        <v>59</v>
      </c>
      <c r="L2" s="2">
        <v>44442</v>
      </c>
      <c r="N2" s="1"/>
    </row>
    <row r="3" spans="1:14" x14ac:dyDescent="0.25">
      <c r="A3" s="2">
        <v>44439</v>
      </c>
      <c r="B3" s="3" t="s">
        <v>37</v>
      </c>
      <c r="C3" s="3" t="s">
        <v>63</v>
      </c>
      <c r="D3" s="3" t="s">
        <v>53</v>
      </c>
      <c r="E3" s="3" t="s">
        <v>53</v>
      </c>
      <c r="F3" s="3" t="s">
        <v>9</v>
      </c>
      <c r="H3" s="3" t="s">
        <v>9</v>
      </c>
      <c r="I3" s="7" t="s">
        <v>61</v>
      </c>
      <c r="K3" s="3" t="s">
        <v>59</v>
      </c>
      <c r="L3" s="2">
        <v>44442</v>
      </c>
      <c r="N3" s="1"/>
    </row>
    <row r="4" spans="1:14" x14ac:dyDescent="0.25">
      <c r="A4" s="2">
        <v>44439</v>
      </c>
      <c r="B4" s="3" t="s">
        <v>37</v>
      </c>
      <c r="C4" s="3" t="s">
        <v>64</v>
      </c>
      <c r="D4" s="3" t="s">
        <v>52</v>
      </c>
      <c r="E4" s="3" t="s">
        <v>52</v>
      </c>
      <c r="F4" s="3" t="s">
        <v>9</v>
      </c>
      <c r="G4" s="3" t="s">
        <v>61</v>
      </c>
      <c r="I4" s="7" t="s">
        <v>59</v>
      </c>
      <c r="K4" s="3" t="s">
        <v>59</v>
      </c>
      <c r="L4" s="2">
        <v>44442</v>
      </c>
    </row>
    <row r="5" spans="1:14" x14ac:dyDescent="0.25">
      <c r="A5" s="2">
        <v>44441</v>
      </c>
      <c r="B5" s="3" t="s">
        <v>14</v>
      </c>
      <c r="C5" s="3" t="s">
        <v>65</v>
      </c>
      <c r="D5" s="3" t="s">
        <v>52</v>
      </c>
      <c r="E5" s="3" t="s">
        <v>53</v>
      </c>
      <c r="F5" s="3" t="s">
        <v>60</v>
      </c>
      <c r="G5" s="3" t="s">
        <v>61</v>
      </c>
      <c r="I5" s="7" t="s">
        <v>59</v>
      </c>
      <c r="K5" s="3" t="s">
        <v>59</v>
      </c>
      <c r="L5" s="2">
        <v>44442</v>
      </c>
    </row>
    <row r="6" spans="1:14" x14ac:dyDescent="0.25">
      <c r="A6" s="2">
        <v>44441</v>
      </c>
      <c r="B6" s="3" t="s">
        <v>14</v>
      </c>
      <c r="C6" s="3" t="s">
        <v>66</v>
      </c>
      <c r="D6" s="3" t="s">
        <v>53</v>
      </c>
      <c r="E6" s="3" t="s">
        <v>53</v>
      </c>
      <c r="G6" s="3" t="s">
        <v>59</v>
      </c>
      <c r="I6" s="7" t="s">
        <v>59</v>
      </c>
      <c r="K6" s="3" t="s">
        <v>59</v>
      </c>
      <c r="L6" s="2">
        <v>44442</v>
      </c>
    </row>
    <row r="7" spans="1:14" x14ac:dyDescent="0.25">
      <c r="A7" s="2"/>
    </row>
    <row r="8" spans="1:14" x14ac:dyDescent="0.25">
      <c r="A8" s="2"/>
      <c r="B8" s="10"/>
      <c r="C8" s="10"/>
      <c r="D8" s="10"/>
      <c r="E8" s="10"/>
      <c r="F8" s="10"/>
      <c r="G8" s="10"/>
      <c r="H8" s="10"/>
      <c r="J8" s="10"/>
      <c r="K8" s="10"/>
    </row>
    <row r="9" spans="1:14" x14ac:dyDescent="0.25">
      <c r="A9" s="2"/>
      <c r="B9" s="10"/>
      <c r="C9" s="10"/>
      <c r="D9" s="10"/>
      <c r="E9" s="10"/>
      <c r="F9" s="10"/>
      <c r="G9" s="10"/>
      <c r="H9" s="10"/>
      <c r="J9" s="10"/>
      <c r="K9" s="10"/>
    </row>
    <row r="10" spans="1:14" x14ac:dyDescent="0.25">
      <c r="A10" s="2"/>
      <c r="B10" s="10"/>
      <c r="C10" s="10"/>
      <c r="D10" s="10"/>
      <c r="E10" s="10"/>
      <c r="F10" s="10"/>
      <c r="G10" s="10"/>
      <c r="H10" s="10"/>
      <c r="J10" s="10"/>
      <c r="K10" s="10"/>
    </row>
    <row r="11" spans="1:14" x14ac:dyDescent="0.25">
      <c r="A11" s="2"/>
      <c r="B11" s="10"/>
      <c r="C11" s="10"/>
      <c r="D11" s="10"/>
      <c r="E11" s="10"/>
      <c r="F11" s="10"/>
      <c r="G11" s="10"/>
      <c r="H11" s="10"/>
      <c r="J11" s="10"/>
      <c r="K11" s="10"/>
    </row>
    <row r="12" spans="1:14" x14ac:dyDescent="0.25">
      <c r="A12" s="2"/>
      <c r="B12" s="10"/>
      <c r="C12" s="10"/>
      <c r="D12" s="10"/>
      <c r="E12" s="10"/>
      <c r="F12" s="10"/>
      <c r="G12" s="10"/>
      <c r="H12" s="10"/>
      <c r="J12" s="10"/>
      <c r="K12" s="10"/>
    </row>
    <row r="13" spans="1:14" x14ac:dyDescent="0.25">
      <c r="A13" s="2"/>
      <c r="B13" s="10"/>
      <c r="C13" s="10"/>
      <c r="D13" s="10"/>
      <c r="E13" s="10"/>
      <c r="F13" s="10"/>
      <c r="G13" s="10"/>
      <c r="H13" s="10"/>
      <c r="J13" s="10"/>
      <c r="K13" s="10"/>
    </row>
    <row r="14" spans="1:14" x14ac:dyDescent="0.25">
      <c r="A14" s="2"/>
      <c r="B14" s="10"/>
      <c r="C14" s="10"/>
      <c r="D14" s="10"/>
      <c r="E14" s="10"/>
      <c r="F14" s="10"/>
      <c r="G14" s="10"/>
      <c r="H14" s="10"/>
      <c r="J14" s="10"/>
      <c r="K14" s="10"/>
    </row>
    <row r="15" spans="1:14" x14ac:dyDescent="0.25">
      <c r="A15" s="2"/>
      <c r="B15" s="10"/>
      <c r="C15" s="10"/>
      <c r="D15" s="10"/>
      <c r="E15" s="10"/>
      <c r="F15" s="10"/>
      <c r="G15" s="10"/>
      <c r="H15" s="10"/>
      <c r="J15" s="10"/>
      <c r="K15" s="10"/>
    </row>
    <row r="16" spans="1:14" x14ac:dyDescent="0.25">
      <c r="A16" s="2"/>
      <c r="B16" s="10"/>
      <c r="C16" s="10"/>
      <c r="D16" s="10"/>
      <c r="E16" s="10"/>
      <c r="F16" s="10"/>
      <c r="G16" s="10"/>
      <c r="H16" s="10"/>
      <c r="J16" s="10"/>
      <c r="K16" s="10"/>
    </row>
    <row r="17" spans="1:11" x14ac:dyDescent="0.25">
      <c r="A17" s="2"/>
      <c r="B17" s="10"/>
      <c r="C17" s="10"/>
      <c r="D17" s="10"/>
      <c r="E17" s="10"/>
      <c r="F17" s="10"/>
      <c r="G17" s="10"/>
      <c r="H17" s="10"/>
      <c r="J17" s="10"/>
      <c r="K17" s="10"/>
    </row>
    <row r="18" spans="1:11" x14ac:dyDescent="0.25">
      <c r="A18" s="2"/>
      <c r="B18" s="10"/>
      <c r="C18" s="10"/>
      <c r="D18" s="10"/>
      <c r="E18" s="10"/>
      <c r="F18" s="10"/>
      <c r="G18" s="10"/>
      <c r="H18" s="10"/>
      <c r="J18" s="10"/>
      <c r="K18" s="10"/>
    </row>
    <row r="19" spans="1:11" x14ac:dyDescent="0.25">
      <c r="A19" s="2"/>
      <c r="B19" s="10"/>
      <c r="C19" s="10"/>
      <c r="D19" s="10"/>
      <c r="E19" s="10"/>
      <c r="F19" s="10"/>
      <c r="G19" s="10"/>
      <c r="H19" s="10"/>
      <c r="J19" s="10"/>
      <c r="K19" s="10"/>
    </row>
    <row r="20" spans="1:11" x14ac:dyDescent="0.25">
      <c r="A20" s="2"/>
      <c r="B20" s="10"/>
      <c r="C20" s="10"/>
      <c r="D20" s="10"/>
      <c r="E20" s="10"/>
      <c r="F20" s="10"/>
      <c r="G20" s="10"/>
      <c r="H20" s="10"/>
      <c r="J20" s="10"/>
      <c r="K20" s="10"/>
    </row>
    <row r="21" spans="1:11" x14ac:dyDescent="0.25">
      <c r="A21" s="2"/>
      <c r="B21" s="10"/>
      <c r="C21" s="10"/>
      <c r="D21" s="10"/>
      <c r="E21" s="10"/>
      <c r="F21" s="10"/>
      <c r="G21" s="10"/>
      <c r="H21" s="10"/>
      <c r="J21" s="10"/>
      <c r="K21" s="10"/>
    </row>
    <row r="22" spans="1:11" x14ac:dyDescent="0.25">
      <c r="A22" s="2"/>
      <c r="B22" s="10"/>
      <c r="C22" s="10"/>
      <c r="D22" s="10"/>
      <c r="E22" s="10"/>
      <c r="F22" s="10"/>
      <c r="G22" s="10"/>
      <c r="H22" s="10"/>
      <c r="J22" s="10"/>
      <c r="K22" s="10"/>
    </row>
    <row r="23" spans="1:11" x14ac:dyDescent="0.25">
      <c r="A23" s="2"/>
      <c r="B23" s="10"/>
      <c r="C23" s="10"/>
      <c r="D23" s="10"/>
      <c r="E23" s="10"/>
      <c r="F23" s="10"/>
      <c r="G23" s="10"/>
      <c r="H23" s="10"/>
      <c r="J23" s="10"/>
      <c r="K23" s="10"/>
    </row>
    <row r="24" spans="1:11" x14ac:dyDescent="0.25">
      <c r="A24" s="2"/>
      <c r="B24" s="10"/>
      <c r="C24" s="10"/>
      <c r="D24" s="10"/>
      <c r="E24" s="10"/>
      <c r="F24" s="10"/>
      <c r="G24" s="10"/>
      <c r="H24" s="10"/>
      <c r="J24" s="10"/>
      <c r="K24" s="10"/>
    </row>
    <row r="25" spans="1:11" x14ac:dyDescent="0.25">
      <c r="A25" s="2"/>
      <c r="B25" s="10"/>
      <c r="C25" s="10"/>
      <c r="D25" s="10"/>
      <c r="E25" s="10"/>
      <c r="F25" s="10"/>
      <c r="G25" s="10"/>
      <c r="H25" s="10"/>
      <c r="J25" s="10"/>
      <c r="K25" s="10"/>
    </row>
    <row r="26" spans="1:11" x14ac:dyDescent="0.25">
      <c r="A26" s="2"/>
      <c r="B26" s="10"/>
      <c r="C26" s="10"/>
      <c r="D26" s="10"/>
      <c r="E26" s="10"/>
      <c r="F26" s="10"/>
      <c r="G26" s="10"/>
      <c r="H26" s="10"/>
      <c r="J26" s="10"/>
      <c r="K26" s="10"/>
    </row>
    <row r="27" spans="1:11" x14ac:dyDescent="0.25">
      <c r="A27" s="2"/>
      <c r="B27" s="10"/>
      <c r="C27" s="10"/>
      <c r="D27" s="10"/>
      <c r="E27" s="10"/>
      <c r="F27" s="10"/>
      <c r="G27" s="10"/>
      <c r="H27" s="10"/>
      <c r="J27" s="10"/>
      <c r="K27" s="10"/>
    </row>
    <row r="28" spans="1:11" x14ac:dyDescent="0.25">
      <c r="A28" s="2"/>
      <c r="B28" s="10"/>
      <c r="C28" s="10"/>
      <c r="D28" s="10"/>
      <c r="E28" s="10"/>
      <c r="F28" s="10"/>
      <c r="G28" s="10"/>
      <c r="H28" s="10"/>
      <c r="J28" s="10"/>
      <c r="K28" s="10"/>
    </row>
    <row r="29" spans="1:11" x14ac:dyDescent="0.25">
      <c r="A29" s="2"/>
      <c r="B29" s="10"/>
      <c r="C29" s="10"/>
      <c r="D29" s="10"/>
      <c r="E29" s="10"/>
      <c r="F29" s="10"/>
      <c r="G29" s="10"/>
      <c r="H29" s="10"/>
      <c r="J29" s="10"/>
      <c r="K29" s="10"/>
    </row>
    <row r="30" spans="1:11" x14ac:dyDescent="0.25">
      <c r="A30" s="2"/>
      <c r="B30" s="10"/>
      <c r="C30" s="10"/>
      <c r="D30" s="10"/>
      <c r="E30" s="10"/>
      <c r="F30" s="10"/>
      <c r="G30" s="10"/>
      <c r="H30" s="10"/>
      <c r="J30" s="10"/>
      <c r="K30" s="10"/>
    </row>
    <row r="31" spans="1:11" x14ac:dyDescent="0.25">
      <c r="A31" s="2"/>
      <c r="B31" s="10"/>
      <c r="C31" s="10"/>
      <c r="D31" s="10"/>
      <c r="E31" s="10"/>
      <c r="F31" s="10"/>
      <c r="G31" s="10"/>
      <c r="H31" s="10"/>
      <c r="J31" s="10"/>
      <c r="K31" s="10"/>
    </row>
    <row r="32" spans="1:11" x14ac:dyDescent="0.25">
      <c r="A32" s="2"/>
    </row>
  </sheetData>
  <autoFilter ref="A1:L31">
    <sortState ref="A2:L11">
      <sortCondition descending="1" ref="L1:L11"/>
    </sortState>
  </autoFilter>
  <sortState ref="A2:I9">
    <sortCondition ref="A1"/>
  </sortState>
  <customSheetViews>
    <customSheetView guid="{6730AFDC-507C-44D1-A818-2E8B7B19ABDB}" scale="80" showAutoFilter="1">
      <selection sqref="A1:L1"/>
      <pageMargins left="0.7" right="0.7" top="0.75" bottom="0.75" header="0.3" footer="0.3"/>
      <pageSetup paperSize="9" orientation="portrait" verticalDpi="300" r:id="rId1"/>
      <autoFilter ref="A1:L11">
        <sortState ref="A2:L11">
          <sortCondition descending="1" ref="L1:L11"/>
        </sortState>
      </autoFilter>
    </customSheetView>
  </customSheetViews>
  <conditionalFormatting sqref="A10:I419">
    <cfRule type="expression" dxfId="11" priority="1">
      <formula>$F10="Moderna"</formula>
    </cfRule>
    <cfRule type="expression" dxfId="10" priority="2">
      <formula>AND($I10&lt;"",$I10&lt;TODAY())</formula>
    </cfRule>
    <cfRule type="expression" dxfId="9" priority="3">
      <formula>$D10="Non Remplis"</formula>
    </cfRule>
    <cfRule type="expression" dxfId="8" priority="4">
      <formula>$E10="Non Remplis"</formula>
    </cfRule>
    <cfRule type="expression" dxfId="7" priority="5">
      <formula>$E10="Remplis"</formula>
    </cfRule>
    <cfRule type="expression" dxfId="6" priority="6">
      <formula>$D10="Remplis"</formula>
    </cfRule>
  </conditionalFormatting>
  <conditionalFormatting sqref="A2:L419">
    <cfRule type="expression" dxfId="5" priority="25">
      <formula>$F2="Moderna"</formula>
    </cfRule>
    <cfRule type="expression" dxfId="4" priority="26">
      <formula>AND($L2&lt;"",$L2&lt;TODAY())</formula>
    </cfRule>
    <cfRule type="expression" dxfId="3" priority="27">
      <formula>$D2="Non Remplis"</formula>
    </cfRule>
    <cfRule type="expression" dxfId="2" priority="28">
      <formula>$E2="Non Remplis"</formula>
    </cfRule>
    <cfRule type="expression" dxfId="1" priority="29">
      <formula>$E2="Remplis"</formula>
    </cfRule>
    <cfRule type="expression" dxfId="0" priority="30">
      <formula>$D2="Remplis"</formula>
    </cfRule>
  </conditionalFormatting>
  <pageMargins left="0.7" right="0.7" top="0.75" bottom="0.75" header="0.3" footer="0.3"/>
  <pageSetup paperSize="9"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45"/>
  <sheetViews>
    <sheetView workbookViewId="0">
      <selection activeCell="D6" sqref="D6"/>
    </sheetView>
  </sheetViews>
  <sheetFormatPr baseColWidth="10" defaultColWidth="11.42578125" defaultRowHeight="15" x14ac:dyDescent="0.25"/>
  <cols>
    <col min="1" max="1" width="11.42578125" style="3"/>
    <col min="2" max="2" width="38.85546875" style="3" bestFit="1" customWidth="1"/>
    <col min="3" max="3" width="43.85546875" style="3" bestFit="1" customWidth="1"/>
    <col min="4" max="4" width="11.85546875" style="3" bestFit="1" customWidth="1"/>
    <col min="5" max="5" width="20.140625" style="3" bestFit="1" customWidth="1"/>
    <col min="6" max="6" width="17.28515625" style="3" bestFit="1" customWidth="1"/>
    <col min="7" max="9" width="11.42578125" style="3"/>
    <col min="10" max="10" width="14" style="3" bestFit="1" customWidth="1"/>
    <col min="11" max="11" width="13.28515625" style="3" bestFit="1" customWidth="1"/>
    <col min="12" max="12" width="14.5703125" style="3" bestFit="1" customWidth="1"/>
    <col min="13" max="16384" width="11.42578125" style="3"/>
  </cols>
  <sheetData>
    <row r="1" spans="2:6" x14ac:dyDescent="0.25">
      <c r="B1" s="11" t="s">
        <v>10</v>
      </c>
      <c r="C1" s="11"/>
      <c r="D1" s="11"/>
      <c r="E1" s="11"/>
      <c r="F1" s="11"/>
    </row>
    <row r="3" spans="2:6" x14ac:dyDescent="0.25">
      <c r="D3" s="3" t="s">
        <v>49</v>
      </c>
      <c r="E3" s="3" t="s">
        <v>50</v>
      </c>
      <c r="F3" s="3" t="s">
        <v>51</v>
      </c>
    </row>
    <row r="4" spans="2:6" x14ac:dyDescent="0.25">
      <c r="D4" s="6">
        <f>SUM(D6:D45)</f>
        <v>5</v>
      </c>
      <c r="E4" s="6">
        <f ca="1">SUM(E6:E45)</f>
        <v>5</v>
      </c>
      <c r="F4" s="6">
        <f ca="1">SUM(F6:F45)</f>
        <v>0</v>
      </c>
    </row>
    <row r="5" spans="2:6" x14ac:dyDescent="0.25">
      <c r="B5" s="3" t="s">
        <v>25</v>
      </c>
    </row>
    <row r="6" spans="2:6" x14ac:dyDescent="0.25">
      <c r="C6" s="4" t="s">
        <v>11</v>
      </c>
      <c r="D6" s="6">
        <f>COUNTIF(Service, Feuil2!$C6)</f>
        <v>0</v>
      </c>
      <c r="E6" s="6">
        <f t="shared" ref="E6:E19" ca="1" si="0">COUNTIFS(DateRDV, "&gt;=01/09/2021", DateRDV, "&lt;="&amp;TODAY(), Service, $C6)</f>
        <v>0</v>
      </c>
      <c r="F6" s="6">
        <f t="shared" ref="F6:F19" ca="1" si="1">COUNTIFS(DateRDV, "&gt;=01/10/2021", DateRDV, "&lt;="&amp;TODAY(), Service, $C6)</f>
        <v>0</v>
      </c>
    </row>
    <row r="7" spans="2:6" x14ac:dyDescent="0.25">
      <c r="C7" s="4" t="s">
        <v>12</v>
      </c>
      <c r="D7" s="6">
        <f>COUNTIF(Service, Feuil2!$C7)</f>
        <v>0</v>
      </c>
      <c r="E7" s="6">
        <f t="shared" ca="1" si="0"/>
        <v>0</v>
      </c>
      <c r="F7" s="6">
        <f t="shared" ca="1" si="1"/>
        <v>0</v>
      </c>
    </row>
    <row r="8" spans="2:6" x14ac:dyDescent="0.25">
      <c r="C8" s="4" t="s">
        <v>13</v>
      </c>
      <c r="D8" s="6">
        <f>COUNTIF(Service, Feuil2!$C8)</f>
        <v>0</v>
      </c>
      <c r="E8" s="6">
        <f t="shared" ca="1" si="0"/>
        <v>0</v>
      </c>
      <c r="F8" s="6">
        <f t="shared" ca="1" si="1"/>
        <v>0</v>
      </c>
    </row>
    <row r="9" spans="2:6" x14ac:dyDescent="0.25">
      <c r="C9" s="4" t="s">
        <v>14</v>
      </c>
      <c r="D9" s="6">
        <f>COUNTIF(Service, Feuil2!$C9)</f>
        <v>2</v>
      </c>
      <c r="E9" s="6">
        <f t="shared" ca="1" si="0"/>
        <v>2</v>
      </c>
      <c r="F9" s="6">
        <f t="shared" ca="1" si="1"/>
        <v>0</v>
      </c>
    </row>
    <row r="10" spans="2:6" x14ac:dyDescent="0.25">
      <c r="C10" s="4" t="s">
        <v>15</v>
      </c>
      <c r="D10" s="6">
        <f>COUNTIF(Service, Feuil2!$C10)</f>
        <v>0</v>
      </c>
      <c r="E10" s="6">
        <f t="shared" ca="1" si="0"/>
        <v>0</v>
      </c>
      <c r="F10" s="6">
        <f t="shared" ca="1" si="1"/>
        <v>0</v>
      </c>
    </row>
    <row r="11" spans="2:6" x14ac:dyDescent="0.25">
      <c r="C11" s="4" t="s">
        <v>16</v>
      </c>
      <c r="D11" s="6">
        <f>COUNTIF(Service, Feuil2!$C11)</f>
        <v>0</v>
      </c>
      <c r="E11" s="6">
        <f t="shared" ca="1" si="0"/>
        <v>0</v>
      </c>
      <c r="F11" s="6">
        <f t="shared" ca="1" si="1"/>
        <v>0</v>
      </c>
    </row>
    <row r="12" spans="2:6" x14ac:dyDescent="0.25">
      <c r="C12" s="4" t="s">
        <v>17</v>
      </c>
      <c r="D12" s="6">
        <f>COUNTIF(Service, Feuil2!$C12)</f>
        <v>1</v>
      </c>
      <c r="E12" s="6">
        <f t="shared" ca="1" si="0"/>
        <v>1</v>
      </c>
      <c r="F12" s="6">
        <f t="shared" ca="1" si="1"/>
        <v>0</v>
      </c>
    </row>
    <row r="13" spans="2:6" x14ac:dyDescent="0.25">
      <c r="C13" s="4" t="s">
        <v>18</v>
      </c>
      <c r="D13" s="6">
        <f>COUNTIF(Service, Feuil2!$C13)</f>
        <v>0</v>
      </c>
      <c r="E13" s="6">
        <f t="shared" ca="1" si="0"/>
        <v>0</v>
      </c>
      <c r="F13" s="6">
        <f t="shared" ca="1" si="1"/>
        <v>0</v>
      </c>
    </row>
    <row r="14" spans="2:6" x14ac:dyDescent="0.25">
      <c r="C14" s="4" t="s">
        <v>19</v>
      </c>
      <c r="D14" s="6">
        <f>COUNTIF(Service, Feuil2!$C14)</f>
        <v>0</v>
      </c>
      <c r="E14" s="6">
        <f t="shared" ca="1" si="0"/>
        <v>0</v>
      </c>
      <c r="F14" s="6">
        <f t="shared" ca="1" si="1"/>
        <v>0</v>
      </c>
    </row>
    <row r="15" spans="2:6" x14ac:dyDescent="0.25">
      <c r="C15" s="4" t="s">
        <v>20</v>
      </c>
      <c r="D15" s="6">
        <f>COUNTIF(Service, Feuil2!$C15)</f>
        <v>0</v>
      </c>
      <c r="E15" s="6">
        <f t="shared" ca="1" si="0"/>
        <v>0</v>
      </c>
      <c r="F15" s="6">
        <f t="shared" ca="1" si="1"/>
        <v>0</v>
      </c>
    </row>
    <row r="16" spans="2:6" x14ac:dyDescent="0.25">
      <c r="C16" s="4" t="s">
        <v>21</v>
      </c>
      <c r="D16" s="6">
        <f>COUNTIF(Service, Feuil2!$C16)</f>
        <v>0</v>
      </c>
      <c r="E16" s="6">
        <f t="shared" ca="1" si="0"/>
        <v>0</v>
      </c>
      <c r="F16" s="6">
        <f t="shared" ca="1" si="1"/>
        <v>0</v>
      </c>
    </row>
    <row r="17" spans="2:6" x14ac:dyDescent="0.25">
      <c r="C17" s="4" t="s">
        <v>22</v>
      </c>
      <c r="D17" s="6">
        <f>COUNTIF(Service, Feuil2!$C17)</f>
        <v>0</v>
      </c>
      <c r="E17" s="6">
        <f t="shared" ca="1" si="0"/>
        <v>0</v>
      </c>
      <c r="F17" s="6">
        <f t="shared" ca="1" si="1"/>
        <v>0</v>
      </c>
    </row>
    <row r="18" spans="2:6" x14ac:dyDescent="0.25">
      <c r="C18" s="4" t="s">
        <v>23</v>
      </c>
      <c r="D18" s="6">
        <f>COUNTIF(Service, Feuil2!$C18)</f>
        <v>0</v>
      </c>
      <c r="E18" s="6">
        <f t="shared" ca="1" si="0"/>
        <v>0</v>
      </c>
      <c r="F18" s="6">
        <f t="shared" ca="1" si="1"/>
        <v>0</v>
      </c>
    </row>
    <row r="19" spans="2:6" x14ac:dyDescent="0.25">
      <c r="C19" s="4" t="s">
        <v>24</v>
      </c>
      <c r="D19" s="6">
        <f>COUNTIF(Service, Feuil2!$C19)</f>
        <v>0</v>
      </c>
      <c r="E19" s="6">
        <f t="shared" ca="1" si="0"/>
        <v>0</v>
      </c>
      <c r="F19" s="6">
        <f t="shared" ca="1" si="1"/>
        <v>0</v>
      </c>
    </row>
    <row r="21" spans="2:6" x14ac:dyDescent="0.25">
      <c r="B21" s="3" t="s">
        <v>26</v>
      </c>
    </row>
    <row r="22" spans="2:6" x14ac:dyDescent="0.25">
      <c r="C22" s="4" t="s">
        <v>27</v>
      </c>
      <c r="D22" s="6">
        <f>COUNTIF(Service, Feuil2!$C22)</f>
        <v>0</v>
      </c>
      <c r="E22" s="6">
        <f t="shared" ref="E22:E30" ca="1" si="2">COUNTIFS(DateRDV, "&gt;=01/09/2021", DateRDV, "&lt;="&amp;TODAY(), Service, $C22)</f>
        <v>0</v>
      </c>
      <c r="F22" s="6">
        <f t="shared" ref="F22:F30" ca="1" si="3">COUNTIFS(DateRDV, "&gt;=01/10/2021", DateRDV, "&lt;="&amp;TODAY(), Service, $C22)</f>
        <v>0</v>
      </c>
    </row>
    <row r="23" spans="2:6" x14ac:dyDescent="0.25">
      <c r="C23" s="4" t="s">
        <v>28</v>
      </c>
      <c r="D23" s="6">
        <f>COUNTIF(Service, Feuil2!$C23)</f>
        <v>0</v>
      </c>
      <c r="E23" s="6">
        <f t="shared" ca="1" si="2"/>
        <v>0</v>
      </c>
      <c r="F23" s="6">
        <f t="shared" ca="1" si="3"/>
        <v>0</v>
      </c>
    </row>
    <row r="24" spans="2:6" x14ac:dyDescent="0.25">
      <c r="C24" s="4" t="s">
        <v>29</v>
      </c>
      <c r="D24" s="6">
        <f>COUNTIF(Service, Feuil2!$C24)</f>
        <v>0</v>
      </c>
      <c r="E24" s="6">
        <f t="shared" ca="1" si="2"/>
        <v>0</v>
      </c>
      <c r="F24" s="6">
        <f t="shared" ca="1" si="3"/>
        <v>0</v>
      </c>
    </row>
    <row r="25" spans="2:6" x14ac:dyDescent="0.25">
      <c r="C25" s="4" t="s">
        <v>30</v>
      </c>
      <c r="D25" s="6">
        <f>COUNTIF(Service, Feuil2!$C25)</f>
        <v>0</v>
      </c>
      <c r="E25" s="6">
        <f t="shared" ca="1" si="2"/>
        <v>0</v>
      </c>
      <c r="F25" s="6">
        <f t="shared" ca="1" si="3"/>
        <v>0</v>
      </c>
    </row>
    <row r="26" spans="2:6" x14ac:dyDescent="0.25">
      <c r="C26" s="4" t="s">
        <v>31</v>
      </c>
      <c r="D26" s="6">
        <f>COUNTIF(Service, Feuil2!$C26)</f>
        <v>0</v>
      </c>
      <c r="E26" s="6">
        <f t="shared" ca="1" si="2"/>
        <v>0</v>
      </c>
      <c r="F26" s="6">
        <f t="shared" ca="1" si="3"/>
        <v>0</v>
      </c>
    </row>
    <row r="27" spans="2:6" x14ac:dyDescent="0.25">
      <c r="C27" s="4" t="s">
        <v>32</v>
      </c>
      <c r="D27" s="6">
        <f>COUNTIF(Service, Feuil2!$C27)</f>
        <v>0</v>
      </c>
      <c r="E27" s="6">
        <f t="shared" ca="1" si="2"/>
        <v>0</v>
      </c>
      <c r="F27" s="6">
        <f t="shared" ca="1" si="3"/>
        <v>0</v>
      </c>
    </row>
    <row r="28" spans="2:6" x14ac:dyDescent="0.25">
      <c r="C28" s="4" t="s">
        <v>33</v>
      </c>
      <c r="D28" s="6">
        <f>COUNTIF(Service, Feuil2!$C28)</f>
        <v>0</v>
      </c>
      <c r="E28" s="6">
        <f t="shared" ca="1" si="2"/>
        <v>0</v>
      </c>
      <c r="F28" s="6">
        <f t="shared" ca="1" si="3"/>
        <v>0</v>
      </c>
    </row>
    <row r="29" spans="2:6" x14ac:dyDescent="0.25">
      <c r="C29" s="4" t="s">
        <v>34</v>
      </c>
      <c r="D29" s="6">
        <f>COUNTIF(Service, Feuil2!$C29)</f>
        <v>0</v>
      </c>
      <c r="E29" s="6">
        <f t="shared" ca="1" si="2"/>
        <v>0</v>
      </c>
      <c r="F29" s="6">
        <f t="shared" ca="1" si="3"/>
        <v>0</v>
      </c>
    </row>
    <row r="30" spans="2:6" x14ac:dyDescent="0.25">
      <c r="C30" s="4" t="s">
        <v>35</v>
      </c>
      <c r="D30" s="6">
        <f>COUNTIF(Service, Feuil2!$C30)</f>
        <v>0</v>
      </c>
      <c r="E30" s="6">
        <f t="shared" ca="1" si="2"/>
        <v>0</v>
      </c>
      <c r="F30" s="6">
        <f t="shared" ca="1" si="3"/>
        <v>0</v>
      </c>
    </row>
    <row r="32" spans="2:6" x14ac:dyDescent="0.25">
      <c r="B32" s="5" t="s">
        <v>36</v>
      </c>
    </row>
    <row r="33" spans="2:6" x14ac:dyDescent="0.25">
      <c r="C33" s="4" t="s">
        <v>37</v>
      </c>
      <c r="D33" s="6">
        <f>COUNTIF(Service, Feuil2!$C33)</f>
        <v>2</v>
      </c>
      <c r="E33" s="6">
        <f ca="1">COUNTIFS(DateRDV, "&gt;=01/09/2021", DateRDV, "&lt;="&amp;TODAY(), Service, $C33)</f>
        <v>2</v>
      </c>
      <c r="F33" s="6">
        <f ca="1">COUNTIFS(DateRDV, "&gt;=01/10/2021", DateRDV, "&lt;="&amp;TODAY(), Service, $C33)</f>
        <v>0</v>
      </c>
    </row>
    <row r="34" spans="2:6" x14ac:dyDescent="0.25">
      <c r="C34" s="4" t="s">
        <v>38</v>
      </c>
      <c r="D34" s="6">
        <f>COUNTIF(Service, Feuil2!$C34)</f>
        <v>0</v>
      </c>
      <c r="E34" s="6">
        <f ca="1">COUNTIFS(DateRDV, "&gt;=01/09/2021", DateRDV, "&lt;="&amp;TODAY(), Service, $C34)</f>
        <v>0</v>
      </c>
      <c r="F34" s="6">
        <f ca="1">COUNTIFS(DateRDV, "&gt;=01/10/2021", DateRDV, "&lt;="&amp;TODAY(), Service, $C34)</f>
        <v>0</v>
      </c>
    </row>
    <row r="35" spans="2:6" x14ac:dyDescent="0.25">
      <c r="C35" s="4" t="s">
        <v>39</v>
      </c>
      <c r="D35" s="6">
        <f>COUNTIF(Service, Feuil2!$C35)</f>
        <v>0</v>
      </c>
      <c r="E35" s="6">
        <f ca="1">COUNTIFS(DateRDV, "&gt;=01/09/2021", DateRDV, "&lt;="&amp;TODAY(), Service, $C35)</f>
        <v>0</v>
      </c>
      <c r="F35" s="6">
        <f ca="1">COUNTIFS(DateRDV, "&gt;=01/10/2021", DateRDV, "&lt;="&amp;TODAY(), Service, $C35)</f>
        <v>0</v>
      </c>
    </row>
    <row r="37" spans="2:6" x14ac:dyDescent="0.25">
      <c r="B37" s="3" t="s">
        <v>40</v>
      </c>
    </row>
    <row r="38" spans="2:6" x14ac:dyDescent="0.25">
      <c r="C38" s="4" t="s">
        <v>41</v>
      </c>
      <c r="D38" s="6">
        <f>COUNTIF(Service, Feuil2!$C38)</f>
        <v>0</v>
      </c>
      <c r="E38" s="6">
        <f t="shared" ref="E38:E45" ca="1" si="4">COUNTIFS(DateRDV, "&gt;=01/09/2021", DateRDV, "&lt;="&amp;TODAY(), Service, $C38)</f>
        <v>0</v>
      </c>
      <c r="F38" s="6">
        <f t="shared" ref="F38:F45" ca="1" si="5">COUNTIFS(DateRDV, "&gt;=01/10/2021", DateRDV, "&lt;="&amp;TODAY(), Service, $C38)</f>
        <v>0</v>
      </c>
    </row>
    <row r="39" spans="2:6" x14ac:dyDescent="0.25">
      <c r="C39" s="4" t="s">
        <v>42</v>
      </c>
      <c r="D39" s="6">
        <f>COUNTIF(Service, Feuil2!$C39)</f>
        <v>0</v>
      </c>
      <c r="E39" s="6">
        <f t="shared" ca="1" si="4"/>
        <v>0</v>
      </c>
      <c r="F39" s="6">
        <f t="shared" ca="1" si="5"/>
        <v>0</v>
      </c>
    </row>
    <row r="40" spans="2:6" x14ac:dyDescent="0.25">
      <c r="C40" s="4" t="s">
        <v>43</v>
      </c>
      <c r="D40" s="6">
        <f>COUNTIF(Service, Feuil2!$C40)</f>
        <v>0</v>
      </c>
      <c r="E40" s="6">
        <f t="shared" ca="1" si="4"/>
        <v>0</v>
      </c>
      <c r="F40" s="6">
        <f t="shared" ca="1" si="5"/>
        <v>0</v>
      </c>
    </row>
    <row r="41" spans="2:6" x14ac:dyDescent="0.25">
      <c r="C41" s="4" t="s">
        <v>44</v>
      </c>
      <c r="D41" s="6">
        <f>COUNTIF(Service, Feuil2!$C41)</f>
        <v>0</v>
      </c>
      <c r="E41" s="6">
        <f t="shared" ca="1" si="4"/>
        <v>0</v>
      </c>
      <c r="F41" s="6">
        <f t="shared" ca="1" si="5"/>
        <v>0</v>
      </c>
    </row>
    <row r="42" spans="2:6" x14ac:dyDescent="0.25">
      <c r="C42" s="4" t="s">
        <v>45</v>
      </c>
      <c r="D42" s="6">
        <f>COUNTIF(Service, Feuil2!$C42)</f>
        <v>0</v>
      </c>
      <c r="E42" s="6">
        <f t="shared" ca="1" si="4"/>
        <v>0</v>
      </c>
      <c r="F42" s="6">
        <f t="shared" ca="1" si="5"/>
        <v>0</v>
      </c>
    </row>
    <row r="43" spans="2:6" x14ac:dyDescent="0.25">
      <c r="C43" s="4" t="s">
        <v>46</v>
      </c>
      <c r="D43" s="6">
        <f>COUNTIF(Service, Feuil2!$C43)</f>
        <v>0</v>
      </c>
      <c r="E43" s="6">
        <f t="shared" ca="1" si="4"/>
        <v>0</v>
      </c>
      <c r="F43" s="6">
        <f t="shared" ca="1" si="5"/>
        <v>0</v>
      </c>
    </row>
    <row r="44" spans="2:6" x14ac:dyDescent="0.25">
      <c r="C44" s="4" t="s">
        <v>47</v>
      </c>
      <c r="D44" s="6">
        <f>COUNTIF(Service, Feuil2!$C44)</f>
        <v>0</v>
      </c>
      <c r="E44" s="6">
        <f t="shared" ca="1" si="4"/>
        <v>0</v>
      </c>
      <c r="F44" s="6">
        <f t="shared" ca="1" si="5"/>
        <v>0</v>
      </c>
    </row>
    <row r="45" spans="2:6" x14ac:dyDescent="0.25">
      <c r="C45" s="4" t="s">
        <v>48</v>
      </c>
      <c r="D45" s="6">
        <f>COUNTIF(Service, Feuil2!$C45)</f>
        <v>0</v>
      </c>
      <c r="E45" s="6">
        <f t="shared" ca="1" si="4"/>
        <v>0</v>
      </c>
      <c r="F45" s="6">
        <f t="shared" ca="1" si="5"/>
        <v>0</v>
      </c>
    </row>
  </sheetData>
  <customSheetViews>
    <customSheetView guid="{6730AFDC-507C-44D1-A818-2E8B7B19ABDB}">
      <selection activeCell="D4" sqref="D4"/>
      <pageMargins left="0.7" right="0.7" top="0.75" bottom="0.75" header="0.3" footer="0.3"/>
    </customSheetView>
  </customSheetViews>
  <mergeCells count="1">
    <mergeCell ref="B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F5"/>
  <sheetViews>
    <sheetView workbookViewId="0">
      <selection activeCell="D5" sqref="D5"/>
    </sheetView>
  </sheetViews>
  <sheetFormatPr baseColWidth="10" defaultRowHeight="15" x14ac:dyDescent="0.25"/>
  <sheetData>
    <row r="3" spans="2:6" x14ac:dyDescent="0.25">
      <c r="B3" s="3" t="s">
        <v>54</v>
      </c>
      <c r="C3" s="3"/>
      <c r="D3" s="3" t="s">
        <v>55</v>
      </c>
      <c r="E3" s="3" t="s">
        <v>56</v>
      </c>
      <c r="F3" s="3" t="s">
        <v>57</v>
      </c>
    </row>
    <row r="4" spans="2:6" x14ac:dyDescent="0.25">
      <c r="B4" s="3"/>
      <c r="C4" s="3"/>
      <c r="D4" s="3"/>
      <c r="E4" s="3"/>
      <c r="F4" s="3"/>
    </row>
    <row r="5" spans="2:6" x14ac:dyDescent="0.25">
      <c r="B5" s="3">
        <f>COUNTIF(Dose1, "Moderna")</f>
        <v>0</v>
      </c>
      <c r="C5" s="3"/>
      <c r="D5" s="3">
        <f>COUNTIF(Fait_au_CHU1, "IVM")</f>
        <v>3</v>
      </c>
      <c r="E5" s="3">
        <f>COUNTIF(Fait_au_CHU2, "IVM")</f>
        <v>1</v>
      </c>
      <c r="F5" s="3">
        <f>COUNTIF(Fait_au_CHU3, "IVM")</f>
        <v>0</v>
      </c>
    </row>
  </sheetData>
  <customSheetViews>
    <customSheetView guid="{6730AFDC-507C-44D1-A818-2E8B7B19ABDB}">
      <selection activeCell="F6" sqref="F6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Demande </vt:lpstr>
      <vt:lpstr>Feuil2</vt:lpstr>
      <vt:lpstr>Feuil3</vt:lpstr>
      <vt:lpstr>Datejour</vt:lpstr>
      <vt:lpstr>DateRDV</vt:lpstr>
      <vt:lpstr>Dose1</vt:lpstr>
      <vt:lpstr>Dose2</vt:lpstr>
      <vt:lpstr>Dose3</vt:lpstr>
      <vt:lpstr>Fait_au_CHU1</vt:lpstr>
      <vt:lpstr>Fait_au_CHU2</vt:lpstr>
      <vt:lpstr>Fait_au_CHU3</vt:lpstr>
      <vt:lpstr>Service</vt:lpstr>
    </vt:vector>
  </TitlesOfParts>
  <Company>Centre Hospitalier Universitaire d'Angers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LAMENISOT CEDRIC</dc:creator>
  <cp:lastModifiedBy>cedric lamenisot</cp:lastModifiedBy>
  <dcterms:created xsi:type="dcterms:W3CDTF">2021-08-31T13:19:01Z</dcterms:created>
  <dcterms:modified xsi:type="dcterms:W3CDTF">2021-09-05T12:34:46Z</dcterms:modified>
</cp:coreProperties>
</file>