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lissa\Desktop\"/>
    </mc:Choice>
  </mc:AlternateContent>
  <workbookProtection workbookAlgorithmName="SHA-512" workbookHashValue="ZwXnjET5EeyddZmFhjZR1Xax2d1DM97IbUE+TKivcM0zr6x00EOvSRzOqk6QWf/UqfM4HRnPoWdMm2Ab0NRPnQ==" workbookSaltValue="k/6Tm8FlNeRdtqIapMEBZg==" workbookSpinCount="100000" lockStructure="1"/>
  <bookViews>
    <workbookView showHorizontalScroll="0" showVerticalScroll="0" xWindow="0" yWindow="0" windowWidth="28800" windowHeight="11610" tabRatio="873"/>
  </bookViews>
  <sheets>
    <sheet name="Janvier" sheetId="5" r:id="rId1"/>
    <sheet name="Février" sheetId="19" r:id="rId2"/>
    <sheet name="Mars" sheetId="20" r:id="rId3"/>
    <sheet name="Avril" sheetId="21" r:id="rId4"/>
    <sheet name="Mai" sheetId="22" r:id="rId5"/>
    <sheet name="Juin" sheetId="23" r:id="rId6"/>
    <sheet name="Juillet" sheetId="24" r:id="rId7"/>
    <sheet name="Août" sheetId="25" r:id="rId8"/>
    <sheet name="Septembre" sheetId="26" r:id="rId9"/>
    <sheet name="Octobre" sheetId="27" r:id="rId10"/>
    <sheet name="Novembre" sheetId="28" r:id="rId11"/>
    <sheet name="Décembre" sheetId="29" r:id="rId12"/>
    <sheet name="Calendrier" sheetId="4" r:id="rId13"/>
    <sheet name="jours feriés" sheetId="17" state="hidden" r:id="rId14"/>
  </sheets>
  <definedNames>
    <definedName name="an" localSheetId="13">'jours feriés'!$B$2</definedName>
    <definedName name="an">Calendrier!$B$1</definedName>
    <definedName name="fériés">'jours feriés'!$B$4:$B$16</definedName>
    <definedName name="total">#REF!</definedName>
  </definedNames>
  <calcPr calcId="171027"/>
</workbook>
</file>

<file path=xl/calcChain.xml><?xml version="1.0" encoding="utf-8"?>
<calcChain xmlns="http://schemas.openxmlformats.org/spreadsheetml/2006/main">
  <c r="E8" i="28" l="1"/>
  <c r="G35" i="27"/>
  <c r="F35" i="27"/>
  <c r="E35" i="27"/>
  <c r="D35" i="26"/>
  <c r="D36" i="26"/>
  <c r="A35" i="26"/>
  <c r="A36" i="26"/>
  <c r="B35" i="26"/>
  <c r="B36" i="26" s="1"/>
  <c r="G34" i="25"/>
  <c r="G35" i="25"/>
  <c r="G33" i="25"/>
  <c r="F34" i="25"/>
  <c r="F35" i="25"/>
  <c r="F33" i="25"/>
  <c r="E34" i="25"/>
  <c r="E35" i="25"/>
  <c r="E33" i="25"/>
  <c r="G32" i="23"/>
  <c r="G33" i="23"/>
  <c r="G34" i="23"/>
  <c r="G31" i="23"/>
  <c r="F32" i="23"/>
  <c r="F33" i="23"/>
  <c r="F34" i="23"/>
  <c r="F31" i="23"/>
  <c r="E32" i="23"/>
  <c r="E33" i="23"/>
  <c r="E34" i="23"/>
  <c r="E31" i="23"/>
  <c r="D33" i="19" l="1"/>
  <c r="E33" i="19" s="1"/>
  <c r="F33" i="19" s="1"/>
  <c r="D32" i="19"/>
  <c r="D6" i="29"/>
  <c r="E6" i="29" s="1"/>
  <c r="F6" i="29" s="1"/>
  <c r="G6" i="29" s="1"/>
  <c r="D7" i="29"/>
  <c r="D8" i="29"/>
  <c r="D9" i="29"/>
  <c r="D36" i="29" s="1"/>
  <c r="D10" i="29"/>
  <c r="D11" i="29"/>
  <c r="D12" i="29"/>
  <c r="D13" i="29"/>
  <c r="D14" i="29"/>
  <c r="D15" i="29"/>
  <c r="D16" i="29"/>
  <c r="D17" i="29"/>
  <c r="D18" i="29"/>
  <c r="D19" i="29"/>
  <c r="D20" i="29"/>
  <c r="D21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34" i="29"/>
  <c r="D35" i="29"/>
  <c r="D5" i="29"/>
  <c r="E5" i="29" s="1"/>
  <c r="F5" i="29" s="1"/>
  <c r="G5" i="29" s="1"/>
  <c r="D6" i="28"/>
  <c r="D7" i="28"/>
  <c r="D8" i="28"/>
  <c r="D9" i="28"/>
  <c r="D10" i="28"/>
  <c r="D11" i="28"/>
  <c r="D12" i="28"/>
  <c r="D13" i="28"/>
  <c r="D14" i="28"/>
  <c r="D15" i="28"/>
  <c r="D16" i="28"/>
  <c r="D17" i="28"/>
  <c r="D18" i="28"/>
  <c r="D19" i="28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E32" i="28" s="1"/>
  <c r="F32" i="28" s="1"/>
  <c r="D33" i="28"/>
  <c r="E33" i="28" s="1"/>
  <c r="F33" i="28" s="1"/>
  <c r="G33" i="28" s="1"/>
  <c r="D34" i="28"/>
  <c r="E34" i="28" s="1"/>
  <c r="F34" i="28" s="1"/>
  <c r="G34" i="28" s="1"/>
  <c r="D5" i="28"/>
  <c r="E10" i="28" s="1"/>
  <c r="D35" i="27"/>
  <c r="D6" i="27"/>
  <c r="D7" i="27"/>
  <c r="D8" i="27"/>
  <c r="D9" i="27"/>
  <c r="D10" i="27"/>
  <c r="D11" i="27"/>
  <c r="D12" i="27"/>
  <c r="D13" i="27"/>
  <c r="D14" i="27"/>
  <c r="D15" i="27"/>
  <c r="D16" i="27"/>
  <c r="D17" i="27"/>
  <c r="D18" i="27"/>
  <c r="D19" i="27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34" i="27"/>
  <c r="D5" i="27"/>
  <c r="D6" i="26"/>
  <c r="D7" i="26"/>
  <c r="D8" i="26"/>
  <c r="D9" i="26"/>
  <c r="D10" i="26"/>
  <c r="D11" i="26"/>
  <c r="D12" i="26"/>
  <c r="D13" i="26"/>
  <c r="D14" i="26"/>
  <c r="D15" i="26"/>
  <c r="D16" i="26"/>
  <c r="D17" i="26"/>
  <c r="D18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34" i="26"/>
  <c r="D5" i="26"/>
  <c r="D6" i="25"/>
  <c r="D7" i="25"/>
  <c r="D8" i="25"/>
  <c r="D9" i="25"/>
  <c r="D10" i="25"/>
  <c r="D11" i="25"/>
  <c r="D12" i="25"/>
  <c r="D13" i="25"/>
  <c r="D14" i="25"/>
  <c r="D15" i="25"/>
  <c r="D16" i="25"/>
  <c r="D17" i="25"/>
  <c r="D18" i="25"/>
  <c r="D19" i="25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5" i="25"/>
  <c r="D6" i="24"/>
  <c r="D7" i="24"/>
  <c r="D8" i="24"/>
  <c r="D9" i="24"/>
  <c r="D10" i="24"/>
  <c r="D11" i="24"/>
  <c r="D12" i="24"/>
  <c r="D13" i="24"/>
  <c r="D14" i="24"/>
  <c r="D15" i="24"/>
  <c r="D16" i="24"/>
  <c r="D17" i="24"/>
  <c r="D18" i="24"/>
  <c r="D19" i="24"/>
  <c r="D20" i="24"/>
  <c r="D21" i="24"/>
  <c r="D22" i="24"/>
  <c r="D23" i="24"/>
  <c r="D24" i="24"/>
  <c r="D25" i="24"/>
  <c r="D26" i="24"/>
  <c r="D27" i="24"/>
  <c r="D28" i="24"/>
  <c r="D29" i="24"/>
  <c r="D30" i="24"/>
  <c r="D31" i="24"/>
  <c r="D32" i="24"/>
  <c r="D33" i="24"/>
  <c r="D34" i="24"/>
  <c r="D35" i="24"/>
  <c r="D5" i="24"/>
  <c r="D6" i="23"/>
  <c r="D7" i="23"/>
  <c r="D8" i="23"/>
  <c r="D9" i="23"/>
  <c r="D35" i="23" s="1"/>
  <c r="D10" i="23"/>
  <c r="D11" i="23"/>
  <c r="D12" i="23"/>
  <c r="D13" i="23"/>
  <c r="D14" i="23"/>
  <c r="D15" i="23"/>
  <c r="D16" i="23"/>
  <c r="D17" i="23"/>
  <c r="D18" i="23"/>
  <c r="D19" i="23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34" i="23"/>
  <c r="D5" i="23"/>
  <c r="D6" i="22"/>
  <c r="D7" i="22"/>
  <c r="D8" i="22"/>
  <c r="D9" i="22"/>
  <c r="D10" i="22"/>
  <c r="D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E34" i="22" s="1"/>
  <c r="F34" i="22" s="1"/>
  <c r="G34" i="22" s="1"/>
  <c r="D35" i="22"/>
  <c r="E35" i="22" s="1"/>
  <c r="F35" i="22" s="1"/>
  <c r="G35" i="22" s="1"/>
  <c r="D5" i="22"/>
  <c r="D6" i="21"/>
  <c r="D7" i="21"/>
  <c r="D8" i="21"/>
  <c r="D9" i="21"/>
  <c r="D10" i="21"/>
  <c r="D11" i="21"/>
  <c r="D12" i="21"/>
  <c r="D13" i="21"/>
  <c r="D14" i="21"/>
  <c r="D15" i="21"/>
  <c r="D16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5" i="21"/>
  <c r="D6" i="20"/>
  <c r="D7" i="20"/>
  <c r="D8" i="20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E32" i="20" s="1"/>
  <c r="D33" i="20"/>
  <c r="E33" i="20" s="1"/>
  <c r="D34" i="20"/>
  <c r="E34" i="20" s="1"/>
  <c r="D35" i="20"/>
  <c r="E35" i="20" s="1"/>
  <c r="D5" i="20"/>
  <c r="D6" i="19"/>
  <c r="D7" i="19"/>
  <c r="D8" i="19"/>
  <c r="D9" i="19"/>
  <c r="D10" i="19"/>
  <c r="D11" i="19"/>
  <c r="D12" i="19"/>
  <c r="D13" i="19"/>
  <c r="D14" i="19"/>
  <c r="D15" i="19"/>
  <c r="D16" i="19"/>
  <c r="D17" i="19"/>
  <c r="D18" i="19"/>
  <c r="D19" i="19"/>
  <c r="D20" i="19"/>
  <c r="D21" i="19"/>
  <c r="D22" i="19"/>
  <c r="D23" i="19"/>
  <c r="D24" i="19"/>
  <c r="D25" i="19"/>
  <c r="D26" i="19"/>
  <c r="E32" i="19" s="1"/>
  <c r="G32" i="19" s="1"/>
  <c r="D27" i="19"/>
  <c r="D28" i="19"/>
  <c r="D29" i="19"/>
  <c r="D30" i="19"/>
  <c r="D31" i="19"/>
  <c r="D5" i="19"/>
  <c r="D8" i="5"/>
  <c r="D9" i="5"/>
  <c r="D10" i="5"/>
  <c r="D11" i="5"/>
  <c r="D12" i="5"/>
  <c r="D6" i="5"/>
  <c r="D7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5" i="5"/>
  <c r="G37" i="5"/>
  <c r="B5" i="5"/>
  <c r="B1" i="29" s="1"/>
  <c r="B5" i="29" s="1"/>
  <c r="B1" i="4"/>
  <c r="G3" i="4" s="1"/>
  <c r="G4" i="4" s="1"/>
  <c r="G5" i="4" s="1"/>
  <c r="G6" i="4" s="1"/>
  <c r="G7" i="4" s="1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B2" i="17"/>
  <c r="B13" i="17" s="1"/>
  <c r="F35" i="20" l="1"/>
  <c r="G35" i="20"/>
  <c r="F34" i="20"/>
  <c r="G34" i="20"/>
  <c r="F33" i="20"/>
  <c r="G33" i="20"/>
  <c r="F32" i="20"/>
  <c r="G32" i="20"/>
  <c r="F32" i="19"/>
  <c r="G32" i="28"/>
  <c r="E36" i="26"/>
  <c r="F36" i="26" s="1"/>
  <c r="D37" i="26"/>
  <c r="G33" i="19"/>
  <c r="D35" i="28"/>
  <c r="D36" i="27"/>
  <c r="D36" i="25"/>
  <c r="M3" i="4"/>
  <c r="M4" i="4" s="1"/>
  <c r="M5" i="4" s="1"/>
  <c r="M6" i="4" s="1"/>
  <c r="M7" i="4" s="1"/>
  <c r="M8" i="4" s="1"/>
  <c r="M9" i="4" s="1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2" i="4" s="1"/>
  <c r="M23" i="4" s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B4" i="17"/>
  <c r="B7" i="17"/>
  <c r="J3" i="4"/>
  <c r="J4" i="4" s="1"/>
  <c r="J5" i="4" s="1"/>
  <c r="J6" i="4" s="1"/>
  <c r="J7" i="4" s="1"/>
  <c r="J8" i="4" s="1"/>
  <c r="J9" i="4" s="1"/>
  <c r="J10" i="4" s="1"/>
  <c r="J11" i="4" s="1"/>
  <c r="J12" i="4" s="1"/>
  <c r="J13" i="4" s="1"/>
  <c r="J14" i="4" s="1"/>
  <c r="J15" i="4" s="1"/>
  <c r="J16" i="4" s="1"/>
  <c r="J17" i="4" s="1"/>
  <c r="J18" i="4" s="1"/>
  <c r="J19" i="4" s="1"/>
  <c r="J20" i="4" s="1"/>
  <c r="J21" i="4" s="1"/>
  <c r="J22" i="4" s="1"/>
  <c r="J23" i="4" s="1"/>
  <c r="J24" i="4" s="1"/>
  <c r="J25" i="4" s="1"/>
  <c r="J26" i="4" s="1"/>
  <c r="J27" i="4" s="1"/>
  <c r="J28" i="4" s="1"/>
  <c r="J29" i="4" s="1"/>
  <c r="J30" i="4" s="1"/>
  <c r="J31" i="4" s="1"/>
  <c r="J32" i="4" s="1"/>
  <c r="B5" i="17"/>
  <c r="B10" i="17" s="1"/>
  <c r="B11" i="17" s="1"/>
  <c r="H5" i="5"/>
  <c r="B15" i="17"/>
  <c r="B14" i="17"/>
  <c r="B1" i="19"/>
  <c r="B5" i="19" s="1"/>
  <c r="H5" i="19" s="1"/>
  <c r="B1" i="23"/>
  <c r="B5" i="23" s="1"/>
  <c r="A5" i="23" s="1"/>
  <c r="B1" i="22"/>
  <c r="B5" i="22" s="1"/>
  <c r="G5" i="22" s="1"/>
  <c r="G5" i="5"/>
  <c r="B6" i="5"/>
  <c r="H6" i="5" s="1"/>
  <c r="B1" i="20"/>
  <c r="B5" i="20" s="1"/>
  <c r="H5" i="20" s="1"/>
  <c r="F5" i="5"/>
  <c r="B1" i="24"/>
  <c r="B5" i="24" s="1"/>
  <c r="G5" i="24" s="1"/>
  <c r="G6" i="5"/>
  <c r="B12" i="17"/>
  <c r="B8" i="17"/>
  <c r="B16" i="17"/>
  <c r="B1" i="27"/>
  <c r="B5" i="27" s="1"/>
  <c r="G5" i="27" s="1"/>
  <c r="F3" i="4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C3" i="4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K3" i="4"/>
  <c r="K4" i="4" s="1"/>
  <c r="K5" i="4" s="1"/>
  <c r="K6" i="4" s="1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B1" i="21"/>
  <c r="B5" i="21" s="1"/>
  <c r="F5" i="21" s="1"/>
  <c r="A5" i="5"/>
  <c r="D36" i="5"/>
  <c r="B1" i="28"/>
  <c r="B5" i="28" s="1"/>
  <c r="G5" i="28" s="1"/>
  <c r="I3" i="4"/>
  <c r="I4" i="4" s="1"/>
  <c r="I5" i="4" s="1"/>
  <c r="I6" i="4" s="1"/>
  <c r="I7" i="4" s="1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B3" i="4"/>
  <c r="B4" i="4" s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1" i="25"/>
  <c r="B5" i="25" s="1"/>
  <c r="G5" i="25" s="1"/>
  <c r="L3" i="4"/>
  <c r="L4" i="4" s="1"/>
  <c r="L5" i="4" s="1"/>
  <c r="L6" i="4" s="1"/>
  <c r="L7" i="4" s="1"/>
  <c r="L8" i="4" s="1"/>
  <c r="L9" i="4" s="1"/>
  <c r="L10" i="4" s="1"/>
  <c r="L11" i="4" s="1"/>
  <c r="L12" i="4" s="1"/>
  <c r="L13" i="4" s="1"/>
  <c r="L14" i="4" s="1"/>
  <c r="L15" i="4" s="1"/>
  <c r="L16" i="4" s="1"/>
  <c r="L17" i="4" s="1"/>
  <c r="L18" i="4" s="1"/>
  <c r="L19" i="4" s="1"/>
  <c r="L20" i="4" s="1"/>
  <c r="L21" i="4" s="1"/>
  <c r="L22" i="4" s="1"/>
  <c r="L23" i="4" s="1"/>
  <c r="L24" i="4" s="1"/>
  <c r="L25" i="4" s="1"/>
  <c r="L26" i="4" s="1"/>
  <c r="L27" i="4" s="1"/>
  <c r="L28" i="4" s="1"/>
  <c r="L29" i="4" s="1"/>
  <c r="L30" i="4" s="1"/>
  <c r="L31" i="4" s="1"/>
  <c r="L32" i="4" s="1"/>
  <c r="H3" i="4"/>
  <c r="H4" i="4" s="1"/>
  <c r="H5" i="4" s="1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B1" i="26"/>
  <c r="B5" i="26" s="1"/>
  <c r="G5" i="26" s="1"/>
  <c r="H5" i="29"/>
  <c r="B6" i="29"/>
  <c r="A5" i="29"/>
  <c r="D36" i="24"/>
  <c r="D36" i="22"/>
  <c r="D35" i="21"/>
  <c r="D36" i="20"/>
  <c r="D34" i="19"/>
  <c r="G5" i="23"/>
  <c r="A5" i="20"/>
  <c r="B6" i="23" l="1"/>
  <c r="H5" i="23"/>
  <c r="F5" i="22"/>
  <c r="H5" i="22"/>
  <c r="F5" i="23"/>
  <c r="G5" i="20"/>
  <c r="F5" i="20"/>
  <c r="B6" i="17"/>
  <c r="B6" i="25"/>
  <c r="B9" i="17"/>
  <c r="A5" i="28"/>
  <c r="B6" i="19"/>
  <c r="E6" i="5"/>
  <c r="F5" i="19"/>
  <c r="B6" i="26"/>
  <c r="E6" i="26" s="1"/>
  <c r="B6" i="22"/>
  <c r="B7" i="22" s="1"/>
  <c r="H5" i="21"/>
  <c r="A5" i="19"/>
  <c r="G5" i="19"/>
  <c r="B6" i="24"/>
  <c r="E6" i="24" s="1"/>
  <c r="F5" i="27"/>
  <c r="A5" i="22"/>
  <c r="F5" i="25"/>
  <c r="F5" i="26"/>
  <c r="B6" i="28"/>
  <c r="B7" i="28" s="1"/>
  <c r="A5" i="24"/>
  <c r="F5" i="24"/>
  <c r="H5" i="25"/>
  <c r="H5" i="26"/>
  <c r="F5" i="28"/>
  <c r="H5" i="24"/>
  <c r="A5" i="25"/>
  <c r="A5" i="26"/>
  <c r="H5" i="28"/>
  <c r="B6" i="20"/>
  <c r="E6" i="20" s="1"/>
  <c r="A5" i="27"/>
  <c r="A6" i="5"/>
  <c r="F6" i="5"/>
  <c r="B7" i="5"/>
  <c r="H5" i="27"/>
  <c r="B6" i="27"/>
  <c r="G6" i="27" s="1"/>
  <c r="H6" i="24"/>
  <c r="B6" i="21"/>
  <c r="B7" i="21" s="1"/>
  <c r="A5" i="21"/>
  <c r="G5" i="21"/>
  <c r="H6" i="29"/>
  <c r="B7" i="29"/>
  <c r="A6" i="29"/>
  <c r="F6" i="27"/>
  <c r="H6" i="25"/>
  <c r="G6" i="25"/>
  <c r="E6" i="25"/>
  <c r="B7" i="25"/>
  <c r="F6" i="25"/>
  <c r="A6" i="25"/>
  <c r="A6" i="19"/>
  <c r="B7" i="19"/>
  <c r="E6" i="19"/>
  <c r="G6" i="19"/>
  <c r="F6" i="19"/>
  <c r="H6" i="19"/>
  <c r="H6" i="23"/>
  <c r="E6" i="23"/>
  <c r="F6" i="23"/>
  <c r="A6" i="23"/>
  <c r="B7" i="23"/>
  <c r="G6" i="23"/>
  <c r="H6" i="22"/>
  <c r="A6" i="22"/>
  <c r="H6" i="20"/>
  <c r="G6" i="28" l="1"/>
  <c r="G6" i="26"/>
  <c r="H6" i="26"/>
  <c r="A6" i="26"/>
  <c r="E6" i="21"/>
  <c r="F6" i="26"/>
  <c r="F6" i="20"/>
  <c r="F6" i="22"/>
  <c r="G6" i="22"/>
  <c r="G6" i="24"/>
  <c r="A6" i="24"/>
  <c r="G6" i="20"/>
  <c r="A6" i="20"/>
  <c r="E6" i="22"/>
  <c r="B7" i="26"/>
  <c r="E7" i="26" s="1"/>
  <c r="F6" i="24"/>
  <c r="B7" i="20"/>
  <c r="B8" i="20" s="1"/>
  <c r="H6" i="27"/>
  <c r="B7" i="24"/>
  <c r="B7" i="27"/>
  <c r="F7" i="27" s="1"/>
  <c r="A6" i="28"/>
  <c r="E6" i="28"/>
  <c r="E6" i="27"/>
  <c r="F6" i="28"/>
  <c r="H6" i="28"/>
  <c r="A6" i="27"/>
  <c r="A7" i="5"/>
  <c r="B8" i="5"/>
  <c r="E7" i="5"/>
  <c r="H6" i="21"/>
  <c r="G6" i="21"/>
  <c r="A6" i="21"/>
  <c r="F6" i="21"/>
  <c r="E7" i="29"/>
  <c r="A7" i="29"/>
  <c r="H7" i="29"/>
  <c r="B8" i="29"/>
  <c r="G7" i="29"/>
  <c r="F7" i="29"/>
  <c r="E7" i="28"/>
  <c r="B8" i="28"/>
  <c r="H7" i="28"/>
  <c r="A7" i="28"/>
  <c r="G7" i="28"/>
  <c r="F7" i="28"/>
  <c r="F7" i="26"/>
  <c r="E7" i="25"/>
  <c r="G7" i="25" s="1"/>
  <c r="F7" i="25"/>
  <c r="B8" i="25"/>
  <c r="A7" i="25"/>
  <c r="H7" i="19"/>
  <c r="F7" i="19"/>
  <c r="E7" i="19"/>
  <c r="A7" i="19"/>
  <c r="B8" i="19"/>
  <c r="G7" i="19"/>
  <c r="E7" i="21"/>
  <c r="G7" i="21" s="1"/>
  <c r="B8" i="21"/>
  <c r="A7" i="21"/>
  <c r="E7" i="23"/>
  <c r="G7" i="23" s="1"/>
  <c r="H7" i="23"/>
  <c r="B8" i="23"/>
  <c r="A7" i="23"/>
  <c r="F7" i="23"/>
  <c r="A7" i="22"/>
  <c r="E7" i="22"/>
  <c r="G7" i="22" s="1"/>
  <c r="B8" i="22"/>
  <c r="H7" i="26" l="1"/>
  <c r="G7" i="20"/>
  <c r="B8" i="27"/>
  <c r="B9" i="27" s="1"/>
  <c r="G7" i="27"/>
  <c r="H7" i="27"/>
  <c r="E7" i="27"/>
  <c r="B8" i="26"/>
  <c r="A8" i="26" s="1"/>
  <c r="A7" i="26"/>
  <c r="G7" i="26"/>
  <c r="E7" i="20"/>
  <c r="H7" i="22"/>
  <c r="F7" i="20"/>
  <c r="F7" i="22"/>
  <c r="A7" i="20"/>
  <c r="H7" i="20"/>
  <c r="A7" i="27"/>
  <c r="A7" i="24"/>
  <c r="B8" i="24"/>
  <c r="E7" i="24"/>
  <c r="F7" i="5"/>
  <c r="G7" i="5"/>
  <c r="E8" i="5"/>
  <c r="F8" i="5"/>
  <c r="B9" i="5"/>
  <c r="H8" i="5"/>
  <c r="G8" i="5"/>
  <c r="A8" i="5"/>
  <c r="H7" i="5"/>
  <c r="B9" i="29"/>
  <c r="A8" i="29"/>
  <c r="E8" i="29"/>
  <c r="F8" i="29" s="1"/>
  <c r="B9" i="28"/>
  <c r="F8" i="28"/>
  <c r="A8" i="28"/>
  <c r="G8" i="28"/>
  <c r="H8" i="28"/>
  <c r="A8" i="27"/>
  <c r="E8" i="27"/>
  <c r="F8" i="27" s="1"/>
  <c r="G8" i="27"/>
  <c r="B9" i="26"/>
  <c r="E8" i="26"/>
  <c r="F8" i="26" s="1"/>
  <c r="H7" i="25"/>
  <c r="B9" i="25"/>
  <c r="F8" i="25"/>
  <c r="A8" i="25"/>
  <c r="E8" i="25"/>
  <c r="G8" i="25"/>
  <c r="H8" i="25"/>
  <c r="H7" i="21"/>
  <c r="F8" i="19"/>
  <c r="G8" i="19"/>
  <c r="B9" i="19"/>
  <c r="F9" i="19" s="1"/>
  <c r="H8" i="19"/>
  <c r="E8" i="19"/>
  <c r="A8" i="19"/>
  <c r="B9" i="23"/>
  <c r="F8" i="23"/>
  <c r="A8" i="23"/>
  <c r="H8" i="23"/>
  <c r="E8" i="23"/>
  <c r="G8" i="23"/>
  <c r="F7" i="21"/>
  <c r="A8" i="21"/>
  <c r="G8" i="21"/>
  <c r="H8" i="21"/>
  <c r="F8" i="21"/>
  <c r="E8" i="21"/>
  <c r="B9" i="21"/>
  <c r="G8" i="20"/>
  <c r="A8" i="20"/>
  <c r="E8" i="20"/>
  <c r="H8" i="20" s="1"/>
  <c r="B9" i="20"/>
  <c r="F8" i="20"/>
  <c r="E8" i="22"/>
  <c r="B9" i="22"/>
  <c r="A8" i="22"/>
  <c r="G8" i="22"/>
  <c r="F8" i="22"/>
  <c r="H8" i="22"/>
  <c r="H8" i="27" l="1"/>
  <c r="G9" i="19"/>
  <c r="F7" i="24"/>
  <c r="H7" i="24"/>
  <c r="G7" i="24"/>
  <c r="B9" i="24"/>
  <c r="G8" i="24"/>
  <c r="A8" i="24"/>
  <c r="H8" i="24"/>
  <c r="F8" i="24"/>
  <c r="E8" i="24"/>
  <c r="F9" i="5"/>
  <c r="B10" i="5"/>
  <c r="E9" i="5"/>
  <c r="H9" i="5" s="1"/>
  <c r="G9" i="5"/>
  <c r="A9" i="5"/>
  <c r="G8" i="26"/>
  <c r="H8" i="29"/>
  <c r="G8" i="29"/>
  <c r="G9" i="29"/>
  <c r="B10" i="29"/>
  <c r="F9" i="29"/>
  <c r="A9" i="29"/>
  <c r="H9" i="29"/>
  <c r="E9" i="29"/>
  <c r="G9" i="28"/>
  <c r="H9" i="28"/>
  <c r="B10" i="28"/>
  <c r="F9" i="28"/>
  <c r="A9" i="28"/>
  <c r="E9" i="28"/>
  <c r="G9" i="27"/>
  <c r="B10" i="27"/>
  <c r="F9" i="27"/>
  <c r="A9" i="27"/>
  <c r="E9" i="27"/>
  <c r="H9" i="27"/>
  <c r="H8" i="26"/>
  <c r="G9" i="26"/>
  <c r="H9" i="26"/>
  <c r="B10" i="26"/>
  <c r="F9" i="26"/>
  <c r="A9" i="26"/>
  <c r="E9" i="26"/>
  <c r="G9" i="25"/>
  <c r="B10" i="25"/>
  <c r="F9" i="25"/>
  <c r="A9" i="25"/>
  <c r="H9" i="25"/>
  <c r="E9" i="25"/>
  <c r="B10" i="19"/>
  <c r="A9" i="19"/>
  <c r="E9" i="19"/>
  <c r="H9" i="19"/>
  <c r="B10" i="23"/>
  <c r="A9" i="23"/>
  <c r="E9" i="23"/>
  <c r="F9" i="23" s="1"/>
  <c r="H9" i="21"/>
  <c r="G9" i="21"/>
  <c r="E9" i="21"/>
  <c r="A9" i="21"/>
  <c r="F9" i="21"/>
  <c r="B10" i="21"/>
  <c r="E9" i="20"/>
  <c r="H9" i="20"/>
  <c r="F9" i="20"/>
  <c r="A9" i="20"/>
  <c r="G9" i="20"/>
  <c r="B10" i="20"/>
  <c r="F9" i="22"/>
  <c r="B10" i="22"/>
  <c r="A9" i="22"/>
  <c r="E9" i="22"/>
  <c r="H9" i="22"/>
  <c r="G9" i="22"/>
  <c r="E9" i="24" l="1"/>
  <c r="G9" i="24" s="1"/>
  <c r="B10" i="24"/>
  <c r="H9" i="24"/>
  <c r="A9" i="24"/>
  <c r="F10" i="5"/>
  <c r="A10" i="5"/>
  <c r="B11" i="5"/>
  <c r="H10" i="5"/>
  <c r="G10" i="5"/>
  <c r="F10" i="29"/>
  <c r="H10" i="29"/>
  <c r="B11" i="29"/>
  <c r="G10" i="29"/>
  <c r="A10" i="29"/>
  <c r="H10" i="28"/>
  <c r="F10" i="28"/>
  <c r="G10" i="28"/>
  <c r="A10" i="28"/>
  <c r="B11" i="28"/>
  <c r="F10" i="27"/>
  <c r="H10" i="27"/>
  <c r="G10" i="27"/>
  <c r="A10" i="27"/>
  <c r="B11" i="27"/>
  <c r="H10" i="26"/>
  <c r="G10" i="26"/>
  <c r="A10" i="26"/>
  <c r="B11" i="26"/>
  <c r="F10" i="26"/>
  <c r="H10" i="25"/>
  <c r="B11" i="25"/>
  <c r="G10" i="25"/>
  <c r="A10" i="25"/>
  <c r="F10" i="25"/>
  <c r="B11" i="19"/>
  <c r="G10" i="19"/>
  <c r="A10" i="19"/>
  <c r="F10" i="19"/>
  <c r="H10" i="19"/>
  <c r="H9" i="23"/>
  <c r="F10" i="23"/>
  <c r="H10" i="23"/>
  <c r="A10" i="23"/>
  <c r="G10" i="23"/>
  <c r="B11" i="23"/>
  <c r="G9" i="23"/>
  <c r="F10" i="21"/>
  <c r="A10" i="21"/>
  <c r="B11" i="21"/>
  <c r="H10" i="21"/>
  <c r="G10" i="21"/>
  <c r="H10" i="20"/>
  <c r="A10" i="20"/>
  <c r="G10" i="20"/>
  <c r="B11" i="20"/>
  <c r="F10" i="20"/>
  <c r="A10" i="22"/>
  <c r="H10" i="22"/>
  <c r="B11" i="22"/>
  <c r="F10" i="22"/>
  <c r="G10" i="22"/>
  <c r="F9" i="24" l="1"/>
  <c r="A10" i="24"/>
  <c r="F10" i="24"/>
  <c r="H10" i="24"/>
  <c r="B11" i="24"/>
  <c r="G10" i="24"/>
  <c r="G11" i="5"/>
  <c r="H11" i="5"/>
  <c r="A11" i="5"/>
  <c r="E11" i="5"/>
  <c r="B12" i="5"/>
  <c r="F11" i="5"/>
  <c r="B12" i="29"/>
  <c r="F11" i="29"/>
  <c r="A11" i="29"/>
  <c r="G11" i="29"/>
  <c r="E11" i="29"/>
  <c r="H11" i="29"/>
  <c r="B12" i="28"/>
  <c r="F11" i="28"/>
  <c r="A11" i="28"/>
  <c r="E11" i="28"/>
  <c r="G11" i="28"/>
  <c r="H11" i="28"/>
  <c r="B12" i="27"/>
  <c r="F11" i="27"/>
  <c r="A11" i="27"/>
  <c r="G11" i="27"/>
  <c r="E11" i="27"/>
  <c r="H11" i="27"/>
  <c r="B12" i="26"/>
  <c r="F11" i="26"/>
  <c r="A11" i="26"/>
  <c r="G11" i="26"/>
  <c r="E11" i="26"/>
  <c r="H11" i="26"/>
  <c r="B12" i="25"/>
  <c r="A11" i="25"/>
  <c r="E11" i="25"/>
  <c r="F11" i="25" s="1"/>
  <c r="B12" i="19"/>
  <c r="E11" i="19"/>
  <c r="H11" i="19" s="1"/>
  <c r="A11" i="19"/>
  <c r="E11" i="21"/>
  <c r="F11" i="21"/>
  <c r="H11" i="21"/>
  <c r="A11" i="21"/>
  <c r="B12" i="21"/>
  <c r="H12" i="21" s="1"/>
  <c r="G11" i="21"/>
  <c r="G11" i="23"/>
  <c r="A11" i="23"/>
  <c r="B12" i="23"/>
  <c r="E11" i="23"/>
  <c r="F11" i="23" s="1"/>
  <c r="H11" i="22"/>
  <c r="E11" i="22"/>
  <c r="G11" i="22"/>
  <c r="F11" i="22"/>
  <c r="A11" i="22"/>
  <c r="B12" i="22"/>
  <c r="F11" i="20"/>
  <c r="H11" i="20"/>
  <c r="G11" i="20"/>
  <c r="E11" i="20"/>
  <c r="A11" i="20"/>
  <c r="B12" i="20"/>
  <c r="H11" i="25" l="1"/>
  <c r="H11" i="23"/>
  <c r="H11" i="24"/>
  <c r="A11" i="24"/>
  <c r="E11" i="24"/>
  <c r="F11" i="24"/>
  <c r="G11" i="24"/>
  <c r="B12" i="24"/>
  <c r="B13" i="5"/>
  <c r="E12" i="5"/>
  <c r="F12" i="5" s="1"/>
  <c r="H12" i="5"/>
  <c r="A12" i="5"/>
  <c r="G12" i="5"/>
  <c r="G12" i="29"/>
  <c r="H12" i="29"/>
  <c r="B13" i="29"/>
  <c r="F12" i="29"/>
  <c r="A12" i="29"/>
  <c r="E12" i="29"/>
  <c r="B13" i="28"/>
  <c r="A12" i="28"/>
  <c r="E12" i="28"/>
  <c r="F12" i="28" s="1"/>
  <c r="G12" i="27"/>
  <c r="H12" i="27"/>
  <c r="B13" i="27"/>
  <c r="F12" i="27"/>
  <c r="A12" i="27"/>
  <c r="E12" i="27"/>
  <c r="G12" i="26"/>
  <c r="B13" i="26"/>
  <c r="F12" i="26"/>
  <c r="A12" i="26"/>
  <c r="E12" i="26"/>
  <c r="H12" i="26"/>
  <c r="G11" i="25"/>
  <c r="G12" i="25"/>
  <c r="B13" i="25"/>
  <c r="F12" i="25"/>
  <c r="A12" i="25"/>
  <c r="E12" i="25"/>
  <c r="H12" i="25"/>
  <c r="F12" i="21"/>
  <c r="G11" i="19"/>
  <c r="F11" i="19"/>
  <c r="E12" i="19"/>
  <c r="A12" i="19"/>
  <c r="B13" i="19"/>
  <c r="H12" i="19"/>
  <c r="F12" i="19"/>
  <c r="G12" i="19"/>
  <c r="A12" i="23"/>
  <c r="B13" i="23"/>
  <c r="E12" i="23"/>
  <c r="H12" i="23"/>
  <c r="F12" i="23"/>
  <c r="G12" i="23"/>
  <c r="A12" i="21"/>
  <c r="B13" i="21"/>
  <c r="E12" i="21"/>
  <c r="G12" i="21" s="1"/>
  <c r="B13" i="20"/>
  <c r="G12" i="20"/>
  <c r="A12" i="20"/>
  <c r="E12" i="20"/>
  <c r="F12" i="20" s="1"/>
  <c r="E12" i="22"/>
  <c r="F12" i="22" s="1"/>
  <c r="B13" i="22"/>
  <c r="A12" i="22"/>
  <c r="H12" i="28" l="1"/>
  <c r="H12" i="20"/>
  <c r="G12" i="28"/>
  <c r="E12" i="24"/>
  <c r="H12" i="24" s="1"/>
  <c r="G12" i="24"/>
  <c r="A12" i="24"/>
  <c r="B13" i="24"/>
  <c r="F12" i="24"/>
  <c r="H13" i="5"/>
  <c r="A13" i="5"/>
  <c r="G13" i="5"/>
  <c r="F13" i="5"/>
  <c r="B14" i="5"/>
  <c r="E13" i="5"/>
  <c r="H13" i="29"/>
  <c r="G13" i="29"/>
  <c r="B14" i="29"/>
  <c r="F13" i="29"/>
  <c r="A13" i="29"/>
  <c r="E13" i="29"/>
  <c r="E13" i="28"/>
  <c r="H13" i="28" s="1"/>
  <c r="B14" i="28"/>
  <c r="A13" i="28"/>
  <c r="B14" i="27"/>
  <c r="A13" i="27"/>
  <c r="E13" i="27"/>
  <c r="H13" i="27" s="1"/>
  <c r="H13" i="26"/>
  <c r="G13" i="26"/>
  <c r="B14" i="26"/>
  <c r="F13" i="26"/>
  <c r="A13" i="26"/>
  <c r="E13" i="26"/>
  <c r="B14" i="25"/>
  <c r="F13" i="25"/>
  <c r="A13" i="25"/>
  <c r="E13" i="25"/>
  <c r="H13" i="25" s="1"/>
  <c r="B14" i="19"/>
  <c r="A13" i="19"/>
  <c r="E13" i="19"/>
  <c r="F13" i="19" s="1"/>
  <c r="H13" i="19"/>
  <c r="H12" i="22"/>
  <c r="G12" i="22"/>
  <c r="G13" i="21"/>
  <c r="E13" i="21"/>
  <c r="A13" i="21"/>
  <c r="F13" i="21"/>
  <c r="H13" i="21"/>
  <c r="B14" i="21"/>
  <c r="F13" i="23"/>
  <c r="A13" i="23"/>
  <c r="H13" i="23"/>
  <c r="B14" i="23"/>
  <c r="G13" i="23"/>
  <c r="E13" i="23"/>
  <c r="F13" i="20"/>
  <c r="A13" i="20"/>
  <c r="E13" i="20"/>
  <c r="H13" i="20"/>
  <c r="B14" i="20"/>
  <c r="G13" i="20"/>
  <c r="H13" i="22"/>
  <c r="E13" i="22"/>
  <c r="G13" i="22"/>
  <c r="F13" i="22"/>
  <c r="A13" i="22"/>
  <c r="B14" i="22"/>
  <c r="G13" i="19" l="1"/>
  <c r="G13" i="25"/>
  <c r="F13" i="24"/>
  <c r="H13" i="24"/>
  <c r="E13" i="24"/>
  <c r="A13" i="24"/>
  <c r="B14" i="24"/>
  <c r="G13" i="24"/>
  <c r="B15" i="5"/>
  <c r="E14" i="5"/>
  <c r="F14" i="5" s="1"/>
  <c r="A14" i="5"/>
  <c r="E14" i="29"/>
  <c r="F14" i="29"/>
  <c r="H14" i="29"/>
  <c r="A14" i="29"/>
  <c r="G14" i="29"/>
  <c r="B15" i="29"/>
  <c r="E14" i="28"/>
  <c r="F14" i="28"/>
  <c r="H14" i="28"/>
  <c r="B15" i="28"/>
  <c r="G14" i="28"/>
  <c r="A14" i="28"/>
  <c r="G13" i="28"/>
  <c r="F13" i="28"/>
  <c r="F13" i="27"/>
  <c r="G13" i="27"/>
  <c r="E14" i="27"/>
  <c r="B15" i="27"/>
  <c r="A14" i="27"/>
  <c r="H14" i="27"/>
  <c r="G14" i="27"/>
  <c r="F14" i="27"/>
  <c r="E14" i="26"/>
  <c r="H14" i="26"/>
  <c r="G14" i="26"/>
  <c r="B15" i="26"/>
  <c r="F14" i="26"/>
  <c r="A14" i="26"/>
  <c r="E14" i="25"/>
  <c r="H14" i="25"/>
  <c r="B15" i="25"/>
  <c r="A14" i="25"/>
  <c r="G14" i="25"/>
  <c r="F14" i="25"/>
  <c r="E14" i="19"/>
  <c r="A14" i="19"/>
  <c r="B15" i="19"/>
  <c r="G14" i="19"/>
  <c r="F14" i="19"/>
  <c r="H14" i="19"/>
  <c r="E14" i="21"/>
  <c r="F14" i="21" s="1"/>
  <c r="A14" i="21"/>
  <c r="B15" i="21"/>
  <c r="E14" i="23"/>
  <c r="G14" i="23" s="1"/>
  <c r="A14" i="23"/>
  <c r="B15" i="23"/>
  <c r="F14" i="23"/>
  <c r="H14" i="23"/>
  <c r="G14" i="22"/>
  <c r="F14" i="22"/>
  <c r="E14" i="22"/>
  <c r="H14" i="22" s="1"/>
  <c r="A14" i="22"/>
  <c r="B15" i="22"/>
  <c r="H14" i="20"/>
  <c r="B15" i="20"/>
  <c r="G14" i="20"/>
  <c r="F14" i="20"/>
  <c r="A14" i="20"/>
  <c r="E14" i="20"/>
  <c r="G14" i="5" l="1"/>
  <c r="E14" i="24"/>
  <c r="A14" i="24"/>
  <c r="B15" i="24"/>
  <c r="B16" i="5"/>
  <c r="E15" i="5"/>
  <c r="G15" i="5"/>
  <c r="A15" i="5"/>
  <c r="H15" i="5"/>
  <c r="F15" i="5"/>
  <c r="H14" i="5"/>
  <c r="B16" i="29"/>
  <c r="A15" i="29"/>
  <c r="E15" i="29"/>
  <c r="F15" i="29" s="1"/>
  <c r="B16" i="28"/>
  <c r="F15" i="28"/>
  <c r="A15" i="28"/>
  <c r="G15" i="28"/>
  <c r="E15" i="28"/>
  <c r="H15" i="28"/>
  <c r="B16" i="27"/>
  <c r="A15" i="27"/>
  <c r="E15" i="27"/>
  <c r="G15" i="27" s="1"/>
  <c r="B16" i="26"/>
  <c r="A15" i="26"/>
  <c r="E15" i="26"/>
  <c r="F15" i="26" s="1"/>
  <c r="B16" i="25"/>
  <c r="F15" i="25"/>
  <c r="A15" i="25"/>
  <c r="E15" i="25"/>
  <c r="G15" i="25"/>
  <c r="H15" i="25"/>
  <c r="G14" i="21"/>
  <c r="H14" i="21" s="1"/>
  <c r="F15" i="19"/>
  <c r="G15" i="19"/>
  <c r="E15" i="19"/>
  <c r="B16" i="19"/>
  <c r="A15" i="19"/>
  <c r="H15" i="19"/>
  <c r="F15" i="23"/>
  <c r="G15" i="23"/>
  <c r="H15" i="23"/>
  <c r="A15" i="23"/>
  <c r="B16" i="23"/>
  <c r="E15" i="23"/>
  <c r="G15" i="21"/>
  <c r="A15" i="21"/>
  <c r="E15" i="21"/>
  <c r="B16" i="21"/>
  <c r="H15" i="21"/>
  <c r="F15" i="21"/>
  <c r="F15" i="22"/>
  <c r="A15" i="22"/>
  <c r="B16" i="22"/>
  <c r="H15" i="22"/>
  <c r="E15" i="22"/>
  <c r="G15" i="22"/>
  <c r="A15" i="20"/>
  <c r="E15" i="20"/>
  <c r="G15" i="20" s="1"/>
  <c r="B16" i="20"/>
  <c r="H15" i="27" l="1"/>
  <c r="F15" i="27"/>
  <c r="B16" i="24"/>
  <c r="G15" i="24"/>
  <c r="E15" i="24"/>
  <c r="F15" i="24"/>
  <c r="A15" i="24"/>
  <c r="H15" i="24"/>
  <c r="G14" i="24"/>
  <c r="H14" i="24"/>
  <c r="F14" i="24"/>
  <c r="H15" i="26"/>
  <c r="H16" i="5"/>
  <c r="E16" i="5"/>
  <c r="F16" i="5" s="1"/>
  <c r="B17" i="5"/>
  <c r="A16" i="5"/>
  <c r="G16" i="5"/>
  <c r="G15" i="29"/>
  <c r="G15" i="26"/>
  <c r="H15" i="29"/>
  <c r="G16" i="29"/>
  <c r="B17" i="29"/>
  <c r="F16" i="29"/>
  <c r="A16" i="29"/>
  <c r="H16" i="29"/>
  <c r="E16" i="29"/>
  <c r="G16" i="28"/>
  <c r="H16" i="28"/>
  <c r="B17" i="28"/>
  <c r="F16" i="28"/>
  <c r="A16" i="28"/>
  <c r="E16" i="28"/>
  <c r="G16" i="27"/>
  <c r="H16" i="27"/>
  <c r="B17" i="27"/>
  <c r="F16" i="27"/>
  <c r="A16" i="27"/>
  <c r="E16" i="27"/>
  <c r="G16" i="26"/>
  <c r="B17" i="26"/>
  <c r="F16" i="26"/>
  <c r="A16" i="26"/>
  <c r="E16" i="26"/>
  <c r="H16" i="26"/>
  <c r="G16" i="25"/>
  <c r="B17" i="25"/>
  <c r="F16" i="25"/>
  <c r="A16" i="25"/>
  <c r="H16" i="25"/>
  <c r="E16" i="25"/>
  <c r="B17" i="19"/>
  <c r="F16" i="19"/>
  <c r="A16" i="19"/>
  <c r="E16" i="19"/>
  <c r="G16" i="19" s="1"/>
  <c r="H16" i="19"/>
  <c r="B17" i="21"/>
  <c r="G16" i="21"/>
  <c r="E16" i="21"/>
  <c r="F16" i="21"/>
  <c r="A16" i="21"/>
  <c r="H16" i="21"/>
  <c r="E16" i="23"/>
  <c r="G16" i="23" s="1"/>
  <c r="A16" i="23"/>
  <c r="B17" i="23"/>
  <c r="F15" i="20"/>
  <c r="H15" i="20"/>
  <c r="E16" i="22"/>
  <c r="A16" i="22"/>
  <c r="B17" i="22"/>
  <c r="H16" i="22"/>
  <c r="G16" i="22"/>
  <c r="F16" i="22"/>
  <c r="G16" i="20"/>
  <c r="E16" i="20"/>
  <c r="A16" i="20"/>
  <c r="H16" i="20"/>
  <c r="F16" i="20"/>
  <c r="B17" i="20"/>
  <c r="E16" i="24" l="1"/>
  <c r="F16" i="24"/>
  <c r="G16" i="24"/>
  <c r="A16" i="24"/>
  <c r="H16" i="24"/>
  <c r="B17" i="24"/>
  <c r="H17" i="5"/>
  <c r="E17" i="5"/>
  <c r="A17" i="5"/>
  <c r="G17" i="5"/>
  <c r="F17" i="5"/>
  <c r="B18" i="5"/>
  <c r="E17" i="29"/>
  <c r="H17" i="29" s="1"/>
  <c r="B18" i="29"/>
  <c r="A17" i="29"/>
  <c r="B18" i="28"/>
  <c r="A17" i="28"/>
  <c r="E17" i="28"/>
  <c r="H17" i="28" s="1"/>
  <c r="H17" i="27"/>
  <c r="E17" i="27"/>
  <c r="G17" i="27"/>
  <c r="B18" i="27"/>
  <c r="F17" i="27"/>
  <c r="A17" i="27"/>
  <c r="B18" i="26"/>
  <c r="F17" i="26"/>
  <c r="A17" i="26"/>
  <c r="E17" i="26"/>
  <c r="H17" i="26" s="1"/>
  <c r="H17" i="25"/>
  <c r="G17" i="25"/>
  <c r="E17" i="25"/>
  <c r="B18" i="25"/>
  <c r="F17" i="25"/>
  <c r="A17" i="25"/>
  <c r="F16" i="23"/>
  <c r="F17" i="19"/>
  <c r="H17" i="19"/>
  <c r="G17" i="19"/>
  <c r="E17" i="19"/>
  <c r="A17" i="19"/>
  <c r="B18" i="19"/>
  <c r="H16" i="23"/>
  <c r="B18" i="23"/>
  <c r="E17" i="23"/>
  <c r="F17" i="23"/>
  <c r="A17" i="23"/>
  <c r="H17" i="23"/>
  <c r="G17" i="23"/>
  <c r="G17" i="21"/>
  <c r="F17" i="21"/>
  <c r="A17" i="21"/>
  <c r="E17" i="21"/>
  <c r="B18" i="21"/>
  <c r="H17" i="21"/>
  <c r="A17" i="20"/>
  <c r="B18" i="20"/>
  <c r="E17" i="20"/>
  <c r="F17" i="20" s="1"/>
  <c r="E17" i="22"/>
  <c r="A17" i="22"/>
  <c r="H17" i="22"/>
  <c r="F17" i="22"/>
  <c r="B18" i="22"/>
  <c r="G17" i="22"/>
  <c r="G17" i="26" l="1"/>
  <c r="E17" i="24"/>
  <c r="G17" i="24"/>
  <c r="A17" i="24"/>
  <c r="H17" i="24"/>
  <c r="B18" i="24"/>
  <c r="F17" i="24"/>
  <c r="A18" i="5"/>
  <c r="H18" i="5"/>
  <c r="E18" i="5"/>
  <c r="B19" i="5"/>
  <c r="F18" i="5"/>
  <c r="G18" i="5"/>
  <c r="E18" i="29"/>
  <c r="H18" i="29"/>
  <c r="F18" i="29"/>
  <c r="G18" i="29"/>
  <c r="B19" i="29"/>
  <c r="A18" i="29"/>
  <c r="G17" i="29"/>
  <c r="F17" i="29"/>
  <c r="F17" i="28"/>
  <c r="G17" i="28"/>
  <c r="E18" i="28"/>
  <c r="F18" i="28"/>
  <c r="H18" i="28"/>
  <c r="A18" i="28"/>
  <c r="G18" i="28"/>
  <c r="B19" i="28"/>
  <c r="E18" i="27"/>
  <c r="F18" i="27"/>
  <c r="H18" i="27"/>
  <c r="G18" i="27"/>
  <c r="B19" i="27"/>
  <c r="A18" i="27"/>
  <c r="E18" i="26"/>
  <c r="A18" i="26"/>
  <c r="H18" i="26"/>
  <c r="F18" i="26"/>
  <c r="G18" i="26"/>
  <c r="B19" i="26"/>
  <c r="E18" i="25"/>
  <c r="H18" i="25" s="1"/>
  <c r="B19" i="25"/>
  <c r="A18" i="25"/>
  <c r="A18" i="19"/>
  <c r="E18" i="19"/>
  <c r="B19" i="19"/>
  <c r="G17" i="20"/>
  <c r="H17" i="20"/>
  <c r="F18" i="21"/>
  <c r="E18" i="21"/>
  <c r="A18" i="21"/>
  <c r="B19" i="21"/>
  <c r="G19" i="21" s="1"/>
  <c r="H18" i="21"/>
  <c r="G18" i="21"/>
  <c r="E18" i="23"/>
  <c r="G18" i="23" s="1"/>
  <c r="A18" i="23"/>
  <c r="B19" i="23"/>
  <c r="H18" i="20"/>
  <c r="B19" i="20"/>
  <c r="G18" i="20"/>
  <c r="F18" i="20"/>
  <c r="A18" i="20"/>
  <c r="E18" i="20"/>
  <c r="H18" i="22"/>
  <c r="E18" i="22"/>
  <c r="F18" i="22"/>
  <c r="A18" i="22"/>
  <c r="G18" i="22"/>
  <c r="B19" i="22"/>
  <c r="H19" i="21"/>
  <c r="F18" i="25" l="1"/>
  <c r="F18" i="23"/>
  <c r="H18" i="23"/>
  <c r="B19" i="24"/>
  <c r="A18" i="24"/>
  <c r="H18" i="24"/>
  <c r="G18" i="24"/>
  <c r="E18" i="24"/>
  <c r="F18" i="24"/>
  <c r="H19" i="5"/>
  <c r="B20" i="5"/>
  <c r="G19" i="5"/>
  <c r="E19" i="5"/>
  <c r="A19" i="5"/>
  <c r="F19" i="5"/>
  <c r="B20" i="29"/>
  <c r="F19" i="29"/>
  <c r="A19" i="29"/>
  <c r="E19" i="29"/>
  <c r="H19" i="29"/>
  <c r="G19" i="29"/>
  <c r="B20" i="28"/>
  <c r="A19" i="28"/>
  <c r="G19" i="28"/>
  <c r="E19" i="28"/>
  <c r="F19" i="28" s="1"/>
  <c r="B20" i="27"/>
  <c r="F19" i="27"/>
  <c r="A19" i="27"/>
  <c r="G19" i="27"/>
  <c r="E19" i="27"/>
  <c r="H19" i="27"/>
  <c r="B20" i="26"/>
  <c r="F19" i="26"/>
  <c r="A19" i="26"/>
  <c r="E19" i="26"/>
  <c r="H19" i="26"/>
  <c r="G19" i="26"/>
  <c r="G18" i="25"/>
  <c r="B20" i="25"/>
  <c r="F19" i="25"/>
  <c r="A19" i="25"/>
  <c r="E19" i="25"/>
  <c r="G19" i="25"/>
  <c r="H19" i="25"/>
  <c r="H19" i="19"/>
  <c r="G19" i="19"/>
  <c r="F19" i="19"/>
  <c r="E19" i="19"/>
  <c r="A19" i="19"/>
  <c r="B20" i="19"/>
  <c r="G18" i="19"/>
  <c r="F18" i="19"/>
  <c r="H18" i="19"/>
  <c r="G19" i="23"/>
  <c r="E19" i="23"/>
  <c r="A19" i="23"/>
  <c r="F19" i="23"/>
  <c r="H19" i="23"/>
  <c r="B20" i="23"/>
  <c r="E19" i="21"/>
  <c r="F19" i="21" s="1"/>
  <c r="A19" i="21"/>
  <c r="B20" i="21"/>
  <c r="F19" i="20"/>
  <c r="A19" i="20"/>
  <c r="E19" i="20"/>
  <c r="H19" i="20" s="1"/>
  <c r="B20" i="20"/>
  <c r="G19" i="20"/>
  <c r="B20" i="22"/>
  <c r="E19" i="22"/>
  <c r="G19" i="22" s="1"/>
  <c r="A19" i="22"/>
  <c r="H19" i="28" l="1"/>
  <c r="B20" i="24"/>
  <c r="E19" i="24"/>
  <c r="F19" i="24" s="1"/>
  <c r="A19" i="24"/>
  <c r="G19" i="24"/>
  <c r="H19" i="24"/>
  <c r="H20" i="5"/>
  <c r="B21" i="5"/>
  <c r="G20" i="5"/>
  <c r="A20" i="5"/>
  <c r="F20" i="5"/>
  <c r="E20" i="5"/>
  <c r="G20" i="29"/>
  <c r="H20" i="29"/>
  <c r="B21" i="29"/>
  <c r="F20" i="29"/>
  <c r="A20" i="29"/>
  <c r="E20" i="29"/>
  <c r="B21" i="28"/>
  <c r="A20" i="28"/>
  <c r="E20" i="28"/>
  <c r="G20" i="28" s="1"/>
  <c r="B21" i="27"/>
  <c r="A20" i="27"/>
  <c r="E20" i="27"/>
  <c r="G20" i="27" s="1"/>
  <c r="G20" i="26"/>
  <c r="B21" i="26"/>
  <c r="F20" i="26"/>
  <c r="A20" i="26"/>
  <c r="E20" i="26"/>
  <c r="H20" i="26"/>
  <c r="B21" i="25"/>
  <c r="A20" i="25"/>
  <c r="E20" i="25"/>
  <c r="F20" i="25" s="1"/>
  <c r="E20" i="19"/>
  <c r="F20" i="19" s="1"/>
  <c r="A20" i="19"/>
  <c r="B21" i="19"/>
  <c r="H19" i="22"/>
  <c r="F19" i="22"/>
  <c r="A20" i="23"/>
  <c r="B21" i="23"/>
  <c r="G20" i="23"/>
  <c r="E20" i="23"/>
  <c r="H20" i="23"/>
  <c r="F20" i="23"/>
  <c r="E20" i="21"/>
  <c r="B21" i="21"/>
  <c r="H20" i="21"/>
  <c r="F20" i="21"/>
  <c r="G20" i="21"/>
  <c r="A20" i="21"/>
  <c r="H20" i="22"/>
  <c r="E20" i="22"/>
  <c r="G20" i="22"/>
  <c r="F20" i="22"/>
  <c r="A20" i="22"/>
  <c r="B21" i="22"/>
  <c r="H20" i="20"/>
  <c r="B21" i="20"/>
  <c r="G20" i="20"/>
  <c r="F20" i="20"/>
  <c r="A20" i="20"/>
  <c r="E20" i="20"/>
  <c r="G20" i="19" l="1"/>
  <c r="H20" i="25"/>
  <c r="G20" i="25"/>
  <c r="H20" i="19"/>
  <c r="A20" i="24"/>
  <c r="G20" i="24"/>
  <c r="F20" i="24"/>
  <c r="H20" i="24"/>
  <c r="B21" i="24"/>
  <c r="E20" i="24"/>
  <c r="A21" i="5"/>
  <c r="E21" i="5"/>
  <c r="F21" i="5" s="1"/>
  <c r="B22" i="5"/>
  <c r="H21" i="29"/>
  <c r="G21" i="29"/>
  <c r="E21" i="29"/>
  <c r="B22" i="29"/>
  <c r="F21" i="29"/>
  <c r="A21" i="29"/>
  <c r="F20" i="28"/>
  <c r="H21" i="28"/>
  <c r="G21" i="28"/>
  <c r="E21" i="28"/>
  <c r="B22" i="28"/>
  <c r="F21" i="28"/>
  <c r="A21" i="28"/>
  <c r="H20" i="28"/>
  <c r="F20" i="27"/>
  <c r="H20" i="27"/>
  <c r="H21" i="27"/>
  <c r="G21" i="27"/>
  <c r="B22" i="27"/>
  <c r="F21" i="27"/>
  <c r="A21" i="27"/>
  <c r="E21" i="27"/>
  <c r="H21" i="26"/>
  <c r="G21" i="26"/>
  <c r="B22" i="26"/>
  <c r="F21" i="26"/>
  <c r="A21" i="26"/>
  <c r="E21" i="26"/>
  <c r="G21" i="25"/>
  <c r="E21" i="25"/>
  <c r="H21" i="25" s="1"/>
  <c r="B22" i="25"/>
  <c r="A21" i="25"/>
  <c r="B22" i="19"/>
  <c r="H21" i="19"/>
  <c r="F21" i="19"/>
  <c r="E21" i="19"/>
  <c r="A21" i="19"/>
  <c r="G21" i="19"/>
  <c r="B22" i="23"/>
  <c r="A21" i="23"/>
  <c r="E21" i="23"/>
  <c r="F21" i="23" s="1"/>
  <c r="H21" i="23"/>
  <c r="G21" i="23"/>
  <c r="E21" i="21"/>
  <c r="H21" i="21" s="1"/>
  <c r="A21" i="21"/>
  <c r="B22" i="21"/>
  <c r="H21" i="20"/>
  <c r="B22" i="20"/>
  <c r="G21" i="20"/>
  <c r="E21" i="20"/>
  <c r="A21" i="20"/>
  <c r="F21" i="20"/>
  <c r="E21" i="22"/>
  <c r="G21" i="22" s="1"/>
  <c r="A21" i="22"/>
  <c r="F21" i="22"/>
  <c r="B22" i="22"/>
  <c r="H21" i="22" l="1"/>
  <c r="B22" i="24"/>
  <c r="A21" i="24"/>
  <c r="E21" i="24"/>
  <c r="F22" i="5"/>
  <c r="G22" i="5"/>
  <c r="H22" i="5"/>
  <c r="E22" i="5"/>
  <c r="B23" i="5"/>
  <c r="A22" i="5"/>
  <c r="G21" i="5"/>
  <c r="H21" i="5" s="1"/>
  <c r="G21" i="21"/>
  <c r="E22" i="29"/>
  <c r="H22" i="29" s="1"/>
  <c r="B23" i="29"/>
  <c r="A22" i="29"/>
  <c r="E22" i="28"/>
  <c r="B23" i="28"/>
  <c r="H22" i="28"/>
  <c r="F22" i="28"/>
  <c r="G22" i="28"/>
  <c r="A22" i="28"/>
  <c r="E22" i="27"/>
  <c r="H22" i="27" s="1"/>
  <c r="B23" i="27"/>
  <c r="A22" i="27"/>
  <c r="G22" i="27"/>
  <c r="E22" i="26"/>
  <c r="H22" i="26" s="1"/>
  <c r="B23" i="26"/>
  <c r="A22" i="26"/>
  <c r="E22" i="25"/>
  <c r="H22" i="25"/>
  <c r="F22" i="25"/>
  <c r="G22" i="25"/>
  <c r="B23" i="25"/>
  <c r="A22" i="25"/>
  <c r="F21" i="25"/>
  <c r="A22" i="19"/>
  <c r="F22" i="19"/>
  <c r="B23" i="19"/>
  <c r="G23" i="19" s="1"/>
  <c r="E22" i="19"/>
  <c r="H22" i="19"/>
  <c r="G22" i="19"/>
  <c r="E22" i="21"/>
  <c r="A22" i="21"/>
  <c r="G22" i="21"/>
  <c r="B23" i="21"/>
  <c r="H22" i="21"/>
  <c r="F22" i="21"/>
  <c r="F21" i="21"/>
  <c r="B23" i="23"/>
  <c r="H22" i="23"/>
  <c r="F22" i="23"/>
  <c r="A22" i="23"/>
  <c r="G22" i="23"/>
  <c r="E22" i="23"/>
  <c r="B23" i="20"/>
  <c r="A22" i="20"/>
  <c r="E22" i="20"/>
  <c r="G22" i="20" s="1"/>
  <c r="F22" i="22"/>
  <c r="A22" i="22"/>
  <c r="G22" i="22"/>
  <c r="B23" i="22"/>
  <c r="H22" i="22"/>
  <c r="E22" i="22"/>
  <c r="F22" i="27" l="1"/>
  <c r="H21" i="24"/>
  <c r="F21" i="24"/>
  <c r="G21" i="24"/>
  <c r="E22" i="24"/>
  <c r="G22" i="24"/>
  <c r="H22" i="24"/>
  <c r="F22" i="24"/>
  <c r="A22" i="24"/>
  <c r="B23" i="24"/>
  <c r="F23" i="19"/>
  <c r="A23" i="5"/>
  <c r="B24" i="5"/>
  <c r="E23" i="5"/>
  <c r="G23" i="5" s="1"/>
  <c r="F22" i="26"/>
  <c r="G22" i="29"/>
  <c r="F22" i="29"/>
  <c r="G22" i="26"/>
  <c r="B24" i="29"/>
  <c r="F23" i="29"/>
  <c r="A23" i="29"/>
  <c r="E23" i="29"/>
  <c r="H23" i="29"/>
  <c r="G23" i="29"/>
  <c r="B24" i="28"/>
  <c r="F23" i="28"/>
  <c r="A23" i="28"/>
  <c r="E23" i="28"/>
  <c r="G23" i="28"/>
  <c r="H23" i="28"/>
  <c r="B24" i="27"/>
  <c r="F23" i="27"/>
  <c r="A23" i="27"/>
  <c r="G23" i="27"/>
  <c r="E23" i="27"/>
  <c r="H23" i="27"/>
  <c r="B24" i="26"/>
  <c r="F23" i="26"/>
  <c r="A23" i="26"/>
  <c r="E23" i="26"/>
  <c r="H23" i="26"/>
  <c r="G23" i="26"/>
  <c r="B24" i="25"/>
  <c r="F23" i="25"/>
  <c r="A23" i="25"/>
  <c r="E23" i="25"/>
  <c r="H23" i="25"/>
  <c r="G23" i="25"/>
  <c r="B24" i="19"/>
  <c r="A23" i="19"/>
  <c r="E23" i="19"/>
  <c r="H23" i="19" s="1"/>
  <c r="A23" i="23"/>
  <c r="B24" i="23"/>
  <c r="E23" i="23"/>
  <c r="F23" i="23" s="1"/>
  <c r="E23" i="21"/>
  <c r="G23" i="21" s="1"/>
  <c r="H23" i="21"/>
  <c r="A23" i="21"/>
  <c r="F23" i="21"/>
  <c r="B24" i="21"/>
  <c r="F22" i="20"/>
  <c r="F23" i="20"/>
  <c r="A23" i="20"/>
  <c r="E23" i="20"/>
  <c r="H23" i="20"/>
  <c r="B24" i="20"/>
  <c r="G23" i="20"/>
  <c r="G23" i="22"/>
  <c r="H23" i="22"/>
  <c r="B24" i="22"/>
  <c r="A23" i="22"/>
  <c r="E23" i="22"/>
  <c r="F23" i="22"/>
  <c r="H22" i="20"/>
  <c r="F23" i="5" l="1"/>
  <c r="H23" i="5"/>
  <c r="A23" i="24"/>
  <c r="H23" i="24"/>
  <c r="E23" i="24"/>
  <c r="F23" i="24" s="1"/>
  <c r="G23" i="24"/>
  <c r="B24" i="24"/>
  <c r="E24" i="5"/>
  <c r="H24" i="5"/>
  <c r="B25" i="5"/>
  <c r="A24" i="5"/>
  <c r="G24" i="5"/>
  <c r="F24" i="5"/>
  <c r="H23" i="23"/>
  <c r="G23" i="23"/>
  <c r="B25" i="29"/>
  <c r="A24" i="29"/>
  <c r="E24" i="29"/>
  <c r="G24" i="29" s="1"/>
  <c r="H24" i="29"/>
  <c r="B25" i="28"/>
  <c r="A24" i="28"/>
  <c r="E24" i="28"/>
  <c r="F24" i="28" s="1"/>
  <c r="G24" i="27"/>
  <c r="B25" i="27"/>
  <c r="F24" i="27"/>
  <c r="A24" i="27"/>
  <c r="E24" i="27"/>
  <c r="H24" i="27"/>
  <c r="B25" i="26"/>
  <c r="F24" i="26"/>
  <c r="A24" i="26"/>
  <c r="E24" i="26"/>
  <c r="G24" i="26" s="1"/>
  <c r="G24" i="25"/>
  <c r="B25" i="25"/>
  <c r="F24" i="25"/>
  <c r="A24" i="25"/>
  <c r="E24" i="25"/>
  <c r="H24" i="25"/>
  <c r="H24" i="19"/>
  <c r="E24" i="19"/>
  <c r="B25" i="19"/>
  <c r="A24" i="19"/>
  <c r="F24" i="19"/>
  <c r="G24" i="19"/>
  <c r="A24" i="21"/>
  <c r="F24" i="21"/>
  <c r="H24" i="21"/>
  <c r="B25" i="21"/>
  <c r="G24" i="21"/>
  <c r="E24" i="21"/>
  <c r="H24" i="23"/>
  <c r="F24" i="23"/>
  <c r="E24" i="23"/>
  <c r="G24" i="23"/>
  <c r="A24" i="23"/>
  <c r="B25" i="23"/>
  <c r="E24" i="20"/>
  <c r="G24" i="20" s="1"/>
  <c r="B25" i="20"/>
  <c r="A24" i="20"/>
  <c r="E24" i="22"/>
  <c r="B25" i="22"/>
  <c r="F24" i="22"/>
  <c r="G24" i="22"/>
  <c r="A24" i="22"/>
  <c r="H24" i="22"/>
  <c r="H24" i="26" l="1"/>
  <c r="G24" i="24"/>
  <c r="B25" i="24"/>
  <c r="F24" i="24"/>
  <c r="A24" i="24"/>
  <c r="H24" i="24"/>
  <c r="E24" i="24"/>
  <c r="A25" i="5"/>
  <c r="G25" i="5"/>
  <c r="B26" i="5"/>
  <c r="E25" i="5"/>
  <c r="H25" i="5"/>
  <c r="F25" i="5"/>
  <c r="H24" i="28"/>
  <c r="G24" i="28"/>
  <c r="F24" i="29"/>
  <c r="H25" i="29"/>
  <c r="G25" i="29"/>
  <c r="B26" i="29"/>
  <c r="F25" i="29"/>
  <c r="A25" i="29"/>
  <c r="E25" i="29"/>
  <c r="H25" i="28"/>
  <c r="G25" i="28"/>
  <c r="B26" i="28"/>
  <c r="F25" i="28"/>
  <c r="A25" i="28"/>
  <c r="E25" i="28"/>
  <c r="H25" i="27"/>
  <c r="G25" i="27"/>
  <c r="B26" i="27"/>
  <c r="F25" i="27"/>
  <c r="A25" i="27"/>
  <c r="E25" i="27"/>
  <c r="B26" i="26"/>
  <c r="A25" i="26"/>
  <c r="E25" i="26"/>
  <c r="H25" i="26" s="1"/>
  <c r="B26" i="25"/>
  <c r="A25" i="25"/>
  <c r="E25" i="25"/>
  <c r="G25" i="25" s="1"/>
  <c r="E25" i="19"/>
  <c r="F25" i="19" s="1"/>
  <c r="A25" i="19"/>
  <c r="B26" i="19"/>
  <c r="F24" i="20"/>
  <c r="H24" i="20"/>
  <c r="B26" i="21"/>
  <c r="G25" i="21"/>
  <c r="H25" i="21"/>
  <c r="F25" i="21"/>
  <c r="A25" i="21"/>
  <c r="E25" i="21"/>
  <c r="E25" i="23"/>
  <c r="H25" i="23" s="1"/>
  <c r="B26" i="23"/>
  <c r="A25" i="23"/>
  <c r="G25" i="20"/>
  <c r="E25" i="20"/>
  <c r="F25" i="20"/>
  <c r="A25" i="20"/>
  <c r="H25" i="20"/>
  <c r="B26" i="20"/>
  <c r="H25" i="22"/>
  <c r="E25" i="22"/>
  <c r="G25" i="22"/>
  <c r="F25" i="22"/>
  <c r="A25" i="22"/>
  <c r="B26" i="22"/>
  <c r="F25" i="23" l="1"/>
  <c r="G25" i="23"/>
  <c r="F25" i="24"/>
  <c r="A25" i="24"/>
  <c r="H25" i="24"/>
  <c r="E25" i="24"/>
  <c r="G25" i="24"/>
  <c r="B26" i="24"/>
  <c r="B27" i="5"/>
  <c r="G26" i="5"/>
  <c r="E26" i="5"/>
  <c r="H26" i="5"/>
  <c r="A26" i="5"/>
  <c r="F26" i="5"/>
  <c r="H25" i="25"/>
  <c r="E26" i="29"/>
  <c r="H26" i="29"/>
  <c r="B27" i="29"/>
  <c r="A26" i="29"/>
  <c r="G26" i="29"/>
  <c r="F26" i="29"/>
  <c r="E26" i="28"/>
  <c r="H26" i="28" s="1"/>
  <c r="B27" i="28"/>
  <c r="A26" i="28"/>
  <c r="F26" i="28"/>
  <c r="E26" i="27"/>
  <c r="F26" i="27"/>
  <c r="A26" i="27"/>
  <c r="H26" i="27"/>
  <c r="G26" i="27"/>
  <c r="B27" i="27"/>
  <c r="F25" i="26"/>
  <c r="E26" i="26"/>
  <c r="H26" i="26"/>
  <c r="G26" i="26"/>
  <c r="B27" i="26"/>
  <c r="F26" i="26"/>
  <c r="A26" i="26"/>
  <c r="G25" i="26"/>
  <c r="F25" i="25"/>
  <c r="E26" i="25"/>
  <c r="H26" i="25"/>
  <c r="B27" i="25"/>
  <c r="A26" i="25"/>
  <c r="G26" i="25"/>
  <c r="F26" i="25"/>
  <c r="H26" i="19"/>
  <c r="B27" i="19"/>
  <c r="E26" i="19"/>
  <c r="F26" i="19"/>
  <c r="A26" i="19"/>
  <c r="G26" i="19"/>
  <c r="G25" i="19"/>
  <c r="H25" i="19"/>
  <c r="H26" i="23"/>
  <c r="B27" i="23"/>
  <c r="G26" i="23"/>
  <c r="F26" i="23"/>
  <c r="E26" i="23"/>
  <c r="A26" i="23"/>
  <c r="F26" i="21"/>
  <c r="G26" i="21"/>
  <c r="B27" i="21"/>
  <c r="A26" i="21"/>
  <c r="E26" i="21"/>
  <c r="H26" i="21" s="1"/>
  <c r="E26" i="22"/>
  <c r="F26" i="22" s="1"/>
  <c r="A26" i="22"/>
  <c r="B27" i="22"/>
  <c r="A26" i="20"/>
  <c r="B27" i="20"/>
  <c r="E26" i="20"/>
  <c r="H26" i="20" s="1"/>
  <c r="G26" i="20"/>
  <c r="F26" i="20" l="1"/>
  <c r="G26" i="28"/>
  <c r="B27" i="24"/>
  <c r="G26" i="24"/>
  <c r="E26" i="24"/>
  <c r="A26" i="24"/>
  <c r="F26" i="24"/>
  <c r="H26" i="24"/>
  <c r="F27" i="5"/>
  <c r="A27" i="5"/>
  <c r="G27" i="5"/>
  <c r="H27" i="5"/>
  <c r="B28" i="5"/>
  <c r="E27" i="5"/>
  <c r="B28" i="29"/>
  <c r="F27" i="29"/>
  <c r="A27" i="29"/>
  <c r="E27" i="29"/>
  <c r="G27" i="29"/>
  <c r="H27" i="29"/>
  <c r="B28" i="28"/>
  <c r="A27" i="28"/>
  <c r="E27" i="28"/>
  <c r="G27" i="28" s="1"/>
  <c r="B28" i="27"/>
  <c r="A27" i="27"/>
  <c r="E27" i="27"/>
  <c r="F27" i="27" s="1"/>
  <c r="B28" i="26"/>
  <c r="F27" i="26"/>
  <c r="A27" i="26"/>
  <c r="E27" i="26"/>
  <c r="H27" i="26"/>
  <c r="G27" i="26"/>
  <c r="B28" i="25"/>
  <c r="A27" i="25"/>
  <c r="E27" i="25"/>
  <c r="G27" i="25" s="1"/>
  <c r="E27" i="19"/>
  <c r="F27" i="19" s="1"/>
  <c r="A27" i="19"/>
  <c r="G27" i="19"/>
  <c r="B28" i="19"/>
  <c r="H27" i="19"/>
  <c r="H26" i="22"/>
  <c r="G27" i="21"/>
  <c r="E27" i="21"/>
  <c r="A27" i="21"/>
  <c r="B28" i="21"/>
  <c r="H27" i="21"/>
  <c r="F27" i="21"/>
  <c r="A27" i="23"/>
  <c r="E27" i="23"/>
  <c r="H27" i="23"/>
  <c r="F27" i="23"/>
  <c r="B28" i="23"/>
  <c r="G27" i="23"/>
  <c r="G26" i="22"/>
  <c r="G27" i="20"/>
  <c r="E27" i="20"/>
  <c r="F27" i="20"/>
  <c r="A27" i="20"/>
  <c r="H27" i="20"/>
  <c r="B28" i="20"/>
  <c r="F27" i="22"/>
  <c r="A27" i="22"/>
  <c r="B28" i="22"/>
  <c r="H27" i="22"/>
  <c r="E27" i="22"/>
  <c r="G27" i="22"/>
  <c r="H27" i="25" l="1"/>
  <c r="F27" i="25"/>
  <c r="F27" i="24"/>
  <c r="E27" i="24"/>
  <c r="G27" i="24"/>
  <c r="B28" i="24"/>
  <c r="H27" i="24"/>
  <c r="A27" i="24"/>
  <c r="A28" i="5"/>
  <c r="E28" i="5"/>
  <c r="G28" i="5" s="1"/>
  <c r="B29" i="5"/>
  <c r="H27" i="27"/>
  <c r="G28" i="29"/>
  <c r="B29" i="29"/>
  <c r="F28" i="29"/>
  <c r="A28" i="29"/>
  <c r="H28" i="29"/>
  <c r="E28" i="29"/>
  <c r="H27" i="28"/>
  <c r="F27" i="28"/>
  <c r="G28" i="28"/>
  <c r="H28" i="28"/>
  <c r="B29" i="28"/>
  <c r="F28" i="28"/>
  <c r="A28" i="28"/>
  <c r="E28" i="28"/>
  <c r="G27" i="27"/>
  <c r="G28" i="27"/>
  <c r="H28" i="27"/>
  <c r="B29" i="27"/>
  <c r="F28" i="27"/>
  <c r="A28" i="27"/>
  <c r="E28" i="27"/>
  <c r="G28" i="26"/>
  <c r="B29" i="26"/>
  <c r="E29" i="26" s="1"/>
  <c r="F28" i="26"/>
  <c r="A28" i="26"/>
  <c r="E28" i="26"/>
  <c r="H28" i="26"/>
  <c r="B29" i="25"/>
  <c r="A28" i="25"/>
  <c r="E28" i="25"/>
  <c r="G28" i="25" s="1"/>
  <c r="H28" i="25"/>
  <c r="H28" i="19"/>
  <c r="F28" i="19"/>
  <c r="E28" i="19"/>
  <c r="G28" i="19"/>
  <c r="A28" i="19"/>
  <c r="B29" i="19"/>
  <c r="B29" i="23"/>
  <c r="F28" i="23"/>
  <c r="E28" i="23"/>
  <c r="G28" i="23" s="1"/>
  <c r="A28" i="23"/>
  <c r="H28" i="23"/>
  <c r="A28" i="21"/>
  <c r="E28" i="21"/>
  <c r="G28" i="21" s="1"/>
  <c r="B29" i="21"/>
  <c r="F28" i="22"/>
  <c r="E28" i="22"/>
  <c r="G28" i="22" s="1"/>
  <c r="A28" i="22"/>
  <c r="B29" i="22"/>
  <c r="B29" i="20"/>
  <c r="E28" i="20"/>
  <c r="G28" i="20"/>
  <c r="A28" i="20"/>
  <c r="F28" i="20"/>
  <c r="H28" i="20"/>
  <c r="H28" i="22" l="1"/>
  <c r="E28" i="24"/>
  <c r="G28" i="24" s="1"/>
  <c r="B29" i="24"/>
  <c r="A28" i="24"/>
  <c r="B30" i="5"/>
  <c r="E29" i="5"/>
  <c r="G29" i="5"/>
  <c r="H29" i="5"/>
  <c r="A29" i="5"/>
  <c r="F29" i="5"/>
  <c r="F28" i="5"/>
  <c r="H28" i="5"/>
  <c r="E29" i="29"/>
  <c r="H29" i="29" s="1"/>
  <c r="B30" i="29"/>
  <c r="A29" i="29"/>
  <c r="H29" i="28"/>
  <c r="G29" i="28"/>
  <c r="B30" i="28"/>
  <c r="F29" i="28"/>
  <c r="A29" i="28"/>
  <c r="E29" i="28"/>
  <c r="B30" i="27"/>
  <c r="A29" i="27"/>
  <c r="E29" i="27"/>
  <c r="H29" i="27" s="1"/>
  <c r="B30" i="26"/>
  <c r="A29" i="26"/>
  <c r="G29" i="26"/>
  <c r="F28" i="25"/>
  <c r="H29" i="25"/>
  <c r="G29" i="25"/>
  <c r="E29" i="25"/>
  <c r="B30" i="25"/>
  <c r="F29" i="25"/>
  <c r="A29" i="25"/>
  <c r="H28" i="21"/>
  <c r="F28" i="21"/>
  <c r="G29" i="19"/>
  <c r="B30" i="19"/>
  <c r="G30" i="19" s="1"/>
  <c r="A29" i="19"/>
  <c r="F29" i="19"/>
  <c r="H29" i="19"/>
  <c r="E29" i="19"/>
  <c r="G29" i="21"/>
  <c r="F29" i="21"/>
  <c r="H29" i="21"/>
  <c r="E29" i="21"/>
  <c r="B30" i="21"/>
  <c r="A29" i="21"/>
  <c r="G29" i="23"/>
  <c r="E29" i="23"/>
  <c r="B30" i="23"/>
  <c r="F29" i="23"/>
  <c r="A29" i="23"/>
  <c r="H29" i="23"/>
  <c r="H29" i="22"/>
  <c r="E29" i="22"/>
  <c r="G29" i="22"/>
  <c r="F29" i="22"/>
  <c r="A29" i="22"/>
  <c r="B30" i="22"/>
  <c r="B30" i="20"/>
  <c r="E29" i="20"/>
  <c r="F29" i="20" s="1"/>
  <c r="A29" i="20"/>
  <c r="G29" i="20"/>
  <c r="H28" i="24" l="1"/>
  <c r="F28" i="24"/>
  <c r="E29" i="24"/>
  <c r="G29" i="24"/>
  <c r="B30" i="24"/>
  <c r="F29" i="24"/>
  <c r="H29" i="24"/>
  <c r="A29" i="24"/>
  <c r="A30" i="5"/>
  <c r="B31" i="5"/>
  <c r="E30" i="5"/>
  <c r="G30" i="5" s="1"/>
  <c r="G29" i="29"/>
  <c r="F29" i="29"/>
  <c r="E30" i="29"/>
  <c r="H30" i="29"/>
  <c r="F30" i="29"/>
  <c r="G30" i="29"/>
  <c r="B31" i="29"/>
  <c r="A30" i="29"/>
  <c r="E30" i="28"/>
  <c r="B31" i="28"/>
  <c r="H30" i="28"/>
  <c r="A30" i="28"/>
  <c r="G30" i="28"/>
  <c r="F30" i="28"/>
  <c r="F29" i="27"/>
  <c r="E30" i="27"/>
  <c r="H30" i="27"/>
  <c r="G30" i="27"/>
  <c r="B31" i="27"/>
  <c r="F30" i="27"/>
  <c r="A30" i="27"/>
  <c r="G29" i="27"/>
  <c r="F29" i="26"/>
  <c r="H29" i="26" s="1"/>
  <c r="E30" i="26"/>
  <c r="H30" i="26"/>
  <c r="G30" i="26"/>
  <c r="B31" i="26"/>
  <c r="F30" i="26"/>
  <c r="A30" i="26"/>
  <c r="E30" i="25"/>
  <c r="H30" i="25"/>
  <c r="G30" i="25"/>
  <c r="B31" i="25"/>
  <c r="F30" i="25"/>
  <c r="A30" i="25"/>
  <c r="B31" i="19"/>
  <c r="E30" i="19"/>
  <c r="H30" i="19" s="1"/>
  <c r="A30" i="19"/>
  <c r="F30" i="19"/>
  <c r="E30" i="23"/>
  <c r="G30" i="23" s="1"/>
  <c r="B31" i="23"/>
  <c r="A30" i="23"/>
  <c r="B31" i="21"/>
  <c r="E30" i="21"/>
  <c r="H30" i="21" s="1"/>
  <c r="A30" i="21"/>
  <c r="H29" i="20"/>
  <c r="G30" i="20"/>
  <c r="E30" i="20"/>
  <c r="A30" i="20"/>
  <c r="F30" i="20"/>
  <c r="B31" i="20"/>
  <c r="H30" i="20"/>
  <c r="G30" i="22"/>
  <c r="H30" i="22"/>
  <c r="F30" i="22"/>
  <c r="E30" i="22"/>
  <c r="A30" i="22"/>
  <c r="B31" i="22"/>
  <c r="F30" i="5" l="1"/>
  <c r="F30" i="21"/>
  <c r="H30" i="5"/>
  <c r="G30" i="21"/>
  <c r="E30" i="24"/>
  <c r="F30" i="24" s="1"/>
  <c r="H30" i="24"/>
  <c r="B31" i="24"/>
  <c r="G30" i="24"/>
  <c r="A30" i="24"/>
  <c r="B32" i="5"/>
  <c r="G31" i="5"/>
  <c r="E31" i="5"/>
  <c r="H31" i="5"/>
  <c r="A31" i="5"/>
  <c r="F31" i="5"/>
  <c r="H30" i="23"/>
  <c r="B32" i="29"/>
  <c r="A31" i="29"/>
  <c r="E31" i="29"/>
  <c r="H31" i="29" s="1"/>
  <c r="B32" i="28"/>
  <c r="A31" i="28"/>
  <c r="E31" i="28"/>
  <c r="G31" i="28" s="1"/>
  <c r="B32" i="27"/>
  <c r="F31" i="27"/>
  <c r="A31" i="27"/>
  <c r="E31" i="27"/>
  <c r="H31" i="27"/>
  <c r="G31" i="27"/>
  <c r="B32" i="26"/>
  <c r="F31" i="26"/>
  <c r="A31" i="26"/>
  <c r="E31" i="26"/>
  <c r="H31" i="26" s="1"/>
  <c r="G31" i="26"/>
  <c r="B32" i="25"/>
  <c r="F31" i="25"/>
  <c r="A31" i="25"/>
  <c r="E31" i="25"/>
  <c r="H31" i="25"/>
  <c r="G31" i="25"/>
  <c r="H31" i="19"/>
  <c r="G31" i="19"/>
  <c r="E31" i="19"/>
  <c r="F31" i="19"/>
  <c r="A31" i="19"/>
  <c r="B32" i="19"/>
  <c r="H31" i="21"/>
  <c r="A31" i="21"/>
  <c r="E31" i="21"/>
  <c r="G31" i="21"/>
  <c r="F31" i="21"/>
  <c r="B32" i="21"/>
  <c r="A31" i="23"/>
  <c r="B32" i="23"/>
  <c r="H31" i="23"/>
  <c r="F30" i="23"/>
  <c r="A31" i="22"/>
  <c r="E31" i="22"/>
  <c r="H31" i="22" s="1"/>
  <c r="B32" i="22"/>
  <c r="F31" i="22"/>
  <c r="E31" i="20"/>
  <c r="B32" i="20"/>
  <c r="A31" i="20"/>
  <c r="F31" i="24" l="1"/>
  <c r="A31" i="24"/>
  <c r="H31" i="24"/>
  <c r="E31" i="24"/>
  <c r="G31" i="24"/>
  <c r="B32" i="24"/>
  <c r="H32" i="5"/>
  <c r="A32" i="5"/>
  <c r="E32" i="5"/>
  <c r="G32" i="5"/>
  <c r="B33" i="5"/>
  <c r="F32" i="5"/>
  <c r="F31" i="29"/>
  <c r="G31" i="29"/>
  <c r="G32" i="29"/>
  <c r="B33" i="29"/>
  <c r="F32" i="29"/>
  <c r="A32" i="29"/>
  <c r="E32" i="29"/>
  <c r="H32" i="29"/>
  <c r="H31" i="28"/>
  <c r="F31" i="28"/>
  <c r="F35" i="28" s="1"/>
  <c r="B33" i="28"/>
  <c r="A32" i="28"/>
  <c r="H32" i="28"/>
  <c r="G32" i="27"/>
  <c r="B33" i="27"/>
  <c r="F32" i="27"/>
  <c r="A32" i="27"/>
  <c r="E32" i="27"/>
  <c r="H32" i="27"/>
  <c r="B33" i="26"/>
  <c r="A32" i="26"/>
  <c r="E32" i="26"/>
  <c r="G32" i="26" s="1"/>
  <c r="H32" i="26"/>
  <c r="B33" i="25"/>
  <c r="A32" i="25"/>
  <c r="E32" i="25"/>
  <c r="G32" i="25" s="1"/>
  <c r="F31" i="20"/>
  <c r="G31" i="20"/>
  <c r="B33" i="19"/>
  <c r="A32" i="19"/>
  <c r="H32" i="21"/>
  <c r="F32" i="21"/>
  <c r="E32" i="21"/>
  <c r="A32" i="21"/>
  <c r="B33" i="21"/>
  <c r="G32" i="21"/>
  <c r="B33" i="23"/>
  <c r="A32" i="23"/>
  <c r="B33" i="20"/>
  <c r="A32" i="20"/>
  <c r="G31" i="22"/>
  <c r="G32" i="22"/>
  <c r="H32" i="22"/>
  <c r="E32" i="22"/>
  <c r="A32" i="22"/>
  <c r="F32" i="22"/>
  <c r="B33" i="22"/>
  <c r="H31" i="20" l="1"/>
  <c r="H32" i="23"/>
  <c r="E32" i="24"/>
  <c r="F32" i="24"/>
  <c r="H32" i="24"/>
  <c r="B33" i="24"/>
  <c r="G32" i="24"/>
  <c r="A32" i="24"/>
  <c r="A33" i="5"/>
  <c r="B34" i="5"/>
  <c r="G33" i="5"/>
  <c r="H33" i="5"/>
  <c r="E33" i="5"/>
  <c r="F33" i="5"/>
  <c r="H33" i="29"/>
  <c r="G33" i="29"/>
  <c r="B34" i="29"/>
  <c r="F33" i="29"/>
  <c r="A33" i="29"/>
  <c r="E33" i="29"/>
  <c r="H33" i="28"/>
  <c r="B34" i="28"/>
  <c r="A33" i="28"/>
  <c r="H33" i="27"/>
  <c r="E33" i="27"/>
  <c r="G33" i="27"/>
  <c r="B34" i="27"/>
  <c r="B35" i="27" s="1"/>
  <c r="F33" i="27"/>
  <c r="A33" i="27"/>
  <c r="F32" i="26"/>
  <c r="H33" i="26"/>
  <c r="G33" i="26"/>
  <c r="B34" i="26"/>
  <c r="F33" i="26"/>
  <c r="A33" i="26"/>
  <c r="E33" i="26"/>
  <c r="F32" i="25"/>
  <c r="H32" i="25"/>
  <c r="H33" i="25"/>
  <c r="B34" i="25"/>
  <c r="A33" i="25"/>
  <c r="H33" i="19"/>
  <c r="A33" i="19"/>
  <c r="H32" i="19"/>
  <c r="H33" i="23"/>
  <c r="B34" i="23"/>
  <c r="A33" i="23"/>
  <c r="A33" i="21"/>
  <c r="G33" i="21"/>
  <c r="E33" i="21"/>
  <c r="H33" i="21" s="1"/>
  <c r="F33" i="21"/>
  <c r="B34" i="21"/>
  <c r="A33" i="20"/>
  <c r="H33" i="20"/>
  <c r="B34" i="20"/>
  <c r="H33" i="24"/>
  <c r="G33" i="24"/>
  <c r="B34" i="22"/>
  <c r="A33" i="22"/>
  <c r="E33" i="22"/>
  <c r="G33" i="22" s="1"/>
  <c r="G36" i="26" l="1"/>
  <c r="H36" i="26" s="1"/>
  <c r="A35" i="27"/>
  <c r="H35" i="27"/>
  <c r="B34" i="24"/>
  <c r="E33" i="24"/>
  <c r="F33" i="24" s="1"/>
  <c r="A33" i="24"/>
  <c r="E34" i="5"/>
  <c r="G34" i="5"/>
  <c r="B35" i="5"/>
  <c r="A34" i="5"/>
  <c r="H34" i="5"/>
  <c r="F34" i="5"/>
  <c r="E34" i="29"/>
  <c r="B35" i="29"/>
  <c r="H34" i="29"/>
  <c r="A34" i="29"/>
  <c r="G34" i="29"/>
  <c r="F34" i="29"/>
  <c r="H34" i="28"/>
  <c r="A34" i="28"/>
  <c r="E34" i="27"/>
  <c r="G34" i="27" s="1"/>
  <c r="A34" i="27"/>
  <c r="E34" i="26"/>
  <c r="H34" i="26"/>
  <c r="G34" i="26"/>
  <c r="F34" i="26"/>
  <c r="A34" i="26"/>
  <c r="H34" i="25"/>
  <c r="B35" i="25"/>
  <c r="A34" i="25"/>
  <c r="H33" i="22"/>
  <c r="F33" i="22"/>
  <c r="G35" i="23"/>
  <c r="A34" i="23"/>
  <c r="H34" i="23"/>
  <c r="H35" i="23" s="1"/>
  <c r="E35" i="23"/>
  <c r="F35" i="23"/>
  <c r="H34" i="21"/>
  <c r="H35" i="21" s="1"/>
  <c r="G34" i="21"/>
  <c r="G35" i="21" s="1"/>
  <c r="F34" i="21"/>
  <c r="F35" i="21" s="1"/>
  <c r="E34" i="21"/>
  <c r="E35" i="21" s="1"/>
  <c r="A34" i="21"/>
  <c r="H34" i="22"/>
  <c r="A34" i="22"/>
  <c r="B35" i="22"/>
  <c r="B35" i="20"/>
  <c r="H34" i="20"/>
  <c r="A34" i="20"/>
  <c r="G34" i="24" l="1"/>
  <c r="E34" i="24"/>
  <c r="A34" i="24"/>
  <c r="F34" i="24"/>
  <c r="H34" i="24"/>
  <c r="B35" i="24"/>
  <c r="A35" i="5"/>
  <c r="E35" i="5"/>
  <c r="F34" i="27"/>
  <c r="F36" i="27" s="1"/>
  <c r="H34" i="27"/>
  <c r="F35" i="29"/>
  <c r="F36" i="29" s="1"/>
  <c r="A35" i="29"/>
  <c r="E35" i="29"/>
  <c r="E36" i="29" s="1"/>
  <c r="H35" i="29"/>
  <c r="H36" i="29" s="1"/>
  <c r="G35" i="29"/>
  <c r="G36" i="29" s="1"/>
  <c r="E35" i="28"/>
  <c r="H35" i="28"/>
  <c r="G35" i="28"/>
  <c r="E36" i="27"/>
  <c r="G36" i="27"/>
  <c r="F37" i="26"/>
  <c r="E37" i="26"/>
  <c r="H37" i="26"/>
  <c r="G37" i="26"/>
  <c r="A35" i="25"/>
  <c r="E36" i="25"/>
  <c r="H34" i="19"/>
  <c r="E34" i="19"/>
  <c r="G34" i="19"/>
  <c r="F34" i="19"/>
  <c r="A35" i="22"/>
  <c r="H35" i="22"/>
  <c r="H36" i="22" s="1"/>
  <c r="E36" i="22"/>
  <c r="F36" i="20"/>
  <c r="E36" i="20"/>
  <c r="G36" i="20"/>
  <c r="A35" i="20"/>
  <c r="H35" i="20"/>
  <c r="H36" i="20" s="1"/>
  <c r="F36" i="22" l="1"/>
  <c r="G36" i="22"/>
  <c r="E35" i="24"/>
  <c r="A35" i="24"/>
  <c r="H36" i="27"/>
  <c r="E36" i="5"/>
  <c r="G35" i="5"/>
  <c r="G36" i="5" s="1"/>
  <c r="F35" i="5"/>
  <c r="F36" i="5" s="1"/>
  <c r="G36" i="25"/>
  <c r="E36" i="24" l="1"/>
  <c r="G35" i="24"/>
  <c r="G36" i="24" s="1"/>
  <c r="F35" i="24"/>
  <c r="H35" i="5"/>
  <c r="H36" i="5" s="1"/>
  <c r="F36" i="25"/>
  <c r="H35" i="25"/>
  <c r="H36" i="25" s="1"/>
  <c r="F36" i="24" l="1"/>
  <c r="H35" i="24"/>
  <c r="H36" i="24" s="1"/>
</calcChain>
</file>

<file path=xl/comments1.xml><?xml version="1.0" encoding="utf-8"?>
<comments xmlns="http://schemas.openxmlformats.org/spreadsheetml/2006/main">
  <authors>
    <author>x</author>
  </authors>
  <commentList>
    <comment ref="B1" authorId="0" shapeId="0">
      <text>
        <r>
          <rPr>
            <b/>
            <sz val="8"/>
            <color indexed="81"/>
            <rFont val="Tahoma"/>
            <family val="2"/>
          </rPr>
          <t xml:space="preserve">Entrée le 1er jour de l'année
exemple 01/01/2016
</t>
        </r>
      </text>
    </comment>
  </commentList>
</comments>
</file>

<file path=xl/sharedStrings.xml><?xml version="1.0" encoding="utf-8"?>
<sst xmlns="http://schemas.openxmlformats.org/spreadsheetml/2006/main" count="164" uniqueCount="44">
  <si>
    <t>Total</t>
  </si>
  <si>
    <t>N° 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</si>
  <si>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</si>
  <si>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</si>
  <si>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</si>
  <si>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</si>
  <si>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</si>
  <si>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</si>
  <si>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</si>
  <si>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</si>
  <si>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</si>
  <si>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</si>
  <si>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</si>
  <si>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</si>
  <si>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</si>
  <si>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Jours fériés français</t>
  </si>
  <si>
    <t>année</t>
  </si>
  <si>
    <t>jour de l'an</t>
  </si>
  <si>
    <t>Pâques</t>
  </si>
  <si>
    <t>Lundi de Pâques</t>
  </si>
  <si>
    <t>Fête du travail</t>
  </si>
  <si>
    <t>Victoire de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</si>
  <si>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</si>
  <si>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</si>
  <si>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</si>
  <si>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</si>
  <si>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</si>
  <si>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</si>
  <si>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</si>
  <si>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Noel</t>
  </si>
  <si>
    <t>Ne Pas supprimer cette feuille utilisée pour mettre en rose les jours fériés</t>
  </si>
  <si>
    <t>HS</t>
  </si>
  <si>
    <t>H</t>
  </si>
  <si>
    <t>HS 25%</t>
  </si>
  <si>
    <t>HS 50%</t>
  </si>
  <si>
    <t>COMMENTAIRE</t>
  </si>
  <si>
    <t>N°SEMAINE</t>
  </si>
  <si>
    <t>heures journées</t>
  </si>
  <si>
    <t>Commentaire</t>
  </si>
  <si>
    <t>heure journée</t>
  </si>
  <si>
    <t>Heure journée</t>
  </si>
  <si>
    <t>Heure journalière</t>
  </si>
  <si>
    <t>Julien Delsenne</t>
  </si>
  <si>
    <t>Heure Journalière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</si>
</sst>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h:mm;@"/>
    <numFmt numFmtId="165" formatCode="mmmm\-yyyy"/>
    <numFmt numFmtId="166" formatCode="_-* #,##0.00\ [$€]_-;\-* #,##0.00\ [$€]_-;_-* &quot;-&quot;??\ [$€]_-;_-@_-"/>
    <numFmt numFmtId="167" formatCode="dddd\ dd"/>
    <numFmt numFmtId="168" formatCode="dddd\ dd/mm/yy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10"/>
      <name val="Helv"/>
    </font>
    <font>
      <b/>
      <sz val="10"/>
      <color indexed="10"/>
      <name val="Helv"/>
    </font>
    <font>
      <b/>
      <sz val="12"/>
      <color indexed="12"/>
      <name val="Helv"/>
    </font>
    <font>
      <b/>
      <sz val="10"/>
      <color indexed="12"/>
      <name val="Helv"/>
    </font>
    <font>
      <b/>
      <sz val="14"/>
      <color indexed="12"/>
      <name val="Arial"/>
      <family val="2"/>
    </font>
    <font>
      <b/>
      <sz val="10"/>
      <name val="Arial"/>
      <family val="2"/>
    </font>
    <font>
      <b/>
      <sz val="12"/>
      <color indexed="12"/>
      <name val="Arial"/>
      <family val="2"/>
    </font>
    <font>
      <b/>
      <sz val="12"/>
      <name val="Arial"/>
      <family val="2"/>
    </font>
    <font>
      <sz val="12"/>
      <color indexed="10"/>
      <name val="Arial"/>
      <family val="2"/>
    </font>
    <font>
      <sz val="12"/>
      <name val="Arial"/>
      <family val="2"/>
    </font>
    <font>
      <b/>
      <sz val="11"/>
      <color indexed="12"/>
      <name val="Calibri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4" fillId="0" borderId="0" applyFont="0" applyFill="0" applyBorder="0" applyAlignment="0" applyProtection="0"/>
    <xf numFmtId="0" fontId="5" fillId="0" borderId="0"/>
    <xf numFmtId="0" fontId="4" fillId="0" borderId="0"/>
  </cellStyleXfs>
  <cellXfs count="51">
    <xf numFmtId="0" fontId="0" fillId="0" borderId="0" xfId="0"/>
    <xf numFmtId="0" fontId="0" fillId="0" borderId="0" xfId="0" applyBorder="1" applyAlignment="1"/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5" fillId="0" borderId="0" xfId="2"/>
    <xf numFmtId="0" fontId="6" fillId="0" borderId="0" xfId="2" applyFont="1" applyAlignment="1">
      <alignment horizontal="center"/>
    </xf>
    <xf numFmtId="0" fontId="8" fillId="0" borderId="0" xfId="2" applyFont="1"/>
    <xf numFmtId="167" fontId="1" fillId="0" borderId="2" xfId="2" applyNumberFormat="1" applyFont="1" applyBorder="1" applyAlignment="1">
      <alignment horizontal="center"/>
    </xf>
    <xf numFmtId="0" fontId="9" fillId="0" borderId="0" xfId="3" applyFont="1"/>
    <xf numFmtId="0" fontId="4" fillId="0" borderId="0" xfId="3"/>
    <xf numFmtId="0" fontId="10" fillId="0" borderId="2" xfId="3" applyFont="1" applyBorder="1" applyAlignment="1">
      <alignment horizontal="center"/>
    </xf>
    <xf numFmtId="0" fontId="11" fillId="4" borderId="2" xfId="3" applyFont="1" applyFill="1" applyBorder="1" applyAlignment="1">
      <alignment horizontal="center"/>
    </xf>
    <xf numFmtId="0" fontId="13" fillId="4" borderId="0" xfId="3" applyFont="1" applyFill="1"/>
    <xf numFmtId="0" fontId="14" fillId="4" borderId="0" xfId="3" applyFont="1" applyFill="1"/>
    <xf numFmtId="0" fontId="12" fillId="0" borderId="2" xfId="3" applyFont="1" applyBorder="1"/>
    <xf numFmtId="168" fontId="10" fillId="5" borderId="2" xfId="3" applyNumberFormat="1" applyFont="1" applyFill="1" applyBorder="1" applyProtection="1">
      <protection hidden="1"/>
    </xf>
    <xf numFmtId="0" fontId="7" fillId="6" borderId="2" xfId="2" applyFont="1" applyFill="1" applyBorder="1" applyAlignment="1" applyProtection="1">
      <alignment horizontal="center"/>
      <protection hidden="1"/>
    </xf>
    <xf numFmtId="167" fontId="1" fillId="0" borderId="2" xfId="2" applyNumberFormat="1" applyFont="1" applyBorder="1" applyAlignment="1" applyProtection="1">
      <alignment horizontal="center"/>
      <protection hidden="1"/>
    </xf>
    <xf numFmtId="2" fontId="0" fillId="0" borderId="2" xfId="0" applyNumberFormat="1" applyBorder="1" applyAlignment="1">
      <alignment horizontal="center"/>
    </xf>
    <xf numFmtId="0" fontId="18" fillId="2" borderId="2" xfId="0" applyFont="1" applyFill="1" applyBorder="1" applyAlignment="1">
      <alignment horizontal="center"/>
    </xf>
    <xf numFmtId="2" fontId="0" fillId="7" borderId="2" xfId="0" applyNumberFormat="1" applyFill="1" applyBorder="1" applyProtection="1">
      <protection locked="0"/>
    </xf>
    <xf numFmtId="0" fontId="17" fillId="0" borderId="2" xfId="0" applyFont="1" applyBorder="1" applyAlignment="1">
      <alignment horizontal="center" vertical="center" wrapText="1"/>
    </xf>
    <xf numFmtId="2" fontId="15" fillId="0" borderId="2" xfId="0" applyNumberFormat="1" applyFont="1" applyBorder="1" applyAlignment="1">
      <alignment horizontal="left"/>
    </xf>
    <xf numFmtId="0" fontId="17" fillId="0" borderId="2" xfId="0" applyFont="1" applyBorder="1"/>
    <xf numFmtId="0" fontId="17" fillId="0" borderId="0" xfId="0" applyFont="1"/>
    <xf numFmtId="0" fontId="17" fillId="0" borderId="2" xfId="0" applyFont="1" applyFill="1" applyBorder="1"/>
    <xf numFmtId="167" fontId="1" fillId="0" borderId="2" xfId="2" applyNumberFormat="1" applyFont="1" applyFill="1" applyBorder="1" applyAlignment="1">
      <alignment horizontal="center"/>
    </xf>
    <xf numFmtId="2" fontId="0" fillId="0" borderId="2" xfId="0" applyNumberFormat="1" applyFill="1" applyBorder="1" applyProtection="1">
      <protection locked="0"/>
    </xf>
    <xf numFmtId="2" fontId="15" fillId="0" borderId="0" xfId="0" applyNumberFormat="1" applyFont="1" applyFill="1" applyAlignment="1">
      <alignment horizontal="left"/>
    </xf>
    <xf numFmtId="2" fontId="15" fillId="0" borderId="2" xfId="0" applyNumberFormat="1" applyFont="1" applyFill="1" applyBorder="1" applyAlignment="1">
      <alignment horizontal="left"/>
    </xf>
    <xf numFmtId="0" fontId="17" fillId="0" borderId="0" xfId="0" applyFont="1" applyFill="1"/>
    <xf numFmtId="164" fontId="0" fillId="0" borderId="1" xfId="0" applyNumberFormat="1" applyFill="1" applyBorder="1" applyAlignment="1"/>
    <xf numFmtId="2" fontId="0" fillId="0" borderId="3" xfId="0" applyNumberFormat="1" applyFill="1" applyBorder="1" applyAlignment="1"/>
    <xf numFmtId="2" fontId="15" fillId="0" borderId="4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2" xfId="0" applyBorder="1"/>
    <xf numFmtId="165" fontId="3" fillId="3" borderId="3" xfId="0" applyNumberFormat="1" applyFont="1" applyFill="1" applyBorder="1" applyAlignment="1">
      <alignment horizontal="center"/>
    </xf>
    <xf numFmtId="2" fontId="0" fillId="0" borderId="2" xfId="0" applyNumberFormat="1" applyFill="1" applyBorder="1"/>
    <xf numFmtId="2" fontId="0" fillId="0" borderId="2" xfId="0" applyNumberFormat="1" applyBorder="1"/>
    <xf numFmtId="0" fontId="0" fillId="0" borderId="2" xfId="0" applyBorder="1" applyAlignment="1">
      <alignment horizontal="center"/>
    </xf>
    <xf numFmtId="0" fontId="18" fillId="2" borderId="2" xfId="0" applyFont="1" applyFill="1" applyBorder="1" applyAlignment="1">
      <alignment horizontal="center" wrapText="1"/>
    </xf>
    <xf numFmtId="2" fontId="15" fillId="8" borderId="2" xfId="0" applyNumberFormat="1" applyFont="1" applyFill="1" applyBorder="1" applyAlignment="1">
      <alignment horizontal="left"/>
    </xf>
    <xf numFmtId="0" fontId="18" fillId="2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165" fontId="3" fillId="3" borderId="3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2" fontId="0" fillId="8" borderId="2" xfId="0" applyNumberFormat="1" applyFill="1" applyBorder="1"/>
    <xf numFmtId="0" fontId="18" fillId="2" borderId="2" xfId="0" applyFont="1" applyFill="1" applyBorder="1" applyAlignment="1">
      <alignment horizontal="center" vertical="center"/>
    </xf>
    <xf numFmtId="2" fontId="19" fillId="8" borderId="2" xfId="0" applyNumberFormat="1" applyFont="1" applyFill="1" applyBorder="1" applyAlignment="1">
      <alignment horizontal="left"/>
    </xf>
  </cellXfs>
  <cellStyles count="4">
    <cellStyle name="Euro" xfId="1"/>
    <cellStyle name="Normal" xfId="0" builtinId="0"/>
    <cellStyle name="Normal_DATE1" xfId="2"/>
    <cellStyle name="Normal_planning_Calcul_des_heures_du_mois" xfId="3"/>
  </cellStyles>
  <dxfs count="57">
    <dxf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1"/>
  <sheetViews>
    <sheetView tabSelected="1" zoomScale="85" zoomScaleNormal="85" workbookViewId="0">
      <selection activeCell="C34" sqref="C34"/>
    </sheetView>
  </sheetViews>
  <sheetFormatPr baseColWidth="10" defaultColWidth="11.42578125" defaultRowHeight="15" x14ac:dyDescent="0.25"/>
  <cols>
    <col min="2" max="2" width="15.7109375" bestFit="1" customWidth="1"/>
    <col min="3" max="3" width="13" customWidth="1"/>
    <col min="4" max="4" width="8.140625" bestFit="1" customWidth="1"/>
    <col min="5" max="5" width="6.7109375" customWidth="1"/>
    <col min="6" max="8" width="6.85546875" customWidth="1"/>
    <col min="9" max="9" width="20" customWidth="1"/>
  </cols>
  <sheetData>
    <row r="1" spans="1:9" ht="18.75" x14ac:dyDescent="0.3">
      <c r="B1" s="36">
        <v>42370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x14ac:dyDescent="0.25">
      <c r="A4" s="2" t="s">
        <v>36</v>
      </c>
      <c r="B4" s="2" t="s">
        <v>1</v>
      </c>
      <c r="C4" s="19" t="s">
        <v>37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1</v>
      </c>
      <c r="B5" s="7">
        <f>B1</f>
        <v>42370</v>
      </c>
      <c r="C5" s="20">
        <v>7</v>
      </c>
      <c r="D5" s="18">
        <f>C5</f>
        <v>7</v>
      </c>
      <c r="E5" s="22"/>
      <c r="F5" s="22" t="str">
        <f t="shared" ref="F5:F35" si="0">IF(AND(ROW($B5)&gt;6,WEEKDAY($B5)=1),IF(E5&gt;35,E5-35,0),"")</f>
        <v/>
      </c>
      <c r="G5" s="22" t="str">
        <f t="shared" ref="G5:G35" si="1">IF(AND(ROW($B5)&gt;6,WEEKDAY($B5)=1),IF(E5&gt;=44,8,IF(E5&gt;35,E5-35,0)),"")</f>
        <v/>
      </c>
      <c r="H5" s="22" t="str">
        <f>IF(AND(ROW($B5)&gt;6,WEEKDAY($B5)=1),IF(E5&gt;=44,F5-G5,""),"")</f>
        <v/>
      </c>
      <c r="I5" s="22"/>
    </row>
    <row r="6" spans="1:9" x14ac:dyDescent="0.25">
      <c r="A6" s="23">
        <f t="shared" ref="A6:A35" si="2">WEEKNUM(B6)</f>
        <v>1</v>
      </c>
      <c r="B6" s="7">
        <f>B5+1</f>
        <v>42371</v>
      </c>
      <c r="C6" s="20"/>
      <c r="D6" s="18">
        <f t="shared" ref="D6:D35" si="3">C6</f>
        <v>0</v>
      </c>
      <c r="E6" s="22" t="str">
        <f>IF(AND(ROW($B6)&gt;6,WEEKDAY($B6)=1),SUM(#REF!),"")</f>
        <v/>
      </c>
      <c r="F6" s="22" t="str">
        <f t="shared" si="0"/>
        <v/>
      </c>
      <c r="G6" s="22" t="str">
        <f t="shared" si="1"/>
        <v/>
      </c>
      <c r="H6" s="22" t="str">
        <f t="shared" ref="H6:H35" si="4">IF(AND(ROW($B6)&gt;6,WEEKDAY($B6)=1),IF(E6&gt;=44,F6-G6,""),"")</f>
        <v/>
      </c>
      <c r="I6" s="22"/>
    </row>
    <row r="7" spans="1:9" x14ac:dyDescent="0.25">
      <c r="A7" s="23">
        <f t="shared" si="2"/>
        <v>2</v>
      </c>
      <c r="B7" s="7">
        <f t="shared" ref="B7:B34" si="5">B6+1</f>
        <v>42372</v>
      </c>
      <c r="C7" s="20"/>
      <c r="D7" s="18">
        <f t="shared" si="3"/>
        <v>0</v>
      </c>
      <c r="E7" s="22">
        <f>IF(AND(ROW($B7)&gt;6,WEEKDAY($B7)=1),SUM(D1:D7),"")</f>
        <v>7</v>
      </c>
      <c r="F7" s="22">
        <f t="shared" si="0"/>
        <v>0</v>
      </c>
      <c r="G7" s="22">
        <f t="shared" si="1"/>
        <v>0</v>
      </c>
      <c r="H7" s="22" t="str">
        <f t="shared" si="4"/>
        <v/>
      </c>
      <c r="I7" s="22"/>
    </row>
    <row r="8" spans="1:9" x14ac:dyDescent="0.25">
      <c r="A8" s="23">
        <f t="shared" si="2"/>
        <v>2</v>
      </c>
      <c r="B8" s="7">
        <f t="shared" si="5"/>
        <v>42373</v>
      </c>
      <c r="C8" s="20">
        <v>7</v>
      </c>
      <c r="D8" s="18">
        <f t="shared" si="3"/>
        <v>7</v>
      </c>
      <c r="E8" s="22" t="str">
        <f>IF(AND(ROW($B8)&gt;6,WEEKDAY($B8)=1),SUM(D2:D8),"")</f>
        <v/>
      </c>
      <c r="F8" s="22" t="str">
        <f t="shared" si="0"/>
        <v/>
      </c>
      <c r="G8" s="22" t="str">
        <f t="shared" si="1"/>
        <v/>
      </c>
      <c r="H8" s="22" t="str">
        <f t="shared" si="4"/>
        <v/>
      </c>
      <c r="I8" s="22"/>
    </row>
    <row r="9" spans="1:9" x14ac:dyDescent="0.25">
      <c r="A9" s="23">
        <f t="shared" si="2"/>
        <v>2</v>
      </c>
      <c r="B9" s="7">
        <f t="shared" si="5"/>
        <v>42374</v>
      </c>
      <c r="C9" s="20">
        <v>7</v>
      </c>
      <c r="D9" s="18">
        <f t="shared" si="3"/>
        <v>7</v>
      </c>
      <c r="E9" s="22" t="str">
        <f>IF(AND(ROW($B9)&gt;6,WEEKDAY($B9)=1),SUM(D3:D9),"")</f>
        <v/>
      </c>
      <c r="F9" s="22" t="str">
        <f t="shared" si="0"/>
        <v/>
      </c>
      <c r="G9" s="22" t="str">
        <f t="shared" si="1"/>
        <v/>
      </c>
      <c r="H9" s="22" t="str">
        <f t="shared" si="4"/>
        <v/>
      </c>
      <c r="I9" s="22"/>
    </row>
    <row r="10" spans="1:9" x14ac:dyDescent="0.25">
      <c r="A10" s="23">
        <f t="shared" si="2"/>
        <v>2</v>
      </c>
      <c r="B10" s="7">
        <f t="shared" si="5"/>
        <v>42375</v>
      </c>
      <c r="C10" s="20">
        <v>7</v>
      </c>
      <c r="D10" s="18">
        <f t="shared" si="3"/>
        <v>7</v>
      </c>
      <c r="E10" s="22"/>
      <c r="F10" s="22" t="str">
        <f t="shared" si="0"/>
        <v/>
      </c>
      <c r="G10" s="22" t="str">
        <f t="shared" si="1"/>
        <v/>
      </c>
      <c r="H10" s="22" t="str">
        <f t="shared" si="4"/>
        <v/>
      </c>
      <c r="I10" s="22"/>
    </row>
    <row r="11" spans="1:9" x14ac:dyDescent="0.25">
      <c r="A11" s="23">
        <f t="shared" si="2"/>
        <v>2</v>
      </c>
      <c r="B11" s="7">
        <f t="shared" si="5"/>
        <v>42376</v>
      </c>
      <c r="C11" s="20">
        <v>7</v>
      </c>
      <c r="D11" s="18">
        <f t="shared" si="3"/>
        <v>7</v>
      </c>
      <c r="E11" s="22" t="str">
        <f>IF(AND(ROW($B11)&gt;6,WEEKDAY($B11)=1),SUM(D5:D11),"")</f>
        <v/>
      </c>
      <c r="F11" s="22" t="str">
        <f t="shared" si="0"/>
        <v/>
      </c>
      <c r="G11" s="22" t="str">
        <f t="shared" si="1"/>
        <v/>
      </c>
      <c r="H11" s="22" t="str">
        <f t="shared" si="4"/>
        <v/>
      </c>
      <c r="I11" s="22"/>
    </row>
    <row r="12" spans="1:9" x14ac:dyDescent="0.25">
      <c r="A12" s="23">
        <f t="shared" si="2"/>
        <v>2</v>
      </c>
      <c r="B12" s="7">
        <f t="shared" si="5"/>
        <v>42377</v>
      </c>
      <c r="C12" s="20">
        <v>7</v>
      </c>
      <c r="D12" s="18">
        <f t="shared" si="3"/>
        <v>7</v>
      </c>
      <c r="E12" s="22" t="str">
        <f>IF(AND(ROW($B12)&gt;6,WEEKDAY($B12)=1),SUM(D6:D12),"")</f>
        <v/>
      </c>
      <c r="F12" s="22" t="str">
        <f t="shared" si="0"/>
        <v/>
      </c>
      <c r="G12" s="22" t="str">
        <f t="shared" si="1"/>
        <v/>
      </c>
      <c r="H12" s="22" t="str">
        <f t="shared" si="4"/>
        <v/>
      </c>
      <c r="I12" s="22"/>
    </row>
    <row r="13" spans="1:9" x14ac:dyDescent="0.25">
      <c r="A13" s="23">
        <f t="shared" si="2"/>
        <v>2</v>
      </c>
      <c r="B13" s="7">
        <f t="shared" si="5"/>
        <v>42378</v>
      </c>
      <c r="C13" s="20"/>
      <c r="D13" s="18">
        <f t="shared" si="3"/>
        <v>0</v>
      </c>
      <c r="E13" s="22" t="str">
        <f>IF(AND(ROW($B13)&gt;6,WEEKDAY($B13)=1),SUM(D7:D13),"")</f>
        <v/>
      </c>
      <c r="F13" s="22" t="str">
        <f t="shared" si="0"/>
        <v/>
      </c>
      <c r="G13" s="22" t="str">
        <f t="shared" si="1"/>
        <v/>
      </c>
      <c r="H13" s="22" t="str">
        <f t="shared" si="4"/>
        <v/>
      </c>
      <c r="I13" s="22"/>
    </row>
    <row r="14" spans="1:9" x14ac:dyDescent="0.25">
      <c r="A14" s="23">
        <f t="shared" si="2"/>
        <v>3</v>
      </c>
      <c r="B14" s="7">
        <f t="shared" si="5"/>
        <v>42379</v>
      </c>
      <c r="C14" s="20"/>
      <c r="D14" s="18">
        <f t="shared" si="3"/>
        <v>0</v>
      </c>
      <c r="E14" s="22">
        <f t="shared" ref="E14:E34" si="6">IF(AND(ROW($B14)&gt;6,WEEKDAY($B14)=1),SUM(D8:D14),"")</f>
        <v>35</v>
      </c>
      <c r="F14" s="22">
        <f t="shared" si="0"/>
        <v>0</v>
      </c>
      <c r="G14" s="22">
        <f t="shared" si="1"/>
        <v>0</v>
      </c>
      <c r="H14" s="22" t="str">
        <f t="shared" si="4"/>
        <v/>
      </c>
      <c r="I14" s="22"/>
    </row>
    <row r="15" spans="1:9" x14ac:dyDescent="0.25">
      <c r="A15" s="23">
        <f t="shared" si="2"/>
        <v>3</v>
      </c>
      <c r="B15" s="7">
        <f t="shared" si="5"/>
        <v>42380</v>
      </c>
      <c r="C15" s="20">
        <v>7</v>
      </c>
      <c r="D15" s="18">
        <f t="shared" si="3"/>
        <v>7</v>
      </c>
      <c r="E15" s="22" t="str">
        <f t="shared" si="6"/>
        <v/>
      </c>
      <c r="F15" s="22" t="str">
        <f t="shared" si="0"/>
        <v/>
      </c>
      <c r="G15" s="22" t="str">
        <f t="shared" si="1"/>
        <v/>
      </c>
      <c r="H15" s="22" t="str">
        <f t="shared" si="4"/>
        <v/>
      </c>
      <c r="I15" s="22"/>
    </row>
    <row r="16" spans="1:9" x14ac:dyDescent="0.25">
      <c r="A16" s="23">
        <f t="shared" si="2"/>
        <v>3</v>
      </c>
      <c r="B16" s="7">
        <f t="shared" si="5"/>
        <v>42381</v>
      </c>
      <c r="C16" s="20">
        <v>7</v>
      </c>
      <c r="D16" s="18">
        <f t="shared" si="3"/>
        <v>7</v>
      </c>
      <c r="E16" s="22" t="str">
        <f t="shared" si="6"/>
        <v/>
      </c>
      <c r="F16" s="22" t="str">
        <f t="shared" si="0"/>
        <v/>
      </c>
      <c r="G16" s="22" t="str">
        <f t="shared" si="1"/>
        <v/>
      </c>
      <c r="H16" s="22" t="str">
        <f t="shared" si="4"/>
        <v/>
      </c>
      <c r="I16" s="22"/>
    </row>
    <row r="17" spans="1:9" x14ac:dyDescent="0.25">
      <c r="A17" s="23">
        <f t="shared" si="2"/>
        <v>3</v>
      </c>
      <c r="B17" s="7">
        <f t="shared" si="5"/>
        <v>42382</v>
      </c>
      <c r="C17" s="20">
        <v>7</v>
      </c>
      <c r="D17" s="18">
        <f t="shared" si="3"/>
        <v>7</v>
      </c>
      <c r="E17" s="22" t="str">
        <f t="shared" si="6"/>
        <v/>
      </c>
      <c r="F17" s="22" t="str">
        <f t="shared" si="0"/>
        <v/>
      </c>
      <c r="G17" s="22" t="str">
        <f t="shared" si="1"/>
        <v/>
      </c>
      <c r="H17" s="22" t="str">
        <f t="shared" si="4"/>
        <v/>
      </c>
      <c r="I17" s="22"/>
    </row>
    <row r="18" spans="1:9" x14ac:dyDescent="0.25">
      <c r="A18" s="23">
        <f t="shared" si="2"/>
        <v>3</v>
      </c>
      <c r="B18" s="7">
        <f t="shared" si="5"/>
        <v>42383</v>
      </c>
      <c r="C18" s="20">
        <v>7</v>
      </c>
      <c r="D18" s="18">
        <f t="shared" si="3"/>
        <v>7</v>
      </c>
      <c r="E18" s="22" t="str">
        <f t="shared" si="6"/>
        <v/>
      </c>
      <c r="F18" s="22" t="str">
        <f t="shared" si="0"/>
        <v/>
      </c>
      <c r="G18" s="22" t="str">
        <f t="shared" si="1"/>
        <v/>
      </c>
      <c r="H18" s="22" t="str">
        <f t="shared" si="4"/>
        <v/>
      </c>
      <c r="I18" s="22"/>
    </row>
    <row r="19" spans="1:9" x14ac:dyDescent="0.25">
      <c r="A19" s="23">
        <f t="shared" si="2"/>
        <v>3</v>
      </c>
      <c r="B19" s="7">
        <f t="shared" si="5"/>
        <v>42384</v>
      </c>
      <c r="C19" s="20">
        <v>7</v>
      </c>
      <c r="D19" s="18">
        <f t="shared" si="3"/>
        <v>7</v>
      </c>
      <c r="E19" s="22" t="str">
        <f t="shared" si="6"/>
        <v/>
      </c>
      <c r="F19" s="22" t="str">
        <f t="shared" si="0"/>
        <v/>
      </c>
      <c r="G19" s="22" t="str">
        <f t="shared" si="1"/>
        <v/>
      </c>
      <c r="H19" s="22" t="str">
        <f t="shared" si="4"/>
        <v/>
      </c>
      <c r="I19" s="22"/>
    </row>
    <row r="20" spans="1:9" x14ac:dyDescent="0.25">
      <c r="A20" s="23">
        <f t="shared" si="2"/>
        <v>3</v>
      </c>
      <c r="B20" s="7">
        <f t="shared" si="5"/>
        <v>42385</v>
      </c>
      <c r="C20" s="20"/>
      <c r="D20" s="18">
        <f t="shared" si="3"/>
        <v>0</v>
      </c>
      <c r="E20" s="22" t="str">
        <f t="shared" si="6"/>
        <v/>
      </c>
      <c r="F20" s="22" t="str">
        <f t="shared" si="0"/>
        <v/>
      </c>
      <c r="G20" s="22" t="str">
        <f t="shared" si="1"/>
        <v/>
      </c>
      <c r="H20" s="22" t="str">
        <f t="shared" si="4"/>
        <v/>
      </c>
      <c r="I20" s="22"/>
    </row>
    <row r="21" spans="1:9" x14ac:dyDescent="0.25">
      <c r="A21" s="23">
        <f t="shared" si="2"/>
        <v>4</v>
      </c>
      <c r="B21" s="7">
        <f t="shared" si="5"/>
        <v>42386</v>
      </c>
      <c r="C21" s="20"/>
      <c r="D21" s="18">
        <f t="shared" si="3"/>
        <v>0</v>
      </c>
      <c r="E21" s="22">
        <f t="shared" si="6"/>
        <v>35</v>
      </c>
      <c r="F21" s="22">
        <f t="shared" si="0"/>
        <v>0</v>
      </c>
      <c r="G21" s="22">
        <f t="shared" si="1"/>
        <v>0</v>
      </c>
      <c r="H21" s="22" t="str">
        <f t="shared" si="4"/>
        <v/>
      </c>
      <c r="I21" s="22"/>
    </row>
    <row r="22" spans="1:9" x14ac:dyDescent="0.25">
      <c r="A22" s="23">
        <f t="shared" si="2"/>
        <v>4</v>
      </c>
      <c r="B22" s="7">
        <f t="shared" si="5"/>
        <v>42387</v>
      </c>
      <c r="C22" s="20">
        <v>7</v>
      </c>
      <c r="D22" s="18">
        <f t="shared" si="3"/>
        <v>7</v>
      </c>
      <c r="E22" s="22" t="str">
        <f t="shared" si="6"/>
        <v/>
      </c>
      <c r="F22" s="22" t="str">
        <f t="shared" si="0"/>
        <v/>
      </c>
      <c r="G22" s="22" t="str">
        <f t="shared" si="1"/>
        <v/>
      </c>
      <c r="H22" s="22" t="str">
        <f t="shared" si="4"/>
        <v/>
      </c>
      <c r="I22" s="22"/>
    </row>
    <row r="23" spans="1:9" x14ac:dyDescent="0.25">
      <c r="A23" s="23">
        <f t="shared" si="2"/>
        <v>4</v>
      </c>
      <c r="B23" s="7">
        <f t="shared" si="5"/>
        <v>42388</v>
      </c>
      <c r="C23" s="20">
        <v>7</v>
      </c>
      <c r="D23" s="18">
        <f t="shared" si="3"/>
        <v>7</v>
      </c>
      <c r="E23" s="22" t="str">
        <f t="shared" si="6"/>
        <v/>
      </c>
      <c r="F23" s="22" t="str">
        <f t="shared" si="0"/>
        <v/>
      </c>
      <c r="G23" s="22" t="str">
        <f t="shared" si="1"/>
        <v/>
      </c>
      <c r="H23" s="22" t="str">
        <f t="shared" si="4"/>
        <v/>
      </c>
      <c r="I23" s="22"/>
    </row>
    <row r="24" spans="1:9" x14ac:dyDescent="0.25">
      <c r="A24" s="23">
        <f t="shared" si="2"/>
        <v>4</v>
      </c>
      <c r="B24" s="7">
        <f t="shared" si="5"/>
        <v>42389</v>
      </c>
      <c r="C24" s="20">
        <v>7</v>
      </c>
      <c r="D24" s="18">
        <f t="shared" si="3"/>
        <v>7</v>
      </c>
      <c r="E24" s="22" t="str">
        <f t="shared" si="6"/>
        <v/>
      </c>
      <c r="F24" s="22" t="str">
        <f t="shared" si="0"/>
        <v/>
      </c>
      <c r="G24" s="22" t="str">
        <f t="shared" si="1"/>
        <v/>
      </c>
      <c r="H24" s="22" t="str">
        <f t="shared" si="4"/>
        <v/>
      </c>
      <c r="I24" s="22"/>
    </row>
    <row r="25" spans="1:9" x14ac:dyDescent="0.25">
      <c r="A25" s="23">
        <f t="shared" si="2"/>
        <v>4</v>
      </c>
      <c r="B25" s="7">
        <f t="shared" si="5"/>
        <v>42390</v>
      </c>
      <c r="C25" s="20">
        <v>7</v>
      </c>
      <c r="D25" s="18">
        <f t="shared" si="3"/>
        <v>7</v>
      </c>
      <c r="E25" s="22" t="str">
        <f t="shared" si="6"/>
        <v/>
      </c>
      <c r="F25" s="22" t="str">
        <f t="shared" si="0"/>
        <v/>
      </c>
      <c r="G25" s="22" t="str">
        <f t="shared" si="1"/>
        <v/>
      </c>
      <c r="H25" s="22" t="str">
        <f t="shared" si="4"/>
        <v/>
      </c>
      <c r="I25" s="22"/>
    </row>
    <row r="26" spans="1:9" x14ac:dyDescent="0.25">
      <c r="A26" s="23">
        <f t="shared" si="2"/>
        <v>4</v>
      </c>
      <c r="B26" s="7">
        <f t="shared" si="5"/>
        <v>42391</v>
      </c>
      <c r="C26" s="20">
        <v>7</v>
      </c>
      <c r="D26" s="18">
        <f t="shared" si="3"/>
        <v>7</v>
      </c>
      <c r="E26" s="22" t="str">
        <f t="shared" si="6"/>
        <v/>
      </c>
      <c r="F26" s="22" t="str">
        <f t="shared" si="0"/>
        <v/>
      </c>
      <c r="G26" s="22" t="str">
        <f t="shared" si="1"/>
        <v/>
      </c>
      <c r="H26" s="22" t="str">
        <f t="shared" si="4"/>
        <v/>
      </c>
      <c r="I26" s="22"/>
    </row>
    <row r="27" spans="1:9" x14ac:dyDescent="0.25">
      <c r="A27" s="23">
        <f t="shared" si="2"/>
        <v>4</v>
      </c>
      <c r="B27" s="7">
        <f t="shared" si="5"/>
        <v>42392</v>
      </c>
      <c r="C27" s="20"/>
      <c r="D27" s="18">
        <f t="shared" si="3"/>
        <v>0</v>
      </c>
      <c r="E27" s="22" t="str">
        <f t="shared" si="6"/>
        <v/>
      </c>
      <c r="F27" s="22" t="str">
        <f t="shared" si="0"/>
        <v/>
      </c>
      <c r="G27" s="22" t="str">
        <f t="shared" si="1"/>
        <v/>
      </c>
      <c r="H27" s="22" t="str">
        <f t="shared" si="4"/>
        <v/>
      </c>
      <c r="I27" s="22"/>
    </row>
    <row r="28" spans="1:9" x14ac:dyDescent="0.25">
      <c r="A28" s="23">
        <f t="shared" si="2"/>
        <v>5</v>
      </c>
      <c r="B28" s="7">
        <f t="shared" si="5"/>
        <v>42393</v>
      </c>
      <c r="C28" s="20"/>
      <c r="D28" s="18">
        <f t="shared" si="3"/>
        <v>0</v>
      </c>
      <c r="E28" s="22">
        <f t="shared" si="6"/>
        <v>35</v>
      </c>
      <c r="F28" s="22">
        <f t="shared" si="0"/>
        <v>0</v>
      </c>
      <c r="G28" s="22">
        <f t="shared" si="1"/>
        <v>0</v>
      </c>
      <c r="H28" s="22" t="str">
        <f t="shared" si="4"/>
        <v/>
      </c>
      <c r="I28" s="22"/>
    </row>
    <row r="29" spans="1:9" x14ac:dyDescent="0.25">
      <c r="A29" s="23">
        <f t="shared" si="2"/>
        <v>5</v>
      </c>
      <c r="B29" s="7">
        <f t="shared" si="5"/>
        <v>42394</v>
      </c>
      <c r="C29" s="20">
        <v>7</v>
      </c>
      <c r="D29" s="18">
        <f t="shared" si="3"/>
        <v>7</v>
      </c>
      <c r="E29" s="22" t="str">
        <f t="shared" si="6"/>
        <v/>
      </c>
      <c r="F29" s="22" t="str">
        <f t="shared" si="0"/>
        <v/>
      </c>
      <c r="G29" s="22" t="str">
        <f t="shared" si="1"/>
        <v/>
      </c>
      <c r="H29" s="22" t="str">
        <f t="shared" si="4"/>
        <v/>
      </c>
      <c r="I29" s="22"/>
    </row>
    <row r="30" spans="1:9" x14ac:dyDescent="0.25">
      <c r="A30" s="23">
        <f t="shared" si="2"/>
        <v>5</v>
      </c>
      <c r="B30" s="7">
        <f t="shared" si="5"/>
        <v>42395</v>
      </c>
      <c r="C30" s="20">
        <v>7</v>
      </c>
      <c r="D30" s="18">
        <f t="shared" si="3"/>
        <v>7</v>
      </c>
      <c r="E30" s="22" t="str">
        <f t="shared" si="6"/>
        <v/>
      </c>
      <c r="F30" s="22" t="str">
        <f t="shared" si="0"/>
        <v/>
      </c>
      <c r="G30" s="22" t="str">
        <f t="shared" si="1"/>
        <v/>
      </c>
      <c r="H30" s="22" t="str">
        <f t="shared" si="4"/>
        <v/>
      </c>
      <c r="I30" s="22"/>
    </row>
    <row r="31" spans="1:9" x14ac:dyDescent="0.25">
      <c r="A31" s="23">
        <f t="shared" si="2"/>
        <v>5</v>
      </c>
      <c r="B31" s="7">
        <f t="shared" si="5"/>
        <v>42396</v>
      </c>
      <c r="C31" s="20">
        <v>7</v>
      </c>
      <c r="D31" s="18">
        <f t="shared" si="3"/>
        <v>7</v>
      </c>
      <c r="E31" s="22" t="str">
        <f t="shared" si="6"/>
        <v/>
      </c>
      <c r="F31" s="22" t="str">
        <f t="shared" si="0"/>
        <v/>
      </c>
      <c r="G31" s="22" t="str">
        <f t="shared" si="1"/>
        <v/>
      </c>
      <c r="H31" s="22" t="str">
        <f t="shared" si="4"/>
        <v/>
      </c>
      <c r="I31" s="22"/>
    </row>
    <row r="32" spans="1:9" x14ac:dyDescent="0.25">
      <c r="A32" s="23">
        <f t="shared" si="2"/>
        <v>5</v>
      </c>
      <c r="B32" s="7">
        <f t="shared" si="5"/>
        <v>42397</v>
      </c>
      <c r="C32" s="20">
        <v>7</v>
      </c>
      <c r="D32" s="18">
        <f t="shared" si="3"/>
        <v>7</v>
      </c>
      <c r="E32" s="22" t="str">
        <f t="shared" si="6"/>
        <v/>
      </c>
      <c r="F32" s="22" t="str">
        <f t="shared" si="0"/>
        <v/>
      </c>
      <c r="G32" s="22" t="str">
        <f t="shared" si="1"/>
        <v/>
      </c>
      <c r="H32" s="22" t="str">
        <f t="shared" si="4"/>
        <v/>
      </c>
      <c r="I32" s="22"/>
    </row>
    <row r="33" spans="1:9" x14ac:dyDescent="0.25">
      <c r="A33" s="23">
        <f t="shared" si="2"/>
        <v>5</v>
      </c>
      <c r="B33" s="7">
        <f t="shared" si="5"/>
        <v>42398</v>
      </c>
      <c r="C33" s="20">
        <v>7</v>
      </c>
      <c r="D33" s="18">
        <f t="shared" si="3"/>
        <v>7</v>
      </c>
      <c r="E33" s="22" t="str">
        <f t="shared" si="6"/>
        <v/>
      </c>
      <c r="F33" s="22" t="str">
        <f t="shared" si="0"/>
        <v/>
      </c>
      <c r="G33" s="22" t="str">
        <f t="shared" si="1"/>
        <v/>
      </c>
      <c r="H33" s="22" t="str">
        <f t="shared" si="4"/>
        <v/>
      </c>
      <c r="I33" s="22"/>
    </row>
    <row r="34" spans="1:9" x14ac:dyDescent="0.25">
      <c r="A34" s="25">
        <f t="shared" si="2"/>
        <v>5</v>
      </c>
      <c r="B34" s="26">
        <f t="shared" si="5"/>
        <v>42399</v>
      </c>
      <c r="C34" s="20"/>
      <c r="D34" s="18">
        <f t="shared" si="3"/>
        <v>0</v>
      </c>
      <c r="E34" s="41" t="str">
        <f t="shared" si="6"/>
        <v/>
      </c>
      <c r="F34" s="41" t="str">
        <f t="shared" si="0"/>
        <v/>
      </c>
      <c r="G34" s="41" t="str">
        <f t="shared" si="1"/>
        <v/>
      </c>
      <c r="H34" s="41" t="str">
        <f t="shared" si="4"/>
        <v/>
      </c>
      <c r="I34" s="29"/>
    </row>
    <row r="35" spans="1:9" x14ac:dyDescent="0.25">
      <c r="A35" s="25">
        <f t="shared" si="2"/>
        <v>6</v>
      </c>
      <c r="B35" s="26">
        <f>B34+1</f>
        <v>42400</v>
      </c>
      <c r="C35" s="20"/>
      <c r="D35" s="18">
        <f t="shared" si="3"/>
        <v>0</v>
      </c>
      <c r="E35" s="41">
        <f>IF(AND(ROW($B35)&gt;6,WEEKDAY($B35)=1),SUM(D29:D35),"")</f>
        <v>35</v>
      </c>
      <c r="F35" s="41">
        <f t="shared" si="0"/>
        <v>0</v>
      </c>
      <c r="G35" s="41">
        <f t="shared" si="1"/>
        <v>0</v>
      </c>
      <c r="H35" s="41" t="str">
        <f t="shared" si="4"/>
        <v/>
      </c>
      <c r="I35" s="29"/>
    </row>
    <row r="36" spans="1:9" x14ac:dyDescent="0.25">
      <c r="A36" s="30"/>
      <c r="B36" s="31"/>
      <c r="C36" s="32" t="s">
        <v>0</v>
      </c>
      <c r="D36" s="33">
        <f>SUM(D5:D35)</f>
        <v>147</v>
      </c>
      <c r="E36" s="37">
        <f>SUM(E5:E35)</f>
        <v>147</v>
      </c>
      <c r="F36" s="37">
        <f>SUM(F5:F35)</f>
        <v>0</v>
      </c>
      <c r="G36" s="37">
        <f>SUM(G5:G35)</f>
        <v>0</v>
      </c>
      <c r="H36" s="37">
        <f>SUM(H5:H35)</f>
        <v>0</v>
      </c>
      <c r="I36" s="29"/>
    </row>
    <row r="37" spans="1:9" x14ac:dyDescent="0.25">
      <c r="A37" s="34"/>
      <c r="B37" s="34"/>
      <c r="C37" s="34"/>
      <c r="D37" s="34"/>
      <c r="E37" s="34"/>
      <c r="F37" s="34"/>
      <c r="G37" s="28" t="str">
        <f>IF(AND(ROW($B37)&gt;6,WEEKDAY($B37)=1),IF(E37&gt;44,8,E37-35),"")</f>
        <v/>
      </c>
      <c r="H37" s="34"/>
      <c r="I37" s="34"/>
    </row>
    <row r="38" spans="1:9" x14ac:dyDescent="0.25">
      <c r="A38" s="34"/>
      <c r="B38" s="34"/>
      <c r="C38" s="34"/>
      <c r="D38" s="34"/>
      <c r="E38" s="34"/>
      <c r="F38" s="34"/>
      <c r="G38" s="34"/>
      <c r="H38" s="34"/>
      <c r="I38" s="34"/>
    </row>
    <row r="39" spans="1:9" x14ac:dyDescent="0.25">
      <c r="A39" s="34"/>
      <c r="B39" s="34"/>
      <c r="C39" s="34"/>
      <c r="D39" s="28"/>
      <c r="E39" s="34"/>
      <c r="F39" s="34"/>
      <c r="G39" s="34"/>
      <c r="H39" s="34"/>
      <c r="I39" s="34"/>
    </row>
    <row r="40" spans="1:9" x14ac:dyDescent="0.25">
      <c r="A40" s="34"/>
      <c r="B40" s="34"/>
      <c r="C40" s="34"/>
      <c r="D40" s="34"/>
      <c r="E40" s="34"/>
      <c r="F40" s="34"/>
      <c r="G40" s="34"/>
      <c r="H40" s="34"/>
      <c r="I40" s="34"/>
    </row>
    <row r="41" spans="1:9" x14ac:dyDescent="0.25">
      <c r="A41" s="34"/>
      <c r="B41" s="34"/>
      <c r="C41" s="34"/>
      <c r="D41" s="34"/>
      <c r="E41" s="34"/>
      <c r="F41" s="34"/>
      <c r="G41" s="34"/>
      <c r="H41" s="34"/>
      <c r="I41" s="34"/>
    </row>
  </sheetData>
  <sheetProtection formatCells="0" formatColumns="0" formatRows="0" insertColumns="0" insertRows="0" insertHyperlinks="0" deleteColumns="0" deleteRows="0" sort="0" autoFilter="0" pivotTables="0"/>
  <mergeCells count="1">
    <mergeCell ref="C3:D3"/>
  </mergeCells>
  <phoneticPr fontId="2" type="noConversion"/>
  <conditionalFormatting sqref="B5:B35">
    <cfRule type="expression" dxfId="56" priority="1" stopIfTrue="1">
      <formula>COUNTIF(fériés,B5)&lt;&gt;0</formula>
    </cfRule>
    <cfRule type="expression" dxfId="55" priority="2" stopIfTrue="1">
      <formula>OR(MOD(B5,7)=1,MOD(B5,7)=0)</formula>
    </cfRule>
  </conditionalFormatting>
  <pageMargins left="0.23622047244094491" right="0.23622047244094491" top="0.19685039370078741" bottom="0.19685039370078741" header="0.31496062992125984" footer="0.31496062992125984"/>
  <pageSetup paperSize="9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6"/>
  <sheetViews>
    <sheetView zoomScale="80" zoomScaleNormal="80" workbookViewId="0">
      <selection activeCell="C34" sqref="C34"/>
    </sheetView>
  </sheetViews>
  <sheetFormatPr baseColWidth="10" defaultRowHeight="15" x14ac:dyDescent="0.25"/>
  <cols>
    <col min="2" max="2" width="14.85546875" bestFit="1" customWidth="1"/>
    <col min="3" max="3" width="10.85546875" customWidth="1"/>
    <col min="4" max="4" width="8.140625" bestFit="1" customWidth="1"/>
    <col min="5" max="6" width="6.28515625" customWidth="1"/>
    <col min="7" max="8" width="8.140625" bestFit="1" customWidth="1"/>
    <col min="9" max="9" width="28.7109375" customWidth="1"/>
  </cols>
  <sheetData>
    <row r="1" spans="1:9" ht="18.75" x14ac:dyDescent="0.3">
      <c r="B1" s="36">
        <f>DATE(YEAR(Janvier!B5),MONTH(Janvier!B5)+1,1)</f>
        <v>42401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28.5" customHeight="1" x14ac:dyDescent="0.25">
      <c r="A4" s="2" t="s">
        <v>36</v>
      </c>
      <c r="B4" s="2" t="s">
        <v>1</v>
      </c>
      <c r="C4" s="40" t="s">
        <v>40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6</v>
      </c>
      <c r="B5" s="7">
        <f>B1</f>
        <v>42401</v>
      </c>
      <c r="C5" s="20">
        <v>7</v>
      </c>
      <c r="D5" s="18">
        <f>C5</f>
        <v>7</v>
      </c>
      <c r="E5" s="22"/>
      <c r="F5" s="22" t="str">
        <f t="shared" ref="F5:F32" si="0">IF(AND(ROW($B5)&gt;6,WEEKDAY($B5)=1),IF(E5&gt;35,E5-35,0),"")</f>
        <v/>
      </c>
      <c r="G5" s="22" t="str">
        <f t="shared" ref="G5:G31" si="1">IF(AND(ROW($B5)&gt;6,WEEKDAY($B5)=1),IF(E5&gt;=44,8,IF(E5&gt;35,E5-35,0)),"")</f>
        <v/>
      </c>
      <c r="H5" s="22" t="str">
        <f>IF(AND(ROW($B5)&gt;6,WEEKDAY($B5)=1),IF(E5&gt;=44,F5-G5,""),"")</f>
        <v/>
      </c>
      <c r="I5" s="22"/>
    </row>
    <row r="6" spans="1:9" x14ac:dyDescent="0.25">
      <c r="A6" s="23">
        <f t="shared" ref="A6:A33" si="2">WEEKNUM(B6)</f>
        <v>6</v>
      </c>
      <c r="B6" s="7">
        <f>B5+1</f>
        <v>42402</v>
      </c>
      <c r="C6" s="20">
        <v>7</v>
      </c>
      <c r="D6" s="18">
        <f t="shared" ref="D6:D33" si="3">C6</f>
        <v>7</v>
      </c>
      <c r="E6" s="22" t="str">
        <f>IF(AND(ROW($B6)&gt;6,WEEKDAY($B6)=1),SUM(#REF!),"")</f>
        <v/>
      </c>
      <c r="F6" s="22" t="str">
        <f t="shared" si="0"/>
        <v/>
      </c>
      <c r="G6" s="22" t="str">
        <f t="shared" si="1"/>
        <v/>
      </c>
      <c r="H6" s="22" t="str">
        <f t="shared" ref="H6:H33" si="4">IF(AND(ROW($B6)&gt;6,WEEKDAY($B6)=1),IF(E6&gt;=44,F6-G6,""),"")</f>
        <v/>
      </c>
      <c r="I6" s="22"/>
    </row>
    <row r="7" spans="1:9" x14ac:dyDescent="0.25">
      <c r="A7" s="23">
        <f t="shared" si="2"/>
        <v>6</v>
      </c>
      <c r="B7" s="7">
        <f t="shared" ref="B7:B33" si="5">B6+1</f>
        <v>42403</v>
      </c>
      <c r="C7" s="20">
        <v>7</v>
      </c>
      <c r="D7" s="18">
        <f t="shared" si="3"/>
        <v>7</v>
      </c>
      <c r="E7" s="22" t="str">
        <f>IF(AND(ROW($B7)&gt;6,WEEKDAY($B7)=1),SUM(D1:D7),"")</f>
        <v/>
      </c>
      <c r="F7" s="22" t="str">
        <f t="shared" si="0"/>
        <v/>
      </c>
      <c r="G7" s="22" t="str">
        <f t="shared" si="1"/>
        <v/>
      </c>
      <c r="H7" s="22" t="str">
        <f t="shared" si="4"/>
        <v/>
      </c>
      <c r="I7" s="22"/>
    </row>
    <row r="8" spans="1:9" x14ac:dyDescent="0.25">
      <c r="A8" s="23">
        <f t="shared" si="2"/>
        <v>6</v>
      </c>
      <c r="B8" s="7">
        <f t="shared" si="5"/>
        <v>42404</v>
      </c>
      <c r="C8" s="20">
        <v>7</v>
      </c>
      <c r="D8" s="18">
        <f t="shared" si="3"/>
        <v>7</v>
      </c>
      <c r="E8" s="22" t="str">
        <f>IF(AND(ROW($B8)&gt;6,WEEKDAY($B8)=1),SUM(D2:D8),"")</f>
        <v/>
      </c>
      <c r="F8" s="22" t="str">
        <f t="shared" si="0"/>
        <v/>
      </c>
      <c r="G8" s="22" t="str">
        <f t="shared" si="1"/>
        <v/>
      </c>
      <c r="H8" s="22" t="str">
        <f t="shared" si="4"/>
        <v/>
      </c>
      <c r="I8" s="22"/>
    </row>
    <row r="9" spans="1:9" x14ac:dyDescent="0.25">
      <c r="A9" s="23">
        <f t="shared" si="2"/>
        <v>6</v>
      </c>
      <c r="B9" s="7">
        <f t="shared" si="5"/>
        <v>42405</v>
      </c>
      <c r="C9" s="20">
        <v>7</v>
      </c>
      <c r="D9" s="18">
        <f t="shared" si="3"/>
        <v>7</v>
      </c>
      <c r="E9" s="22" t="str">
        <f>IF(AND(ROW($B9)&gt;6,WEEKDAY($B9)=1),SUM(D3:D9),"")</f>
        <v/>
      </c>
      <c r="F9" s="22" t="str">
        <f t="shared" si="0"/>
        <v/>
      </c>
      <c r="G9" s="22" t="str">
        <f t="shared" si="1"/>
        <v/>
      </c>
      <c r="H9" s="22" t="str">
        <f t="shared" si="4"/>
        <v/>
      </c>
      <c r="I9" s="22"/>
    </row>
    <row r="10" spans="1:9" x14ac:dyDescent="0.25">
      <c r="A10" s="23">
        <f t="shared" si="2"/>
        <v>6</v>
      </c>
      <c r="B10" s="7">
        <f t="shared" si="5"/>
        <v>42406</v>
      </c>
      <c r="C10" s="20"/>
      <c r="D10" s="18">
        <f t="shared" si="3"/>
        <v>0</v>
      </c>
      <c r="E10" s="22"/>
      <c r="F10" s="22" t="str">
        <f t="shared" si="0"/>
        <v/>
      </c>
      <c r="G10" s="22" t="str">
        <f t="shared" si="1"/>
        <v/>
      </c>
      <c r="H10" s="22" t="str">
        <f t="shared" si="4"/>
        <v/>
      </c>
      <c r="I10" s="22"/>
    </row>
    <row r="11" spans="1:9" x14ac:dyDescent="0.25">
      <c r="A11" s="23">
        <f t="shared" si="2"/>
        <v>7</v>
      </c>
      <c r="B11" s="7">
        <f t="shared" si="5"/>
        <v>42407</v>
      </c>
      <c r="C11" s="20"/>
      <c r="D11" s="18">
        <f t="shared" si="3"/>
        <v>0</v>
      </c>
      <c r="E11" s="22">
        <f>IF(AND(ROW($B11)&gt;6,WEEKDAY($B11)=1),SUM(D5:D11),"")</f>
        <v>35</v>
      </c>
      <c r="F11" s="22">
        <f t="shared" si="0"/>
        <v>0</v>
      </c>
      <c r="G11" s="22">
        <f t="shared" si="1"/>
        <v>0</v>
      </c>
      <c r="H11" s="22" t="str">
        <f t="shared" si="4"/>
        <v/>
      </c>
      <c r="I11" s="22"/>
    </row>
    <row r="12" spans="1:9" x14ac:dyDescent="0.25">
      <c r="A12" s="23">
        <f t="shared" si="2"/>
        <v>7</v>
      </c>
      <c r="B12" s="7">
        <f t="shared" si="5"/>
        <v>42408</v>
      </c>
      <c r="C12" s="20">
        <v>7</v>
      </c>
      <c r="D12" s="18">
        <f t="shared" si="3"/>
        <v>7</v>
      </c>
      <c r="E12" s="22" t="str">
        <f>IF(AND(ROW($B12)&gt;6,WEEKDAY($B12)=1),SUM(D6:D12),"")</f>
        <v/>
      </c>
      <c r="F12" s="22" t="str">
        <f t="shared" si="0"/>
        <v/>
      </c>
      <c r="G12" s="22" t="str">
        <f t="shared" si="1"/>
        <v/>
      </c>
      <c r="H12" s="22" t="str">
        <f t="shared" si="4"/>
        <v/>
      </c>
      <c r="I12" s="22"/>
    </row>
    <row r="13" spans="1:9" x14ac:dyDescent="0.25">
      <c r="A13" s="23">
        <f t="shared" si="2"/>
        <v>7</v>
      </c>
      <c r="B13" s="7">
        <f t="shared" si="5"/>
        <v>42409</v>
      </c>
      <c r="C13" s="20">
        <v>7</v>
      </c>
      <c r="D13" s="18">
        <f t="shared" si="3"/>
        <v>7</v>
      </c>
      <c r="E13" s="22" t="str">
        <f>IF(AND(ROW($B13)&gt;6,WEEKDAY($B13)=1),SUM(D7:D13),"")</f>
        <v/>
      </c>
      <c r="F13" s="22" t="str">
        <f t="shared" si="0"/>
        <v/>
      </c>
      <c r="G13" s="22" t="str">
        <f t="shared" si="1"/>
        <v/>
      </c>
      <c r="H13" s="22" t="str">
        <f t="shared" si="4"/>
        <v/>
      </c>
      <c r="I13" s="22"/>
    </row>
    <row r="14" spans="1:9" x14ac:dyDescent="0.25">
      <c r="A14" s="23">
        <f t="shared" si="2"/>
        <v>7</v>
      </c>
      <c r="B14" s="7">
        <f t="shared" si="5"/>
        <v>42410</v>
      </c>
      <c r="C14" s="20">
        <v>7</v>
      </c>
      <c r="D14" s="18">
        <f t="shared" si="3"/>
        <v>7</v>
      </c>
      <c r="E14" s="22" t="str">
        <f t="shared" ref="E14:E31" si="6">IF(AND(ROW($B14)&gt;6,WEEKDAY($B14)=1),SUM(D8:D14),"")</f>
        <v/>
      </c>
      <c r="F14" s="22" t="str">
        <f t="shared" si="0"/>
        <v/>
      </c>
      <c r="G14" s="22" t="str">
        <f t="shared" si="1"/>
        <v/>
      </c>
      <c r="H14" s="22" t="str">
        <f t="shared" si="4"/>
        <v/>
      </c>
      <c r="I14" s="22"/>
    </row>
    <row r="15" spans="1:9" x14ac:dyDescent="0.25">
      <c r="A15" s="23">
        <f t="shared" si="2"/>
        <v>7</v>
      </c>
      <c r="B15" s="7">
        <f t="shared" si="5"/>
        <v>42411</v>
      </c>
      <c r="C15" s="20">
        <v>7</v>
      </c>
      <c r="D15" s="18">
        <f t="shared" si="3"/>
        <v>7</v>
      </c>
      <c r="E15" s="22" t="str">
        <f t="shared" si="6"/>
        <v/>
      </c>
      <c r="F15" s="22" t="str">
        <f t="shared" si="0"/>
        <v/>
      </c>
      <c r="G15" s="22" t="str">
        <f t="shared" si="1"/>
        <v/>
      </c>
      <c r="H15" s="22" t="str">
        <f t="shared" si="4"/>
        <v/>
      </c>
      <c r="I15" s="22"/>
    </row>
    <row r="16" spans="1:9" x14ac:dyDescent="0.25">
      <c r="A16" s="23">
        <f t="shared" si="2"/>
        <v>7</v>
      </c>
      <c r="B16" s="7">
        <f t="shared" si="5"/>
        <v>42412</v>
      </c>
      <c r="C16" s="20">
        <v>7</v>
      </c>
      <c r="D16" s="18">
        <f t="shared" si="3"/>
        <v>7</v>
      </c>
      <c r="E16" s="22" t="str">
        <f t="shared" si="6"/>
        <v/>
      </c>
      <c r="F16" s="22" t="str">
        <f t="shared" si="0"/>
        <v/>
      </c>
      <c r="G16" s="22" t="str">
        <f t="shared" si="1"/>
        <v/>
      </c>
      <c r="H16" s="22" t="str">
        <f t="shared" si="4"/>
        <v/>
      </c>
      <c r="I16" s="22"/>
    </row>
    <row r="17" spans="1:9" x14ac:dyDescent="0.25">
      <c r="A17" s="23">
        <f t="shared" si="2"/>
        <v>7</v>
      </c>
      <c r="B17" s="7">
        <f t="shared" si="5"/>
        <v>42413</v>
      </c>
      <c r="C17" s="20"/>
      <c r="D17" s="18">
        <f t="shared" si="3"/>
        <v>0</v>
      </c>
      <c r="E17" s="22" t="str">
        <f t="shared" si="6"/>
        <v/>
      </c>
      <c r="F17" s="22" t="str">
        <f t="shared" si="0"/>
        <v/>
      </c>
      <c r="G17" s="22" t="str">
        <f t="shared" si="1"/>
        <v/>
      </c>
      <c r="H17" s="22" t="str">
        <f t="shared" si="4"/>
        <v/>
      </c>
      <c r="I17" s="22"/>
    </row>
    <row r="18" spans="1:9" x14ac:dyDescent="0.25">
      <c r="A18" s="23">
        <f t="shared" si="2"/>
        <v>8</v>
      </c>
      <c r="B18" s="7">
        <f t="shared" si="5"/>
        <v>42414</v>
      </c>
      <c r="C18" s="20"/>
      <c r="D18" s="18">
        <f t="shared" si="3"/>
        <v>0</v>
      </c>
      <c r="E18" s="22">
        <f t="shared" si="6"/>
        <v>35</v>
      </c>
      <c r="F18" s="22">
        <f t="shared" si="0"/>
        <v>0</v>
      </c>
      <c r="G18" s="22">
        <f t="shared" si="1"/>
        <v>0</v>
      </c>
      <c r="H18" s="22" t="str">
        <f t="shared" si="4"/>
        <v/>
      </c>
      <c r="I18" s="22"/>
    </row>
    <row r="19" spans="1:9" x14ac:dyDescent="0.25">
      <c r="A19" s="23">
        <f t="shared" si="2"/>
        <v>8</v>
      </c>
      <c r="B19" s="7">
        <f t="shared" si="5"/>
        <v>42415</v>
      </c>
      <c r="C19" s="20">
        <v>7</v>
      </c>
      <c r="D19" s="18">
        <f t="shared" si="3"/>
        <v>7</v>
      </c>
      <c r="E19" s="22" t="str">
        <f t="shared" si="6"/>
        <v/>
      </c>
      <c r="F19" s="22" t="str">
        <f t="shared" si="0"/>
        <v/>
      </c>
      <c r="G19" s="22" t="str">
        <f t="shared" si="1"/>
        <v/>
      </c>
      <c r="H19" s="22" t="str">
        <f t="shared" si="4"/>
        <v/>
      </c>
      <c r="I19" s="22"/>
    </row>
    <row r="20" spans="1:9" x14ac:dyDescent="0.25">
      <c r="A20" s="23">
        <f t="shared" si="2"/>
        <v>8</v>
      </c>
      <c r="B20" s="7">
        <f t="shared" si="5"/>
        <v>42416</v>
      </c>
      <c r="C20" s="20">
        <v>7</v>
      </c>
      <c r="D20" s="18">
        <f t="shared" si="3"/>
        <v>7</v>
      </c>
      <c r="E20" s="22" t="str">
        <f t="shared" si="6"/>
        <v/>
      </c>
      <c r="F20" s="22" t="str">
        <f t="shared" si="0"/>
        <v/>
      </c>
      <c r="G20" s="22" t="str">
        <f t="shared" si="1"/>
        <v/>
      </c>
      <c r="H20" s="22" t="str">
        <f t="shared" si="4"/>
        <v/>
      </c>
      <c r="I20" s="22"/>
    </row>
    <row r="21" spans="1:9" x14ac:dyDescent="0.25">
      <c r="A21" s="23">
        <f t="shared" si="2"/>
        <v>8</v>
      </c>
      <c r="B21" s="7">
        <f t="shared" si="5"/>
        <v>42417</v>
      </c>
      <c r="C21" s="20">
        <v>7</v>
      </c>
      <c r="D21" s="18">
        <f t="shared" si="3"/>
        <v>7</v>
      </c>
      <c r="E21" s="22" t="str">
        <f t="shared" si="6"/>
        <v/>
      </c>
      <c r="F21" s="22" t="str">
        <f t="shared" si="0"/>
        <v/>
      </c>
      <c r="G21" s="22" t="str">
        <f t="shared" si="1"/>
        <v/>
      </c>
      <c r="H21" s="22" t="str">
        <f t="shared" si="4"/>
        <v/>
      </c>
      <c r="I21" s="22"/>
    </row>
    <row r="22" spans="1:9" x14ac:dyDescent="0.25">
      <c r="A22" s="23">
        <f t="shared" si="2"/>
        <v>8</v>
      </c>
      <c r="B22" s="7">
        <f t="shared" si="5"/>
        <v>42418</v>
      </c>
      <c r="C22" s="20">
        <v>7</v>
      </c>
      <c r="D22" s="18">
        <f t="shared" si="3"/>
        <v>7</v>
      </c>
      <c r="E22" s="22" t="str">
        <f t="shared" si="6"/>
        <v/>
      </c>
      <c r="F22" s="22" t="str">
        <f t="shared" si="0"/>
        <v/>
      </c>
      <c r="G22" s="22" t="str">
        <f t="shared" si="1"/>
        <v/>
      </c>
      <c r="H22" s="22" t="str">
        <f t="shared" si="4"/>
        <v/>
      </c>
      <c r="I22" s="22"/>
    </row>
    <row r="23" spans="1:9" x14ac:dyDescent="0.25">
      <c r="A23" s="23">
        <f t="shared" si="2"/>
        <v>8</v>
      </c>
      <c r="B23" s="7">
        <f t="shared" si="5"/>
        <v>42419</v>
      </c>
      <c r="C23" s="20">
        <v>7</v>
      </c>
      <c r="D23" s="18">
        <f t="shared" si="3"/>
        <v>7</v>
      </c>
      <c r="E23" s="22" t="str">
        <f t="shared" si="6"/>
        <v/>
      </c>
      <c r="F23" s="22" t="str">
        <f t="shared" si="0"/>
        <v/>
      </c>
      <c r="G23" s="22" t="str">
        <f t="shared" si="1"/>
        <v/>
      </c>
      <c r="H23" s="22" t="str">
        <f t="shared" si="4"/>
        <v/>
      </c>
      <c r="I23" s="22"/>
    </row>
    <row r="24" spans="1:9" x14ac:dyDescent="0.25">
      <c r="A24" s="23">
        <f t="shared" si="2"/>
        <v>8</v>
      </c>
      <c r="B24" s="7">
        <f t="shared" si="5"/>
        <v>42420</v>
      </c>
      <c r="C24" s="20"/>
      <c r="D24" s="18">
        <f t="shared" si="3"/>
        <v>0</v>
      </c>
      <c r="E24" s="22" t="str">
        <f t="shared" si="6"/>
        <v/>
      </c>
      <c r="F24" s="22" t="str">
        <f t="shared" si="0"/>
        <v/>
      </c>
      <c r="G24" s="22" t="str">
        <f t="shared" si="1"/>
        <v/>
      </c>
      <c r="H24" s="22" t="str">
        <f t="shared" si="4"/>
        <v/>
      </c>
      <c r="I24" s="22"/>
    </row>
    <row r="25" spans="1:9" x14ac:dyDescent="0.25">
      <c r="A25" s="23">
        <f t="shared" si="2"/>
        <v>9</v>
      </c>
      <c r="B25" s="7">
        <f t="shared" si="5"/>
        <v>42421</v>
      </c>
      <c r="C25" s="20"/>
      <c r="D25" s="18">
        <f t="shared" si="3"/>
        <v>0</v>
      </c>
      <c r="E25" s="22">
        <f t="shared" si="6"/>
        <v>35</v>
      </c>
      <c r="F25" s="22">
        <f t="shared" si="0"/>
        <v>0</v>
      </c>
      <c r="G25" s="22">
        <f t="shared" si="1"/>
        <v>0</v>
      </c>
      <c r="H25" s="22" t="str">
        <f t="shared" si="4"/>
        <v/>
      </c>
      <c r="I25" s="22"/>
    </row>
    <row r="26" spans="1:9" x14ac:dyDescent="0.25">
      <c r="A26" s="23">
        <f t="shared" si="2"/>
        <v>9</v>
      </c>
      <c r="B26" s="7">
        <f t="shared" si="5"/>
        <v>42422</v>
      </c>
      <c r="C26" s="20">
        <v>7</v>
      </c>
      <c r="D26" s="18">
        <f t="shared" si="3"/>
        <v>7</v>
      </c>
      <c r="E26" s="22" t="str">
        <f t="shared" si="6"/>
        <v/>
      </c>
      <c r="F26" s="22" t="str">
        <f t="shared" si="0"/>
        <v/>
      </c>
      <c r="G26" s="22" t="str">
        <f t="shared" si="1"/>
        <v/>
      </c>
      <c r="H26" s="22" t="str">
        <f t="shared" si="4"/>
        <v/>
      </c>
      <c r="I26" s="22"/>
    </row>
    <row r="27" spans="1:9" x14ac:dyDescent="0.25">
      <c r="A27" s="23">
        <f t="shared" si="2"/>
        <v>9</v>
      </c>
      <c r="B27" s="7">
        <f t="shared" si="5"/>
        <v>42423</v>
      </c>
      <c r="C27" s="20">
        <v>7</v>
      </c>
      <c r="D27" s="18">
        <f t="shared" si="3"/>
        <v>7</v>
      </c>
      <c r="E27" s="22" t="str">
        <f t="shared" si="6"/>
        <v/>
      </c>
      <c r="F27" s="22" t="str">
        <f t="shared" si="0"/>
        <v/>
      </c>
      <c r="G27" s="22" t="str">
        <f t="shared" si="1"/>
        <v/>
      </c>
      <c r="H27" s="22" t="str">
        <f t="shared" si="4"/>
        <v/>
      </c>
      <c r="I27" s="22"/>
    </row>
    <row r="28" spans="1:9" x14ac:dyDescent="0.25">
      <c r="A28" s="23">
        <f t="shared" si="2"/>
        <v>9</v>
      </c>
      <c r="B28" s="7">
        <f t="shared" si="5"/>
        <v>42424</v>
      </c>
      <c r="C28" s="20">
        <v>7</v>
      </c>
      <c r="D28" s="18">
        <f t="shared" si="3"/>
        <v>7</v>
      </c>
      <c r="E28" s="22" t="str">
        <f t="shared" si="6"/>
        <v/>
      </c>
      <c r="F28" s="22" t="str">
        <f t="shared" si="0"/>
        <v/>
      </c>
      <c r="G28" s="22" t="str">
        <f t="shared" si="1"/>
        <v/>
      </c>
      <c r="H28" s="22" t="str">
        <f t="shared" si="4"/>
        <v/>
      </c>
      <c r="I28" s="22"/>
    </row>
    <row r="29" spans="1:9" x14ac:dyDescent="0.25">
      <c r="A29" s="23">
        <f t="shared" si="2"/>
        <v>9</v>
      </c>
      <c r="B29" s="7">
        <f t="shared" si="5"/>
        <v>42425</v>
      </c>
      <c r="C29" s="20">
        <v>7</v>
      </c>
      <c r="D29" s="18">
        <f t="shared" si="3"/>
        <v>7</v>
      </c>
      <c r="E29" s="22" t="str">
        <f t="shared" si="6"/>
        <v/>
      </c>
      <c r="F29" s="22" t="str">
        <f t="shared" si="0"/>
        <v/>
      </c>
      <c r="G29" s="22" t="str">
        <f t="shared" si="1"/>
        <v/>
      </c>
      <c r="H29" s="22" t="str">
        <f t="shared" si="4"/>
        <v/>
      </c>
      <c r="I29" s="22"/>
    </row>
    <row r="30" spans="1:9" x14ac:dyDescent="0.25">
      <c r="A30" s="23">
        <f t="shared" si="2"/>
        <v>9</v>
      </c>
      <c r="B30" s="7">
        <f t="shared" si="5"/>
        <v>42426</v>
      </c>
      <c r="C30" s="20">
        <v>7</v>
      </c>
      <c r="D30" s="18">
        <f t="shared" si="3"/>
        <v>7</v>
      </c>
      <c r="E30" s="22" t="str">
        <f t="shared" si="6"/>
        <v/>
      </c>
      <c r="F30" s="22" t="str">
        <f t="shared" si="0"/>
        <v/>
      </c>
      <c r="G30" s="22" t="str">
        <f t="shared" si="1"/>
        <v/>
      </c>
      <c r="H30" s="22" t="str">
        <f t="shared" si="4"/>
        <v/>
      </c>
      <c r="I30" s="22"/>
    </row>
    <row r="31" spans="1:9" x14ac:dyDescent="0.25">
      <c r="A31" s="25">
        <f t="shared" si="2"/>
        <v>9</v>
      </c>
      <c r="B31" s="26">
        <f t="shared" si="5"/>
        <v>42427</v>
      </c>
      <c r="C31" s="20"/>
      <c r="D31" s="18">
        <f t="shared" si="3"/>
        <v>0</v>
      </c>
      <c r="E31" s="29" t="str">
        <f t="shared" si="6"/>
        <v/>
      </c>
      <c r="F31" s="29" t="str">
        <f t="shared" si="0"/>
        <v/>
      </c>
      <c r="G31" s="29" t="str">
        <f t="shared" si="1"/>
        <v/>
      </c>
      <c r="H31" s="29" t="str">
        <f t="shared" si="4"/>
        <v/>
      </c>
      <c r="I31" s="22"/>
    </row>
    <row r="32" spans="1:9" x14ac:dyDescent="0.25">
      <c r="A32" s="25">
        <f t="shared" si="2"/>
        <v>10</v>
      </c>
      <c r="B32" s="26">
        <f t="shared" si="5"/>
        <v>42428</v>
      </c>
      <c r="C32" s="20"/>
      <c r="D32" s="18">
        <f t="shared" si="3"/>
        <v>0</v>
      </c>
      <c r="E32" s="29">
        <f>IF(AND(ROW($B32)&gt;6,WEEKDAY($B32)=1),SUM(D26:D32),"")</f>
        <v>35</v>
      </c>
      <c r="F32" s="29">
        <f t="shared" si="0"/>
        <v>0</v>
      </c>
      <c r="G32" s="29">
        <f>IF(AND(ROW($B32)&gt;6,WEEKDAY($B32)=1),IF(E32&gt;=44,8,IF(E32&gt;35,E32-35,0)),"")</f>
        <v>0</v>
      </c>
      <c r="H32" s="29" t="str">
        <f t="shared" si="4"/>
        <v/>
      </c>
      <c r="I32" s="22"/>
    </row>
    <row r="33" spans="1:9" x14ac:dyDescent="0.25">
      <c r="A33" s="25">
        <f t="shared" si="2"/>
        <v>10</v>
      </c>
      <c r="B33" s="26">
        <f t="shared" si="5"/>
        <v>42429</v>
      </c>
      <c r="C33" s="20">
        <v>7</v>
      </c>
      <c r="D33" s="18">
        <f t="shared" si="3"/>
        <v>7</v>
      </c>
      <c r="E33" s="29">
        <f>D33</f>
        <v>7</v>
      </c>
      <c r="F33" s="29" t="str">
        <f>IF(E33&gt;7,E33-7,"")</f>
        <v/>
      </c>
      <c r="G33" s="29" t="str">
        <f>IF(D33&gt;7,D33-7,"")</f>
        <v/>
      </c>
      <c r="H33" s="29" t="str">
        <f t="shared" si="4"/>
        <v/>
      </c>
      <c r="I33" s="22"/>
    </row>
    <row r="34" spans="1:9" x14ac:dyDescent="0.25">
      <c r="A34" s="34"/>
      <c r="B34" s="31"/>
      <c r="C34" s="32" t="s">
        <v>0</v>
      </c>
      <c r="D34" s="33">
        <f>SUM(D5:D33)</f>
        <v>147</v>
      </c>
      <c r="E34" s="37">
        <f>SUM(E5:E33)</f>
        <v>147</v>
      </c>
      <c r="F34" s="37">
        <f>SUM(F5:F33)</f>
        <v>0</v>
      </c>
      <c r="G34" s="37">
        <f>SUM(G5:G33)</f>
        <v>0</v>
      </c>
      <c r="H34" s="37">
        <f>SUM(H5:H33)</f>
        <v>0</v>
      </c>
      <c r="I34" s="22"/>
    </row>
    <row r="35" spans="1:9" x14ac:dyDescent="0.25">
      <c r="A35" s="34"/>
      <c r="B35" s="34"/>
      <c r="C35" s="34"/>
      <c r="D35" s="34"/>
      <c r="E35" s="34"/>
      <c r="F35" s="34"/>
      <c r="G35" s="34"/>
      <c r="H35" s="34"/>
    </row>
    <row r="36" spans="1:9" x14ac:dyDescent="0.25">
      <c r="A36" s="34"/>
      <c r="B36" s="34"/>
      <c r="C36" s="34"/>
      <c r="D36" s="34"/>
      <c r="E36" s="34"/>
      <c r="F36" s="34"/>
      <c r="G36" s="34"/>
      <c r="H36" s="34"/>
    </row>
  </sheetData>
  <sheetProtection algorithmName="SHA-512" hashValue="77RhK9ozZr7cJ0jhaUcs1HrEsna2nKz5YFbcdqnK07IydL9/fBj0AcreL093hOnTJk/kx4tnE+pYlwT1Sn0QQg==" saltValue="8UVYJER0/ucPyUD2xWE/Lg==" spinCount="100000" sheet="1" formatCells="0" formatColumns="0" formatRows="0" insertColumns="0" insertRows="0" insertHyperlinks="0" deleteColumns="0" deleteRows="0" sort="0" autoFilter="0" pivotTables="0"/>
  <mergeCells count="1">
    <mergeCell ref="C3:D3"/>
  </mergeCells>
  <phoneticPr fontId="2" type="noConversion"/>
  <conditionalFormatting sqref="B5:B33">
    <cfRule type="expression" dxfId="54" priority="3" stopIfTrue="1">
      <formula>COUNTIF(fériés,B5)&lt;&gt;0</formula>
    </cfRule>
    <cfRule type="expression" dxfId="53" priority="4" stopIfTrue="1">
      <formula>OR(MOD(B5,7)=1,MOD(B5,7)=0)</formula>
    </cfRule>
  </conditionalFormatting>
  <pageMargins left="0.23622047244094491" right="0.23622047244094491" top="0.19685039370078741" bottom="0.15748031496062992" header="0.31496062992125984" footer="0.31496062992125984"/>
  <pageSetup paperSize="9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9"/>
  <sheetViews>
    <sheetView showGridLines="0" zoomScale="90" zoomScaleNormal="90" workbookViewId="0">
      <selection activeCell="C36" sqref="C36"/>
    </sheetView>
  </sheetViews>
  <sheetFormatPr baseColWidth="10" defaultRowHeight="15" x14ac:dyDescent="0.25"/>
  <cols>
    <col min="2" max="2" width="14.85546875" bestFit="1" customWidth="1"/>
    <col min="3" max="3" width="12.42578125" customWidth="1"/>
    <col min="4" max="4" width="8.140625" bestFit="1" customWidth="1"/>
    <col min="5" max="5" width="10.7109375" customWidth="1"/>
    <col min="6" max="6" width="8.140625" bestFit="1" customWidth="1"/>
    <col min="7" max="8" width="9.7109375" bestFit="1" customWidth="1"/>
    <col min="9" max="9" width="26.42578125" customWidth="1"/>
  </cols>
  <sheetData>
    <row r="1" spans="1:9" ht="18.75" x14ac:dyDescent="0.3">
      <c r="B1" s="36">
        <f>DATE(YEAR(Janvier!B5),MONTH(Janvier!B5)+2,1)</f>
        <v>42430</v>
      </c>
    </row>
    <row r="3" spans="1:9" x14ac:dyDescent="0.25">
      <c r="C3" s="43" t="s">
        <v>42</v>
      </c>
      <c r="D3" s="43"/>
      <c r="E3" s="1"/>
      <c r="F3" s="1"/>
      <c r="G3" s="1"/>
      <c r="H3" s="1"/>
    </row>
    <row r="4" spans="1:9" ht="23.25" x14ac:dyDescent="0.25">
      <c r="A4" s="2" t="s">
        <v>36</v>
      </c>
      <c r="B4" s="2" t="s">
        <v>1</v>
      </c>
      <c r="C4" s="40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39" t="s">
        <v>38</v>
      </c>
    </row>
    <row r="5" spans="1:9" x14ac:dyDescent="0.25">
      <c r="A5" s="23">
        <f>WEEKNUM(B5)</f>
        <v>10</v>
      </c>
      <c r="B5" s="7">
        <f>B1</f>
        <v>42430</v>
      </c>
      <c r="C5" s="20">
        <v>7</v>
      </c>
      <c r="D5" s="18">
        <f>+C5</f>
        <v>7</v>
      </c>
      <c r="E5" s="22"/>
      <c r="F5" s="22" t="str">
        <f t="shared" ref="F5:F35" si="0">IF(AND(ROW($B5)&gt;6,WEEKDAY($B5)=1),IF(E5&gt;35,E5-35,0),"")</f>
        <v/>
      </c>
      <c r="G5" s="22" t="str">
        <f t="shared" ref="G5:G35" si="1">IF(AND(ROW($B5)&gt;6,WEEKDAY($B5)=1),IF(E5&gt;=44,8,IF(E5&gt;35,E5-35,0)),"")</f>
        <v/>
      </c>
      <c r="H5" s="22" t="str">
        <f>IF(AND(ROW($B5)&gt;6,WEEKDAY($B5)=1),IF(E5&gt;=44,F5-G5,""),"")</f>
        <v/>
      </c>
      <c r="I5" s="35"/>
    </row>
    <row r="6" spans="1:9" x14ac:dyDescent="0.25">
      <c r="A6" s="23">
        <f t="shared" ref="A6:A35" si="2">WEEKNUM(B6)</f>
        <v>10</v>
      </c>
      <c r="B6" s="7">
        <f>B5+1</f>
        <v>42431</v>
      </c>
      <c r="C6" s="20">
        <v>7</v>
      </c>
      <c r="D6" s="18">
        <f t="shared" ref="D6:D35" si="3">+C6</f>
        <v>7</v>
      </c>
      <c r="E6" s="22" t="str">
        <f>IF(AND(ROW($B6)&gt;6,WEEKDAY($B6)=1),SUM(#REF!),"")</f>
        <v/>
      </c>
      <c r="F6" s="22" t="str">
        <f t="shared" si="0"/>
        <v/>
      </c>
      <c r="G6" s="22" t="str">
        <f t="shared" si="1"/>
        <v/>
      </c>
      <c r="H6" s="22" t="str">
        <f t="shared" ref="H6:H35" si="4">IF(AND(ROW($B6)&gt;6,WEEKDAY($B6)=1),IF(E6&gt;=44,F6-G6,""),"")</f>
        <v/>
      </c>
      <c r="I6" s="35"/>
    </row>
    <row r="7" spans="1:9" x14ac:dyDescent="0.25">
      <c r="A7" s="23">
        <f t="shared" si="2"/>
        <v>10</v>
      </c>
      <c r="B7" s="7">
        <f t="shared" ref="B7:B34" si="5">B6+1</f>
        <v>42432</v>
      </c>
      <c r="C7" s="20">
        <v>7</v>
      </c>
      <c r="D7" s="18">
        <f t="shared" si="3"/>
        <v>7</v>
      </c>
      <c r="E7" s="22" t="str">
        <f>IF(AND(ROW($B7)&gt;6,WEEKDAY($B7)=1),SUM(D1:D7),"")</f>
        <v/>
      </c>
      <c r="F7" s="22" t="str">
        <f t="shared" si="0"/>
        <v/>
      </c>
      <c r="G7" s="22" t="str">
        <f t="shared" si="1"/>
        <v/>
      </c>
      <c r="H7" s="22" t="str">
        <f t="shared" si="4"/>
        <v/>
      </c>
      <c r="I7" s="35"/>
    </row>
    <row r="8" spans="1:9" x14ac:dyDescent="0.25">
      <c r="A8" s="23">
        <f t="shared" si="2"/>
        <v>10</v>
      </c>
      <c r="B8" s="7">
        <f t="shared" si="5"/>
        <v>42433</v>
      </c>
      <c r="C8" s="20">
        <v>7</v>
      </c>
      <c r="D8" s="18">
        <f t="shared" si="3"/>
        <v>7</v>
      </c>
      <c r="E8" s="22" t="str">
        <f>IF(AND(ROW($B8)&gt;6,WEEKDAY($B8)=1),SUM(D2:D8),"")</f>
        <v/>
      </c>
      <c r="F8" s="22" t="str">
        <f t="shared" si="0"/>
        <v/>
      </c>
      <c r="G8" s="22" t="str">
        <f t="shared" si="1"/>
        <v/>
      </c>
      <c r="H8" s="22" t="str">
        <f t="shared" si="4"/>
        <v/>
      </c>
      <c r="I8" s="35"/>
    </row>
    <row r="9" spans="1:9" x14ac:dyDescent="0.25">
      <c r="A9" s="23">
        <f t="shared" si="2"/>
        <v>10</v>
      </c>
      <c r="B9" s="7">
        <f t="shared" si="5"/>
        <v>42434</v>
      </c>
      <c r="C9" s="20"/>
      <c r="D9" s="18">
        <f t="shared" si="3"/>
        <v>0</v>
      </c>
      <c r="E9" s="22" t="str">
        <f>IF(AND(ROW($B9)&gt;6,WEEKDAY($B9)=1),SUM(D3:D9),"")</f>
        <v/>
      </c>
      <c r="F9" s="22" t="str">
        <f t="shared" si="0"/>
        <v/>
      </c>
      <c r="G9" s="22" t="str">
        <f t="shared" si="1"/>
        <v/>
      </c>
      <c r="H9" s="22" t="str">
        <f t="shared" si="4"/>
        <v/>
      </c>
      <c r="I9" s="35"/>
    </row>
    <row r="10" spans="1:9" x14ac:dyDescent="0.25">
      <c r="A10" s="23">
        <f t="shared" si="2"/>
        <v>11</v>
      </c>
      <c r="B10" s="7">
        <f t="shared" si="5"/>
        <v>42435</v>
      </c>
      <c r="C10" s="20"/>
      <c r="D10" s="18">
        <f t="shared" si="3"/>
        <v>0</v>
      </c>
      <c r="E10" s="22"/>
      <c r="F10" s="22">
        <f t="shared" si="0"/>
        <v>0</v>
      </c>
      <c r="G10" s="22">
        <f t="shared" si="1"/>
        <v>0</v>
      </c>
      <c r="H10" s="22" t="str">
        <f t="shared" si="4"/>
        <v/>
      </c>
      <c r="I10" s="35"/>
    </row>
    <row r="11" spans="1:9" x14ac:dyDescent="0.25">
      <c r="A11" s="23">
        <f t="shared" si="2"/>
        <v>11</v>
      </c>
      <c r="B11" s="7">
        <f t="shared" si="5"/>
        <v>42436</v>
      </c>
      <c r="C11" s="20">
        <v>7</v>
      </c>
      <c r="D11" s="18">
        <f t="shared" si="3"/>
        <v>7</v>
      </c>
      <c r="E11" s="22" t="str">
        <f>IF(AND(ROW($B11)&gt;6,WEEKDAY($B11)=1),SUM(D5:D11),"")</f>
        <v/>
      </c>
      <c r="F11" s="22" t="str">
        <f t="shared" si="0"/>
        <v/>
      </c>
      <c r="G11" s="22" t="str">
        <f t="shared" si="1"/>
        <v/>
      </c>
      <c r="H11" s="22" t="str">
        <f t="shared" si="4"/>
        <v/>
      </c>
      <c r="I11" s="35"/>
    </row>
    <row r="12" spans="1:9" x14ac:dyDescent="0.25">
      <c r="A12" s="23">
        <f t="shared" si="2"/>
        <v>11</v>
      </c>
      <c r="B12" s="7">
        <f t="shared" si="5"/>
        <v>42437</v>
      </c>
      <c r="C12" s="20">
        <v>7</v>
      </c>
      <c r="D12" s="18">
        <f t="shared" si="3"/>
        <v>7</v>
      </c>
      <c r="E12" s="22" t="str">
        <f>IF(AND(ROW($B12)&gt;6,WEEKDAY($B12)=1),SUM(D6:D12),"")</f>
        <v/>
      </c>
      <c r="F12" s="22" t="str">
        <f t="shared" si="0"/>
        <v/>
      </c>
      <c r="G12" s="22" t="str">
        <f t="shared" si="1"/>
        <v/>
      </c>
      <c r="H12" s="22" t="str">
        <f t="shared" si="4"/>
        <v/>
      </c>
      <c r="I12" s="35"/>
    </row>
    <row r="13" spans="1:9" x14ac:dyDescent="0.25">
      <c r="A13" s="23">
        <f t="shared" si="2"/>
        <v>11</v>
      </c>
      <c r="B13" s="7">
        <f t="shared" si="5"/>
        <v>42438</v>
      </c>
      <c r="C13" s="20">
        <v>7</v>
      </c>
      <c r="D13" s="18">
        <f t="shared" si="3"/>
        <v>7</v>
      </c>
      <c r="E13" s="22" t="str">
        <f>IF(AND(ROW($B13)&gt;6,WEEKDAY($B13)=1),SUM(D7:D13),"")</f>
        <v/>
      </c>
      <c r="F13" s="22" t="str">
        <f t="shared" si="0"/>
        <v/>
      </c>
      <c r="G13" s="22" t="str">
        <f t="shared" si="1"/>
        <v/>
      </c>
      <c r="H13" s="22" t="str">
        <f t="shared" si="4"/>
        <v/>
      </c>
      <c r="I13" s="35"/>
    </row>
    <row r="14" spans="1:9" x14ac:dyDescent="0.25">
      <c r="A14" s="23">
        <f t="shared" si="2"/>
        <v>11</v>
      </c>
      <c r="B14" s="7">
        <f t="shared" si="5"/>
        <v>42439</v>
      </c>
      <c r="C14" s="20">
        <v>7</v>
      </c>
      <c r="D14" s="18">
        <f t="shared" si="3"/>
        <v>7</v>
      </c>
      <c r="E14" s="22" t="str">
        <f t="shared" ref="E14:E34" si="6">IF(AND(ROW($B14)&gt;6,WEEKDAY($B14)=1),SUM(D8:D14),"")</f>
        <v/>
      </c>
      <c r="F14" s="22" t="str">
        <f t="shared" si="0"/>
        <v/>
      </c>
      <c r="G14" s="22" t="str">
        <f t="shared" si="1"/>
        <v/>
      </c>
      <c r="H14" s="22" t="str">
        <f t="shared" si="4"/>
        <v/>
      </c>
      <c r="I14" s="35"/>
    </row>
    <row r="15" spans="1:9" x14ac:dyDescent="0.25">
      <c r="A15" s="23">
        <f t="shared" si="2"/>
        <v>11</v>
      </c>
      <c r="B15" s="7">
        <f t="shared" si="5"/>
        <v>42440</v>
      </c>
      <c r="C15" s="20">
        <v>7</v>
      </c>
      <c r="D15" s="18">
        <f t="shared" si="3"/>
        <v>7</v>
      </c>
      <c r="E15" s="22" t="str">
        <f t="shared" si="6"/>
        <v/>
      </c>
      <c r="F15" s="22" t="str">
        <f t="shared" si="0"/>
        <v/>
      </c>
      <c r="G15" s="22" t="str">
        <f t="shared" si="1"/>
        <v/>
      </c>
      <c r="H15" s="22" t="str">
        <f t="shared" si="4"/>
        <v/>
      </c>
      <c r="I15" s="35"/>
    </row>
    <row r="16" spans="1:9" x14ac:dyDescent="0.25">
      <c r="A16" s="23">
        <f t="shared" si="2"/>
        <v>11</v>
      </c>
      <c r="B16" s="7">
        <f t="shared" si="5"/>
        <v>42441</v>
      </c>
      <c r="C16" s="20"/>
      <c r="D16" s="18">
        <f t="shared" si="3"/>
        <v>0</v>
      </c>
      <c r="E16" s="22" t="str">
        <f t="shared" si="6"/>
        <v/>
      </c>
      <c r="F16" s="22" t="str">
        <f t="shared" si="0"/>
        <v/>
      </c>
      <c r="G16" s="22" t="str">
        <f t="shared" si="1"/>
        <v/>
      </c>
      <c r="H16" s="22" t="str">
        <f t="shared" si="4"/>
        <v/>
      </c>
      <c r="I16" s="35"/>
    </row>
    <row r="17" spans="1:9" x14ac:dyDescent="0.25">
      <c r="A17" s="23">
        <f t="shared" si="2"/>
        <v>12</v>
      </c>
      <c r="B17" s="7">
        <f t="shared" si="5"/>
        <v>42442</v>
      </c>
      <c r="C17" s="20"/>
      <c r="D17" s="18">
        <f t="shared" si="3"/>
        <v>0</v>
      </c>
      <c r="E17" s="22">
        <f t="shared" si="6"/>
        <v>35</v>
      </c>
      <c r="F17" s="22">
        <f t="shared" si="0"/>
        <v>0</v>
      </c>
      <c r="G17" s="22">
        <f t="shared" si="1"/>
        <v>0</v>
      </c>
      <c r="H17" s="22" t="str">
        <f t="shared" si="4"/>
        <v/>
      </c>
      <c r="I17" s="35"/>
    </row>
    <row r="18" spans="1:9" x14ac:dyDescent="0.25">
      <c r="A18" s="23">
        <f t="shared" si="2"/>
        <v>12</v>
      </c>
      <c r="B18" s="7">
        <f t="shared" si="5"/>
        <v>42443</v>
      </c>
      <c r="C18" s="20">
        <v>7</v>
      </c>
      <c r="D18" s="18">
        <f t="shared" si="3"/>
        <v>7</v>
      </c>
      <c r="E18" s="22" t="str">
        <f t="shared" si="6"/>
        <v/>
      </c>
      <c r="F18" s="22" t="str">
        <f t="shared" si="0"/>
        <v/>
      </c>
      <c r="G18" s="22" t="str">
        <f t="shared" si="1"/>
        <v/>
      </c>
      <c r="H18" s="22" t="str">
        <f t="shared" si="4"/>
        <v/>
      </c>
      <c r="I18" s="35"/>
    </row>
    <row r="19" spans="1:9" x14ac:dyDescent="0.25">
      <c r="A19" s="23">
        <f t="shared" si="2"/>
        <v>12</v>
      </c>
      <c r="B19" s="7">
        <f t="shared" si="5"/>
        <v>42444</v>
      </c>
      <c r="C19" s="20">
        <v>7</v>
      </c>
      <c r="D19" s="18">
        <f t="shared" si="3"/>
        <v>7</v>
      </c>
      <c r="E19" s="22" t="str">
        <f t="shared" si="6"/>
        <v/>
      </c>
      <c r="F19" s="22" t="str">
        <f t="shared" si="0"/>
        <v/>
      </c>
      <c r="G19" s="22" t="str">
        <f t="shared" si="1"/>
        <v/>
      </c>
      <c r="H19" s="22" t="str">
        <f t="shared" si="4"/>
        <v/>
      </c>
      <c r="I19" s="35"/>
    </row>
    <row r="20" spans="1:9" x14ac:dyDescent="0.25">
      <c r="A20" s="23">
        <f t="shared" si="2"/>
        <v>12</v>
      </c>
      <c r="B20" s="7">
        <f t="shared" si="5"/>
        <v>42445</v>
      </c>
      <c r="C20" s="20">
        <v>7</v>
      </c>
      <c r="D20" s="18">
        <f t="shared" si="3"/>
        <v>7</v>
      </c>
      <c r="E20" s="22" t="str">
        <f t="shared" si="6"/>
        <v/>
      </c>
      <c r="F20" s="22" t="str">
        <f t="shared" si="0"/>
        <v/>
      </c>
      <c r="G20" s="22" t="str">
        <f t="shared" si="1"/>
        <v/>
      </c>
      <c r="H20" s="22" t="str">
        <f t="shared" si="4"/>
        <v/>
      </c>
      <c r="I20" s="35"/>
    </row>
    <row r="21" spans="1:9" x14ac:dyDescent="0.25">
      <c r="A21" s="23">
        <f t="shared" si="2"/>
        <v>12</v>
      </c>
      <c r="B21" s="7">
        <f t="shared" si="5"/>
        <v>42446</v>
      </c>
      <c r="C21" s="20">
        <v>7</v>
      </c>
      <c r="D21" s="18">
        <f t="shared" si="3"/>
        <v>7</v>
      </c>
      <c r="E21" s="22" t="str">
        <f t="shared" si="6"/>
        <v/>
      </c>
      <c r="F21" s="22" t="str">
        <f t="shared" si="0"/>
        <v/>
      </c>
      <c r="G21" s="22" t="str">
        <f t="shared" si="1"/>
        <v/>
      </c>
      <c r="H21" s="22" t="str">
        <f t="shared" si="4"/>
        <v/>
      </c>
      <c r="I21" s="35"/>
    </row>
    <row r="22" spans="1:9" x14ac:dyDescent="0.25">
      <c r="A22" s="23">
        <f t="shared" si="2"/>
        <v>12</v>
      </c>
      <c r="B22" s="7">
        <f t="shared" si="5"/>
        <v>42447</v>
      </c>
      <c r="C22" s="20">
        <v>7</v>
      </c>
      <c r="D22" s="18">
        <f t="shared" si="3"/>
        <v>7</v>
      </c>
      <c r="E22" s="22" t="str">
        <f t="shared" si="6"/>
        <v/>
      </c>
      <c r="F22" s="22" t="str">
        <f t="shared" si="0"/>
        <v/>
      </c>
      <c r="G22" s="22" t="str">
        <f t="shared" si="1"/>
        <v/>
      </c>
      <c r="H22" s="22" t="str">
        <f t="shared" si="4"/>
        <v/>
      </c>
      <c r="I22" s="35"/>
    </row>
    <row r="23" spans="1:9" x14ac:dyDescent="0.25">
      <c r="A23" s="23">
        <f t="shared" si="2"/>
        <v>12</v>
      </c>
      <c r="B23" s="7">
        <f t="shared" si="5"/>
        <v>42448</v>
      </c>
      <c r="C23" s="20"/>
      <c r="D23" s="18">
        <f t="shared" si="3"/>
        <v>0</v>
      </c>
      <c r="E23" s="22" t="str">
        <f t="shared" si="6"/>
        <v/>
      </c>
      <c r="F23" s="22" t="str">
        <f t="shared" si="0"/>
        <v/>
      </c>
      <c r="G23" s="22" t="str">
        <f t="shared" si="1"/>
        <v/>
      </c>
      <c r="H23" s="22" t="str">
        <f t="shared" si="4"/>
        <v/>
      </c>
      <c r="I23" s="35"/>
    </row>
    <row r="24" spans="1:9" x14ac:dyDescent="0.25">
      <c r="A24" s="23">
        <f t="shared" si="2"/>
        <v>13</v>
      </c>
      <c r="B24" s="7">
        <f t="shared" si="5"/>
        <v>42449</v>
      </c>
      <c r="C24" s="20"/>
      <c r="D24" s="18">
        <f t="shared" si="3"/>
        <v>0</v>
      </c>
      <c r="E24" s="22">
        <f t="shared" si="6"/>
        <v>35</v>
      </c>
      <c r="F24" s="22">
        <f t="shared" si="0"/>
        <v>0</v>
      </c>
      <c r="G24" s="22">
        <f t="shared" si="1"/>
        <v>0</v>
      </c>
      <c r="H24" s="22" t="str">
        <f t="shared" si="4"/>
        <v/>
      </c>
      <c r="I24" s="35"/>
    </row>
    <row r="25" spans="1:9" x14ac:dyDescent="0.25">
      <c r="A25" s="23">
        <f t="shared" si="2"/>
        <v>13</v>
      </c>
      <c r="B25" s="7">
        <f t="shared" si="5"/>
        <v>42450</v>
      </c>
      <c r="C25" s="20">
        <v>7</v>
      </c>
      <c r="D25" s="18">
        <f t="shared" si="3"/>
        <v>7</v>
      </c>
      <c r="E25" s="22" t="str">
        <f t="shared" si="6"/>
        <v/>
      </c>
      <c r="F25" s="22" t="str">
        <f t="shared" si="0"/>
        <v/>
      </c>
      <c r="G25" s="22" t="str">
        <f t="shared" si="1"/>
        <v/>
      </c>
      <c r="H25" s="22" t="str">
        <f t="shared" si="4"/>
        <v/>
      </c>
      <c r="I25" s="35"/>
    </row>
    <row r="26" spans="1:9" x14ac:dyDescent="0.25">
      <c r="A26" s="23">
        <f t="shared" si="2"/>
        <v>13</v>
      </c>
      <c r="B26" s="7">
        <f t="shared" si="5"/>
        <v>42451</v>
      </c>
      <c r="C26" s="20">
        <v>7</v>
      </c>
      <c r="D26" s="18">
        <f t="shared" si="3"/>
        <v>7</v>
      </c>
      <c r="E26" s="22" t="str">
        <f t="shared" si="6"/>
        <v/>
      </c>
      <c r="F26" s="22" t="str">
        <f t="shared" si="0"/>
        <v/>
      </c>
      <c r="G26" s="22" t="str">
        <f t="shared" si="1"/>
        <v/>
      </c>
      <c r="H26" s="22" t="str">
        <f t="shared" si="4"/>
        <v/>
      </c>
      <c r="I26" s="35"/>
    </row>
    <row r="27" spans="1:9" x14ac:dyDescent="0.25">
      <c r="A27" s="23">
        <f t="shared" si="2"/>
        <v>13</v>
      </c>
      <c r="B27" s="7">
        <f t="shared" si="5"/>
        <v>42452</v>
      </c>
      <c r="C27" s="20">
        <v>7</v>
      </c>
      <c r="D27" s="18">
        <f t="shared" si="3"/>
        <v>7</v>
      </c>
      <c r="E27" s="22" t="str">
        <f t="shared" si="6"/>
        <v/>
      </c>
      <c r="F27" s="22" t="str">
        <f t="shared" si="0"/>
        <v/>
      </c>
      <c r="G27" s="22" t="str">
        <f t="shared" si="1"/>
        <v/>
      </c>
      <c r="H27" s="22" t="str">
        <f t="shared" si="4"/>
        <v/>
      </c>
      <c r="I27" s="35"/>
    </row>
    <row r="28" spans="1:9" x14ac:dyDescent="0.25">
      <c r="A28" s="23">
        <f t="shared" si="2"/>
        <v>13</v>
      </c>
      <c r="B28" s="7">
        <f t="shared" si="5"/>
        <v>42453</v>
      </c>
      <c r="C28" s="20">
        <v>7</v>
      </c>
      <c r="D28" s="18">
        <f t="shared" si="3"/>
        <v>7</v>
      </c>
      <c r="E28" s="22" t="str">
        <f t="shared" si="6"/>
        <v/>
      </c>
      <c r="F28" s="22" t="str">
        <f t="shared" si="0"/>
        <v/>
      </c>
      <c r="G28" s="22" t="str">
        <f t="shared" si="1"/>
        <v/>
      </c>
      <c r="H28" s="22" t="str">
        <f t="shared" si="4"/>
        <v/>
      </c>
      <c r="I28" s="35"/>
    </row>
    <row r="29" spans="1:9" x14ac:dyDescent="0.25">
      <c r="A29" s="23">
        <f t="shared" si="2"/>
        <v>13</v>
      </c>
      <c r="B29" s="7">
        <f t="shared" si="5"/>
        <v>42454</v>
      </c>
      <c r="C29" s="20">
        <v>7</v>
      </c>
      <c r="D29" s="18">
        <f t="shared" si="3"/>
        <v>7</v>
      </c>
      <c r="E29" s="22" t="str">
        <f t="shared" si="6"/>
        <v/>
      </c>
      <c r="F29" s="22" t="str">
        <f t="shared" si="0"/>
        <v/>
      </c>
      <c r="G29" s="22" t="str">
        <f t="shared" si="1"/>
        <v/>
      </c>
      <c r="H29" s="22" t="str">
        <f t="shared" si="4"/>
        <v/>
      </c>
      <c r="I29" s="35"/>
    </row>
    <row r="30" spans="1:9" x14ac:dyDescent="0.25">
      <c r="A30" s="25">
        <f t="shared" si="2"/>
        <v>13</v>
      </c>
      <c r="B30" s="26">
        <f t="shared" si="5"/>
        <v>42455</v>
      </c>
      <c r="C30" s="20"/>
      <c r="D30" s="18">
        <f t="shared" si="3"/>
        <v>0</v>
      </c>
      <c r="E30" s="29" t="str">
        <f t="shared" si="6"/>
        <v/>
      </c>
      <c r="F30" s="29" t="str">
        <f t="shared" si="0"/>
        <v/>
      </c>
      <c r="G30" s="22" t="str">
        <f t="shared" si="1"/>
        <v/>
      </c>
      <c r="H30" s="22" t="str">
        <f t="shared" si="4"/>
        <v/>
      </c>
      <c r="I30" s="35"/>
    </row>
    <row r="31" spans="1:9" x14ac:dyDescent="0.25">
      <c r="A31" s="25">
        <f t="shared" si="2"/>
        <v>14</v>
      </c>
      <c r="B31" s="26">
        <f t="shared" si="5"/>
        <v>42456</v>
      </c>
      <c r="C31" s="20"/>
      <c r="D31" s="18">
        <f t="shared" si="3"/>
        <v>0</v>
      </c>
      <c r="E31" s="29">
        <f t="shared" si="6"/>
        <v>35</v>
      </c>
      <c r="F31" s="29">
        <f t="shared" si="0"/>
        <v>0</v>
      </c>
      <c r="G31" s="22">
        <f t="shared" si="1"/>
        <v>0</v>
      </c>
      <c r="H31" s="22" t="str">
        <f t="shared" si="4"/>
        <v/>
      </c>
      <c r="I31" s="35"/>
    </row>
    <row r="32" spans="1:9" x14ac:dyDescent="0.25">
      <c r="A32" s="25">
        <f t="shared" si="2"/>
        <v>14</v>
      </c>
      <c r="B32" s="26">
        <f t="shared" si="5"/>
        <v>42457</v>
      </c>
      <c r="C32" s="20">
        <v>7</v>
      </c>
      <c r="D32" s="18">
        <f t="shared" si="3"/>
        <v>7</v>
      </c>
      <c r="E32" s="29">
        <f>D32</f>
        <v>7</v>
      </c>
      <c r="F32" s="29" t="str">
        <f>IF(E32&gt;7,E32-7,"")</f>
        <v/>
      </c>
      <c r="G32" s="29" t="str">
        <f>IF(E32&gt;7,E32-7,"")</f>
        <v/>
      </c>
      <c r="H32" s="22"/>
      <c r="I32" s="35"/>
    </row>
    <row r="33" spans="1:9" x14ac:dyDescent="0.25">
      <c r="A33" s="25">
        <f t="shared" si="2"/>
        <v>14</v>
      </c>
      <c r="B33" s="26">
        <f t="shared" si="5"/>
        <v>42458</v>
      </c>
      <c r="C33" s="20">
        <v>7</v>
      </c>
      <c r="D33" s="18">
        <f t="shared" si="3"/>
        <v>7</v>
      </c>
      <c r="E33" s="29">
        <f t="shared" ref="E33:E35" si="7">D33</f>
        <v>7</v>
      </c>
      <c r="F33" s="29" t="str">
        <f t="shared" ref="F33:F35" si="8">IF(E33&gt;7,E33-7,"")</f>
        <v/>
      </c>
      <c r="G33" s="29" t="str">
        <f t="shared" ref="G33:G35" si="9">IF(E33&gt;7,E33-7,"")</f>
        <v/>
      </c>
      <c r="H33" s="22" t="str">
        <f t="shared" si="4"/>
        <v/>
      </c>
      <c r="I33" s="35"/>
    </row>
    <row r="34" spans="1:9" x14ac:dyDescent="0.25">
      <c r="A34" s="25">
        <f t="shared" si="2"/>
        <v>14</v>
      </c>
      <c r="B34" s="26">
        <f t="shared" si="5"/>
        <v>42459</v>
      </c>
      <c r="C34" s="20">
        <v>7</v>
      </c>
      <c r="D34" s="18">
        <f t="shared" si="3"/>
        <v>7</v>
      </c>
      <c r="E34" s="29">
        <f t="shared" si="7"/>
        <v>7</v>
      </c>
      <c r="F34" s="29" t="str">
        <f t="shared" si="8"/>
        <v/>
      </c>
      <c r="G34" s="29" t="str">
        <f t="shared" si="9"/>
        <v/>
      </c>
      <c r="H34" s="22" t="str">
        <f t="shared" si="4"/>
        <v/>
      </c>
      <c r="I34" s="35"/>
    </row>
    <row r="35" spans="1:9" x14ac:dyDescent="0.25">
      <c r="A35" s="25">
        <f t="shared" si="2"/>
        <v>14</v>
      </c>
      <c r="B35" s="26">
        <f>B34+1</f>
        <v>42460</v>
      </c>
      <c r="C35" s="20">
        <v>7</v>
      </c>
      <c r="D35" s="18">
        <f t="shared" si="3"/>
        <v>7</v>
      </c>
      <c r="E35" s="29">
        <f t="shared" si="7"/>
        <v>7</v>
      </c>
      <c r="F35" s="29" t="str">
        <f t="shared" si="8"/>
        <v/>
      </c>
      <c r="G35" s="29" t="str">
        <f t="shared" si="9"/>
        <v/>
      </c>
      <c r="H35" s="22" t="str">
        <f t="shared" si="4"/>
        <v/>
      </c>
      <c r="I35" s="35"/>
    </row>
    <row r="36" spans="1:9" x14ac:dyDescent="0.25">
      <c r="A36" s="34"/>
      <c r="B36" s="31"/>
      <c r="C36" s="32" t="s">
        <v>0</v>
      </c>
      <c r="D36" s="33">
        <f>SUM(D5:D35)</f>
        <v>161</v>
      </c>
      <c r="E36" s="37">
        <f>SUM(E5:E35)</f>
        <v>133</v>
      </c>
      <c r="F36" s="37">
        <f>SUM(F5:F35)</f>
        <v>0</v>
      </c>
      <c r="G36" s="38">
        <f>SUM(G5:G35)</f>
        <v>0</v>
      </c>
      <c r="H36" s="38">
        <f>SUM(H5:H35)</f>
        <v>0</v>
      </c>
      <c r="I36" s="35"/>
    </row>
    <row r="37" spans="1:9" x14ac:dyDescent="0.25">
      <c r="A37" s="34"/>
      <c r="B37" s="34"/>
      <c r="C37" s="34"/>
      <c r="D37" s="34"/>
      <c r="E37" s="34"/>
      <c r="F37" s="34"/>
    </row>
    <row r="38" spans="1:9" x14ac:dyDescent="0.25">
      <c r="A38" s="34"/>
      <c r="B38" s="34"/>
      <c r="C38" s="34"/>
      <c r="D38" s="34"/>
      <c r="E38" s="34"/>
      <c r="F38" s="34"/>
    </row>
    <row r="39" spans="1:9" x14ac:dyDescent="0.25">
      <c r="A39" s="34"/>
      <c r="B39" s="34"/>
      <c r="C39" s="34"/>
      <c r="D39" s="34"/>
      <c r="E39" s="34"/>
      <c r="F39" s="34"/>
    </row>
  </sheetData>
  <sheetProtection algorithmName="SHA-512" hashValue="bW/EwP37EoXAhEbPKAl3nBKTJwCKVkKfDz4TDzuqd/lq1vh8JDqvYSRqzemd7adf4NitvS46FaX07ld0DhIpKw==" saltValue="uz7bkHDgAWNVo+8D7gtqpw==" spinCount="100000" sheet="1" formatCells="0" formatColumns="0" formatRows="0" insertColumns="0" insertRows="0" insertHyperlinks="0" deleteColumns="0" deleteRows="0" sort="0" autoFilter="0" pivotTables="0"/>
  <mergeCells count="1">
    <mergeCell ref="C3:D3"/>
  </mergeCells>
  <phoneticPr fontId="2" type="noConversion"/>
  <conditionalFormatting sqref="B5:B35">
    <cfRule type="expression" dxfId="52" priority="3" stopIfTrue="1">
      <formula>COUNTIF(fériés,B5)&lt;&gt;0</formula>
    </cfRule>
    <cfRule type="expression" dxfId="51" priority="4" stopIfTrue="1">
      <formula>OR(MOD(B5,7)=1,MOD(B5,7)=0)</formula>
    </cfRule>
  </conditionalFormatting>
  <conditionalFormatting sqref="B5:B35">
    <cfRule type="expression" dxfId="50" priority="1" stopIfTrue="1">
      <formula>COUNTIF(fériés,B5)&lt;&gt;0</formula>
    </cfRule>
    <cfRule type="expression" dxfId="49" priority="2" stopIfTrue="1">
      <formula>OR(MOD(B5,7)=1,MOD(B5,7)=0)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5"/>
  <sheetViews>
    <sheetView showGridLines="0" topLeftCell="A4" workbookViewId="0">
      <selection activeCell="C34" sqref="C34"/>
    </sheetView>
  </sheetViews>
  <sheetFormatPr baseColWidth="10" defaultRowHeight="15" x14ac:dyDescent="0.25"/>
  <cols>
    <col min="2" max="2" width="14.85546875" bestFit="1" customWidth="1"/>
    <col min="3" max="3" width="9.140625" customWidth="1"/>
    <col min="4" max="4" width="8.140625" bestFit="1" customWidth="1"/>
    <col min="5" max="5" width="10.7109375" customWidth="1"/>
    <col min="6" max="8" width="8.140625" bestFit="1" customWidth="1"/>
    <col min="9" max="9" width="19.42578125" customWidth="1"/>
  </cols>
  <sheetData>
    <row r="1" spans="1:9" ht="18.75" x14ac:dyDescent="0.3">
      <c r="B1" s="44">
        <f>DATE(YEAR(Janvier!B5),MONTH(Janvier!B5)+3,1)</f>
        <v>42461</v>
      </c>
      <c r="C1" s="45"/>
    </row>
    <row r="3" spans="1:9" x14ac:dyDescent="0.25">
      <c r="C3" s="46" t="s">
        <v>42</v>
      </c>
      <c r="D3" s="47"/>
      <c r="E3" s="1"/>
      <c r="F3" s="1"/>
      <c r="G3" s="1"/>
      <c r="H3" s="1"/>
      <c r="I3" s="1"/>
    </row>
    <row r="4" spans="1:9" ht="23.25" x14ac:dyDescent="0.25">
      <c r="A4" s="2" t="s">
        <v>36</v>
      </c>
      <c r="B4" s="2" t="s">
        <v>1</v>
      </c>
      <c r="C4" s="40" t="s">
        <v>39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14</v>
      </c>
      <c r="B5" s="7">
        <f>B1</f>
        <v>42461</v>
      </c>
      <c r="C5" s="20">
        <v>7</v>
      </c>
      <c r="D5" s="18">
        <f>C5</f>
        <v>7</v>
      </c>
      <c r="E5" s="22"/>
      <c r="F5" s="22" t="str">
        <f t="shared" ref="F5:F34" si="0">IF(AND(ROW($B5)&gt;6,WEEKDAY($B5)=1),IF(E5&gt;35,E5-35,0),"")</f>
        <v/>
      </c>
      <c r="G5" s="22" t="str">
        <f t="shared" ref="G5:G34" si="1">IF(AND(ROW($B5)&gt;6,WEEKDAY($B5)=1),IF(E5&gt;=44,8,IF(E5&gt;35,E5-35,0)),"")</f>
        <v/>
      </c>
      <c r="H5" s="22" t="str">
        <f>IF(AND(ROW($B5)&gt;6,WEEKDAY($B5)=1),IF(E5&gt;=44,F5-G5,""),"")</f>
        <v/>
      </c>
      <c r="I5" s="22"/>
    </row>
    <row r="6" spans="1:9" x14ac:dyDescent="0.25">
      <c r="A6" s="23">
        <f t="shared" ref="A6:A34" si="2">WEEKNUM(B6)</f>
        <v>14</v>
      </c>
      <c r="B6" s="7">
        <f t="shared" ref="B6:B34" si="3">B5+1</f>
        <v>42462</v>
      </c>
      <c r="C6" s="20"/>
      <c r="D6" s="18">
        <f t="shared" ref="D6:D34" si="4">C6</f>
        <v>0</v>
      </c>
      <c r="E6" s="22" t="str">
        <f>IF(AND(ROW($B6)&gt;6,WEEKDAY($B6)=1),SUM(#REF!),"")</f>
        <v/>
      </c>
      <c r="F6" s="22" t="str">
        <f t="shared" si="0"/>
        <v/>
      </c>
      <c r="G6" s="22" t="str">
        <f t="shared" si="1"/>
        <v/>
      </c>
      <c r="H6" s="22" t="str">
        <f t="shared" ref="H6:H34" si="5">IF(AND(ROW($B6)&gt;6,WEEKDAY($B6)=1),IF(E6&gt;=44,F6-G6,""),"")</f>
        <v/>
      </c>
      <c r="I6" s="22"/>
    </row>
    <row r="7" spans="1:9" x14ac:dyDescent="0.25">
      <c r="A7" s="23">
        <f t="shared" si="2"/>
        <v>15</v>
      </c>
      <c r="B7" s="7">
        <f t="shared" si="3"/>
        <v>42463</v>
      </c>
      <c r="C7" s="20"/>
      <c r="D7" s="18">
        <f t="shared" si="4"/>
        <v>0</v>
      </c>
      <c r="E7" s="22">
        <f>IF(AND(ROW($B7)&gt;6,WEEKDAY($B7)=1),SUM(D1:D7),"")</f>
        <v>7</v>
      </c>
      <c r="F7" s="22">
        <f t="shared" si="0"/>
        <v>0</v>
      </c>
      <c r="G7" s="22">
        <f t="shared" si="1"/>
        <v>0</v>
      </c>
      <c r="H7" s="22" t="str">
        <f t="shared" si="5"/>
        <v/>
      </c>
      <c r="I7" s="22"/>
    </row>
    <row r="8" spans="1:9" x14ac:dyDescent="0.25">
      <c r="A8" s="23">
        <f t="shared" si="2"/>
        <v>15</v>
      </c>
      <c r="B8" s="7">
        <f t="shared" si="3"/>
        <v>42464</v>
      </c>
      <c r="C8" s="20">
        <v>7</v>
      </c>
      <c r="D8" s="18">
        <f t="shared" si="4"/>
        <v>7</v>
      </c>
      <c r="E8" s="22" t="str">
        <f>IF(AND(ROW($B8)&gt;6,WEEKDAY($B8)=1),SUM(D2:D8),"")</f>
        <v/>
      </c>
      <c r="F8" s="22" t="str">
        <f t="shared" si="0"/>
        <v/>
      </c>
      <c r="G8" s="22" t="str">
        <f t="shared" si="1"/>
        <v/>
      </c>
      <c r="H8" s="22" t="str">
        <f t="shared" si="5"/>
        <v/>
      </c>
      <c r="I8" s="22"/>
    </row>
    <row r="9" spans="1:9" x14ac:dyDescent="0.25">
      <c r="A9" s="23">
        <f t="shared" si="2"/>
        <v>15</v>
      </c>
      <c r="B9" s="7">
        <f t="shared" si="3"/>
        <v>42465</v>
      </c>
      <c r="C9" s="20">
        <v>7</v>
      </c>
      <c r="D9" s="18">
        <f t="shared" si="4"/>
        <v>7</v>
      </c>
      <c r="E9" s="22" t="str">
        <f>IF(AND(ROW($B9)&gt;6,WEEKDAY($B9)=1),SUM(D3:D9),"")</f>
        <v/>
      </c>
      <c r="F9" s="22" t="str">
        <f t="shared" si="0"/>
        <v/>
      </c>
      <c r="G9" s="22" t="str">
        <f t="shared" si="1"/>
        <v/>
      </c>
      <c r="H9" s="22" t="str">
        <f t="shared" si="5"/>
        <v/>
      </c>
      <c r="I9" s="22"/>
    </row>
    <row r="10" spans="1:9" x14ac:dyDescent="0.25">
      <c r="A10" s="23">
        <f t="shared" si="2"/>
        <v>15</v>
      </c>
      <c r="B10" s="7">
        <f t="shared" si="3"/>
        <v>42466</v>
      </c>
      <c r="C10" s="20">
        <v>7</v>
      </c>
      <c r="D10" s="18">
        <f t="shared" si="4"/>
        <v>7</v>
      </c>
      <c r="E10" s="22"/>
      <c r="F10" s="22" t="str">
        <f t="shared" si="0"/>
        <v/>
      </c>
      <c r="G10" s="22" t="str">
        <f t="shared" si="1"/>
        <v/>
      </c>
      <c r="H10" s="22" t="str">
        <f t="shared" si="5"/>
        <v/>
      </c>
      <c r="I10" s="22"/>
    </row>
    <row r="11" spans="1:9" x14ac:dyDescent="0.25">
      <c r="A11" s="23">
        <f t="shared" si="2"/>
        <v>15</v>
      </c>
      <c r="B11" s="7">
        <f t="shared" si="3"/>
        <v>42467</v>
      </c>
      <c r="C11" s="20">
        <v>7</v>
      </c>
      <c r="D11" s="18">
        <f t="shared" si="4"/>
        <v>7</v>
      </c>
      <c r="E11" s="22" t="str">
        <f>IF(AND(ROW($B11)&gt;6,WEEKDAY($B11)=1),SUM(D5:D11),"")</f>
        <v/>
      </c>
      <c r="F11" s="22" t="str">
        <f t="shared" si="0"/>
        <v/>
      </c>
      <c r="G11" s="22" t="str">
        <f t="shared" si="1"/>
        <v/>
      </c>
      <c r="H11" s="22" t="str">
        <f t="shared" si="5"/>
        <v/>
      </c>
      <c r="I11" s="22"/>
    </row>
    <row r="12" spans="1:9" x14ac:dyDescent="0.25">
      <c r="A12" s="23">
        <f t="shared" si="2"/>
        <v>15</v>
      </c>
      <c r="B12" s="7">
        <f t="shared" si="3"/>
        <v>42468</v>
      </c>
      <c r="C12" s="20">
        <v>7</v>
      </c>
      <c r="D12" s="18">
        <f t="shared" si="4"/>
        <v>7</v>
      </c>
      <c r="E12" s="22" t="str">
        <f>IF(AND(ROW($B12)&gt;6,WEEKDAY($B12)=1),SUM(D6:D12),"")</f>
        <v/>
      </c>
      <c r="F12" s="22" t="str">
        <f t="shared" si="0"/>
        <v/>
      </c>
      <c r="G12" s="22" t="str">
        <f t="shared" si="1"/>
        <v/>
      </c>
      <c r="H12" s="22" t="str">
        <f t="shared" si="5"/>
        <v/>
      </c>
      <c r="I12" s="22"/>
    </row>
    <row r="13" spans="1:9" x14ac:dyDescent="0.25">
      <c r="A13" s="23">
        <f t="shared" si="2"/>
        <v>15</v>
      </c>
      <c r="B13" s="7">
        <f t="shared" si="3"/>
        <v>42469</v>
      </c>
      <c r="C13" s="20"/>
      <c r="D13" s="18">
        <f t="shared" si="4"/>
        <v>0</v>
      </c>
      <c r="E13" s="22" t="str">
        <f>IF(AND(ROW($B13)&gt;6,WEEKDAY($B13)=1),SUM(D7:D13),"")</f>
        <v/>
      </c>
      <c r="F13" s="22" t="str">
        <f t="shared" si="0"/>
        <v/>
      </c>
      <c r="G13" s="22" t="str">
        <f t="shared" si="1"/>
        <v/>
      </c>
      <c r="H13" s="22" t="str">
        <f t="shared" si="5"/>
        <v/>
      </c>
      <c r="I13" s="22"/>
    </row>
    <row r="14" spans="1:9" x14ac:dyDescent="0.25">
      <c r="A14" s="23">
        <f t="shared" si="2"/>
        <v>16</v>
      </c>
      <c r="B14" s="7">
        <f t="shared" si="3"/>
        <v>42470</v>
      </c>
      <c r="C14" s="20"/>
      <c r="D14" s="18">
        <f t="shared" si="4"/>
        <v>0</v>
      </c>
      <c r="E14" s="22">
        <f t="shared" ref="E14:E34" si="6">IF(AND(ROW($B14)&gt;6,WEEKDAY($B14)=1),SUM(D8:D14),"")</f>
        <v>35</v>
      </c>
      <c r="F14" s="22">
        <f t="shared" si="0"/>
        <v>0</v>
      </c>
      <c r="G14" s="22">
        <f t="shared" si="1"/>
        <v>0</v>
      </c>
      <c r="H14" s="22" t="str">
        <f t="shared" si="5"/>
        <v/>
      </c>
      <c r="I14" s="22"/>
    </row>
    <row r="15" spans="1:9" x14ac:dyDescent="0.25">
      <c r="A15" s="23">
        <f t="shared" si="2"/>
        <v>16</v>
      </c>
      <c r="B15" s="7">
        <f t="shared" si="3"/>
        <v>42471</v>
      </c>
      <c r="C15" s="20">
        <v>7</v>
      </c>
      <c r="D15" s="18">
        <f t="shared" si="4"/>
        <v>7</v>
      </c>
      <c r="E15" s="22" t="str">
        <f t="shared" si="6"/>
        <v/>
      </c>
      <c r="F15" s="22" t="str">
        <f t="shared" si="0"/>
        <v/>
      </c>
      <c r="G15" s="22" t="str">
        <f t="shared" si="1"/>
        <v/>
      </c>
      <c r="H15" s="22" t="str">
        <f t="shared" si="5"/>
        <v/>
      </c>
      <c r="I15" s="22"/>
    </row>
    <row r="16" spans="1:9" x14ac:dyDescent="0.25">
      <c r="A16" s="23">
        <f t="shared" si="2"/>
        <v>16</v>
      </c>
      <c r="B16" s="7">
        <f t="shared" si="3"/>
        <v>42472</v>
      </c>
      <c r="C16" s="20">
        <v>7</v>
      </c>
      <c r="D16" s="18">
        <f t="shared" si="4"/>
        <v>7</v>
      </c>
      <c r="E16" s="22" t="str">
        <f t="shared" si="6"/>
        <v/>
      </c>
      <c r="F16" s="22" t="str">
        <f t="shared" si="0"/>
        <v/>
      </c>
      <c r="G16" s="22" t="str">
        <f t="shared" si="1"/>
        <v/>
      </c>
      <c r="H16" s="22" t="str">
        <f t="shared" si="5"/>
        <v/>
      </c>
      <c r="I16" s="22"/>
    </row>
    <row r="17" spans="1:9" x14ac:dyDescent="0.25">
      <c r="A17" s="23">
        <f t="shared" si="2"/>
        <v>16</v>
      </c>
      <c r="B17" s="7">
        <f t="shared" si="3"/>
        <v>42473</v>
      </c>
      <c r="C17" s="20">
        <v>7</v>
      </c>
      <c r="D17" s="18">
        <f t="shared" si="4"/>
        <v>7</v>
      </c>
      <c r="E17" s="22" t="str">
        <f t="shared" si="6"/>
        <v/>
      </c>
      <c r="F17" s="22" t="str">
        <f t="shared" si="0"/>
        <v/>
      </c>
      <c r="G17" s="22" t="str">
        <f t="shared" si="1"/>
        <v/>
      </c>
      <c r="H17" s="22" t="str">
        <f t="shared" si="5"/>
        <v/>
      </c>
      <c r="I17" s="22"/>
    </row>
    <row r="18" spans="1:9" x14ac:dyDescent="0.25">
      <c r="A18" s="23">
        <f t="shared" si="2"/>
        <v>16</v>
      </c>
      <c r="B18" s="7">
        <f t="shared" si="3"/>
        <v>42474</v>
      </c>
      <c r="C18" s="20">
        <v>7</v>
      </c>
      <c r="D18" s="18">
        <f t="shared" si="4"/>
        <v>7</v>
      </c>
      <c r="E18" s="22" t="str">
        <f t="shared" si="6"/>
        <v/>
      </c>
      <c r="F18" s="22" t="str">
        <f t="shared" si="0"/>
        <v/>
      </c>
      <c r="G18" s="22" t="str">
        <f t="shared" si="1"/>
        <v/>
      </c>
      <c r="H18" s="22" t="str">
        <f t="shared" si="5"/>
        <v/>
      </c>
      <c r="I18" s="22"/>
    </row>
    <row r="19" spans="1:9" x14ac:dyDescent="0.25">
      <c r="A19" s="23">
        <f t="shared" si="2"/>
        <v>16</v>
      </c>
      <c r="B19" s="7">
        <f t="shared" si="3"/>
        <v>42475</v>
      </c>
      <c r="C19" s="20">
        <v>7</v>
      </c>
      <c r="D19" s="18">
        <f t="shared" si="4"/>
        <v>7</v>
      </c>
      <c r="E19" s="22" t="str">
        <f t="shared" si="6"/>
        <v/>
      </c>
      <c r="F19" s="22" t="str">
        <f t="shared" si="0"/>
        <v/>
      </c>
      <c r="G19" s="22" t="str">
        <f t="shared" si="1"/>
        <v/>
      </c>
      <c r="H19" s="22" t="str">
        <f t="shared" si="5"/>
        <v/>
      </c>
      <c r="I19" s="22"/>
    </row>
    <row r="20" spans="1:9" x14ac:dyDescent="0.25">
      <c r="A20" s="23">
        <f t="shared" si="2"/>
        <v>16</v>
      </c>
      <c r="B20" s="7">
        <f t="shared" si="3"/>
        <v>42476</v>
      </c>
      <c r="C20" s="20"/>
      <c r="D20" s="18">
        <f t="shared" si="4"/>
        <v>0</v>
      </c>
      <c r="E20" s="22" t="str">
        <f t="shared" si="6"/>
        <v/>
      </c>
      <c r="F20" s="22" t="str">
        <f t="shared" si="0"/>
        <v/>
      </c>
      <c r="G20" s="22" t="str">
        <f t="shared" si="1"/>
        <v/>
      </c>
      <c r="H20" s="22" t="str">
        <f t="shared" si="5"/>
        <v/>
      </c>
      <c r="I20" s="22"/>
    </row>
    <row r="21" spans="1:9" x14ac:dyDescent="0.25">
      <c r="A21" s="23">
        <f t="shared" si="2"/>
        <v>17</v>
      </c>
      <c r="B21" s="7">
        <f t="shared" si="3"/>
        <v>42477</v>
      </c>
      <c r="C21" s="20"/>
      <c r="D21" s="18">
        <f t="shared" si="4"/>
        <v>0</v>
      </c>
      <c r="E21" s="22">
        <f t="shared" si="6"/>
        <v>35</v>
      </c>
      <c r="F21" s="22">
        <f t="shared" si="0"/>
        <v>0</v>
      </c>
      <c r="G21" s="22">
        <f t="shared" si="1"/>
        <v>0</v>
      </c>
      <c r="H21" s="22" t="str">
        <f t="shared" si="5"/>
        <v/>
      </c>
      <c r="I21" s="22"/>
    </row>
    <row r="22" spans="1:9" x14ac:dyDescent="0.25">
      <c r="A22" s="23">
        <f t="shared" si="2"/>
        <v>17</v>
      </c>
      <c r="B22" s="7">
        <f t="shared" si="3"/>
        <v>42478</v>
      </c>
      <c r="C22" s="20">
        <v>7</v>
      </c>
      <c r="D22" s="18">
        <f t="shared" si="4"/>
        <v>7</v>
      </c>
      <c r="E22" s="22" t="str">
        <f t="shared" si="6"/>
        <v/>
      </c>
      <c r="F22" s="22" t="str">
        <f t="shared" si="0"/>
        <v/>
      </c>
      <c r="G22" s="22" t="str">
        <f t="shared" si="1"/>
        <v/>
      </c>
      <c r="H22" s="22" t="str">
        <f t="shared" si="5"/>
        <v/>
      </c>
      <c r="I22" s="22"/>
    </row>
    <row r="23" spans="1:9" x14ac:dyDescent="0.25">
      <c r="A23" s="23">
        <f t="shared" si="2"/>
        <v>17</v>
      </c>
      <c r="B23" s="7">
        <f t="shared" si="3"/>
        <v>42479</v>
      </c>
      <c r="C23" s="20">
        <v>7</v>
      </c>
      <c r="D23" s="18">
        <f t="shared" si="4"/>
        <v>7</v>
      </c>
      <c r="E23" s="22" t="str">
        <f t="shared" si="6"/>
        <v/>
      </c>
      <c r="F23" s="22" t="str">
        <f t="shared" si="0"/>
        <v/>
      </c>
      <c r="G23" s="22" t="str">
        <f t="shared" si="1"/>
        <v/>
      </c>
      <c r="H23" s="22" t="str">
        <f t="shared" si="5"/>
        <v/>
      </c>
      <c r="I23" s="22"/>
    </row>
    <row r="24" spans="1:9" x14ac:dyDescent="0.25">
      <c r="A24" s="23">
        <f t="shared" si="2"/>
        <v>17</v>
      </c>
      <c r="B24" s="7">
        <f t="shared" si="3"/>
        <v>42480</v>
      </c>
      <c r="C24" s="20">
        <v>7</v>
      </c>
      <c r="D24" s="18">
        <f t="shared" si="4"/>
        <v>7</v>
      </c>
      <c r="E24" s="22" t="str">
        <f t="shared" si="6"/>
        <v/>
      </c>
      <c r="F24" s="22" t="str">
        <f t="shared" si="0"/>
        <v/>
      </c>
      <c r="G24" s="22" t="str">
        <f t="shared" si="1"/>
        <v/>
      </c>
      <c r="H24" s="22" t="str">
        <f t="shared" si="5"/>
        <v/>
      </c>
      <c r="I24" s="22"/>
    </row>
    <row r="25" spans="1:9" x14ac:dyDescent="0.25">
      <c r="A25" s="23">
        <f t="shared" si="2"/>
        <v>17</v>
      </c>
      <c r="B25" s="7">
        <f t="shared" si="3"/>
        <v>42481</v>
      </c>
      <c r="C25" s="20">
        <v>7</v>
      </c>
      <c r="D25" s="18">
        <f t="shared" si="4"/>
        <v>7</v>
      </c>
      <c r="E25" s="22" t="str">
        <f t="shared" si="6"/>
        <v/>
      </c>
      <c r="F25" s="22" t="str">
        <f t="shared" si="0"/>
        <v/>
      </c>
      <c r="G25" s="22" t="str">
        <f t="shared" si="1"/>
        <v/>
      </c>
      <c r="H25" s="22" t="str">
        <f t="shared" si="5"/>
        <v/>
      </c>
      <c r="I25" s="22"/>
    </row>
    <row r="26" spans="1:9" x14ac:dyDescent="0.25">
      <c r="A26" s="23">
        <f t="shared" si="2"/>
        <v>17</v>
      </c>
      <c r="B26" s="7">
        <f t="shared" si="3"/>
        <v>42482</v>
      </c>
      <c r="C26" s="20">
        <v>7</v>
      </c>
      <c r="D26" s="18">
        <f t="shared" si="4"/>
        <v>7</v>
      </c>
      <c r="E26" s="22" t="str">
        <f t="shared" si="6"/>
        <v/>
      </c>
      <c r="F26" s="22" t="str">
        <f t="shared" si="0"/>
        <v/>
      </c>
      <c r="G26" s="22" t="str">
        <f t="shared" si="1"/>
        <v/>
      </c>
      <c r="H26" s="22" t="str">
        <f t="shared" si="5"/>
        <v/>
      </c>
      <c r="I26" s="22"/>
    </row>
    <row r="27" spans="1:9" x14ac:dyDescent="0.25">
      <c r="A27" s="23">
        <f t="shared" si="2"/>
        <v>17</v>
      </c>
      <c r="B27" s="7">
        <f t="shared" si="3"/>
        <v>42483</v>
      </c>
      <c r="C27" s="20"/>
      <c r="D27" s="18">
        <f t="shared" si="4"/>
        <v>0</v>
      </c>
      <c r="E27" s="22" t="str">
        <f t="shared" si="6"/>
        <v/>
      </c>
      <c r="F27" s="22" t="str">
        <f t="shared" si="0"/>
        <v/>
      </c>
      <c r="G27" s="22" t="str">
        <f t="shared" si="1"/>
        <v/>
      </c>
      <c r="H27" s="22" t="str">
        <f t="shared" si="5"/>
        <v/>
      </c>
      <c r="I27" s="22"/>
    </row>
    <row r="28" spans="1:9" x14ac:dyDescent="0.25">
      <c r="A28" s="23">
        <f t="shared" si="2"/>
        <v>18</v>
      </c>
      <c r="B28" s="7">
        <f t="shared" si="3"/>
        <v>42484</v>
      </c>
      <c r="C28" s="20"/>
      <c r="D28" s="18">
        <f t="shared" si="4"/>
        <v>0</v>
      </c>
      <c r="E28" s="22">
        <f t="shared" si="6"/>
        <v>35</v>
      </c>
      <c r="F28" s="22">
        <f t="shared" si="0"/>
        <v>0</v>
      </c>
      <c r="G28" s="22">
        <f t="shared" si="1"/>
        <v>0</v>
      </c>
      <c r="H28" s="22" t="str">
        <f t="shared" si="5"/>
        <v/>
      </c>
      <c r="I28" s="22"/>
    </row>
    <row r="29" spans="1:9" x14ac:dyDescent="0.25">
      <c r="A29" s="23">
        <f t="shared" si="2"/>
        <v>18</v>
      </c>
      <c r="B29" s="7">
        <f t="shared" si="3"/>
        <v>42485</v>
      </c>
      <c r="C29" s="20">
        <v>7</v>
      </c>
      <c r="D29" s="18">
        <f t="shared" si="4"/>
        <v>7</v>
      </c>
      <c r="E29" s="22" t="str">
        <f t="shared" si="6"/>
        <v/>
      </c>
      <c r="F29" s="22" t="str">
        <f t="shared" si="0"/>
        <v/>
      </c>
      <c r="G29" s="22" t="str">
        <f t="shared" si="1"/>
        <v/>
      </c>
      <c r="H29" s="22" t="str">
        <f t="shared" si="5"/>
        <v/>
      </c>
      <c r="I29" s="22"/>
    </row>
    <row r="30" spans="1:9" x14ac:dyDescent="0.25">
      <c r="A30" s="23">
        <f t="shared" si="2"/>
        <v>18</v>
      </c>
      <c r="B30" s="7">
        <f t="shared" si="3"/>
        <v>42486</v>
      </c>
      <c r="C30" s="20">
        <v>7</v>
      </c>
      <c r="D30" s="18">
        <f t="shared" si="4"/>
        <v>7</v>
      </c>
      <c r="E30" s="29" t="str">
        <f t="shared" si="6"/>
        <v/>
      </c>
      <c r="F30" s="29" t="str">
        <f t="shared" si="0"/>
        <v/>
      </c>
      <c r="G30" s="22" t="str">
        <f t="shared" si="1"/>
        <v/>
      </c>
      <c r="H30" s="22" t="str">
        <f t="shared" si="5"/>
        <v/>
      </c>
      <c r="I30" s="22"/>
    </row>
    <row r="31" spans="1:9" x14ac:dyDescent="0.25">
      <c r="A31" s="23">
        <f t="shared" si="2"/>
        <v>18</v>
      </c>
      <c r="B31" s="7">
        <f t="shared" si="3"/>
        <v>42487</v>
      </c>
      <c r="C31" s="20">
        <v>7</v>
      </c>
      <c r="D31" s="18">
        <f t="shared" si="4"/>
        <v>7</v>
      </c>
      <c r="E31" s="29" t="str">
        <f t="shared" si="6"/>
        <v/>
      </c>
      <c r="F31" s="29" t="str">
        <f t="shared" si="0"/>
        <v/>
      </c>
      <c r="G31" s="22" t="str">
        <f t="shared" si="1"/>
        <v/>
      </c>
      <c r="H31" s="22" t="str">
        <f t="shared" si="5"/>
        <v/>
      </c>
      <c r="I31" s="22"/>
    </row>
    <row r="32" spans="1:9" x14ac:dyDescent="0.25">
      <c r="A32" s="23">
        <f t="shared" si="2"/>
        <v>18</v>
      </c>
      <c r="B32" s="7">
        <f t="shared" si="3"/>
        <v>42488</v>
      </c>
      <c r="C32" s="20">
        <v>7</v>
      </c>
      <c r="D32" s="18">
        <f t="shared" si="4"/>
        <v>7</v>
      </c>
      <c r="E32" s="29" t="str">
        <f t="shared" si="6"/>
        <v/>
      </c>
      <c r="F32" s="29" t="str">
        <f t="shared" si="0"/>
        <v/>
      </c>
      <c r="G32" s="22" t="str">
        <f t="shared" si="1"/>
        <v/>
      </c>
      <c r="H32" s="22" t="str">
        <f t="shared" si="5"/>
        <v/>
      </c>
      <c r="I32" s="22"/>
    </row>
    <row r="33" spans="1:9" x14ac:dyDescent="0.25">
      <c r="A33" s="23">
        <f t="shared" si="2"/>
        <v>18</v>
      </c>
      <c r="B33" s="7">
        <f t="shared" si="3"/>
        <v>42489</v>
      </c>
      <c r="C33" s="20">
        <v>7</v>
      </c>
      <c r="D33" s="18">
        <f t="shared" si="4"/>
        <v>7</v>
      </c>
      <c r="E33" s="29" t="str">
        <f t="shared" si="6"/>
        <v/>
      </c>
      <c r="F33" s="29" t="str">
        <f t="shared" si="0"/>
        <v/>
      </c>
      <c r="G33" s="22" t="str">
        <f t="shared" si="1"/>
        <v/>
      </c>
      <c r="H33" s="22" t="str">
        <f t="shared" si="5"/>
        <v/>
      </c>
      <c r="I33" s="22"/>
    </row>
    <row r="34" spans="1:9" x14ac:dyDescent="0.25">
      <c r="A34" s="23">
        <f t="shared" si="2"/>
        <v>18</v>
      </c>
      <c r="B34" s="7">
        <f t="shared" si="3"/>
        <v>42490</v>
      </c>
      <c r="C34" s="20"/>
      <c r="D34" s="18">
        <f t="shared" si="4"/>
        <v>0</v>
      </c>
      <c r="E34" s="29" t="str">
        <f t="shared" si="6"/>
        <v/>
      </c>
      <c r="F34" s="29" t="str">
        <f t="shared" si="0"/>
        <v/>
      </c>
      <c r="G34" s="22" t="str">
        <f t="shared" si="1"/>
        <v/>
      </c>
      <c r="H34" s="22" t="str">
        <f t="shared" si="5"/>
        <v/>
      </c>
      <c r="I34" s="22"/>
    </row>
    <row r="35" spans="1:9" x14ac:dyDescent="0.25">
      <c r="A35" s="24"/>
      <c r="C35" s="32" t="s">
        <v>0</v>
      </c>
      <c r="D35" s="33">
        <f>SUM(D5:D34)</f>
        <v>147</v>
      </c>
      <c r="E35" s="37">
        <f>SUM(E5:E34)</f>
        <v>112</v>
      </c>
      <c r="F35" s="37">
        <f>SUM(F5:F34)</f>
        <v>0</v>
      </c>
      <c r="G35" s="38">
        <f>SUM(G5:G34)</f>
        <v>0</v>
      </c>
      <c r="H35" s="38">
        <f>SUM(H5:H34)</f>
        <v>0</v>
      </c>
      <c r="I35" s="22"/>
    </row>
  </sheetData>
  <sheetProtection algorithmName="SHA-512" hashValue="96dX24eeW9hXFuLMVaTZg8mWoVs+IQ70fAnHwSpD+sF1j+90Wwki/NhmeBUvqOmeLIrEuBkD77s3RhYYXQLa/A==" saltValue="GaAezd0zUCqesZzOPI+sEQ==" spinCount="100000" sheet="1" formatCells="0" formatColumns="0" formatRows="0" insertColumns="0" insertRows="0" insertHyperlinks="0" deleteColumns="0" deleteRows="0" sort="0" autoFilter="0" pivotTables="0"/>
  <mergeCells count="2">
    <mergeCell ref="B1:C1"/>
    <mergeCell ref="C3:D3"/>
  </mergeCells>
  <phoneticPr fontId="2" type="noConversion"/>
  <conditionalFormatting sqref="B5:B34">
    <cfRule type="expression" dxfId="48" priority="1" stopIfTrue="1">
      <formula>COUNTIF(fériés,B5)&lt;&gt;0</formula>
    </cfRule>
    <cfRule type="expression" dxfId="47" priority="2" stopIfTrue="1">
      <formula>OR(MOD(B5,7)=1,MOD(B5,7)=0)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6"/>
  <sheetViews>
    <sheetView showGridLines="0" topLeftCell="A4" workbookViewId="0">
      <selection activeCell="C6" sqref="C6"/>
    </sheetView>
  </sheetViews>
  <sheetFormatPr baseColWidth="10" defaultRowHeight="15" x14ac:dyDescent="0.25"/>
  <cols>
    <col min="2" max="2" width="14.85546875" bestFit="1" customWidth="1"/>
    <col min="3" max="3" width="13" bestFit="1" customWidth="1"/>
    <col min="4" max="4" width="8.140625" bestFit="1" customWidth="1"/>
    <col min="5" max="5" width="10.7109375" customWidth="1"/>
    <col min="6" max="8" width="8.140625" bestFit="1" customWidth="1"/>
    <col min="9" max="9" width="22.140625" customWidth="1"/>
  </cols>
  <sheetData>
    <row r="1" spans="1:9" ht="18.75" x14ac:dyDescent="0.3">
      <c r="B1" s="36">
        <f>DATE(YEAR(Janvier!B5),MONTH(Janvier!B5)+4,1)</f>
        <v>42491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30" x14ac:dyDescent="0.25">
      <c r="A4" s="2" t="s">
        <v>36</v>
      </c>
      <c r="B4" s="2" t="s">
        <v>1</v>
      </c>
      <c r="C4" s="42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19</v>
      </c>
      <c r="B5" s="7">
        <f>B1</f>
        <v>42491</v>
      </c>
      <c r="C5" s="20"/>
      <c r="D5" s="18">
        <f>C5</f>
        <v>0</v>
      </c>
      <c r="E5" s="22"/>
      <c r="F5" s="22" t="str">
        <f t="shared" ref="F5:F35" si="0">IF(AND(ROW($B5)&gt;6,WEEKDAY($B5)=1),IF(E5&gt;35,E5-35,0),"")</f>
        <v/>
      </c>
      <c r="G5" s="22" t="str">
        <f t="shared" ref="G5:G35" si="1">IF(AND(ROW($B5)&gt;6,WEEKDAY($B5)=1),IF(E5&gt;=44,8,IF(E5&gt;35,E5-35,0)),"")</f>
        <v/>
      </c>
      <c r="H5" s="22" t="str">
        <f>IF(AND(ROW($B5)&gt;6,WEEKDAY($B5)=1),IF(E5&gt;=44,F5-G5,""),"")</f>
        <v/>
      </c>
      <c r="I5" s="22"/>
    </row>
    <row r="6" spans="1:9" x14ac:dyDescent="0.25">
      <c r="A6" s="23">
        <f t="shared" ref="A6:A35" si="2">WEEKNUM(B6)</f>
        <v>19</v>
      </c>
      <c r="B6" s="7">
        <f t="shared" ref="B6:B35" si="3">B5+1</f>
        <v>42492</v>
      </c>
      <c r="C6" s="20">
        <v>7</v>
      </c>
      <c r="D6" s="18">
        <f t="shared" ref="D6:D35" si="4">C6</f>
        <v>7</v>
      </c>
      <c r="E6" s="22" t="str">
        <f>IF(AND(ROW($B6)&gt;6,WEEKDAY($B6)=1),SUM(#REF!),"")</f>
        <v/>
      </c>
      <c r="F6" s="22" t="str">
        <f t="shared" si="0"/>
        <v/>
      </c>
      <c r="G6" s="22" t="str">
        <f t="shared" si="1"/>
        <v/>
      </c>
      <c r="H6" s="22" t="str">
        <f t="shared" ref="H6:H35" si="5">IF(AND(ROW($B6)&gt;6,WEEKDAY($B6)=1),IF(E6&gt;=44,F6-G6,""),"")</f>
        <v/>
      </c>
      <c r="I6" s="22"/>
    </row>
    <row r="7" spans="1:9" x14ac:dyDescent="0.25">
      <c r="A7" s="23">
        <f t="shared" si="2"/>
        <v>19</v>
      </c>
      <c r="B7" s="7">
        <f t="shared" si="3"/>
        <v>42493</v>
      </c>
      <c r="C7" s="20">
        <v>7</v>
      </c>
      <c r="D7" s="18">
        <f t="shared" si="4"/>
        <v>7</v>
      </c>
      <c r="E7" s="22" t="str">
        <f>IF(AND(ROW($B7)&gt;6,WEEKDAY($B7)=1),SUM(D1:D7),"")</f>
        <v/>
      </c>
      <c r="F7" s="22" t="str">
        <f t="shared" si="0"/>
        <v/>
      </c>
      <c r="G7" s="22" t="str">
        <f t="shared" si="1"/>
        <v/>
      </c>
      <c r="H7" s="22" t="str">
        <f t="shared" si="5"/>
        <v/>
      </c>
      <c r="I7" s="22"/>
    </row>
    <row r="8" spans="1:9" x14ac:dyDescent="0.25">
      <c r="A8" s="23">
        <f t="shared" si="2"/>
        <v>19</v>
      </c>
      <c r="B8" s="7">
        <f t="shared" si="3"/>
        <v>42494</v>
      </c>
      <c r="C8" s="20">
        <v>7</v>
      </c>
      <c r="D8" s="18">
        <f t="shared" si="4"/>
        <v>7</v>
      </c>
      <c r="E8" s="22" t="str">
        <f>IF(AND(ROW($B8)&gt;6,WEEKDAY($B8)=1),SUM(D2:D8),"")</f>
        <v/>
      </c>
      <c r="F8" s="22" t="str">
        <f t="shared" si="0"/>
        <v/>
      </c>
      <c r="G8" s="22" t="str">
        <f t="shared" si="1"/>
        <v/>
      </c>
      <c r="H8" s="22" t="str">
        <f t="shared" si="5"/>
        <v/>
      </c>
      <c r="I8" s="22"/>
    </row>
    <row r="9" spans="1:9" x14ac:dyDescent="0.25">
      <c r="A9" s="23">
        <f t="shared" si="2"/>
        <v>19</v>
      </c>
      <c r="B9" s="7">
        <f t="shared" si="3"/>
        <v>42495</v>
      </c>
      <c r="C9" s="20">
        <v>7</v>
      </c>
      <c r="D9" s="18">
        <f t="shared" si="4"/>
        <v>7</v>
      </c>
      <c r="E9" s="22" t="str">
        <f>IF(AND(ROW($B9)&gt;6,WEEKDAY($B9)=1),SUM(D3:D9),"")</f>
        <v/>
      </c>
      <c r="F9" s="22" t="str">
        <f t="shared" si="0"/>
        <v/>
      </c>
      <c r="G9" s="22" t="str">
        <f t="shared" si="1"/>
        <v/>
      </c>
      <c r="H9" s="22" t="str">
        <f t="shared" si="5"/>
        <v/>
      </c>
      <c r="I9" s="22"/>
    </row>
    <row r="10" spans="1:9" x14ac:dyDescent="0.25">
      <c r="A10" s="23">
        <f t="shared" si="2"/>
        <v>19</v>
      </c>
      <c r="B10" s="7">
        <f t="shared" si="3"/>
        <v>42496</v>
      </c>
      <c r="C10" s="20">
        <v>7</v>
      </c>
      <c r="D10" s="18">
        <f t="shared" si="4"/>
        <v>7</v>
      </c>
      <c r="E10" s="22"/>
      <c r="F10" s="22" t="str">
        <f t="shared" si="0"/>
        <v/>
      </c>
      <c r="G10" s="22" t="str">
        <f t="shared" si="1"/>
        <v/>
      </c>
      <c r="H10" s="22" t="str">
        <f t="shared" si="5"/>
        <v/>
      </c>
      <c r="I10" s="22"/>
    </row>
    <row r="11" spans="1:9" x14ac:dyDescent="0.25">
      <c r="A11" s="23">
        <f t="shared" si="2"/>
        <v>19</v>
      </c>
      <c r="B11" s="7">
        <f t="shared" si="3"/>
        <v>42497</v>
      </c>
      <c r="C11" s="20"/>
      <c r="D11" s="18">
        <f t="shared" si="4"/>
        <v>0</v>
      </c>
      <c r="E11" s="22" t="str">
        <f>IF(AND(ROW($B11)&gt;6,WEEKDAY($B11)=1),SUM(D5:D11),"")</f>
        <v/>
      </c>
      <c r="F11" s="22" t="str">
        <f t="shared" si="0"/>
        <v/>
      </c>
      <c r="G11" s="22" t="str">
        <f t="shared" si="1"/>
        <v/>
      </c>
      <c r="H11" s="22" t="str">
        <f t="shared" si="5"/>
        <v/>
      </c>
      <c r="I11" s="22"/>
    </row>
    <row r="12" spans="1:9" x14ac:dyDescent="0.25">
      <c r="A12" s="23">
        <f t="shared" si="2"/>
        <v>20</v>
      </c>
      <c r="B12" s="7">
        <f t="shared" si="3"/>
        <v>42498</v>
      </c>
      <c r="C12" s="20"/>
      <c r="D12" s="18">
        <f t="shared" si="4"/>
        <v>0</v>
      </c>
      <c r="E12" s="22">
        <f>IF(AND(ROW($B12)&gt;6,WEEKDAY($B12)=1),SUM(D6:D12),"")</f>
        <v>35</v>
      </c>
      <c r="F12" s="22">
        <f t="shared" si="0"/>
        <v>0</v>
      </c>
      <c r="G12" s="22">
        <f t="shared" si="1"/>
        <v>0</v>
      </c>
      <c r="H12" s="22" t="str">
        <f t="shared" si="5"/>
        <v/>
      </c>
      <c r="I12" s="22"/>
    </row>
    <row r="13" spans="1:9" x14ac:dyDescent="0.25">
      <c r="A13" s="23">
        <f t="shared" si="2"/>
        <v>20</v>
      </c>
      <c r="B13" s="7">
        <f t="shared" si="3"/>
        <v>42499</v>
      </c>
      <c r="C13" s="20">
        <v>7</v>
      </c>
      <c r="D13" s="18">
        <f t="shared" si="4"/>
        <v>7</v>
      </c>
      <c r="E13" s="22" t="str">
        <f>IF(AND(ROW($B13)&gt;6,WEEKDAY($B13)=1),SUM(D7:D13),"")</f>
        <v/>
      </c>
      <c r="F13" s="22" t="str">
        <f t="shared" si="0"/>
        <v/>
      </c>
      <c r="G13" s="22" t="str">
        <f t="shared" si="1"/>
        <v/>
      </c>
      <c r="H13" s="22" t="str">
        <f t="shared" si="5"/>
        <v/>
      </c>
      <c r="I13" s="22"/>
    </row>
    <row r="14" spans="1:9" x14ac:dyDescent="0.25">
      <c r="A14" s="23">
        <f t="shared" si="2"/>
        <v>20</v>
      </c>
      <c r="B14" s="7">
        <f t="shared" si="3"/>
        <v>42500</v>
      </c>
      <c r="C14" s="20">
        <v>7</v>
      </c>
      <c r="D14" s="18">
        <f t="shared" si="4"/>
        <v>7</v>
      </c>
      <c r="E14" s="22" t="str">
        <f t="shared" ref="E14:E34" si="6">IF(AND(ROW($B14)&gt;6,WEEKDAY($B14)=1),SUM(D8:D14),"")</f>
        <v/>
      </c>
      <c r="F14" s="22" t="str">
        <f t="shared" si="0"/>
        <v/>
      </c>
      <c r="G14" s="22" t="str">
        <f t="shared" si="1"/>
        <v/>
      </c>
      <c r="H14" s="22" t="str">
        <f t="shared" si="5"/>
        <v/>
      </c>
      <c r="I14" s="22"/>
    </row>
    <row r="15" spans="1:9" x14ac:dyDescent="0.25">
      <c r="A15" s="23">
        <f t="shared" si="2"/>
        <v>20</v>
      </c>
      <c r="B15" s="7">
        <f t="shared" si="3"/>
        <v>42501</v>
      </c>
      <c r="C15" s="20">
        <v>7</v>
      </c>
      <c r="D15" s="18">
        <f t="shared" si="4"/>
        <v>7</v>
      </c>
      <c r="E15" s="22" t="str">
        <f t="shared" si="6"/>
        <v/>
      </c>
      <c r="F15" s="22" t="str">
        <f t="shared" si="0"/>
        <v/>
      </c>
      <c r="G15" s="22" t="str">
        <f t="shared" si="1"/>
        <v/>
      </c>
      <c r="H15" s="22" t="str">
        <f t="shared" si="5"/>
        <v/>
      </c>
      <c r="I15" s="22"/>
    </row>
    <row r="16" spans="1:9" x14ac:dyDescent="0.25">
      <c r="A16" s="23">
        <f t="shared" si="2"/>
        <v>20</v>
      </c>
      <c r="B16" s="7">
        <f t="shared" si="3"/>
        <v>42502</v>
      </c>
      <c r="C16" s="20">
        <v>7</v>
      </c>
      <c r="D16" s="18">
        <f t="shared" si="4"/>
        <v>7</v>
      </c>
      <c r="E16" s="22" t="str">
        <f t="shared" si="6"/>
        <v/>
      </c>
      <c r="F16" s="22" t="str">
        <f t="shared" si="0"/>
        <v/>
      </c>
      <c r="G16" s="22" t="str">
        <f t="shared" si="1"/>
        <v/>
      </c>
      <c r="H16" s="22" t="str">
        <f t="shared" si="5"/>
        <v/>
      </c>
      <c r="I16" s="22"/>
    </row>
    <row r="17" spans="1:9" x14ac:dyDescent="0.25">
      <c r="A17" s="23">
        <f t="shared" si="2"/>
        <v>20</v>
      </c>
      <c r="B17" s="7">
        <f t="shared" si="3"/>
        <v>42503</v>
      </c>
      <c r="C17" s="20">
        <v>7</v>
      </c>
      <c r="D17" s="18">
        <f t="shared" si="4"/>
        <v>7</v>
      </c>
      <c r="E17" s="22" t="str">
        <f t="shared" si="6"/>
        <v/>
      </c>
      <c r="F17" s="22" t="str">
        <f t="shared" si="0"/>
        <v/>
      </c>
      <c r="G17" s="22" t="str">
        <f t="shared" si="1"/>
        <v/>
      </c>
      <c r="H17" s="22" t="str">
        <f t="shared" si="5"/>
        <v/>
      </c>
      <c r="I17" s="22"/>
    </row>
    <row r="18" spans="1:9" x14ac:dyDescent="0.25">
      <c r="A18" s="23">
        <f t="shared" si="2"/>
        <v>20</v>
      </c>
      <c r="B18" s="7">
        <f t="shared" si="3"/>
        <v>42504</v>
      </c>
      <c r="C18" s="20"/>
      <c r="D18" s="18">
        <f t="shared" si="4"/>
        <v>0</v>
      </c>
      <c r="E18" s="22" t="str">
        <f t="shared" si="6"/>
        <v/>
      </c>
      <c r="F18" s="22" t="str">
        <f t="shared" si="0"/>
        <v/>
      </c>
      <c r="G18" s="22" t="str">
        <f t="shared" si="1"/>
        <v/>
      </c>
      <c r="H18" s="22" t="str">
        <f t="shared" si="5"/>
        <v/>
      </c>
      <c r="I18" s="22"/>
    </row>
    <row r="19" spans="1:9" x14ac:dyDescent="0.25">
      <c r="A19" s="23">
        <f t="shared" si="2"/>
        <v>21</v>
      </c>
      <c r="B19" s="7">
        <f t="shared" si="3"/>
        <v>42505</v>
      </c>
      <c r="C19" s="20"/>
      <c r="D19" s="18">
        <f t="shared" si="4"/>
        <v>0</v>
      </c>
      <c r="E19" s="22">
        <f t="shared" si="6"/>
        <v>35</v>
      </c>
      <c r="F19" s="22">
        <f t="shared" si="0"/>
        <v>0</v>
      </c>
      <c r="G19" s="22">
        <f t="shared" si="1"/>
        <v>0</v>
      </c>
      <c r="H19" s="22" t="str">
        <f t="shared" si="5"/>
        <v/>
      </c>
      <c r="I19" s="22"/>
    </row>
    <row r="20" spans="1:9" x14ac:dyDescent="0.25">
      <c r="A20" s="23">
        <f t="shared" si="2"/>
        <v>21</v>
      </c>
      <c r="B20" s="7">
        <f t="shared" si="3"/>
        <v>42506</v>
      </c>
      <c r="C20" s="20">
        <v>7</v>
      </c>
      <c r="D20" s="18">
        <f t="shared" si="4"/>
        <v>7</v>
      </c>
      <c r="E20" s="22" t="str">
        <f t="shared" si="6"/>
        <v/>
      </c>
      <c r="F20" s="22" t="str">
        <f t="shared" si="0"/>
        <v/>
      </c>
      <c r="G20" s="22" t="str">
        <f t="shared" si="1"/>
        <v/>
      </c>
      <c r="H20" s="22" t="str">
        <f t="shared" si="5"/>
        <v/>
      </c>
      <c r="I20" s="22"/>
    </row>
    <row r="21" spans="1:9" x14ac:dyDescent="0.25">
      <c r="A21" s="23">
        <f t="shared" si="2"/>
        <v>21</v>
      </c>
      <c r="B21" s="7">
        <f t="shared" si="3"/>
        <v>42507</v>
      </c>
      <c r="C21" s="20">
        <v>7</v>
      </c>
      <c r="D21" s="18">
        <f t="shared" si="4"/>
        <v>7</v>
      </c>
      <c r="E21" s="22" t="str">
        <f t="shared" si="6"/>
        <v/>
      </c>
      <c r="F21" s="22" t="str">
        <f t="shared" si="0"/>
        <v/>
      </c>
      <c r="G21" s="22" t="str">
        <f t="shared" si="1"/>
        <v/>
      </c>
      <c r="H21" s="22" t="str">
        <f t="shared" si="5"/>
        <v/>
      </c>
      <c r="I21" s="22"/>
    </row>
    <row r="22" spans="1:9" x14ac:dyDescent="0.25">
      <c r="A22" s="23">
        <f t="shared" si="2"/>
        <v>21</v>
      </c>
      <c r="B22" s="7">
        <f t="shared" si="3"/>
        <v>42508</v>
      </c>
      <c r="C22" s="20">
        <v>7</v>
      </c>
      <c r="D22" s="18">
        <f t="shared" si="4"/>
        <v>7</v>
      </c>
      <c r="E22" s="22" t="str">
        <f t="shared" si="6"/>
        <v/>
      </c>
      <c r="F22" s="22" t="str">
        <f t="shared" si="0"/>
        <v/>
      </c>
      <c r="G22" s="22" t="str">
        <f t="shared" si="1"/>
        <v/>
      </c>
      <c r="H22" s="22" t="str">
        <f t="shared" si="5"/>
        <v/>
      </c>
      <c r="I22" s="22"/>
    </row>
    <row r="23" spans="1:9" x14ac:dyDescent="0.25">
      <c r="A23" s="23">
        <f t="shared" si="2"/>
        <v>21</v>
      </c>
      <c r="B23" s="7">
        <f t="shared" si="3"/>
        <v>42509</v>
      </c>
      <c r="C23" s="20">
        <v>7</v>
      </c>
      <c r="D23" s="18">
        <f t="shared" si="4"/>
        <v>7</v>
      </c>
      <c r="E23" s="22" t="str">
        <f t="shared" si="6"/>
        <v/>
      </c>
      <c r="F23" s="22" t="str">
        <f t="shared" si="0"/>
        <v/>
      </c>
      <c r="G23" s="22" t="str">
        <f t="shared" si="1"/>
        <v/>
      </c>
      <c r="H23" s="22" t="str">
        <f t="shared" si="5"/>
        <v/>
      </c>
      <c r="I23" s="22"/>
    </row>
    <row r="24" spans="1:9" x14ac:dyDescent="0.25">
      <c r="A24" s="23">
        <f t="shared" si="2"/>
        <v>21</v>
      </c>
      <c r="B24" s="7">
        <f t="shared" si="3"/>
        <v>42510</v>
      </c>
      <c r="C24" s="20">
        <v>7</v>
      </c>
      <c r="D24" s="18">
        <f t="shared" si="4"/>
        <v>7</v>
      </c>
      <c r="E24" s="22" t="str">
        <f t="shared" si="6"/>
        <v/>
      </c>
      <c r="F24" s="22" t="str">
        <f t="shared" si="0"/>
        <v/>
      </c>
      <c r="G24" s="22" t="str">
        <f t="shared" si="1"/>
        <v/>
      </c>
      <c r="H24" s="22" t="str">
        <f t="shared" si="5"/>
        <v/>
      </c>
      <c r="I24" s="22"/>
    </row>
    <row r="25" spans="1:9" x14ac:dyDescent="0.25">
      <c r="A25" s="23">
        <f t="shared" si="2"/>
        <v>21</v>
      </c>
      <c r="B25" s="7">
        <f t="shared" si="3"/>
        <v>42511</v>
      </c>
      <c r="C25" s="20"/>
      <c r="D25" s="18">
        <f t="shared" si="4"/>
        <v>0</v>
      </c>
      <c r="E25" s="22" t="str">
        <f t="shared" si="6"/>
        <v/>
      </c>
      <c r="F25" s="22" t="str">
        <f t="shared" si="0"/>
        <v/>
      </c>
      <c r="G25" s="22" t="str">
        <f t="shared" si="1"/>
        <v/>
      </c>
      <c r="H25" s="22" t="str">
        <f t="shared" si="5"/>
        <v/>
      </c>
      <c r="I25" s="22"/>
    </row>
    <row r="26" spans="1:9" x14ac:dyDescent="0.25">
      <c r="A26" s="23">
        <f t="shared" si="2"/>
        <v>22</v>
      </c>
      <c r="B26" s="7">
        <f t="shared" si="3"/>
        <v>42512</v>
      </c>
      <c r="C26" s="20"/>
      <c r="D26" s="18">
        <f t="shared" si="4"/>
        <v>0</v>
      </c>
      <c r="E26" s="22">
        <f t="shared" si="6"/>
        <v>35</v>
      </c>
      <c r="F26" s="22">
        <f t="shared" si="0"/>
        <v>0</v>
      </c>
      <c r="G26" s="22">
        <f t="shared" si="1"/>
        <v>0</v>
      </c>
      <c r="H26" s="22" t="str">
        <f t="shared" si="5"/>
        <v/>
      </c>
      <c r="I26" s="22"/>
    </row>
    <row r="27" spans="1:9" x14ac:dyDescent="0.25">
      <c r="A27" s="23">
        <f t="shared" si="2"/>
        <v>22</v>
      </c>
      <c r="B27" s="7">
        <f t="shared" si="3"/>
        <v>42513</v>
      </c>
      <c r="C27" s="20">
        <v>7</v>
      </c>
      <c r="D27" s="18">
        <f t="shared" si="4"/>
        <v>7</v>
      </c>
      <c r="E27" s="22" t="str">
        <f t="shared" si="6"/>
        <v/>
      </c>
      <c r="F27" s="22" t="str">
        <f t="shared" si="0"/>
        <v/>
      </c>
      <c r="G27" s="22" t="str">
        <f t="shared" si="1"/>
        <v/>
      </c>
      <c r="H27" s="22" t="str">
        <f t="shared" si="5"/>
        <v/>
      </c>
      <c r="I27" s="22"/>
    </row>
    <row r="28" spans="1:9" x14ac:dyDescent="0.25">
      <c r="A28" s="23">
        <f t="shared" si="2"/>
        <v>22</v>
      </c>
      <c r="B28" s="7">
        <f t="shared" si="3"/>
        <v>42514</v>
      </c>
      <c r="C28" s="20">
        <v>7</v>
      </c>
      <c r="D28" s="18">
        <f t="shared" si="4"/>
        <v>7</v>
      </c>
      <c r="E28" s="22" t="str">
        <f t="shared" si="6"/>
        <v/>
      </c>
      <c r="F28" s="22" t="str">
        <f t="shared" si="0"/>
        <v/>
      </c>
      <c r="G28" s="22" t="str">
        <f t="shared" si="1"/>
        <v/>
      </c>
      <c r="H28" s="22" t="str">
        <f t="shared" si="5"/>
        <v/>
      </c>
      <c r="I28" s="22"/>
    </row>
    <row r="29" spans="1:9" x14ac:dyDescent="0.25">
      <c r="A29" s="23">
        <f t="shared" si="2"/>
        <v>22</v>
      </c>
      <c r="B29" s="7">
        <f t="shared" si="3"/>
        <v>42515</v>
      </c>
      <c r="C29" s="20">
        <v>7</v>
      </c>
      <c r="D29" s="18">
        <f t="shared" si="4"/>
        <v>7</v>
      </c>
      <c r="E29" s="22" t="str">
        <f t="shared" si="6"/>
        <v/>
      </c>
      <c r="F29" s="22" t="str">
        <f t="shared" si="0"/>
        <v/>
      </c>
      <c r="G29" s="22" t="str">
        <f t="shared" si="1"/>
        <v/>
      </c>
      <c r="H29" s="22" t="str">
        <f t="shared" si="5"/>
        <v/>
      </c>
      <c r="I29" s="22"/>
    </row>
    <row r="30" spans="1:9" x14ac:dyDescent="0.25">
      <c r="A30" s="23">
        <f t="shared" si="2"/>
        <v>22</v>
      </c>
      <c r="B30" s="7">
        <f t="shared" si="3"/>
        <v>42516</v>
      </c>
      <c r="C30" s="20">
        <v>7</v>
      </c>
      <c r="D30" s="18">
        <f t="shared" si="4"/>
        <v>7</v>
      </c>
      <c r="E30" s="29" t="str">
        <f t="shared" si="6"/>
        <v/>
      </c>
      <c r="F30" s="29" t="str">
        <f t="shared" si="0"/>
        <v/>
      </c>
      <c r="G30" s="22" t="str">
        <f t="shared" si="1"/>
        <v/>
      </c>
      <c r="H30" s="22" t="str">
        <f t="shared" si="5"/>
        <v/>
      </c>
      <c r="I30" s="22"/>
    </row>
    <row r="31" spans="1:9" x14ac:dyDescent="0.25">
      <c r="A31" s="23">
        <f t="shared" si="2"/>
        <v>22</v>
      </c>
      <c r="B31" s="7">
        <f t="shared" si="3"/>
        <v>42517</v>
      </c>
      <c r="C31" s="20">
        <v>7</v>
      </c>
      <c r="D31" s="18">
        <f t="shared" si="4"/>
        <v>7</v>
      </c>
      <c r="E31" s="29" t="str">
        <f t="shared" si="6"/>
        <v/>
      </c>
      <c r="F31" s="29" t="str">
        <f t="shared" si="0"/>
        <v/>
      </c>
      <c r="G31" s="22" t="str">
        <f t="shared" si="1"/>
        <v/>
      </c>
      <c r="H31" s="22" t="str">
        <f t="shared" si="5"/>
        <v/>
      </c>
      <c r="I31" s="22"/>
    </row>
    <row r="32" spans="1:9" x14ac:dyDescent="0.25">
      <c r="A32" s="23">
        <f t="shared" si="2"/>
        <v>22</v>
      </c>
      <c r="B32" s="7">
        <f t="shared" si="3"/>
        <v>42518</v>
      </c>
      <c r="C32" s="20"/>
      <c r="D32" s="18">
        <f t="shared" si="4"/>
        <v>0</v>
      </c>
      <c r="E32" s="29" t="str">
        <f t="shared" si="6"/>
        <v/>
      </c>
      <c r="F32" s="29" t="str">
        <f t="shared" si="0"/>
        <v/>
      </c>
      <c r="G32" s="22" t="str">
        <f t="shared" si="1"/>
        <v/>
      </c>
      <c r="H32" s="22" t="str">
        <f t="shared" si="5"/>
        <v/>
      </c>
      <c r="I32" s="22"/>
    </row>
    <row r="33" spans="1:9" x14ac:dyDescent="0.25">
      <c r="A33" s="23">
        <f t="shared" si="2"/>
        <v>23</v>
      </c>
      <c r="B33" s="7">
        <f t="shared" si="3"/>
        <v>42519</v>
      </c>
      <c r="C33" s="20"/>
      <c r="D33" s="18">
        <f t="shared" si="4"/>
        <v>0</v>
      </c>
      <c r="E33" s="29">
        <f t="shared" si="6"/>
        <v>35</v>
      </c>
      <c r="F33" s="29">
        <f t="shared" si="0"/>
        <v>0</v>
      </c>
      <c r="G33" s="22">
        <f t="shared" si="1"/>
        <v>0</v>
      </c>
      <c r="H33" s="22" t="str">
        <f t="shared" si="5"/>
        <v/>
      </c>
      <c r="I33" s="22"/>
    </row>
    <row r="34" spans="1:9" x14ac:dyDescent="0.25">
      <c r="A34" s="23">
        <f t="shared" si="2"/>
        <v>23</v>
      </c>
      <c r="B34" s="7">
        <f t="shared" si="3"/>
        <v>42520</v>
      </c>
      <c r="C34" s="20">
        <v>7</v>
      </c>
      <c r="D34" s="18">
        <f t="shared" si="4"/>
        <v>7</v>
      </c>
      <c r="E34" s="29">
        <f>D34</f>
        <v>7</v>
      </c>
      <c r="F34" s="29" t="str">
        <f>IF(E34&gt;7,E34-7,"")</f>
        <v/>
      </c>
      <c r="G34" s="22" t="str">
        <f>F34</f>
        <v/>
      </c>
      <c r="H34" s="22" t="str">
        <f t="shared" si="5"/>
        <v/>
      </c>
      <c r="I34" s="22"/>
    </row>
    <row r="35" spans="1:9" x14ac:dyDescent="0.25">
      <c r="A35" s="23">
        <f t="shared" si="2"/>
        <v>23</v>
      </c>
      <c r="B35" s="7">
        <f t="shared" si="3"/>
        <v>42521</v>
      </c>
      <c r="C35" s="20">
        <v>7</v>
      </c>
      <c r="D35" s="18">
        <f t="shared" si="4"/>
        <v>7</v>
      </c>
      <c r="E35" s="29">
        <f>D35</f>
        <v>7</v>
      </c>
      <c r="F35" s="29" t="str">
        <f>IF(E35&gt;7,E35-7,"")</f>
        <v/>
      </c>
      <c r="G35" s="22" t="str">
        <f>F35</f>
        <v/>
      </c>
      <c r="H35" s="22" t="str">
        <f t="shared" si="5"/>
        <v/>
      </c>
      <c r="I35" s="22"/>
    </row>
    <row r="36" spans="1:9" x14ac:dyDescent="0.25">
      <c r="A36" s="24"/>
      <c r="C36" s="32" t="s">
        <v>0</v>
      </c>
      <c r="D36" s="33">
        <f>SUM(D5:D35)</f>
        <v>154</v>
      </c>
      <c r="E36" s="37">
        <f>SUM(E5:E35)</f>
        <v>154</v>
      </c>
      <c r="F36" s="37">
        <f>SUM(F5:F35)</f>
        <v>0</v>
      </c>
      <c r="G36" s="38">
        <f>SUM(G5:G35)</f>
        <v>0</v>
      </c>
      <c r="H36" s="38">
        <f>SUM(H5:H35)</f>
        <v>0</v>
      </c>
      <c r="I36" s="22"/>
    </row>
  </sheetData>
  <sheetProtection algorithmName="SHA-512" hashValue="L6BovJCZFfpZ3IJjDax58EV297mkuTHQdh4SFJhHOml08vQbcOnJ5ZhqdBagEKlKQxMGKZx/ebYbEJpTcjfoOw==" saltValue="mPav6A3R8DXUlkQxFa69Ug==" spinCount="100000" sheet="1" objects="1" scenarios="1"/>
  <mergeCells count="1">
    <mergeCell ref="C3:D3"/>
  </mergeCells>
  <phoneticPr fontId="2" type="noConversion"/>
  <conditionalFormatting sqref="B6:B35">
    <cfRule type="expression" dxfId="46" priority="1" stopIfTrue="1">
      <formula>COUNTIF(fériés,B6)&lt;&gt;0</formula>
    </cfRule>
    <cfRule type="expression" dxfId="45" priority="2" stopIfTrue="1">
      <formula>OR(MOD(B6,7)=1,MOD(B6,7)=0)</formula>
    </cfRule>
  </conditionalFormatting>
  <conditionalFormatting sqref="B5">
    <cfRule type="expression" dxfId="44" priority="3" stopIfTrue="1">
      <formula>COUNTIF(fériés,B5)&lt;&gt;0</formula>
    </cfRule>
    <cfRule type="expression" dxfId="43" priority="4" stopIfTrue="1">
      <formula>OR(MOD(B5,7)=1,MOD(B5,7)=0)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35"/>
  <sheetViews>
    <sheetView showGridLines="0" zoomScale="80" zoomScaleNormal="80" workbookViewId="0">
      <selection activeCell="G37" sqref="G37"/>
    </sheetView>
  </sheetViews>
  <sheetFormatPr baseColWidth="10" defaultRowHeight="15" x14ac:dyDescent="0.25"/>
  <cols>
    <col min="2" max="2" width="14.85546875" bestFit="1" customWidth="1"/>
    <col min="3" max="3" width="9.42578125" customWidth="1"/>
    <col min="4" max="4" width="8.140625" bestFit="1" customWidth="1"/>
    <col min="5" max="5" width="10.7109375" customWidth="1"/>
    <col min="6" max="8" width="8.140625" bestFit="1" customWidth="1"/>
    <col min="9" max="9" width="10.7109375" customWidth="1"/>
  </cols>
  <sheetData>
    <row r="1" spans="1:9" ht="18.75" x14ac:dyDescent="0.3">
      <c r="B1" s="36">
        <f>DATE(YEAR(Janvier!B5),MONTH(Janvier!B5)+5,1)</f>
        <v>42522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30" x14ac:dyDescent="0.25">
      <c r="A4" s="2" t="s">
        <v>36</v>
      </c>
      <c r="B4" s="2" t="s">
        <v>1</v>
      </c>
      <c r="C4" s="42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23</v>
      </c>
      <c r="B5" s="7">
        <f>B1</f>
        <v>42522</v>
      </c>
      <c r="C5" s="20"/>
      <c r="D5" s="18">
        <f>C5</f>
        <v>0</v>
      </c>
      <c r="E5" s="22"/>
      <c r="F5" s="22" t="str">
        <f t="shared" ref="F5:F34" si="0">IF(AND(ROW($B5)&gt;6,WEEKDAY($B5)=1),IF(E5&gt;35,E5-35,0),"")</f>
        <v/>
      </c>
      <c r="G5" s="22" t="str">
        <f t="shared" ref="G5:G34" si="1">IF(AND(ROW($B5)&gt;6,WEEKDAY($B5)=1),IF(E5&gt;=44,8,IF(E5&gt;35,E5-35,0)),"")</f>
        <v/>
      </c>
      <c r="H5" s="22" t="str">
        <f>IF(AND(ROW($B5)&gt;6,WEEKDAY($B5)=1),IF(E5&gt;=44,F5-G5,""),"")</f>
        <v/>
      </c>
      <c r="I5" s="22"/>
    </row>
    <row r="6" spans="1:9" x14ac:dyDescent="0.25">
      <c r="A6" s="23">
        <f t="shared" ref="A6:A34" si="2">WEEKNUM(B6)</f>
        <v>23</v>
      </c>
      <c r="B6" s="7">
        <f t="shared" ref="B6:B34" si="3">B5+1</f>
        <v>42523</v>
      </c>
      <c r="C6" s="20"/>
      <c r="D6" s="18">
        <f t="shared" ref="D6:D34" si="4">C6</f>
        <v>0</v>
      </c>
      <c r="E6" s="22" t="str">
        <f>IF(AND(ROW($B6)&gt;6,WEEKDAY($B6)=1),SUM(#REF!),"")</f>
        <v/>
      </c>
      <c r="F6" s="22" t="str">
        <f t="shared" si="0"/>
        <v/>
      </c>
      <c r="G6" s="22" t="str">
        <f t="shared" si="1"/>
        <v/>
      </c>
      <c r="H6" s="22" t="str">
        <f t="shared" ref="H6:H34" si="5">IF(AND(ROW($B6)&gt;6,WEEKDAY($B6)=1),IF(E6&gt;=44,F6-G6,""),"")</f>
        <v/>
      </c>
      <c r="I6" s="22"/>
    </row>
    <row r="7" spans="1:9" x14ac:dyDescent="0.25">
      <c r="A7" s="23">
        <f t="shared" si="2"/>
        <v>23</v>
      </c>
      <c r="B7" s="7">
        <f t="shared" si="3"/>
        <v>42524</v>
      </c>
      <c r="C7" s="20"/>
      <c r="D7" s="18">
        <f t="shared" si="4"/>
        <v>0</v>
      </c>
      <c r="E7" s="22" t="str">
        <f>IF(AND(ROW($B7)&gt;6,WEEKDAY($B7)=1),SUM(D1:D7),"")</f>
        <v/>
      </c>
      <c r="F7" s="22" t="str">
        <f t="shared" si="0"/>
        <v/>
      </c>
      <c r="G7" s="22" t="str">
        <f t="shared" si="1"/>
        <v/>
      </c>
      <c r="H7" s="22" t="str">
        <f t="shared" si="5"/>
        <v/>
      </c>
      <c r="I7" s="22"/>
    </row>
    <row r="8" spans="1:9" x14ac:dyDescent="0.25">
      <c r="A8" s="23">
        <f t="shared" si="2"/>
        <v>23</v>
      </c>
      <c r="B8" s="7">
        <f t="shared" si="3"/>
        <v>42525</v>
      </c>
      <c r="C8" s="20"/>
      <c r="D8" s="18">
        <f t="shared" si="4"/>
        <v>0</v>
      </c>
      <c r="E8" s="22" t="str">
        <f>IF(AND(ROW($B8)&gt;6,WEEKDAY($B8)=1),SUM(D2:D8),"")</f>
        <v/>
      </c>
      <c r="F8" s="22" t="str">
        <f t="shared" si="0"/>
        <v/>
      </c>
      <c r="G8" s="22" t="str">
        <f t="shared" si="1"/>
        <v/>
      </c>
      <c r="H8" s="22" t="str">
        <f t="shared" si="5"/>
        <v/>
      </c>
      <c r="I8" s="22"/>
    </row>
    <row r="9" spans="1:9" x14ac:dyDescent="0.25">
      <c r="A9" s="23">
        <f t="shared" si="2"/>
        <v>24</v>
      </c>
      <c r="B9" s="7">
        <f t="shared" si="3"/>
        <v>42526</v>
      </c>
      <c r="C9" s="20"/>
      <c r="D9" s="18">
        <f t="shared" si="4"/>
        <v>0</v>
      </c>
      <c r="E9" s="22">
        <f>IF(AND(ROW($B9)&gt;6,WEEKDAY($B9)=1),SUM(D3:D9),"")</f>
        <v>0</v>
      </c>
      <c r="F9" s="22">
        <f t="shared" si="0"/>
        <v>0</v>
      </c>
      <c r="G9" s="22">
        <f t="shared" si="1"/>
        <v>0</v>
      </c>
      <c r="H9" s="22" t="str">
        <f t="shared" si="5"/>
        <v/>
      </c>
      <c r="I9" s="22"/>
    </row>
    <row r="10" spans="1:9" x14ac:dyDescent="0.25">
      <c r="A10" s="23">
        <f t="shared" si="2"/>
        <v>24</v>
      </c>
      <c r="B10" s="7">
        <f t="shared" si="3"/>
        <v>42527</v>
      </c>
      <c r="C10" s="20"/>
      <c r="D10" s="18">
        <f t="shared" si="4"/>
        <v>0</v>
      </c>
      <c r="E10" s="22"/>
      <c r="F10" s="22" t="str">
        <f t="shared" si="0"/>
        <v/>
      </c>
      <c r="G10" s="22" t="str">
        <f t="shared" si="1"/>
        <v/>
      </c>
      <c r="H10" s="22" t="str">
        <f t="shared" si="5"/>
        <v/>
      </c>
      <c r="I10" s="22"/>
    </row>
    <row r="11" spans="1:9" x14ac:dyDescent="0.25">
      <c r="A11" s="23">
        <f t="shared" si="2"/>
        <v>24</v>
      </c>
      <c r="B11" s="7">
        <f t="shared" si="3"/>
        <v>42528</v>
      </c>
      <c r="C11" s="20"/>
      <c r="D11" s="18">
        <f t="shared" si="4"/>
        <v>0</v>
      </c>
      <c r="E11" s="22" t="str">
        <f>IF(AND(ROW($B11)&gt;6,WEEKDAY($B11)=1),SUM(D5:D11),"")</f>
        <v/>
      </c>
      <c r="F11" s="22" t="str">
        <f t="shared" si="0"/>
        <v/>
      </c>
      <c r="G11" s="22" t="str">
        <f t="shared" si="1"/>
        <v/>
      </c>
      <c r="H11" s="22" t="str">
        <f t="shared" si="5"/>
        <v/>
      </c>
      <c r="I11" s="22"/>
    </row>
    <row r="12" spans="1:9" x14ac:dyDescent="0.25">
      <c r="A12" s="23">
        <f t="shared" si="2"/>
        <v>24</v>
      </c>
      <c r="B12" s="7">
        <f t="shared" si="3"/>
        <v>42529</v>
      </c>
      <c r="C12" s="20"/>
      <c r="D12" s="18">
        <f t="shared" si="4"/>
        <v>0</v>
      </c>
      <c r="E12" s="22" t="str">
        <f>IF(AND(ROW($B12)&gt;6,WEEKDAY($B12)=1),SUM(D6:D12),"")</f>
        <v/>
      </c>
      <c r="F12" s="22" t="str">
        <f t="shared" si="0"/>
        <v/>
      </c>
      <c r="G12" s="22" t="str">
        <f t="shared" si="1"/>
        <v/>
      </c>
      <c r="H12" s="22" t="str">
        <f t="shared" si="5"/>
        <v/>
      </c>
      <c r="I12" s="22"/>
    </row>
    <row r="13" spans="1:9" x14ac:dyDescent="0.25">
      <c r="A13" s="23">
        <f t="shared" si="2"/>
        <v>24</v>
      </c>
      <c r="B13" s="7">
        <f t="shared" si="3"/>
        <v>42530</v>
      </c>
      <c r="C13" s="20"/>
      <c r="D13" s="18">
        <f t="shared" si="4"/>
        <v>0</v>
      </c>
      <c r="E13" s="22" t="str">
        <f>IF(AND(ROW($B13)&gt;6,WEEKDAY($B13)=1),SUM(D7:D13),"")</f>
        <v/>
      </c>
      <c r="F13" s="22" t="str">
        <f t="shared" si="0"/>
        <v/>
      </c>
      <c r="G13" s="22" t="str">
        <f t="shared" si="1"/>
        <v/>
      </c>
      <c r="H13" s="22" t="str">
        <f t="shared" si="5"/>
        <v/>
      </c>
      <c r="I13" s="22"/>
    </row>
    <row r="14" spans="1:9" x14ac:dyDescent="0.25">
      <c r="A14" s="23">
        <f t="shared" si="2"/>
        <v>24</v>
      </c>
      <c r="B14" s="7">
        <f t="shared" si="3"/>
        <v>42531</v>
      </c>
      <c r="C14" s="20"/>
      <c r="D14" s="18">
        <f t="shared" si="4"/>
        <v>0</v>
      </c>
      <c r="E14" s="22" t="str">
        <f t="shared" ref="E14:E34" si="6">IF(AND(ROW($B14)&gt;6,WEEKDAY($B14)=1),SUM(D8:D14),"")</f>
        <v/>
      </c>
      <c r="F14" s="22" t="str">
        <f t="shared" si="0"/>
        <v/>
      </c>
      <c r="G14" s="22" t="str">
        <f t="shared" si="1"/>
        <v/>
      </c>
      <c r="H14" s="22" t="str">
        <f t="shared" si="5"/>
        <v/>
      </c>
      <c r="I14" s="22"/>
    </row>
    <row r="15" spans="1:9" x14ac:dyDescent="0.25">
      <c r="A15" s="23">
        <f t="shared" si="2"/>
        <v>24</v>
      </c>
      <c r="B15" s="7">
        <f t="shared" si="3"/>
        <v>42532</v>
      </c>
      <c r="C15" s="20"/>
      <c r="D15" s="18">
        <f t="shared" si="4"/>
        <v>0</v>
      </c>
      <c r="E15" s="22" t="str">
        <f t="shared" si="6"/>
        <v/>
      </c>
      <c r="F15" s="22" t="str">
        <f t="shared" si="0"/>
        <v/>
      </c>
      <c r="G15" s="22" t="str">
        <f t="shared" si="1"/>
        <v/>
      </c>
      <c r="H15" s="22" t="str">
        <f t="shared" si="5"/>
        <v/>
      </c>
      <c r="I15" s="22"/>
    </row>
    <row r="16" spans="1:9" x14ac:dyDescent="0.25">
      <c r="A16" s="23">
        <f t="shared" si="2"/>
        <v>25</v>
      </c>
      <c r="B16" s="7">
        <f t="shared" si="3"/>
        <v>42533</v>
      </c>
      <c r="C16" s="20"/>
      <c r="D16" s="18">
        <f t="shared" si="4"/>
        <v>0</v>
      </c>
      <c r="E16" s="22">
        <f t="shared" si="6"/>
        <v>0</v>
      </c>
      <c r="F16" s="22">
        <f t="shared" si="0"/>
        <v>0</v>
      </c>
      <c r="G16" s="22">
        <f t="shared" si="1"/>
        <v>0</v>
      </c>
      <c r="H16" s="22" t="str">
        <f t="shared" si="5"/>
        <v/>
      </c>
      <c r="I16" s="22"/>
    </row>
    <row r="17" spans="1:9" x14ac:dyDescent="0.25">
      <c r="A17" s="23">
        <f t="shared" si="2"/>
        <v>25</v>
      </c>
      <c r="B17" s="7">
        <f t="shared" si="3"/>
        <v>42534</v>
      </c>
      <c r="C17" s="20"/>
      <c r="D17" s="18">
        <f t="shared" si="4"/>
        <v>0</v>
      </c>
      <c r="E17" s="22" t="str">
        <f t="shared" si="6"/>
        <v/>
      </c>
      <c r="F17" s="22" t="str">
        <f t="shared" si="0"/>
        <v/>
      </c>
      <c r="G17" s="22" t="str">
        <f t="shared" si="1"/>
        <v/>
      </c>
      <c r="H17" s="22" t="str">
        <f t="shared" si="5"/>
        <v/>
      </c>
      <c r="I17" s="22"/>
    </row>
    <row r="18" spans="1:9" x14ac:dyDescent="0.25">
      <c r="A18" s="23">
        <f t="shared" si="2"/>
        <v>25</v>
      </c>
      <c r="B18" s="7">
        <f t="shared" si="3"/>
        <v>42535</v>
      </c>
      <c r="C18" s="20"/>
      <c r="D18" s="18">
        <f t="shared" si="4"/>
        <v>0</v>
      </c>
      <c r="E18" s="22" t="str">
        <f t="shared" si="6"/>
        <v/>
      </c>
      <c r="F18" s="22" t="str">
        <f t="shared" si="0"/>
        <v/>
      </c>
      <c r="G18" s="22" t="str">
        <f t="shared" si="1"/>
        <v/>
      </c>
      <c r="H18" s="22" t="str">
        <f t="shared" si="5"/>
        <v/>
      </c>
      <c r="I18" s="22"/>
    </row>
    <row r="19" spans="1:9" x14ac:dyDescent="0.25">
      <c r="A19" s="23">
        <f t="shared" si="2"/>
        <v>25</v>
      </c>
      <c r="B19" s="7">
        <f t="shared" si="3"/>
        <v>42536</v>
      </c>
      <c r="C19" s="20"/>
      <c r="D19" s="18">
        <f t="shared" si="4"/>
        <v>0</v>
      </c>
      <c r="E19" s="22" t="str">
        <f t="shared" si="6"/>
        <v/>
      </c>
      <c r="F19" s="22" t="str">
        <f t="shared" si="0"/>
        <v/>
      </c>
      <c r="G19" s="22" t="str">
        <f t="shared" si="1"/>
        <v/>
      </c>
      <c r="H19" s="22" t="str">
        <f t="shared" si="5"/>
        <v/>
      </c>
      <c r="I19" s="22"/>
    </row>
    <row r="20" spans="1:9" x14ac:dyDescent="0.25">
      <c r="A20" s="23">
        <f t="shared" si="2"/>
        <v>25</v>
      </c>
      <c r="B20" s="7">
        <f t="shared" si="3"/>
        <v>42537</v>
      </c>
      <c r="C20" s="20"/>
      <c r="D20" s="18">
        <f t="shared" si="4"/>
        <v>0</v>
      </c>
      <c r="E20" s="22" t="str">
        <f t="shared" si="6"/>
        <v/>
      </c>
      <c r="F20" s="22" t="str">
        <f t="shared" si="0"/>
        <v/>
      </c>
      <c r="G20" s="22" t="str">
        <f t="shared" si="1"/>
        <v/>
      </c>
      <c r="H20" s="22" t="str">
        <f t="shared" si="5"/>
        <v/>
      </c>
      <c r="I20" s="22"/>
    </row>
    <row r="21" spans="1:9" x14ac:dyDescent="0.25">
      <c r="A21" s="23">
        <f t="shared" si="2"/>
        <v>25</v>
      </c>
      <c r="B21" s="7">
        <f t="shared" si="3"/>
        <v>42538</v>
      </c>
      <c r="C21" s="20"/>
      <c r="D21" s="18">
        <f t="shared" si="4"/>
        <v>0</v>
      </c>
      <c r="E21" s="22" t="str">
        <f t="shared" si="6"/>
        <v/>
      </c>
      <c r="F21" s="22" t="str">
        <f t="shared" si="0"/>
        <v/>
      </c>
      <c r="G21" s="22" t="str">
        <f t="shared" si="1"/>
        <v/>
      </c>
      <c r="H21" s="22" t="str">
        <f t="shared" si="5"/>
        <v/>
      </c>
      <c r="I21" s="22"/>
    </row>
    <row r="22" spans="1:9" x14ac:dyDescent="0.25">
      <c r="A22" s="23">
        <f t="shared" si="2"/>
        <v>25</v>
      </c>
      <c r="B22" s="7">
        <f t="shared" si="3"/>
        <v>42539</v>
      </c>
      <c r="C22" s="20"/>
      <c r="D22" s="18">
        <f t="shared" si="4"/>
        <v>0</v>
      </c>
      <c r="E22" s="22" t="str">
        <f t="shared" si="6"/>
        <v/>
      </c>
      <c r="F22" s="22" t="str">
        <f t="shared" si="0"/>
        <v/>
      </c>
      <c r="G22" s="22" t="str">
        <f t="shared" si="1"/>
        <v/>
      </c>
      <c r="H22" s="22" t="str">
        <f t="shared" si="5"/>
        <v/>
      </c>
      <c r="I22" s="22"/>
    </row>
    <row r="23" spans="1:9" x14ac:dyDescent="0.25">
      <c r="A23" s="23">
        <f t="shared" si="2"/>
        <v>26</v>
      </c>
      <c r="B23" s="7">
        <f t="shared" si="3"/>
        <v>42540</v>
      </c>
      <c r="C23" s="20"/>
      <c r="D23" s="18">
        <f t="shared" si="4"/>
        <v>0</v>
      </c>
      <c r="E23" s="22">
        <f t="shared" si="6"/>
        <v>0</v>
      </c>
      <c r="F23" s="22">
        <f t="shared" si="0"/>
        <v>0</v>
      </c>
      <c r="G23" s="22">
        <f t="shared" si="1"/>
        <v>0</v>
      </c>
      <c r="H23" s="22" t="str">
        <f t="shared" si="5"/>
        <v/>
      </c>
      <c r="I23" s="22"/>
    </row>
    <row r="24" spans="1:9" x14ac:dyDescent="0.25">
      <c r="A24" s="23">
        <f t="shared" si="2"/>
        <v>26</v>
      </c>
      <c r="B24" s="7">
        <f t="shared" si="3"/>
        <v>42541</v>
      </c>
      <c r="C24" s="20"/>
      <c r="D24" s="18">
        <f t="shared" si="4"/>
        <v>0</v>
      </c>
      <c r="E24" s="22" t="str">
        <f t="shared" si="6"/>
        <v/>
      </c>
      <c r="F24" s="22" t="str">
        <f t="shared" si="0"/>
        <v/>
      </c>
      <c r="G24" s="22" t="str">
        <f t="shared" si="1"/>
        <v/>
      </c>
      <c r="H24" s="22" t="str">
        <f t="shared" si="5"/>
        <v/>
      </c>
      <c r="I24" s="22"/>
    </row>
    <row r="25" spans="1:9" x14ac:dyDescent="0.25">
      <c r="A25" s="23">
        <f t="shared" si="2"/>
        <v>26</v>
      </c>
      <c r="B25" s="7">
        <f t="shared" si="3"/>
        <v>42542</v>
      </c>
      <c r="C25" s="20"/>
      <c r="D25" s="18">
        <f t="shared" si="4"/>
        <v>0</v>
      </c>
      <c r="E25" s="22" t="str">
        <f t="shared" si="6"/>
        <v/>
      </c>
      <c r="F25" s="22" t="str">
        <f t="shared" si="0"/>
        <v/>
      </c>
      <c r="G25" s="22" t="str">
        <f t="shared" si="1"/>
        <v/>
      </c>
      <c r="H25" s="22" t="str">
        <f t="shared" si="5"/>
        <v/>
      </c>
      <c r="I25" s="22"/>
    </row>
    <row r="26" spans="1:9" x14ac:dyDescent="0.25">
      <c r="A26" s="23">
        <f t="shared" si="2"/>
        <v>26</v>
      </c>
      <c r="B26" s="7">
        <f t="shared" si="3"/>
        <v>42543</v>
      </c>
      <c r="C26" s="20"/>
      <c r="D26" s="18">
        <f t="shared" si="4"/>
        <v>0</v>
      </c>
      <c r="E26" s="22" t="str">
        <f t="shared" si="6"/>
        <v/>
      </c>
      <c r="F26" s="22" t="str">
        <f t="shared" si="0"/>
        <v/>
      </c>
      <c r="G26" s="22" t="str">
        <f t="shared" si="1"/>
        <v/>
      </c>
      <c r="H26" s="22" t="str">
        <f t="shared" si="5"/>
        <v/>
      </c>
      <c r="I26" s="22"/>
    </row>
    <row r="27" spans="1:9" x14ac:dyDescent="0.25">
      <c r="A27" s="23">
        <f t="shared" si="2"/>
        <v>26</v>
      </c>
      <c r="B27" s="7">
        <f t="shared" si="3"/>
        <v>42544</v>
      </c>
      <c r="C27" s="20"/>
      <c r="D27" s="18">
        <f t="shared" si="4"/>
        <v>0</v>
      </c>
      <c r="E27" s="22" t="str">
        <f t="shared" si="6"/>
        <v/>
      </c>
      <c r="F27" s="22" t="str">
        <f t="shared" si="0"/>
        <v/>
      </c>
      <c r="G27" s="22" t="str">
        <f t="shared" si="1"/>
        <v/>
      </c>
      <c r="H27" s="22" t="str">
        <f t="shared" si="5"/>
        <v/>
      </c>
      <c r="I27" s="22"/>
    </row>
    <row r="28" spans="1:9" x14ac:dyDescent="0.25">
      <c r="A28" s="23">
        <f t="shared" si="2"/>
        <v>26</v>
      </c>
      <c r="B28" s="7">
        <f t="shared" si="3"/>
        <v>42545</v>
      </c>
      <c r="C28" s="20"/>
      <c r="D28" s="18">
        <f t="shared" si="4"/>
        <v>0</v>
      </c>
      <c r="E28" s="22" t="str">
        <f t="shared" si="6"/>
        <v/>
      </c>
      <c r="F28" s="22" t="str">
        <f t="shared" si="0"/>
        <v/>
      </c>
      <c r="G28" s="22" t="str">
        <f t="shared" si="1"/>
        <v/>
      </c>
      <c r="H28" s="22" t="str">
        <f t="shared" si="5"/>
        <v/>
      </c>
      <c r="I28" s="22"/>
    </row>
    <row r="29" spans="1:9" x14ac:dyDescent="0.25">
      <c r="A29" s="23">
        <f t="shared" si="2"/>
        <v>26</v>
      </c>
      <c r="B29" s="7">
        <f t="shared" si="3"/>
        <v>42546</v>
      </c>
      <c r="C29" s="20"/>
      <c r="D29" s="18">
        <f t="shared" si="4"/>
        <v>0</v>
      </c>
      <c r="E29" s="22" t="str">
        <f t="shared" si="6"/>
        <v/>
      </c>
      <c r="F29" s="22" t="str">
        <f t="shared" si="0"/>
        <v/>
      </c>
      <c r="G29" s="22" t="str">
        <f t="shared" si="1"/>
        <v/>
      </c>
      <c r="H29" s="22" t="str">
        <f t="shared" si="5"/>
        <v/>
      </c>
      <c r="I29" s="22"/>
    </row>
    <row r="30" spans="1:9" x14ac:dyDescent="0.25">
      <c r="A30" s="23">
        <f t="shared" si="2"/>
        <v>27</v>
      </c>
      <c r="B30" s="7">
        <f t="shared" si="3"/>
        <v>42547</v>
      </c>
      <c r="C30" s="27"/>
      <c r="D30" s="18">
        <f t="shared" si="4"/>
        <v>0</v>
      </c>
      <c r="E30" s="29">
        <f t="shared" si="6"/>
        <v>0</v>
      </c>
      <c r="F30" s="29">
        <f t="shared" si="0"/>
        <v>0</v>
      </c>
      <c r="G30" s="22">
        <f t="shared" si="1"/>
        <v>0</v>
      </c>
      <c r="H30" s="22" t="str">
        <f t="shared" si="5"/>
        <v/>
      </c>
      <c r="I30" s="22"/>
    </row>
    <row r="31" spans="1:9" x14ac:dyDescent="0.25">
      <c r="A31" s="23">
        <f t="shared" si="2"/>
        <v>27</v>
      </c>
      <c r="B31" s="7">
        <f t="shared" si="3"/>
        <v>42548</v>
      </c>
      <c r="C31" s="27"/>
      <c r="D31" s="18">
        <f t="shared" si="4"/>
        <v>0</v>
      </c>
      <c r="E31" s="29">
        <f>D31</f>
        <v>0</v>
      </c>
      <c r="F31" s="29" t="str">
        <f>IF(E31&gt;7,E31-7,"")</f>
        <v/>
      </c>
      <c r="G31" s="22" t="str">
        <f>F31</f>
        <v/>
      </c>
      <c r="H31" s="22" t="str">
        <f t="shared" si="5"/>
        <v/>
      </c>
      <c r="I31" s="22"/>
    </row>
    <row r="32" spans="1:9" x14ac:dyDescent="0.25">
      <c r="A32" s="23">
        <f t="shared" si="2"/>
        <v>27</v>
      </c>
      <c r="B32" s="7">
        <f t="shared" si="3"/>
        <v>42549</v>
      </c>
      <c r="C32" s="27"/>
      <c r="D32" s="18">
        <f t="shared" si="4"/>
        <v>0</v>
      </c>
      <c r="E32" s="29">
        <f t="shared" ref="E32:E34" si="7">D32</f>
        <v>0</v>
      </c>
      <c r="F32" s="29" t="str">
        <f t="shared" ref="F32:F34" si="8">IF(E32&gt;7,E32-7,"")</f>
        <v/>
      </c>
      <c r="G32" s="22" t="str">
        <f t="shared" ref="G32:G34" si="9">F32</f>
        <v/>
      </c>
      <c r="H32" s="22" t="str">
        <f t="shared" si="5"/>
        <v/>
      </c>
      <c r="I32" s="22"/>
    </row>
    <row r="33" spans="1:9" x14ac:dyDescent="0.25">
      <c r="A33" s="23">
        <f t="shared" si="2"/>
        <v>27</v>
      </c>
      <c r="B33" s="7">
        <f t="shared" si="3"/>
        <v>42550</v>
      </c>
      <c r="C33" s="27"/>
      <c r="D33" s="18">
        <f t="shared" si="4"/>
        <v>0</v>
      </c>
      <c r="E33" s="29">
        <f t="shared" si="7"/>
        <v>0</v>
      </c>
      <c r="F33" s="29" t="str">
        <f t="shared" si="8"/>
        <v/>
      </c>
      <c r="G33" s="22" t="str">
        <f t="shared" si="9"/>
        <v/>
      </c>
      <c r="H33" s="22" t="str">
        <f t="shared" si="5"/>
        <v/>
      </c>
      <c r="I33" s="22"/>
    </row>
    <row r="34" spans="1:9" x14ac:dyDescent="0.25">
      <c r="A34" s="23">
        <f t="shared" si="2"/>
        <v>27</v>
      </c>
      <c r="B34" s="7">
        <f t="shared" si="3"/>
        <v>42551</v>
      </c>
      <c r="C34" s="27"/>
      <c r="D34" s="18">
        <f t="shared" si="4"/>
        <v>0</v>
      </c>
      <c r="E34" s="29">
        <f t="shared" si="7"/>
        <v>0</v>
      </c>
      <c r="F34" s="29" t="str">
        <f t="shared" si="8"/>
        <v/>
      </c>
      <c r="G34" s="22" t="str">
        <f t="shared" si="9"/>
        <v/>
      </c>
      <c r="H34" s="22" t="str">
        <f t="shared" si="5"/>
        <v/>
      </c>
      <c r="I34" s="22"/>
    </row>
    <row r="35" spans="1:9" x14ac:dyDescent="0.25">
      <c r="A35" s="24"/>
      <c r="C35" s="32" t="s">
        <v>0</v>
      </c>
      <c r="D35" s="33">
        <f>SUM(D5:D34)</f>
        <v>0</v>
      </c>
      <c r="E35" s="37">
        <f>SUM(E5:E34)</f>
        <v>0</v>
      </c>
      <c r="F35" s="37">
        <f>SUM(F5:F34)</f>
        <v>0</v>
      </c>
      <c r="G35" s="38">
        <f>SUM(G5:G34)</f>
        <v>0</v>
      </c>
      <c r="H35" s="38">
        <f>SUM(H5:H34)</f>
        <v>0</v>
      </c>
      <c r="I35" s="22"/>
    </row>
  </sheetData>
  <sheetProtection algorithmName="SHA-512" hashValue="/x/9ZaRIiCsa2ZIZtqTxVQkzRgTPd54TiZj4PmCntJ2QGJTxgvNkiekhGdcidiIXzviwU5UNh7RXCzXlMVMljQ==" saltValue="WZCHMHGS7V869zQAM/SywQ==" spinCount="100000" sheet="1" objects="1" scenarios="1"/>
  <mergeCells count="1">
    <mergeCell ref="C3:D3"/>
  </mergeCells>
  <phoneticPr fontId="2" type="noConversion"/>
  <conditionalFormatting sqref="B5:B34">
    <cfRule type="expression" dxfId="42" priority="1" stopIfTrue="1">
      <formula>COUNTIF(fériés,B5)&lt;&gt;0</formula>
    </cfRule>
    <cfRule type="expression" dxfId="41" priority="2" stopIfTrue="1">
      <formula>OR(MOD(B5,7)=1,MOD(B5,7)=0)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6"/>
  <sheetViews>
    <sheetView showGridLines="0" topLeftCell="A7" workbookViewId="0">
      <selection activeCell="N29" sqref="N29"/>
    </sheetView>
  </sheetViews>
  <sheetFormatPr baseColWidth="10" defaultRowHeight="15" x14ac:dyDescent="0.25"/>
  <cols>
    <col min="2" max="2" width="14.85546875" bestFit="1" customWidth="1"/>
    <col min="3" max="3" width="8.42578125" customWidth="1"/>
    <col min="4" max="4" width="8.140625" bestFit="1" customWidth="1"/>
    <col min="5" max="5" width="10.7109375" customWidth="1"/>
    <col min="6" max="8" width="8.140625" bestFit="1" customWidth="1"/>
    <col min="9" max="9" width="18.7109375" customWidth="1"/>
  </cols>
  <sheetData>
    <row r="1" spans="1:9" ht="18.75" x14ac:dyDescent="0.3">
      <c r="B1" s="36">
        <f>DATE(YEAR(Janvier!B5),MONTH(Janvier!B5)+6,1)</f>
        <v>42552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34.5" x14ac:dyDescent="0.25">
      <c r="A4" s="2" t="s">
        <v>36</v>
      </c>
      <c r="B4" s="2" t="s">
        <v>1</v>
      </c>
      <c r="C4" s="40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27</v>
      </c>
      <c r="B5" s="7">
        <f>B1</f>
        <v>42552</v>
      </c>
      <c r="C5" s="20"/>
      <c r="D5" s="18">
        <f>C5</f>
        <v>0</v>
      </c>
      <c r="E5" s="41"/>
      <c r="F5" s="41" t="str">
        <f t="shared" ref="F5:F35" si="0">IF(AND(ROW($B5)&gt;6,WEEKDAY($B5)=1),IF(E5&gt;35,E5-35,0),"")</f>
        <v/>
      </c>
      <c r="G5" s="41" t="str">
        <f t="shared" ref="G5:G35" si="1">IF(AND(ROW($B5)&gt;6,WEEKDAY($B5)=1),IF(E5&gt;=44,8,IF(E5&gt;35,E5-35,0)),"")</f>
        <v/>
      </c>
      <c r="H5" s="41" t="str">
        <f>IF(AND(ROW($B5)&gt;6,WEEKDAY($B5)=1),IF(E5&gt;=44,F5-G5,""),"")</f>
        <v/>
      </c>
      <c r="I5" s="22"/>
    </row>
    <row r="6" spans="1:9" x14ac:dyDescent="0.25">
      <c r="A6" s="23">
        <f t="shared" ref="A6:A35" si="2">WEEKNUM(B6)</f>
        <v>27</v>
      </c>
      <c r="B6" s="7">
        <f t="shared" ref="B6:B35" si="3">B5+1</f>
        <v>42553</v>
      </c>
      <c r="C6" s="20"/>
      <c r="D6" s="18">
        <f t="shared" ref="D6:D35" si="4">C6</f>
        <v>0</v>
      </c>
      <c r="E6" s="41" t="str">
        <f>IF(AND(ROW($B6)&gt;6,WEEKDAY($B6)=1),SUM(#REF!),"")</f>
        <v/>
      </c>
      <c r="F6" s="41" t="str">
        <f t="shared" si="0"/>
        <v/>
      </c>
      <c r="G6" s="41" t="str">
        <f t="shared" si="1"/>
        <v/>
      </c>
      <c r="H6" s="41" t="str">
        <f t="shared" ref="H6:H35" si="5">IF(AND(ROW($B6)&gt;6,WEEKDAY($B6)=1),IF(E6&gt;=44,F6-G6,""),"")</f>
        <v/>
      </c>
      <c r="I6" s="22"/>
    </row>
    <row r="7" spans="1:9" x14ac:dyDescent="0.25">
      <c r="A7" s="23">
        <f t="shared" si="2"/>
        <v>28</v>
      </c>
      <c r="B7" s="7">
        <f t="shared" si="3"/>
        <v>42554</v>
      </c>
      <c r="C7" s="20"/>
      <c r="D7" s="18">
        <f t="shared" si="4"/>
        <v>0</v>
      </c>
      <c r="E7" s="41">
        <f>IF(AND(ROW($B7)&gt;6,WEEKDAY($B7)=1),SUM(D1:D7),"")</f>
        <v>0</v>
      </c>
      <c r="F7" s="41">
        <f t="shared" si="0"/>
        <v>0</v>
      </c>
      <c r="G7" s="41">
        <f t="shared" si="1"/>
        <v>0</v>
      </c>
      <c r="H7" s="41" t="str">
        <f t="shared" si="5"/>
        <v/>
      </c>
      <c r="I7" s="22"/>
    </row>
    <row r="8" spans="1:9" x14ac:dyDescent="0.25">
      <c r="A8" s="23">
        <f t="shared" si="2"/>
        <v>28</v>
      </c>
      <c r="B8" s="7">
        <f t="shared" si="3"/>
        <v>42555</v>
      </c>
      <c r="C8" s="20"/>
      <c r="D8" s="18">
        <f t="shared" si="4"/>
        <v>0</v>
      </c>
      <c r="E8" s="41" t="str">
        <f>IF(AND(ROW($B8)&gt;6,WEEKDAY($B8)=1),SUM(D2:D8),"")</f>
        <v/>
      </c>
      <c r="F8" s="41" t="str">
        <f t="shared" si="0"/>
        <v/>
      </c>
      <c r="G8" s="41" t="str">
        <f t="shared" si="1"/>
        <v/>
      </c>
      <c r="H8" s="41" t="str">
        <f t="shared" si="5"/>
        <v/>
      </c>
      <c r="I8" s="22"/>
    </row>
    <row r="9" spans="1:9" x14ac:dyDescent="0.25">
      <c r="A9" s="23">
        <f t="shared" si="2"/>
        <v>28</v>
      </c>
      <c r="B9" s="7">
        <f t="shared" si="3"/>
        <v>42556</v>
      </c>
      <c r="C9" s="20"/>
      <c r="D9" s="18">
        <f t="shared" si="4"/>
        <v>0</v>
      </c>
      <c r="E9" s="41" t="str">
        <f>IF(AND(ROW($B9)&gt;6,WEEKDAY($B9)=1),SUM(D3:D9),"")</f>
        <v/>
      </c>
      <c r="F9" s="41" t="str">
        <f t="shared" si="0"/>
        <v/>
      </c>
      <c r="G9" s="41" t="str">
        <f t="shared" si="1"/>
        <v/>
      </c>
      <c r="H9" s="41" t="str">
        <f t="shared" si="5"/>
        <v/>
      </c>
      <c r="I9" s="22"/>
    </row>
    <row r="10" spans="1:9" x14ac:dyDescent="0.25">
      <c r="A10" s="23">
        <f t="shared" si="2"/>
        <v>28</v>
      </c>
      <c r="B10" s="7">
        <f t="shared" si="3"/>
        <v>42557</v>
      </c>
      <c r="C10" s="20"/>
      <c r="D10" s="18">
        <f t="shared" si="4"/>
        <v>0</v>
      </c>
      <c r="E10" s="41"/>
      <c r="F10" s="41" t="str">
        <f t="shared" si="0"/>
        <v/>
      </c>
      <c r="G10" s="41" t="str">
        <f t="shared" si="1"/>
        <v/>
      </c>
      <c r="H10" s="41" t="str">
        <f t="shared" si="5"/>
        <v/>
      </c>
      <c r="I10" s="22"/>
    </row>
    <row r="11" spans="1:9" x14ac:dyDescent="0.25">
      <c r="A11" s="23">
        <f t="shared" si="2"/>
        <v>28</v>
      </c>
      <c r="B11" s="7">
        <f t="shared" si="3"/>
        <v>42558</v>
      </c>
      <c r="C11" s="20"/>
      <c r="D11" s="18">
        <f t="shared" si="4"/>
        <v>0</v>
      </c>
      <c r="E11" s="41" t="str">
        <f>IF(AND(ROW($B11)&gt;6,WEEKDAY($B11)=1),SUM(D5:D11),"")</f>
        <v/>
      </c>
      <c r="F11" s="41" t="str">
        <f t="shared" si="0"/>
        <v/>
      </c>
      <c r="G11" s="41" t="str">
        <f t="shared" si="1"/>
        <v/>
      </c>
      <c r="H11" s="41" t="str">
        <f t="shared" si="5"/>
        <v/>
      </c>
      <c r="I11" s="22"/>
    </row>
    <row r="12" spans="1:9" x14ac:dyDescent="0.25">
      <c r="A12" s="23">
        <f t="shared" si="2"/>
        <v>28</v>
      </c>
      <c r="B12" s="7">
        <f t="shared" si="3"/>
        <v>42559</v>
      </c>
      <c r="C12" s="20"/>
      <c r="D12" s="18">
        <f t="shared" si="4"/>
        <v>0</v>
      </c>
      <c r="E12" s="41" t="str">
        <f>IF(AND(ROW($B12)&gt;6,WEEKDAY($B12)=1),SUM(D6:D12),"")</f>
        <v/>
      </c>
      <c r="F12" s="41" t="str">
        <f t="shared" si="0"/>
        <v/>
      </c>
      <c r="G12" s="41" t="str">
        <f t="shared" si="1"/>
        <v/>
      </c>
      <c r="H12" s="41" t="str">
        <f t="shared" si="5"/>
        <v/>
      </c>
      <c r="I12" s="22"/>
    </row>
    <row r="13" spans="1:9" x14ac:dyDescent="0.25">
      <c r="A13" s="23">
        <f t="shared" si="2"/>
        <v>28</v>
      </c>
      <c r="B13" s="7">
        <f t="shared" si="3"/>
        <v>42560</v>
      </c>
      <c r="C13" s="20"/>
      <c r="D13" s="18">
        <f t="shared" si="4"/>
        <v>0</v>
      </c>
      <c r="E13" s="41" t="str">
        <f>IF(AND(ROW($B13)&gt;6,WEEKDAY($B13)=1),SUM(D7:D13),"")</f>
        <v/>
      </c>
      <c r="F13" s="41" t="str">
        <f t="shared" si="0"/>
        <v/>
      </c>
      <c r="G13" s="41" t="str">
        <f t="shared" si="1"/>
        <v/>
      </c>
      <c r="H13" s="41" t="str">
        <f t="shared" si="5"/>
        <v/>
      </c>
      <c r="I13" s="22"/>
    </row>
    <row r="14" spans="1:9" x14ac:dyDescent="0.25">
      <c r="A14" s="23">
        <f t="shared" si="2"/>
        <v>29</v>
      </c>
      <c r="B14" s="7">
        <f t="shared" si="3"/>
        <v>42561</v>
      </c>
      <c r="C14" s="20"/>
      <c r="D14" s="18">
        <f t="shared" si="4"/>
        <v>0</v>
      </c>
      <c r="E14" s="41">
        <f t="shared" ref="E14:E34" si="6">IF(AND(ROW($B14)&gt;6,WEEKDAY($B14)=1),SUM(D8:D14),"")</f>
        <v>0</v>
      </c>
      <c r="F14" s="41">
        <f t="shared" si="0"/>
        <v>0</v>
      </c>
      <c r="G14" s="41">
        <f t="shared" si="1"/>
        <v>0</v>
      </c>
      <c r="H14" s="41" t="str">
        <f t="shared" si="5"/>
        <v/>
      </c>
      <c r="I14" s="22"/>
    </row>
    <row r="15" spans="1:9" x14ac:dyDescent="0.25">
      <c r="A15" s="23">
        <f t="shared" si="2"/>
        <v>29</v>
      </c>
      <c r="B15" s="7">
        <f t="shared" si="3"/>
        <v>42562</v>
      </c>
      <c r="C15" s="20"/>
      <c r="D15" s="18">
        <f t="shared" si="4"/>
        <v>0</v>
      </c>
      <c r="E15" s="41" t="str">
        <f t="shared" si="6"/>
        <v/>
      </c>
      <c r="F15" s="41" t="str">
        <f t="shared" si="0"/>
        <v/>
      </c>
      <c r="G15" s="41" t="str">
        <f t="shared" si="1"/>
        <v/>
      </c>
      <c r="H15" s="41" t="str">
        <f t="shared" si="5"/>
        <v/>
      </c>
      <c r="I15" s="22"/>
    </row>
    <row r="16" spans="1:9" x14ac:dyDescent="0.25">
      <c r="A16" s="23">
        <f t="shared" si="2"/>
        <v>29</v>
      </c>
      <c r="B16" s="7">
        <f t="shared" si="3"/>
        <v>42563</v>
      </c>
      <c r="C16" s="20"/>
      <c r="D16" s="18">
        <f t="shared" si="4"/>
        <v>0</v>
      </c>
      <c r="E16" s="41" t="str">
        <f t="shared" si="6"/>
        <v/>
      </c>
      <c r="F16" s="41" t="str">
        <f t="shared" si="0"/>
        <v/>
      </c>
      <c r="G16" s="41" t="str">
        <f t="shared" si="1"/>
        <v/>
      </c>
      <c r="H16" s="41" t="str">
        <f t="shared" si="5"/>
        <v/>
      </c>
      <c r="I16" s="22"/>
    </row>
    <row r="17" spans="1:9" x14ac:dyDescent="0.25">
      <c r="A17" s="23">
        <f t="shared" si="2"/>
        <v>29</v>
      </c>
      <c r="B17" s="7">
        <f t="shared" si="3"/>
        <v>42564</v>
      </c>
      <c r="C17" s="20"/>
      <c r="D17" s="18">
        <f t="shared" si="4"/>
        <v>0</v>
      </c>
      <c r="E17" s="41" t="str">
        <f t="shared" si="6"/>
        <v/>
      </c>
      <c r="F17" s="41" t="str">
        <f t="shared" si="0"/>
        <v/>
      </c>
      <c r="G17" s="41" t="str">
        <f t="shared" si="1"/>
        <v/>
      </c>
      <c r="H17" s="41" t="str">
        <f t="shared" si="5"/>
        <v/>
      </c>
      <c r="I17" s="22"/>
    </row>
    <row r="18" spans="1:9" x14ac:dyDescent="0.25">
      <c r="A18" s="23">
        <f t="shared" si="2"/>
        <v>29</v>
      </c>
      <c r="B18" s="7">
        <f t="shared" si="3"/>
        <v>42565</v>
      </c>
      <c r="C18" s="20"/>
      <c r="D18" s="18">
        <f t="shared" si="4"/>
        <v>0</v>
      </c>
      <c r="E18" s="41" t="str">
        <f t="shared" si="6"/>
        <v/>
      </c>
      <c r="F18" s="41" t="str">
        <f t="shared" si="0"/>
        <v/>
      </c>
      <c r="G18" s="41" t="str">
        <f t="shared" si="1"/>
        <v/>
      </c>
      <c r="H18" s="41" t="str">
        <f t="shared" si="5"/>
        <v/>
      </c>
      <c r="I18" s="22"/>
    </row>
    <row r="19" spans="1:9" x14ac:dyDescent="0.25">
      <c r="A19" s="23">
        <f t="shared" si="2"/>
        <v>29</v>
      </c>
      <c r="B19" s="7">
        <f t="shared" si="3"/>
        <v>42566</v>
      </c>
      <c r="C19" s="20"/>
      <c r="D19" s="18">
        <f t="shared" si="4"/>
        <v>0</v>
      </c>
      <c r="E19" s="41" t="str">
        <f t="shared" si="6"/>
        <v/>
      </c>
      <c r="F19" s="41" t="str">
        <f t="shared" si="0"/>
        <v/>
      </c>
      <c r="G19" s="41" t="str">
        <f t="shared" si="1"/>
        <v/>
      </c>
      <c r="H19" s="41" t="str">
        <f t="shared" si="5"/>
        <v/>
      </c>
      <c r="I19" s="22"/>
    </row>
    <row r="20" spans="1:9" x14ac:dyDescent="0.25">
      <c r="A20" s="23">
        <f t="shared" si="2"/>
        <v>29</v>
      </c>
      <c r="B20" s="7">
        <f t="shared" si="3"/>
        <v>42567</v>
      </c>
      <c r="C20" s="20"/>
      <c r="D20" s="18">
        <f t="shared" si="4"/>
        <v>0</v>
      </c>
      <c r="E20" s="41" t="str">
        <f t="shared" si="6"/>
        <v/>
      </c>
      <c r="F20" s="41" t="str">
        <f t="shared" si="0"/>
        <v/>
      </c>
      <c r="G20" s="41" t="str">
        <f t="shared" si="1"/>
        <v/>
      </c>
      <c r="H20" s="41" t="str">
        <f t="shared" si="5"/>
        <v/>
      </c>
      <c r="I20" s="22"/>
    </row>
    <row r="21" spans="1:9" x14ac:dyDescent="0.25">
      <c r="A21" s="23">
        <f t="shared" si="2"/>
        <v>30</v>
      </c>
      <c r="B21" s="7">
        <f t="shared" si="3"/>
        <v>42568</v>
      </c>
      <c r="C21" s="20"/>
      <c r="D21" s="18">
        <f t="shared" si="4"/>
        <v>0</v>
      </c>
      <c r="E21" s="41">
        <f t="shared" si="6"/>
        <v>0</v>
      </c>
      <c r="F21" s="41">
        <f t="shared" si="0"/>
        <v>0</v>
      </c>
      <c r="G21" s="41">
        <f t="shared" si="1"/>
        <v>0</v>
      </c>
      <c r="H21" s="41" t="str">
        <f t="shared" si="5"/>
        <v/>
      </c>
      <c r="I21" s="22"/>
    </row>
    <row r="22" spans="1:9" x14ac:dyDescent="0.25">
      <c r="A22" s="23">
        <f t="shared" si="2"/>
        <v>30</v>
      </c>
      <c r="B22" s="7">
        <f t="shared" si="3"/>
        <v>42569</v>
      </c>
      <c r="C22" s="20"/>
      <c r="D22" s="18">
        <f t="shared" si="4"/>
        <v>0</v>
      </c>
      <c r="E22" s="41" t="str">
        <f t="shared" si="6"/>
        <v/>
      </c>
      <c r="F22" s="41" t="str">
        <f t="shared" si="0"/>
        <v/>
      </c>
      <c r="G22" s="41" t="str">
        <f t="shared" si="1"/>
        <v/>
      </c>
      <c r="H22" s="41" t="str">
        <f t="shared" si="5"/>
        <v/>
      </c>
      <c r="I22" s="22"/>
    </row>
    <row r="23" spans="1:9" x14ac:dyDescent="0.25">
      <c r="A23" s="23">
        <f t="shared" si="2"/>
        <v>30</v>
      </c>
      <c r="B23" s="7">
        <f t="shared" si="3"/>
        <v>42570</v>
      </c>
      <c r="C23" s="20"/>
      <c r="D23" s="18">
        <f t="shared" si="4"/>
        <v>0</v>
      </c>
      <c r="E23" s="41" t="str">
        <f t="shared" si="6"/>
        <v/>
      </c>
      <c r="F23" s="41" t="str">
        <f t="shared" si="0"/>
        <v/>
      </c>
      <c r="G23" s="41" t="str">
        <f t="shared" si="1"/>
        <v/>
      </c>
      <c r="H23" s="41" t="str">
        <f t="shared" si="5"/>
        <v/>
      </c>
      <c r="I23" s="22"/>
    </row>
    <row r="24" spans="1:9" x14ac:dyDescent="0.25">
      <c r="A24" s="23">
        <f t="shared" si="2"/>
        <v>30</v>
      </c>
      <c r="B24" s="7">
        <f t="shared" si="3"/>
        <v>42571</v>
      </c>
      <c r="C24" s="20"/>
      <c r="D24" s="18">
        <f t="shared" si="4"/>
        <v>0</v>
      </c>
      <c r="E24" s="41" t="str">
        <f t="shared" si="6"/>
        <v/>
      </c>
      <c r="F24" s="41" t="str">
        <f t="shared" si="0"/>
        <v/>
      </c>
      <c r="G24" s="41" t="str">
        <f t="shared" si="1"/>
        <v/>
      </c>
      <c r="H24" s="41" t="str">
        <f t="shared" si="5"/>
        <v/>
      </c>
      <c r="I24" s="22"/>
    </row>
    <row r="25" spans="1:9" x14ac:dyDescent="0.25">
      <c r="A25" s="23">
        <f t="shared" si="2"/>
        <v>30</v>
      </c>
      <c r="B25" s="7">
        <f t="shared" si="3"/>
        <v>42572</v>
      </c>
      <c r="C25" s="20"/>
      <c r="D25" s="18">
        <f t="shared" si="4"/>
        <v>0</v>
      </c>
      <c r="E25" s="41" t="str">
        <f t="shared" si="6"/>
        <v/>
      </c>
      <c r="F25" s="41" t="str">
        <f t="shared" si="0"/>
        <v/>
      </c>
      <c r="G25" s="41" t="str">
        <f t="shared" si="1"/>
        <v/>
      </c>
      <c r="H25" s="41" t="str">
        <f t="shared" si="5"/>
        <v/>
      </c>
      <c r="I25" s="22"/>
    </row>
    <row r="26" spans="1:9" x14ac:dyDescent="0.25">
      <c r="A26" s="23">
        <f t="shared" si="2"/>
        <v>30</v>
      </c>
      <c r="B26" s="7">
        <f t="shared" si="3"/>
        <v>42573</v>
      </c>
      <c r="C26" s="20"/>
      <c r="D26" s="18">
        <f t="shared" si="4"/>
        <v>0</v>
      </c>
      <c r="E26" s="41" t="str">
        <f t="shared" si="6"/>
        <v/>
      </c>
      <c r="F26" s="41" t="str">
        <f t="shared" si="0"/>
        <v/>
      </c>
      <c r="G26" s="41" t="str">
        <f t="shared" si="1"/>
        <v/>
      </c>
      <c r="H26" s="41" t="str">
        <f t="shared" si="5"/>
        <v/>
      </c>
      <c r="I26" s="22"/>
    </row>
    <row r="27" spans="1:9" x14ac:dyDescent="0.25">
      <c r="A27" s="23">
        <f t="shared" si="2"/>
        <v>30</v>
      </c>
      <c r="B27" s="7">
        <f t="shared" si="3"/>
        <v>42574</v>
      </c>
      <c r="C27" s="20"/>
      <c r="D27" s="18">
        <f t="shared" si="4"/>
        <v>0</v>
      </c>
      <c r="E27" s="41" t="str">
        <f t="shared" si="6"/>
        <v/>
      </c>
      <c r="F27" s="41" t="str">
        <f t="shared" si="0"/>
        <v/>
      </c>
      <c r="G27" s="41" t="str">
        <f t="shared" si="1"/>
        <v/>
      </c>
      <c r="H27" s="41" t="str">
        <f t="shared" si="5"/>
        <v/>
      </c>
      <c r="I27" s="22"/>
    </row>
    <row r="28" spans="1:9" x14ac:dyDescent="0.25">
      <c r="A28" s="23">
        <f t="shared" si="2"/>
        <v>31</v>
      </c>
      <c r="B28" s="7">
        <f t="shared" si="3"/>
        <v>42575</v>
      </c>
      <c r="C28" s="20"/>
      <c r="D28" s="18">
        <f t="shared" si="4"/>
        <v>0</v>
      </c>
      <c r="E28" s="41">
        <f t="shared" si="6"/>
        <v>0</v>
      </c>
      <c r="F28" s="41">
        <f t="shared" si="0"/>
        <v>0</v>
      </c>
      <c r="G28" s="41">
        <f t="shared" si="1"/>
        <v>0</v>
      </c>
      <c r="H28" s="41" t="str">
        <f t="shared" si="5"/>
        <v/>
      </c>
      <c r="I28" s="22"/>
    </row>
    <row r="29" spans="1:9" x14ac:dyDescent="0.25">
      <c r="A29" s="23">
        <f t="shared" si="2"/>
        <v>31</v>
      </c>
      <c r="B29" s="7">
        <f t="shared" si="3"/>
        <v>42576</v>
      </c>
      <c r="C29" s="20"/>
      <c r="D29" s="18">
        <f t="shared" si="4"/>
        <v>0</v>
      </c>
      <c r="E29" s="41" t="str">
        <f t="shared" si="6"/>
        <v/>
      </c>
      <c r="F29" s="41" t="str">
        <f t="shared" si="0"/>
        <v/>
      </c>
      <c r="G29" s="41" t="str">
        <f t="shared" si="1"/>
        <v/>
      </c>
      <c r="H29" s="41" t="str">
        <f t="shared" si="5"/>
        <v/>
      </c>
      <c r="I29" s="22"/>
    </row>
    <row r="30" spans="1:9" x14ac:dyDescent="0.25">
      <c r="A30" s="23">
        <f t="shared" si="2"/>
        <v>31</v>
      </c>
      <c r="B30" s="7">
        <f t="shared" si="3"/>
        <v>42577</v>
      </c>
      <c r="C30" s="20"/>
      <c r="D30" s="18">
        <f t="shared" si="4"/>
        <v>0</v>
      </c>
      <c r="E30" s="41" t="str">
        <f t="shared" si="6"/>
        <v/>
      </c>
      <c r="F30" s="41" t="str">
        <f t="shared" si="0"/>
        <v/>
      </c>
      <c r="G30" s="41" t="str">
        <f t="shared" si="1"/>
        <v/>
      </c>
      <c r="H30" s="41" t="str">
        <f t="shared" si="5"/>
        <v/>
      </c>
      <c r="I30" s="22"/>
    </row>
    <row r="31" spans="1:9" x14ac:dyDescent="0.25">
      <c r="A31" s="23">
        <f t="shared" si="2"/>
        <v>31</v>
      </c>
      <c r="B31" s="7">
        <f t="shared" si="3"/>
        <v>42578</v>
      </c>
      <c r="C31" s="20"/>
      <c r="D31" s="18">
        <f t="shared" si="4"/>
        <v>0</v>
      </c>
      <c r="E31" s="41" t="str">
        <f t="shared" si="6"/>
        <v/>
      </c>
      <c r="F31" s="41" t="str">
        <f t="shared" si="0"/>
        <v/>
      </c>
      <c r="G31" s="41" t="str">
        <f t="shared" si="1"/>
        <v/>
      </c>
      <c r="H31" s="41" t="str">
        <f t="shared" si="5"/>
        <v/>
      </c>
      <c r="I31" s="22"/>
    </row>
    <row r="32" spans="1:9" x14ac:dyDescent="0.25">
      <c r="A32" s="23">
        <f t="shared" si="2"/>
        <v>31</v>
      </c>
      <c r="B32" s="7">
        <f t="shared" si="3"/>
        <v>42579</v>
      </c>
      <c r="C32" s="20"/>
      <c r="D32" s="18">
        <f t="shared" si="4"/>
        <v>0</v>
      </c>
      <c r="E32" s="41" t="str">
        <f t="shared" si="6"/>
        <v/>
      </c>
      <c r="F32" s="41" t="str">
        <f t="shared" si="0"/>
        <v/>
      </c>
      <c r="G32" s="41" t="str">
        <f t="shared" si="1"/>
        <v/>
      </c>
      <c r="H32" s="41" t="str">
        <f t="shared" si="5"/>
        <v/>
      </c>
      <c r="I32" s="22"/>
    </row>
    <row r="33" spans="1:9" x14ac:dyDescent="0.25">
      <c r="A33" s="23">
        <f t="shared" si="2"/>
        <v>31</v>
      </c>
      <c r="B33" s="7">
        <f t="shared" si="3"/>
        <v>42580</v>
      </c>
      <c r="C33" s="20"/>
      <c r="D33" s="18">
        <f t="shared" si="4"/>
        <v>0</v>
      </c>
      <c r="E33" s="41" t="str">
        <f t="shared" si="6"/>
        <v/>
      </c>
      <c r="F33" s="41" t="str">
        <f t="shared" si="0"/>
        <v/>
      </c>
      <c r="G33" s="41" t="str">
        <f t="shared" si="1"/>
        <v/>
      </c>
      <c r="H33" s="41" t="str">
        <f t="shared" si="5"/>
        <v/>
      </c>
      <c r="I33" s="22"/>
    </row>
    <row r="34" spans="1:9" x14ac:dyDescent="0.25">
      <c r="A34" s="23">
        <f t="shared" si="2"/>
        <v>31</v>
      </c>
      <c r="B34" s="7">
        <f t="shared" si="3"/>
        <v>42581</v>
      </c>
      <c r="C34" s="20"/>
      <c r="D34" s="18">
        <f t="shared" si="4"/>
        <v>0</v>
      </c>
      <c r="E34" s="41" t="str">
        <f t="shared" si="6"/>
        <v/>
      </c>
      <c r="F34" s="41" t="str">
        <f t="shared" si="0"/>
        <v/>
      </c>
      <c r="G34" s="41" t="str">
        <f t="shared" si="1"/>
        <v/>
      </c>
      <c r="H34" s="41" t="str">
        <f t="shared" si="5"/>
        <v/>
      </c>
      <c r="I34" s="29"/>
    </row>
    <row r="35" spans="1:9" x14ac:dyDescent="0.25">
      <c r="A35" s="23">
        <f t="shared" si="2"/>
        <v>32</v>
      </c>
      <c r="B35" s="7">
        <f t="shared" si="3"/>
        <v>42582</v>
      </c>
      <c r="C35" s="20"/>
      <c r="D35" s="18">
        <f t="shared" si="4"/>
        <v>0</v>
      </c>
      <c r="E35" s="41">
        <f>IF(AND(ROW($B35)&gt;6,WEEKDAY($B35)=1),SUM(D29:D35),"")</f>
        <v>0</v>
      </c>
      <c r="F35" s="41">
        <f t="shared" si="0"/>
        <v>0</v>
      </c>
      <c r="G35" s="41">
        <f t="shared" si="1"/>
        <v>0</v>
      </c>
      <c r="H35" s="41" t="str">
        <f t="shared" si="5"/>
        <v/>
      </c>
      <c r="I35" s="29"/>
    </row>
    <row r="36" spans="1:9" x14ac:dyDescent="0.25">
      <c r="A36" s="24"/>
      <c r="C36" s="32" t="s">
        <v>0</v>
      </c>
      <c r="D36" s="33">
        <f>SUM(D5:D35)</f>
        <v>0</v>
      </c>
      <c r="E36" s="48">
        <f>SUM(E5:E35)</f>
        <v>0</v>
      </c>
      <c r="F36" s="48">
        <f>SUM(F5:F35)</f>
        <v>0</v>
      </c>
      <c r="G36" s="48">
        <f>SUM(G5:G35)</f>
        <v>0</v>
      </c>
      <c r="H36" s="48">
        <f>SUM(H5:H35)</f>
        <v>0</v>
      </c>
      <c r="I36" s="29"/>
    </row>
  </sheetData>
  <sheetProtection algorithmName="SHA-512" hashValue="b66K/8Rn3A9PG6RPX3lSo2YWnLkCGgXd50SlASqi7XxgL+ptCtf6i/ooqTZ9WJt/F7zGBdUfvz31oHP7bNUGHg==" saltValue="ZDY74EOX0UjU3Yszfp2inQ==" spinCount="100000" sheet="1" objects="1" scenarios="1"/>
  <mergeCells count="1">
    <mergeCell ref="C3:D3"/>
  </mergeCells>
  <phoneticPr fontId="2" type="noConversion"/>
  <conditionalFormatting sqref="B6:B17 B19:B35">
    <cfRule type="expression" dxfId="40" priority="1" stopIfTrue="1">
      <formula>COUNTIF(fériés,B6)&lt;&gt;0</formula>
    </cfRule>
    <cfRule type="expression" dxfId="39" priority="2" stopIfTrue="1">
      <formula>OR(MOD(B6,7)=1,MOD(B6,7)=0)</formula>
    </cfRule>
  </conditionalFormatting>
  <conditionalFormatting sqref="B5">
    <cfRule type="expression" dxfId="38" priority="3" stopIfTrue="1">
      <formula>COUNTIF(fériés,B5)&lt;&gt;0</formula>
    </cfRule>
    <cfRule type="expression" dxfId="37" priority="4" stopIfTrue="1">
      <formula>OR(MOD(B5,7)=1,MOD(B5,7)=0)</formula>
    </cfRule>
  </conditionalFormatting>
  <conditionalFormatting sqref="B18">
    <cfRule type="expression" dxfId="36" priority="5" stopIfTrue="1">
      <formula>COUNTIF(fériés,B18)&lt;&gt;0</formula>
    </cfRule>
    <cfRule type="expression" dxfId="35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showGridLines="0" topLeftCell="A4" workbookViewId="0">
      <selection activeCell="G33" sqref="G33:G35"/>
    </sheetView>
  </sheetViews>
  <sheetFormatPr baseColWidth="10" defaultRowHeight="15" x14ac:dyDescent="0.25"/>
  <cols>
    <col min="2" max="2" width="14.85546875" bestFit="1" customWidth="1"/>
    <col min="3" max="3" width="13" bestFit="1" customWidth="1"/>
    <col min="4" max="4" width="8.140625" bestFit="1" customWidth="1"/>
    <col min="5" max="5" width="10.7109375" customWidth="1"/>
    <col min="6" max="8" width="8.140625" bestFit="1" customWidth="1"/>
    <col min="9" max="9" width="18.28515625" customWidth="1"/>
  </cols>
  <sheetData>
    <row r="1" spans="1:9" ht="18.75" x14ac:dyDescent="0.3">
      <c r="B1" s="36">
        <f>DATE(YEAR(Janvier!B5),MONTH(Janvier!B5)+7,1)</f>
        <v>42583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x14ac:dyDescent="0.25">
      <c r="A4" s="2" t="s">
        <v>36</v>
      </c>
      <c r="B4" s="2" t="s">
        <v>1</v>
      </c>
      <c r="C4" s="49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32</v>
      </c>
      <c r="B5" s="7">
        <f>B1</f>
        <v>42583</v>
      </c>
      <c r="C5" s="20"/>
      <c r="D5" s="18">
        <f>C5</f>
        <v>0</v>
      </c>
      <c r="E5" s="41"/>
      <c r="F5" s="41" t="str">
        <f t="shared" ref="F5:F35" si="0">IF(AND(ROW($B5)&gt;6,WEEKDAY($B5)=1),IF(E5&gt;35,E5-35,0),"")</f>
        <v/>
      </c>
      <c r="G5" s="41" t="str">
        <f t="shared" ref="G5:G35" si="1">IF(AND(ROW($B5)&gt;6,WEEKDAY($B5)=1),IF(E5&gt;=44,8,IF(E5&gt;35,E5-35,0)),"")</f>
        <v/>
      </c>
      <c r="H5" s="41" t="str">
        <f>IF(AND(ROW($B5)&gt;6,WEEKDAY($B5)=1),IF(E5&gt;=44,F5-G5,""),"")</f>
        <v/>
      </c>
      <c r="I5" s="22"/>
    </row>
    <row r="6" spans="1:9" x14ac:dyDescent="0.25">
      <c r="A6" s="23">
        <f t="shared" ref="A6:A35" si="2">WEEKNUM(B6)</f>
        <v>32</v>
      </c>
      <c r="B6" s="7">
        <f t="shared" ref="B6:B35" si="3">B5+1</f>
        <v>42584</v>
      </c>
      <c r="C6" s="20"/>
      <c r="D6" s="18">
        <f t="shared" ref="D6:D35" si="4">C6</f>
        <v>0</v>
      </c>
      <c r="E6" s="41" t="str">
        <f>IF(AND(ROW($B6)&gt;6,WEEKDAY($B6)=1),SUM(#REF!),"")</f>
        <v/>
      </c>
      <c r="F6" s="41" t="str">
        <f t="shared" si="0"/>
        <v/>
      </c>
      <c r="G6" s="41" t="str">
        <f t="shared" si="1"/>
        <v/>
      </c>
      <c r="H6" s="41" t="str">
        <f t="shared" ref="H6:H35" si="5">IF(AND(ROW($B6)&gt;6,WEEKDAY($B6)=1),IF(E6&gt;=44,F6-G6,""),"")</f>
        <v/>
      </c>
      <c r="I6" s="22"/>
    </row>
    <row r="7" spans="1:9" x14ac:dyDescent="0.25">
      <c r="A7" s="23">
        <f t="shared" si="2"/>
        <v>32</v>
      </c>
      <c r="B7" s="7">
        <f t="shared" si="3"/>
        <v>42585</v>
      </c>
      <c r="C7" s="20"/>
      <c r="D7" s="18">
        <f t="shared" si="4"/>
        <v>0</v>
      </c>
      <c r="E7" s="41" t="str">
        <f>IF(AND(ROW($B7)&gt;6,WEEKDAY($B7)=1),SUM(D1:D7),"")</f>
        <v/>
      </c>
      <c r="F7" s="41" t="str">
        <f t="shared" si="0"/>
        <v/>
      </c>
      <c r="G7" s="41" t="str">
        <f t="shared" si="1"/>
        <v/>
      </c>
      <c r="H7" s="41" t="str">
        <f t="shared" si="5"/>
        <v/>
      </c>
      <c r="I7" s="22"/>
    </row>
    <row r="8" spans="1:9" x14ac:dyDescent="0.25">
      <c r="A8" s="23">
        <f t="shared" si="2"/>
        <v>32</v>
      </c>
      <c r="B8" s="7">
        <f t="shared" si="3"/>
        <v>42586</v>
      </c>
      <c r="C8" s="20"/>
      <c r="D8" s="18">
        <f t="shared" si="4"/>
        <v>0</v>
      </c>
      <c r="E8" s="41" t="str">
        <f>IF(AND(ROW($B8)&gt;6,WEEKDAY($B8)=1),SUM(D2:D8),"")</f>
        <v/>
      </c>
      <c r="F8" s="41" t="str">
        <f t="shared" si="0"/>
        <v/>
      </c>
      <c r="G8" s="41" t="str">
        <f t="shared" si="1"/>
        <v/>
      </c>
      <c r="H8" s="41" t="str">
        <f t="shared" si="5"/>
        <v/>
      </c>
      <c r="I8" s="22"/>
    </row>
    <row r="9" spans="1:9" x14ac:dyDescent="0.25">
      <c r="A9" s="23">
        <f t="shared" si="2"/>
        <v>32</v>
      </c>
      <c r="B9" s="7">
        <f t="shared" si="3"/>
        <v>42587</v>
      </c>
      <c r="C9" s="20"/>
      <c r="D9" s="18">
        <f t="shared" si="4"/>
        <v>0</v>
      </c>
      <c r="E9" s="41" t="str">
        <f>IF(AND(ROW($B9)&gt;6,WEEKDAY($B9)=1),SUM(D3:D9),"")</f>
        <v/>
      </c>
      <c r="F9" s="41" t="str">
        <f t="shared" si="0"/>
        <v/>
      </c>
      <c r="G9" s="41" t="str">
        <f t="shared" si="1"/>
        <v/>
      </c>
      <c r="H9" s="41" t="str">
        <f t="shared" si="5"/>
        <v/>
      </c>
      <c r="I9" s="22"/>
    </row>
    <row r="10" spans="1:9" x14ac:dyDescent="0.25">
      <c r="A10" s="23">
        <f t="shared" si="2"/>
        <v>32</v>
      </c>
      <c r="B10" s="7">
        <f t="shared" si="3"/>
        <v>42588</v>
      </c>
      <c r="C10" s="20"/>
      <c r="D10" s="18">
        <f t="shared" si="4"/>
        <v>0</v>
      </c>
      <c r="E10" s="41"/>
      <c r="F10" s="41" t="str">
        <f t="shared" si="0"/>
        <v/>
      </c>
      <c r="G10" s="41" t="str">
        <f t="shared" si="1"/>
        <v/>
      </c>
      <c r="H10" s="41" t="str">
        <f t="shared" si="5"/>
        <v/>
      </c>
      <c r="I10" s="22"/>
    </row>
    <row r="11" spans="1:9" x14ac:dyDescent="0.25">
      <c r="A11" s="23">
        <f t="shared" si="2"/>
        <v>33</v>
      </c>
      <c r="B11" s="7">
        <f t="shared" si="3"/>
        <v>42589</v>
      </c>
      <c r="C11" s="20"/>
      <c r="D11" s="18">
        <f t="shared" si="4"/>
        <v>0</v>
      </c>
      <c r="E11" s="41">
        <f>IF(AND(ROW($B11)&gt;6,WEEKDAY($B11)=1),SUM(D5:D11),"")</f>
        <v>0</v>
      </c>
      <c r="F11" s="41">
        <f t="shared" si="0"/>
        <v>0</v>
      </c>
      <c r="G11" s="41">
        <f t="shared" si="1"/>
        <v>0</v>
      </c>
      <c r="H11" s="41" t="str">
        <f t="shared" si="5"/>
        <v/>
      </c>
      <c r="I11" s="22"/>
    </row>
    <row r="12" spans="1:9" x14ac:dyDescent="0.25">
      <c r="A12" s="23">
        <f t="shared" si="2"/>
        <v>33</v>
      </c>
      <c r="B12" s="7">
        <f t="shared" si="3"/>
        <v>42590</v>
      </c>
      <c r="C12" s="20"/>
      <c r="D12" s="18">
        <f t="shared" si="4"/>
        <v>0</v>
      </c>
      <c r="E12" s="41" t="str">
        <f>IF(AND(ROW($B12)&gt;6,WEEKDAY($B12)=1),SUM(D6:D12),"")</f>
        <v/>
      </c>
      <c r="F12" s="41" t="str">
        <f t="shared" si="0"/>
        <v/>
      </c>
      <c r="G12" s="41" t="str">
        <f t="shared" si="1"/>
        <v/>
      </c>
      <c r="H12" s="41" t="str">
        <f t="shared" si="5"/>
        <v/>
      </c>
      <c r="I12" s="22"/>
    </row>
    <row r="13" spans="1:9" x14ac:dyDescent="0.25">
      <c r="A13" s="23">
        <f t="shared" si="2"/>
        <v>33</v>
      </c>
      <c r="B13" s="7">
        <f t="shared" si="3"/>
        <v>42591</v>
      </c>
      <c r="C13" s="20"/>
      <c r="D13" s="18">
        <f t="shared" si="4"/>
        <v>0</v>
      </c>
      <c r="E13" s="41" t="str">
        <f>IF(AND(ROW($B13)&gt;6,WEEKDAY($B13)=1),SUM(D7:D13),"")</f>
        <v/>
      </c>
      <c r="F13" s="41" t="str">
        <f t="shared" si="0"/>
        <v/>
      </c>
      <c r="G13" s="41" t="str">
        <f t="shared" si="1"/>
        <v/>
      </c>
      <c r="H13" s="41" t="str">
        <f t="shared" si="5"/>
        <v/>
      </c>
      <c r="I13" s="22"/>
    </row>
    <row r="14" spans="1:9" x14ac:dyDescent="0.25">
      <c r="A14" s="23">
        <f t="shared" si="2"/>
        <v>33</v>
      </c>
      <c r="B14" s="7">
        <f t="shared" si="3"/>
        <v>42592</v>
      </c>
      <c r="C14" s="20"/>
      <c r="D14" s="18">
        <f t="shared" si="4"/>
        <v>0</v>
      </c>
      <c r="E14" s="41" t="str">
        <f t="shared" ref="E14:E34" si="6">IF(AND(ROW($B14)&gt;6,WEEKDAY($B14)=1),SUM(D8:D14),"")</f>
        <v/>
      </c>
      <c r="F14" s="41" t="str">
        <f t="shared" si="0"/>
        <v/>
      </c>
      <c r="G14" s="41" t="str">
        <f t="shared" si="1"/>
        <v/>
      </c>
      <c r="H14" s="41" t="str">
        <f t="shared" si="5"/>
        <v/>
      </c>
      <c r="I14" s="22"/>
    </row>
    <row r="15" spans="1:9" x14ac:dyDescent="0.25">
      <c r="A15" s="23">
        <f t="shared" si="2"/>
        <v>33</v>
      </c>
      <c r="B15" s="7">
        <f t="shared" si="3"/>
        <v>42593</v>
      </c>
      <c r="C15" s="20"/>
      <c r="D15" s="18">
        <f t="shared" si="4"/>
        <v>0</v>
      </c>
      <c r="E15" s="41" t="str">
        <f t="shared" si="6"/>
        <v/>
      </c>
      <c r="F15" s="41" t="str">
        <f t="shared" si="0"/>
        <v/>
      </c>
      <c r="G15" s="41" t="str">
        <f t="shared" si="1"/>
        <v/>
      </c>
      <c r="H15" s="41" t="str">
        <f t="shared" si="5"/>
        <v/>
      </c>
      <c r="I15" s="22"/>
    </row>
    <row r="16" spans="1:9" x14ac:dyDescent="0.25">
      <c r="A16" s="23">
        <f t="shared" si="2"/>
        <v>33</v>
      </c>
      <c r="B16" s="7">
        <f t="shared" si="3"/>
        <v>42594</v>
      </c>
      <c r="C16" s="20"/>
      <c r="D16" s="18">
        <f t="shared" si="4"/>
        <v>0</v>
      </c>
      <c r="E16" s="41" t="str">
        <f t="shared" si="6"/>
        <v/>
      </c>
      <c r="F16" s="41" t="str">
        <f t="shared" si="0"/>
        <v/>
      </c>
      <c r="G16" s="41" t="str">
        <f t="shared" si="1"/>
        <v/>
      </c>
      <c r="H16" s="41" t="str">
        <f t="shared" si="5"/>
        <v/>
      </c>
      <c r="I16" s="22"/>
    </row>
    <row r="17" spans="1:9" x14ac:dyDescent="0.25">
      <c r="A17" s="23">
        <f t="shared" si="2"/>
        <v>33</v>
      </c>
      <c r="B17" s="7">
        <f t="shared" si="3"/>
        <v>42595</v>
      </c>
      <c r="C17" s="20"/>
      <c r="D17" s="18">
        <f t="shared" si="4"/>
        <v>0</v>
      </c>
      <c r="E17" s="41" t="str">
        <f t="shared" si="6"/>
        <v/>
      </c>
      <c r="F17" s="41" t="str">
        <f t="shared" si="0"/>
        <v/>
      </c>
      <c r="G17" s="41" t="str">
        <f t="shared" si="1"/>
        <v/>
      </c>
      <c r="H17" s="41" t="str">
        <f t="shared" si="5"/>
        <v/>
      </c>
      <c r="I17" s="22"/>
    </row>
    <row r="18" spans="1:9" x14ac:dyDescent="0.25">
      <c r="A18" s="23">
        <f t="shared" si="2"/>
        <v>34</v>
      </c>
      <c r="B18" s="7">
        <f t="shared" si="3"/>
        <v>42596</v>
      </c>
      <c r="C18" s="20"/>
      <c r="D18" s="18">
        <f t="shared" si="4"/>
        <v>0</v>
      </c>
      <c r="E18" s="41">
        <f t="shared" si="6"/>
        <v>0</v>
      </c>
      <c r="F18" s="41">
        <f t="shared" si="0"/>
        <v>0</v>
      </c>
      <c r="G18" s="41">
        <f t="shared" si="1"/>
        <v>0</v>
      </c>
      <c r="H18" s="41" t="str">
        <f t="shared" si="5"/>
        <v/>
      </c>
      <c r="I18" s="22"/>
    </row>
    <row r="19" spans="1:9" x14ac:dyDescent="0.25">
      <c r="A19" s="23">
        <f t="shared" si="2"/>
        <v>34</v>
      </c>
      <c r="B19" s="7">
        <f t="shared" si="3"/>
        <v>42597</v>
      </c>
      <c r="C19" s="20"/>
      <c r="D19" s="18">
        <f t="shared" si="4"/>
        <v>0</v>
      </c>
      <c r="E19" s="41" t="str">
        <f t="shared" si="6"/>
        <v/>
      </c>
      <c r="F19" s="41" t="str">
        <f t="shared" si="0"/>
        <v/>
      </c>
      <c r="G19" s="41" t="str">
        <f t="shared" si="1"/>
        <v/>
      </c>
      <c r="H19" s="41" t="str">
        <f t="shared" si="5"/>
        <v/>
      </c>
      <c r="I19" s="22"/>
    </row>
    <row r="20" spans="1:9" x14ac:dyDescent="0.25">
      <c r="A20" s="23">
        <f t="shared" si="2"/>
        <v>34</v>
      </c>
      <c r="B20" s="7">
        <f t="shared" si="3"/>
        <v>42598</v>
      </c>
      <c r="C20" s="20"/>
      <c r="D20" s="18">
        <f t="shared" si="4"/>
        <v>0</v>
      </c>
      <c r="E20" s="41" t="str">
        <f t="shared" si="6"/>
        <v/>
      </c>
      <c r="F20" s="41" t="str">
        <f t="shared" si="0"/>
        <v/>
      </c>
      <c r="G20" s="41" t="str">
        <f t="shared" si="1"/>
        <v/>
      </c>
      <c r="H20" s="41" t="str">
        <f t="shared" si="5"/>
        <v/>
      </c>
      <c r="I20" s="22"/>
    </row>
    <row r="21" spans="1:9" x14ac:dyDescent="0.25">
      <c r="A21" s="23">
        <f t="shared" si="2"/>
        <v>34</v>
      </c>
      <c r="B21" s="7">
        <f t="shared" si="3"/>
        <v>42599</v>
      </c>
      <c r="C21" s="20"/>
      <c r="D21" s="18">
        <f t="shared" si="4"/>
        <v>0</v>
      </c>
      <c r="E21" s="41" t="str">
        <f t="shared" si="6"/>
        <v/>
      </c>
      <c r="F21" s="41" t="str">
        <f t="shared" si="0"/>
        <v/>
      </c>
      <c r="G21" s="41" t="str">
        <f t="shared" si="1"/>
        <v/>
      </c>
      <c r="H21" s="41" t="str">
        <f t="shared" si="5"/>
        <v/>
      </c>
      <c r="I21" s="22"/>
    </row>
    <row r="22" spans="1:9" x14ac:dyDescent="0.25">
      <c r="A22" s="23">
        <f t="shared" si="2"/>
        <v>34</v>
      </c>
      <c r="B22" s="7">
        <f t="shared" si="3"/>
        <v>42600</v>
      </c>
      <c r="C22" s="20"/>
      <c r="D22" s="18">
        <f t="shared" si="4"/>
        <v>0</v>
      </c>
      <c r="E22" s="41" t="str">
        <f t="shared" si="6"/>
        <v/>
      </c>
      <c r="F22" s="41" t="str">
        <f t="shared" si="0"/>
        <v/>
      </c>
      <c r="G22" s="41" t="str">
        <f t="shared" si="1"/>
        <v/>
      </c>
      <c r="H22" s="41" t="str">
        <f t="shared" si="5"/>
        <v/>
      </c>
      <c r="I22" s="22"/>
    </row>
    <row r="23" spans="1:9" x14ac:dyDescent="0.25">
      <c r="A23" s="23">
        <f t="shared" si="2"/>
        <v>34</v>
      </c>
      <c r="B23" s="7">
        <f t="shared" si="3"/>
        <v>42601</v>
      </c>
      <c r="C23" s="20"/>
      <c r="D23" s="18">
        <f t="shared" si="4"/>
        <v>0</v>
      </c>
      <c r="E23" s="41" t="str">
        <f t="shared" si="6"/>
        <v/>
      </c>
      <c r="F23" s="41" t="str">
        <f t="shared" si="0"/>
        <v/>
      </c>
      <c r="G23" s="41" t="str">
        <f t="shared" si="1"/>
        <v/>
      </c>
      <c r="H23" s="41" t="str">
        <f t="shared" si="5"/>
        <v/>
      </c>
      <c r="I23" s="22"/>
    </row>
    <row r="24" spans="1:9" x14ac:dyDescent="0.25">
      <c r="A24" s="23">
        <f t="shared" si="2"/>
        <v>34</v>
      </c>
      <c r="B24" s="7">
        <f t="shared" si="3"/>
        <v>42602</v>
      </c>
      <c r="C24" s="20"/>
      <c r="D24" s="18">
        <f t="shared" si="4"/>
        <v>0</v>
      </c>
      <c r="E24" s="41" t="str">
        <f t="shared" si="6"/>
        <v/>
      </c>
      <c r="F24" s="41" t="str">
        <f t="shared" si="0"/>
        <v/>
      </c>
      <c r="G24" s="41" t="str">
        <f t="shared" si="1"/>
        <v/>
      </c>
      <c r="H24" s="41" t="str">
        <f t="shared" si="5"/>
        <v/>
      </c>
      <c r="I24" s="22"/>
    </row>
    <row r="25" spans="1:9" x14ac:dyDescent="0.25">
      <c r="A25" s="23">
        <f t="shared" si="2"/>
        <v>35</v>
      </c>
      <c r="B25" s="7">
        <f t="shared" si="3"/>
        <v>42603</v>
      </c>
      <c r="C25" s="20"/>
      <c r="D25" s="18">
        <f t="shared" si="4"/>
        <v>0</v>
      </c>
      <c r="E25" s="41">
        <f t="shared" si="6"/>
        <v>0</v>
      </c>
      <c r="F25" s="41">
        <f t="shared" si="0"/>
        <v>0</v>
      </c>
      <c r="G25" s="41">
        <f t="shared" si="1"/>
        <v>0</v>
      </c>
      <c r="H25" s="41" t="str">
        <f t="shared" si="5"/>
        <v/>
      </c>
      <c r="I25" s="22"/>
    </row>
    <row r="26" spans="1:9" x14ac:dyDescent="0.25">
      <c r="A26" s="23">
        <f t="shared" si="2"/>
        <v>35</v>
      </c>
      <c r="B26" s="7">
        <f t="shared" si="3"/>
        <v>42604</v>
      </c>
      <c r="C26" s="20"/>
      <c r="D26" s="18">
        <f t="shared" si="4"/>
        <v>0</v>
      </c>
      <c r="E26" s="41" t="str">
        <f t="shared" si="6"/>
        <v/>
      </c>
      <c r="F26" s="41" t="str">
        <f t="shared" si="0"/>
        <v/>
      </c>
      <c r="G26" s="41" t="str">
        <f t="shared" si="1"/>
        <v/>
      </c>
      <c r="H26" s="41" t="str">
        <f t="shared" si="5"/>
        <v/>
      </c>
      <c r="I26" s="22"/>
    </row>
    <row r="27" spans="1:9" x14ac:dyDescent="0.25">
      <c r="A27" s="23">
        <f t="shared" si="2"/>
        <v>35</v>
      </c>
      <c r="B27" s="7">
        <f t="shared" si="3"/>
        <v>42605</v>
      </c>
      <c r="C27" s="20"/>
      <c r="D27" s="18">
        <f t="shared" si="4"/>
        <v>0</v>
      </c>
      <c r="E27" s="41" t="str">
        <f t="shared" si="6"/>
        <v/>
      </c>
      <c r="F27" s="41" t="str">
        <f t="shared" si="0"/>
        <v/>
      </c>
      <c r="G27" s="41" t="str">
        <f t="shared" si="1"/>
        <v/>
      </c>
      <c r="H27" s="41" t="str">
        <f t="shared" si="5"/>
        <v/>
      </c>
      <c r="I27" s="22"/>
    </row>
    <row r="28" spans="1:9" x14ac:dyDescent="0.25">
      <c r="A28" s="23">
        <f t="shared" si="2"/>
        <v>35</v>
      </c>
      <c r="B28" s="7">
        <f t="shared" si="3"/>
        <v>42606</v>
      </c>
      <c r="C28" s="20"/>
      <c r="D28" s="18">
        <f t="shared" si="4"/>
        <v>0</v>
      </c>
      <c r="E28" s="41" t="str">
        <f t="shared" si="6"/>
        <v/>
      </c>
      <c r="F28" s="41" t="str">
        <f t="shared" si="0"/>
        <v/>
      </c>
      <c r="G28" s="41" t="str">
        <f t="shared" si="1"/>
        <v/>
      </c>
      <c r="H28" s="41" t="str">
        <f t="shared" si="5"/>
        <v/>
      </c>
      <c r="I28" s="22"/>
    </row>
    <row r="29" spans="1:9" x14ac:dyDescent="0.25">
      <c r="A29" s="23">
        <f t="shared" si="2"/>
        <v>35</v>
      </c>
      <c r="B29" s="7">
        <f t="shared" si="3"/>
        <v>42607</v>
      </c>
      <c r="C29" s="20"/>
      <c r="D29" s="18">
        <f t="shared" si="4"/>
        <v>0</v>
      </c>
      <c r="E29" s="41" t="str">
        <f t="shared" si="6"/>
        <v/>
      </c>
      <c r="F29" s="41" t="str">
        <f t="shared" si="0"/>
        <v/>
      </c>
      <c r="G29" s="41" t="str">
        <f t="shared" si="1"/>
        <v/>
      </c>
      <c r="H29" s="41" t="str">
        <f t="shared" si="5"/>
        <v/>
      </c>
      <c r="I29" s="22"/>
    </row>
    <row r="30" spans="1:9" x14ac:dyDescent="0.25">
      <c r="A30" s="23">
        <f t="shared" si="2"/>
        <v>35</v>
      </c>
      <c r="B30" s="7">
        <f t="shared" si="3"/>
        <v>42608</v>
      </c>
      <c r="C30" s="20"/>
      <c r="D30" s="18">
        <f t="shared" si="4"/>
        <v>0</v>
      </c>
      <c r="E30" s="41" t="str">
        <f t="shared" si="6"/>
        <v/>
      </c>
      <c r="F30" s="41" t="str">
        <f t="shared" si="0"/>
        <v/>
      </c>
      <c r="G30" s="41" t="str">
        <f t="shared" si="1"/>
        <v/>
      </c>
      <c r="H30" s="41" t="str">
        <f t="shared" si="5"/>
        <v/>
      </c>
      <c r="I30" s="22"/>
    </row>
    <row r="31" spans="1:9" x14ac:dyDescent="0.25">
      <c r="A31" s="23">
        <f t="shared" si="2"/>
        <v>35</v>
      </c>
      <c r="B31" s="7">
        <f t="shared" si="3"/>
        <v>42609</v>
      </c>
      <c r="C31" s="20"/>
      <c r="D31" s="18">
        <f t="shared" si="4"/>
        <v>0</v>
      </c>
      <c r="E31" s="41" t="str">
        <f t="shared" si="6"/>
        <v/>
      </c>
      <c r="F31" s="41" t="str">
        <f t="shared" si="0"/>
        <v/>
      </c>
      <c r="G31" s="41" t="str">
        <f t="shared" si="1"/>
        <v/>
      </c>
      <c r="H31" s="41" t="str">
        <f t="shared" si="5"/>
        <v/>
      </c>
      <c r="I31" s="22"/>
    </row>
    <row r="32" spans="1:9" x14ac:dyDescent="0.25">
      <c r="A32" s="23">
        <f t="shared" si="2"/>
        <v>36</v>
      </c>
      <c r="B32" s="7">
        <f t="shared" si="3"/>
        <v>42610</v>
      </c>
      <c r="C32" s="20"/>
      <c r="D32" s="18">
        <f t="shared" si="4"/>
        <v>0</v>
      </c>
      <c r="E32" s="41">
        <f t="shared" si="6"/>
        <v>0</v>
      </c>
      <c r="F32" s="41">
        <f t="shared" si="0"/>
        <v>0</v>
      </c>
      <c r="G32" s="41">
        <f t="shared" si="1"/>
        <v>0</v>
      </c>
      <c r="H32" s="41" t="str">
        <f t="shared" si="5"/>
        <v/>
      </c>
      <c r="I32" s="22"/>
    </row>
    <row r="33" spans="1:9" x14ac:dyDescent="0.25">
      <c r="A33" s="23">
        <f t="shared" si="2"/>
        <v>36</v>
      </c>
      <c r="B33" s="7">
        <f t="shared" si="3"/>
        <v>42611</v>
      </c>
      <c r="C33" s="20"/>
      <c r="D33" s="18">
        <f t="shared" si="4"/>
        <v>0</v>
      </c>
      <c r="E33" s="41">
        <f>D33</f>
        <v>0</v>
      </c>
      <c r="F33" s="41" t="str">
        <f>IF(E33&gt;7,E33-7,"")</f>
        <v/>
      </c>
      <c r="G33" s="41" t="str">
        <f>F33</f>
        <v/>
      </c>
      <c r="H33" s="41" t="str">
        <f t="shared" si="5"/>
        <v/>
      </c>
      <c r="I33" s="22"/>
    </row>
    <row r="34" spans="1:9" x14ac:dyDescent="0.25">
      <c r="A34" s="23">
        <f t="shared" si="2"/>
        <v>36</v>
      </c>
      <c r="B34" s="7">
        <f t="shared" si="3"/>
        <v>42612</v>
      </c>
      <c r="C34" s="20"/>
      <c r="D34" s="18">
        <f t="shared" si="4"/>
        <v>0</v>
      </c>
      <c r="E34" s="41">
        <f t="shared" ref="E34:E35" si="7">D34</f>
        <v>0</v>
      </c>
      <c r="F34" s="41" t="str">
        <f t="shared" ref="F34:F35" si="8">IF(E34&gt;7,E34-7,"")</f>
        <v/>
      </c>
      <c r="G34" s="41" t="str">
        <f t="shared" ref="G34:G35" si="9">F34</f>
        <v/>
      </c>
      <c r="H34" s="41" t="str">
        <f t="shared" si="5"/>
        <v/>
      </c>
      <c r="I34" s="29"/>
    </row>
    <row r="35" spans="1:9" x14ac:dyDescent="0.25">
      <c r="A35" s="23">
        <f t="shared" si="2"/>
        <v>36</v>
      </c>
      <c r="B35" s="7">
        <f t="shared" si="3"/>
        <v>42613</v>
      </c>
      <c r="C35" s="20"/>
      <c r="D35" s="18">
        <f t="shared" si="4"/>
        <v>0</v>
      </c>
      <c r="E35" s="41">
        <f t="shared" si="7"/>
        <v>0</v>
      </c>
      <c r="F35" s="41" t="str">
        <f t="shared" si="8"/>
        <v/>
      </c>
      <c r="G35" s="41" t="str">
        <f t="shared" si="9"/>
        <v/>
      </c>
      <c r="H35" s="41" t="str">
        <f t="shared" si="5"/>
        <v/>
      </c>
      <c r="I35" s="29"/>
    </row>
    <row r="36" spans="1:9" x14ac:dyDescent="0.25">
      <c r="A36" s="24"/>
      <c r="C36" s="32" t="s">
        <v>0</v>
      </c>
      <c r="D36" s="33">
        <f>SUM(D5:D35)</f>
        <v>0</v>
      </c>
      <c r="E36" s="48">
        <f>SUM(E5:E35)</f>
        <v>0</v>
      </c>
      <c r="F36" s="48">
        <f>SUM(F5:F35)</f>
        <v>0</v>
      </c>
      <c r="G36" s="48">
        <f>SUM(G5:G35)</f>
        <v>0</v>
      </c>
      <c r="H36" s="48">
        <f>SUM(H5:H35)</f>
        <v>0</v>
      </c>
      <c r="I36" s="29"/>
    </row>
  </sheetData>
  <sheetProtection algorithmName="SHA-512" hashValue="I1o+3g5mZBClV6ydpHDAUTgOhMOwjt5rtTxHVqLIeN8AUWFqr3+plTLdJBDUAUPGAHOG5atq97qVequTGGgCaw==" saltValue="zO/D9LhRAGgLlaIKLPHrIQ==" spinCount="100000" sheet="1" objects="1" scenarios="1"/>
  <mergeCells count="1">
    <mergeCell ref="C3:D3"/>
  </mergeCells>
  <conditionalFormatting sqref="B6:B17 B19:B35">
    <cfRule type="expression" dxfId="34" priority="1" stopIfTrue="1">
      <formula>COUNTIF(fériés,B6)&lt;&gt;0</formula>
    </cfRule>
    <cfRule type="expression" dxfId="33" priority="2" stopIfTrue="1">
      <formula>OR(MOD(B6,7)=1,MOD(B6,7)=0)</formula>
    </cfRule>
  </conditionalFormatting>
  <conditionalFormatting sqref="B5">
    <cfRule type="expression" dxfId="32" priority="3" stopIfTrue="1">
      <formula>COUNTIF(fériés,B5)&lt;&gt;0</formula>
    </cfRule>
    <cfRule type="expression" dxfId="31" priority="4" stopIfTrue="1">
      <formula>OR(MOD(B5,7)=1,MOD(B5,7)=0)</formula>
    </cfRule>
  </conditionalFormatting>
  <conditionalFormatting sqref="B18">
    <cfRule type="expression" dxfId="30" priority="5" stopIfTrue="1">
      <formula>COUNTIF(fériés,B18)&lt;&gt;0</formula>
    </cfRule>
    <cfRule type="expression" dxfId="29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showGridLines="0" topLeftCell="A7" workbookViewId="0">
      <selection activeCell="C23" sqref="C23:C28"/>
    </sheetView>
  </sheetViews>
  <sheetFormatPr baseColWidth="10" defaultRowHeight="15" x14ac:dyDescent="0.25"/>
  <cols>
    <col min="2" max="2" width="20.42578125" bestFit="1" customWidth="1"/>
    <col min="3" max="3" width="10" customWidth="1"/>
    <col min="4" max="4" width="8.140625" bestFit="1" customWidth="1"/>
    <col min="5" max="5" width="10.7109375" customWidth="1"/>
    <col min="6" max="6" width="9.7109375" bestFit="1" customWidth="1"/>
    <col min="7" max="8" width="8.140625" bestFit="1" customWidth="1"/>
    <col min="9" max="9" width="10.7109375" customWidth="1"/>
  </cols>
  <sheetData>
    <row r="1" spans="1:9" ht="18.75" x14ac:dyDescent="0.3">
      <c r="B1" s="36">
        <f>DATE(YEAR(Janvier!B5),MONTH(Janvier!B5)+8,1)</f>
        <v>42614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33.75" x14ac:dyDescent="0.25">
      <c r="A4" s="2" t="s">
        <v>36</v>
      </c>
      <c r="B4" s="2" t="s">
        <v>1</v>
      </c>
      <c r="C4" s="42" t="s">
        <v>43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36</v>
      </c>
      <c r="B5" s="7">
        <f>B1</f>
        <v>42614</v>
      </c>
      <c r="C5" s="20"/>
      <c r="D5" s="18">
        <f>C5</f>
        <v>0</v>
      </c>
      <c r="E5" s="41"/>
      <c r="F5" s="41" t="str">
        <f t="shared" ref="F5:F36" si="0">IF(AND(ROW($B5)&gt;6,WEEKDAY($B5)=1),IF(E5&gt;35,E5-35,0),"")</f>
        <v/>
      </c>
      <c r="G5" s="41" t="str">
        <f t="shared" ref="G5:G36" si="1">IF(AND(ROW($B5)&gt;6,WEEKDAY($B5)=1),IF(E5&gt;=44,8,IF(E5&gt;35,E5-35,0)),"")</f>
        <v/>
      </c>
      <c r="H5" s="41" t="str">
        <f>IF(AND(ROW($B5)&gt;6,WEEKDAY($B5)=1),IF(E5&gt;=44,F5-G5,""),"")</f>
        <v/>
      </c>
      <c r="I5" s="22"/>
    </row>
    <row r="6" spans="1:9" x14ac:dyDescent="0.25">
      <c r="A6" s="23">
        <f t="shared" ref="A6:A36" si="2">WEEKNUM(B6)</f>
        <v>36</v>
      </c>
      <c r="B6" s="7">
        <f t="shared" ref="B6:B36" si="3">B5+1</f>
        <v>42615</v>
      </c>
      <c r="C6" s="20"/>
      <c r="D6" s="18">
        <f t="shared" ref="D6:D36" si="4">C6</f>
        <v>0</v>
      </c>
      <c r="E6" s="41" t="str">
        <f>IF(AND(ROW($B6)&gt;6,WEEKDAY($B6)=1),SUM(#REF!),"")</f>
        <v/>
      </c>
      <c r="F6" s="41" t="str">
        <f t="shared" si="0"/>
        <v/>
      </c>
      <c r="G6" s="41" t="str">
        <f t="shared" si="1"/>
        <v/>
      </c>
      <c r="H6" s="41" t="str">
        <f t="shared" ref="H6:H36" si="5">IF(AND(ROW($B6)&gt;6,WEEKDAY($B6)=1),IF(E6&gt;=44,F6-G6,""),"")</f>
        <v/>
      </c>
      <c r="I6" s="22"/>
    </row>
    <row r="7" spans="1:9" x14ac:dyDescent="0.25">
      <c r="A7" s="23">
        <f t="shared" si="2"/>
        <v>36</v>
      </c>
      <c r="B7" s="7">
        <f t="shared" si="3"/>
        <v>42616</v>
      </c>
      <c r="C7" s="20"/>
      <c r="D7" s="18">
        <f t="shared" si="4"/>
        <v>0</v>
      </c>
      <c r="E7" s="41" t="str">
        <f>IF(AND(ROW($B7)&gt;6,WEEKDAY($B7)=1),SUM(D1:D7),"")</f>
        <v/>
      </c>
      <c r="F7" s="41" t="str">
        <f t="shared" si="0"/>
        <v/>
      </c>
      <c r="G7" s="41" t="str">
        <f t="shared" si="1"/>
        <v/>
      </c>
      <c r="H7" s="41" t="str">
        <f t="shared" si="5"/>
        <v/>
      </c>
      <c r="I7" s="22"/>
    </row>
    <row r="8" spans="1:9" x14ac:dyDescent="0.25">
      <c r="A8" s="23">
        <f t="shared" si="2"/>
        <v>37</v>
      </c>
      <c r="B8" s="7">
        <f t="shared" si="3"/>
        <v>42617</v>
      </c>
      <c r="C8" s="20"/>
      <c r="D8" s="18">
        <f t="shared" si="4"/>
        <v>0</v>
      </c>
      <c r="E8" s="41">
        <f>IF(AND(ROW($B8)&gt;6,WEEKDAY($B8)=1),SUM(D2:D8),"")</f>
        <v>0</v>
      </c>
      <c r="F8" s="41">
        <f t="shared" si="0"/>
        <v>0</v>
      </c>
      <c r="G8" s="41">
        <f t="shared" si="1"/>
        <v>0</v>
      </c>
      <c r="H8" s="41" t="str">
        <f t="shared" si="5"/>
        <v/>
      </c>
      <c r="I8" s="22"/>
    </row>
    <row r="9" spans="1:9" x14ac:dyDescent="0.25">
      <c r="A9" s="23">
        <f t="shared" si="2"/>
        <v>37</v>
      </c>
      <c r="B9" s="7">
        <f t="shared" si="3"/>
        <v>42618</v>
      </c>
      <c r="C9" s="20"/>
      <c r="D9" s="18">
        <f t="shared" si="4"/>
        <v>0</v>
      </c>
      <c r="E9" s="41" t="str">
        <f>IF(AND(ROW($B9)&gt;6,WEEKDAY($B9)=1),SUM(D3:D9),"")</f>
        <v/>
      </c>
      <c r="F9" s="41" t="str">
        <f t="shared" si="0"/>
        <v/>
      </c>
      <c r="G9" s="41" t="str">
        <f t="shared" si="1"/>
        <v/>
      </c>
      <c r="H9" s="41" t="str">
        <f t="shared" si="5"/>
        <v/>
      </c>
      <c r="I9" s="22"/>
    </row>
    <row r="10" spans="1:9" x14ac:dyDescent="0.25">
      <c r="A10" s="23">
        <f t="shared" si="2"/>
        <v>37</v>
      </c>
      <c r="B10" s="7">
        <f t="shared" si="3"/>
        <v>42619</v>
      </c>
      <c r="C10" s="20"/>
      <c r="D10" s="18">
        <f t="shared" si="4"/>
        <v>0</v>
      </c>
      <c r="E10" s="41"/>
      <c r="F10" s="41" t="str">
        <f t="shared" si="0"/>
        <v/>
      </c>
      <c r="G10" s="41" t="str">
        <f t="shared" si="1"/>
        <v/>
      </c>
      <c r="H10" s="41" t="str">
        <f t="shared" si="5"/>
        <v/>
      </c>
      <c r="I10" s="22"/>
    </row>
    <row r="11" spans="1:9" x14ac:dyDescent="0.25">
      <c r="A11" s="23">
        <f t="shared" si="2"/>
        <v>37</v>
      </c>
      <c r="B11" s="7">
        <f t="shared" si="3"/>
        <v>42620</v>
      </c>
      <c r="C11" s="20"/>
      <c r="D11" s="18">
        <f t="shared" si="4"/>
        <v>0</v>
      </c>
      <c r="E11" s="41" t="str">
        <f>IF(AND(ROW($B11)&gt;6,WEEKDAY($B11)=1),SUM(D5:D11),"")</f>
        <v/>
      </c>
      <c r="F11" s="41" t="str">
        <f t="shared" si="0"/>
        <v/>
      </c>
      <c r="G11" s="41" t="str">
        <f t="shared" si="1"/>
        <v/>
      </c>
      <c r="H11" s="41" t="str">
        <f t="shared" si="5"/>
        <v/>
      </c>
      <c r="I11" s="22"/>
    </row>
    <row r="12" spans="1:9" x14ac:dyDescent="0.25">
      <c r="A12" s="23">
        <f t="shared" si="2"/>
        <v>37</v>
      </c>
      <c r="B12" s="7">
        <f t="shared" si="3"/>
        <v>42621</v>
      </c>
      <c r="C12" s="20"/>
      <c r="D12" s="18">
        <f t="shared" si="4"/>
        <v>0</v>
      </c>
      <c r="E12" s="41" t="str">
        <f>IF(AND(ROW($B12)&gt;6,WEEKDAY($B12)=1),SUM(D6:D12),"")</f>
        <v/>
      </c>
      <c r="F12" s="41" t="str">
        <f t="shared" si="0"/>
        <v/>
      </c>
      <c r="G12" s="41" t="str">
        <f t="shared" si="1"/>
        <v/>
      </c>
      <c r="H12" s="41" t="str">
        <f t="shared" si="5"/>
        <v/>
      </c>
      <c r="I12" s="22"/>
    </row>
    <row r="13" spans="1:9" x14ac:dyDescent="0.25">
      <c r="A13" s="23">
        <f t="shared" si="2"/>
        <v>37</v>
      </c>
      <c r="B13" s="7">
        <f t="shared" si="3"/>
        <v>42622</v>
      </c>
      <c r="C13" s="20"/>
      <c r="D13" s="18">
        <f t="shared" si="4"/>
        <v>0</v>
      </c>
      <c r="E13" s="41" t="str">
        <f>IF(AND(ROW($B13)&gt;6,WEEKDAY($B13)=1),SUM(D7:D13),"")</f>
        <v/>
      </c>
      <c r="F13" s="41" t="str">
        <f t="shared" si="0"/>
        <v/>
      </c>
      <c r="G13" s="41" t="str">
        <f t="shared" si="1"/>
        <v/>
      </c>
      <c r="H13" s="41" t="str">
        <f t="shared" si="5"/>
        <v/>
      </c>
      <c r="I13" s="22"/>
    </row>
    <row r="14" spans="1:9" x14ac:dyDescent="0.25">
      <c r="A14" s="23">
        <f t="shared" si="2"/>
        <v>37</v>
      </c>
      <c r="B14" s="7">
        <f t="shared" si="3"/>
        <v>42623</v>
      </c>
      <c r="C14" s="20"/>
      <c r="D14" s="18">
        <f t="shared" si="4"/>
        <v>0</v>
      </c>
      <c r="E14" s="41" t="str">
        <f t="shared" ref="E14:E34" si="6">IF(AND(ROW($B14)&gt;6,WEEKDAY($B14)=1),SUM(D8:D14),"")</f>
        <v/>
      </c>
      <c r="F14" s="41" t="str">
        <f t="shared" si="0"/>
        <v/>
      </c>
      <c r="G14" s="41" t="str">
        <f t="shared" si="1"/>
        <v/>
      </c>
      <c r="H14" s="41" t="str">
        <f t="shared" si="5"/>
        <v/>
      </c>
      <c r="I14" s="22"/>
    </row>
    <row r="15" spans="1:9" x14ac:dyDescent="0.25">
      <c r="A15" s="23">
        <f t="shared" si="2"/>
        <v>38</v>
      </c>
      <c r="B15" s="7">
        <f t="shared" si="3"/>
        <v>42624</v>
      </c>
      <c r="C15" s="20"/>
      <c r="D15" s="18">
        <f t="shared" si="4"/>
        <v>0</v>
      </c>
      <c r="E15" s="41">
        <f t="shared" si="6"/>
        <v>0</v>
      </c>
      <c r="F15" s="41">
        <f t="shared" si="0"/>
        <v>0</v>
      </c>
      <c r="G15" s="41">
        <f t="shared" si="1"/>
        <v>0</v>
      </c>
      <c r="H15" s="41" t="str">
        <f t="shared" si="5"/>
        <v/>
      </c>
      <c r="I15" s="22"/>
    </row>
    <row r="16" spans="1:9" x14ac:dyDescent="0.25">
      <c r="A16" s="23">
        <f t="shared" si="2"/>
        <v>38</v>
      </c>
      <c r="B16" s="7">
        <f t="shared" si="3"/>
        <v>42625</v>
      </c>
      <c r="C16" s="20"/>
      <c r="D16" s="18">
        <f t="shared" si="4"/>
        <v>0</v>
      </c>
      <c r="E16" s="41" t="str">
        <f t="shared" si="6"/>
        <v/>
      </c>
      <c r="F16" s="41" t="str">
        <f t="shared" si="0"/>
        <v/>
      </c>
      <c r="G16" s="41" t="str">
        <f t="shared" si="1"/>
        <v/>
      </c>
      <c r="H16" s="41" t="str">
        <f t="shared" si="5"/>
        <v/>
      </c>
      <c r="I16" s="22"/>
    </row>
    <row r="17" spans="1:9" x14ac:dyDescent="0.25">
      <c r="A17" s="23">
        <f t="shared" si="2"/>
        <v>38</v>
      </c>
      <c r="B17" s="7">
        <f t="shared" si="3"/>
        <v>42626</v>
      </c>
      <c r="C17" s="20"/>
      <c r="D17" s="18">
        <f t="shared" si="4"/>
        <v>0</v>
      </c>
      <c r="E17" s="41" t="str">
        <f t="shared" si="6"/>
        <v/>
      </c>
      <c r="F17" s="41" t="str">
        <f t="shared" si="0"/>
        <v/>
      </c>
      <c r="G17" s="41" t="str">
        <f t="shared" si="1"/>
        <v/>
      </c>
      <c r="H17" s="41" t="str">
        <f t="shared" si="5"/>
        <v/>
      </c>
      <c r="I17" s="22"/>
    </row>
    <row r="18" spans="1:9" x14ac:dyDescent="0.25">
      <c r="A18" s="23">
        <f t="shared" si="2"/>
        <v>38</v>
      </c>
      <c r="B18" s="7">
        <f t="shared" si="3"/>
        <v>42627</v>
      </c>
      <c r="C18" s="20"/>
      <c r="D18" s="18">
        <f t="shared" si="4"/>
        <v>0</v>
      </c>
      <c r="E18" s="41" t="str">
        <f t="shared" si="6"/>
        <v/>
      </c>
      <c r="F18" s="41" t="str">
        <f t="shared" si="0"/>
        <v/>
      </c>
      <c r="G18" s="41" t="str">
        <f t="shared" si="1"/>
        <v/>
      </c>
      <c r="H18" s="41" t="str">
        <f t="shared" si="5"/>
        <v/>
      </c>
      <c r="I18" s="22"/>
    </row>
    <row r="19" spans="1:9" x14ac:dyDescent="0.25">
      <c r="A19" s="23">
        <f t="shared" si="2"/>
        <v>38</v>
      </c>
      <c r="B19" s="7">
        <f t="shared" si="3"/>
        <v>42628</v>
      </c>
      <c r="C19" s="20"/>
      <c r="D19" s="18">
        <f t="shared" si="4"/>
        <v>0</v>
      </c>
      <c r="E19" s="41" t="str">
        <f t="shared" si="6"/>
        <v/>
      </c>
      <c r="F19" s="41" t="str">
        <f t="shared" si="0"/>
        <v/>
      </c>
      <c r="G19" s="41" t="str">
        <f t="shared" si="1"/>
        <v/>
      </c>
      <c r="H19" s="41" t="str">
        <f t="shared" si="5"/>
        <v/>
      </c>
      <c r="I19" s="22"/>
    </row>
    <row r="20" spans="1:9" x14ac:dyDescent="0.25">
      <c r="A20" s="23">
        <f t="shared" si="2"/>
        <v>38</v>
      </c>
      <c r="B20" s="7">
        <f t="shared" si="3"/>
        <v>42629</v>
      </c>
      <c r="C20" s="20"/>
      <c r="D20" s="18">
        <f t="shared" si="4"/>
        <v>0</v>
      </c>
      <c r="E20" s="41" t="str">
        <f t="shared" si="6"/>
        <v/>
      </c>
      <c r="F20" s="41" t="str">
        <f t="shared" si="0"/>
        <v/>
      </c>
      <c r="G20" s="41" t="str">
        <f t="shared" si="1"/>
        <v/>
      </c>
      <c r="H20" s="41" t="str">
        <f t="shared" si="5"/>
        <v/>
      </c>
      <c r="I20" s="22"/>
    </row>
    <row r="21" spans="1:9" x14ac:dyDescent="0.25">
      <c r="A21" s="23">
        <f t="shared" si="2"/>
        <v>38</v>
      </c>
      <c r="B21" s="7">
        <f t="shared" si="3"/>
        <v>42630</v>
      </c>
      <c r="C21" s="20"/>
      <c r="D21" s="18">
        <f t="shared" si="4"/>
        <v>0</v>
      </c>
      <c r="E21" s="41" t="str">
        <f t="shared" si="6"/>
        <v/>
      </c>
      <c r="F21" s="41" t="str">
        <f t="shared" si="0"/>
        <v/>
      </c>
      <c r="G21" s="41" t="str">
        <f t="shared" si="1"/>
        <v/>
      </c>
      <c r="H21" s="41" t="str">
        <f t="shared" si="5"/>
        <v/>
      </c>
      <c r="I21" s="22"/>
    </row>
    <row r="22" spans="1:9" x14ac:dyDescent="0.25">
      <c r="A22" s="23">
        <f t="shared" si="2"/>
        <v>39</v>
      </c>
      <c r="B22" s="7">
        <f t="shared" si="3"/>
        <v>42631</v>
      </c>
      <c r="C22" s="20"/>
      <c r="D22" s="18">
        <f t="shared" si="4"/>
        <v>0</v>
      </c>
      <c r="E22" s="41">
        <f t="shared" si="6"/>
        <v>0</v>
      </c>
      <c r="F22" s="41">
        <f t="shared" si="0"/>
        <v>0</v>
      </c>
      <c r="G22" s="41">
        <f t="shared" si="1"/>
        <v>0</v>
      </c>
      <c r="H22" s="41" t="str">
        <f t="shared" si="5"/>
        <v/>
      </c>
      <c r="I22" s="22"/>
    </row>
    <row r="23" spans="1:9" x14ac:dyDescent="0.25">
      <c r="A23" s="23">
        <f t="shared" si="2"/>
        <v>39</v>
      </c>
      <c r="B23" s="7">
        <f t="shared" si="3"/>
        <v>42632</v>
      </c>
      <c r="C23" s="20"/>
      <c r="D23" s="18">
        <f t="shared" si="4"/>
        <v>0</v>
      </c>
      <c r="E23" s="41" t="str">
        <f t="shared" si="6"/>
        <v/>
      </c>
      <c r="F23" s="41" t="str">
        <f t="shared" si="0"/>
        <v/>
      </c>
      <c r="G23" s="41" t="str">
        <f t="shared" si="1"/>
        <v/>
      </c>
      <c r="H23" s="41" t="str">
        <f t="shared" si="5"/>
        <v/>
      </c>
      <c r="I23" s="22"/>
    </row>
    <row r="24" spans="1:9" x14ac:dyDescent="0.25">
      <c r="A24" s="23">
        <f t="shared" si="2"/>
        <v>39</v>
      </c>
      <c r="B24" s="7">
        <f t="shared" si="3"/>
        <v>42633</v>
      </c>
      <c r="C24" s="20"/>
      <c r="D24" s="18">
        <f t="shared" si="4"/>
        <v>0</v>
      </c>
      <c r="E24" s="41" t="str">
        <f t="shared" si="6"/>
        <v/>
      </c>
      <c r="F24" s="41" t="str">
        <f t="shared" si="0"/>
        <v/>
      </c>
      <c r="G24" s="41" t="str">
        <f t="shared" si="1"/>
        <v/>
      </c>
      <c r="H24" s="41" t="str">
        <f t="shared" si="5"/>
        <v/>
      </c>
      <c r="I24" s="22"/>
    </row>
    <row r="25" spans="1:9" x14ac:dyDescent="0.25">
      <c r="A25" s="23">
        <f t="shared" si="2"/>
        <v>39</v>
      </c>
      <c r="B25" s="7">
        <f t="shared" si="3"/>
        <v>42634</v>
      </c>
      <c r="C25" s="20"/>
      <c r="D25" s="18">
        <f t="shared" si="4"/>
        <v>0</v>
      </c>
      <c r="E25" s="41" t="str">
        <f t="shared" si="6"/>
        <v/>
      </c>
      <c r="F25" s="41" t="str">
        <f t="shared" si="0"/>
        <v/>
      </c>
      <c r="G25" s="41" t="str">
        <f t="shared" si="1"/>
        <v/>
      </c>
      <c r="H25" s="41" t="str">
        <f t="shared" si="5"/>
        <v/>
      </c>
      <c r="I25" s="22"/>
    </row>
    <row r="26" spans="1:9" x14ac:dyDescent="0.25">
      <c r="A26" s="23">
        <f t="shared" si="2"/>
        <v>39</v>
      </c>
      <c r="B26" s="7">
        <f t="shared" si="3"/>
        <v>42635</v>
      </c>
      <c r="C26" s="20"/>
      <c r="D26" s="18">
        <f t="shared" si="4"/>
        <v>0</v>
      </c>
      <c r="E26" s="41" t="str">
        <f t="shared" si="6"/>
        <v/>
      </c>
      <c r="F26" s="41" t="str">
        <f t="shared" si="0"/>
        <v/>
      </c>
      <c r="G26" s="41" t="str">
        <f t="shared" si="1"/>
        <v/>
      </c>
      <c r="H26" s="41" t="str">
        <f t="shared" si="5"/>
        <v/>
      </c>
      <c r="I26" s="22"/>
    </row>
    <row r="27" spans="1:9" x14ac:dyDescent="0.25">
      <c r="A27" s="23">
        <f t="shared" si="2"/>
        <v>39</v>
      </c>
      <c r="B27" s="7">
        <f t="shared" si="3"/>
        <v>42636</v>
      </c>
      <c r="C27" s="20"/>
      <c r="D27" s="18">
        <f t="shared" si="4"/>
        <v>0</v>
      </c>
      <c r="E27" s="41" t="str">
        <f t="shared" si="6"/>
        <v/>
      </c>
      <c r="F27" s="41" t="str">
        <f t="shared" si="0"/>
        <v/>
      </c>
      <c r="G27" s="41" t="str">
        <f t="shared" si="1"/>
        <v/>
      </c>
      <c r="H27" s="41" t="str">
        <f t="shared" si="5"/>
        <v/>
      </c>
      <c r="I27" s="22"/>
    </row>
    <row r="28" spans="1:9" x14ac:dyDescent="0.25">
      <c r="A28" s="23">
        <f t="shared" si="2"/>
        <v>39</v>
      </c>
      <c r="B28" s="7">
        <f t="shared" si="3"/>
        <v>42637</v>
      </c>
      <c r="C28" s="20"/>
      <c r="D28" s="18">
        <f t="shared" si="4"/>
        <v>0</v>
      </c>
      <c r="E28" s="41" t="str">
        <f t="shared" si="6"/>
        <v/>
      </c>
      <c r="F28" s="41" t="str">
        <f t="shared" si="0"/>
        <v/>
      </c>
      <c r="G28" s="41" t="str">
        <f t="shared" si="1"/>
        <v/>
      </c>
      <c r="H28" s="41" t="str">
        <f t="shared" si="5"/>
        <v/>
      </c>
      <c r="I28" s="22"/>
    </row>
    <row r="29" spans="1:9" x14ac:dyDescent="0.25">
      <c r="A29" s="23">
        <f t="shared" si="2"/>
        <v>40</v>
      </c>
      <c r="B29" s="7">
        <f t="shared" si="3"/>
        <v>42638</v>
      </c>
      <c r="C29" s="20"/>
      <c r="D29" s="18">
        <f t="shared" si="4"/>
        <v>0</v>
      </c>
      <c r="E29" s="41">
        <f>IF(AND(ROW($B29)&gt;6,WEEKDAY($B29)=1),SUM(D23:D29),"")</f>
        <v>0</v>
      </c>
      <c r="F29" s="41">
        <f t="shared" si="0"/>
        <v>0</v>
      </c>
      <c r="G29" s="41">
        <f t="shared" si="1"/>
        <v>0</v>
      </c>
      <c r="H29" s="41" t="str">
        <f t="shared" si="5"/>
        <v/>
      </c>
      <c r="I29" s="22"/>
    </row>
    <row r="30" spans="1:9" x14ac:dyDescent="0.25">
      <c r="A30" s="23">
        <f t="shared" si="2"/>
        <v>40</v>
      </c>
      <c r="B30" s="7">
        <f t="shared" si="3"/>
        <v>42639</v>
      </c>
      <c r="C30" s="20"/>
      <c r="D30" s="18">
        <f t="shared" si="4"/>
        <v>0</v>
      </c>
      <c r="E30" s="41" t="str">
        <f t="shared" si="6"/>
        <v/>
      </c>
      <c r="F30" s="41" t="str">
        <f t="shared" si="0"/>
        <v/>
      </c>
      <c r="G30" s="41" t="str">
        <f t="shared" si="1"/>
        <v/>
      </c>
      <c r="H30" s="41" t="str">
        <f t="shared" si="5"/>
        <v/>
      </c>
      <c r="I30" s="22"/>
    </row>
    <row r="31" spans="1:9" x14ac:dyDescent="0.25">
      <c r="A31" s="23">
        <f t="shared" si="2"/>
        <v>40</v>
      </c>
      <c r="B31" s="7">
        <f t="shared" si="3"/>
        <v>42640</v>
      </c>
      <c r="C31" s="20"/>
      <c r="D31" s="18">
        <f t="shared" si="4"/>
        <v>0</v>
      </c>
      <c r="E31" s="41" t="str">
        <f t="shared" si="6"/>
        <v/>
      </c>
      <c r="F31" s="41" t="str">
        <f t="shared" si="0"/>
        <v/>
      </c>
      <c r="G31" s="41" t="str">
        <f t="shared" si="1"/>
        <v/>
      </c>
      <c r="H31" s="41" t="str">
        <f t="shared" si="5"/>
        <v/>
      </c>
      <c r="I31" s="22"/>
    </row>
    <row r="32" spans="1:9" x14ac:dyDescent="0.25">
      <c r="A32" s="23">
        <f t="shared" si="2"/>
        <v>40</v>
      </c>
      <c r="B32" s="7">
        <f t="shared" si="3"/>
        <v>42641</v>
      </c>
      <c r="C32" s="20"/>
      <c r="D32" s="18">
        <f t="shared" si="4"/>
        <v>0</v>
      </c>
      <c r="E32" s="41" t="str">
        <f t="shared" si="6"/>
        <v/>
      </c>
      <c r="F32" s="41" t="str">
        <f t="shared" si="0"/>
        <v/>
      </c>
      <c r="G32" s="41" t="str">
        <f t="shared" si="1"/>
        <v/>
      </c>
      <c r="H32" s="41" t="str">
        <f t="shared" si="5"/>
        <v/>
      </c>
      <c r="I32" s="22"/>
    </row>
    <row r="33" spans="1:9" x14ac:dyDescent="0.25">
      <c r="A33" s="23">
        <f t="shared" si="2"/>
        <v>40</v>
      </c>
      <c r="B33" s="7">
        <f t="shared" si="3"/>
        <v>42642</v>
      </c>
      <c r="C33" s="20"/>
      <c r="D33" s="18">
        <f t="shared" si="4"/>
        <v>0</v>
      </c>
      <c r="E33" s="41" t="str">
        <f t="shared" si="6"/>
        <v/>
      </c>
      <c r="F33" s="41" t="str">
        <f t="shared" si="0"/>
        <v/>
      </c>
      <c r="G33" s="41" t="str">
        <f t="shared" si="1"/>
        <v/>
      </c>
      <c r="H33" s="41" t="str">
        <f t="shared" si="5"/>
        <v/>
      </c>
      <c r="I33" s="22"/>
    </row>
    <row r="34" spans="1:9" x14ac:dyDescent="0.25">
      <c r="A34" s="23">
        <f t="shared" si="2"/>
        <v>40</v>
      </c>
      <c r="B34" s="7">
        <f t="shared" si="3"/>
        <v>42643</v>
      </c>
      <c r="C34" s="20"/>
      <c r="D34" s="18">
        <f t="shared" si="4"/>
        <v>0</v>
      </c>
      <c r="E34" s="41" t="str">
        <f t="shared" si="6"/>
        <v/>
      </c>
      <c r="F34" s="41" t="str">
        <f t="shared" si="0"/>
        <v/>
      </c>
      <c r="G34" s="41" t="str">
        <f t="shared" si="1"/>
        <v/>
      </c>
      <c r="H34" s="41" t="str">
        <f t="shared" si="5"/>
        <v/>
      </c>
      <c r="I34" s="29"/>
    </row>
    <row r="35" spans="1:9" x14ac:dyDescent="0.25">
      <c r="A35" s="23">
        <f t="shared" si="2"/>
        <v>40</v>
      </c>
      <c r="B35" s="7">
        <f t="shared" si="3"/>
        <v>42644</v>
      </c>
      <c r="C35" s="20"/>
      <c r="D35" s="18">
        <f t="shared" si="4"/>
        <v>0</v>
      </c>
      <c r="E35" s="41"/>
      <c r="F35" s="41"/>
      <c r="G35" s="41"/>
      <c r="H35" s="41"/>
      <c r="I35" s="29"/>
    </row>
    <row r="36" spans="1:9" x14ac:dyDescent="0.25">
      <c r="A36" s="23">
        <f t="shared" si="2"/>
        <v>41</v>
      </c>
      <c r="B36" s="7">
        <f t="shared" si="3"/>
        <v>42645</v>
      </c>
      <c r="C36" s="20"/>
      <c r="D36" s="18">
        <f t="shared" si="4"/>
        <v>0</v>
      </c>
      <c r="E36" s="50">
        <f>IF(AND(ROW($B36)&gt;6,WEEKDAY($B36)=1),SUM(D30:D36),"")</f>
        <v>0</v>
      </c>
      <c r="F36" s="41">
        <f>IF(AND(ROW($B36)&gt;6,WEEKDAY($B36)=1),IF(E36&gt;35,E36-35,0),"")</f>
        <v>0</v>
      </c>
      <c r="G36" s="41">
        <f t="shared" si="1"/>
        <v>0</v>
      </c>
      <c r="H36" s="41" t="str">
        <f t="shared" si="5"/>
        <v/>
      </c>
      <c r="I36" s="29"/>
    </row>
    <row r="37" spans="1:9" x14ac:dyDescent="0.25">
      <c r="A37" s="24"/>
      <c r="C37" s="32" t="s">
        <v>0</v>
      </c>
      <c r="D37" s="33">
        <f>SUM(D5:D34)</f>
        <v>0</v>
      </c>
      <c r="E37" s="48">
        <f>SUM(E5:E34)</f>
        <v>0</v>
      </c>
      <c r="F37" s="48">
        <f>SUM(F5:F34)</f>
        <v>0</v>
      </c>
      <c r="G37" s="48">
        <f>SUM(G5:G34)</f>
        <v>0</v>
      </c>
      <c r="H37" s="48">
        <f>SUM(H5:H34)</f>
        <v>0</v>
      </c>
      <c r="I37" s="29"/>
    </row>
  </sheetData>
  <sheetProtection algorithmName="SHA-512" hashValue="nMYlP+jnBCjKEKt87XhxMa3g2zWCAGMGLMBmrqYb2amvh5lfHbN56tjdoxvXs0o6pvhvT9HHoHOl8/oxpNEBZQ==" saltValue="SoA5EQIegGsOTQaLmsjpOg==" spinCount="100000" sheet="1" objects="1" scenarios="1"/>
  <mergeCells count="1">
    <mergeCell ref="C3:D3"/>
  </mergeCells>
  <conditionalFormatting sqref="B6:B17 B19:B36">
    <cfRule type="expression" dxfId="28" priority="1" stopIfTrue="1">
      <formula>COUNTIF(fériés,B6)&lt;&gt;0</formula>
    </cfRule>
    <cfRule type="expression" dxfId="27" priority="2" stopIfTrue="1">
      <formula>OR(MOD(B6,7)=1,MOD(B6,7)=0)</formula>
    </cfRule>
  </conditionalFormatting>
  <conditionalFormatting sqref="B5">
    <cfRule type="expression" dxfId="26" priority="3" stopIfTrue="1">
      <formula>COUNTIF(fériés,B5)&lt;&gt;0</formula>
    </cfRule>
    <cfRule type="expression" dxfId="25" priority="4" stopIfTrue="1">
      <formula>OR(MOD(B5,7)=1,MOD(B5,7)=0)</formula>
    </cfRule>
  </conditionalFormatting>
  <conditionalFormatting sqref="B18">
    <cfRule type="expression" dxfId="24" priority="5" stopIfTrue="1">
      <formula>COUNTIF(fériés,B18)&lt;&gt;0</formula>
    </cfRule>
    <cfRule type="expression" dxfId="23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showGridLines="0" topLeftCell="A7" workbookViewId="0">
      <selection activeCell="G36" sqref="G36"/>
    </sheetView>
  </sheetViews>
  <sheetFormatPr baseColWidth="10" defaultRowHeight="15" x14ac:dyDescent="0.25"/>
  <cols>
    <col min="2" max="2" width="16.85546875" bestFit="1" customWidth="1"/>
    <col min="3" max="3" width="9" customWidth="1"/>
    <col min="4" max="4" width="8.140625" bestFit="1" customWidth="1"/>
    <col min="5" max="5" width="10.7109375" customWidth="1"/>
    <col min="6" max="8" width="8.140625" bestFit="1" customWidth="1"/>
    <col min="9" max="9" width="10.7109375" customWidth="1"/>
  </cols>
  <sheetData>
    <row r="1" spans="1:9" ht="18.75" x14ac:dyDescent="0.3">
      <c r="B1" s="36">
        <f>DATE(YEAR(Janvier!B5),MONTH(Janvier!B5)+9,1)</f>
        <v>42644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34.5" x14ac:dyDescent="0.25">
      <c r="A4" s="2" t="s">
        <v>36</v>
      </c>
      <c r="B4" s="2" t="s">
        <v>1</v>
      </c>
      <c r="C4" s="40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40</v>
      </c>
      <c r="B5" s="7">
        <f>B1</f>
        <v>42644</v>
      </c>
      <c r="C5" s="20"/>
      <c r="D5" s="18">
        <f>C5</f>
        <v>0</v>
      </c>
      <c r="E5" s="41"/>
      <c r="F5" s="41" t="str">
        <f t="shared" ref="F5:F35" si="0">IF(AND(ROW($B5)&gt;6,WEEKDAY($B5)=1),IF(E5&gt;35,E5-35,0),"")</f>
        <v/>
      </c>
      <c r="G5" s="41" t="str">
        <f t="shared" ref="G5:G35" si="1">IF(AND(ROW($B5)&gt;6,WEEKDAY($B5)=1),IF(E5&gt;=44,8,IF(E5&gt;35,E5-35,0)),"")</f>
        <v/>
      </c>
      <c r="H5" s="41" t="str">
        <f>IF(AND(ROW($B5)&gt;6,WEEKDAY($B5)=1),IF(E5&gt;=44,F5-G5,""),"")</f>
        <v/>
      </c>
      <c r="I5" s="22"/>
    </row>
    <row r="6" spans="1:9" x14ac:dyDescent="0.25">
      <c r="A6" s="23">
        <f t="shared" ref="A6:A35" si="2">WEEKNUM(B6)</f>
        <v>41</v>
      </c>
      <c r="B6" s="7">
        <f t="shared" ref="B6:B35" si="3">B5+1</f>
        <v>42645</v>
      </c>
      <c r="C6" s="20"/>
      <c r="D6" s="18">
        <f t="shared" ref="D6:D35" si="4">C6</f>
        <v>0</v>
      </c>
      <c r="E6" s="41" t="str">
        <f>IF(AND(ROW($B6)&gt;6,WEEKDAY($B6)=1),SUM(#REF!),"")</f>
        <v/>
      </c>
      <c r="F6" s="41" t="str">
        <f t="shared" si="0"/>
        <v/>
      </c>
      <c r="G6" s="41" t="str">
        <f t="shared" si="1"/>
        <v/>
      </c>
      <c r="H6" s="41" t="str">
        <f t="shared" ref="H6:H35" si="5">IF(AND(ROW($B6)&gt;6,WEEKDAY($B6)=1),IF(E6&gt;=44,F6-G6,""),"")</f>
        <v/>
      </c>
      <c r="I6" s="22"/>
    </row>
    <row r="7" spans="1:9" x14ac:dyDescent="0.25">
      <c r="A7" s="23">
        <f t="shared" si="2"/>
        <v>41</v>
      </c>
      <c r="B7" s="7">
        <f t="shared" si="3"/>
        <v>42646</v>
      </c>
      <c r="C7" s="20"/>
      <c r="D7" s="18">
        <f t="shared" si="4"/>
        <v>0</v>
      </c>
      <c r="E7" s="41" t="str">
        <f>IF(AND(ROW($B7)&gt;6,WEEKDAY($B7)=1),SUM(D1:D7),"")</f>
        <v/>
      </c>
      <c r="F7" s="41" t="str">
        <f t="shared" si="0"/>
        <v/>
      </c>
      <c r="G7" s="41" t="str">
        <f t="shared" si="1"/>
        <v/>
      </c>
      <c r="H7" s="41" t="str">
        <f t="shared" si="5"/>
        <v/>
      </c>
      <c r="I7" s="22"/>
    </row>
    <row r="8" spans="1:9" x14ac:dyDescent="0.25">
      <c r="A8" s="23">
        <f t="shared" si="2"/>
        <v>41</v>
      </c>
      <c r="B8" s="7">
        <f t="shared" si="3"/>
        <v>42647</v>
      </c>
      <c r="C8" s="20"/>
      <c r="D8" s="18">
        <f t="shared" si="4"/>
        <v>0</v>
      </c>
      <c r="E8" s="41" t="str">
        <f>IF(AND(ROW($B8)&gt;6,WEEKDAY($B8)=1),SUM(D2:D8),"")</f>
        <v/>
      </c>
      <c r="F8" s="41" t="str">
        <f t="shared" si="0"/>
        <v/>
      </c>
      <c r="G8" s="41" t="str">
        <f t="shared" si="1"/>
        <v/>
      </c>
      <c r="H8" s="41" t="str">
        <f t="shared" si="5"/>
        <v/>
      </c>
      <c r="I8" s="22"/>
    </row>
    <row r="9" spans="1:9" x14ac:dyDescent="0.25">
      <c r="A9" s="23">
        <f t="shared" si="2"/>
        <v>41</v>
      </c>
      <c r="B9" s="7">
        <f t="shared" si="3"/>
        <v>42648</v>
      </c>
      <c r="C9" s="20"/>
      <c r="D9" s="18">
        <f t="shared" si="4"/>
        <v>0</v>
      </c>
      <c r="E9" s="41" t="str">
        <f>IF(AND(ROW($B9)&gt;6,WEEKDAY($B9)=1),SUM(D3:D9),"")</f>
        <v/>
      </c>
      <c r="F9" s="41" t="str">
        <f t="shared" si="0"/>
        <v/>
      </c>
      <c r="G9" s="41" t="str">
        <f t="shared" si="1"/>
        <v/>
      </c>
      <c r="H9" s="41" t="str">
        <f t="shared" si="5"/>
        <v/>
      </c>
      <c r="I9" s="22"/>
    </row>
    <row r="10" spans="1:9" x14ac:dyDescent="0.25">
      <c r="A10" s="23">
        <f t="shared" si="2"/>
        <v>41</v>
      </c>
      <c r="B10" s="7">
        <f t="shared" si="3"/>
        <v>42649</v>
      </c>
      <c r="C10" s="20"/>
      <c r="D10" s="18">
        <f t="shared" si="4"/>
        <v>0</v>
      </c>
      <c r="E10" s="41"/>
      <c r="F10" s="41" t="str">
        <f t="shared" si="0"/>
        <v/>
      </c>
      <c r="G10" s="41" t="str">
        <f t="shared" si="1"/>
        <v/>
      </c>
      <c r="H10" s="41" t="str">
        <f t="shared" si="5"/>
        <v/>
      </c>
      <c r="I10" s="22"/>
    </row>
    <row r="11" spans="1:9" x14ac:dyDescent="0.25">
      <c r="A11" s="23">
        <f t="shared" si="2"/>
        <v>41</v>
      </c>
      <c r="B11" s="7">
        <f t="shared" si="3"/>
        <v>42650</v>
      </c>
      <c r="C11" s="20"/>
      <c r="D11" s="18">
        <f t="shared" si="4"/>
        <v>0</v>
      </c>
      <c r="E11" s="41" t="str">
        <f>IF(AND(ROW($B11)&gt;6,WEEKDAY($B11)=1),SUM(D5:D11),"")</f>
        <v/>
      </c>
      <c r="F11" s="41" t="str">
        <f t="shared" si="0"/>
        <v/>
      </c>
      <c r="G11" s="41" t="str">
        <f t="shared" si="1"/>
        <v/>
      </c>
      <c r="H11" s="41" t="str">
        <f t="shared" si="5"/>
        <v/>
      </c>
      <c r="I11" s="22"/>
    </row>
    <row r="12" spans="1:9" x14ac:dyDescent="0.25">
      <c r="A12" s="23">
        <f t="shared" si="2"/>
        <v>41</v>
      </c>
      <c r="B12" s="7">
        <f t="shared" si="3"/>
        <v>42651</v>
      </c>
      <c r="C12" s="20"/>
      <c r="D12" s="18">
        <f t="shared" si="4"/>
        <v>0</v>
      </c>
      <c r="E12" s="41" t="str">
        <f>IF(AND(ROW($B12)&gt;6,WEEKDAY($B12)=1),SUM(D6:D12),"")</f>
        <v/>
      </c>
      <c r="F12" s="41" t="str">
        <f t="shared" si="0"/>
        <v/>
      </c>
      <c r="G12" s="41" t="str">
        <f t="shared" si="1"/>
        <v/>
      </c>
      <c r="H12" s="41" t="str">
        <f t="shared" si="5"/>
        <v/>
      </c>
      <c r="I12" s="22"/>
    </row>
    <row r="13" spans="1:9" x14ac:dyDescent="0.25">
      <c r="A13" s="23">
        <f t="shared" si="2"/>
        <v>42</v>
      </c>
      <c r="B13" s="7">
        <f t="shared" si="3"/>
        <v>42652</v>
      </c>
      <c r="C13" s="20"/>
      <c r="D13" s="18">
        <f t="shared" si="4"/>
        <v>0</v>
      </c>
      <c r="E13" s="41">
        <f>IF(AND(ROW($B13)&gt;6,WEEKDAY($B13)=1),SUM(D7:D13),"")</f>
        <v>0</v>
      </c>
      <c r="F13" s="41">
        <f t="shared" si="0"/>
        <v>0</v>
      </c>
      <c r="G13" s="41">
        <f t="shared" si="1"/>
        <v>0</v>
      </c>
      <c r="H13" s="41" t="str">
        <f t="shared" si="5"/>
        <v/>
      </c>
      <c r="I13" s="22"/>
    </row>
    <row r="14" spans="1:9" x14ac:dyDescent="0.25">
      <c r="A14" s="23">
        <f t="shared" si="2"/>
        <v>42</v>
      </c>
      <c r="B14" s="7">
        <f t="shared" si="3"/>
        <v>42653</v>
      </c>
      <c r="C14" s="20"/>
      <c r="D14" s="18">
        <f t="shared" si="4"/>
        <v>0</v>
      </c>
      <c r="E14" s="41" t="str">
        <f t="shared" ref="E14:E34" si="6">IF(AND(ROW($B14)&gt;6,WEEKDAY($B14)=1),SUM(D8:D14),"")</f>
        <v/>
      </c>
      <c r="F14" s="41" t="str">
        <f t="shared" si="0"/>
        <v/>
      </c>
      <c r="G14" s="41" t="str">
        <f t="shared" si="1"/>
        <v/>
      </c>
      <c r="H14" s="41" t="str">
        <f t="shared" si="5"/>
        <v/>
      </c>
      <c r="I14" s="22"/>
    </row>
    <row r="15" spans="1:9" x14ac:dyDescent="0.25">
      <c r="A15" s="23">
        <f t="shared" si="2"/>
        <v>42</v>
      </c>
      <c r="B15" s="7">
        <f t="shared" si="3"/>
        <v>42654</v>
      </c>
      <c r="C15" s="20"/>
      <c r="D15" s="18">
        <f t="shared" si="4"/>
        <v>0</v>
      </c>
      <c r="E15" s="41" t="str">
        <f t="shared" si="6"/>
        <v/>
      </c>
      <c r="F15" s="41" t="str">
        <f t="shared" si="0"/>
        <v/>
      </c>
      <c r="G15" s="41" t="str">
        <f t="shared" si="1"/>
        <v/>
      </c>
      <c r="H15" s="41" t="str">
        <f t="shared" si="5"/>
        <v/>
      </c>
      <c r="I15" s="22"/>
    </row>
    <row r="16" spans="1:9" x14ac:dyDescent="0.25">
      <c r="A16" s="23">
        <f t="shared" si="2"/>
        <v>42</v>
      </c>
      <c r="B16" s="7">
        <f t="shared" si="3"/>
        <v>42655</v>
      </c>
      <c r="C16" s="20"/>
      <c r="D16" s="18">
        <f t="shared" si="4"/>
        <v>0</v>
      </c>
      <c r="E16" s="41" t="str">
        <f t="shared" si="6"/>
        <v/>
      </c>
      <c r="F16" s="41" t="str">
        <f t="shared" si="0"/>
        <v/>
      </c>
      <c r="G16" s="41" t="str">
        <f t="shared" si="1"/>
        <v/>
      </c>
      <c r="H16" s="41" t="str">
        <f t="shared" si="5"/>
        <v/>
      </c>
      <c r="I16" s="22"/>
    </row>
    <row r="17" spans="1:9" x14ac:dyDescent="0.25">
      <c r="A17" s="23">
        <f t="shared" si="2"/>
        <v>42</v>
      </c>
      <c r="B17" s="7">
        <f t="shared" si="3"/>
        <v>42656</v>
      </c>
      <c r="C17" s="20"/>
      <c r="D17" s="18">
        <f t="shared" si="4"/>
        <v>0</v>
      </c>
      <c r="E17" s="41" t="str">
        <f t="shared" si="6"/>
        <v/>
      </c>
      <c r="F17" s="41" t="str">
        <f t="shared" si="0"/>
        <v/>
      </c>
      <c r="G17" s="41" t="str">
        <f t="shared" si="1"/>
        <v/>
      </c>
      <c r="H17" s="41" t="str">
        <f t="shared" si="5"/>
        <v/>
      </c>
      <c r="I17" s="22"/>
    </row>
    <row r="18" spans="1:9" x14ac:dyDescent="0.25">
      <c r="A18" s="23">
        <f t="shared" si="2"/>
        <v>42</v>
      </c>
      <c r="B18" s="7">
        <f t="shared" si="3"/>
        <v>42657</v>
      </c>
      <c r="C18" s="20"/>
      <c r="D18" s="18">
        <f t="shared" si="4"/>
        <v>0</v>
      </c>
      <c r="E18" s="41" t="str">
        <f t="shared" si="6"/>
        <v/>
      </c>
      <c r="F18" s="41" t="str">
        <f t="shared" si="0"/>
        <v/>
      </c>
      <c r="G18" s="41" t="str">
        <f t="shared" si="1"/>
        <v/>
      </c>
      <c r="H18" s="41" t="str">
        <f t="shared" si="5"/>
        <v/>
      </c>
      <c r="I18" s="22"/>
    </row>
    <row r="19" spans="1:9" x14ac:dyDescent="0.25">
      <c r="A19" s="23">
        <f t="shared" si="2"/>
        <v>42</v>
      </c>
      <c r="B19" s="7">
        <f t="shared" si="3"/>
        <v>42658</v>
      </c>
      <c r="C19" s="20"/>
      <c r="D19" s="18">
        <f t="shared" si="4"/>
        <v>0</v>
      </c>
      <c r="E19" s="41" t="str">
        <f t="shared" si="6"/>
        <v/>
      </c>
      <c r="F19" s="41" t="str">
        <f t="shared" si="0"/>
        <v/>
      </c>
      <c r="G19" s="41" t="str">
        <f t="shared" si="1"/>
        <v/>
      </c>
      <c r="H19" s="41" t="str">
        <f t="shared" si="5"/>
        <v/>
      </c>
      <c r="I19" s="22"/>
    </row>
    <row r="20" spans="1:9" x14ac:dyDescent="0.25">
      <c r="A20" s="23">
        <f t="shared" si="2"/>
        <v>43</v>
      </c>
      <c r="B20" s="7">
        <f t="shared" si="3"/>
        <v>42659</v>
      </c>
      <c r="C20" s="20"/>
      <c r="D20" s="18">
        <f t="shared" si="4"/>
        <v>0</v>
      </c>
      <c r="E20" s="41">
        <f t="shared" si="6"/>
        <v>0</v>
      </c>
      <c r="F20" s="41">
        <f t="shared" si="0"/>
        <v>0</v>
      </c>
      <c r="G20" s="41">
        <f t="shared" si="1"/>
        <v>0</v>
      </c>
      <c r="H20" s="41" t="str">
        <f t="shared" si="5"/>
        <v/>
      </c>
      <c r="I20" s="22"/>
    </row>
    <row r="21" spans="1:9" x14ac:dyDescent="0.25">
      <c r="A21" s="23">
        <f t="shared" si="2"/>
        <v>43</v>
      </c>
      <c r="B21" s="7">
        <f t="shared" si="3"/>
        <v>42660</v>
      </c>
      <c r="C21" s="20"/>
      <c r="D21" s="18">
        <f t="shared" si="4"/>
        <v>0</v>
      </c>
      <c r="E21" s="41" t="str">
        <f t="shared" si="6"/>
        <v/>
      </c>
      <c r="F21" s="41" t="str">
        <f t="shared" si="0"/>
        <v/>
      </c>
      <c r="G21" s="41" t="str">
        <f t="shared" si="1"/>
        <v/>
      </c>
      <c r="H21" s="41" t="str">
        <f t="shared" si="5"/>
        <v/>
      </c>
      <c r="I21" s="22"/>
    </row>
    <row r="22" spans="1:9" x14ac:dyDescent="0.25">
      <c r="A22" s="23">
        <f t="shared" si="2"/>
        <v>43</v>
      </c>
      <c r="B22" s="7">
        <f t="shared" si="3"/>
        <v>42661</v>
      </c>
      <c r="C22" s="20"/>
      <c r="D22" s="18">
        <f t="shared" si="4"/>
        <v>0</v>
      </c>
      <c r="E22" s="41" t="str">
        <f t="shared" si="6"/>
        <v/>
      </c>
      <c r="F22" s="41" t="str">
        <f t="shared" si="0"/>
        <v/>
      </c>
      <c r="G22" s="41" t="str">
        <f t="shared" si="1"/>
        <v/>
      </c>
      <c r="H22" s="41" t="str">
        <f t="shared" si="5"/>
        <v/>
      </c>
      <c r="I22" s="22"/>
    </row>
    <row r="23" spans="1:9" x14ac:dyDescent="0.25">
      <c r="A23" s="23">
        <f t="shared" si="2"/>
        <v>43</v>
      </c>
      <c r="B23" s="7">
        <f t="shared" si="3"/>
        <v>42662</v>
      </c>
      <c r="C23" s="20"/>
      <c r="D23" s="18">
        <f t="shared" si="4"/>
        <v>0</v>
      </c>
      <c r="E23" s="41" t="str">
        <f t="shared" si="6"/>
        <v/>
      </c>
      <c r="F23" s="41" t="str">
        <f t="shared" si="0"/>
        <v/>
      </c>
      <c r="G23" s="41" t="str">
        <f t="shared" si="1"/>
        <v/>
      </c>
      <c r="H23" s="41" t="str">
        <f t="shared" si="5"/>
        <v/>
      </c>
      <c r="I23" s="22"/>
    </row>
    <row r="24" spans="1:9" x14ac:dyDescent="0.25">
      <c r="A24" s="23">
        <f t="shared" si="2"/>
        <v>43</v>
      </c>
      <c r="B24" s="7">
        <f t="shared" si="3"/>
        <v>42663</v>
      </c>
      <c r="C24" s="20"/>
      <c r="D24" s="18">
        <f t="shared" si="4"/>
        <v>0</v>
      </c>
      <c r="E24" s="41" t="str">
        <f t="shared" si="6"/>
        <v/>
      </c>
      <c r="F24" s="41" t="str">
        <f t="shared" si="0"/>
        <v/>
      </c>
      <c r="G24" s="41" t="str">
        <f t="shared" si="1"/>
        <v/>
      </c>
      <c r="H24" s="41" t="str">
        <f t="shared" si="5"/>
        <v/>
      </c>
      <c r="I24" s="22"/>
    </row>
    <row r="25" spans="1:9" x14ac:dyDescent="0.25">
      <c r="A25" s="23">
        <f t="shared" si="2"/>
        <v>43</v>
      </c>
      <c r="B25" s="7">
        <f t="shared" si="3"/>
        <v>42664</v>
      </c>
      <c r="C25" s="20"/>
      <c r="D25" s="18">
        <f t="shared" si="4"/>
        <v>0</v>
      </c>
      <c r="E25" s="41" t="str">
        <f t="shared" si="6"/>
        <v/>
      </c>
      <c r="F25" s="41" t="str">
        <f t="shared" si="0"/>
        <v/>
      </c>
      <c r="G25" s="41" t="str">
        <f t="shared" si="1"/>
        <v/>
      </c>
      <c r="H25" s="41" t="str">
        <f t="shared" si="5"/>
        <v/>
      </c>
      <c r="I25" s="22"/>
    </row>
    <row r="26" spans="1:9" x14ac:dyDescent="0.25">
      <c r="A26" s="23">
        <f t="shared" si="2"/>
        <v>43</v>
      </c>
      <c r="B26" s="7">
        <f t="shared" si="3"/>
        <v>42665</v>
      </c>
      <c r="C26" s="20"/>
      <c r="D26" s="18">
        <f t="shared" si="4"/>
        <v>0</v>
      </c>
      <c r="E26" s="41" t="str">
        <f t="shared" si="6"/>
        <v/>
      </c>
      <c r="F26" s="41" t="str">
        <f t="shared" si="0"/>
        <v/>
      </c>
      <c r="G26" s="41" t="str">
        <f t="shared" si="1"/>
        <v/>
      </c>
      <c r="H26" s="41" t="str">
        <f t="shared" si="5"/>
        <v/>
      </c>
      <c r="I26" s="22"/>
    </row>
    <row r="27" spans="1:9" x14ac:dyDescent="0.25">
      <c r="A27" s="23">
        <f t="shared" si="2"/>
        <v>44</v>
      </c>
      <c r="B27" s="7">
        <f t="shared" si="3"/>
        <v>42666</v>
      </c>
      <c r="C27" s="20"/>
      <c r="D27" s="18">
        <f t="shared" si="4"/>
        <v>0</v>
      </c>
      <c r="E27" s="41">
        <f t="shared" si="6"/>
        <v>0</v>
      </c>
      <c r="F27" s="41">
        <f t="shared" si="0"/>
        <v>0</v>
      </c>
      <c r="G27" s="41">
        <f t="shared" si="1"/>
        <v>0</v>
      </c>
      <c r="H27" s="41" t="str">
        <f t="shared" si="5"/>
        <v/>
      </c>
      <c r="I27" s="22"/>
    </row>
    <row r="28" spans="1:9" x14ac:dyDescent="0.25">
      <c r="A28" s="23">
        <f t="shared" si="2"/>
        <v>44</v>
      </c>
      <c r="B28" s="7">
        <f t="shared" si="3"/>
        <v>42667</v>
      </c>
      <c r="C28" s="20"/>
      <c r="D28" s="18">
        <f t="shared" si="4"/>
        <v>0</v>
      </c>
      <c r="E28" s="41" t="str">
        <f t="shared" si="6"/>
        <v/>
      </c>
      <c r="F28" s="41" t="str">
        <f t="shared" si="0"/>
        <v/>
      </c>
      <c r="G28" s="41" t="str">
        <f t="shared" si="1"/>
        <v/>
      </c>
      <c r="H28" s="41" t="str">
        <f t="shared" si="5"/>
        <v/>
      </c>
      <c r="I28" s="22"/>
    </row>
    <row r="29" spans="1:9" x14ac:dyDescent="0.25">
      <c r="A29" s="23">
        <f t="shared" si="2"/>
        <v>44</v>
      </c>
      <c r="B29" s="7">
        <f t="shared" si="3"/>
        <v>42668</v>
      </c>
      <c r="C29" s="20"/>
      <c r="D29" s="18">
        <f t="shared" si="4"/>
        <v>0</v>
      </c>
      <c r="E29" s="41" t="str">
        <f t="shared" si="6"/>
        <v/>
      </c>
      <c r="F29" s="41" t="str">
        <f t="shared" si="0"/>
        <v/>
      </c>
      <c r="G29" s="41" t="str">
        <f t="shared" si="1"/>
        <v/>
      </c>
      <c r="H29" s="41" t="str">
        <f t="shared" si="5"/>
        <v/>
      </c>
      <c r="I29" s="22"/>
    </row>
    <row r="30" spans="1:9" x14ac:dyDescent="0.25">
      <c r="A30" s="23">
        <f t="shared" si="2"/>
        <v>44</v>
      </c>
      <c r="B30" s="7">
        <f t="shared" si="3"/>
        <v>42669</v>
      </c>
      <c r="C30" s="20"/>
      <c r="D30" s="18">
        <f t="shared" si="4"/>
        <v>0</v>
      </c>
      <c r="E30" s="41" t="str">
        <f t="shared" si="6"/>
        <v/>
      </c>
      <c r="F30" s="41" t="str">
        <f t="shared" si="0"/>
        <v/>
      </c>
      <c r="G30" s="41" t="str">
        <f t="shared" si="1"/>
        <v/>
      </c>
      <c r="H30" s="41" t="str">
        <f t="shared" si="5"/>
        <v/>
      </c>
      <c r="I30" s="22"/>
    </row>
    <row r="31" spans="1:9" x14ac:dyDescent="0.25">
      <c r="A31" s="23">
        <f t="shared" si="2"/>
        <v>44</v>
      </c>
      <c r="B31" s="7">
        <f t="shared" si="3"/>
        <v>42670</v>
      </c>
      <c r="C31" s="20"/>
      <c r="D31" s="18">
        <f t="shared" si="4"/>
        <v>0</v>
      </c>
      <c r="E31" s="41" t="str">
        <f t="shared" si="6"/>
        <v/>
      </c>
      <c r="F31" s="41" t="str">
        <f t="shared" si="0"/>
        <v/>
      </c>
      <c r="G31" s="41" t="str">
        <f t="shared" si="1"/>
        <v/>
      </c>
      <c r="H31" s="41" t="str">
        <f t="shared" si="5"/>
        <v/>
      </c>
      <c r="I31" s="22"/>
    </row>
    <row r="32" spans="1:9" x14ac:dyDescent="0.25">
      <c r="A32" s="23">
        <f t="shared" si="2"/>
        <v>44</v>
      </c>
      <c r="B32" s="7">
        <f t="shared" si="3"/>
        <v>42671</v>
      </c>
      <c r="C32" s="20"/>
      <c r="D32" s="18">
        <f t="shared" si="4"/>
        <v>0</v>
      </c>
      <c r="E32" s="41" t="str">
        <f t="shared" si="6"/>
        <v/>
      </c>
      <c r="F32" s="41" t="str">
        <f t="shared" si="0"/>
        <v/>
      </c>
      <c r="G32" s="41" t="str">
        <f t="shared" si="1"/>
        <v/>
      </c>
      <c r="H32" s="41" t="str">
        <f t="shared" si="5"/>
        <v/>
      </c>
      <c r="I32" s="22"/>
    </row>
    <row r="33" spans="1:9" x14ac:dyDescent="0.25">
      <c r="A33" s="23">
        <f t="shared" si="2"/>
        <v>44</v>
      </c>
      <c r="B33" s="7">
        <f t="shared" si="3"/>
        <v>42672</v>
      </c>
      <c r="C33" s="20"/>
      <c r="D33" s="18">
        <f t="shared" si="4"/>
        <v>0</v>
      </c>
      <c r="E33" s="41" t="str">
        <f t="shared" si="6"/>
        <v/>
      </c>
      <c r="F33" s="41" t="str">
        <f t="shared" si="0"/>
        <v/>
      </c>
      <c r="G33" s="41" t="str">
        <f t="shared" si="1"/>
        <v/>
      </c>
      <c r="H33" s="41" t="str">
        <f t="shared" si="5"/>
        <v/>
      </c>
      <c r="I33" s="22"/>
    </row>
    <row r="34" spans="1:9" ht="15.75" thickBot="1" x14ac:dyDescent="0.3">
      <c r="A34" s="23">
        <f t="shared" si="2"/>
        <v>45</v>
      </c>
      <c r="B34" s="7">
        <f t="shared" si="3"/>
        <v>42673</v>
      </c>
      <c r="C34" s="20"/>
      <c r="D34" s="18">
        <f t="shared" si="4"/>
        <v>0</v>
      </c>
      <c r="E34" s="41">
        <f t="shared" si="6"/>
        <v>0</v>
      </c>
      <c r="F34" s="41">
        <f t="shared" si="0"/>
        <v>0</v>
      </c>
      <c r="G34" s="41">
        <f t="shared" si="1"/>
        <v>0</v>
      </c>
      <c r="H34" s="41" t="str">
        <f t="shared" si="5"/>
        <v/>
      </c>
      <c r="I34" s="29"/>
    </row>
    <row r="35" spans="1:9" x14ac:dyDescent="0.25">
      <c r="A35" s="23">
        <f t="shared" si="2"/>
        <v>45</v>
      </c>
      <c r="B35" s="7">
        <f t="shared" si="3"/>
        <v>42674</v>
      </c>
      <c r="C35" s="20"/>
      <c r="D35" s="18">
        <f t="shared" si="4"/>
        <v>0</v>
      </c>
      <c r="E35" s="41">
        <f>D35</f>
        <v>0</v>
      </c>
      <c r="F35" s="41">
        <f>IF(E35&gt;7,E35-7,0)</f>
        <v>0</v>
      </c>
      <c r="G35" s="41">
        <f>F35</f>
        <v>0</v>
      </c>
      <c r="H35" s="41" t="str">
        <f t="shared" si="5"/>
        <v/>
      </c>
      <c r="I35" s="29"/>
    </row>
    <row r="36" spans="1:9" x14ac:dyDescent="0.25">
      <c r="A36" s="24"/>
      <c r="C36" s="32" t="s">
        <v>0</v>
      </c>
      <c r="D36" s="33">
        <f>SUM(D5:D35)</f>
        <v>0</v>
      </c>
      <c r="E36" s="48">
        <f>SUM(E5:E35)</f>
        <v>0</v>
      </c>
      <c r="F36" s="48">
        <f>SUM(F5:F35)</f>
        <v>0</v>
      </c>
      <c r="G36" s="48">
        <f>SUM(G5:G35)</f>
        <v>0</v>
      </c>
      <c r="H36" s="48">
        <f>SUM(H5:H35)</f>
        <v>0</v>
      </c>
      <c r="I36" s="29"/>
    </row>
  </sheetData>
  <sheetProtection algorithmName="SHA-512" hashValue="lSvqrIR60FYsV1eM2zKAeedO//Lh90xNXgS4I4bIezA+aB8z3xu/YtofyfqCvJB964Xozl2XIROmPom7/MSiFA==" saltValue="fQPuO1vm62SDiMn+ihSSCA==" spinCount="100000" sheet="1" objects="1" scenarios="1"/>
  <mergeCells count="1">
    <mergeCell ref="C3:D3"/>
  </mergeCells>
  <conditionalFormatting sqref="B6:B17 B19:B35">
    <cfRule type="expression" dxfId="22" priority="1" stopIfTrue="1">
      <formula>COUNTIF(fériés,B6)&lt;&gt;0</formula>
    </cfRule>
    <cfRule type="expression" dxfId="21" priority="2" stopIfTrue="1">
      <formula>OR(MOD(B6,7)=1,MOD(B6,7)=0)</formula>
    </cfRule>
  </conditionalFormatting>
  <conditionalFormatting sqref="B5">
    <cfRule type="expression" dxfId="20" priority="3" stopIfTrue="1">
      <formula>COUNTIF(fériés,B5)&lt;&gt;0</formula>
    </cfRule>
    <cfRule type="expression" dxfId="19" priority="4" stopIfTrue="1">
      <formula>OR(MOD(B5,7)=1,MOD(B5,7)=0)</formula>
    </cfRule>
  </conditionalFormatting>
  <conditionalFormatting sqref="B18">
    <cfRule type="expression" dxfId="18" priority="5" stopIfTrue="1">
      <formula>COUNTIF(fériés,B18)&lt;&gt;0</formula>
    </cfRule>
    <cfRule type="expression" dxfId="17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showGridLines="0" workbookViewId="0">
      <selection activeCell="C5" sqref="C5"/>
    </sheetView>
  </sheetViews>
  <sheetFormatPr baseColWidth="10" defaultRowHeight="15" x14ac:dyDescent="0.25"/>
  <cols>
    <col min="2" max="2" width="19.5703125" bestFit="1" customWidth="1"/>
    <col min="3" max="3" width="9.42578125" customWidth="1"/>
    <col min="4" max="4" width="8.140625" bestFit="1" customWidth="1"/>
    <col min="5" max="5" width="10.7109375" customWidth="1"/>
    <col min="6" max="8" width="8.140625" bestFit="1" customWidth="1"/>
    <col min="9" max="9" width="10.7109375" customWidth="1"/>
  </cols>
  <sheetData>
    <row r="1" spans="1:9" ht="18.75" x14ac:dyDescent="0.3">
      <c r="B1" s="36">
        <f>DATE(YEAR(Janvier!B5),MONTH(Janvier!B5)+10,1)</f>
        <v>42675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33.75" x14ac:dyDescent="0.25">
      <c r="A4" s="2" t="s">
        <v>36</v>
      </c>
      <c r="B4" s="2" t="s">
        <v>1</v>
      </c>
      <c r="C4" s="42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45</v>
      </c>
      <c r="B5" s="7">
        <f>B1</f>
        <v>42675</v>
      </c>
      <c r="C5" s="20">
        <v>8</v>
      </c>
      <c r="D5" s="18">
        <f>C5</f>
        <v>8</v>
      </c>
      <c r="E5" s="41"/>
      <c r="F5" s="41" t="str">
        <f t="shared" ref="F5:F34" si="0">IF(AND(ROW($B5)&gt;6,WEEKDAY($B5)=1),IF(E5&gt;35,E5-35,0),"")</f>
        <v/>
      </c>
      <c r="G5" s="41" t="str">
        <f t="shared" ref="G5:G34" si="1">IF(AND(ROW($B5)&gt;6,WEEKDAY($B5)=1),IF(E5&gt;=44,8,IF(E5&gt;35,E5-35,0)),"")</f>
        <v/>
      </c>
      <c r="H5" s="41" t="str">
        <f>IF(AND(ROW($B5)&gt;6,WEEKDAY($B5)=1),IF(E5&gt;=44,F5-G5,""),"")</f>
        <v/>
      </c>
      <c r="I5" s="22"/>
    </row>
    <row r="6" spans="1:9" x14ac:dyDescent="0.25">
      <c r="A6" s="23">
        <f t="shared" ref="A6:A34" si="2">WEEKNUM(B6)</f>
        <v>45</v>
      </c>
      <c r="B6" s="7">
        <f t="shared" ref="B6:B34" si="3">B5+1</f>
        <v>42676</v>
      </c>
      <c r="C6" s="20">
        <v>8</v>
      </c>
      <c r="D6" s="18">
        <f t="shared" ref="D6:D34" si="4">C6</f>
        <v>8</v>
      </c>
      <c r="E6" s="41" t="str">
        <f>IF(AND(ROW($B6)&gt;6,WEEKDAY($B6)=1),SUM(#REF!),"")</f>
        <v/>
      </c>
      <c r="F6" s="41" t="str">
        <f t="shared" si="0"/>
        <v/>
      </c>
      <c r="G6" s="41" t="str">
        <f t="shared" si="1"/>
        <v/>
      </c>
      <c r="H6" s="41" t="str">
        <f t="shared" ref="H6:H34" si="5">IF(AND(ROW($B6)&gt;6,WEEKDAY($B6)=1),IF(E6&gt;=44,F6-G6,""),"")</f>
        <v/>
      </c>
      <c r="I6" s="22"/>
    </row>
    <row r="7" spans="1:9" x14ac:dyDescent="0.25">
      <c r="A7" s="23">
        <f t="shared" si="2"/>
        <v>45</v>
      </c>
      <c r="B7" s="7">
        <f t="shared" si="3"/>
        <v>42677</v>
      </c>
      <c r="C7" s="20">
        <v>8</v>
      </c>
      <c r="D7" s="18">
        <f t="shared" si="4"/>
        <v>8</v>
      </c>
      <c r="E7" s="41" t="str">
        <f>IF(AND(ROW($B7)&gt;6,WEEKDAY($B7)=1),SUM(D1:D7),"")</f>
        <v/>
      </c>
      <c r="F7" s="41" t="str">
        <f t="shared" si="0"/>
        <v/>
      </c>
      <c r="G7" s="41" t="str">
        <f t="shared" si="1"/>
        <v/>
      </c>
      <c r="H7" s="41" t="str">
        <f t="shared" si="5"/>
        <v/>
      </c>
      <c r="I7" s="22"/>
    </row>
    <row r="8" spans="1:9" x14ac:dyDescent="0.25">
      <c r="A8" s="23">
        <f t="shared" si="2"/>
        <v>45</v>
      </c>
      <c r="B8" s="7">
        <f t="shared" si="3"/>
        <v>42678</v>
      </c>
      <c r="C8" s="20">
        <v>8</v>
      </c>
      <c r="D8" s="18">
        <f t="shared" si="4"/>
        <v>8</v>
      </c>
      <c r="E8" s="41" t="str">
        <f>IF(AND(ROW($B8)&gt;6,WEEKDAY($B8)=1),SUM(D2:D8),"")</f>
        <v/>
      </c>
      <c r="F8" s="41" t="str">
        <f t="shared" si="0"/>
        <v/>
      </c>
      <c r="G8" s="41" t="str">
        <f t="shared" si="1"/>
        <v/>
      </c>
      <c r="H8" s="41" t="str">
        <f t="shared" si="5"/>
        <v/>
      </c>
      <c r="I8" s="22"/>
    </row>
    <row r="9" spans="1:9" x14ac:dyDescent="0.25">
      <c r="A9" s="23">
        <f t="shared" si="2"/>
        <v>45</v>
      </c>
      <c r="B9" s="7">
        <f t="shared" si="3"/>
        <v>42679</v>
      </c>
      <c r="C9" s="20">
        <v>8</v>
      </c>
      <c r="D9" s="18">
        <f t="shared" si="4"/>
        <v>8</v>
      </c>
      <c r="E9" s="41" t="str">
        <f>IF(AND(ROW($B9)&gt;6,WEEKDAY($B9)=1),SUM(D3:D9),"")</f>
        <v/>
      </c>
      <c r="F9" s="41" t="str">
        <f t="shared" si="0"/>
        <v/>
      </c>
      <c r="G9" s="41" t="str">
        <f t="shared" si="1"/>
        <v/>
      </c>
      <c r="H9" s="41" t="str">
        <f t="shared" si="5"/>
        <v/>
      </c>
      <c r="I9" s="22"/>
    </row>
    <row r="10" spans="1:9" x14ac:dyDescent="0.25">
      <c r="A10" s="23">
        <f t="shared" si="2"/>
        <v>46</v>
      </c>
      <c r="B10" s="7">
        <f t="shared" si="3"/>
        <v>42680</v>
      </c>
      <c r="C10" s="20"/>
      <c r="D10" s="18">
        <f t="shared" si="4"/>
        <v>0</v>
      </c>
      <c r="E10" s="41">
        <f t="shared" ref="E10" si="6">IF(AND(ROW($B10)&gt;6,WEEKDAY($B10)=1),SUM(D4:D10),"")</f>
        <v>40</v>
      </c>
      <c r="F10" s="41">
        <f t="shared" si="0"/>
        <v>5</v>
      </c>
      <c r="G10" s="41">
        <f t="shared" si="1"/>
        <v>5</v>
      </c>
      <c r="H10" s="41" t="str">
        <f t="shared" si="5"/>
        <v/>
      </c>
      <c r="I10" s="22"/>
    </row>
    <row r="11" spans="1:9" x14ac:dyDescent="0.25">
      <c r="A11" s="23">
        <f t="shared" si="2"/>
        <v>46</v>
      </c>
      <c r="B11" s="7">
        <f t="shared" si="3"/>
        <v>42681</v>
      </c>
      <c r="C11" s="20"/>
      <c r="D11" s="18">
        <f t="shared" si="4"/>
        <v>0</v>
      </c>
      <c r="E11" s="41" t="str">
        <f>IF(AND(ROW($B11)&gt;6,WEEKDAY($B11)=1),SUM(D5:D11),"")</f>
        <v/>
      </c>
      <c r="F11" s="41" t="str">
        <f t="shared" si="0"/>
        <v/>
      </c>
      <c r="G11" s="41" t="str">
        <f t="shared" si="1"/>
        <v/>
      </c>
      <c r="H11" s="41" t="str">
        <f t="shared" si="5"/>
        <v/>
      </c>
      <c r="I11" s="22"/>
    </row>
    <row r="12" spans="1:9" x14ac:dyDescent="0.25">
      <c r="A12" s="23">
        <f t="shared" si="2"/>
        <v>46</v>
      </c>
      <c r="B12" s="7">
        <f t="shared" si="3"/>
        <v>42682</v>
      </c>
      <c r="C12" s="20"/>
      <c r="D12" s="18">
        <f t="shared" si="4"/>
        <v>0</v>
      </c>
      <c r="E12" s="41" t="str">
        <f>IF(AND(ROW($B12)&gt;6,WEEKDAY($B12)=1),SUM(D6:D12),"")</f>
        <v/>
      </c>
      <c r="F12" s="41" t="str">
        <f t="shared" si="0"/>
        <v/>
      </c>
      <c r="G12" s="41" t="str">
        <f t="shared" si="1"/>
        <v/>
      </c>
      <c r="H12" s="41" t="str">
        <f t="shared" si="5"/>
        <v/>
      </c>
      <c r="I12" s="22"/>
    </row>
    <row r="13" spans="1:9" x14ac:dyDescent="0.25">
      <c r="A13" s="23">
        <f t="shared" si="2"/>
        <v>46</v>
      </c>
      <c r="B13" s="7">
        <f t="shared" si="3"/>
        <v>42683</v>
      </c>
      <c r="C13" s="20"/>
      <c r="D13" s="18">
        <f t="shared" si="4"/>
        <v>0</v>
      </c>
      <c r="E13" s="41" t="str">
        <f>IF(AND(ROW($B13)&gt;6,WEEKDAY($B13)=1),SUM(D7:D13),"")</f>
        <v/>
      </c>
      <c r="F13" s="41" t="str">
        <f t="shared" si="0"/>
        <v/>
      </c>
      <c r="G13" s="41" t="str">
        <f t="shared" si="1"/>
        <v/>
      </c>
      <c r="H13" s="41" t="str">
        <f t="shared" si="5"/>
        <v/>
      </c>
      <c r="I13" s="22"/>
    </row>
    <row r="14" spans="1:9" x14ac:dyDescent="0.25">
      <c r="A14" s="23">
        <f t="shared" si="2"/>
        <v>46</v>
      </c>
      <c r="B14" s="7">
        <f t="shared" si="3"/>
        <v>42684</v>
      </c>
      <c r="C14" s="20"/>
      <c r="D14" s="18">
        <f t="shared" si="4"/>
        <v>0</v>
      </c>
      <c r="E14" s="41" t="str">
        <f t="shared" ref="E14:E34" si="7">IF(AND(ROW($B14)&gt;6,WEEKDAY($B14)=1),SUM(D8:D14),"")</f>
        <v/>
      </c>
      <c r="F14" s="41" t="str">
        <f t="shared" si="0"/>
        <v/>
      </c>
      <c r="G14" s="41" t="str">
        <f t="shared" si="1"/>
        <v/>
      </c>
      <c r="H14" s="41" t="str">
        <f t="shared" si="5"/>
        <v/>
      </c>
      <c r="I14" s="22"/>
    </row>
    <row r="15" spans="1:9" x14ac:dyDescent="0.25">
      <c r="A15" s="23">
        <f t="shared" si="2"/>
        <v>46</v>
      </c>
      <c r="B15" s="7">
        <f t="shared" si="3"/>
        <v>42685</v>
      </c>
      <c r="C15" s="20"/>
      <c r="D15" s="18">
        <f t="shared" si="4"/>
        <v>0</v>
      </c>
      <c r="E15" s="41" t="str">
        <f t="shared" si="7"/>
        <v/>
      </c>
      <c r="F15" s="41" t="str">
        <f t="shared" si="0"/>
        <v/>
      </c>
      <c r="G15" s="41" t="str">
        <f t="shared" si="1"/>
        <v/>
      </c>
      <c r="H15" s="41" t="str">
        <f t="shared" si="5"/>
        <v/>
      </c>
      <c r="I15" s="22"/>
    </row>
    <row r="16" spans="1:9" x14ac:dyDescent="0.25">
      <c r="A16" s="23">
        <f t="shared" si="2"/>
        <v>46</v>
      </c>
      <c r="B16" s="7">
        <f t="shared" si="3"/>
        <v>42686</v>
      </c>
      <c r="C16" s="20"/>
      <c r="D16" s="18">
        <f t="shared" si="4"/>
        <v>0</v>
      </c>
      <c r="E16" s="41" t="str">
        <f t="shared" si="7"/>
        <v/>
      </c>
      <c r="F16" s="41" t="str">
        <f t="shared" si="0"/>
        <v/>
      </c>
      <c r="G16" s="41" t="str">
        <f t="shared" si="1"/>
        <v/>
      </c>
      <c r="H16" s="41" t="str">
        <f t="shared" si="5"/>
        <v/>
      </c>
      <c r="I16" s="22"/>
    </row>
    <row r="17" spans="1:9" x14ac:dyDescent="0.25">
      <c r="A17" s="23">
        <f t="shared" si="2"/>
        <v>47</v>
      </c>
      <c r="B17" s="7">
        <f t="shared" si="3"/>
        <v>42687</v>
      </c>
      <c r="C17" s="20"/>
      <c r="D17" s="18">
        <f t="shared" si="4"/>
        <v>0</v>
      </c>
      <c r="E17" s="41">
        <f t="shared" si="7"/>
        <v>0</v>
      </c>
      <c r="F17" s="41">
        <f t="shared" si="0"/>
        <v>0</v>
      </c>
      <c r="G17" s="41">
        <f t="shared" si="1"/>
        <v>0</v>
      </c>
      <c r="H17" s="41" t="str">
        <f t="shared" si="5"/>
        <v/>
      </c>
      <c r="I17" s="22"/>
    </row>
    <row r="18" spans="1:9" x14ac:dyDescent="0.25">
      <c r="A18" s="23">
        <f t="shared" si="2"/>
        <v>47</v>
      </c>
      <c r="B18" s="7">
        <f t="shared" si="3"/>
        <v>42688</v>
      </c>
      <c r="C18" s="20"/>
      <c r="D18" s="18">
        <f t="shared" si="4"/>
        <v>0</v>
      </c>
      <c r="E18" s="41" t="str">
        <f t="shared" si="7"/>
        <v/>
      </c>
      <c r="F18" s="41" t="str">
        <f t="shared" si="0"/>
        <v/>
      </c>
      <c r="G18" s="41" t="str">
        <f t="shared" si="1"/>
        <v/>
      </c>
      <c r="H18" s="41" t="str">
        <f t="shared" si="5"/>
        <v/>
      </c>
      <c r="I18" s="22"/>
    </row>
    <row r="19" spans="1:9" x14ac:dyDescent="0.25">
      <c r="A19" s="23">
        <f t="shared" si="2"/>
        <v>47</v>
      </c>
      <c r="B19" s="7">
        <f t="shared" si="3"/>
        <v>42689</v>
      </c>
      <c r="C19" s="20"/>
      <c r="D19" s="18">
        <f t="shared" si="4"/>
        <v>0</v>
      </c>
      <c r="E19" s="41" t="str">
        <f t="shared" si="7"/>
        <v/>
      </c>
      <c r="F19" s="41" t="str">
        <f t="shared" si="0"/>
        <v/>
      </c>
      <c r="G19" s="41" t="str">
        <f t="shared" si="1"/>
        <v/>
      </c>
      <c r="H19" s="41" t="str">
        <f t="shared" si="5"/>
        <v/>
      </c>
      <c r="I19" s="22"/>
    </row>
    <row r="20" spans="1:9" x14ac:dyDescent="0.25">
      <c r="A20" s="23">
        <f t="shared" si="2"/>
        <v>47</v>
      </c>
      <c r="B20" s="7">
        <f t="shared" si="3"/>
        <v>42690</v>
      </c>
      <c r="C20" s="20"/>
      <c r="D20" s="18">
        <f t="shared" si="4"/>
        <v>0</v>
      </c>
      <c r="E20" s="41" t="str">
        <f t="shared" si="7"/>
        <v/>
      </c>
      <c r="F20" s="41" t="str">
        <f t="shared" si="0"/>
        <v/>
      </c>
      <c r="G20" s="41" t="str">
        <f t="shared" si="1"/>
        <v/>
      </c>
      <c r="H20" s="41" t="str">
        <f t="shared" si="5"/>
        <v/>
      </c>
      <c r="I20" s="22"/>
    </row>
    <row r="21" spans="1:9" x14ac:dyDescent="0.25">
      <c r="A21" s="23">
        <f t="shared" si="2"/>
        <v>47</v>
      </c>
      <c r="B21" s="7">
        <f t="shared" si="3"/>
        <v>42691</v>
      </c>
      <c r="C21" s="20"/>
      <c r="D21" s="18">
        <f t="shared" si="4"/>
        <v>0</v>
      </c>
      <c r="E21" s="41" t="str">
        <f t="shared" si="7"/>
        <v/>
      </c>
      <c r="F21" s="41" t="str">
        <f t="shared" si="0"/>
        <v/>
      </c>
      <c r="G21" s="41" t="str">
        <f t="shared" si="1"/>
        <v/>
      </c>
      <c r="H21" s="41" t="str">
        <f t="shared" si="5"/>
        <v/>
      </c>
      <c r="I21" s="22"/>
    </row>
    <row r="22" spans="1:9" x14ac:dyDescent="0.25">
      <c r="A22" s="23">
        <f t="shared" si="2"/>
        <v>47</v>
      </c>
      <c r="B22" s="7">
        <f t="shared" si="3"/>
        <v>42692</v>
      </c>
      <c r="C22" s="20"/>
      <c r="D22" s="18">
        <f t="shared" si="4"/>
        <v>0</v>
      </c>
      <c r="E22" s="41" t="str">
        <f t="shared" si="7"/>
        <v/>
      </c>
      <c r="F22" s="41" t="str">
        <f t="shared" si="0"/>
        <v/>
      </c>
      <c r="G22" s="41" t="str">
        <f t="shared" si="1"/>
        <v/>
      </c>
      <c r="H22" s="41" t="str">
        <f t="shared" si="5"/>
        <v/>
      </c>
      <c r="I22" s="22"/>
    </row>
    <row r="23" spans="1:9" x14ac:dyDescent="0.25">
      <c r="A23" s="23">
        <f t="shared" si="2"/>
        <v>47</v>
      </c>
      <c r="B23" s="7">
        <f t="shared" si="3"/>
        <v>42693</v>
      </c>
      <c r="C23" s="20"/>
      <c r="D23" s="18">
        <f t="shared" si="4"/>
        <v>0</v>
      </c>
      <c r="E23" s="41" t="str">
        <f t="shared" si="7"/>
        <v/>
      </c>
      <c r="F23" s="41" t="str">
        <f t="shared" si="0"/>
        <v/>
      </c>
      <c r="G23" s="41" t="str">
        <f t="shared" si="1"/>
        <v/>
      </c>
      <c r="H23" s="41" t="str">
        <f t="shared" si="5"/>
        <v/>
      </c>
      <c r="I23" s="22"/>
    </row>
    <row r="24" spans="1:9" x14ac:dyDescent="0.25">
      <c r="A24" s="23">
        <f t="shared" si="2"/>
        <v>48</v>
      </c>
      <c r="B24" s="7">
        <f t="shared" si="3"/>
        <v>42694</v>
      </c>
      <c r="C24" s="20"/>
      <c r="D24" s="18">
        <f t="shared" si="4"/>
        <v>0</v>
      </c>
      <c r="E24" s="41">
        <f t="shared" si="7"/>
        <v>0</v>
      </c>
      <c r="F24" s="41">
        <f t="shared" si="0"/>
        <v>0</v>
      </c>
      <c r="G24" s="41">
        <f t="shared" si="1"/>
        <v>0</v>
      </c>
      <c r="H24" s="41" t="str">
        <f t="shared" si="5"/>
        <v/>
      </c>
      <c r="I24" s="22"/>
    </row>
    <row r="25" spans="1:9" x14ac:dyDescent="0.25">
      <c r="A25" s="23">
        <f t="shared" si="2"/>
        <v>48</v>
      </c>
      <c r="B25" s="7">
        <f t="shared" si="3"/>
        <v>42695</v>
      </c>
      <c r="C25" s="20"/>
      <c r="D25" s="18">
        <f t="shared" si="4"/>
        <v>0</v>
      </c>
      <c r="E25" s="41" t="str">
        <f t="shared" si="7"/>
        <v/>
      </c>
      <c r="F25" s="41" t="str">
        <f t="shared" si="0"/>
        <v/>
      </c>
      <c r="G25" s="41" t="str">
        <f t="shared" si="1"/>
        <v/>
      </c>
      <c r="H25" s="41" t="str">
        <f t="shared" si="5"/>
        <v/>
      </c>
      <c r="I25" s="22"/>
    </row>
    <row r="26" spans="1:9" x14ac:dyDescent="0.25">
      <c r="A26" s="23">
        <f t="shared" si="2"/>
        <v>48</v>
      </c>
      <c r="B26" s="7">
        <f t="shared" si="3"/>
        <v>42696</v>
      </c>
      <c r="C26" s="20"/>
      <c r="D26" s="18">
        <f t="shared" si="4"/>
        <v>0</v>
      </c>
      <c r="E26" s="41" t="str">
        <f t="shared" si="7"/>
        <v/>
      </c>
      <c r="F26" s="41" t="str">
        <f t="shared" si="0"/>
        <v/>
      </c>
      <c r="G26" s="41" t="str">
        <f t="shared" si="1"/>
        <v/>
      </c>
      <c r="H26" s="41" t="str">
        <f t="shared" si="5"/>
        <v/>
      </c>
      <c r="I26" s="22"/>
    </row>
    <row r="27" spans="1:9" x14ac:dyDescent="0.25">
      <c r="A27" s="23">
        <f t="shared" si="2"/>
        <v>48</v>
      </c>
      <c r="B27" s="7">
        <f t="shared" si="3"/>
        <v>42697</v>
      </c>
      <c r="C27" s="20"/>
      <c r="D27" s="18">
        <f t="shared" si="4"/>
        <v>0</v>
      </c>
      <c r="E27" s="41" t="str">
        <f t="shared" si="7"/>
        <v/>
      </c>
      <c r="F27" s="41" t="str">
        <f t="shared" si="0"/>
        <v/>
      </c>
      <c r="G27" s="41" t="str">
        <f t="shared" si="1"/>
        <v/>
      </c>
      <c r="H27" s="41" t="str">
        <f t="shared" si="5"/>
        <v/>
      </c>
      <c r="I27" s="22"/>
    </row>
    <row r="28" spans="1:9" x14ac:dyDescent="0.25">
      <c r="A28" s="23">
        <f t="shared" si="2"/>
        <v>48</v>
      </c>
      <c r="B28" s="7">
        <f t="shared" si="3"/>
        <v>42698</v>
      </c>
      <c r="C28" s="20"/>
      <c r="D28" s="18">
        <f t="shared" si="4"/>
        <v>0</v>
      </c>
      <c r="E28" s="41" t="str">
        <f t="shared" si="7"/>
        <v/>
      </c>
      <c r="F28" s="41" t="str">
        <f t="shared" si="0"/>
        <v/>
      </c>
      <c r="G28" s="41" t="str">
        <f t="shared" si="1"/>
        <v/>
      </c>
      <c r="H28" s="41" t="str">
        <f t="shared" si="5"/>
        <v/>
      </c>
      <c r="I28" s="22"/>
    </row>
    <row r="29" spans="1:9" x14ac:dyDescent="0.25">
      <c r="A29" s="23">
        <f t="shared" si="2"/>
        <v>48</v>
      </c>
      <c r="B29" s="7">
        <f t="shared" si="3"/>
        <v>42699</v>
      </c>
      <c r="C29" s="20"/>
      <c r="D29" s="18">
        <f t="shared" si="4"/>
        <v>0</v>
      </c>
      <c r="E29" s="41" t="str">
        <f t="shared" si="7"/>
        <v/>
      </c>
      <c r="F29" s="41" t="str">
        <f t="shared" si="0"/>
        <v/>
      </c>
      <c r="G29" s="41" t="str">
        <f t="shared" si="1"/>
        <v/>
      </c>
      <c r="H29" s="41" t="str">
        <f t="shared" si="5"/>
        <v/>
      </c>
      <c r="I29" s="22"/>
    </row>
    <row r="30" spans="1:9" x14ac:dyDescent="0.25">
      <c r="A30" s="23">
        <f t="shared" si="2"/>
        <v>48</v>
      </c>
      <c r="B30" s="7">
        <f t="shared" si="3"/>
        <v>42700</v>
      </c>
      <c r="C30" s="20"/>
      <c r="D30" s="18">
        <f t="shared" si="4"/>
        <v>0</v>
      </c>
      <c r="E30" s="41" t="str">
        <f t="shared" si="7"/>
        <v/>
      </c>
      <c r="F30" s="41" t="str">
        <f t="shared" si="0"/>
        <v/>
      </c>
      <c r="G30" s="41" t="str">
        <f t="shared" si="1"/>
        <v/>
      </c>
      <c r="H30" s="41" t="str">
        <f t="shared" si="5"/>
        <v/>
      </c>
      <c r="I30" s="22"/>
    </row>
    <row r="31" spans="1:9" x14ac:dyDescent="0.25">
      <c r="A31" s="23">
        <f t="shared" si="2"/>
        <v>49</v>
      </c>
      <c r="B31" s="7">
        <f t="shared" si="3"/>
        <v>42701</v>
      </c>
      <c r="C31" s="20"/>
      <c r="D31" s="18">
        <f t="shared" si="4"/>
        <v>0</v>
      </c>
      <c r="E31" s="41">
        <f t="shared" si="7"/>
        <v>0</v>
      </c>
      <c r="F31" s="41">
        <f t="shared" si="0"/>
        <v>0</v>
      </c>
      <c r="G31" s="41">
        <f t="shared" si="1"/>
        <v>0</v>
      </c>
      <c r="H31" s="41" t="str">
        <f t="shared" si="5"/>
        <v/>
      </c>
      <c r="I31" s="22"/>
    </row>
    <row r="32" spans="1:9" x14ac:dyDescent="0.25">
      <c r="A32" s="23">
        <f t="shared" si="2"/>
        <v>49</v>
      </c>
      <c r="B32" s="7">
        <f t="shared" si="3"/>
        <v>42702</v>
      </c>
      <c r="C32" s="20">
        <v>8</v>
      </c>
      <c r="D32" s="18">
        <f t="shared" si="4"/>
        <v>8</v>
      </c>
      <c r="E32" s="41">
        <f>D32</f>
        <v>8</v>
      </c>
      <c r="F32" s="41">
        <f>IF(E32&gt;7,E32-7,0)</f>
        <v>1</v>
      </c>
      <c r="G32" s="41">
        <f>F32</f>
        <v>1</v>
      </c>
      <c r="H32" s="41" t="str">
        <f t="shared" si="5"/>
        <v/>
      </c>
      <c r="I32" s="22"/>
    </row>
    <row r="33" spans="1:9" x14ac:dyDescent="0.25">
      <c r="A33" s="23">
        <f t="shared" si="2"/>
        <v>49</v>
      </c>
      <c r="B33" s="7">
        <f t="shared" si="3"/>
        <v>42703</v>
      </c>
      <c r="C33" s="20">
        <v>8</v>
      </c>
      <c r="D33" s="18">
        <f t="shared" si="4"/>
        <v>8</v>
      </c>
      <c r="E33" s="41">
        <f t="shared" ref="E33:E34" si="8">D33</f>
        <v>8</v>
      </c>
      <c r="F33" s="41">
        <f t="shared" ref="F33:F34" si="9">IF(E33&gt;7,E33-7,0)</f>
        <v>1</v>
      </c>
      <c r="G33" s="41">
        <f t="shared" ref="G33:G34" si="10">F33</f>
        <v>1</v>
      </c>
      <c r="H33" s="41" t="str">
        <f t="shared" si="5"/>
        <v/>
      </c>
      <c r="I33" s="22"/>
    </row>
    <row r="34" spans="1:9" x14ac:dyDescent="0.25">
      <c r="A34" s="23">
        <f t="shared" si="2"/>
        <v>49</v>
      </c>
      <c r="B34" s="7">
        <f t="shared" si="3"/>
        <v>42704</v>
      </c>
      <c r="C34" s="27">
        <v>8</v>
      </c>
      <c r="D34" s="18">
        <f t="shared" si="4"/>
        <v>8</v>
      </c>
      <c r="E34" s="41">
        <f t="shared" si="8"/>
        <v>8</v>
      </c>
      <c r="F34" s="41">
        <f t="shared" si="9"/>
        <v>1</v>
      </c>
      <c r="G34" s="41">
        <f t="shared" si="10"/>
        <v>1</v>
      </c>
      <c r="H34" s="41" t="str">
        <f t="shared" si="5"/>
        <v/>
      </c>
      <c r="I34" s="29"/>
    </row>
    <row r="35" spans="1:9" x14ac:dyDescent="0.25">
      <c r="A35" s="24"/>
      <c r="C35" s="32" t="s">
        <v>0</v>
      </c>
      <c r="D35" s="33">
        <f>SUM(D5:D34)</f>
        <v>64</v>
      </c>
      <c r="E35" s="48">
        <f>SUM(E5:E34)</f>
        <v>64</v>
      </c>
      <c r="F35" s="48">
        <f>SUM(F5:F34)</f>
        <v>8</v>
      </c>
      <c r="G35" s="48">
        <f>SUM(G5:G34)</f>
        <v>8</v>
      </c>
      <c r="H35" s="48">
        <f>SUM(H5:H34)</f>
        <v>0</v>
      </c>
      <c r="I35" s="29"/>
    </row>
  </sheetData>
  <mergeCells count="1">
    <mergeCell ref="C3:D3"/>
  </mergeCells>
  <conditionalFormatting sqref="B6:B17 B19:B34">
    <cfRule type="expression" dxfId="16" priority="1" stopIfTrue="1">
      <formula>COUNTIF(fériés,B6)&lt;&gt;0</formula>
    </cfRule>
    <cfRule type="expression" dxfId="15" priority="2" stopIfTrue="1">
      <formula>OR(MOD(B6,7)=1,MOD(B6,7)=0)</formula>
    </cfRule>
  </conditionalFormatting>
  <conditionalFormatting sqref="B5">
    <cfRule type="expression" dxfId="14" priority="3" stopIfTrue="1">
      <formula>COUNTIF(fériés,B5)&lt;&gt;0</formula>
    </cfRule>
    <cfRule type="expression" dxfId="13" priority="4" stopIfTrue="1">
      <formula>OR(MOD(B5,7)=1,MOD(B5,7)=0)</formula>
    </cfRule>
  </conditionalFormatting>
  <conditionalFormatting sqref="B18">
    <cfRule type="expression" dxfId="12" priority="5" stopIfTrue="1">
      <formula>COUNTIF(fériés,B18)&lt;&gt;0</formula>
    </cfRule>
    <cfRule type="expression" dxfId="11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showGridLines="0" workbookViewId="0">
      <selection activeCell="F8" sqref="F8"/>
    </sheetView>
  </sheetViews>
  <sheetFormatPr baseColWidth="10" defaultRowHeight="15" x14ac:dyDescent="0.25"/>
  <cols>
    <col min="2" max="2" width="19.42578125" bestFit="1" customWidth="1"/>
    <col min="3" max="3" width="9.7109375" customWidth="1"/>
    <col min="4" max="4" width="8.140625" bestFit="1" customWidth="1"/>
    <col min="5" max="5" width="10.7109375" customWidth="1"/>
    <col min="6" max="8" width="8.140625" bestFit="1" customWidth="1"/>
    <col min="9" max="9" width="22" customWidth="1"/>
  </cols>
  <sheetData>
    <row r="1" spans="1:9" ht="18.75" x14ac:dyDescent="0.3">
      <c r="B1" s="36">
        <f>DATE(YEAR(Janvier!B5),MONTH(Janvier!B5)+11,1)</f>
        <v>42705</v>
      </c>
    </row>
    <row r="3" spans="1:9" x14ac:dyDescent="0.25">
      <c r="C3" s="43" t="s">
        <v>42</v>
      </c>
      <c r="D3" s="43"/>
      <c r="E3" s="1"/>
      <c r="F3" s="1"/>
      <c r="G3" s="1"/>
      <c r="H3" s="1"/>
      <c r="I3" s="1"/>
    </row>
    <row r="4" spans="1:9" ht="33.75" x14ac:dyDescent="0.25">
      <c r="A4" s="2" t="s">
        <v>36</v>
      </c>
      <c r="B4" s="2" t="s">
        <v>1</v>
      </c>
      <c r="C4" s="42" t="s">
        <v>41</v>
      </c>
      <c r="D4" s="3" t="s">
        <v>0</v>
      </c>
      <c r="E4" s="3" t="s">
        <v>32</v>
      </c>
      <c r="F4" s="3" t="s">
        <v>31</v>
      </c>
      <c r="G4" s="3" t="s">
        <v>33</v>
      </c>
      <c r="H4" s="3" t="s">
        <v>34</v>
      </c>
      <c r="I4" s="21" t="s">
        <v>35</v>
      </c>
    </row>
    <row r="5" spans="1:9" x14ac:dyDescent="0.25">
      <c r="A5" s="23">
        <f>WEEKNUM(B5)</f>
        <v>49</v>
      </c>
      <c r="B5" s="7">
        <f>B1</f>
        <v>42705</v>
      </c>
      <c r="C5" s="20">
        <v>8</v>
      </c>
      <c r="D5" s="18">
        <f>C5</f>
        <v>8</v>
      </c>
      <c r="E5" s="41">
        <f>D5</f>
        <v>8</v>
      </c>
      <c r="F5" s="41">
        <f>IF(E5&gt;7,E5-7,0)</f>
        <v>1</v>
      </c>
      <c r="G5" s="41">
        <f>F5</f>
        <v>1</v>
      </c>
      <c r="H5" s="41" t="str">
        <f>IF(AND(ROW($B5)&gt;6,WEEKDAY($B5)=1),IF(E5&gt;=44,F5-G5,""),"")</f>
        <v/>
      </c>
      <c r="I5" s="22"/>
    </row>
    <row r="6" spans="1:9" x14ac:dyDescent="0.25">
      <c r="A6" s="23">
        <f t="shared" ref="A6:A35" si="0">WEEKNUM(B6)</f>
        <v>49</v>
      </c>
      <c r="B6" s="7">
        <f t="shared" ref="B6:B35" si="1">B5+1</f>
        <v>42706</v>
      </c>
      <c r="C6" s="20">
        <v>8</v>
      </c>
      <c r="D6" s="18">
        <f t="shared" ref="D6:D35" si="2">C6</f>
        <v>8</v>
      </c>
      <c r="E6" s="41">
        <f>D6</f>
        <v>8</v>
      </c>
      <c r="F6" s="41">
        <f>IF(E6&gt;7,E6-7,0)</f>
        <v>1</v>
      </c>
      <c r="G6" s="41">
        <f>F6</f>
        <v>1</v>
      </c>
      <c r="H6" s="41" t="str">
        <f t="shared" ref="H6:H35" si="3">IF(AND(ROW($B6)&gt;6,WEEKDAY($B6)=1),IF(E6&gt;=44,F6-G6,""),"")</f>
        <v/>
      </c>
      <c r="I6" s="22"/>
    </row>
    <row r="7" spans="1:9" x14ac:dyDescent="0.25">
      <c r="A7" s="23">
        <f t="shared" si="0"/>
        <v>49</v>
      </c>
      <c r="B7" s="7">
        <f t="shared" si="1"/>
        <v>42707</v>
      </c>
      <c r="C7" s="20"/>
      <c r="D7" s="18">
        <f t="shared" si="2"/>
        <v>0</v>
      </c>
      <c r="E7" s="41" t="str">
        <f>IF(AND(ROW($B7)&gt;6,WEEKDAY($B7)=1),SUM(D1:D7),"")</f>
        <v/>
      </c>
      <c r="F7" s="41" t="str">
        <f t="shared" ref="F5:F35" si="4">IF(AND(ROW($B7)&gt;6,WEEKDAY($B7)=1),IF(E7&gt;35,E7-35,0),"")</f>
        <v/>
      </c>
      <c r="G7" s="41" t="str">
        <f t="shared" ref="G5:G35" si="5">IF(AND(ROW($B7)&gt;6,WEEKDAY($B7)=1),IF(E7&gt;=44,8,IF(E7&gt;35,E7-35,0)),"")</f>
        <v/>
      </c>
      <c r="H7" s="41" t="str">
        <f t="shared" si="3"/>
        <v/>
      </c>
      <c r="I7" s="22"/>
    </row>
    <row r="8" spans="1:9" x14ac:dyDescent="0.25">
      <c r="A8" s="23">
        <f t="shared" si="0"/>
        <v>50</v>
      </c>
      <c r="B8" s="7">
        <f t="shared" si="1"/>
        <v>42708</v>
      </c>
      <c r="C8" s="20"/>
      <c r="D8" s="18">
        <f t="shared" si="2"/>
        <v>0</v>
      </c>
      <c r="E8" s="41">
        <f>IF(AND(ROW($B8)&gt;6,WEEKDAY($B8)=1),SUM(D2:D8),"")</f>
        <v>16</v>
      </c>
      <c r="F8" s="41">
        <f t="shared" si="4"/>
        <v>0</v>
      </c>
      <c r="G8" s="41">
        <f t="shared" si="5"/>
        <v>0</v>
      </c>
      <c r="H8" s="41" t="str">
        <f t="shared" si="3"/>
        <v/>
      </c>
      <c r="I8" s="22"/>
    </row>
    <row r="9" spans="1:9" x14ac:dyDescent="0.25">
      <c r="A9" s="23">
        <f t="shared" si="0"/>
        <v>50</v>
      </c>
      <c r="B9" s="7">
        <f t="shared" si="1"/>
        <v>42709</v>
      </c>
      <c r="C9" s="20"/>
      <c r="D9" s="18">
        <f t="shared" si="2"/>
        <v>0</v>
      </c>
      <c r="E9" s="41" t="str">
        <f>IF(AND(ROW($B9)&gt;6,WEEKDAY($B9)=1),SUM(D3:D9),"")</f>
        <v/>
      </c>
      <c r="F9" s="41" t="str">
        <f t="shared" si="4"/>
        <v/>
      </c>
      <c r="G9" s="41" t="str">
        <f t="shared" si="5"/>
        <v/>
      </c>
      <c r="H9" s="41" t="str">
        <f t="shared" si="3"/>
        <v/>
      </c>
      <c r="I9" s="22"/>
    </row>
    <row r="10" spans="1:9" x14ac:dyDescent="0.25">
      <c r="A10" s="23">
        <f t="shared" si="0"/>
        <v>50</v>
      </c>
      <c r="B10" s="7">
        <f t="shared" si="1"/>
        <v>42710</v>
      </c>
      <c r="C10" s="20"/>
      <c r="D10" s="18">
        <f t="shared" si="2"/>
        <v>0</v>
      </c>
      <c r="E10" s="41"/>
      <c r="F10" s="41" t="str">
        <f t="shared" si="4"/>
        <v/>
      </c>
      <c r="G10" s="41" t="str">
        <f t="shared" si="5"/>
        <v/>
      </c>
      <c r="H10" s="41" t="str">
        <f t="shared" si="3"/>
        <v/>
      </c>
      <c r="I10" s="22"/>
    </row>
    <row r="11" spans="1:9" x14ac:dyDescent="0.25">
      <c r="A11" s="23">
        <f t="shared" si="0"/>
        <v>50</v>
      </c>
      <c r="B11" s="7">
        <f t="shared" si="1"/>
        <v>42711</v>
      </c>
      <c r="C11" s="20"/>
      <c r="D11" s="18">
        <f t="shared" si="2"/>
        <v>0</v>
      </c>
      <c r="E11" s="41" t="str">
        <f>IF(AND(ROW($B11)&gt;6,WEEKDAY($B11)=1),SUM(D5:D11),"")</f>
        <v/>
      </c>
      <c r="F11" s="41" t="str">
        <f t="shared" si="4"/>
        <v/>
      </c>
      <c r="G11" s="41" t="str">
        <f t="shared" si="5"/>
        <v/>
      </c>
      <c r="H11" s="41" t="str">
        <f t="shared" si="3"/>
        <v/>
      </c>
      <c r="I11" s="22"/>
    </row>
    <row r="12" spans="1:9" x14ac:dyDescent="0.25">
      <c r="A12" s="23">
        <f t="shared" si="0"/>
        <v>50</v>
      </c>
      <c r="B12" s="7">
        <f t="shared" si="1"/>
        <v>42712</v>
      </c>
      <c r="C12" s="20"/>
      <c r="D12" s="18">
        <f t="shared" si="2"/>
        <v>0</v>
      </c>
      <c r="E12" s="41" t="str">
        <f>IF(AND(ROW($B12)&gt;6,WEEKDAY($B12)=1),SUM(D6:D12),"")</f>
        <v/>
      </c>
      <c r="F12" s="41" t="str">
        <f t="shared" si="4"/>
        <v/>
      </c>
      <c r="G12" s="41" t="str">
        <f t="shared" si="5"/>
        <v/>
      </c>
      <c r="H12" s="41" t="str">
        <f t="shared" si="3"/>
        <v/>
      </c>
      <c r="I12" s="22"/>
    </row>
    <row r="13" spans="1:9" x14ac:dyDescent="0.25">
      <c r="A13" s="23">
        <f t="shared" si="0"/>
        <v>50</v>
      </c>
      <c r="B13" s="7">
        <f t="shared" si="1"/>
        <v>42713</v>
      </c>
      <c r="C13" s="20"/>
      <c r="D13" s="18">
        <f t="shared" si="2"/>
        <v>0</v>
      </c>
      <c r="E13" s="41" t="str">
        <f>IF(AND(ROW($B13)&gt;6,WEEKDAY($B13)=1),SUM(D7:D13),"")</f>
        <v/>
      </c>
      <c r="F13" s="41" t="str">
        <f t="shared" si="4"/>
        <v/>
      </c>
      <c r="G13" s="41" t="str">
        <f t="shared" si="5"/>
        <v/>
      </c>
      <c r="H13" s="41" t="str">
        <f t="shared" si="3"/>
        <v/>
      </c>
      <c r="I13" s="22"/>
    </row>
    <row r="14" spans="1:9" x14ac:dyDescent="0.25">
      <c r="A14" s="23">
        <f t="shared" si="0"/>
        <v>50</v>
      </c>
      <c r="B14" s="7">
        <f t="shared" si="1"/>
        <v>42714</v>
      </c>
      <c r="C14" s="20"/>
      <c r="D14" s="18">
        <f t="shared" si="2"/>
        <v>0</v>
      </c>
      <c r="E14" s="41" t="str">
        <f t="shared" ref="E14:E34" si="6">IF(AND(ROW($B14)&gt;6,WEEKDAY($B14)=1),SUM(D8:D14),"")</f>
        <v/>
      </c>
      <c r="F14" s="41" t="str">
        <f t="shared" si="4"/>
        <v/>
      </c>
      <c r="G14" s="41" t="str">
        <f t="shared" si="5"/>
        <v/>
      </c>
      <c r="H14" s="41" t="str">
        <f t="shared" si="3"/>
        <v/>
      </c>
      <c r="I14" s="22"/>
    </row>
    <row r="15" spans="1:9" x14ac:dyDescent="0.25">
      <c r="A15" s="23">
        <f t="shared" si="0"/>
        <v>51</v>
      </c>
      <c r="B15" s="7">
        <f t="shared" si="1"/>
        <v>42715</v>
      </c>
      <c r="C15" s="20"/>
      <c r="D15" s="18">
        <f t="shared" si="2"/>
        <v>0</v>
      </c>
      <c r="E15" s="41">
        <f t="shared" si="6"/>
        <v>0</v>
      </c>
      <c r="F15" s="41">
        <f t="shared" si="4"/>
        <v>0</v>
      </c>
      <c r="G15" s="41">
        <f t="shared" si="5"/>
        <v>0</v>
      </c>
      <c r="H15" s="41" t="str">
        <f t="shared" si="3"/>
        <v/>
      </c>
      <c r="I15" s="22"/>
    </row>
    <row r="16" spans="1:9" x14ac:dyDescent="0.25">
      <c r="A16" s="23">
        <f t="shared" si="0"/>
        <v>51</v>
      </c>
      <c r="B16" s="7">
        <f t="shared" si="1"/>
        <v>42716</v>
      </c>
      <c r="C16" s="20"/>
      <c r="D16" s="18">
        <f t="shared" si="2"/>
        <v>0</v>
      </c>
      <c r="E16" s="41" t="str">
        <f t="shared" si="6"/>
        <v/>
      </c>
      <c r="F16" s="41" t="str">
        <f t="shared" si="4"/>
        <v/>
      </c>
      <c r="G16" s="41" t="str">
        <f t="shared" si="5"/>
        <v/>
      </c>
      <c r="H16" s="41" t="str">
        <f t="shared" si="3"/>
        <v/>
      </c>
      <c r="I16" s="22"/>
    </row>
    <row r="17" spans="1:9" x14ac:dyDescent="0.25">
      <c r="A17" s="23">
        <f t="shared" si="0"/>
        <v>51</v>
      </c>
      <c r="B17" s="7">
        <f t="shared" si="1"/>
        <v>42717</v>
      </c>
      <c r="C17" s="20"/>
      <c r="D17" s="18">
        <f t="shared" si="2"/>
        <v>0</v>
      </c>
      <c r="E17" s="41" t="str">
        <f t="shared" si="6"/>
        <v/>
      </c>
      <c r="F17" s="41" t="str">
        <f t="shared" si="4"/>
        <v/>
      </c>
      <c r="G17" s="41" t="str">
        <f t="shared" si="5"/>
        <v/>
      </c>
      <c r="H17" s="41" t="str">
        <f t="shared" si="3"/>
        <v/>
      </c>
      <c r="I17" s="22"/>
    </row>
    <row r="18" spans="1:9" x14ac:dyDescent="0.25">
      <c r="A18" s="23">
        <f t="shared" si="0"/>
        <v>51</v>
      </c>
      <c r="B18" s="7">
        <f t="shared" si="1"/>
        <v>42718</v>
      </c>
      <c r="C18" s="20"/>
      <c r="D18" s="18">
        <f t="shared" si="2"/>
        <v>0</v>
      </c>
      <c r="E18" s="41" t="str">
        <f t="shared" si="6"/>
        <v/>
      </c>
      <c r="F18" s="41" t="str">
        <f t="shared" si="4"/>
        <v/>
      </c>
      <c r="G18" s="41" t="str">
        <f t="shared" si="5"/>
        <v/>
      </c>
      <c r="H18" s="41" t="str">
        <f t="shared" si="3"/>
        <v/>
      </c>
      <c r="I18" s="22"/>
    </row>
    <row r="19" spans="1:9" x14ac:dyDescent="0.25">
      <c r="A19" s="23">
        <f t="shared" si="0"/>
        <v>51</v>
      </c>
      <c r="B19" s="7">
        <f t="shared" si="1"/>
        <v>42719</v>
      </c>
      <c r="C19" s="20"/>
      <c r="D19" s="18">
        <f t="shared" si="2"/>
        <v>0</v>
      </c>
      <c r="E19" s="41" t="str">
        <f t="shared" si="6"/>
        <v/>
      </c>
      <c r="F19" s="41" t="str">
        <f t="shared" si="4"/>
        <v/>
      </c>
      <c r="G19" s="41" t="str">
        <f t="shared" si="5"/>
        <v/>
      </c>
      <c r="H19" s="41" t="str">
        <f t="shared" si="3"/>
        <v/>
      </c>
      <c r="I19" s="22"/>
    </row>
    <row r="20" spans="1:9" x14ac:dyDescent="0.25">
      <c r="A20" s="23">
        <f t="shared" si="0"/>
        <v>51</v>
      </c>
      <c r="B20" s="7">
        <f t="shared" si="1"/>
        <v>42720</v>
      </c>
      <c r="C20" s="20"/>
      <c r="D20" s="18">
        <f t="shared" si="2"/>
        <v>0</v>
      </c>
      <c r="E20" s="41" t="str">
        <f t="shared" si="6"/>
        <v/>
      </c>
      <c r="F20" s="41" t="str">
        <f t="shared" si="4"/>
        <v/>
      </c>
      <c r="G20" s="41" t="str">
        <f t="shared" si="5"/>
        <v/>
      </c>
      <c r="H20" s="41" t="str">
        <f t="shared" si="3"/>
        <v/>
      </c>
      <c r="I20" s="22"/>
    </row>
    <row r="21" spans="1:9" x14ac:dyDescent="0.25">
      <c r="A21" s="23">
        <f t="shared" si="0"/>
        <v>51</v>
      </c>
      <c r="B21" s="7">
        <f t="shared" si="1"/>
        <v>42721</v>
      </c>
      <c r="C21" s="20"/>
      <c r="D21" s="18">
        <f t="shared" si="2"/>
        <v>0</v>
      </c>
      <c r="E21" s="41" t="str">
        <f t="shared" si="6"/>
        <v/>
      </c>
      <c r="F21" s="41" t="str">
        <f t="shared" si="4"/>
        <v/>
      </c>
      <c r="G21" s="41" t="str">
        <f t="shared" si="5"/>
        <v/>
      </c>
      <c r="H21" s="41" t="str">
        <f t="shared" si="3"/>
        <v/>
      </c>
      <c r="I21" s="22"/>
    </row>
    <row r="22" spans="1:9" x14ac:dyDescent="0.25">
      <c r="A22" s="23">
        <f t="shared" si="0"/>
        <v>52</v>
      </c>
      <c r="B22" s="7">
        <f t="shared" si="1"/>
        <v>42722</v>
      </c>
      <c r="C22" s="20"/>
      <c r="D22" s="18">
        <f t="shared" si="2"/>
        <v>0</v>
      </c>
      <c r="E22" s="41">
        <f t="shared" si="6"/>
        <v>0</v>
      </c>
      <c r="F22" s="41">
        <f t="shared" si="4"/>
        <v>0</v>
      </c>
      <c r="G22" s="41">
        <f t="shared" si="5"/>
        <v>0</v>
      </c>
      <c r="H22" s="41" t="str">
        <f t="shared" si="3"/>
        <v/>
      </c>
      <c r="I22" s="22"/>
    </row>
    <row r="23" spans="1:9" x14ac:dyDescent="0.25">
      <c r="A23" s="23">
        <f t="shared" si="0"/>
        <v>52</v>
      </c>
      <c r="B23" s="7">
        <f t="shared" si="1"/>
        <v>42723</v>
      </c>
      <c r="C23" s="20"/>
      <c r="D23" s="18">
        <f t="shared" si="2"/>
        <v>0</v>
      </c>
      <c r="E23" s="41" t="str">
        <f t="shared" si="6"/>
        <v/>
      </c>
      <c r="F23" s="41" t="str">
        <f t="shared" si="4"/>
        <v/>
      </c>
      <c r="G23" s="41" t="str">
        <f t="shared" si="5"/>
        <v/>
      </c>
      <c r="H23" s="41" t="str">
        <f t="shared" si="3"/>
        <v/>
      </c>
      <c r="I23" s="22"/>
    </row>
    <row r="24" spans="1:9" x14ac:dyDescent="0.25">
      <c r="A24" s="23">
        <f t="shared" si="0"/>
        <v>52</v>
      </c>
      <c r="B24" s="7">
        <f t="shared" si="1"/>
        <v>42724</v>
      </c>
      <c r="C24" s="20"/>
      <c r="D24" s="18">
        <f t="shared" si="2"/>
        <v>0</v>
      </c>
      <c r="E24" s="41" t="str">
        <f t="shared" si="6"/>
        <v/>
      </c>
      <c r="F24" s="41" t="str">
        <f t="shared" si="4"/>
        <v/>
      </c>
      <c r="G24" s="41" t="str">
        <f t="shared" si="5"/>
        <v/>
      </c>
      <c r="H24" s="41" t="str">
        <f t="shared" si="3"/>
        <v/>
      </c>
      <c r="I24" s="22"/>
    </row>
    <row r="25" spans="1:9" x14ac:dyDescent="0.25">
      <c r="A25" s="23">
        <f t="shared" si="0"/>
        <v>52</v>
      </c>
      <c r="B25" s="7">
        <f t="shared" si="1"/>
        <v>42725</v>
      </c>
      <c r="C25" s="20"/>
      <c r="D25" s="18">
        <f t="shared" si="2"/>
        <v>0</v>
      </c>
      <c r="E25" s="41" t="str">
        <f t="shared" si="6"/>
        <v/>
      </c>
      <c r="F25" s="41" t="str">
        <f t="shared" si="4"/>
        <v/>
      </c>
      <c r="G25" s="41" t="str">
        <f t="shared" si="5"/>
        <v/>
      </c>
      <c r="H25" s="41" t="str">
        <f t="shared" si="3"/>
        <v/>
      </c>
      <c r="I25" s="22"/>
    </row>
    <row r="26" spans="1:9" x14ac:dyDescent="0.25">
      <c r="A26" s="23">
        <f t="shared" si="0"/>
        <v>52</v>
      </c>
      <c r="B26" s="7">
        <f t="shared" si="1"/>
        <v>42726</v>
      </c>
      <c r="C26" s="20"/>
      <c r="D26" s="18">
        <f t="shared" si="2"/>
        <v>0</v>
      </c>
      <c r="E26" s="41" t="str">
        <f t="shared" si="6"/>
        <v/>
      </c>
      <c r="F26" s="41" t="str">
        <f t="shared" si="4"/>
        <v/>
      </c>
      <c r="G26" s="41" t="str">
        <f t="shared" si="5"/>
        <v/>
      </c>
      <c r="H26" s="41" t="str">
        <f t="shared" si="3"/>
        <v/>
      </c>
      <c r="I26" s="22"/>
    </row>
    <row r="27" spans="1:9" x14ac:dyDescent="0.25">
      <c r="A27" s="23">
        <f t="shared" si="0"/>
        <v>52</v>
      </c>
      <c r="B27" s="7">
        <f t="shared" si="1"/>
        <v>42727</v>
      </c>
      <c r="C27" s="20"/>
      <c r="D27" s="18">
        <f t="shared" si="2"/>
        <v>0</v>
      </c>
      <c r="E27" s="41" t="str">
        <f t="shared" si="6"/>
        <v/>
      </c>
      <c r="F27" s="41" t="str">
        <f t="shared" si="4"/>
        <v/>
      </c>
      <c r="G27" s="41" t="str">
        <f t="shared" si="5"/>
        <v/>
      </c>
      <c r="H27" s="41" t="str">
        <f t="shared" si="3"/>
        <v/>
      </c>
      <c r="I27" s="22"/>
    </row>
    <row r="28" spans="1:9" x14ac:dyDescent="0.25">
      <c r="A28" s="23">
        <f t="shared" si="0"/>
        <v>52</v>
      </c>
      <c r="B28" s="7">
        <f t="shared" si="1"/>
        <v>42728</v>
      </c>
      <c r="C28" s="20"/>
      <c r="D28" s="18">
        <f t="shared" si="2"/>
        <v>0</v>
      </c>
      <c r="E28" s="41" t="str">
        <f t="shared" si="6"/>
        <v/>
      </c>
      <c r="F28" s="41" t="str">
        <f t="shared" si="4"/>
        <v/>
      </c>
      <c r="G28" s="41" t="str">
        <f t="shared" si="5"/>
        <v/>
      </c>
      <c r="H28" s="41" t="str">
        <f t="shared" si="3"/>
        <v/>
      </c>
      <c r="I28" s="22"/>
    </row>
    <row r="29" spans="1:9" x14ac:dyDescent="0.25">
      <c r="A29" s="23">
        <f t="shared" si="0"/>
        <v>53</v>
      </c>
      <c r="B29" s="7">
        <f t="shared" si="1"/>
        <v>42729</v>
      </c>
      <c r="C29" s="20"/>
      <c r="D29" s="18">
        <f t="shared" si="2"/>
        <v>0</v>
      </c>
      <c r="E29" s="41">
        <f t="shared" si="6"/>
        <v>0</v>
      </c>
      <c r="F29" s="41">
        <f t="shared" si="4"/>
        <v>0</v>
      </c>
      <c r="G29" s="41">
        <f t="shared" si="5"/>
        <v>0</v>
      </c>
      <c r="H29" s="41" t="str">
        <f t="shared" si="3"/>
        <v/>
      </c>
      <c r="I29" s="22"/>
    </row>
    <row r="30" spans="1:9" x14ac:dyDescent="0.25">
      <c r="A30" s="23">
        <f t="shared" si="0"/>
        <v>53</v>
      </c>
      <c r="B30" s="7">
        <f t="shared" si="1"/>
        <v>42730</v>
      </c>
      <c r="C30" s="20"/>
      <c r="D30" s="18">
        <f t="shared" si="2"/>
        <v>0</v>
      </c>
      <c r="E30" s="41" t="str">
        <f t="shared" si="6"/>
        <v/>
      </c>
      <c r="F30" s="41" t="str">
        <f t="shared" si="4"/>
        <v/>
      </c>
      <c r="G30" s="41" t="str">
        <f t="shared" si="5"/>
        <v/>
      </c>
      <c r="H30" s="41" t="str">
        <f t="shared" si="3"/>
        <v/>
      </c>
      <c r="I30" s="22"/>
    </row>
    <row r="31" spans="1:9" x14ac:dyDescent="0.25">
      <c r="A31" s="23">
        <f t="shared" si="0"/>
        <v>53</v>
      </c>
      <c r="B31" s="7">
        <f t="shared" si="1"/>
        <v>42731</v>
      </c>
      <c r="C31" s="20"/>
      <c r="D31" s="18">
        <f t="shared" si="2"/>
        <v>0</v>
      </c>
      <c r="E31" s="41" t="str">
        <f t="shared" si="6"/>
        <v/>
      </c>
      <c r="F31" s="41" t="str">
        <f t="shared" si="4"/>
        <v/>
      </c>
      <c r="G31" s="41" t="str">
        <f t="shared" si="5"/>
        <v/>
      </c>
      <c r="H31" s="41" t="str">
        <f t="shared" si="3"/>
        <v/>
      </c>
      <c r="I31" s="22"/>
    </row>
    <row r="32" spans="1:9" x14ac:dyDescent="0.25">
      <c r="A32" s="23">
        <f t="shared" si="0"/>
        <v>53</v>
      </c>
      <c r="B32" s="7">
        <f t="shared" si="1"/>
        <v>42732</v>
      </c>
      <c r="C32" s="20"/>
      <c r="D32" s="18">
        <f t="shared" si="2"/>
        <v>0</v>
      </c>
      <c r="E32" s="41" t="str">
        <f t="shared" si="6"/>
        <v/>
      </c>
      <c r="F32" s="41" t="str">
        <f t="shared" si="4"/>
        <v/>
      </c>
      <c r="G32" s="41" t="str">
        <f t="shared" si="5"/>
        <v/>
      </c>
      <c r="H32" s="41" t="str">
        <f t="shared" si="3"/>
        <v/>
      </c>
      <c r="I32" s="22"/>
    </row>
    <row r="33" spans="1:9" x14ac:dyDescent="0.25">
      <c r="A33" s="23">
        <f t="shared" si="0"/>
        <v>53</v>
      </c>
      <c r="B33" s="7">
        <f t="shared" si="1"/>
        <v>42733</v>
      </c>
      <c r="C33" s="20"/>
      <c r="D33" s="18">
        <f t="shared" si="2"/>
        <v>0</v>
      </c>
      <c r="E33" s="41" t="str">
        <f t="shared" si="6"/>
        <v/>
      </c>
      <c r="F33" s="41" t="str">
        <f t="shared" si="4"/>
        <v/>
      </c>
      <c r="G33" s="41" t="str">
        <f t="shared" si="5"/>
        <v/>
      </c>
      <c r="H33" s="41" t="str">
        <f t="shared" si="3"/>
        <v/>
      </c>
      <c r="I33" s="22"/>
    </row>
    <row r="34" spans="1:9" x14ac:dyDescent="0.25">
      <c r="A34" s="23">
        <f t="shared" si="0"/>
        <v>53</v>
      </c>
      <c r="B34" s="7">
        <f t="shared" si="1"/>
        <v>42734</v>
      </c>
      <c r="C34" s="27"/>
      <c r="D34" s="18">
        <f t="shared" si="2"/>
        <v>0</v>
      </c>
      <c r="E34" s="41" t="str">
        <f t="shared" si="6"/>
        <v/>
      </c>
      <c r="F34" s="41" t="str">
        <f t="shared" si="4"/>
        <v/>
      </c>
      <c r="G34" s="41" t="str">
        <f t="shared" si="5"/>
        <v/>
      </c>
      <c r="H34" s="41" t="str">
        <f t="shared" si="3"/>
        <v/>
      </c>
      <c r="I34" s="29"/>
    </row>
    <row r="35" spans="1:9" x14ac:dyDescent="0.25">
      <c r="A35" s="23">
        <f t="shared" si="0"/>
        <v>53</v>
      </c>
      <c r="B35" s="7">
        <f t="shared" si="1"/>
        <v>42735</v>
      </c>
      <c r="C35" s="27"/>
      <c r="D35" s="18">
        <f t="shared" si="2"/>
        <v>0</v>
      </c>
      <c r="E35" s="41" t="str">
        <f>IF(AND(ROW($B35)&gt;6,WEEKDAY($B35)=1),SUM(D29:D35),"")</f>
        <v/>
      </c>
      <c r="F35" s="41" t="str">
        <f t="shared" si="4"/>
        <v/>
      </c>
      <c r="G35" s="41" t="str">
        <f t="shared" si="5"/>
        <v/>
      </c>
      <c r="H35" s="41" t="str">
        <f t="shared" si="3"/>
        <v/>
      </c>
      <c r="I35" s="29"/>
    </row>
    <row r="36" spans="1:9" x14ac:dyDescent="0.25">
      <c r="A36" s="24"/>
      <c r="C36" s="32" t="s">
        <v>0</v>
      </c>
      <c r="D36" s="33">
        <f>SUM(D5:D35)</f>
        <v>16</v>
      </c>
      <c r="E36" s="48">
        <f>SUM(E5:E35)</f>
        <v>32</v>
      </c>
      <c r="F36" s="48">
        <f>SUM(F5:F35)</f>
        <v>2</v>
      </c>
      <c r="G36" s="48">
        <f>SUM(G5:G35)</f>
        <v>2</v>
      </c>
      <c r="H36" s="48">
        <f>SUM(H5:H35)</f>
        <v>0</v>
      </c>
      <c r="I36" s="29"/>
    </row>
  </sheetData>
  <mergeCells count="1">
    <mergeCell ref="C3:D3"/>
  </mergeCells>
  <conditionalFormatting sqref="B6:B17 B19:B35">
    <cfRule type="expression" dxfId="10" priority="1" stopIfTrue="1">
      <formula>COUNTIF(fériés,B6)&lt;&gt;0</formula>
    </cfRule>
    <cfRule type="expression" dxfId="9" priority="2" stopIfTrue="1">
      <formula>OR(MOD(B6,7)=1,MOD(B6,7)=0)</formula>
    </cfRule>
  </conditionalFormatting>
  <conditionalFormatting sqref="B5">
    <cfRule type="expression" dxfId="8" priority="3" stopIfTrue="1">
      <formula>COUNTIF(fériés,B5)&lt;&gt;0</formula>
    </cfRule>
    <cfRule type="expression" dxfId="7" priority="4" stopIfTrue="1">
      <formula>OR(MOD(B5,7)=1,MOD(B5,7)=0)</formula>
    </cfRule>
  </conditionalFormatting>
  <conditionalFormatting sqref="B18">
    <cfRule type="expression" dxfId="6" priority="5" stopIfTrue="1">
      <formula>COUNTIF(fériés,B18)&lt;&gt;0</formula>
    </cfRule>
    <cfRule type="expression" dxfId="5" priority="6" stopIfTrue="1">
      <formula>OR(MOD(B18,7)=1,MOD(B18,7)=0)</formula>
    </cfRule>
  </conditionalFormatting>
  <pageMargins left="0.7" right="0.7" top="0.75" bottom="0.75" header="0.3" footer="0.3"/>
  <pageSetup paperSize="9" orientation="portrait" horizontalDpi="300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33"/>
  <sheetViews>
    <sheetView showGridLines="0" showRowColHeaders="0" zoomScale="90" workbookViewId="0">
      <selection activeCell="N29" sqref="N29"/>
    </sheetView>
  </sheetViews>
  <sheetFormatPr baseColWidth="10" defaultRowHeight="12.75" x14ac:dyDescent="0.2"/>
  <cols>
    <col min="1" max="1" width="3.140625" style="4" customWidth="1"/>
    <col min="2" max="9" width="12.140625" style="4" bestFit="1" customWidth="1"/>
    <col min="10" max="10" width="14.140625" style="4" bestFit="1" customWidth="1"/>
    <col min="11" max="11" width="12.140625" style="4" bestFit="1" customWidth="1"/>
    <col min="12" max="12" width="13" style="4" bestFit="1" customWidth="1"/>
    <col min="13" max="13" width="13.140625" style="4" bestFit="1" customWidth="1"/>
    <col min="14" max="14" width="7.28515625" style="4" customWidth="1"/>
    <col min="15" max="15" width="7" style="4" customWidth="1"/>
    <col min="16" max="16" width="5.28515625" style="4" customWidth="1"/>
    <col min="17" max="17" width="4.7109375" style="4" customWidth="1"/>
    <col min="18" max="18" width="4.140625" style="4" customWidth="1"/>
    <col min="19" max="19" width="4.42578125" style="4" customWidth="1"/>
    <col min="20" max="20" width="5.85546875" style="4" customWidth="1"/>
    <col min="21" max="21" width="4.85546875" style="4" customWidth="1"/>
    <col min="22" max="22" width="10.5703125" style="4" customWidth="1"/>
    <col min="23" max="23" width="7.85546875" style="4" customWidth="1"/>
    <col min="24" max="25" width="10.140625" style="4" customWidth="1"/>
    <col min="26" max="16384" width="11.42578125" style="4"/>
  </cols>
  <sheetData>
    <row r="1" spans="1:13" x14ac:dyDescent="0.2">
      <c r="B1" s="5">
        <f>YEAR(Janvier!B1)</f>
        <v>2016</v>
      </c>
    </row>
    <row r="2" spans="1:13" ht="15.75" x14ac:dyDescent="0.25">
      <c r="B2" s="16" t="s">
        <v>2</v>
      </c>
      <c r="C2" s="16" t="s">
        <v>3</v>
      </c>
      <c r="D2" s="16" t="s">
        <v>4</v>
      </c>
      <c r="E2" s="16" t="s">
        <v>5</v>
      </c>
      <c r="F2" s="16" t="s">
        <v>6</v>
      </c>
      <c r="G2" s="16" t="s">
        <v>7</v>
      </c>
      <c r="H2" s="16" t="s">
        <v>8</v>
      </c>
      <c r="I2" s="16" t="s">
        <v>9</v>
      </c>
      <c r="J2" s="16" t="s">
        <v>10</v>
      </c>
      <c r="K2" s="16" t="s">
        <v>11</v>
      </c>
      <c r="L2" s="16" t="s">
        <v>12</v>
      </c>
      <c r="M2" s="16" t="s">
        <v>13</v>
      </c>
    </row>
    <row r="3" spans="1:13" ht="15" x14ac:dyDescent="0.25">
      <c r="A3" s="6">
        <v>1</v>
      </c>
      <c r="B3" s="17">
        <f>DATE(an,1,1)</f>
        <v>42370</v>
      </c>
      <c r="C3" s="17">
        <f>DATE(an,2,1)</f>
        <v>42401</v>
      </c>
      <c r="D3" s="17">
        <f>DATE(an,3,1)</f>
        <v>42430</v>
      </c>
      <c r="E3" s="17">
        <f>DATE(an,4,1)</f>
        <v>42461</v>
      </c>
      <c r="F3" s="17">
        <f>DATE(an,5,1)</f>
        <v>42491</v>
      </c>
      <c r="G3" s="17">
        <f>DATE(an,6,1)</f>
        <v>42522</v>
      </c>
      <c r="H3" s="17">
        <f>DATE(an,7,1)</f>
        <v>42552</v>
      </c>
      <c r="I3" s="17">
        <f>DATE(an,8,1)</f>
        <v>42583</v>
      </c>
      <c r="J3" s="17">
        <f>DATE(an,9,1)</f>
        <v>42614</v>
      </c>
      <c r="K3" s="17">
        <f>DATE(an,10,1)</f>
        <v>42644</v>
      </c>
      <c r="L3" s="17">
        <f>DATE(an,11,1)</f>
        <v>42675</v>
      </c>
      <c r="M3" s="17">
        <f>DATE(an,12,1)</f>
        <v>42705</v>
      </c>
    </row>
    <row r="4" spans="1:13" ht="15" x14ac:dyDescent="0.25">
      <c r="A4" s="6">
        <v>2</v>
      </c>
      <c r="B4" s="17">
        <f t="shared" ref="B4:B21" si="0">B3+1</f>
        <v>42371</v>
      </c>
      <c r="C4" s="17">
        <f t="shared" ref="C4:C21" si="1">C3+1</f>
        <v>42402</v>
      </c>
      <c r="D4" s="17">
        <f t="shared" ref="D4:D21" si="2">D3+1</f>
        <v>42431</v>
      </c>
      <c r="E4" s="17">
        <f t="shared" ref="E4:M19" si="3">E3+1</f>
        <v>42462</v>
      </c>
      <c r="F4" s="17">
        <f t="shared" si="3"/>
        <v>42492</v>
      </c>
      <c r="G4" s="17">
        <f t="shared" si="3"/>
        <v>42523</v>
      </c>
      <c r="H4" s="17">
        <f t="shared" si="3"/>
        <v>42553</v>
      </c>
      <c r="I4" s="17">
        <f t="shared" si="3"/>
        <v>42584</v>
      </c>
      <c r="J4" s="17">
        <f t="shared" si="3"/>
        <v>42615</v>
      </c>
      <c r="K4" s="17">
        <f t="shared" si="3"/>
        <v>42645</v>
      </c>
      <c r="L4" s="17">
        <f t="shared" si="3"/>
        <v>42676</v>
      </c>
      <c r="M4" s="17">
        <f t="shared" si="3"/>
        <v>42706</v>
      </c>
    </row>
    <row r="5" spans="1:13" ht="15" x14ac:dyDescent="0.25">
      <c r="A5" s="6">
        <v>3</v>
      </c>
      <c r="B5" s="17">
        <f t="shared" si="0"/>
        <v>42372</v>
      </c>
      <c r="C5" s="17">
        <f t="shared" si="1"/>
        <v>42403</v>
      </c>
      <c r="D5" s="17">
        <f t="shared" si="2"/>
        <v>42432</v>
      </c>
      <c r="E5" s="17">
        <f t="shared" si="3"/>
        <v>42463</v>
      </c>
      <c r="F5" s="17">
        <f t="shared" si="3"/>
        <v>42493</v>
      </c>
      <c r="G5" s="17">
        <f t="shared" si="3"/>
        <v>42524</v>
      </c>
      <c r="H5" s="17">
        <f t="shared" si="3"/>
        <v>42554</v>
      </c>
      <c r="I5" s="17">
        <f t="shared" si="3"/>
        <v>42585</v>
      </c>
      <c r="J5" s="17">
        <f t="shared" si="3"/>
        <v>42616</v>
      </c>
      <c r="K5" s="17">
        <f t="shared" si="3"/>
        <v>42646</v>
      </c>
      <c r="L5" s="17">
        <f t="shared" si="3"/>
        <v>42677</v>
      </c>
      <c r="M5" s="17">
        <f t="shared" si="3"/>
        <v>42707</v>
      </c>
    </row>
    <row r="6" spans="1:13" ht="15" x14ac:dyDescent="0.25">
      <c r="A6" s="6">
        <v>4</v>
      </c>
      <c r="B6" s="17">
        <f t="shared" si="0"/>
        <v>42373</v>
      </c>
      <c r="C6" s="17">
        <f t="shared" si="1"/>
        <v>42404</v>
      </c>
      <c r="D6" s="17">
        <f t="shared" si="2"/>
        <v>42433</v>
      </c>
      <c r="E6" s="17">
        <f t="shared" si="3"/>
        <v>42464</v>
      </c>
      <c r="F6" s="17">
        <f t="shared" si="3"/>
        <v>42494</v>
      </c>
      <c r="G6" s="17">
        <f t="shared" si="3"/>
        <v>42525</v>
      </c>
      <c r="H6" s="17">
        <f t="shared" si="3"/>
        <v>42555</v>
      </c>
      <c r="I6" s="17">
        <f t="shared" si="3"/>
        <v>42586</v>
      </c>
      <c r="J6" s="17">
        <f t="shared" si="3"/>
        <v>42617</v>
      </c>
      <c r="K6" s="17">
        <f t="shared" si="3"/>
        <v>42647</v>
      </c>
      <c r="L6" s="17">
        <f t="shared" si="3"/>
        <v>42678</v>
      </c>
      <c r="M6" s="17">
        <f t="shared" si="3"/>
        <v>42708</v>
      </c>
    </row>
    <row r="7" spans="1:13" ht="15" x14ac:dyDescent="0.25">
      <c r="A7" s="6">
        <v>5</v>
      </c>
      <c r="B7" s="17">
        <f t="shared" si="0"/>
        <v>42374</v>
      </c>
      <c r="C7" s="17">
        <f t="shared" si="1"/>
        <v>42405</v>
      </c>
      <c r="D7" s="17">
        <f t="shared" si="2"/>
        <v>42434</v>
      </c>
      <c r="E7" s="17">
        <f t="shared" si="3"/>
        <v>42465</v>
      </c>
      <c r="F7" s="17">
        <f t="shared" si="3"/>
        <v>42495</v>
      </c>
      <c r="G7" s="17">
        <f t="shared" si="3"/>
        <v>42526</v>
      </c>
      <c r="H7" s="17">
        <f t="shared" si="3"/>
        <v>42556</v>
      </c>
      <c r="I7" s="17">
        <f t="shared" si="3"/>
        <v>42587</v>
      </c>
      <c r="J7" s="17">
        <f t="shared" si="3"/>
        <v>42618</v>
      </c>
      <c r="K7" s="17">
        <f t="shared" si="3"/>
        <v>42648</v>
      </c>
      <c r="L7" s="17">
        <f t="shared" si="3"/>
        <v>42679</v>
      </c>
      <c r="M7" s="17">
        <f t="shared" si="3"/>
        <v>42709</v>
      </c>
    </row>
    <row r="8" spans="1:13" ht="15" x14ac:dyDescent="0.25">
      <c r="A8" s="6">
        <v>6</v>
      </c>
      <c r="B8" s="17">
        <f t="shared" si="0"/>
        <v>42375</v>
      </c>
      <c r="C8" s="17">
        <f t="shared" si="1"/>
        <v>42406</v>
      </c>
      <c r="D8" s="17">
        <f t="shared" si="2"/>
        <v>42435</v>
      </c>
      <c r="E8" s="17">
        <f t="shared" si="3"/>
        <v>42466</v>
      </c>
      <c r="F8" s="17">
        <f t="shared" si="3"/>
        <v>42496</v>
      </c>
      <c r="G8" s="17">
        <f t="shared" si="3"/>
        <v>42527</v>
      </c>
      <c r="H8" s="17">
        <f t="shared" si="3"/>
        <v>42557</v>
      </c>
      <c r="I8" s="17">
        <f t="shared" si="3"/>
        <v>42588</v>
      </c>
      <c r="J8" s="17">
        <f t="shared" si="3"/>
        <v>42619</v>
      </c>
      <c r="K8" s="17">
        <f t="shared" si="3"/>
        <v>42649</v>
      </c>
      <c r="L8" s="17">
        <f t="shared" si="3"/>
        <v>42680</v>
      </c>
      <c r="M8" s="17">
        <f t="shared" si="3"/>
        <v>42710</v>
      </c>
    </row>
    <row r="9" spans="1:13" ht="15" x14ac:dyDescent="0.25">
      <c r="A9" s="6">
        <v>7</v>
      </c>
      <c r="B9" s="17">
        <f t="shared" si="0"/>
        <v>42376</v>
      </c>
      <c r="C9" s="17">
        <f t="shared" si="1"/>
        <v>42407</v>
      </c>
      <c r="D9" s="17">
        <f t="shared" si="2"/>
        <v>42436</v>
      </c>
      <c r="E9" s="17">
        <f t="shared" si="3"/>
        <v>42467</v>
      </c>
      <c r="F9" s="17">
        <f t="shared" si="3"/>
        <v>42497</v>
      </c>
      <c r="G9" s="17">
        <f t="shared" si="3"/>
        <v>42528</v>
      </c>
      <c r="H9" s="17">
        <f t="shared" si="3"/>
        <v>42558</v>
      </c>
      <c r="I9" s="17">
        <f t="shared" si="3"/>
        <v>42589</v>
      </c>
      <c r="J9" s="17">
        <f t="shared" si="3"/>
        <v>42620</v>
      </c>
      <c r="K9" s="17">
        <f t="shared" si="3"/>
        <v>42650</v>
      </c>
      <c r="L9" s="17">
        <f t="shared" si="3"/>
        <v>42681</v>
      </c>
      <c r="M9" s="17">
        <f t="shared" si="3"/>
        <v>42711</v>
      </c>
    </row>
    <row r="10" spans="1:13" ht="15" x14ac:dyDescent="0.25">
      <c r="A10" s="6">
        <v>8</v>
      </c>
      <c r="B10" s="17">
        <f t="shared" si="0"/>
        <v>42377</v>
      </c>
      <c r="C10" s="17">
        <f t="shared" si="1"/>
        <v>42408</v>
      </c>
      <c r="D10" s="17">
        <f t="shared" si="2"/>
        <v>42437</v>
      </c>
      <c r="E10" s="17">
        <f t="shared" si="3"/>
        <v>42468</v>
      </c>
      <c r="F10" s="17">
        <f t="shared" si="3"/>
        <v>42498</v>
      </c>
      <c r="G10" s="17">
        <f t="shared" si="3"/>
        <v>42529</v>
      </c>
      <c r="H10" s="17">
        <f t="shared" si="3"/>
        <v>42559</v>
      </c>
      <c r="I10" s="17">
        <f t="shared" si="3"/>
        <v>42590</v>
      </c>
      <c r="J10" s="17">
        <f t="shared" si="3"/>
        <v>42621</v>
      </c>
      <c r="K10" s="17">
        <f t="shared" si="3"/>
        <v>42651</v>
      </c>
      <c r="L10" s="17">
        <f t="shared" si="3"/>
        <v>42682</v>
      </c>
      <c r="M10" s="17">
        <f t="shared" si="3"/>
        <v>42712</v>
      </c>
    </row>
    <row r="11" spans="1:13" ht="15" x14ac:dyDescent="0.25">
      <c r="A11" s="6">
        <v>9</v>
      </c>
      <c r="B11" s="17">
        <f t="shared" si="0"/>
        <v>42378</v>
      </c>
      <c r="C11" s="17">
        <f t="shared" si="1"/>
        <v>42409</v>
      </c>
      <c r="D11" s="17">
        <f t="shared" si="2"/>
        <v>42438</v>
      </c>
      <c r="E11" s="17">
        <f t="shared" si="3"/>
        <v>42469</v>
      </c>
      <c r="F11" s="17">
        <f t="shared" si="3"/>
        <v>42499</v>
      </c>
      <c r="G11" s="17">
        <f t="shared" si="3"/>
        <v>42530</v>
      </c>
      <c r="H11" s="17">
        <f t="shared" si="3"/>
        <v>42560</v>
      </c>
      <c r="I11" s="17">
        <f t="shared" si="3"/>
        <v>42591</v>
      </c>
      <c r="J11" s="17">
        <f t="shared" si="3"/>
        <v>42622</v>
      </c>
      <c r="K11" s="17">
        <f t="shared" si="3"/>
        <v>42652</v>
      </c>
      <c r="L11" s="17">
        <f t="shared" si="3"/>
        <v>42683</v>
      </c>
      <c r="M11" s="17">
        <f t="shared" si="3"/>
        <v>42713</v>
      </c>
    </row>
    <row r="12" spans="1:13" ht="15" x14ac:dyDescent="0.25">
      <c r="A12" s="6">
        <v>10</v>
      </c>
      <c r="B12" s="17">
        <f t="shared" si="0"/>
        <v>42379</v>
      </c>
      <c r="C12" s="17">
        <f t="shared" si="1"/>
        <v>42410</v>
      </c>
      <c r="D12" s="17">
        <f t="shared" si="2"/>
        <v>42439</v>
      </c>
      <c r="E12" s="17">
        <f t="shared" si="3"/>
        <v>42470</v>
      </c>
      <c r="F12" s="17">
        <f t="shared" si="3"/>
        <v>42500</v>
      </c>
      <c r="G12" s="17">
        <f t="shared" si="3"/>
        <v>42531</v>
      </c>
      <c r="H12" s="17">
        <f t="shared" si="3"/>
        <v>42561</v>
      </c>
      <c r="I12" s="17">
        <f t="shared" si="3"/>
        <v>42592</v>
      </c>
      <c r="J12" s="17">
        <f t="shared" si="3"/>
        <v>42623</v>
      </c>
      <c r="K12" s="17">
        <f t="shared" si="3"/>
        <v>42653</v>
      </c>
      <c r="L12" s="17">
        <f t="shared" si="3"/>
        <v>42684</v>
      </c>
      <c r="M12" s="17">
        <f t="shared" si="3"/>
        <v>42714</v>
      </c>
    </row>
    <row r="13" spans="1:13" ht="15" x14ac:dyDescent="0.25">
      <c r="A13" s="6">
        <v>11</v>
      </c>
      <c r="B13" s="17">
        <f t="shared" si="0"/>
        <v>42380</v>
      </c>
      <c r="C13" s="17">
        <f t="shared" si="1"/>
        <v>42411</v>
      </c>
      <c r="D13" s="17">
        <f t="shared" si="2"/>
        <v>42440</v>
      </c>
      <c r="E13" s="17">
        <f t="shared" si="3"/>
        <v>42471</v>
      </c>
      <c r="F13" s="17">
        <f t="shared" si="3"/>
        <v>42501</v>
      </c>
      <c r="G13" s="17">
        <f t="shared" si="3"/>
        <v>42532</v>
      </c>
      <c r="H13" s="17">
        <f t="shared" si="3"/>
        <v>42562</v>
      </c>
      <c r="I13" s="17">
        <f t="shared" si="3"/>
        <v>42593</v>
      </c>
      <c r="J13" s="17">
        <f t="shared" si="3"/>
        <v>42624</v>
      </c>
      <c r="K13" s="17">
        <f t="shared" si="3"/>
        <v>42654</v>
      </c>
      <c r="L13" s="17">
        <f t="shared" si="3"/>
        <v>42685</v>
      </c>
      <c r="M13" s="17">
        <f t="shared" si="3"/>
        <v>42715</v>
      </c>
    </row>
    <row r="14" spans="1:13" ht="15" x14ac:dyDescent="0.25">
      <c r="A14" s="6">
        <v>12</v>
      </c>
      <c r="B14" s="17">
        <f t="shared" si="0"/>
        <v>42381</v>
      </c>
      <c r="C14" s="17">
        <f t="shared" si="1"/>
        <v>42412</v>
      </c>
      <c r="D14" s="17">
        <f t="shared" si="2"/>
        <v>42441</v>
      </c>
      <c r="E14" s="17">
        <f t="shared" si="3"/>
        <v>42472</v>
      </c>
      <c r="F14" s="17">
        <f t="shared" si="3"/>
        <v>42502</v>
      </c>
      <c r="G14" s="17">
        <f t="shared" si="3"/>
        <v>42533</v>
      </c>
      <c r="H14" s="17">
        <f t="shared" si="3"/>
        <v>42563</v>
      </c>
      <c r="I14" s="17">
        <f t="shared" si="3"/>
        <v>42594</v>
      </c>
      <c r="J14" s="17">
        <f t="shared" si="3"/>
        <v>42625</v>
      </c>
      <c r="K14" s="17">
        <f t="shared" si="3"/>
        <v>42655</v>
      </c>
      <c r="L14" s="17">
        <f t="shared" si="3"/>
        <v>42686</v>
      </c>
      <c r="M14" s="17">
        <f t="shared" si="3"/>
        <v>42716</v>
      </c>
    </row>
    <row r="15" spans="1:13" ht="15" x14ac:dyDescent="0.25">
      <c r="A15" s="6">
        <v>13</v>
      </c>
      <c r="B15" s="17">
        <f t="shared" si="0"/>
        <v>42382</v>
      </c>
      <c r="C15" s="17">
        <f t="shared" si="1"/>
        <v>42413</v>
      </c>
      <c r="D15" s="17">
        <f t="shared" si="2"/>
        <v>42442</v>
      </c>
      <c r="E15" s="17">
        <f t="shared" si="3"/>
        <v>42473</v>
      </c>
      <c r="F15" s="17">
        <f t="shared" si="3"/>
        <v>42503</v>
      </c>
      <c r="G15" s="17">
        <f t="shared" si="3"/>
        <v>42534</v>
      </c>
      <c r="H15" s="17">
        <f t="shared" si="3"/>
        <v>42564</v>
      </c>
      <c r="I15" s="17">
        <f t="shared" si="3"/>
        <v>42595</v>
      </c>
      <c r="J15" s="17">
        <f t="shared" si="3"/>
        <v>42626</v>
      </c>
      <c r="K15" s="17">
        <f t="shared" si="3"/>
        <v>42656</v>
      </c>
      <c r="L15" s="17">
        <f t="shared" si="3"/>
        <v>42687</v>
      </c>
      <c r="M15" s="17">
        <f t="shared" si="3"/>
        <v>42717</v>
      </c>
    </row>
    <row r="16" spans="1:13" ht="15" x14ac:dyDescent="0.25">
      <c r="A16" s="6">
        <v>14</v>
      </c>
      <c r="B16" s="17">
        <f t="shared" si="0"/>
        <v>42383</v>
      </c>
      <c r="C16" s="17">
        <f t="shared" si="1"/>
        <v>42414</v>
      </c>
      <c r="D16" s="17">
        <f t="shared" si="2"/>
        <v>42443</v>
      </c>
      <c r="E16" s="17">
        <f t="shared" si="3"/>
        <v>42474</v>
      </c>
      <c r="F16" s="17">
        <f t="shared" si="3"/>
        <v>42504</v>
      </c>
      <c r="G16" s="17">
        <f t="shared" si="3"/>
        <v>42535</v>
      </c>
      <c r="H16" s="17">
        <f t="shared" si="3"/>
        <v>42565</v>
      </c>
      <c r="I16" s="17">
        <f t="shared" si="3"/>
        <v>42596</v>
      </c>
      <c r="J16" s="17">
        <f t="shared" si="3"/>
        <v>42627</v>
      </c>
      <c r="K16" s="17">
        <f t="shared" si="3"/>
        <v>42657</v>
      </c>
      <c r="L16" s="17">
        <f t="shared" si="3"/>
        <v>42688</v>
      </c>
      <c r="M16" s="17">
        <f t="shared" si="3"/>
        <v>42718</v>
      </c>
    </row>
    <row r="17" spans="1:13" ht="15" x14ac:dyDescent="0.25">
      <c r="A17" s="6">
        <v>15</v>
      </c>
      <c r="B17" s="17">
        <f t="shared" si="0"/>
        <v>42384</v>
      </c>
      <c r="C17" s="17">
        <f t="shared" si="1"/>
        <v>42415</v>
      </c>
      <c r="D17" s="17">
        <f t="shared" si="2"/>
        <v>42444</v>
      </c>
      <c r="E17" s="17">
        <f t="shared" si="3"/>
        <v>42475</v>
      </c>
      <c r="F17" s="17">
        <f t="shared" si="3"/>
        <v>42505</v>
      </c>
      <c r="G17" s="17">
        <f t="shared" si="3"/>
        <v>42536</v>
      </c>
      <c r="H17" s="17">
        <f t="shared" si="3"/>
        <v>42566</v>
      </c>
      <c r="I17" s="17">
        <f t="shared" si="3"/>
        <v>42597</v>
      </c>
      <c r="J17" s="17">
        <f t="shared" si="3"/>
        <v>42628</v>
      </c>
      <c r="K17" s="17">
        <f t="shared" si="3"/>
        <v>42658</v>
      </c>
      <c r="L17" s="17">
        <f t="shared" si="3"/>
        <v>42689</v>
      </c>
      <c r="M17" s="17">
        <f t="shared" si="3"/>
        <v>42719</v>
      </c>
    </row>
    <row r="18" spans="1:13" ht="15" x14ac:dyDescent="0.25">
      <c r="A18" s="6">
        <v>16</v>
      </c>
      <c r="B18" s="17">
        <f t="shared" si="0"/>
        <v>42385</v>
      </c>
      <c r="C18" s="17">
        <f t="shared" si="1"/>
        <v>42416</v>
      </c>
      <c r="D18" s="17">
        <f t="shared" si="2"/>
        <v>42445</v>
      </c>
      <c r="E18" s="17">
        <f t="shared" si="3"/>
        <v>42476</v>
      </c>
      <c r="F18" s="17">
        <f t="shared" si="3"/>
        <v>42506</v>
      </c>
      <c r="G18" s="17">
        <f t="shared" si="3"/>
        <v>42537</v>
      </c>
      <c r="H18" s="17">
        <f t="shared" si="3"/>
        <v>42567</v>
      </c>
      <c r="I18" s="17">
        <f t="shared" si="3"/>
        <v>42598</v>
      </c>
      <c r="J18" s="17">
        <f t="shared" si="3"/>
        <v>42629</v>
      </c>
      <c r="K18" s="17">
        <f t="shared" si="3"/>
        <v>42659</v>
      </c>
      <c r="L18" s="17">
        <f t="shared" si="3"/>
        <v>42690</v>
      </c>
      <c r="M18" s="17">
        <f t="shared" si="3"/>
        <v>42720</v>
      </c>
    </row>
    <row r="19" spans="1:13" ht="15" x14ac:dyDescent="0.25">
      <c r="A19" s="6">
        <v>17</v>
      </c>
      <c r="B19" s="17">
        <f t="shared" si="0"/>
        <v>42386</v>
      </c>
      <c r="C19" s="17">
        <f t="shared" si="1"/>
        <v>42417</v>
      </c>
      <c r="D19" s="17">
        <f t="shared" si="2"/>
        <v>42446</v>
      </c>
      <c r="E19" s="17">
        <f t="shared" si="3"/>
        <v>42477</v>
      </c>
      <c r="F19" s="17">
        <f t="shared" si="3"/>
        <v>42507</v>
      </c>
      <c r="G19" s="17">
        <f t="shared" si="3"/>
        <v>42538</v>
      </c>
      <c r="H19" s="17">
        <f t="shared" si="3"/>
        <v>42568</v>
      </c>
      <c r="I19" s="17">
        <f t="shared" si="3"/>
        <v>42599</v>
      </c>
      <c r="J19" s="17">
        <f t="shared" si="3"/>
        <v>42630</v>
      </c>
      <c r="K19" s="17">
        <f t="shared" si="3"/>
        <v>42660</v>
      </c>
      <c r="L19" s="17">
        <f t="shared" si="3"/>
        <v>42691</v>
      </c>
      <c r="M19" s="17">
        <f t="shared" si="3"/>
        <v>42721</v>
      </c>
    </row>
    <row r="20" spans="1:13" ht="15" x14ac:dyDescent="0.25">
      <c r="A20" s="6">
        <v>18</v>
      </c>
      <c r="B20" s="17">
        <f t="shared" si="0"/>
        <v>42387</v>
      </c>
      <c r="C20" s="17">
        <f t="shared" si="1"/>
        <v>42418</v>
      </c>
      <c r="D20" s="17">
        <f t="shared" si="2"/>
        <v>42447</v>
      </c>
      <c r="E20" s="17">
        <f t="shared" ref="E20:M21" si="4">E19+1</f>
        <v>42478</v>
      </c>
      <c r="F20" s="17">
        <f t="shared" si="4"/>
        <v>42508</v>
      </c>
      <c r="G20" s="17">
        <f t="shared" si="4"/>
        <v>42539</v>
      </c>
      <c r="H20" s="17">
        <f t="shared" si="4"/>
        <v>42569</v>
      </c>
      <c r="I20" s="17">
        <f t="shared" si="4"/>
        <v>42600</v>
      </c>
      <c r="J20" s="17">
        <f t="shared" si="4"/>
        <v>42631</v>
      </c>
      <c r="K20" s="17">
        <f t="shared" si="4"/>
        <v>42661</v>
      </c>
      <c r="L20" s="17">
        <f t="shared" si="4"/>
        <v>42692</v>
      </c>
      <c r="M20" s="17">
        <f t="shared" si="4"/>
        <v>42722</v>
      </c>
    </row>
    <row r="21" spans="1:13" ht="15" x14ac:dyDescent="0.25">
      <c r="A21" s="6">
        <v>19</v>
      </c>
      <c r="B21" s="17">
        <f t="shared" si="0"/>
        <v>42388</v>
      </c>
      <c r="C21" s="17">
        <f t="shared" si="1"/>
        <v>42419</v>
      </c>
      <c r="D21" s="17">
        <f t="shared" si="2"/>
        <v>42448</v>
      </c>
      <c r="E21" s="17">
        <f t="shared" si="4"/>
        <v>42479</v>
      </c>
      <c r="F21" s="17">
        <f t="shared" si="4"/>
        <v>42509</v>
      </c>
      <c r="G21" s="17">
        <f t="shared" si="4"/>
        <v>42540</v>
      </c>
      <c r="H21" s="17">
        <f t="shared" si="4"/>
        <v>42570</v>
      </c>
      <c r="I21" s="17">
        <f t="shared" si="4"/>
        <v>42601</v>
      </c>
      <c r="J21" s="17">
        <f t="shared" si="4"/>
        <v>42632</v>
      </c>
      <c r="K21" s="17">
        <f t="shared" si="4"/>
        <v>42662</v>
      </c>
      <c r="L21" s="17">
        <f t="shared" si="4"/>
        <v>42693</v>
      </c>
      <c r="M21" s="17">
        <f t="shared" si="4"/>
        <v>42723</v>
      </c>
    </row>
    <row r="22" spans="1:13" ht="15" x14ac:dyDescent="0.25">
      <c r="A22" s="6">
        <v>20</v>
      </c>
      <c r="B22" s="17">
        <f t="shared" ref="B22:M33" si="5">B21+1</f>
        <v>42389</v>
      </c>
      <c r="C22" s="17">
        <f t="shared" si="5"/>
        <v>42420</v>
      </c>
      <c r="D22" s="17">
        <f t="shared" si="5"/>
        <v>42449</v>
      </c>
      <c r="E22" s="17">
        <f t="shared" si="5"/>
        <v>42480</v>
      </c>
      <c r="F22" s="17">
        <f t="shared" si="5"/>
        <v>42510</v>
      </c>
      <c r="G22" s="17">
        <f t="shared" si="5"/>
        <v>42541</v>
      </c>
      <c r="H22" s="17">
        <f t="shared" si="5"/>
        <v>42571</v>
      </c>
      <c r="I22" s="17">
        <f t="shared" si="5"/>
        <v>42602</v>
      </c>
      <c r="J22" s="17">
        <f t="shared" si="5"/>
        <v>42633</v>
      </c>
      <c r="K22" s="17">
        <f t="shared" si="5"/>
        <v>42663</v>
      </c>
      <c r="L22" s="17">
        <f t="shared" si="5"/>
        <v>42694</v>
      </c>
      <c r="M22" s="17">
        <f t="shared" si="5"/>
        <v>42724</v>
      </c>
    </row>
    <row r="23" spans="1:13" ht="15" x14ac:dyDescent="0.25">
      <c r="A23" s="6">
        <v>21</v>
      </c>
      <c r="B23" s="17">
        <f t="shared" si="5"/>
        <v>42390</v>
      </c>
      <c r="C23" s="17">
        <f t="shared" si="5"/>
        <v>42421</v>
      </c>
      <c r="D23" s="17">
        <f t="shared" si="5"/>
        <v>42450</v>
      </c>
      <c r="E23" s="17">
        <f t="shared" si="5"/>
        <v>42481</v>
      </c>
      <c r="F23" s="17">
        <f t="shared" si="5"/>
        <v>42511</v>
      </c>
      <c r="G23" s="17">
        <f t="shared" si="5"/>
        <v>42542</v>
      </c>
      <c r="H23" s="17">
        <f t="shared" si="5"/>
        <v>42572</v>
      </c>
      <c r="I23" s="17">
        <f t="shared" si="5"/>
        <v>42603</v>
      </c>
      <c r="J23" s="17">
        <f t="shared" si="5"/>
        <v>42634</v>
      </c>
      <c r="K23" s="17">
        <f t="shared" si="5"/>
        <v>42664</v>
      </c>
      <c r="L23" s="17">
        <f t="shared" si="5"/>
        <v>42695</v>
      </c>
      <c r="M23" s="17">
        <f t="shared" si="5"/>
        <v>42725</v>
      </c>
    </row>
    <row r="24" spans="1:13" ht="15" x14ac:dyDescent="0.25">
      <c r="A24" s="6">
        <v>22</v>
      </c>
      <c r="B24" s="17">
        <f t="shared" si="5"/>
        <v>42391</v>
      </c>
      <c r="C24" s="17">
        <f t="shared" si="5"/>
        <v>42422</v>
      </c>
      <c r="D24" s="17">
        <f t="shared" si="5"/>
        <v>42451</v>
      </c>
      <c r="E24" s="17">
        <f t="shared" si="5"/>
        <v>42482</v>
      </c>
      <c r="F24" s="17">
        <f t="shared" si="5"/>
        <v>42512</v>
      </c>
      <c r="G24" s="17">
        <f t="shared" si="5"/>
        <v>42543</v>
      </c>
      <c r="H24" s="17">
        <f t="shared" si="5"/>
        <v>42573</v>
      </c>
      <c r="I24" s="17">
        <f t="shared" si="5"/>
        <v>42604</v>
      </c>
      <c r="J24" s="17">
        <f t="shared" si="5"/>
        <v>42635</v>
      </c>
      <c r="K24" s="17">
        <f t="shared" si="5"/>
        <v>42665</v>
      </c>
      <c r="L24" s="17">
        <f t="shared" si="5"/>
        <v>42696</v>
      </c>
      <c r="M24" s="17">
        <f t="shared" si="5"/>
        <v>42726</v>
      </c>
    </row>
    <row r="25" spans="1:13" ht="15" x14ac:dyDescent="0.25">
      <c r="A25" s="6">
        <v>23</v>
      </c>
      <c r="B25" s="17">
        <f t="shared" si="5"/>
        <v>42392</v>
      </c>
      <c r="C25" s="17">
        <f t="shared" si="5"/>
        <v>42423</v>
      </c>
      <c r="D25" s="17">
        <f t="shared" si="5"/>
        <v>42452</v>
      </c>
      <c r="E25" s="17">
        <f t="shared" si="5"/>
        <v>42483</v>
      </c>
      <c r="F25" s="17">
        <f t="shared" si="5"/>
        <v>42513</v>
      </c>
      <c r="G25" s="17">
        <f t="shared" si="5"/>
        <v>42544</v>
      </c>
      <c r="H25" s="17">
        <f t="shared" si="5"/>
        <v>42574</v>
      </c>
      <c r="I25" s="17">
        <f t="shared" si="5"/>
        <v>42605</v>
      </c>
      <c r="J25" s="17">
        <f t="shared" si="5"/>
        <v>42636</v>
      </c>
      <c r="K25" s="17">
        <f t="shared" si="5"/>
        <v>42666</v>
      </c>
      <c r="L25" s="17">
        <f t="shared" si="5"/>
        <v>42697</v>
      </c>
      <c r="M25" s="17">
        <f t="shared" si="5"/>
        <v>42727</v>
      </c>
    </row>
    <row r="26" spans="1:13" ht="15" x14ac:dyDescent="0.25">
      <c r="A26" s="6">
        <v>24</v>
      </c>
      <c r="B26" s="17">
        <f t="shared" si="5"/>
        <v>42393</v>
      </c>
      <c r="C26" s="17">
        <f t="shared" si="5"/>
        <v>42424</v>
      </c>
      <c r="D26" s="17">
        <f t="shared" si="5"/>
        <v>42453</v>
      </c>
      <c r="E26" s="17">
        <f t="shared" si="5"/>
        <v>42484</v>
      </c>
      <c r="F26" s="17">
        <f t="shared" si="5"/>
        <v>42514</v>
      </c>
      <c r="G26" s="17">
        <f t="shared" si="5"/>
        <v>42545</v>
      </c>
      <c r="H26" s="17">
        <f t="shared" si="5"/>
        <v>42575</v>
      </c>
      <c r="I26" s="17">
        <f t="shared" si="5"/>
        <v>42606</v>
      </c>
      <c r="J26" s="17">
        <f t="shared" si="5"/>
        <v>42637</v>
      </c>
      <c r="K26" s="17">
        <f t="shared" si="5"/>
        <v>42667</v>
      </c>
      <c r="L26" s="17">
        <f t="shared" si="5"/>
        <v>42698</v>
      </c>
      <c r="M26" s="17">
        <f t="shared" si="5"/>
        <v>42728</v>
      </c>
    </row>
    <row r="27" spans="1:13" ht="15" x14ac:dyDescent="0.25">
      <c r="A27" s="6">
        <v>25</v>
      </c>
      <c r="B27" s="17">
        <f t="shared" si="5"/>
        <v>42394</v>
      </c>
      <c r="C27" s="17">
        <f t="shared" si="5"/>
        <v>42425</v>
      </c>
      <c r="D27" s="17">
        <f t="shared" si="5"/>
        <v>42454</v>
      </c>
      <c r="E27" s="17">
        <f t="shared" si="5"/>
        <v>42485</v>
      </c>
      <c r="F27" s="17">
        <f t="shared" si="5"/>
        <v>42515</v>
      </c>
      <c r="G27" s="17">
        <f t="shared" si="5"/>
        <v>42546</v>
      </c>
      <c r="H27" s="17">
        <f t="shared" si="5"/>
        <v>42576</v>
      </c>
      <c r="I27" s="17">
        <f t="shared" si="5"/>
        <v>42607</v>
      </c>
      <c r="J27" s="17">
        <f t="shared" si="5"/>
        <v>42638</v>
      </c>
      <c r="K27" s="17">
        <f t="shared" si="5"/>
        <v>42668</v>
      </c>
      <c r="L27" s="17">
        <f t="shared" si="5"/>
        <v>42699</v>
      </c>
      <c r="M27" s="17">
        <f t="shared" si="5"/>
        <v>42729</v>
      </c>
    </row>
    <row r="28" spans="1:13" ht="15" x14ac:dyDescent="0.25">
      <c r="A28" s="6">
        <v>26</v>
      </c>
      <c r="B28" s="17">
        <f t="shared" si="5"/>
        <v>42395</v>
      </c>
      <c r="C28" s="17">
        <f t="shared" si="5"/>
        <v>42426</v>
      </c>
      <c r="D28" s="17">
        <f t="shared" si="5"/>
        <v>42455</v>
      </c>
      <c r="E28" s="17">
        <f t="shared" si="5"/>
        <v>42486</v>
      </c>
      <c r="F28" s="17">
        <f t="shared" si="5"/>
        <v>42516</v>
      </c>
      <c r="G28" s="17">
        <f t="shared" si="5"/>
        <v>42547</v>
      </c>
      <c r="H28" s="17">
        <f t="shared" si="5"/>
        <v>42577</v>
      </c>
      <c r="I28" s="17">
        <f t="shared" si="5"/>
        <v>42608</v>
      </c>
      <c r="J28" s="17">
        <f t="shared" si="5"/>
        <v>42639</v>
      </c>
      <c r="K28" s="17">
        <f t="shared" si="5"/>
        <v>42669</v>
      </c>
      <c r="L28" s="17">
        <f t="shared" si="5"/>
        <v>42700</v>
      </c>
      <c r="M28" s="17">
        <f t="shared" si="5"/>
        <v>42730</v>
      </c>
    </row>
    <row r="29" spans="1:13" ht="15" x14ac:dyDescent="0.25">
      <c r="A29" s="6">
        <v>27</v>
      </c>
      <c r="B29" s="17">
        <f t="shared" si="5"/>
        <v>42396</v>
      </c>
      <c r="C29" s="17">
        <f t="shared" si="5"/>
        <v>42427</v>
      </c>
      <c r="D29" s="17">
        <f t="shared" si="5"/>
        <v>42456</v>
      </c>
      <c r="E29" s="17">
        <f t="shared" si="5"/>
        <v>42487</v>
      </c>
      <c r="F29" s="17">
        <f t="shared" si="5"/>
        <v>42517</v>
      </c>
      <c r="G29" s="17">
        <f t="shared" si="5"/>
        <v>42548</v>
      </c>
      <c r="H29" s="17">
        <f t="shared" si="5"/>
        <v>42578</v>
      </c>
      <c r="I29" s="17">
        <f t="shared" si="5"/>
        <v>42609</v>
      </c>
      <c r="J29" s="17">
        <f t="shared" si="5"/>
        <v>42640</v>
      </c>
      <c r="K29" s="17">
        <f t="shared" si="5"/>
        <v>42670</v>
      </c>
      <c r="L29" s="17">
        <f t="shared" si="5"/>
        <v>42701</v>
      </c>
      <c r="M29" s="17">
        <f t="shared" si="5"/>
        <v>42731</v>
      </c>
    </row>
    <row r="30" spans="1:13" ht="15" x14ac:dyDescent="0.25">
      <c r="A30" s="6">
        <v>28</v>
      </c>
      <c r="B30" s="17">
        <f t="shared" si="5"/>
        <v>42397</v>
      </c>
      <c r="C30" s="17">
        <f t="shared" si="5"/>
        <v>42428</v>
      </c>
      <c r="D30" s="17">
        <f t="shared" si="5"/>
        <v>42457</v>
      </c>
      <c r="E30" s="17">
        <f t="shared" si="5"/>
        <v>42488</v>
      </c>
      <c r="F30" s="17">
        <f t="shared" si="5"/>
        <v>42518</v>
      </c>
      <c r="G30" s="17">
        <f t="shared" si="5"/>
        <v>42549</v>
      </c>
      <c r="H30" s="17">
        <f t="shared" si="5"/>
        <v>42579</v>
      </c>
      <c r="I30" s="17">
        <f t="shared" si="5"/>
        <v>42610</v>
      </c>
      <c r="J30" s="17">
        <f t="shared" si="5"/>
        <v>42641</v>
      </c>
      <c r="K30" s="17">
        <f t="shared" si="5"/>
        <v>42671</v>
      </c>
      <c r="L30" s="17">
        <f t="shared" si="5"/>
        <v>42702</v>
      </c>
      <c r="M30" s="17">
        <f t="shared" si="5"/>
        <v>42732</v>
      </c>
    </row>
    <row r="31" spans="1:13" ht="15" x14ac:dyDescent="0.25">
      <c r="A31" s="6">
        <v>29</v>
      </c>
      <c r="B31" s="17">
        <f t="shared" si="5"/>
        <v>42398</v>
      </c>
      <c r="C31" s="17">
        <f>IF(MONTH(C30+1)=3,"",C30+1)</f>
        <v>42429</v>
      </c>
      <c r="D31" s="17">
        <f t="shared" si="5"/>
        <v>42458</v>
      </c>
      <c r="E31" s="17">
        <f t="shared" si="5"/>
        <v>42489</v>
      </c>
      <c r="F31" s="17">
        <f t="shared" si="5"/>
        <v>42519</v>
      </c>
      <c r="G31" s="17">
        <f t="shared" si="5"/>
        <v>42550</v>
      </c>
      <c r="H31" s="17">
        <f t="shared" si="5"/>
        <v>42580</v>
      </c>
      <c r="I31" s="17">
        <f t="shared" si="5"/>
        <v>42611</v>
      </c>
      <c r="J31" s="17">
        <f t="shared" si="5"/>
        <v>42642</v>
      </c>
      <c r="K31" s="17">
        <f t="shared" si="5"/>
        <v>42672</v>
      </c>
      <c r="L31" s="17">
        <f t="shared" si="5"/>
        <v>42703</v>
      </c>
      <c r="M31" s="17">
        <f t="shared" si="5"/>
        <v>42733</v>
      </c>
    </row>
    <row r="32" spans="1:13" ht="15" x14ac:dyDescent="0.25">
      <c r="A32" s="6">
        <v>30</v>
      </c>
      <c r="B32" s="17">
        <f>B31+1</f>
        <v>42399</v>
      </c>
      <c r="C32" s="17"/>
      <c r="D32" s="17">
        <f t="shared" si="5"/>
        <v>42459</v>
      </c>
      <c r="E32" s="17">
        <f t="shared" si="5"/>
        <v>42490</v>
      </c>
      <c r="F32" s="17">
        <f t="shared" si="5"/>
        <v>42520</v>
      </c>
      <c r="G32" s="17">
        <f t="shared" si="5"/>
        <v>42551</v>
      </c>
      <c r="H32" s="17">
        <f t="shared" si="5"/>
        <v>42581</v>
      </c>
      <c r="I32" s="17">
        <f t="shared" si="5"/>
        <v>42612</v>
      </c>
      <c r="J32" s="17">
        <f t="shared" si="5"/>
        <v>42643</v>
      </c>
      <c r="K32" s="17">
        <f t="shared" si="5"/>
        <v>42673</v>
      </c>
      <c r="L32" s="17">
        <f t="shared" si="5"/>
        <v>42704</v>
      </c>
      <c r="M32" s="17">
        <f t="shared" si="5"/>
        <v>42734</v>
      </c>
    </row>
    <row r="33" spans="1:13" ht="15" x14ac:dyDescent="0.25">
      <c r="A33" s="6">
        <v>31</v>
      </c>
      <c r="B33" s="17">
        <f>B32+1</f>
        <v>42400</v>
      </c>
      <c r="C33" s="17"/>
      <c r="D33" s="17">
        <f t="shared" si="5"/>
        <v>42460</v>
      </c>
      <c r="E33" s="17" t="s">
        <v>14</v>
      </c>
      <c r="F33" s="17">
        <f t="shared" si="5"/>
        <v>42521</v>
      </c>
      <c r="G33" s="17" t="s">
        <v>14</v>
      </c>
      <c r="H33" s="17">
        <f t="shared" si="5"/>
        <v>42582</v>
      </c>
      <c r="I33" s="17">
        <f t="shared" si="5"/>
        <v>42613</v>
      </c>
      <c r="J33" s="17" t="s">
        <v>14</v>
      </c>
      <c r="K33" s="17">
        <f t="shared" si="5"/>
        <v>42674</v>
      </c>
      <c r="L33" s="17" t="s">
        <v>14</v>
      </c>
      <c r="M33" s="17">
        <f t="shared" si="5"/>
        <v>42735</v>
      </c>
    </row>
  </sheetData>
  <sheetProtection algorithmName="SHA-512" hashValue="yVaSrqrN628xsngH7fQ2KJ5pfJVv3zf5xGHhAHviExQTvGaHxz++7Q1M7ta1oUF25+FlrI1Pjdi+6NqMN2wn9g==" saltValue="nr7OX5p0Nr02kjUVXt1azw==" spinCount="100000" sheet="1" objects="1" scenarios="1"/>
  <phoneticPr fontId="5" type="noConversion"/>
  <conditionalFormatting sqref="B4:B33 C3:G33 I3:M33 H3:H15 H17:H33">
    <cfRule type="expression" dxfId="4" priority="1" stopIfTrue="1">
      <formula>COUNTIF(fériés,B3)&lt;&gt;0</formula>
    </cfRule>
    <cfRule type="expression" dxfId="3" priority="2" stopIfTrue="1">
      <formula>OR(MOD(B3,7)=1,MOD(B3,7)=0)</formula>
    </cfRule>
  </conditionalFormatting>
  <conditionalFormatting sqref="B3 H16">
    <cfRule type="expression" dxfId="2" priority="3" stopIfTrue="1">
      <formula>COUNTIF(fériés,B3)&lt;&gt;0</formula>
    </cfRule>
    <cfRule type="expression" dxfId="1" priority="4" stopIfTrue="1">
      <formula>OR(MOD(B3,7)=1,MOD(B3,7)=0)</formula>
    </cfRule>
  </conditionalFormatting>
  <printOptions horizontalCentered="1" verticalCentered="1" gridLinesSet="0"/>
  <pageMargins left="0.39370078740157483" right="0.39370078740157483" top="0.98425196850393704" bottom="0.98425196850393704" header="0.51181102362204722" footer="0.51181102362204722"/>
  <pageSetup paperSize="9" orientation="landscape" horizontalDpi="300" verticalDpi="300" r:id="rId1"/>
  <headerFooter alignWithMargins="0">
    <oddHeader xml:space="preserve">&amp;CCALENDRIER 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45"/>
  </sheetPr>
  <dimension ref="A1:I16"/>
  <sheetViews>
    <sheetView showGridLines="0" showRowColHeaders="0" workbookViewId="0">
      <selection activeCell="B2" sqref="B2"/>
    </sheetView>
  </sheetViews>
  <sheetFormatPr baseColWidth="10" defaultRowHeight="12.75" x14ac:dyDescent="0.2"/>
  <cols>
    <col min="1" max="1" width="23.42578125" style="9" customWidth="1"/>
    <col min="2" max="3" width="17.85546875" style="9" bestFit="1" customWidth="1"/>
    <col min="4" max="16384" width="11.42578125" style="9"/>
  </cols>
  <sheetData>
    <row r="1" spans="1:9" ht="18" x14ac:dyDescent="0.25">
      <c r="A1" s="8" t="s">
        <v>15</v>
      </c>
    </row>
    <row r="2" spans="1:9" ht="15.75" x14ac:dyDescent="0.25">
      <c r="A2" s="10" t="s">
        <v>16</v>
      </c>
      <c r="B2" s="11">
        <f>YEAR(Janvier!B1)</f>
        <v>2016</v>
      </c>
      <c r="D2" s="12" t="s">
        <v>30</v>
      </c>
      <c r="E2" s="13"/>
      <c r="F2" s="13"/>
      <c r="G2" s="13"/>
      <c r="H2" s="13"/>
      <c r="I2" s="13"/>
    </row>
    <row r="4" spans="1:9" ht="15.75" x14ac:dyDescent="0.25">
      <c r="A4" s="14" t="s">
        <v>17</v>
      </c>
      <c r="B4" s="15">
        <f>DATE(an,1,1)</f>
        <v>42370</v>
      </c>
    </row>
    <row r="5" spans="1:9" ht="15.75" x14ac:dyDescent="0.25">
      <c r="A5" s="14" t="s">
        <v>18</v>
      </c>
      <c r="B5" s="15">
        <f>(ROUND(DATE(an,4,MOD(234-11*MOD(an,19),30))/7,)*7-6)</f>
        <v>42456</v>
      </c>
    </row>
    <row r="6" spans="1:9" ht="15.75" x14ac:dyDescent="0.25">
      <c r="A6" s="14" t="s">
        <v>19</v>
      </c>
      <c r="B6" s="15">
        <f>B5+1</f>
        <v>42457</v>
      </c>
    </row>
    <row r="7" spans="1:9" ht="15.75" x14ac:dyDescent="0.25">
      <c r="A7" s="14" t="s">
        <v>20</v>
      </c>
      <c r="B7" s="15">
        <f>DATE(an,5,1)</f>
        <v>42491</v>
      </c>
    </row>
    <row r="8" spans="1:9" ht="15.75" x14ac:dyDescent="0.25">
      <c r="A8" s="14" t="s">
        <v>21</v>
      </c>
      <c r="B8" s="15">
        <f>DATE(an,5,8)</f>
        <v>42498</v>
      </c>
    </row>
    <row r="9" spans="1:9" ht="15.75" x14ac:dyDescent="0.25">
      <c r="A9" s="14" t="s">
        <v>22</v>
      </c>
      <c r="B9" s="15">
        <f>B5+39</f>
        <v>42495</v>
      </c>
    </row>
    <row r="10" spans="1:9" ht="15.75" x14ac:dyDescent="0.25">
      <c r="A10" s="14" t="s">
        <v>23</v>
      </c>
      <c r="B10" s="15">
        <f>B5+49</f>
        <v>42505</v>
      </c>
    </row>
    <row r="11" spans="1:9" ht="15.75" x14ac:dyDescent="0.25">
      <c r="A11" s="14" t="s">
        <v>24</v>
      </c>
      <c r="B11" s="15">
        <f>B10+1</f>
        <v>42506</v>
      </c>
    </row>
    <row r="12" spans="1:9" ht="15.75" x14ac:dyDescent="0.25">
      <c r="A12" s="14" t="s">
        <v>25</v>
      </c>
      <c r="B12" s="15">
        <f>DATE(an,7,14)</f>
        <v>42565</v>
      </c>
    </row>
    <row r="13" spans="1:9" ht="15.75" x14ac:dyDescent="0.25">
      <c r="A13" s="14" t="s">
        <v>26</v>
      </c>
      <c r="B13" s="15">
        <f>DATE(an,8,15)</f>
        <v>42597</v>
      </c>
    </row>
    <row r="14" spans="1:9" ht="15.75" x14ac:dyDescent="0.25">
      <c r="A14" s="14" t="s">
        <v>27</v>
      </c>
      <c r="B14" s="15">
        <f>DATE(an,11,1)</f>
        <v>42675</v>
      </c>
    </row>
    <row r="15" spans="1:9" ht="15.75" x14ac:dyDescent="0.25">
      <c r="A15" s="14" t="s">
        <v>28</v>
      </c>
      <c r="B15" s="15">
        <f>DATE(an,11,11)</f>
        <v>42685</v>
      </c>
    </row>
    <row r="16" spans="1:9" ht="15.75" x14ac:dyDescent="0.25">
      <c r="A16" s="14" t="s">
        <v>29</v>
      </c>
      <c r="B16" s="15">
        <f>DATE(an,12,25)</f>
        <v>42729</v>
      </c>
    </row>
  </sheetData>
  <sheetProtection sheet="1" objects="1" scenarios="1"/>
  <phoneticPr fontId="4" type="noConversion"/>
  <conditionalFormatting sqref="I6:I11">
    <cfRule type="expression" dxfId="0" priority="1" stopIfTrue="1">
      <formula>COUNTIF(fériés,$F6)&gt;0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Calendrier</vt:lpstr>
      <vt:lpstr>jours feriés</vt:lpstr>
      <vt:lpstr>'jours feriés'!an</vt:lpstr>
      <vt:lpstr>an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Melissa</cp:lastModifiedBy>
  <cp:lastPrinted>2012-10-30T09:27:19Z</cp:lastPrinted>
  <dcterms:created xsi:type="dcterms:W3CDTF">2011-10-24T21:16:36Z</dcterms:created>
  <dcterms:modified xsi:type="dcterms:W3CDTF">2016-08-03T08:20:00Z</dcterms:modified>
</cp:coreProperties>
</file>