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11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0" windowWidth="15480" windowHeight="8190" tabRatio="188" activeTab="1"/>
  </bookViews>
  <sheets>
    <sheet name="ACCUEIL" sheetId="14" r:id="rId1"/>
    <sheet name="5 Sans Class" sheetId="9" r:id="rId2"/>
    <sheet name="6 Sans Clas" sheetId="7" r:id="rId3"/>
    <sheet name="6 Equipes" sheetId="6" r:id="rId4"/>
    <sheet name="7 Equipes" sheetId="1" r:id="rId5"/>
    <sheet name="7 Sans Class" sheetId="8" r:id="rId6"/>
    <sheet name="8 Equipes SCl" sheetId="10" r:id="rId7"/>
    <sheet name="8 Equipes" sheetId="2" r:id="rId8"/>
    <sheet name="8EQUIPES (SCl)" sheetId="13" r:id="rId9"/>
    <sheet name="8EQUIPES" sheetId="5" r:id="rId10"/>
    <sheet name="9 Equipes SCl" sheetId="11" r:id="rId11"/>
    <sheet name="9 Equipes" sheetId="3" r:id="rId12"/>
    <sheet name="10 Equipes" sheetId="4" r:id="rId13"/>
    <sheet name="10 Equipes SCl" sheetId="12" r:id="rId14"/>
  </sheets>
  <functionGroups builtInGroupCount="17"/>
  <definedNames>
    <definedName name="_xlnm.Print_Area" localSheetId="12">'10 Equipes'!$A$1:$W$53</definedName>
    <definedName name="_xlnm.Print_Area" localSheetId="13">'10 Equipes SCl'!$A$1:$O$31</definedName>
    <definedName name="_xlnm.Print_Area" localSheetId="1">'5 Sans Class'!$A$1:$L$36</definedName>
    <definedName name="_xlnm.Print_Area" localSheetId="3">'6 Equipes'!$A$1:$N$32</definedName>
    <definedName name="_xlnm.Print_Area" localSheetId="2">'6 Sans Clas'!$A$1:$N$33</definedName>
    <definedName name="_xlnm.Print_Area" localSheetId="4">'7 Equipes'!$A$3:$N$40</definedName>
    <definedName name="_xlnm.Print_Area" localSheetId="5">'7 Sans Class'!$A$1:$N$38</definedName>
    <definedName name="_xlnm.Print_Area" localSheetId="7">'8 Equipes'!$A$3:$N$47</definedName>
    <definedName name="_xlnm.Print_Area" localSheetId="6">'8 Equipes SCl'!$A$1:$N$45</definedName>
    <definedName name="_xlnm.Print_Area" localSheetId="9">'8EQUIPES'!$A$5:$L$30</definedName>
    <definedName name="_xlnm.Print_Area" localSheetId="8">'8EQUIPES (SCl)'!$A$1:$L$26</definedName>
    <definedName name="_xlnm.Print_Area" localSheetId="11">'9 Equipes'!$A$1:$R$52</definedName>
    <definedName name="_xlnm.Print_Area" localSheetId="10">'9 Equipes SCl'!$A$1:$R$31</definedName>
    <definedName name="_xlnm.Print_Area" localSheetId="0">ACCUEIL!$A$1:$D$26</definedName>
  </definedNames>
  <calcPr calcId="145621"/>
</workbook>
</file>

<file path=xl/calcChain.xml><?xml version="1.0" encoding="utf-8"?>
<calcChain xmlns="http://schemas.openxmlformats.org/spreadsheetml/2006/main">
  <c r="A20" i="12" l="1"/>
  <c r="A40" i="4"/>
  <c r="B31" i="3"/>
  <c r="B25" i="8"/>
  <c r="B27" i="1"/>
  <c r="B25" i="6"/>
  <c r="B24" i="7"/>
  <c r="B26" i="9"/>
  <c r="A10" i="12"/>
  <c r="A9" i="4"/>
  <c r="B12" i="3"/>
  <c r="B12" i="11"/>
  <c r="L17" i="5"/>
  <c r="L13" i="13"/>
  <c r="B17" i="2"/>
  <c r="B15" i="10"/>
  <c r="B14" i="8"/>
  <c r="B16" i="1"/>
  <c r="B14" i="6"/>
  <c r="B14" i="7"/>
  <c r="B12" i="9"/>
  <c r="L35" i="4" l="1"/>
  <c r="L34" i="4"/>
  <c r="L33" i="4"/>
  <c r="F35" i="4"/>
  <c r="F34" i="4"/>
  <c r="F33" i="4"/>
  <c r="L6" i="4"/>
  <c r="L5" i="4"/>
  <c r="L4" i="4"/>
  <c r="L3" i="4"/>
  <c r="L2" i="4"/>
  <c r="F6" i="4"/>
  <c r="F5" i="4"/>
  <c r="F4" i="4"/>
  <c r="F3" i="4"/>
  <c r="F2" i="4"/>
  <c r="W31" i="3"/>
  <c r="W12" i="3"/>
  <c r="J13" i="5"/>
  <c r="J12" i="5"/>
  <c r="J11" i="5"/>
  <c r="J10" i="5"/>
  <c r="K13" i="5"/>
  <c r="K33" i="4"/>
  <c r="K12" i="5"/>
  <c r="D51" i="3"/>
  <c r="O42" i="3" s="1"/>
  <c r="D47" i="4"/>
  <c r="K34" i="4"/>
  <c r="D46" i="3"/>
  <c r="O45" i="3" s="1"/>
  <c r="K35" i="4"/>
  <c r="K11" i="5"/>
  <c r="J47" i="4"/>
  <c r="R40" i="4"/>
  <c r="K10" i="5"/>
  <c r="J51" i="3"/>
  <c r="J51" i="4"/>
  <c r="E35" i="4"/>
  <c r="O43" i="3"/>
  <c r="J46" i="3"/>
  <c r="O44" i="3" s="1"/>
  <c r="D51" i="4"/>
  <c r="D13" i="5" l="1"/>
  <c r="D12" i="5"/>
  <c r="D11" i="5"/>
  <c r="D10" i="5"/>
  <c r="C17" i="5"/>
  <c r="I18" i="5"/>
  <c r="I17" i="5"/>
  <c r="C18" i="5"/>
  <c r="B18" i="2"/>
  <c r="E2" i="1"/>
  <c r="R43" i="4"/>
  <c r="E12" i="5"/>
  <c r="R42" i="4"/>
  <c r="E13" i="5"/>
  <c r="E11" i="5"/>
  <c r="R41" i="4"/>
  <c r="E10" i="5"/>
  <c r="I24" i="13" l="1"/>
  <c r="C24" i="13"/>
  <c r="I23" i="13"/>
  <c r="C23" i="13"/>
  <c r="I22" i="13"/>
  <c r="I21" i="13"/>
  <c r="I20" i="13"/>
  <c r="C20" i="13"/>
  <c r="I19" i="13"/>
  <c r="C19" i="13"/>
  <c r="I18" i="13"/>
  <c r="I17" i="13"/>
  <c r="I16" i="13"/>
  <c r="C16" i="13"/>
  <c r="I15" i="13"/>
  <c r="C15" i="13"/>
  <c r="L14" i="13"/>
  <c r="L15" i="13" s="1"/>
  <c r="L16" i="13" s="1"/>
  <c r="L17" i="13" s="1"/>
  <c r="L18" i="13" s="1"/>
  <c r="L19" i="13" s="1"/>
  <c r="L20" i="13" s="1"/>
  <c r="L21" i="13" s="1"/>
  <c r="L22" i="13" s="1"/>
  <c r="L23" i="13" s="1"/>
  <c r="L24" i="13" s="1"/>
  <c r="I14" i="13"/>
  <c r="I13" i="13"/>
  <c r="C13" i="13"/>
  <c r="F11" i="13"/>
  <c r="J29" i="12" l="1"/>
  <c r="D29" i="12"/>
  <c r="J28" i="12"/>
  <c r="D28" i="12"/>
  <c r="J27" i="12"/>
  <c r="D27" i="12"/>
  <c r="J26" i="12"/>
  <c r="D26" i="12"/>
  <c r="J25" i="12"/>
  <c r="D25" i="12"/>
  <c r="J24" i="12"/>
  <c r="D24" i="12"/>
  <c r="J23" i="12"/>
  <c r="D23" i="12"/>
  <c r="J22" i="12"/>
  <c r="D22" i="12"/>
  <c r="J21" i="12"/>
  <c r="D21" i="12"/>
  <c r="J20" i="12"/>
  <c r="D20" i="12"/>
  <c r="J19" i="12"/>
  <c r="D19" i="12"/>
  <c r="J18" i="12"/>
  <c r="D18" i="12"/>
  <c r="J17" i="12"/>
  <c r="D17" i="12"/>
  <c r="J16" i="12"/>
  <c r="D16" i="12"/>
  <c r="J15" i="12"/>
  <c r="D15" i="12"/>
  <c r="J14" i="12"/>
  <c r="D14" i="12"/>
  <c r="J13" i="12"/>
  <c r="D13" i="12"/>
  <c r="J12" i="12"/>
  <c r="D12" i="12"/>
  <c r="J11" i="12"/>
  <c r="D11" i="12"/>
  <c r="J10" i="12"/>
  <c r="D10" i="12"/>
  <c r="A11" i="12"/>
  <c r="A12" i="12" s="1"/>
  <c r="A13" i="12" s="1"/>
  <c r="A14" i="12" s="1"/>
  <c r="A15" i="12" s="1"/>
  <c r="A16" i="12" s="1"/>
  <c r="A17" i="12" s="1"/>
  <c r="A18" i="12" s="1"/>
  <c r="A19" i="12" s="1"/>
  <c r="J27" i="11"/>
  <c r="D27" i="11"/>
  <c r="J26" i="11"/>
  <c r="D26" i="11"/>
  <c r="J25" i="11"/>
  <c r="D25" i="11"/>
  <c r="J24" i="11"/>
  <c r="D24" i="11"/>
  <c r="J23" i="11"/>
  <c r="D23" i="11"/>
  <c r="J22" i="11"/>
  <c r="D22" i="11"/>
  <c r="J21" i="11"/>
  <c r="D21" i="11"/>
  <c r="J20" i="11"/>
  <c r="D20" i="11"/>
  <c r="J19" i="11"/>
  <c r="D19" i="11"/>
  <c r="J18" i="11"/>
  <c r="D18" i="11"/>
  <c r="J17" i="11"/>
  <c r="D17" i="11"/>
  <c r="J16" i="11"/>
  <c r="D16" i="11"/>
  <c r="J15" i="11"/>
  <c r="D15" i="11"/>
  <c r="J14" i="11"/>
  <c r="D14" i="11"/>
  <c r="J13" i="11"/>
  <c r="D13" i="11"/>
  <c r="J12" i="11"/>
  <c r="D12" i="11"/>
  <c r="B13" i="1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6" i="11"/>
  <c r="J42" i="10"/>
  <c r="D42" i="10"/>
  <c r="J41" i="10"/>
  <c r="D41" i="10"/>
  <c r="J40" i="10"/>
  <c r="D40" i="10"/>
  <c r="J39" i="10"/>
  <c r="D39" i="10"/>
  <c r="J38" i="10"/>
  <c r="D38" i="10"/>
  <c r="J37" i="10"/>
  <c r="D37" i="10"/>
  <c r="J36" i="10"/>
  <c r="D36" i="10"/>
  <c r="J35" i="10"/>
  <c r="D35" i="10"/>
  <c r="J34" i="10"/>
  <c r="D34" i="10"/>
  <c r="J33" i="10"/>
  <c r="D33" i="10"/>
  <c r="J32" i="10"/>
  <c r="D32" i="10"/>
  <c r="J31" i="10"/>
  <c r="D31" i="10"/>
  <c r="J30" i="10"/>
  <c r="D30" i="10"/>
  <c r="J29" i="10"/>
  <c r="D29" i="10"/>
  <c r="J28" i="10"/>
  <c r="D28" i="10"/>
  <c r="J27" i="10"/>
  <c r="D27" i="10"/>
  <c r="J26" i="10"/>
  <c r="D26" i="10"/>
  <c r="J25" i="10"/>
  <c r="D25" i="10"/>
  <c r="J24" i="10"/>
  <c r="D24" i="10"/>
  <c r="J23" i="10"/>
  <c r="D23" i="10"/>
  <c r="J22" i="10"/>
  <c r="D22" i="10"/>
  <c r="J21" i="10"/>
  <c r="D21" i="10"/>
  <c r="J20" i="10"/>
  <c r="D20" i="10"/>
  <c r="J19" i="10"/>
  <c r="D19" i="10"/>
  <c r="J18" i="10"/>
  <c r="D18" i="10"/>
  <c r="J17" i="10"/>
  <c r="D17" i="10"/>
  <c r="J16" i="10"/>
  <c r="D16" i="10"/>
  <c r="J15" i="10"/>
  <c r="D15" i="10"/>
  <c r="A9" i="10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A21" i="12" l="1"/>
  <c r="A22" i="12" s="1"/>
  <c r="A23" i="12" s="1"/>
  <c r="A24" i="12" s="1"/>
  <c r="A25" i="12" s="1"/>
  <c r="A26" i="12" s="1"/>
  <c r="A27" i="12" s="1"/>
  <c r="A28" i="12" s="1"/>
  <c r="A29" i="12" s="1"/>
  <c r="G25" i="9"/>
  <c r="J26" i="9"/>
  <c r="J27" i="9"/>
  <c r="J28" i="9"/>
  <c r="J29" i="9"/>
  <c r="J30" i="9"/>
  <c r="J31" i="9"/>
  <c r="J32" i="9"/>
  <c r="J33" i="9"/>
  <c r="J34" i="9"/>
  <c r="J35" i="9"/>
  <c r="D26" i="9"/>
  <c r="D27" i="9"/>
  <c r="D28" i="9"/>
  <c r="D29" i="9"/>
  <c r="D30" i="9"/>
  <c r="D31" i="9"/>
  <c r="D32" i="9"/>
  <c r="D33" i="9"/>
  <c r="D34" i="9"/>
  <c r="D35" i="9"/>
  <c r="D12" i="9"/>
  <c r="D13" i="9"/>
  <c r="D14" i="9"/>
  <c r="D15" i="9"/>
  <c r="D16" i="9"/>
  <c r="D17" i="9"/>
  <c r="D18" i="9"/>
  <c r="D19" i="9"/>
  <c r="D20" i="9"/>
  <c r="D21" i="9"/>
  <c r="J21" i="9"/>
  <c r="J20" i="9"/>
  <c r="J19" i="9"/>
  <c r="J18" i="9"/>
  <c r="J17" i="9"/>
  <c r="J16" i="9"/>
  <c r="J15" i="9"/>
  <c r="J14" i="9"/>
  <c r="J13" i="9"/>
  <c r="J12" i="9"/>
  <c r="K6" i="9"/>
  <c r="B27" i="9" s="1"/>
  <c r="B28" i="9" s="1"/>
  <c r="B29" i="9" s="1"/>
  <c r="B30" i="9" s="1"/>
  <c r="B31" i="9" s="1"/>
  <c r="B32" i="9" s="1"/>
  <c r="B33" i="9" s="1"/>
  <c r="B34" i="9" s="1"/>
  <c r="B35" i="9" s="1"/>
  <c r="J35" i="8"/>
  <c r="D35" i="8"/>
  <c r="J34" i="8"/>
  <c r="D34" i="8"/>
  <c r="J33" i="8"/>
  <c r="D33" i="8"/>
  <c r="J32" i="8"/>
  <c r="D32" i="8"/>
  <c r="J31" i="8"/>
  <c r="D31" i="8"/>
  <c r="J30" i="8"/>
  <c r="D30" i="8"/>
  <c r="J29" i="8"/>
  <c r="D29" i="8"/>
  <c r="J28" i="8"/>
  <c r="D28" i="8"/>
  <c r="J27" i="8"/>
  <c r="D27" i="8"/>
  <c r="J26" i="8"/>
  <c r="D26" i="8"/>
  <c r="J25" i="8"/>
  <c r="D25" i="8"/>
  <c r="J23" i="8"/>
  <c r="D23" i="8"/>
  <c r="J22" i="8"/>
  <c r="D22" i="8"/>
  <c r="J21" i="8"/>
  <c r="D21" i="8"/>
  <c r="J20" i="8"/>
  <c r="D20" i="8"/>
  <c r="J19" i="8"/>
  <c r="D19" i="8"/>
  <c r="J18" i="8"/>
  <c r="D18" i="8"/>
  <c r="J17" i="8"/>
  <c r="D17" i="8"/>
  <c r="J16" i="8"/>
  <c r="D16" i="8"/>
  <c r="J15" i="8"/>
  <c r="D15" i="8"/>
  <c r="B15" i="8"/>
  <c r="B16" i="8" s="1"/>
  <c r="B17" i="8" s="1"/>
  <c r="B18" i="8" s="1"/>
  <c r="B19" i="8" s="1"/>
  <c r="B20" i="8" s="1"/>
  <c r="B21" i="8" s="1"/>
  <c r="B22" i="8" s="1"/>
  <c r="B23" i="8" s="1"/>
  <c r="J14" i="8"/>
  <c r="D14" i="8"/>
  <c r="A9" i="8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J30" i="7"/>
  <c r="D30" i="7"/>
  <c r="J29" i="7"/>
  <c r="D29" i="7"/>
  <c r="J28" i="7"/>
  <c r="D28" i="7"/>
  <c r="J27" i="7"/>
  <c r="D27" i="7"/>
  <c r="J26" i="7"/>
  <c r="D26" i="7"/>
  <c r="J25" i="7"/>
  <c r="D25" i="7"/>
  <c r="J24" i="7"/>
  <c r="D24" i="7"/>
  <c r="J21" i="7"/>
  <c r="D21" i="7"/>
  <c r="J20" i="7"/>
  <c r="D20" i="7"/>
  <c r="J19" i="7"/>
  <c r="D19" i="7"/>
  <c r="J18" i="7"/>
  <c r="D18" i="7"/>
  <c r="J17" i="7"/>
  <c r="D17" i="7"/>
  <c r="J16" i="7"/>
  <c r="D16" i="7"/>
  <c r="J15" i="7"/>
  <c r="D15" i="7"/>
  <c r="J14" i="7"/>
  <c r="D14" i="7"/>
  <c r="K2" i="7"/>
  <c r="F10" i="6"/>
  <c r="F9" i="6"/>
  <c r="F8" i="6"/>
  <c r="F7" i="6"/>
  <c r="F6" i="6"/>
  <c r="F5" i="6"/>
  <c r="J19" i="6"/>
  <c r="D19" i="6"/>
  <c r="J22" i="6"/>
  <c r="D22" i="6"/>
  <c r="J26" i="6"/>
  <c r="D26" i="6"/>
  <c r="J27" i="6"/>
  <c r="D27" i="6"/>
  <c r="J21" i="6"/>
  <c r="D21" i="6"/>
  <c r="J28" i="6"/>
  <c r="D28" i="6"/>
  <c r="J23" i="6"/>
  <c r="D23" i="6"/>
  <c r="J18" i="6"/>
  <c r="D18" i="6"/>
  <c r="J25" i="6"/>
  <c r="D25" i="6"/>
  <c r="J20" i="6"/>
  <c r="D20" i="6"/>
  <c r="J29" i="6"/>
  <c r="D29" i="6"/>
  <c r="J17" i="6"/>
  <c r="D17" i="6"/>
  <c r="J16" i="6"/>
  <c r="D16" i="6"/>
  <c r="J15" i="6"/>
  <c r="D15" i="6"/>
  <c r="J14" i="6"/>
  <c r="D14" i="6"/>
  <c r="A9" i="6"/>
  <c r="B26" i="6" s="1"/>
  <c r="B27" i="6" s="1"/>
  <c r="B28" i="6" s="1"/>
  <c r="B29" i="6" s="1"/>
  <c r="E5" i="6"/>
  <c r="E10" i="6"/>
  <c r="E8" i="6"/>
  <c r="E6" i="6"/>
  <c r="E7" i="6"/>
  <c r="E9" i="6"/>
  <c r="B15" i="7" l="1"/>
  <c r="B16" i="7" s="1"/>
  <c r="B17" i="7" s="1"/>
  <c r="B18" i="7" s="1"/>
  <c r="B19" i="7" s="1"/>
  <c r="B20" i="7" s="1"/>
  <c r="B21" i="7" s="1"/>
  <c r="B25" i="7"/>
  <c r="B26" i="7" s="1"/>
  <c r="B27" i="7" s="1"/>
  <c r="B28" i="7" s="1"/>
  <c r="B29" i="7" s="1"/>
  <c r="B30" i="7" s="1"/>
  <c r="B13" i="9"/>
  <c r="B14" i="9" s="1"/>
  <c r="B15" i="9" s="1"/>
  <c r="B16" i="9" s="1"/>
  <c r="B17" i="9" s="1"/>
  <c r="B18" i="9" s="1"/>
  <c r="B19" i="9" s="1"/>
  <c r="B20" i="9" s="1"/>
  <c r="B21" i="9" s="1"/>
  <c r="B15" i="6"/>
  <c r="B16" i="6" s="1"/>
  <c r="B17" i="6" s="1"/>
  <c r="B18" i="6" s="1"/>
  <c r="B19" i="6" s="1"/>
  <c r="B20" i="6" s="1"/>
  <c r="B21" i="6" s="1"/>
  <c r="B22" i="6" s="1"/>
  <c r="B23" i="6" s="1"/>
  <c r="I28" i="5" l="1"/>
  <c r="C28" i="5"/>
  <c r="I27" i="5"/>
  <c r="C27" i="5"/>
  <c r="I26" i="5"/>
  <c r="I25" i="5"/>
  <c r="I24" i="5"/>
  <c r="C24" i="5"/>
  <c r="I23" i="5"/>
  <c r="C23" i="5"/>
  <c r="I22" i="5"/>
  <c r="I21" i="5"/>
  <c r="I20" i="5"/>
  <c r="C20" i="5"/>
  <c r="I19" i="5"/>
  <c r="C19" i="5"/>
  <c r="L18" i="5"/>
  <c r="L19" i="5" s="1"/>
  <c r="L20" i="5" s="1"/>
  <c r="L21" i="5" s="1"/>
  <c r="L22" i="5" s="1"/>
  <c r="L23" i="5" s="1"/>
  <c r="L24" i="5" s="1"/>
  <c r="L25" i="5" s="1"/>
  <c r="L26" i="5" s="1"/>
  <c r="L27" i="5" s="1"/>
  <c r="L28" i="5" s="1"/>
  <c r="F15" i="5"/>
  <c r="D9" i="4"/>
  <c r="J9" i="4"/>
  <c r="R9" i="4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41" i="4" s="1"/>
  <c r="A42" i="4" s="1"/>
  <c r="A43" i="4" s="1"/>
  <c r="A44" i="4" s="1"/>
  <c r="A45" i="4" s="1"/>
  <c r="A47" i="4" s="1"/>
  <c r="A48" i="4" s="1"/>
  <c r="A49" i="4" s="1"/>
  <c r="A51" i="4" s="1"/>
  <c r="D10" i="4"/>
  <c r="J10" i="4"/>
  <c r="D11" i="4"/>
  <c r="J11" i="4"/>
  <c r="D12" i="4"/>
  <c r="J12" i="4"/>
  <c r="D13" i="4"/>
  <c r="J13" i="4"/>
  <c r="D14" i="4"/>
  <c r="J14" i="4"/>
  <c r="D15" i="4"/>
  <c r="J15" i="4"/>
  <c r="D16" i="4"/>
  <c r="J16" i="4"/>
  <c r="D17" i="4"/>
  <c r="J17" i="4"/>
  <c r="R17" i="4"/>
  <c r="D18" i="4"/>
  <c r="J18" i="4"/>
  <c r="D19" i="4"/>
  <c r="J19" i="4"/>
  <c r="D20" i="4"/>
  <c r="J20" i="4"/>
  <c r="D21" i="4"/>
  <c r="J21" i="4"/>
  <c r="D22" i="4"/>
  <c r="J22" i="4"/>
  <c r="D23" i="4"/>
  <c r="J23" i="4"/>
  <c r="D24" i="4"/>
  <c r="J24" i="4"/>
  <c r="D25" i="4"/>
  <c r="J25" i="4"/>
  <c r="D26" i="4"/>
  <c r="J26" i="4"/>
  <c r="D27" i="4"/>
  <c r="J27" i="4"/>
  <c r="D28" i="4"/>
  <c r="J28" i="4"/>
  <c r="D40" i="4"/>
  <c r="J40" i="4"/>
  <c r="D41" i="4"/>
  <c r="J41" i="4"/>
  <c r="D42" i="4"/>
  <c r="J42" i="4"/>
  <c r="D43" i="4"/>
  <c r="J43" i="4"/>
  <c r="D44" i="4"/>
  <c r="J44" i="4"/>
  <c r="D45" i="4"/>
  <c r="J45" i="4"/>
  <c r="D48" i="4"/>
  <c r="J48" i="4"/>
  <c r="D49" i="4"/>
  <c r="J49" i="4"/>
  <c r="F7" i="1"/>
  <c r="F8" i="1"/>
  <c r="F9" i="1"/>
  <c r="F10" i="1"/>
  <c r="B17" i="1"/>
  <c r="B18" i="1" s="1"/>
  <c r="B19" i="1" s="1"/>
  <c r="B20" i="1" s="1"/>
  <c r="B21" i="1" s="1"/>
  <c r="B22" i="1" s="1"/>
  <c r="B23" i="1" s="1"/>
  <c r="B24" i="1" s="1"/>
  <c r="B25" i="1" s="1"/>
  <c r="F11" i="1"/>
  <c r="F12" i="1"/>
  <c r="F13" i="1"/>
  <c r="D16" i="1"/>
  <c r="J16" i="1"/>
  <c r="D17" i="1"/>
  <c r="J17" i="1"/>
  <c r="D18" i="1"/>
  <c r="J18" i="1"/>
  <c r="D19" i="1"/>
  <c r="J19" i="1"/>
  <c r="D20" i="1"/>
  <c r="J20" i="1"/>
  <c r="D21" i="1"/>
  <c r="J21" i="1"/>
  <c r="D22" i="1"/>
  <c r="J22" i="1"/>
  <c r="D23" i="1"/>
  <c r="J23" i="1"/>
  <c r="D24" i="1"/>
  <c r="J24" i="1"/>
  <c r="D25" i="1"/>
  <c r="J25" i="1"/>
  <c r="D27" i="1"/>
  <c r="J27" i="1"/>
  <c r="B28" i="1"/>
  <c r="B29" i="1" s="1"/>
  <c r="B30" i="1" s="1"/>
  <c r="B31" i="1" s="1"/>
  <c r="B32" i="1" s="1"/>
  <c r="B33" i="1" s="1"/>
  <c r="B34" i="1" s="1"/>
  <c r="B35" i="1" s="1"/>
  <c r="B36" i="1" s="1"/>
  <c r="B37" i="1" s="1"/>
  <c r="D28" i="1"/>
  <c r="J28" i="1"/>
  <c r="D29" i="1"/>
  <c r="J29" i="1"/>
  <c r="D30" i="1"/>
  <c r="J30" i="1"/>
  <c r="D31" i="1"/>
  <c r="J31" i="1"/>
  <c r="D32" i="1"/>
  <c r="J32" i="1"/>
  <c r="D33" i="1"/>
  <c r="J33" i="1"/>
  <c r="D34" i="1"/>
  <c r="J34" i="1"/>
  <c r="D35" i="1"/>
  <c r="J35" i="1"/>
  <c r="D36" i="1"/>
  <c r="J36" i="1"/>
  <c r="D37" i="1"/>
  <c r="J37" i="1"/>
  <c r="F7" i="2"/>
  <c r="F8" i="2"/>
  <c r="F9" i="2"/>
  <c r="F10" i="2"/>
  <c r="E2" i="2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F11" i="2"/>
  <c r="F12" i="2"/>
  <c r="F13" i="2"/>
  <c r="F14" i="2"/>
  <c r="D17" i="2"/>
  <c r="J17" i="2"/>
  <c r="D18" i="2"/>
  <c r="J18" i="2"/>
  <c r="D19" i="2"/>
  <c r="J19" i="2"/>
  <c r="D20" i="2"/>
  <c r="J20" i="2"/>
  <c r="D21" i="2"/>
  <c r="J21" i="2"/>
  <c r="D22" i="2"/>
  <c r="J22" i="2"/>
  <c r="D23" i="2"/>
  <c r="J23" i="2"/>
  <c r="D24" i="2"/>
  <c r="J24" i="2"/>
  <c r="D25" i="2"/>
  <c r="J25" i="2"/>
  <c r="D26" i="2"/>
  <c r="J26" i="2"/>
  <c r="D27" i="2"/>
  <c r="J27" i="2"/>
  <c r="D28" i="2"/>
  <c r="J28" i="2"/>
  <c r="D29" i="2"/>
  <c r="J29" i="2"/>
  <c r="D30" i="2"/>
  <c r="J30" i="2"/>
  <c r="D31" i="2"/>
  <c r="J31" i="2"/>
  <c r="D32" i="2"/>
  <c r="J32" i="2"/>
  <c r="D33" i="2"/>
  <c r="J33" i="2"/>
  <c r="D34" i="2"/>
  <c r="J34" i="2"/>
  <c r="D35" i="2"/>
  <c r="J35" i="2"/>
  <c r="D36" i="2"/>
  <c r="J36" i="2"/>
  <c r="D37" i="2"/>
  <c r="J37" i="2"/>
  <c r="D38" i="2"/>
  <c r="J38" i="2"/>
  <c r="D39" i="2"/>
  <c r="J39" i="2"/>
  <c r="D40" i="2"/>
  <c r="J40" i="2"/>
  <c r="D41" i="2"/>
  <c r="J41" i="2"/>
  <c r="D42" i="2"/>
  <c r="J42" i="2"/>
  <c r="D43" i="2"/>
  <c r="J43" i="2"/>
  <c r="D44" i="2"/>
  <c r="J44" i="2"/>
  <c r="L3" i="3"/>
  <c r="F4" i="3"/>
  <c r="L4" i="3"/>
  <c r="F5" i="3"/>
  <c r="L5" i="3"/>
  <c r="B6" i="3"/>
  <c r="F6" i="3"/>
  <c r="L6" i="3"/>
  <c r="F7" i="3"/>
  <c r="L7" i="3"/>
  <c r="F8" i="3"/>
  <c r="B13" i="3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32" i="3" s="1"/>
  <c r="B33" i="3" s="1"/>
  <c r="B34" i="3" s="1"/>
  <c r="B36" i="3" s="1"/>
  <c r="D12" i="3"/>
  <c r="J12" i="3"/>
  <c r="D13" i="3"/>
  <c r="J13" i="3"/>
  <c r="D14" i="3"/>
  <c r="J14" i="3"/>
  <c r="D15" i="3"/>
  <c r="J15" i="3"/>
  <c r="D16" i="3"/>
  <c r="J16" i="3"/>
  <c r="D17" i="3"/>
  <c r="J17" i="3"/>
  <c r="D18" i="3"/>
  <c r="J18" i="3"/>
  <c r="D19" i="3"/>
  <c r="J19" i="3"/>
  <c r="D20" i="3"/>
  <c r="J20" i="3"/>
  <c r="D21" i="3"/>
  <c r="J21" i="3"/>
  <c r="D22" i="3"/>
  <c r="J22" i="3"/>
  <c r="D23" i="3"/>
  <c r="J23" i="3"/>
  <c r="D24" i="3"/>
  <c r="J24" i="3"/>
  <c r="D25" i="3"/>
  <c r="J25" i="3"/>
  <c r="D26" i="3"/>
  <c r="J26" i="3"/>
  <c r="D27" i="3"/>
  <c r="J27" i="3"/>
  <c r="B30" i="3"/>
  <c r="D31" i="3"/>
  <c r="J31" i="3"/>
  <c r="Q31" i="3"/>
  <c r="D32" i="3"/>
  <c r="J32" i="3"/>
  <c r="Q32" i="3"/>
  <c r="D33" i="3"/>
  <c r="J33" i="3"/>
  <c r="Q33" i="3"/>
  <c r="D34" i="3"/>
  <c r="J34" i="3"/>
  <c r="Q34" i="3"/>
  <c r="Q35" i="3"/>
  <c r="Q36" i="3"/>
  <c r="D37" i="3"/>
  <c r="J37" i="3"/>
  <c r="D38" i="3"/>
  <c r="J38" i="3"/>
  <c r="D42" i="3"/>
  <c r="J42" i="3"/>
  <c r="D43" i="3"/>
  <c r="J43" i="3"/>
  <c r="D47" i="3"/>
  <c r="J47" i="3"/>
  <c r="D48" i="3"/>
  <c r="J48" i="3"/>
  <c r="E11" i="2"/>
  <c r="E6" i="4"/>
  <c r="K5" i="4"/>
  <c r="E4" i="4"/>
  <c r="E8" i="3"/>
  <c r="E6" i="3"/>
  <c r="E7" i="3"/>
  <c r="P34" i="3"/>
  <c r="E8" i="2"/>
  <c r="E3" i="4"/>
  <c r="E9" i="2"/>
  <c r="E12" i="2"/>
  <c r="E14" i="2"/>
  <c r="E9" i="1"/>
  <c r="E33" i="4"/>
  <c r="E13" i="1"/>
  <c r="P32" i="3"/>
  <c r="K3" i="4"/>
  <c r="P33" i="3"/>
  <c r="K6" i="3"/>
  <c r="K7" i="3"/>
  <c r="E11" i="1"/>
  <c r="E8" i="1"/>
  <c r="K4" i="4"/>
  <c r="E7" i="2"/>
  <c r="E5" i="4"/>
  <c r="E12" i="1"/>
  <c r="P35" i="3"/>
  <c r="P36" i="3"/>
  <c r="E4" i="3"/>
  <c r="E5" i="3"/>
  <c r="K4" i="3"/>
  <c r="E7" i="1"/>
  <c r="K2" i="4"/>
  <c r="K5" i="3"/>
  <c r="E10" i="2"/>
  <c r="E13" i="2"/>
  <c r="E10" i="1"/>
  <c r="E2" i="4"/>
  <c r="K6" i="4"/>
  <c r="E34" i="4"/>
  <c r="B37" i="3" l="1"/>
  <c r="B38" i="3" s="1"/>
  <c r="B41" i="3" s="1"/>
  <c r="B42" i="3" s="1"/>
  <c r="B43" i="3" s="1"/>
  <c r="B46" i="3" s="1"/>
  <c r="B47" i="3" s="1"/>
  <c r="B48" i="3" s="1"/>
  <c r="B51" i="3" s="1"/>
</calcChain>
</file>

<file path=xl/sharedStrings.xml><?xml version="1.0" encoding="utf-8"?>
<sst xmlns="http://schemas.openxmlformats.org/spreadsheetml/2006/main" count="1143" uniqueCount="109">
  <si>
    <t>Temps Match</t>
  </si>
  <si>
    <t>POULE</t>
  </si>
  <si>
    <t>Pts</t>
  </si>
  <si>
    <t>Diff</t>
  </si>
  <si>
    <t>CLASSEMENT</t>
  </si>
  <si>
    <t>A</t>
  </si>
  <si>
    <t>intervalle</t>
  </si>
  <si>
    <t>B</t>
  </si>
  <si>
    <t>C</t>
  </si>
  <si>
    <t>D</t>
  </si>
  <si>
    <t>E</t>
  </si>
  <si>
    <t>F</t>
  </si>
  <si>
    <t>G</t>
  </si>
  <si>
    <t>TERRAIN 1</t>
  </si>
  <si>
    <t>HEURE</t>
  </si>
  <si>
    <t>SCORE</t>
  </si>
  <si>
    <t>-</t>
  </si>
  <si>
    <t>REPAS</t>
  </si>
  <si>
    <t>H</t>
  </si>
  <si>
    <t>DEBUT</t>
  </si>
  <si>
    <t>POULE A</t>
  </si>
  <si>
    <t>POULE B</t>
  </si>
  <si>
    <t>Durée Match</t>
  </si>
  <si>
    <t>Interval</t>
  </si>
  <si>
    <t>Tps total</t>
  </si>
  <si>
    <t>I</t>
  </si>
  <si>
    <t>TERRAIN A</t>
  </si>
  <si>
    <t>AB</t>
  </si>
  <si>
    <t>CD</t>
  </si>
  <si>
    <t>FG</t>
  </si>
  <si>
    <t>HI</t>
  </si>
  <si>
    <t>AE</t>
  </si>
  <si>
    <t>BC</t>
  </si>
  <si>
    <t>DE</t>
  </si>
  <si>
    <t>FH</t>
  </si>
  <si>
    <t>GI</t>
  </si>
  <si>
    <t>AC</t>
  </si>
  <si>
    <t>BD</t>
  </si>
  <si>
    <t>CE</t>
  </si>
  <si>
    <t>FI</t>
  </si>
  <si>
    <t>GH</t>
  </si>
  <si>
    <t>AD</t>
  </si>
  <si>
    <t>BE</t>
  </si>
  <si>
    <t>1ER DEMI-FINALE</t>
  </si>
  <si>
    <t>½</t>
  </si>
  <si>
    <t>2EME DEMI-FINALE</t>
  </si>
  <si>
    <t>Classement</t>
  </si>
  <si>
    <t>3EME ET 4EME PLACE</t>
  </si>
  <si>
    <t>¾</t>
  </si>
  <si>
    <t>FINALE</t>
  </si>
  <si>
    <t xml:space="preserve"> </t>
  </si>
  <si>
    <t>MATCH</t>
  </si>
  <si>
    <t>INTERVAL</t>
  </si>
  <si>
    <t>J</t>
  </si>
  <si>
    <t>1A</t>
  </si>
  <si>
    <t>2A</t>
  </si>
  <si>
    <t>1B</t>
  </si>
  <si>
    <t>2B</t>
  </si>
  <si>
    <t xml:space="preserve"> DEMI FINALE</t>
  </si>
  <si>
    <t>DEMI FINALE</t>
  </si>
  <si>
    <t>CLASSEMENT FINAL</t>
  </si>
  <si>
    <t>½ A</t>
  </si>
  <si>
    <t>2C</t>
  </si>
  <si>
    <t>½ B</t>
  </si>
  <si>
    <t>2D</t>
  </si>
  <si>
    <t>PERDANT 1/2A</t>
  </si>
  <si>
    <t>PERDANT 1/2B</t>
  </si>
  <si>
    <t>POULE 1</t>
  </si>
  <si>
    <t>POULE 2</t>
  </si>
  <si>
    <t>LE HAVRE</t>
  </si>
  <si>
    <t>NANCY</t>
  </si>
  <si>
    <t>CINDY</t>
  </si>
  <si>
    <t>MONACO</t>
  </si>
  <si>
    <t>LORIENT</t>
  </si>
  <si>
    <t>NANTES</t>
  </si>
  <si>
    <t>VA</t>
  </si>
  <si>
    <t>ST ETIENNE</t>
  </si>
  <si>
    <t>Nom terrain</t>
  </si>
  <si>
    <t>victoire</t>
  </si>
  <si>
    <t>nul</t>
  </si>
  <si>
    <t>temps entre deux matchs</t>
  </si>
  <si>
    <t>defaite</t>
  </si>
  <si>
    <t>repas</t>
  </si>
  <si>
    <t>UST 1</t>
  </si>
  <si>
    <t>UST 2</t>
  </si>
  <si>
    <t>UST 3</t>
  </si>
  <si>
    <t>LAURIS</t>
  </si>
  <si>
    <t>VENELLES</t>
  </si>
  <si>
    <t>VILLELAURE</t>
  </si>
  <si>
    <t>TERRAIN U6 - U7</t>
  </si>
  <si>
    <t>CADENET</t>
  </si>
  <si>
    <t>REPRISE</t>
  </si>
  <si>
    <t>TERRAIN E</t>
  </si>
  <si>
    <t>AAA</t>
  </si>
  <si>
    <t>BBBB</t>
  </si>
  <si>
    <t>DDDD</t>
  </si>
  <si>
    <t>CCCC</t>
  </si>
  <si>
    <t>AFFILIATION FFF N° 503172</t>
  </si>
  <si>
    <t>PIED DE PAGE</t>
  </si>
  <si>
    <t>TOURNOI VETERAN DES JAMBES  DE BOIS</t>
  </si>
  <si>
    <t>EN TETE</t>
  </si>
  <si>
    <t>TEMPS DE JEU apres midi</t>
  </si>
  <si>
    <t>NEU CAMP</t>
  </si>
  <si>
    <t>SAN SIRO</t>
  </si>
  <si>
    <t>TEMPS DE JEU matin</t>
  </si>
  <si>
    <t>VELODROME</t>
  </si>
  <si>
    <t>NOM TERRAIN</t>
  </si>
  <si>
    <t>PARAMETRAGE DES TEMPS DE JEU</t>
  </si>
  <si>
    <t>ACCUEIL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</si>
</sst>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[Red]\-0"/>
    <numFmt numFmtId="165" formatCode="dd/mm/yy"/>
    <numFmt numFmtId="166" formatCode="0;[Red]0"/>
    <numFmt numFmtId="167" formatCode="h:mm;@"/>
  </numFmts>
  <fonts count="29" x14ac:knownFonts="1">
    <font>
      <sz val="10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0"/>
      <color indexed="4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sz val="7"/>
      <name val="Arial"/>
      <family val="2"/>
    </font>
    <font>
      <i/>
      <sz val="10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sz val="10"/>
      <color indexed="27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6"/>
      <color indexed="26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i/>
      <sz val="12"/>
      <name val="Arial"/>
      <family val="2"/>
    </font>
    <font>
      <sz val="5"/>
      <name val="Arial"/>
      <family val="2"/>
    </font>
    <font>
      <b/>
      <sz val="28"/>
      <name val="Arial"/>
      <family val="2"/>
    </font>
    <font>
      <sz val="10"/>
      <color rgb="FFFF0000"/>
      <name val="Arial"/>
      <family val="2"/>
    </font>
    <font>
      <sz val="2"/>
      <color indexed="27"/>
      <name val="Arial"/>
      <family val="2"/>
    </font>
    <font>
      <sz val="2"/>
      <color indexed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0"/>
        <bgColor indexed="15"/>
      </patternFill>
    </fill>
    <fill>
      <patternFill patternType="solid">
        <fgColor indexed="22"/>
        <bgColor indexed="31"/>
      </patternFill>
    </fill>
    <fill>
      <patternFill patternType="solid">
        <fgColor indexed="27"/>
        <bgColor indexed="9"/>
      </patternFill>
    </fill>
    <fill>
      <patternFill patternType="solid">
        <fgColor indexed="27"/>
        <bgColor indexed="26"/>
      </patternFill>
    </fill>
    <fill>
      <patternFill patternType="solid">
        <fgColor indexed="9"/>
        <bgColor indexed="27"/>
      </patternFill>
    </fill>
    <fill>
      <patternFill patternType="solid">
        <fgColor theme="8" tint="0.79998168889431442"/>
        <bgColor indexed="15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49"/>
      </patternFill>
    </fill>
  </fills>
  <borders count="38">
    <border>
      <left/>
      <right/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2" fillId="0" borderId="8" applyFont="0" applyFill="0">
      <alignment horizontal="center"/>
      <protection hidden="1"/>
    </xf>
    <xf numFmtId="0" fontId="27" fillId="6" borderId="0" applyNumberFormat="0" applyBorder="0" applyAlignment="0" applyProtection="0"/>
    <xf numFmtId="0" fontId="28" fillId="10" borderId="0" applyNumberFormat="0" applyBorder="0" applyAlignment="0" applyProtection="0"/>
  </cellStyleXfs>
  <cellXfs count="528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4" xfId="0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0" fillId="2" borderId="4" xfId="0" applyFont="1" applyFill="1" applyBorder="1"/>
    <xf numFmtId="0" fontId="0" fillId="2" borderId="0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>
      <alignment horizontal="left"/>
    </xf>
    <xf numFmtId="0" fontId="3" fillId="2" borderId="0" xfId="0" applyFont="1" applyFill="1" applyBorder="1" applyAlignment="1" applyProtection="1">
      <alignment horizontal="right"/>
      <protection locked="0"/>
    </xf>
    <xf numFmtId="0" fontId="0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20" fontId="0" fillId="2" borderId="4" xfId="0" applyNumberFormat="1" applyFill="1" applyBorder="1" applyProtection="1">
      <protection locked="0"/>
    </xf>
    <xf numFmtId="0" fontId="0" fillId="2" borderId="0" xfId="0" applyFill="1" applyBorder="1"/>
    <xf numFmtId="0" fontId="4" fillId="2" borderId="6" xfId="0" applyFont="1" applyFill="1" applyBorder="1" applyAlignment="1">
      <alignment horizontal="center"/>
    </xf>
    <xf numFmtId="0" fontId="1" fillId="2" borderId="7" xfId="0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Alignment="1" applyProtection="1">
      <alignment horizontal="center"/>
      <protection hidden="1"/>
    </xf>
    <xf numFmtId="164" fontId="2" fillId="2" borderId="0" xfId="0" applyNumberFormat="1" applyFont="1" applyFill="1" applyBorder="1" applyProtection="1">
      <protection hidden="1"/>
    </xf>
    <xf numFmtId="0" fontId="2" fillId="2" borderId="0" xfId="0" applyFont="1" applyFill="1" applyBorder="1"/>
    <xf numFmtId="0" fontId="5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Protection="1">
      <protection locked="0"/>
    </xf>
    <xf numFmtId="0" fontId="0" fillId="2" borderId="5" xfId="0" applyFont="1" applyFill="1" applyBorder="1" applyAlignment="1">
      <alignment horizontal="center"/>
    </xf>
    <xf numFmtId="0" fontId="0" fillId="2" borderId="4" xfId="0" applyFont="1" applyFill="1" applyBorder="1" applyProtection="1"/>
    <xf numFmtId="20" fontId="0" fillId="2" borderId="4" xfId="0" applyNumberFormat="1" applyFill="1" applyBorder="1" applyProtection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4" fillId="2" borderId="0" xfId="0" applyFont="1" applyFill="1" applyAlignment="1" applyProtection="1">
      <alignment horizontal="center"/>
      <protection locked="0"/>
    </xf>
    <xf numFmtId="0" fontId="6" fillId="2" borderId="0" xfId="0" applyFont="1" applyFill="1" applyBorder="1" applyProtection="1">
      <protection locked="0"/>
    </xf>
    <xf numFmtId="20" fontId="4" fillId="2" borderId="0" xfId="0" applyNumberFormat="1" applyFont="1" applyFill="1" applyAlignment="1">
      <alignment horizontal="center"/>
    </xf>
    <xf numFmtId="0" fontId="0" fillId="2" borderId="0" xfId="0" applyFont="1" applyFill="1"/>
    <xf numFmtId="0" fontId="1" fillId="2" borderId="0" xfId="0" applyFont="1" applyFill="1"/>
    <xf numFmtId="0" fontId="0" fillId="2" borderId="0" xfId="0" applyFill="1"/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0" fillId="2" borderId="5" xfId="0" applyFill="1" applyBorder="1"/>
    <xf numFmtId="0" fontId="0" fillId="0" borderId="0" xfId="0" applyFont="1"/>
    <xf numFmtId="0" fontId="6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3" borderId="6" xfId="0" applyFill="1" applyBorder="1" applyAlignment="1" applyProtection="1">
      <alignment horizontal="right"/>
      <protection locked="0"/>
    </xf>
    <xf numFmtId="0" fontId="2" fillId="4" borderId="9" xfId="0" applyFont="1" applyFill="1" applyBorder="1" applyAlignment="1" applyProtection="1">
      <alignment horizontal="center"/>
    </xf>
    <xf numFmtId="0" fontId="2" fillId="4" borderId="9" xfId="0" applyFont="1" applyFill="1" applyBorder="1" applyProtection="1"/>
    <xf numFmtId="0" fontId="1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8" xfId="0" applyFont="1" applyBorder="1" applyAlignment="1" applyProtection="1">
      <alignment horizontal="center"/>
    </xf>
    <xf numFmtId="0" fontId="0" fillId="0" borderId="0" xfId="0" applyBorder="1" applyAlignment="1">
      <alignment horizontal="center"/>
    </xf>
    <xf numFmtId="20" fontId="7" fillId="2" borderId="8" xfId="0" applyNumberFormat="1" applyFont="1" applyFill="1" applyBorder="1" applyAlignment="1" applyProtection="1">
      <alignment horizontal="center"/>
      <protection locked="0"/>
    </xf>
    <xf numFmtId="0" fontId="6" fillId="0" borderId="0" xfId="0" applyFont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6" fillId="2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6" fillId="0" borderId="0" xfId="0" applyFont="1" applyBorder="1"/>
    <xf numFmtId="20" fontId="7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>
      <alignment horizontal="center"/>
    </xf>
    <xf numFmtId="0" fontId="0" fillId="2" borderId="0" xfId="0" applyFill="1" applyBorder="1" applyAlignment="1" applyProtection="1">
      <alignment horizontal="right"/>
      <protection locked="0"/>
    </xf>
    <xf numFmtId="0" fontId="2" fillId="2" borderId="0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2" fillId="2" borderId="0" xfId="0" applyFont="1" applyFill="1" applyBorder="1" applyProtection="1"/>
    <xf numFmtId="0" fontId="5" fillId="2" borderId="0" xfId="0" applyFont="1" applyFill="1" applyBorder="1" applyAlignment="1" applyProtection="1">
      <alignment horizontal="center"/>
    </xf>
    <xf numFmtId="0" fontId="0" fillId="0" borderId="5" xfId="0" applyBorder="1"/>
    <xf numFmtId="0" fontId="0" fillId="0" borderId="4" xfId="0" applyBorder="1"/>
    <xf numFmtId="0" fontId="6" fillId="2" borderId="0" xfId="0" applyFont="1" applyFill="1" applyBorder="1"/>
    <xf numFmtId="0" fontId="0" fillId="2" borderId="5" xfId="0" applyFill="1" applyBorder="1" applyAlignment="1">
      <alignment horizontal="center"/>
    </xf>
    <xf numFmtId="0" fontId="0" fillId="2" borderId="10" xfId="0" applyFill="1" applyBorder="1"/>
    <xf numFmtId="0" fontId="1" fillId="2" borderId="6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2" borderId="0" xfId="0" applyFont="1" applyFill="1"/>
    <xf numFmtId="0" fontId="2" fillId="0" borderId="0" xfId="0" applyFont="1" applyBorder="1"/>
    <xf numFmtId="20" fontId="4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0" fontId="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0" fillId="2" borderId="11" xfId="0" applyFill="1" applyBorder="1"/>
    <xf numFmtId="0" fontId="0" fillId="2" borderId="12" xfId="0" applyFill="1" applyBorder="1"/>
    <xf numFmtId="0" fontId="6" fillId="2" borderId="12" xfId="0" applyFont="1" applyFill="1" applyBorder="1"/>
    <xf numFmtId="0" fontId="1" fillId="2" borderId="12" xfId="0" applyFont="1" applyFill="1" applyBorder="1"/>
    <xf numFmtId="0" fontId="2" fillId="2" borderId="12" xfId="0" applyFont="1" applyFill="1" applyBorder="1"/>
    <xf numFmtId="0" fontId="0" fillId="2" borderId="13" xfId="0" applyFill="1" applyBorder="1"/>
    <xf numFmtId="0" fontId="2" fillId="2" borderId="6" xfId="0" applyFont="1" applyFill="1" applyBorder="1"/>
    <xf numFmtId="0" fontId="3" fillId="2" borderId="7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5" fillId="2" borderId="8" xfId="0" applyFont="1" applyFill="1" applyBorder="1"/>
    <xf numFmtId="0" fontId="5" fillId="0" borderId="8" xfId="0" applyFont="1" applyBorder="1" applyAlignment="1">
      <alignment horizontal="center"/>
    </xf>
    <xf numFmtId="20" fontId="0" fillId="0" borderId="0" xfId="0" applyNumberFormat="1"/>
    <xf numFmtId="20" fontId="0" fillId="0" borderId="0" xfId="0" applyNumberForma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Protection="1"/>
    <xf numFmtId="20" fontId="0" fillId="0" borderId="0" xfId="0" applyNumberFormat="1" applyFont="1" applyFill="1" applyBorder="1" applyAlignment="1" applyProtection="1">
      <alignment horizontal="center"/>
      <protection locked="0"/>
    </xf>
    <xf numFmtId="0" fontId="2" fillId="0" borderId="6" xfId="0" applyNumberFormat="1" applyFont="1" applyFill="1" applyBorder="1" applyAlignment="1" applyProtection="1"/>
    <xf numFmtId="0" fontId="0" fillId="0" borderId="7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hidden="1"/>
    </xf>
    <xf numFmtId="0" fontId="0" fillId="0" borderId="6" xfId="0" applyBorder="1"/>
    <xf numFmtId="1" fontId="2" fillId="0" borderId="0" xfId="0" applyNumberFormat="1" applyFont="1" applyBorder="1" applyProtection="1">
      <protection hidden="1"/>
    </xf>
    <xf numFmtId="164" fontId="2" fillId="0" borderId="0" xfId="0" applyNumberFormat="1" applyFont="1" applyBorder="1" applyProtection="1">
      <protection hidden="1"/>
    </xf>
    <xf numFmtId="20" fontId="0" fillId="0" borderId="0" xfId="0" applyNumberFormat="1" applyAlignment="1">
      <alignment horizontal="center"/>
    </xf>
    <xf numFmtId="0" fontId="2" fillId="0" borderId="8" xfId="0" applyNumberFormat="1" applyFont="1" applyFill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/>
    </xf>
    <xf numFmtId="1" fontId="2" fillId="0" borderId="0" xfId="0" applyNumberFormat="1" applyFont="1" applyBorder="1" applyAlignment="1" applyProtection="1">
      <alignment horizontal="center"/>
      <protection hidden="1"/>
    </xf>
    <xf numFmtId="20" fontId="0" fillId="0" borderId="0" xfId="0" applyNumberFormat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Protection="1"/>
    <xf numFmtId="20" fontId="0" fillId="0" borderId="1" xfId="0" applyNumberFormat="1" applyBorder="1" applyProtection="1"/>
    <xf numFmtId="0" fontId="2" fillId="0" borderId="2" xfId="0" applyNumberFormat="1" applyFont="1" applyFill="1" applyBorder="1" applyAlignment="1" applyProtection="1"/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20" fontId="0" fillId="0" borderId="4" xfId="0" applyNumberFormat="1" applyFont="1" applyFill="1" applyBorder="1" applyAlignment="1" applyProtection="1">
      <alignment horizontal="center"/>
      <protection locked="0"/>
    </xf>
    <xf numFmtId="0" fontId="2" fillId="0" borderId="6" xfId="0" applyNumberFormat="1" applyFont="1" applyFill="1" applyBorder="1" applyAlignment="1" applyProtection="1">
      <protection locked="0"/>
    </xf>
    <xf numFmtId="0" fontId="0" fillId="0" borderId="9" xfId="0" applyBorder="1"/>
    <xf numFmtId="0" fontId="0" fillId="0" borderId="9" xfId="0" applyFont="1" applyBorder="1" applyAlignment="1" applyProtection="1">
      <alignment horizontal="center"/>
      <protection locked="0"/>
    </xf>
    <xf numFmtId="0" fontId="0" fillId="0" borderId="7" xfId="0" applyBorder="1"/>
    <xf numFmtId="0" fontId="0" fillId="0" borderId="8" xfId="0" applyBorder="1" applyAlignment="1" applyProtection="1">
      <alignment horizontal="center"/>
    </xf>
    <xf numFmtId="0" fontId="0" fillId="5" borderId="9" xfId="0" applyFill="1" applyBorder="1"/>
    <xf numFmtId="0" fontId="6" fillId="5" borderId="9" xfId="0" applyFont="1" applyFill="1" applyBorder="1" applyAlignment="1">
      <alignment horizontal="center"/>
    </xf>
    <xf numFmtId="20" fontId="0" fillId="0" borderId="4" xfId="0" applyNumberFormat="1" applyFont="1" applyFill="1" applyBorder="1" applyAlignment="1" applyProtection="1">
      <alignment horizontal="center"/>
    </xf>
    <xf numFmtId="0" fontId="0" fillId="0" borderId="6" xfId="0" applyBorder="1" applyAlignment="1" applyProtection="1">
      <alignment horizontal="center"/>
      <protection locked="0"/>
    </xf>
    <xf numFmtId="20" fontId="0" fillId="0" borderId="4" xfId="0" applyNumberFormat="1" applyBorder="1"/>
    <xf numFmtId="0" fontId="2" fillId="0" borderId="0" xfId="0" applyNumberFormat="1" applyFont="1" applyFill="1" applyBorder="1" applyAlignment="1" applyProtection="1">
      <protection locked="0"/>
    </xf>
    <xf numFmtId="20" fontId="0" fillId="0" borderId="4" xfId="0" applyNumberFormat="1" applyFont="1" applyFill="1" applyBorder="1" applyAlignment="1" applyProtection="1">
      <protection locked="0"/>
    </xf>
    <xf numFmtId="0" fontId="2" fillId="0" borderId="8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2" fillId="0" borderId="8" xfId="0" applyFont="1" applyBorder="1"/>
    <xf numFmtId="0" fontId="2" fillId="0" borderId="0" xfId="0" applyNumberFormat="1" applyFont="1" applyFill="1" applyBorder="1" applyAlignment="1" applyProtection="1">
      <alignment horizontal="center"/>
      <protection locked="0"/>
    </xf>
    <xf numFmtId="165" fontId="2" fillId="0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2" borderId="0" xfId="0" applyFill="1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Alignment="1" applyProtection="1">
      <alignment horizontal="center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20" fontId="0" fillId="0" borderId="11" xfId="0" applyNumberFormat="1" applyBorder="1"/>
    <xf numFmtId="0" fontId="2" fillId="0" borderId="12" xfId="0" applyFont="1" applyBorder="1"/>
    <xf numFmtId="0" fontId="0" fillId="0" borderId="12" xfId="0" applyBorder="1"/>
    <xf numFmtId="0" fontId="0" fillId="0" borderId="13" xfId="0" applyBorder="1"/>
    <xf numFmtId="0" fontId="6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4" fillId="0" borderId="7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0" fillId="0" borderId="8" xfId="0" applyFont="1" applyBorder="1" applyAlignment="1">
      <alignment horizontal="center"/>
    </xf>
    <xf numFmtId="164" fontId="2" fillId="0" borderId="0" xfId="0" applyNumberFormat="1" applyFont="1" applyBorder="1" applyAlignment="1" applyProtection="1">
      <alignment horizontal="right"/>
      <protection hidden="1"/>
    </xf>
    <xf numFmtId="20" fontId="0" fillId="0" borderId="0" xfId="0" applyNumberFormat="1" applyFont="1" applyAlignment="1">
      <alignment horizontal="center"/>
    </xf>
    <xf numFmtId="164" fontId="2" fillId="2" borderId="0" xfId="0" applyNumberFormat="1" applyFont="1" applyFill="1" applyBorder="1" applyAlignment="1" applyProtection="1">
      <alignment horizontal="right"/>
      <protection hidden="1"/>
    </xf>
    <xf numFmtId="0" fontId="4" fillId="0" borderId="0" xfId="0" applyFont="1" applyAlignment="1">
      <alignment horizontal="center"/>
    </xf>
    <xf numFmtId="0" fontId="6" fillId="0" borderId="1" xfId="0" applyFont="1" applyBorder="1"/>
    <xf numFmtId="0" fontId="0" fillId="0" borderId="2" xfId="0" applyFont="1" applyBorder="1"/>
    <xf numFmtId="0" fontId="0" fillId="0" borderId="2" xfId="0" applyBorder="1"/>
    <xf numFmtId="0" fontId="0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center"/>
      <protection locked="0"/>
    </xf>
    <xf numFmtId="0" fontId="0" fillId="0" borderId="3" xfId="0" applyFont="1" applyBorder="1"/>
    <xf numFmtId="0" fontId="0" fillId="0" borderId="0" xfId="0" applyFont="1" applyBorder="1"/>
    <xf numFmtId="0" fontId="0" fillId="2" borderId="0" xfId="0" applyFont="1" applyFill="1" applyBorder="1"/>
    <xf numFmtId="0" fontId="4" fillId="2" borderId="0" xfId="0" applyFont="1" applyFill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6" fillId="0" borderId="6" xfId="0" applyFont="1" applyBorder="1" applyAlignment="1" applyProtection="1">
      <alignment horizontal="center"/>
      <protection locked="0"/>
    </xf>
    <xf numFmtId="0" fontId="2" fillId="5" borderId="9" xfId="0" applyFont="1" applyFill="1" applyBorder="1" applyAlignment="1">
      <alignment horizontal="right"/>
    </xf>
    <xf numFmtId="0" fontId="2" fillId="5" borderId="9" xfId="0" applyFont="1" applyFill="1" applyBorder="1" applyAlignment="1">
      <alignment horizontal="center"/>
    </xf>
    <xf numFmtId="0" fontId="6" fillId="0" borderId="7" xfId="0" applyFont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2" fillId="0" borderId="6" xfId="0" applyFont="1" applyBorder="1"/>
    <xf numFmtId="0" fontId="4" fillId="0" borderId="7" xfId="0" applyFont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6" fillId="0" borderId="8" xfId="0" applyFont="1" applyBorder="1"/>
    <xf numFmtId="0" fontId="6" fillId="0" borderId="0" xfId="0" applyFont="1" applyBorder="1" applyAlignment="1">
      <alignment horizontal="center"/>
    </xf>
    <xf numFmtId="20" fontId="0" fillId="0" borderId="8" xfId="0" applyNumberFormat="1" applyBorder="1" applyAlignment="1" applyProtection="1">
      <alignment horizontal="center"/>
      <protection locked="0"/>
    </xf>
    <xf numFmtId="0" fontId="6" fillId="2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>
      <alignment horizontal="right"/>
    </xf>
    <xf numFmtId="0" fontId="2" fillId="2" borderId="12" xfId="0" applyFont="1" applyFill="1" applyBorder="1" applyAlignment="1">
      <alignment horizontal="center"/>
    </xf>
    <xf numFmtId="0" fontId="6" fillId="2" borderId="12" xfId="0" applyFont="1" applyFill="1" applyBorder="1" applyProtection="1">
      <protection locked="0"/>
    </xf>
    <xf numFmtId="0" fontId="0" fillId="2" borderId="13" xfId="0" applyFill="1" applyBorder="1" applyAlignment="1">
      <alignment horizontal="center"/>
    </xf>
    <xf numFmtId="20" fontId="0" fillId="2" borderId="0" xfId="0" applyNumberFormat="1" applyFill="1" applyAlignment="1">
      <alignment horizontal="center"/>
    </xf>
    <xf numFmtId="0" fontId="2" fillId="0" borderId="0" xfId="0" applyFont="1" applyBorder="1" applyProtection="1"/>
    <xf numFmtId="0" fontId="0" fillId="0" borderId="0" xfId="0" applyBorder="1" applyProtection="1"/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20" fontId="0" fillId="0" borderId="0" xfId="0" applyNumberFormat="1" applyBorder="1" applyAlignment="1" applyProtection="1">
      <alignment horizontal="center"/>
      <protection locked="0"/>
    </xf>
    <xf numFmtId="0" fontId="6" fillId="0" borderId="6" xfId="0" applyFont="1" applyBorder="1" applyProtection="1">
      <protection locked="0"/>
    </xf>
    <xf numFmtId="0" fontId="0" fillId="0" borderId="8" xfId="0" applyNumberFormat="1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2" fillId="0" borderId="8" xfId="0" applyFont="1" applyBorder="1" applyProtection="1"/>
    <xf numFmtId="0" fontId="0" fillId="0" borderId="0" xfId="0" applyBorder="1" applyAlignment="1" applyProtection="1">
      <alignment horizontal="center"/>
      <protection hidden="1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6" fillId="0" borderId="4" xfId="0" applyFont="1" applyBorder="1"/>
    <xf numFmtId="0" fontId="10" fillId="0" borderId="0" xfId="0" applyFont="1" applyAlignment="1">
      <alignment horizontal="center"/>
    </xf>
    <xf numFmtId="0" fontId="0" fillId="0" borderId="5" xfId="0" applyFont="1" applyBorder="1"/>
    <xf numFmtId="20" fontId="0" fillId="0" borderId="0" xfId="0" applyNumberFormat="1" applyFont="1" applyBorder="1" applyAlignment="1">
      <alignment horizontal="center"/>
    </xf>
    <xf numFmtId="20" fontId="0" fillId="0" borderId="5" xfId="0" applyNumberFormat="1" applyFont="1" applyBorder="1" applyAlignment="1">
      <alignment horizontal="center"/>
    </xf>
    <xf numFmtId="20" fontId="0" fillId="0" borderId="2" xfId="0" applyNumberFormat="1" applyFont="1" applyBorder="1" applyAlignment="1">
      <alignment horizontal="center"/>
    </xf>
    <xf numFmtId="0" fontId="0" fillId="0" borderId="4" xfId="0" applyFont="1" applyBorder="1"/>
    <xf numFmtId="0" fontId="10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2" fillId="0" borderId="8" xfId="0" applyFont="1" applyBorder="1" applyAlignment="1" applyProtection="1">
      <alignment horizontal="center"/>
      <protection locked="0"/>
    </xf>
    <xf numFmtId="0" fontId="12" fillId="5" borderId="9" xfId="0" applyFont="1" applyFill="1" applyBorder="1" applyAlignment="1">
      <alignment horizontal="right"/>
    </xf>
    <xf numFmtId="0" fontId="12" fillId="5" borderId="9" xfId="0" applyFont="1" applyFill="1" applyBorder="1" applyAlignment="1">
      <alignment horizontal="center"/>
    </xf>
    <xf numFmtId="0" fontId="11" fillId="0" borderId="5" xfId="0" applyFont="1" applyBorder="1" applyAlignment="1"/>
    <xf numFmtId="20" fontId="0" fillId="0" borderId="5" xfId="0" applyNumberFormat="1" applyBorder="1" applyAlignment="1" applyProtection="1">
      <alignment horizontal="center"/>
      <protection locked="0"/>
    </xf>
    <xf numFmtId="0" fontId="13" fillId="0" borderId="8" xfId="0" applyFont="1" applyBorder="1"/>
    <xf numFmtId="20" fontId="0" fillId="0" borderId="5" xfId="0" applyNumberFormat="1" applyBorder="1" applyAlignment="1">
      <alignment horizontal="center"/>
    </xf>
    <xf numFmtId="0" fontId="12" fillId="2" borderId="4" xfId="0" applyFont="1" applyFill="1" applyBorder="1" applyAlignment="1">
      <alignment horizontal="right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right"/>
    </xf>
    <xf numFmtId="0" fontId="0" fillId="0" borderId="8" xfId="0" applyFont="1" applyBorder="1" applyAlignment="1" applyProtection="1">
      <alignment horizontal="center"/>
    </xf>
    <xf numFmtId="0" fontId="6" fillId="0" borderId="10" xfId="0" applyFont="1" applyBorder="1" applyAlignment="1">
      <alignment horizontal="center"/>
    </xf>
    <xf numFmtId="0" fontId="14" fillId="0" borderId="9" xfId="0" applyFont="1" applyBorder="1" applyAlignment="1" applyProtection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7" xfId="0" applyFont="1" applyBorder="1" applyProtection="1">
      <protection locked="0"/>
    </xf>
    <xf numFmtId="0" fontId="0" fillId="0" borderId="8" xfId="0" applyBorder="1"/>
    <xf numFmtId="0" fontId="2" fillId="0" borderId="2" xfId="0" applyFont="1" applyBorder="1"/>
    <xf numFmtId="0" fontId="10" fillId="0" borderId="2" xfId="0" applyFont="1" applyBorder="1" applyAlignment="1">
      <alignment horizontal="center"/>
    </xf>
    <xf numFmtId="0" fontId="0" fillId="0" borderId="3" xfId="0" applyBorder="1"/>
    <xf numFmtId="20" fontId="0" fillId="0" borderId="12" xfId="0" applyNumberFormat="1" applyBorder="1" applyAlignment="1">
      <alignment horizontal="center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11" xfId="0" applyBorder="1"/>
    <xf numFmtId="20" fontId="0" fillId="2" borderId="0" xfId="0" applyNumberFormat="1" applyFill="1" applyBorder="1" applyAlignment="1">
      <alignment horizontal="center"/>
    </xf>
    <xf numFmtId="0" fontId="13" fillId="0" borderId="0" xfId="0" applyFont="1" applyBorder="1"/>
    <xf numFmtId="0" fontId="3" fillId="0" borderId="8" xfId="0" applyFont="1" applyBorder="1" applyAlignment="1" applyProtection="1">
      <alignment horizontal="center"/>
      <protection locked="0"/>
    </xf>
    <xf numFmtId="49" fontId="2" fillId="0" borderId="0" xfId="0" applyNumberFormat="1" applyFont="1" applyBorder="1" applyAlignment="1" applyProtection="1">
      <alignment horizontal="justify" textRotation="180"/>
      <protection hidden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7" xfId="0" applyFont="1" applyBorder="1" applyAlignment="1" applyProtection="1">
      <alignment horizontal="center"/>
      <protection locked="0"/>
    </xf>
    <xf numFmtId="20" fontId="4" fillId="0" borderId="0" xfId="0" applyNumberFormat="1" applyFont="1" applyAlignment="1">
      <alignment horizontal="center"/>
    </xf>
    <xf numFmtId="49" fontId="15" fillId="0" borderId="8" xfId="0" applyNumberFormat="1" applyFont="1" applyBorder="1" applyAlignment="1" applyProtection="1">
      <alignment horizontal="center"/>
      <protection locked="0"/>
    </xf>
    <xf numFmtId="166" fontId="2" fillId="0" borderId="0" xfId="0" applyNumberFormat="1" applyFont="1" applyBorder="1" applyAlignment="1" applyProtection="1">
      <alignment horizontal="center"/>
      <protection hidden="1"/>
    </xf>
    <xf numFmtId="0" fontId="1" fillId="0" borderId="8" xfId="0" applyFont="1" applyBorder="1" applyAlignment="1" applyProtection="1">
      <alignment horizontal="center"/>
      <protection locked="0"/>
    </xf>
    <xf numFmtId="49" fontId="15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0" fillId="0" borderId="12" xfId="0" applyFont="1" applyBorder="1" applyAlignment="1">
      <alignment horizontal="center"/>
    </xf>
    <xf numFmtId="0" fontId="0" fillId="0" borderId="0" xfId="0" applyFont="1" applyAlignment="1" applyProtection="1">
      <alignment horizontal="center"/>
    </xf>
    <xf numFmtId="0" fontId="1" fillId="0" borderId="4" xfId="0" applyFont="1" applyBorder="1" applyAlignment="1">
      <alignment horizontal="center"/>
    </xf>
    <xf numFmtId="0" fontId="15" fillId="0" borderId="8" xfId="0" applyFont="1" applyBorder="1" applyAlignment="1" applyProtection="1">
      <alignment horizontal="center"/>
    </xf>
    <xf numFmtId="0" fontId="16" fillId="0" borderId="9" xfId="0" applyFont="1" applyBorder="1" applyAlignment="1" applyProtection="1">
      <alignment horizontal="center"/>
      <protection locked="0"/>
    </xf>
    <xf numFmtId="0" fontId="17" fillId="6" borderId="9" xfId="0" applyFont="1" applyFill="1" applyBorder="1" applyAlignment="1">
      <alignment horizontal="center"/>
    </xf>
    <xf numFmtId="0" fontId="18" fillId="6" borderId="9" xfId="0" applyFont="1" applyFill="1" applyBorder="1" applyAlignment="1">
      <alignment horizontal="center"/>
    </xf>
    <xf numFmtId="0" fontId="2" fillId="0" borderId="9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20" fontId="4" fillId="0" borderId="0" xfId="0" applyNumberFormat="1" applyFont="1" applyAlignment="1" applyProtection="1">
      <alignment horizontal="center"/>
    </xf>
    <xf numFmtId="0" fontId="15" fillId="7" borderId="9" xfId="0" applyNumberFormat="1" applyFont="1" applyFill="1" applyBorder="1" applyAlignment="1" applyProtection="1">
      <alignment horizontal="center" shrinkToFit="1"/>
      <protection locked="0" hidden="1"/>
    </xf>
    <xf numFmtId="0" fontId="16" fillId="0" borderId="6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</xf>
    <xf numFmtId="0" fontId="16" fillId="7" borderId="0" xfId="0" applyFont="1" applyFill="1" applyBorder="1" applyAlignment="1" applyProtection="1">
      <alignment horizontal="center"/>
      <protection locked="0"/>
    </xf>
    <xf numFmtId="0" fontId="19" fillId="7" borderId="0" xfId="0" applyFont="1" applyFill="1" applyBorder="1" applyAlignment="1" applyProtection="1">
      <alignment horizontal="center"/>
      <protection locked="0"/>
    </xf>
    <xf numFmtId="0" fontId="18" fillId="7" borderId="0" xfId="0" applyFont="1" applyFill="1" applyBorder="1" applyAlignment="1" applyProtection="1">
      <alignment horizontal="center"/>
      <protection locked="0"/>
    </xf>
    <xf numFmtId="0" fontId="20" fillId="7" borderId="0" xfId="0" applyFont="1" applyFill="1" applyBorder="1" applyAlignment="1" applyProtection="1">
      <alignment horizontal="center"/>
      <protection locked="0"/>
    </xf>
    <xf numFmtId="0" fontId="2" fillId="7" borderId="0" xfId="0" applyFont="1" applyFill="1" applyBorder="1" applyAlignment="1" applyProtection="1">
      <alignment horizontal="center"/>
      <protection locked="0"/>
    </xf>
    <xf numFmtId="20" fontId="0" fillId="0" borderId="0" xfId="0" applyNumberForma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2" xfId="0" applyFont="1" applyBorder="1" applyAlignment="1" applyProtection="1">
      <alignment horizontal="center"/>
      <protection locked="0"/>
    </xf>
    <xf numFmtId="0" fontId="16" fillId="7" borderId="12" xfId="0" applyFont="1" applyFill="1" applyBorder="1" applyAlignment="1" applyProtection="1">
      <alignment horizontal="center"/>
      <protection locked="0"/>
    </xf>
    <xf numFmtId="0" fontId="19" fillId="7" borderId="12" xfId="0" applyFont="1" applyFill="1" applyBorder="1" applyAlignment="1" applyProtection="1">
      <alignment horizontal="center"/>
      <protection locked="0"/>
    </xf>
    <xf numFmtId="0" fontId="18" fillId="7" borderId="12" xfId="0" applyFont="1" applyFill="1" applyBorder="1" applyAlignment="1" applyProtection="1">
      <alignment horizontal="center"/>
      <protection locked="0"/>
    </xf>
    <xf numFmtId="0" fontId="20" fillId="7" borderId="12" xfId="0" applyFont="1" applyFill="1" applyBorder="1" applyAlignment="1" applyProtection="1">
      <alignment horizontal="center"/>
      <protection locked="0"/>
    </xf>
    <xf numFmtId="0" fontId="2" fillId="7" borderId="12" xfId="0" applyFont="1" applyFill="1" applyBorder="1" applyAlignment="1" applyProtection="1">
      <alignment horizontal="center"/>
      <protection locked="0"/>
    </xf>
    <xf numFmtId="20" fontId="4" fillId="0" borderId="12" xfId="0" applyNumberFormat="1" applyFont="1" applyBorder="1" applyAlignment="1">
      <alignment horizontal="center"/>
    </xf>
    <xf numFmtId="0" fontId="1" fillId="0" borderId="0" xfId="0" applyFont="1" applyProtection="1">
      <protection locked="0"/>
    </xf>
    <xf numFmtId="0" fontId="0" fillId="0" borderId="0" xfId="0" applyFont="1" applyProtection="1">
      <protection locked="0"/>
    </xf>
    <xf numFmtId="0" fontId="2" fillId="0" borderId="0" xfId="0" applyFont="1" applyProtection="1"/>
    <xf numFmtId="164" fontId="2" fillId="0" borderId="0" xfId="0" applyNumberFormat="1" applyFont="1" applyBorder="1" applyAlignment="1" applyProtection="1">
      <alignment horizontal="right"/>
      <protection locked="0"/>
    </xf>
    <xf numFmtId="166" fontId="2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Protection="1"/>
    <xf numFmtId="164" fontId="2" fillId="0" borderId="0" xfId="0" applyNumberFormat="1" applyFont="1" applyProtection="1"/>
    <xf numFmtId="164" fontId="0" fillId="0" borderId="0" xfId="0" applyNumberFormat="1" applyProtection="1"/>
    <xf numFmtId="0" fontId="2" fillId="0" borderId="0" xfId="0" applyFont="1" applyBorder="1" applyAlignment="1"/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/>
      <protection locked="0" hidden="1"/>
    </xf>
    <xf numFmtId="49" fontId="15" fillId="0" borderId="8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hidden="1"/>
    </xf>
    <xf numFmtId="21" fontId="1" fillId="0" borderId="0" xfId="0" applyNumberFormat="1" applyFont="1" applyAlignment="1" applyProtection="1">
      <alignment horizontal="center" vertical="center"/>
      <protection hidden="1"/>
    </xf>
    <xf numFmtId="0" fontId="4" fillId="2" borderId="0" xfId="0" applyFont="1" applyFill="1" applyBorder="1" applyAlignment="1">
      <alignment horizontal="center"/>
    </xf>
    <xf numFmtId="0" fontId="0" fillId="3" borderId="1" xfId="0" applyFill="1" applyBorder="1" applyAlignment="1" applyProtection="1">
      <alignment horizontal="right"/>
      <protection locked="0"/>
    </xf>
    <xf numFmtId="0" fontId="2" fillId="4" borderId="2" xfId="0" applyFont="1" applyFill="1" applyBorder="1" applyAlignment="1" applyProtection="1">
      <alignment horizontal="center"/>
    </xf>
    <xf numFmtId="0" fontId="2" fillId="4" borderId="2" xfId="0" applyFont="1" applyFill="1" applyBorder="1" applyProtection="1"/>
    <xf numFmtId="0" fontId="0" fillId="3" borderId="11" xfId="0" applyFill="1" applyBorder="1" applyAlignment="1" applyProtection="1">
      <alignment horizontal="right"/>
      <protection locked="0"/>
    </xf>
    <xf numFmtId="0" fontId="2" fillId="4" borderId="12" xfId="0" applyFont="1" applyFill="1" applyBorder="1" applyAlignment="1" applyProtection="1">
      <alignment horizontal="center"/>
    </xf>
    <xf numFmtId="0" fontId="2" fillId="4" borderId="12" xfId="0" applyFont="1" applyFill="1" applyBorder="1" applyProtection="1"/>
    <xf numFmtId="0" fontId="0" fillId="3" borderId="4" xfId="0" applyFill="1" applyBorder="1" applyAlignment="1" applyProtection="1">
      <alignment horizontal="right"/>
      <protection locked="0"/>
    </xf>
    <xf numFmtId="0" fontId="2" fillId="4" borderId="0" xfId="0" applyFont="1" applyFill="1" applyBorder="1" applyAlignment="1" applyProtection="1">
      <alignment horizontal="center"/>
    </xf>
    <xf numFmtId="0" fontId="2" fillId="4" borderId="0" xfId="0" applyFont="1" applyFill="1" applyBorder="1" applyProtection="1"/>
    <xf numFmtId="0" fontId="0" fillId="3" borderId="0" xfId="0" applyFill="1" applyBorder="1" applyAlignment="1" applyProtection="1">
      <alignment horizontal="right"/>
      <protection locked="0"/>
    </xf>
    <xf numFmtId="0" fontId="0" fillId="3" borderId="2" xfId="0" applyFill="1" applyBorder="1" applyAlignment="1" applyProtection="1">
      <alignment horizontal="right"/>
      <protection locked="0"/>
    </xf>
    <xf numFmtId="0" fontId="0" fillId="3" borderId="12" xfId="0" applyFill="1" applyBorder="1" applyAlignment="1" applyProtection="1">
      <alignment horizontal="right"/>
      <protection locked="0"/>
    </xf>
    <xf numFmtId="0" fontId="6" fillId="2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3" borderId="9" xfId="0" applyFill="1" applyBorder="1" applyAlignment="1" applyProtection="1">
      <alignment horizontal="right"/>
      <protection locked="0"/>
    </xf>
    <xf numFmtId="20" fontId="7" fillId="2" borderId="14" xfId="0" applyNumberFormat="1" applyFont="1" applyFill="1" applyBorder="1" applyAlignment="1" applyProtection="1">
      <alignment horizontal="center"/>
      <protection locked="0"/>
    </xf>
    <xf numFmtId="0" fontId="1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5" fillId="0" borderId="14" xfId="0" applyFont="1" applyBorder="1" applyAlignment="1" applyProtection="1">
      <alignment horizontal="center"/>
    </xf>
    <xf numFmtId="0" fontId="0" fillId="3" borderId="15" xfId="0" applyFill="1" applyBorder="1" applyAlignment="1" applyProtection="1">
      <alignment horizontal="right"/>
      <protection locked="0"/>
    </xf>
    <xf numFmtId="0" fontId="2" fillId="4" borderId="16" xfId="0" applyFont="1" applyFill="1" applyBorder="1" applyAlignment="1" applyProtection="1">
      <alignment horizontal="center"/>
    </xf>
    <xf numFmtId="0" fontId="2" fillId="4" borderId="16" xfId="0" applyFont="1" applyFill="1" applyBorder="1" applyProtection="1"/>
    <xf numFmtId="0" fontId="0" fillId="2" borderId="4" xfId="0" applyFill="1" applyBorder="1"/>
    <xf numFmtId="0" fontId="0" fillId="3" borderId="16" xfId="0" applyFill="1" applyBorder="1" applyAlignment="1" applyProtection="1">
      <alignment horizontal="right"/>
      <protection locked="0"/>
    </xf>
    <xf numFmtId="0" fontId="0" fillId="2" borderId="14" xfId="0" applyFont="1" applyFill="1" applyBorder="1" applyAlignment="1">
      <alignment horizontal="center"/>
    </xf>
    <xf numFmtId="0" fontId="3" fillId="2" borderId="14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>
      <alignment horizontal="center"/>
    </xf>
    <xf numFmtId="0" fontId="1" fillId="2" borderId="14" xfId="0" applyFon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</xf>
    <xf numFmtId="0" fontId="0" fillId="0" borderId="17" xfId="0" applyBorder="1"/>
    <xf numFmtId="20" fontId="0" fillId="0" borderId="18" xfId="0" applyNumberFormat="1" applyBorder="1" applyProtection="1"/>
    <xf numFmtId="0" fontId="2" fillId="0" borderId="19" xfId="0" applyNumberFormat="1" applyFont="1" applyFill="1" applyBorder="1" applyAlignment="1" applyProtection="1"/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20" fontId="0" fillId="0" borderId="17" xfId="0" applyNumberFormat="1" applyFont="1" applyFill="1" applyBorder="1" applyAlignment="1" applyProtection="1">
      <alignment horizontal="center"/>
      <protection locked="0"/>
    </xf>
    <xf numFmtId="0" fontId="0" fillId="0" borderId="21" xfId="0" applyBorder="1"/>
    <xf numFmtId="20" fontId="0" fillId="0" borderId="17" xfId="0" applyNumberFormat="1" applyBorder="1" applyAlignment="1">
      <alignment horizontal="center"/>
    </xf>
    <xf numFmtId="20" fontId="0" fillId="0" borderId="17" xfId="0" applyNumberFormat="1" applyFont="1" applyFill="1" applyBorder="1" applyAlignment="1" applyProtection="1">
      <alignment horizontal="center"/>
    </xf>
    <xf numFmtId="20" fontId="0" fillId="0" borderId="17" xfId="0" applyNumberFormat="1" applyBorder="1"/>
    <xf numFmtId="20" fontId="0" fillId="0" borderId="17" xfId="0" applyNumberFormat="1" applyFont="1" applyFill="1" applyBorder="1" applyAlignment="1" applyProtection="1">
      <protection locked="0"/>
    </xf>
    <xf numFmtId="20" fontId="0" fillId="0" borderId="22" xfId="0" applyNumberFormat="1" applyBorder="1"/>
    <xf numFmtId="0" fontId="2" fillId="0" borderId="23" xfId="0" applyFont="1" applyBorder="1"/>
    <xf numFmtId="0" fontId="0" fillId="0" borderId="23" xfId="0" applyBorder="1"/>
    <xf numFmtId="0" fontId="0" fillId="0" borderId="24" xfId="0" applyBorder="1"/>
    <xf numFmtId="0" fontId="0" fillId="0" borderId="21" xfId="0" applyBorder="1" applyProtection="1"/>
    <xf numFmtId="20" fontId="0" fillId="0" borderId="23" xfId="0" applyNumberFormat="1" applyBorder="1"/>
    <xf numFmtId="0" fontId="2" fillId="0" borderId="23" xfId="0" applyNumberFormat="1" applyFont="1" applyFill="1" applyBorder="1" applyAlignment="1" applyProtection="1">
      <alignment horizontal="center"/>
    </xf>
    <xf numFmtId="0" fontId="0" fillId="0" borderId="23" xfId="0" applyBorder="1" applyAlignment="1" applyProtection="1">
      <alignment horizontal="center"/>
      <protection locked="0"/>
    </xf>
    <xf numFmtId="164" fontId="2" fillId="0" borderId="23" xfId="0" applyNumberFormat="1" applyFont="1" applyBorder="1" applyAlignment="1" applyProtection="1">
      <alignment horizontal="center"/>
      <protection hidden="1"/>
    </xf>
    <xf numFmtId="0" fontId="2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2" borderId="21" xfId="0" applyFont="1" applyFill="1" applyBorder="1" applyAlignment="1" applyProtection="1">
      <alignment horizontal="center"/>
      <protection locked="0"/>
    </xf>
    <xf numFmtId="0" fontId="0" fillId="2" borderId="21" xfId="0" applyFont="1" applyFill="1" applyBorder="1" applyAlignment="1">
      <alignment horizontal="center"/>
    </xf>
    <xf numFmtId="0" fontId="0" fillId="2" borderId="21" xfId="0" applyFill="1" applyBorder="1"/>
    <xf numFmtId="0" fontId="2" fillId="2" borderId="21" xfId="0" applyFont="1" applyFill="1" applyBorder="1"/>
    <xf numFmtId="0" fontId="6" fillId="2" borderId="21" xfId="0" applyFont="1" applyFill="1" applyBorder="1"/>
    <xf numFmtId="0" fontId="21" fillId="2" borderId="14" xfId="0" applyFont="1" applyFill="1" applyBorder="1" applyAlignment="1" applyProtection="1">
      <alignment horizontal="center"/>
      <protection locked="0"/>
    </xf>
    <xf numFmtId="0" fontId="4" fillId="2" borderId="17" xfId="0" applyFont="1" applyFill="1" applyBorder="1" applyAlignment="1" applyProtection="1">
      <alignment horizontal="center"/>
      <protection locked="0"/>
    </xf>
    <xf numFmtId="0" fontId="4" fillId="2" borderId="17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17" xfId="0" applyFill="1" applyBorder="1"/>
    <xf numFmtId="0" fontId="0" fillId="2" borderId="17" xfId="0" applyFill="1" applyBorder="1" applyAlignment="1">
      <alignment horizontal="center"/>
    </xf>
    <xf numFmtId="0" fontId="0" fillId="2" borderId="18" xfId="0" applyFill="1" applyBorder="1" applyProtection="1"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19" xfId="0" applyFont="1" applyFill="1" applyBorder="1" applyAlignment="1" applyProtection="1">
      <alignment horizontal="center"/>
      <protection locked="0"/>
    </xf>
    <xf numFmtId="0" fontId="3" fillId="2" borderId="19" xfId="0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Protection="1">
      <protection locked="0"/>
    </xf>
    <xf numFmtId="0" fontId="2" fillId="2" borderId="19" xfId="0" applyFont="1" applyFill="1" applyBorder="1" applyAlignment="1" applyProtection="1">
      <alignment horizontal="left"/>
      <protection locked="0"/>
    </xf>
    <xf numFmtId="0" fontId="0" fillId="2" borderId="20" xfId="0" applyFont="1" applyFill="1" applyBorder="1" applyAlignment="1" applyProtection="1">
      <alignment horizontal="center"/>
      <protection locked="0"/>
    </xf>
    <xf numFmtId="0" fontId="0" fillId="2" borderId="17" xfId="0" applyFill="1" applyBorder="1" applyProtection="1">
      <protection locked="0" hidden="1"/>
    </xf>
    <xf numFmtId="0" fontId="0" fillId="2" borderId="17" xfId="0" applyFont="1" applyFill="1" applyBorder="1" applyProtection="1">
      <protection hidden="1"/>
    </xf>
    <xf numFmtId="0" fontId="0" fillId="2" borderId="17" xfId="0" applyFont="1" applyFill="1" applyBorder="1"/>
    <xf numFmtId="20" fontId="4" fillId="2" borderId="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0" fillId="2" borderId="22" xfId="0" applyFill="1" applyBorder="1"/>
    <xf numFmtId="0" fontId="0" fillId="2" borderId="23" xfId="0" applyFill="1" applyBorder="1"/>
    <xf numFmtId="0" fontId="6" fillId="2" borderId="23" xfId="0" applyFont="1" applyFill="1" applyBorder="1"/>
    <xf numFmtId="0" fontId="1" fillId="2" borderId="23" xfId="0" applyFont="1" applyFill="1" applyBorder="1"/>
    <xf numFmtId="0" fontId="2" fillId="2" borderId="23" xfId="0" applyFont="1" applyFill="1" applyBorder="1"/>
    <xf numFmtId="0" fontId="0" fillId="2" borderId="24" xfId="0" applyFill="1" applyBorder="1"/>
    <xf numFmtId="0" fontId="21" fillId="2" borderId="25" xfId="0" applyFont="1" applyFill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2" fillId="4" borderId="27" xfId="0" applyFont="1" applyFill="1" applyBorder="1" applyAlignment="1" applyProtection="1">
      <alignment horizontal="center"/>
    </xf>
    <xf numFmtId="0" fontId="2" fillId="4" borderId="27" xfId="0" applyFont="1" applyFill="1" applyBorder="1" applyProtection="1"/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Alignment="1" applyProtection="1">
      <alignment horizontal="right"/>
      <protection locked="0"/>
    </xf>
    <xf numFmtId="0" fontId="0" fillId="2" borderId="0" xfId="0" applyFont="1" applyFill="1" applyBorder="1" applyProtection="1">
      <protection hidden="1"/>
    </xf>
    <xf numFmtId="20" fontId="0" fillId="2" borderId="0" xfId="0" applyNumberFormat="1" applyFill="1" applyBorder="1" applyAlignment="1" applyProtection="1">
      <alignment horizontal="left"/>
      <protection locked="0" hidden="1"/>
    </xf>
    <xf numFmtId="20" fontId="0" fillId="2" borderId="0" xfId="0" applyNumberFormat="1" applyFill="1" applyBorder="1" applyAlignment="1" applyProtection="1">
      <alignment horizontal="left"/>
      <protection hidden="1"/>
    </xf>
    <xf numFmtId="0" fontId="3" fillId="2" borderId="0" xfId="0" applyFont="1" applyFill="1" applyBorder="1" applyAlignment="1">
      <alignment horizontal="right"/>
    </xf>
    <xf numFmtId="0" fontId="5" fillId="2" borderId="0" xfId="0" applyFont="1" applyFill="1" applyBorder="1"/>
    <xf numFmtId="0" fontId="2" fillId="2" borderId="17" xfId="0" applyFont="1" applyFill="1" applyBorder="1" applyAlignment="1" applyProtection="1">
      <alignment horizontal="center"/>
      <protection hidden="1"/>
    </xf>
    <xf numFmtId="164" fontId="2" fillId="2" borderId="17" xfId="0" applyNumberFormat="1" applyFont="1" applyFill="1" applyBorder="1" applyAlignment="1" applyProtection="1">
      <alignment horizontal="center"/>
      <protection hidden="1"/>
    </xf>
    <xf numFmtId="0" fontId="0" fillId="2" borderId="18" xfId="0" applyFont="1" applyFill="1" applyBorder="1" applyAlignment="1">
      <alignment horizontal="center"/>
    </xf>
    <xf numFmtId="0" fontId="3" fillId="2" borderId="20" xfId="0" applyFont="1" applyFill="1" applyBorder="1" applyAlignment="1" applyProtection="1">
      <alignment horizontal="center"/>
      <protection locked="0"/>
    </xf>
    <xf numFmtId="0" fontId="4" fillId="2" borderId="28" xfId="0" applyFont="1" applyFill="1" applyBorder="1" applyAlignment="1">
      <alignment horizontal="center"/>
    </xf>
    <xf numFmtId="0" fontId="1" fillId="2" borderId="29" xfId="0" applyFont="1" applyFill="1" applyBorder="1" applyAlignment="1" applyProtection="1">
      <alignment horizontal="center"/>
      <protection locked="0"/>
    </xf>
    <xf numFmtId="0" fontId="4" fillId="2" borderId="30" xfId="0" applyFont="1" applyFill="1" applyBorder="1" applyAlignment="1">
      <alignment horizontal="center"/>
    </xf>
    <xf numFmtId="0" fontId="1" fillId="2" borderId="31" xfId="0" applyFont="1" applyFill="1" applyBorder="1" applyAlignment="1" applyProtection="1">
      <alignment horizontal="center"/>
      <protection locked="0"/>
    </xf>
    <xf numFmtId="167" fontId="0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 hidden="1"/>
    </xf>
    <xf numFmtId="20" fontId="0" fillId="0" borderId="0" xfId="0" applyNumberFormat="1" applyProtection="1">
      <protection locked="0" hidden="1"/>
    </xf>
    <xf numFmtId="20" fontId="4" fillId="0" borderId="0" xfId="0" applyNumberFormat="1" applyFont="1" applyBorder="1" applyAlignment="1">
      <alignment horizontal="center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20" fontId="0" fillId="0" borderId="32" xfId="0" applyNumberFormat="1" applyFont="1" applyFill="1" applyBorder="1" applyAlignment="1" applyProtection="1">
      <protection locked="0"/>
    </xf>
    <xf numFmtId="0" fontId="2" fillId="0" borderId="23" xfId="0" applyNumberFormat="1" applyFont="1" applyFill="1" applyBorder="1" applyAlignment="1" applyProtection="1">
      <protection locked="0"/>
    </xf>
    <xf numFmtId="0" fontId="0" fillId="0" borderId="33" xfId="0" applyBorder="1"/>
    <xf numFmtId="0" fontId="0" fillId="0" borderId="0" xfId="0"/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0" borderId="0" xfId="0" applyProtection="1">
      <protection locked="0"/>
    </xf>
    <xf numFmtId="0" fontId="0" fillId="2" borderId="4" xfId="0" applyFill="1" applyBorder="1" applyProtection="1">
      <protection locked="0"/>
    </xf>
    <xf numFmtId="0" fontId="1" fillId="2" borderId="7" xfId="0" applyFont="1" applyFill="1" applyBorder="1" applyAlignment="1" applyProtection="1">
      <alignment horizontal="center"/>
      <protection locked="0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15" fillId="0" borderId="8" xfId="0" applyNumberFormat="1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</xf>
    <xf numFmtId="20" fontId="4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center" vertical="center"/>
      <protection hidden="1"/>
    </xf>
    <xf numFmtId="49" fontId="15" fillId="0" borderId="8" xfId="0" applyNumberFormat="1" applyFont="1" applyBorder="1" applyAlignment="1" applyProtection="1">
      <alignment horizontal="center"/>
    </xf>
    <xf numFmtId="21" fontId="1" fillId="0" borderId="0" xfId="0" applyNumberFormat="1" applyFont="1" applyAlignment="1" applyProtection="1">
      <alignment horizontal="center" vertical="center"/>
      <protection hidden="1"/>
    </xf>
    <xf numFmtId="0" fontId="1" fillId="2" borderId="14" xfId="0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Protection="1">
      <protection locked="0" hidden="1"/>
    </xf>
    <xf numFmtId="0" fontId="0" fillId="0" borderId="0" xfId="0" applyProtection="1">
      <protection locked="0" hidden="1"/>
    </xf>
    <xf numFmtId="0" fontId="2" fillId="0" borderId="0" xfId="0" applyFont="1" applyProtection="1">
      <protection locked="0" hidden="1"/>
    </xf>
    <xf numFmtId="20" fontId="0" fillId="2" borderId="4" xfId="0" applyNumberFormat="1" applyFill="1" applyBorder="1" applyProtection="1">
      <protection locked="0" hidden="1"/>
    </xf>
    <xf numFmtId="0" fontId="0" fillId="2" borderId="4" xfId="0" applyFont="1" applyFill="1" applyBorder="1" applyProtection="1">
      <protection hidden="1"/>
    </xf>
    <xf numFmtId="0" fontId="0" fillId="0" borderId="0" xfId="0" applyProtection="1">
      <protection hidden="1"/>
    </xf>
    <xf numFmtId="0" fontId="0" fillId="2" borderId="4" xfId="0" applyFont="1" applyFill="1" applyBorder="1" applyAlignment="1" applyProtection="1">
      <alignment horizontal="center" vertical="center"/>
      <protection hidden="1"/>
    </xf>
    <xf numFmtId="20" fontId="0" fillId="2" borderId="4" xfId="0" applyNumberFormat="1" applyFill="1" applyBorder="1" applyAlignment="1" applyProtection="1">
      <alignment horizontal="center" vertical="center"/>
      <protection locked="0" hidden="1"/>
    </xf>
    <xf numFmtId="20" fontId="1" fillId="0" borderId="0" xfId="0" applyNumberFormat="1" applyFont="1" applyAlignment="1" applyProtection="1">
      <alignment horizontal="center" vertical="center"/>
      <protection locked="0" hidden="1"/>
    </xf>
    <xf numFmtId="0" fontId="1" fillId="0" borderId="0" xfId="0" applyFont="1" applyAlignment="1" applyProtection="1">
      <alignment horizontal="center" vertical="center"/>
      <protection locked="0" hidden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 hidden="1"/>
    </xf>
    <xf numFmtId="0" fontId="2" fillId="2" borderId="0" xfId="0" applyFont="1" applyFill="1" applyBorder="1" applyAlignment="1" applyProtection="1">
      <alignment horizontal="left"/>
      <protection locked="0" hidden="1"/>
    </xf>
    <xf numFmtId="0" fontId="0" fillId="2" borderId="4" xfId="0" applyFont="1" applyFill="1" applyBorder="1" applyAlignment="1" applyProtection="1">
      <alignment horizontal="center" vertical="center"/>
    </xf>
    <xf numFmtId="20" fontId="0" fillId="2" borderId="4" xfId="0" applyNumberFormat="1" applyFill="1" applyBorder="1" applyAlignment="1" applyProtection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0" fontId="0" fillId="2" borderId="4" xfId="0" applyNumberForma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164" fontId="2" fillId="2" borderId="0" xfId="0" applyNumberFormat="1" applyFont="1" applyFill="1" applyBorder="1" applyAlignment="1" applyProtection="1">
      <alignment horizontal="center"/>
      <protection locked="0" hidden="1"/>
    </xf>
    <xf numFmtId="49" fontId="15" fillId="7" borderId="9" xfId="0" applyNumberFormat="1" applyFont="1" applyFill="1" applyBorder="1" applyAlignment="1" applyProtection="1">
      <alignment horizontal="center" shrinkToFit="1"/>
      <protection locked="0" hidden="1"/>
    </xf>
    <xf numFmtId="164" fontId="2" fillId="0" borderId="0" xfId="0" applyNumberFormat="1" applyFont="1" applyBorder="1" applyAlignment="1" applyProtection="1">
      <alignment horizontal="right"/>
      <protection locked="0" hidden="1"/>
    </xf>
    <xf numFmtId="164" fontId="11" fillId="0" borderId="0" xfId="0" applyNumberFormat="1" applyFont="1" applyBorder="1" applyAlignment="1" applyProtection="1">
      <alignment horizontal="right"/>
      <protection hidden="1"/>
    </xf>
    <xf numFmtId="166" fontId="11" fillId="0" borderId="0" xfId="0" applyNumberFormat="1" applyFont="1" applyBorder="1" applyAlignment="1" applyProtection="1">
      <alignment horizontal="center"/>
      <protection hidden="1"/>
    </xf>
    <xf numFmtId="164" fontId="11" fillId="0" borderId="0" xfId="0" applyNumberFormat="1" applyFont="1" applyBorder="1" applyAlignment="1" applyProtection="1">
      <alignment horizontal="right"/>
      <protection locked="0" hidden="1"/>
    </xf>
    <xf numFmtId="166" fontId="11" fillId="0" borderId="0" xfId="0" applyNumberFormat="1" applyFont="1" applyBorder="1" applyAlignment="1" applyProtection="1">
      <alignment horizontal="center"/>
      <protection locked="0" hidden="1"/>
    </xf>
    <xf numFmtId="0" fontId="2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20" fontId="0" fillId="0" borderId="4" xfId="0" applyNumberFormat="1" applyFont="1" applyFill="1" applyBorder="1" applyAlignment="1" applyProtection="1">
      <alignment horizontal="left" indent="1"/>
    </xf>
    <xf numFmtId="0" fontId="0" fillId="0" borderId="4" xfId="0" applyBorder="1" applyProtection="1"/>
    <xf numFmtId="164" fontId="11" fillId="0" borderId="8" xfId="0" applyNumberFormat="1" applyFont="1" applyBorder="1" applyAlignment="1" applyProtection="1">
      <alignment horizontal="center"/>
      <protection hidden="1"/>
    </xf>
    <xf numFmtId="164" fontId="2" fillId="0" borderId="0" xfId="0" applyNumberFormat="1" applyFont="1" applyBorder="1" applyAlignment="1" applyProtection="1">
      <alignment horizontal="center"/>
      <protection locked="0" hidden="1"/>
    </xf>
    <xf numFmtId="1" fontId="2" fillId="0" borderId="0" xfId="0" applyNumberFormat="1" applyFont="1" applyBorder="1" applyAlignment="1" applyProtection="1">
      <alignment horizontal="center"/>
      <protection locked="0" hidden="1"/>
    </xf>
    <xf numFmtId="164" fontId="11" fillId="0" borderId="8" xfId="0" applyNumberFormat="1" applyFont="1" applyBorder="1" applyAlignment="1" applyProtection="1">
      <alignment horizontal="center"/>
      <protection locked="0" hidden="1"/>
    </xf>
    <xf numFmtId="0" fontId="0" fillId="0" borderId="8" xfId="0" applyNumberFormat="1" applyBorder="1" applyAlignment="1" applyProtection="1">
      <alignment horizontal="center"/>
      <protection locked="0" hidden="1"/>
    </xf>
    <xf numFmtId="0" fontId="0" fillId="0" borderId="8" xfId="0" applyBorder="1" applyAlignment="1" applyProtection="1">
      <alignment horizontal="center"/>
      <protection locked="0" hidden="1"/>
    </xf>
    <xf numFmtId="0" fontId="2" fillId="0" borderId="0" xfId="0" applyFont="1" applyBorder="1" applyAlignment="1" applyProtection="1">
      <alignment horizontal="center"/>
      <protection locked="0" hidden="1"/>
    </xf>
    <xf numFmtId="0" fontId="1" fillId="0" borderId="9" xfId="0" applyFont="1" applyBorder="1" applyAlignment="1" applyProtection="1">
      <alignment horizontal="center"/>
    </xf>
    <xf numFmtId="0" fontId="23" fillId="0" borderId="9" xfId="0" applyFont="1" applyBorder="1" applyAlignment="1" applyProtection="1">
      <alignment horizontal="center"/>
    </xf>
    <xf numFmtId="0" fontId="24" fillId="0" borderId="8" xfId="0" applyNumberFormat="1" applyFont="1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 vertical="center"/>
    </xf>
    <xf numFmtId="0" fontId="23" fillId="0" borderId="7" xfId="0" applyFont="1" applyBorder="1" applyAlignment="1" applyProtection="1">
      <alignment horizontal="center"/>
    </xf>
    <xf numFmtId="0" fontId="1" fillId="0" borderId="2" xfId="0" applyFont="1" applyBorder="1" applyProtection="1"/>
    <xf numFmtId="0" fontId="1" fillId="0" borderId="7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/>
    </xf>
    <xf numFmtId="0" fontId="24" fillId="0" borderId="8" xfId="0" applyNumberFormat="1" applyFont="1" applyBorder="1" applyAlignment="1" applyProtection="1">
      <alignment horizontal="center"/>
      <protection locked="0" hidden="1"/>
    </xf>
    <xf numFmtId="0" fontId="21" fillId="0" borderId="0" xfId="0" applyNumberFormat="1" applyFont="1" applyFill="1" applyBorder="1" applyAlignment="1" applyProtection="1">
      <alignment horizontal="center"/>
      <protection locked="0"/>
    </xf>
    <xf numFmtId="0" fontId="3" fillId="2" borderId="25" xfId="0" applyFont="1" applyFill="1" applyBorder="1" applyAlignment="1" applyProtection="1">
      <alignment horizontal="center"/>
      <protection locked="0"/>
    </xf>
    <xf numFmtId="0" fontId="3" fillId="2" borderId="26" xfId="0" applyFont="1" applyFill="1" applyBorder="1" applyAlignment="1" applyProtection="1">
      <alignment horizontal="center"/>
      <protection locked="0"/>
    </xf>
    <xf numFmtId="20" fontId="0" fillId="2" borderId="0" xfId="0" applyNumberFormat="1" applyFill="1" applyBorder="1" applyAlignment="1" applyProtection="1">
      <alignment horizontal="center"/>
      <protection hidden="1"/>
    </xf>
    <xf numFmtId="20" fontId="0" fillId="2" borderId="11" xfId="0" applyNumberFormat="1" applyFill="1" applyBorder="1" applyAlignment="1" applyProtection="1">
      <alignment horizontal="center"/>
      <protection hidden="1"/>
    </xf>
    <xf numFmtId="20" fontId="0" fillId="2" borderId="12" xfId="0" applyNumberFormat="1" applyFill="1" applyBorder="1" applyAlignment="1" applyProtection="1">
      <alignment horizontal="center"/>
      <protection hidden="1"/>
    </xf>
    <xf numFmtId="20" fontId="0" fillId="2" borderId="13" xfId="0" applyNumberFormat="1" applyFill="1" applyBorder="1" applyAlignment="1" applyProtection="1">
      <alignment horizontal="center"/>
      <protection hidden="1"/>
    </xf>
    <xf numFmtId="20" fontId="0" fillId="2" borderId="11" xfId="0" applyNumberFormat="1" applyFill="1" applyBorder="1" applyAlignment="1" applyProtection="1">
      <alignment horizontal="center"/>
    </xf>
    <xf numFmtId="20" fontId="0" fillId="2" borderId="12" xfId="0" applyNumberFormat="1" applyFill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20" fontId="0" fillId="0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6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 vertical="center"/>
      <protection hidden="1"/>
    </xf>
    <xf numFmtId="0" fontId="0" fillId="0" borderId="35" xfId="0" applyBorder="1" applyAlignment="1" applyProtection="1">
      <alignment horizontal="center" vertical="center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top"/>
      <protection hidden="1"/>
    </xf>
    <xf numFmtId="20" fontId="4" fillId="0" borderId="37" xfId="0" applyNumberFormat="1" applyFont="1" applyBorder="1" applyAlignment="1" applyProtection="1">
      <alignment horizontal="center"/>
      <protection locked="0" hidden="1"/>
    </xf>
    <xf numFmtId="0" fontId="0" fillId="7" borderId="0" xfId="0" applyFont="1" applyFill="1" applyBorder="1" applyProtection="1">
      <protection hidden="1"/>
    </xf>
    <xf numFmtId="0" fontId="0" fillId="7" borderId="0" xfId="0" applyFill="1" applyBorder="1" applyAlignment="1" applyProtection="1">
      <alignment horizontal="center"/>
      <protection hidden="1"/>
    </xf>
    <xf numFmtId="0" fontId="4" fillId="0" borderId="37" xfId="0" applyFont="1" applyBorder="1" applyAlignment="1" applyProtection="1">
      <alignment horizontal="center"/>
      <protection locked="0" hidden="1"/>
    </xf>
    <xf numFmtId="0" fontId="4" fillId="0" borderId="0" xfId="0" applyFont="1" applyProtection="1">
      <protection locked="0" hidden="1"/>
    </xf>
    <xf numFmtId="0" fontId="0" fillId="0" borderId="0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20" fontId="0" fillId="7" borderId="0" xfId="0" applyNumberFormat="1" applyFill="1" applyBorder="1" applyAlignment="1" applyProtection="1">
      <alignment horizontal="center"/>
      <protection locked="0" hidden="1"/>
    </xf>
    <xf numFmtId="0" fontId="25" fillId="9" borderId="0" xfId="0" applyFont="1" applyFill="1" applyAlignment="1" applyProtection="1">
      <alignment horizontal="center"/>
      <protection hidden="1"/>
    </xf>
    <xf numFmtId="0" fontId="6" fillId="0" borderId="0" xfId="0" applyFont="1" applyBorder="1" applyAlignment="1" applyProtection="1"/>
    <xf numFmtId="20" fontId="0" fillId="7" borderId="0" xfId="0" applyNumberFormat="1" applyFill="1" applyBorder="1" applyAlignment="1" applyProtection="1">
      <protection locked="0" hidden="1"/>
    </xf>
  </cellXfs>
  <cellStyles count="4">
    <cellStyle name="EXECO" xfId="1"/>
    <cellStyle name="FAUX" xfId="2"/>
    <cellStyle name="Normal" xfId="0" builtinId="0"/>
    <cellStyle name="VRAI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1532166</xdr:colOff>
      <xdr:row>15</xdr:row>
      <xdr:rowOff>58225</xdr:rowOff>
    </xdr:from>
    <xdr:ext cx="1826078" cy="1686662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0641" y="2487100"/>
          <a:ext cx="1826078" cy="1686662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1200150</xdr:colOff>
          <xdr:row>13</xdr:row>
          <xdr:rowOff>76200</xdr:rowOff>
        </xdr:from>
        <xdr:to>
          <xdr:col>3</xdr:col>
          <xdr:colOff>828675</xdr:colOff>
          <xdr:row>16</xdr:row>
          <xdr:rowOff>114300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742949</xdr:colOff>
      <xdr:row>3</xdr:row>
      <xdr:rowOff>85724</xdr:rowOff>
    </xdr:from>
    <xdr:to>
      <xdr:col>9</xdr:col>
      <xdr:colOff>2009774</xdr:colOff>
      <xdr:row>9</xdr:row>
      <xdr:rowOff>151300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4" y="542924"/>
          <a:ext cx="1266825" cy="121810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bright="70000" contrast="-7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4</xdr:row>
      <xdr:rowOff>66675</xdr:rowOff>
    </xdr:from>
    <xdr:to>
      <xdr:col>13</xdr:col>
      <xdr:colOff>542925</xdr:colOff>
      <xdr:row>6</xdr:row>
      <xdr:rowOff>161925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4150" y="723900"/>
          <a:ext cx="49530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bright="70000" contrast="-7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495300</xdr:colOff>
          <xdr:row>1</xdr:row>
          <xdr:rowOff>104775</xdr:rowOff>
        </xdr:from>
        <xdr:to>
          <xdr:col>9</xdr:col>
          <xdr:colOff>1590675</xdr:colOff>
          <xdr:row>2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1876425</xdr:colOff>
          <xdr:row>1</xdr:row>
          <xdr:rowOff>123825</xdr:rowOff>
        </xdr:from>
        <xdr:to>
          <xdr:col>11</xdr:col>
          <xdr:colOff>114300</xdr:colOff>
          <xdr:row>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6</xdr:row>
      <xdr:rowOff>66675</xdr:rowOff>
    </xdr:from>
    <xdr:to>
      <xdr:col>13</xdr:col>
      <xdr:colOff>542925</xdr:colOff>
      <xdr:row>8</xdr:row>
      <xdr:rowOff>161925</xdr:rowOff>
    </xdr:to>
    <xdr:pic>
      <xdr:nvPicPr>
        <xdr:cNvPr id="102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4150" y="723900"/>
          <a:ext cx="49530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bright="70000" contrast="-7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361950</xdr:colOff>
          <xdr:row>3</xdr:row>
          <xdr:rowOff>123825</xdr:rowOff>
        </xdr:from>
        <xdr:to>
          <xdr:col>9</xdr:col>
          <xdr:colOff>1552575</xdr:colOff>
          <xdr:row>5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1800225</xdr:colOff>
          <xdr:row>4</xdr:row>
          <xdr:rowOff>0</xdr:rowOff>
        </xdr:from>
        <xdr:to>
          <xdr:col>11</xdr:col>
          <xdr:colOff>38100</xdr:colOff>
          <xdr:row>5</xdr:row>
          <xdr:rowOff>9525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523875</xdr:colOff>
      <xdr:row>3</xdr:row>
      <xdr:rowOff>76199</xdr:rowOff>
    </xdr:from>
    <xdr:to>
      <xdr:col>9</xdr:col>
      <xdr:colOff>1914525</xdr:colOff>
      <xdr:row>10</xdr:row>
      <xdr:rowOff>70337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700" y="533399"/>
          <a:ext cx="1390650" cy="133716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bright="70000" contrast="-7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619125</xdr:colOff>
      <xdr:row>4</xdr:row>
      <xdr:rowOff>58066</xdr:rowOff>
    </xdr:from>
    <xdr:to>
      <xdr:col>9</xdr:col>
      <xdr:colOff>1657350</xdr:colOff>
      <xdr:row>9</xdr:row>
      <xdr:rowOff>123825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600991"/>
          <a:ext cx="1038225" cy="101825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bright="70000" contrast="-7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6</xdr:row>
      <xdr:rowOff>76200</xdr:rowOff>
    </xdr:from>
    <xdr:to>
      <xdr:col>13</xdr:col>
      <xdr:colOff>504825</xdr:colOff>
      <xdr:row>8</xdr:row>
      <xdr:rowOff>180975</xdr:rowOff>
    </xdr:to>
    <xdr:pic>
      <xdr:nvPicPr>
        <xdr:cNvPr id="205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619125"/>
          <a:ext cx="495300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bright="70000" contrast="-7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2</xdr:row>
          <xdr:rowOff>76200</xdr:rowOff>
        </xdr:from>
        <xdr:to>
          <xdr:col>9</xdr:col>
          <xdr:colOff>1181100</xdr:colOff>
          <xdr:row>4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1390650</xdr:colOff>
          <xdr:row>2</xdr:row>
          <xdr:rowOff>85725</xdr:rowOff>
        </xdr:from>
        <xdr:to>
          <xdr:col>9</xdr:col>
          <xdr:colOff>1876425</xdr:colOff>
          <xdr:row>4</xdr:row>
          <xdr:rowOff>57150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57150</xdr:rowOff>
    </xdr:from>
    <xdr:to>
      <xdr:col>11</xdr:col>
      <xdr:colOff>809625</xdr:colOff>
      <xdr:row>3</xdr:row>
      <xdr:rowOff>161925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57150"/>
          <a:ext cx="809625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bright="70000" contrast="-7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1952625</xdr:colOff>
      <xdr:row>4</xdr:row>
      <xdr:rowOff>57150</xdr:rowOff>
    </xdr:from>
    <xdr:to>
      <xdr:col>8</xdr:col>
      <xdr:colOff>95250</xdr:colOff>
      <xdr:row>7</xdr:row>
      <xdr:rowOff>161925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790575"/>
          <a:ext cx="809625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bright="70000" contrast="-7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31</xdr:row>
          <xdr:rowOff>114300</xdr:rowOff>
        </xdr:from>
        <xdr:to>
          <xdr:col>11</xdr:col>
          <xdr:colOff>847725</xdr:colOff>
          <xdr:row>32</xdr:row>
          <xdr:rowOff>180975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190500</xdr:colOff>
          <xdr:row>33</xdr:row>
          <xdr:rowOff>152400</xdr:rowOff>
        </xdr:from>
        <xdr:to>
          <xdr:col>11</xdr:col>
          <xdr:colOff>676275</xdr:colOff>
          <xdr:row>34</xdr:row>
          <xdr:rowOff>171450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2</xdr:row>
          <xdr:rowOff>66675</xdr:rowOff>
        </xdr:from>
        <xdr:to>
          <xdr:col>15</xdr:col>
          <xdr:colOff>0</xdr:colOff>
          <xdr:row>4</xdr:row>
          <xdr:rowOff>38100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5</xdr:row>
          <xdr:rowOff>0</xdr:rowOff>
        </xdr:from>
        <xdr:to>
          <xdr:col>14</xdr:col>
          <xdr:colOff>590550</xdr:colOff>
          <xdr:row>6</xdr:row>
          <xdr:rowOff>66675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27</xdr:row>
          <xdr:rowOff>19050</xdr:rowOff>
        </xdr:from>
        <xdr:to>
          <xdr:col>16</xdr:col>
          <xdr:colOff>19050</xdr:colOff>
          <xdr:row>29</xdr:row>
          <xdr:rowOff>66675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36</xdr:row>
          <xdr:rowOff>95250</xdr:rowOff>
        </xdr:from>
        <xdr:to>
          <xdr:col>14</xdr:col>
          <xdr:colOff>600075</xdr:colOff>
          <xdr:row>37</xdr:row>
          <xdr:rowOff>47625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</xdr:colOff>
      <xdr:row>1</xdr:row>
      <xdr:rowOff>9525</xdr:rowOff>
    </xdr:from>
    <xdr:to>
      <xdr:col>17</xdr:col>
      <xdr:colOff>981075</xdr:colOff>
      <xdr:row>5</xdr:row>
      <xdr:rowOff>0</xdr:rowOff>
    </xdr:to>
    <xdr:pic>
      <xdr:nvPicPr>
        <xdr:cNvPr id="409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5" y="200025"/>
          <a:ext cx="971550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bright="70000" contrast="-7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114300</xdr:colOff>
          <xdr:row>5</xdr:row>
          <xdr:rowOff>180975</xdr:rowOff>
        </xdr:from>
        <xdr:to>
          <xdr:col>17</xdr:col>
          <xdr:colOff>895350</xdr:colOff>
          <xdr:row>7</xdr:row>
          <xdr:rowOff>123825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219075</xdr:colOff>
          <xdr:row>14</xdr:row>
          <xdr:rowOff>76200</xdr:rowOff>
        </xdr:from>
        <xdr:to>
          <xdr:col>17</xdr:col>
          <xdr:colOff>704850</xdr:colOff>
          <xdr:row>15</xdr:row>
          <xdr:rowOff>104775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95250</xdr:colOff>
          <xdr:row>39</xdr:row>
          <xdr:rowOff>19050</xdr:rowOff>
        </xdr:from>
        <xdr:to>
          <xdr:col>15</xdr:col>
          <xdr:colOff>0</xdr:colOff>
          <xdr:row>40</xdr:row>
          <xdr:rowOff>104775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133350</xdr:colOff>
          <xdr:row>41</xdr:row>
          <xdr:rowOff>114300</xdr:rowOff>
        </xdr:from>
        <xdr:to>
          <xdr:col>14</xdr:col>
          <xdr:colOff>742950</xdr:colOff>
          <xdr:row>42</xdr:row>
          <xdr:rowOff>76200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3</xdr:row>
      <xdr:rowOff>114300</xdr:rowOff>
    </xdr:from>
    <xdr:to>
      <xdr:col>14</xdr:col>
      <xdr:colOff>581025</xdr:colOff>
      <xdr:row>7</xdr:row>
      <xdr:rowOff>104775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495300"/>
          <a:ext cx="971550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bright="70000" contrast="-7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theme="7" tint="-0.249977111117893"/>
    <pageSetUpPr fitToPage="1"/>
  </sheetPr>
  <dimension ref="A1:W26"/>
  <sheetViews>
    <sheetView view="pageBreakPreview" zoomScale="140" zoomScaleNormal="100" zoomScaleSheetLayoutView="140" workbookViewId="0">
      <selection activeCell="D20" sqref="D20"/>
    </sheetView>
  </sheetViews>
  <sheetFormatPr baseColWidth="10" defaultRowHeight="12.75" x14ac:dyDescent="0.2"/>
  <cols>
    <col min="1" max="1" width="24.85546875" style="432" customWidth="1"/>
    <col min="2" max="2" width="12" style="432" customWidth="1"/>
    <col min="3" max="3" width="24.85546875" style="432" bestFit="1" customWidth="1"/>
    <col min="4" max="4" width="17.28515625" style="439" customWidth="1"/>
    <col min="5" max="16384" width="11.42578125" style="432"/>
  </cols>
  <sheetData>
    <row r="1" spans="1:23" x14ac:dyDescent="0.2">
      <c r="A1" s="525" t="s">
        <v>108</v>
      </c>
      <c r="B1" s="525"/>
      <c r="C1" s="525"/>
      <c r="D1" s="525"/>
      <c r="E1" s="524"/>
      <c r="F1" s="524"/>
      <c r="G1" s="79"/>
    </row>
    <row r="2" spans="1:23" x14ac:dyDescent="0.2">
      <c r="A2" s="525"/>
      <c r="B2" s="525"/>
      <c r="C2" s="525"/>
      <c r="D2" s="525"/>
      <c r="E2" s="527"/>
      <c r="F2" s="527"/>
      <c r="W2" s="526"/>
    </row>
    <row r="3" spans="1:23" x14ac:dyDescent="0.2">
      <c r="A3" s="525"/>
      <c r="B3" s="525"/>
      <c r="C3" s="525"/>
      <c r="D3" s="525"/>
      <c r="E3" s="524"/>
      <c r="F3" s="524"/>
    </row>
    <row r="4" spans="1:23" x14ac:dyDescent="0.2">
      <c r="A4" s="523" t="s">
        <v>107</v>
      </c>
      <c r="B4" s="523"/>
      <c r="C4" s="453"/>
      <c r="D4" s="522" t="s">
        <v>106</v>
      </c>
    </row>
    <row r="5" spans="1:23" ht="13.5" thickBot="1" x14ac:dyDescent="0.25">
      <c r="A5" s="453"/>
      <c r="B5" s="453"/>
      <c r="C5" s="453"/>
      <c r="D5" s="509"/>
    </row>
    <row r="6" spans="1:23" ht="18" customHeight="1" thickBot="1" x14ac:dyDescent="0.25">
      <c r="A6" s="519" t="s">
        <v>19</v>
      </c>
      <c r="B6" s="517">
        <v>0.375</v>
      </c>
      <c r="C6" s="453"/>
      <c r="D6" s="520" t="s">
        <v>105</v>
      </c>
    </row>
    <row r="7" spans="1:23" ht="13.5" thickBot="1" x14ac:dyDescent="0.25">
      <c r="A7" s="518" t="s">
        <v>104</v>
      </c>
      <c r="B7" s="517">
        <v>1.3888888888888888E-2</v>
      </c>
      <c r="C7" s="453"/>
      <c r="D7" s="520" t="s">
        <v>103</v>
      </c>
    </row>
    <row r="8" spans="1:23" ht="13.5" thickBot="1" x14ac:dyDescent="0.25">
      <c r="A8" s="453"/>
      <c r="B8" s="521"/>
      <c r="C8" s="453"/>
      <c r="D8" s="520" t="s">
        <v>102</v>
      </c>
    </row>
    <row r="9" spans="1:23" ht="13.5" thickBot="1" x14ac:dyDescent="0.25">
      <c r="A9" s="519" t="s">
        <v>91</v>
      </c>
      <c r="B9" s="517">
        <v>0.58333333333333337</v>
      </c>
      <c r="C9" s="453"/>
      <c r="D9" s="509"/>
    </row>
    <row r="10" spans="1:23" ht="13.5" thickBot="1" x14ac:dyDescent="0.25">
      <c r="A10" s="518" t="s">
        <v>101</v>
      </c>
      <c r="B10" s="517">
        <v>1.3888888888888888E-2</v>
      </c>
      <c r="C10" s="453"/>
      <c r="D10" s="509"/>
    </row>
    <row r="11" spans="1:23" ht="13.5" thickBot="1" x14ac:dyDescent="0.25">
      <c r="A11" s="453"/>
      <c r="B11" s="453"/>
      <c r="C11" s="453"/>
      <c r="D11" s="509"/>
    </row>
    <row r="12" spans="1:23" ht="24.95" customHeight="1" thickBot="1" x14ac:dyDescent="0.25">
      <c r="A12" s="516" t="s">
        <v>100</v>
      </c>
      <c r="B12" s="515" t="s">
        <v>99</v>
      </c>
      <c r="C12" s="514"/>
      <c r="D12" s="513"/>
    </row>
    <row r="13" spans="1:23" ht="24.95" customHeight="1" thickBot="1" x14ac:dyDescent="0.25">
      <c r="A13" s="509" t="s">
        <v>98</v>
      </c>
      <c r="B13" s="512" t="s">
        <v>97</v>
      </c>
      <c r="C13" s="511"/>
      <c r="D13" s="510"/>
    </row>
    <row r="14" spans="1:23" x14ac:dyDescent="0.2">
      <c r="A14" s="453"/>
      <c r="B14" s="453"/>
      <c r="C14" s="453"/>
      <c r="D14" s="509"/>
    </row>
    <row r="15" spans="1:23" x14ac:dyDescent="0.2">
      <c r="A15" s="453"/>
      <c r="B15" s="453"/>
      <c r="C15" s="453"/>
      <c r="D15" s="509"/>
    </row>
    <row r="16" spans="1:23" x14ac:dyDescent="0.2">
      <c r="A16" s="453"/>
      <c r="B16" s="453"/>
      <c r="C16" s="453"/>
      <c r="D16" s="509"/>
    </row>
    <row r="17" spans="1:4" x14ac:dyDescent="0.2">
      <c r="A17" s="453"/>
      <c r="B17" s="453"/>
      <c r="C17" s="453"/>
      <c r="D17" s="509"/>
    </row>
    <row r="18" spans="1:4" x14ac:dyDescent="0.2">
      <c r="A18" s="453"/>
      <c r="B18" s="453"/>
      <c r="C18" s="453"/>
      <c r="D18" s="509"/>
    </row>
    <row r="19" spans="1:4" x14ac:dyDescent="0.2">
      <c r="A19" s="453"/>
      <c r="B19" s="453"/>
      <c r="C19" s="453"/>
      <c r="D19" s="509"/>
    </row>
    <row r="20" spans="1:4" x14ac:dyDescent="0.2">
      <c r="A20" s="453"/>
      <c r="B20" s="453"/>
      <c r="C20" s="453"/>
      <c r="D20" s="509"/>
    </row>
    <row r="21" spans="1:4" x14ac:dyDescent="0.2">
      <c r="A21" s="453"/>
      <c r="B21" s="453"/>
      <c r="C21" s="453"/>
      <c r="D21" s="509"/>
    </row>
    <row r="22" spans="1:4" x14ac:dyDescent="0.2">
      <c r="A22" s="453"/>
      <c r="B22" s="453"/>
      <c r="C22" s="453"/>
      <c r="D22" s="509"/>
    </row>
    <row r="23" spans="1:4" x14ac:dyDescent="0.2">
      <c r="A23" s="453"/>
      <c r="B23" s="453"/>
      <c r="C23" s="453"/>
      <c r="D23" s="509"/>
    </row>
    <row r="24" spans="1:4" x14ac:dyDescent="0.2">
      <c r="A24" s="453"/>
      <c r="B24" s="453"/>
      <c r="C24" s="453"/>
      <c r="D24" s="509"/>
    </row>
    <row r="25" spans="1:4" x14ac:dyDescent="0.2">
      <c r="A25" s="453"/>
      <c r="B25" s="453"/>
      <c r="C25" s="453"/>
      <c r="D25" s="509"/>
    </row>
    <row r="26" spans="1:4" x14ac:dyDescent="0.2">
      <c r="A26" s="453"/>
      <c r="B26" s="453"/>
      <c r="C26" s="453"/>
      <c r="D26" s="509"/>
    </row>
  </sheetData>
  <sheetProtection formatCells="0" formatColumns="0" formatRows="0"/>
  <mergeCells count="4">
    <mergeCell ref="A1:D3"/>
    <mergeCell ref="A4:B4"/>
    <mergeCell ref="B12:D12"/>
    <mergeCell ref="B13:D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300" r:id="rId1"/>
  <headerFooter>
    <oddHeader>&amp;C&amp;14 TOURNOI VETERAN DES JAMBES  DE BOIS</oddHeader>
    <oddFooter>&amp;C&amp;6 AFFILIATION FFF N° 503172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ENTETE">
                <anchor moveWithCells="1" sizeWithCells="1">
                  <from>
                    <xdr:col>2</xdr:col>
                    <xdr:colOff>1200150</xdr:colOff>
                    <xdr:row>13</xdr:row>
                    <xdr:rowOff>76200</xdr:rowOff>
                  </from>
                  <to>
                    <xdr:col>3</xdr:col>
                    <xdr:colOff>828675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L36"/>
  <sheetViews>
    <sheetView tabSelected="1" view="pageLayout" zoomScaleNormal="121" zoomScaleSheetLayoutView="100" workbookViewId="0">
      <selection activeCell="B26" sqref="B26"/>
    </sheetView>
  </sheetViews>
  <sheetFormatPr baseColWidth="10" defaultColWidth="11.5703125" defaultRowHeight="12.75" x14ac:dyDescent="0.2"/>
  <cols>
    <col min="1" max="1" width="11.28515625" customWidth="1"/>
    <col min="2" max="2" width="7.5703125" style="115" customWidth="1"/>
    <col min="3" max="3" width="2.7109375" style="2" customWidth="1"/>
    <col min="4" max="4" width="30.7109375" customWidth="1"/>
    <col min="5" max="9" width="1.85546875" customWidth="1"/>
    <col min="10" max="10" width="30.7109375" customWidth="1"/>
    <col min="11" max="11" width="5.5703125" bestFit="1" customWidth="1"/>
    <col min="12" max="12" width="1.85546875" customWidth="1"/>
  </cols>
  <sheetData>
    <row r="1" spans="1:12" s="14" customFormat="1" ht="9" customHeight="1" x14ac:dyDescent="0.2">
      <c r="B1" s="116"/>
      <c r="C1" s="117"/>
    </row>
    <row r="2" spans="1:12" s="14" customFormat="1" ht="9" customHeight="1" x14ac:dyDescent="0.2">
      <c r="B2" s="116"/>
      <c r="C2" s="117"/>
    </row>
    <row r="3" spans="1:12" x14ac:dyDescent="0.2">
      <c r="C3" s="120"/>
      <c r="D3" s="121" t="s">
        <v>20</v>
      </c>
      <c r="E3" s="122"/>
      <c r="F3" s="122"/>
      <c r="G3" s="2"/>
      <c r="I3" s="79"/>
      <c r="J3" s="118" t="s">
        <v>19</v>
      </c>
      <c r="K3" s="119">
        <v>0.40625</v>
      </c>
    </row>
    <row r="4" spans="1:12" x14ac:dyDescent="0.2">
      <c r="C4" s="127" t="s">
        <v>5</v>
      </c>
      <c r="D4" s="128" t="s">
        <v>5</v>
      </c>
      <c r="E4" s="129"/>
      <c r="F4" s="129"/>
      <c r="G4" s="130"/>
      <c r="H4" s="131"/>
      <c r="I4" s="96"/>
      <c r="J4" s="118" t="s">
        <v>22</v>
      </c>
      <c r="K4" s="126">
        <v>6.9444444444444441E-3</v>
      </c>
      <c r="L4" s="131"/>
    </row>
    <row r="5" spans="1:12" x14ac:dyDescent="0.2">
      <c r="C5" s="127" t="s">
        <v>7</v>
      </c>
      <c r="D5" s="128" t="s">
        <v>7</v>
      </c>
      <c r="E5" s="129"/>
      <c r="F5" s="129"/>
      <c r="G5" s="130"/>
      <c r="H5" s="131"/>
      <c r="I5" s="96"/>
      <c r="J5" s="118" t="s">
        <v>23</v>
      </c>
      <c r="K5" s="134">
        <v>3.472222222222222E-3</v>
      </c>
      <c r="L5" s="131"/>
    </row>
    <row r="6" spans="1:12" x14ac:dyDescent="0.2">
      <c r="C6" s="127" t="s">
        <v>8</v>
      </c>
      <c r="D6" s="128" t="s">
        <v>8</v>
      </c>
      <c r="E6" s="129"/>
      <c r="F6" s="129"/>
      <c r="G6" s="130"/>
      <c r="H6" s="131"/>
      <c r="I6" s="96"/>
      <c r="J6" s="118" t="s">
        <v>24</v>
      </c>
      <c r="K6" s="134">
        <f>K5+K4</f>
        <v>1.0416666666666666E-2</v>
      </c>
      <c r="L6" s="131"/>
    </row>
    <row r="7" spans="1:12" x14ac:dyDescent="0.2">
      <c r="C7" s="127" t="s">
        <v>9</v>
      </c>
      <c r="D7" s="128" t="s">
        <v>9</v>
      </c>
      <c r="E7" s="129"/>
      <c r="F7" s="129"/>
      <c r="G7" s="130"/>
      <c r="H7" s="131"/>
      <c r="I7" s="96"/>
      <c r="J7" s="11"/>
      <c r="K7" s="133"/>
      <c r="L7" s="131"/>
    </row>
    <row r="8" spans="1:12" x14ac:dyDescent="0.2">
      <c r="C8" s="127" t="s">
        <v>10</v>
      </c>
      <c r="D8" s="128" t="s">
        <v>10</v>
      </c>
      <c r="E8" s="129"/>
      <c r="F8" s="129"/>
      <c r="G8" s="130"/>
      <c r="H8" s="131"/>
      <c r="I8" s="131"/>
      <c r="J8" s="131"/>
      <c r="K8" s="130"/>
      <c r="L8" s="131"/>
    </row>
    <row r="9" spans="1:12" ht="9" customHeight="1" x14ac:dyDescent="0.2">
      <c r="B9" s="366"/>
      <c r="C9" s="367"/>
      <c r="D9" s="368"/>
      <c r="E9" s="369"/>
      <c r="F9" s="369"/>
      <c r="G9" s="370"/>
      <c r="H9" s="371"/>
      <c r="I9" s="371"/>
      <c r="J9" s="371"/>
      <c r="K9" s="370"/>
      <c r="L9" s="131"/>
    </row>
    <row r="10" spans="1:12" s="137" customFormat="1" ht="9" customHeight="1" x14ac:dyDescent="0.2">
      <c r="A10" s="365"/>
      <c r="B10" s="351"/>
      <c r="C10" s="352"/>
      <c r="D10" s="353"/>
      <c r="E10" s="353"/>
      <c r="F10" s="353"/>
      <c r="G10" s="353"/>
      <c r="H10" s="353"/>
      <c r="I10" s="353"/>
      <c r="J10" s="353"/>
      <c r="K10" s="354"/>
      <c r="L10" s="349"/>
    </row>
    <row r="11" spans="1:12" x14ac:dyDescent="0.2">
      <c r="A11" s="356"/>
      <c r="B11" s="355" t="s">
        <v>14</v>
      </c>
      <c r="C11" s="144"/>
      <c r="D11" s="145"/>
      <c r="E11" s="145"/>
      <c r="F11" s="145"/>
      <c r="G11" s="146" t="s">
        <v>89</v>
      </c>
      <c r="H11" s="145"/>
      <c r="I11" s="145"/>
      <c r="J11" s="147"/>
      <c r="K11" s="356"/>
      <c r="L11" s="350"/>
    </row>
    <row r="12" spans="1:12" ht="24.95" customHeight="1" x14ac:dyDescent="0.2">
      <c r="A12" s="356"/>
      <c r="B12" s="357">
        <f>ACCUEIL!$B$6</f>
        <v>0.375</v>
      </c>
      <c r="C12" s="127" t="s">
        <v>27</v>
      </c>
      <c r="D12" s="148" t="str">
        <f>D4</f>
        <v>A</v>
      </c>
      <c r="E12" s="146"/>
      <c r="F12" s="149"/>
      <c r="G12" s="150" t="s">
        <v>16</v>
      </c>
      <c r="H12" s="149"/>
      <c r="I12" s="146"/>
      <c r="J12" s="148" t="str">
        <f>D5</f>
        <v>B</v>
      </c>
      <c r="K12" s="356"/>
      <c r="L12" s="350"/>
    </row>
    <row r="13" spans="1:12" ht="24.95" customHeight="1" x14ac:dyDescent="0.2">
      <c r="A13" s="356"/>
      <c r="B13" s="358">
        <f t="shared" ref="B13:B21" si="0">B12+$K$6</f>
        <v>0.38541666666666669</v>
      </c>
      <c r="C13" s="127" t="s">
        <v>28</v>
      </c>
      <c r="D13" s="148" t="str">
        <f>D6</f>
        <v>C</v>
      </c>
      <c r="E13" s="146"/>
      <c r="F13" s="149"/>
      <c r="G13" s="150" t="s">
        <v>16</v>
      </c>
      <c r="H13" s="149"/>
      <c r="I13" s="146"/>
      <c r="J13" s="148" t="str">
        <f>D7</f>
        <v>D</v>
      </c>
      <c r="K13" s="356"/>
      <c r="L13" s="350"/>
    </row>
    <row r="14" spans="1:12" ht="24.95" customHeight="1" x14ac:dyDescent="0.2">
      <c r="A14" s="356"/>
      <c r="B14" s="358">
        <f t="shared" si="0"/>
        <v>0.39583333333333337</v>
      </c>
      <c r="C14" s="127" t="s">
        <v>31</v>
      </c>
      <c r="D14" s="148" t="str">
        <f>D4</f>
        <v>A</v>
      </c>
      <c r="E14" s="146"/>
      <c r="F14" s="149"/>
      <c r="G14" s="150" t="s">
        <v>16</v>
      </c>
      <c r="H14" s="149"/>
      <c r="I14" s="146"/>
      <c r="J14" s="148" t="str">
        <f>D8</f>
        <v>E</v>
      </c>
      <c r="K14" s="356"/>
      <c r="L14" s="350"/>
    </row>
    <row r="15" spans="1:12" ht="24.95" customHeight="1" x14ac:dyDescent="0.2">
      <c r="A15" s="356"/>
      <c r="B15" s="358">
        <f t="shared" si="0"/>
        <v>0.40625000000000006</v>
      </c>
      <c r="C15" s="127" t="s">
        <v>32</v>
      </c>
      <c r="D15" s="148" t="str">
        <f>D5</f>
        <v>B</v>
      </c>
      <c r="E15" s="146"/>
      <c r="F15" s="149"/>
      <c r="G15" s="150" t="s">
        <v>16</v>
      </c>
      <c r="H15" s="149"/>
      <c r="I15" s="146"/>
      <c r="J15" s="148" t="str">
        <f>D6</f>
        <v>C</v>
      </c>
      <c r="K15" s="356"/>
      <c r="L15" s="350"/>
    </row>
    <row r="16" spans="1:12" ht="24.95" customHeight="1" x14ac:dyDescent="0.2">
      <c r="A16" s="356"/>
      <c r="B16" s="358">
        <f t="shared" si="0"/>
        <v>0.41666666666666674</v>
      </c>
      <c r="C16" s="127" t="s">
        <v>33</v>
      </c>
      <c r="D16" s="148" t="str">
        <f>D7</f>
        <v>D</v>
      </c>
      <c r="E16" s="146"/>
      <c r="F16" s="149"/>
      <c r="G16" s="150" t="s">
        <v>16</v>
      </c>
      <c r="H16" s="149"/>
      <c r="I16" s="146"/>
      <c r="J16" s="148" t="str">
        <f>D8</f>
        <v>E</v>
      </c>
      <c r="K16" s="356"/>
      <c r="L16" s="350"/>
    </row>
    <row r="17" spans="1:12" ht="24.95" customHeight="1" x14ac:dyDescent="0.2">
      <c r="A17" s="356"/>
      <c r="B17" s="358">
        <f t="shared" si="0"/>
        <v>0.42708333333333343</v>
      </c>
      <c r="C17" s="127" t="s">
        <v>36</v>
      </c>
      <c r="D17" s="148" t="str">
        <f>D4</f>
        <v>A</v>
      </c>
      <c r="E17" s="146"/>
      <c r="F17" s="149"/>
      <c r="G17" s="150" t="s">
        <v>16</v>
      </c>
      <c r="H17" s="149"/>
      <c r="I17" s="146"/>
      <c r="J17" s="148" t="str">
        <f>D6</f>
        <v>C</v>
      </c>
      <c r="K17" s="356"/>
      <c r="L17" s="350"/>
    </row>
    <row r="18" spans="1:12" ht="24.95" customHeight="1" x14ac:dyDescent="0.2">
      <c r="A18" s="356"/>
      <c r="B18" s="358">
        <f t="shared" si="0"/>
        <v>0.43750000000000011</v>
      </c>
      <c r="C18" s="127" t="s">
        <v>37</v>
      </c>
      <c r="D18" s="148" t="str">
        <f>D5</f>
        <v>B</v>
      </c>
      <c r="E18" s="146"/>
      <c r="F18" s="149"/>
      <c r="G18" s="150" t="s">
        <v>16</v>
      </c>
      <c r="H18" s="149"/>
      <c r="I18" s="146"/>
      <c r="J18" s="148" t="str">
        <f>D7</f>
        <v>D</v>
      </c>
      <c r="K18" s="356"/>
      <c r="L18" s="350"/>
    </row>
    <row r="19" spans="1:12" ht="24.95" customHeight="1" x14ac:dyDescent="0.2">
      <c r="A19" s="356"/>
      <c r="B19" s="358">
        <f t="shared" si="0"/>
        <v>0.4479166666666668</v>
      </c>
      <c r="C19" s="127" t="s">
        <v>38</v>
      </c>
      <c r="D19" s="148" t="str">
        <f>D6</f>
        <v>C</v>
      </c>
      <c r="E19" s="146"/>
      <c r="F19" s="149"/>
      <c r="G19" s="150" t="s">
        <v>16</v>
      </c>
      <c r="H19" s="149"/>
      <c r="I19" s="146"/>
      <c r="J19" s="148" t="str">
        <f>D8</f>
        <v>E</v>
      </c>
      <c r="K19" s="356"/>
      <c r="L19" s="350"/>
    </row>
    <row r="20" spans="1:12" ht="24.95" customHeight="1" x14ac:dyDescent="0.2">
      <c r="A20" s="356"/>
      <c r="B20" s="358">
        <f t="shared" si="0"/>
        <v>0.45833333333333348</v>
      </c>
      <c r="C20" s="127" t="s">
        <v>41</v>
      </c>
      <c r="D20" s="148" t="str">
        <f>D4</f>
        <v>A</v>
      </c>
      <c r="E20" s="146"/>
      <c r="F20" s="149"/>
      <c r="G20" s="150" t="s">
        <v>16</v>
      </c>
      <c r="H20" s="149"/>
      <c r="I20" s="146"/>
      <c r="J20" s="148" t="str">
        <f>D7</f>
        <v>D</v>
      </c>
      <c r="K20" s="356"/>
      <c r="L20" s="350"/>
    </row>
    <row r="21" spans="1:12" ht="24.95" customHeight="1" x14ac:dyDescent="0.2">
      <c r="A21" s="356"/>
      <c r="B21" s="358">
        <f t="shared" si="0"/>
        <v>0.46875000000000017</v>
      </c>
      <c r="C21" s="127" t="s">
        <v>42</v>
      </c>
      <c r="D21" s="148" t="str">
        <f>D5</f>
        <v>B</v>
      </c>
      <c r="E21" s="146"/>
      <c r="F21" s="149"/>
      <c r="G21" s="150" t="s">
        <v>16</v>
      </c>
      <c r="H21" s="149"/>
      <c r="I21" s="146"/>
      <c r="J21" s="148" t="str">
        <f>D8</f>
        <v>E</v>
      </c>
      <c r="K21" s="356"/>
      <c r="L21" s="350"/>
    </row>
    <row r="22" spans="1:12" x14ac:dyDescent="0.2">
      <c r="A22" s="356"/>
      <c r="B22" s="359"/>
      <c r="C22" s="154"/>
      <c r="D22" s="79"/>
      <c r="E22" s="79"/>
      <c r="F22" s="79"/>
      <c r="G22" s="79"/>
      <c r="H22" s="79"/>
      <c r="I22" s="79"/>
      <c r="J22" s="79"/>
      <c r="K22" s="356"/>
      <c r="L22" s="350"/>
    </row>
    <row r="23" spans="1:12" ht="15" customHeight="1" x14ac:dyDescent="0.25">
      <c r="A23" s="356"/>
      <c r="B23" s="360"/>
      <c r="C23" s="496" t="s">
        <v>82</v>
      </c>
      <c r="D23" s="496"/>
      <c r="E23" s="496"/>
      <c r="F23" s="496"/>
      <c r="G23" s="496"/>
      <c r="H23" s="496"/>
      <c r="I23" s="496"/>
      <c r="J23" s="496"/>
      <c r="K23" s="356"/>
      <c r="L23" s="350"/>
    </row>
    <row r="24" spans="1:12" x14ac:dyDescent="0.2">
      <c r="A24" s="356"/>
      <c r="B24" s="355"/>
      <c r="C24" s="154"/>
      <c r="D24" s="79"/>
      <c r="E24" s="79"/>
      <c r="F24" s="79"/>
      <c r="G24" s="79"/>
      <c r="H24" s="79"/>
      <c r="I24" s="79"/>
      <c r="J24" s="79"/>
      <c r="K24" s="356"/>
      <c r="L24" s="350"/>
    </row>
    <row r="25" spans="1:12" ht="24.95" customHeight="1" x14ac:dyDescent="0.2">
      <c r="A25" s="356"/>
      <c r="B25" s="355" t="s">
        <v>14</v>
      </c>
      <c r="C25" s="144"/>
      <c r="D25" s="145"/>
      <c r="E25" s="145"/>
      <c r="F25" s="145"/>
      <c r="G25" s="146" t="str">
        <f>G11</f>
        <v>TERRAIN U6 - U7</v>
      </c>
      <c r="H25" s="145"/>
      <c r="I25" s="145"/>
      <c r="J25" s="147"/>
      <c r="K25" s="356"/>
      <c r="L25" s="350"/>
    </row>
    <row r="26" spans="1:12" ht="24.95" customHeight="1" x14ac:dyDescent="0.2">
      <c r="A26" s="356"/>
      <c r="B26" s="357">
        <f>ACCUEIL!$B$9</f>
        <v>0.58333333333333337</v>
      </c>
      <c r="C26" s="127" t="s">
        <v>27</v>
      </c>
      <c r="D26" s="148" t="str">
        <f t="shared" ref="D26:D35" si="1">D12</f>
        <v>A</v>
      </c>
      <c r="E26" s="146"/>
      <c r="F26" s="149"/>
      <c r="G26" s="150" t="s">
        <v>16</v>
      </c>
      <c r="H26" s="149"/>
      <c r="I26" s="146"/>
      <c r="J26" s="148" t="str">
        <f t="shared" ref="J26:J35" si="2">J12</f>
        <v>B</v>
      </c>
      <c r="K26" s="356"/>
      <c r="L26" s="350"/>
    </row>
    <row r="27" spans="1:12" ht="24.95" customHeight="1" x14ac:dyDescent="0.2">
      <c r="A27" s="356"/>
      <c r="B27" s="358">
        <f t="shared" ref="B27:B35" si="3">B26+$K$6</f>
        <v>0.59375</v>
      </c>
      <c r="C27" s="127" t="s">
        <v>28</v>
      </c>
      <c r="D27" s="148" t="str">
        <f t="shared" si="1"/>
        <v>C</v>
      </c>
      <c r="E27" s="146"/>
      <c r="F27" s="149"/>
      <c r="G27" s="150" t="s">
        <v>16</v>
      </c>
      <c r="H27" s="149"/>
      <c r="I27" s="146"/>
      <c r="J27" s="148" t="str">
        <f t="shared" si="2"/>
        <v>D</v>
      </c>
      <c r="K27" s="356"/>
      <c r="L27" s="350"/>
    </row>
    <row r="28" spans="1:12" ht="24.95" customHeight="1" x14ac:dyDescent="0.2">
      <c r="A28" s="356"/>
      <c r="B28" s="358">
        <f t="shared" si="3"/>
        <v>0.60416666666666663</v>
      </c>
      <c r="C28" s="127" t="s">
        <v>31</v>
      </c>
      <c r="D28" s="148" t="str">
        <f t="shared" si="1"/>
        <v>A</v>
      </c>
      <c r="E28" s="146"/>
      <c r="F28" s="149"/>
      <c r="G28" s="150" t="s">
        <v>16</v>
      </c>
      <c r="H28" s="149"/>
      <c r="I28" s="146"/>
      <c r="J28" s="148" t="str">
        <f t="shared" si="2"/>
        <v>E</v>
      </c>
      <c r="K28" s="356"/>
      <c r="L28" s="350"/>
    </row>
    <row r="29" spans="1:12" ht="24.95" customHeight="1" x14ac:dyDescent="0.2">
      <c r="A29" s="356"/>
      <c r="B29" s="358">
        <f t="shared" si="3"/>
        <v>0.61458333333333326</v>
      </c>
      <c r="C29" s="127" t="s">
        <v>32</v>
      </c>
      <c r="D29" s="148" t="str">
        <f t="shared" si="1"/>
        <v>B</v>
      </c>
      <c r="E29" s="146"/>
      <c r="F29" s="149"/>
      <c r="G29" s="150" t="s">
        <v>16</v>
      </c>
      <c r="H29" s="149"/>
      <c r="I29" s="146"/>
      <c r="J29" s="148" t="str">
        <f t="shared" si="2"/>
        <v>C</v>
      </c>
      <c r="K29" s="356"/>
      <c r="L29" s="350"/>
    </row>
    <row r="30" spans="1:12" ht="24.95" customHeight="1" x14ac:dyDescent="0.2">
      <c r="A30" s="356"/>
      <c r="B30" s="358">
        <f t="shared" si="3"/>
        <v>0.62499999999999989</v>
      </c>
      <c r="C30" s="127" t="s">
        <v>33</v>
      </c>
      <c r="D30" s="148" t="str">
        <f t="shared" si="1"/>
        <v>D</v>
      </c>
      <c r="E30" s="146"/>
      <c r="F30" s="149"/>
      <c r="G30" s="150" t="s">
        <v>16</v>
      </c>
      <c r="H30" s="149"/>
      <c r="I30" s="146"/>
      <c r="J30" s="148" t="str">
        <f t="shared" si="2"/>
        <v>E</v>
      </c>
      <c r="K30" s="356"/>
      <c r="L30" s="350"/>
    </row>
    <row r="31" spans="1:12" ht="24.95" customHeight="1" x14ac:dyDescent="0.2">
      <c r="A31" s="356"/>
      <c r="B31" s="358">
        <f t="shared" si="3"/>
        <v>0.63541666666666652</v>
      </c>
      <c r="C31" s="127" t="s">
        <v>36</v>
      </c>
      <c r="D31" s="148" t="str">
        <f t="shared" si="1"/>
        <v>A</v>
      </c>
      <c r="E31" s="146"/>
      <c r="F31" s="149"/>
      <c r="G31" s="150" t="s">
        <v>16</v>
      </c>
      <c r="H31" s="149"/>
      <c r="I31" s="146"/>
      <c r="J31" s="148" t="str">
        <f t="shared" si="2"/>
        <v>C</v>
      </c>
      <c r="K31" s="356"/>
      <c r="L31" s="350"/>
    </row>
    <row r="32" spans="1:12" ht="24.95" customHeight="1" x14ac:dyDescent="0.2">
      <c r="A32" s="356"/>
      <c r="B32" s="358">
        <f t="shared" si="3"/>
        <v>0.64583333333333315</v>
      </c>
      <c r="C32" s="127" t="s">
        <v>37</v>
      </c>
      <c r="D32" s="148" t="str">
        <f t="shared" si="1"/>
        <v>B</v>
      </c>
      <c r="E32" s="146"/>
      <c r="F32" s="149"/>
      <c r="G32" s="150" t="s">
        <v>16</v>
      </c>
      <c r="H32" s="149"/>
      <c r="I32" s="146"/>
      <c r="J32" s="148" t="str">
        <f t="shared" si="2"/>
        <v>D</v>
      </c>
      <c r="K32" s="356"/>
      <c r="L32" s="350"/>
    </row>
    <row r="33" spans="1:12" ht="24.95" customHeight="1" x14ac:dyDescent="0.2">
      <c r="A33" s="356"/>
      <c r="B33" s="358">
        <f t="shared" si="3"/>
        <v>0.65624999999999978</v>
      </c>
      <c r="C33" s="127" t="s">
        <v>38</v>
      </c>
      <c r="D33" s="148" t="str">
        <f t="shared" si="1"/>
        <v>C</v>
      </c>
      <c r="E33" s="146"/>
      <c r="F33" s="149"/>
      <c r="G33" s="150" t="s">
        <v>16</v>
      </c>
      <c r="H33" s="149"/>
      <c r="I33" s="146"/>
      <c r="J33" s="148" t="str">
        <f t="shared" si="2"/>
        <v>E</v>
      </c>
      <c r="K33" s="356"/>
      <c r="L33" s="350"/>
    </row>
    <row r="34" spans="1:12" ht="24.95" customHeight="1" x14ac:dyDescent="0.2">
      <c r="A34" s="356"/>
      <c r="B34" s="358">
        <f t="shared" si="3"/>
        <v>0.66666666666666641</v>
      </c>
      <c r="C34" s="127" t="s">
        <v>41</v>
      </c>
      <c r="D34" s="148" t="str">
        <f t="shared" si="1"/>
        <v>A</v>
      </c>
      <c r="E34" s="146"/>
      <c r="F34" s="149"/>
      <c r="G34" s="150" t="s">
        <v>16</v>
      </c>
      <c r="H34" s="149"/>
      <c r="I34" s="146"/>
      <c r="J34" s="148" t="str">
        <f t="shared" si="2"/>
        <v>D</v>
      </c>
      <c r="K34" s="356"/>
      <c r="L34" s="350"/>
    </row>
    <row r="35" spans="1:12" ht="24.95" customHeight="1" x14ac:dyDescent="0.2">
      <c r="A35" s="356"/>
      <c r="B35" s="358">
        <f t="shared" si="3"/>
        <v>0.67708333333333304</v>
      </c>
      <c r="C35" s="127" t="s">
        <v>42</v>
      </c>
      <c r="D35" s="148" t="str">
        <f t="shared" si="1"/>
        <v>B</v>
      </c>
      <c r="E35" s="146"/>
      <c r="F35" s="149"/>
      <c r="G35" s="150" t="s">
        <v>16</v>
      </c>
      <c r="H35" s="149"/>
      <c r="I35" s="146"/>
      <c r="J35" s="148" t="str">
        <f t="shared" si="2"/>
        <v>E</v>
      </c>
      <c r="K35" s="356"/>
      <c r="L35" s="350"/>
    </row>
    <row r="36" spans="1:12" x14ac:dyDescent="0.2">
      <c r="A36" s="356"/>
      <c r="B36" s="361"/>
      <c r="C36" s="362"/>
      <c r="D36" s="363"/>
      <c r="E36" s="363"/>
      <c r="F36" s="363"/>
      <c r="G36" s="363"/>
      <c r="H36" s="363"/>
      <c r="I36" s="363"/>
      <c r="J36" s="363"/>
      <c r="K36" s="364"/>
      <c r="L36" s="350"/>
    </row>
  </sheetData>
  <mergeCells count="1">
    <mergeCell ref="C23:J23"/>
  </mergeCells>
  <printOptions horizontalCentered="1"/>
  <pageMargins left="0.19685039370078741" right="0.19685039370078741" top="1.3385826771653544" bottom="0.78740157480314965" header="0.78740157480314965" footer="0.51181102362204722"/>
  <pageSetup paperSize="9" firstPageNumber="0" orientation="portrait" horizontalDpi="300" verticalDpi="300" r:id="rId1"/>
  <headerFooter alignWithMargins="0">
    <oddHeader>&amp;C&amp;14 TOURNOI VETERAN DES JAMBES  DE BOIS</oddHeader>
    <oddFooter>&amp;C&amp;6 AFFILIATION FFF N° 503172</oddFooter>
  </headerFooter>
  <ignoredErrors>
    <ignoredError sqref="K6 G25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W36"/>
  <sheetViews>
    <sheetView view="pageLayout" topLeftCell="A11" zoomScaleNormal="121" zoomScaleSheetLayoutView="100" workbookViewId="0">
      <selection activeCell="B24" sqref="B24"/>
    </sheetView>
  </sheetViews>
  <sheetFormatPr baseColWidth="10" defaultColWidth="3.28515625" defaultRowHeight="15" x14ac:dyDescent="0.2"/>
  <cols>
    <col min="1" max="1" width="11.14062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2.28515625" customWidth="1"/>
    <col min="15" max="17" width="1.85546875" customWidth="1"/>
  </cols>
  <sheetData>
    <row r="1" spans="1:23" s="14" customFormat="1" ht="12" customHeight="1" x14ac:dyDescent="0.25">
      <c r="A1" s="383"/>
      <c r="B1" s="384"/>
      <c r="C1" s="385"/>
      <c r="D1" s="386"/>
      <c r="E1" s="385"/>
      <c r="F1" s="387"/>
      <c r="G1" s="385"/>
      <c r="H1" s="388"/>
      <c r="I1" s="388"/>
      <c r="J1" s="386"/>
      <c r="K1" s="387"/>
      <c r="L1" s="389"/>
      <c r="M1" s="390"/>
      <c r="N1" s="378"/>
      <c r="O1" s="11"/>
      <c r="P1" s="11"/>
      <c r="Q1" s="11"/>
      <c r="R1" s="12"/>
      <c r="S1" s="11"/>
      <c r="T1" s="13"/>
      <c r="U1" s="13"/>
    </row>
    <row r="2" spans="1:23" s="14" customFormat="1" ht="12" hidden="1" customHeight="1" x14ac:dyDescent="0.2">
      <c r="A2" s="392" t="s">
        <v>0</v>
      </c>
      <c r="B2" s="16"/>
      <c r="C2" s="17"/>
      <c r="D2" s="411">
        <v>6.9444444444444441E-3</v>
      </c>
      <c r="E2" s="410" t="s">
        <v>6</v>
      </c>
      <c r="F2" s="19"/>
      <c r="G2" s="17"/>
      <c r="H2" s="21"/>
      <c r="I2" s="21"/>
      <c r="J2" s="412">
        <v>3.472222222222222E-3</v>
      </c>
      <c r="K2" s="499">
        <f>J2+D2</f>
        <v>1.0416666666666666E-2</v>
      </c>
      <c r="L2" s="499"/>
      <c r="M2" s="372"/>
      <c r="N2" s="378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391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372"/>
      <c r="N3" s="378"/>
      <c r="O3" s="11"/>
      <c r="P3" s="11"/>
      <c r="Q3" s="11"/>
      <c r="R3" s="12"/>
      <c r="S3" s="11"/>
      <c r="T3" s="13"/>
      <c r="U3" s="13"/>
    </row>
    <row r="4" spans="1:23" ht="15.75" x14ac:dyDescent="0.25">
      <c r="A4" s="350"/>
      <c r="B4" s="25"/>
      <c r="C4" s="497" t="s">
        <v>1</v>
      </c>
      <c r="D4" s="498"/>
      <c r="E4" s="28"/>
      <c r="F4" s="29"/>
      <c r="G4" s="30"/>
      <c r="H4" s="21"/>
      <c r="I4" s="21"/>
      <c r="J4" s="31"/>
      <c r="K4" s="19"/>
      <c r="L4" s="22"/>
      <c r="M4" s="373"/>
      <c r="N4" s="379"/>
      <c r="O4" s="34"/>
      <c r="P4" s="34"/>
      <c r="Q4" s="34"/>
      <c r="R4" s="35"/>
      <c r="S4" s="34"/>
      <c r="T4" s="36"/>
      <c r="U4" s="36"/>
    </row>
    <row r="5" spans="1:23" ht="18" x14ac:dyDescent="0.25">
      <c r="A5" s="350"/>
      <c r="B5" s="38"/>
      <c r="C5" s="347" t="s">
        <v>5</v>
      </c>
      <c r="D5" s="377" t="s">
        <v>83</v>
      </c>
      <c r="E5" s="42"/>
      <c r="F5" s="42"/>
      <c r="G5" s="43"/>
      <c r="H5" s="21"/>
      <c r="I5" s="44"/>
      <c r="J5" s="45"/>
      <c r="K5" s="46"/>
      <c r="L5" s="47"/>
      <c r="M5" s="373"/>
      <c r="N5" s="380"/>
      <c r="O5" s="34"/>
      <c r="P5" s="34"/>
      <c r="Q5" s="34"/>
      <c r="R5" s="34"/>
      <c r="S5" s="34"/>
      <c r="T5" s="36"/>
      <c r="U5" s="36"/>
    </row>
    <row r="6" spans="1:23" ht="18" x14ac:dyDescent="0.25">
      <c r="A6" s="350"/>
      <c r="B6" s="38"/>
      <c r="C6" s="347" t="s">
        <v>7</v>
      </c>
      <c r="D6" s="377" t="s">
        <v>84</v>
      </c>
      <c r="E6" s="42"/>
      <c r="F6" s="42"/>
      <c r="G6" s="43"/>
      <c r="H6" s="21"/>
      <c r="I6" s="44"/>
      <c r="J6" s="45"/>
      <c r="K6" s="46"/>
      <c r="L6" s="47"/>
      <c r="M6" s="373"/>
      <c r="N6" s="380"/>
      <c r="O6" s="34"/>
      <c r="P6" s="34"/>
      <c r="Q6" s="34"/>
      <c r="R6" s="34"/>
      <c r="S6" s="34"/>
      <c r="T6" s="36"/>
      <c r="U6" s="36"/>
    </row>
    <row r="7" spans="1:23" ht="18" x14ac:dyDescent="0.25">
      <c r="A7" s="350"/>
      <c r="B7" s="38"/>
      <c r="C7" s="347" t="s">
        <v>8</v>
      </c>
      <c r="D7" s="377" t="s">
        <v>85</v>
      </c>
      <c r="E7" s="42"/>
      <c r="F7" s="42"/>
      <c r="G7" s="43"/>
      <c r="H7" s="21"/>
      <c r="I7" s="44"/>
      <c r="J7" s="45"/>
      <c r="K7" s="46"/>
      <c r="L7" s="47"/>
      <c r="M7" s="373"/>
      <c r="N7" s="380"/>
      <c r="O7" s="34"/>
      <c r="P7" s="34"/>
      <c r="Q7" s="34"/>
      <c r="R7" s="34"/>
      <c r="S7" s="34"/>
      <c r="T7" s="36"/>
      <c r="U7" s="36"/>
    </row>
    <row r="8" spans="1:23" ht="18" x14ac:dyDescent="0.25">
      <c r="A8" s="392"/>
      <c r="B8" s="38"/>
      <c r="C8" s="347" t="s">
        <v>9</v>
      </c>
      <c r="D8" s="377" t="s">
        <v>86</v>
      </c>
      <c r="E8" s="42"/>
      <c r="F8" s="42"/>
      <c r="G8" s="43"/>
      <c r="H8" s="19"/>
      <c r="I8" s="44"/>
      <c r="J8" s="45"/>
      <c r="K8" s="46"/>
      <c r="L8" s="47"/>
      <c r="M8" s="373"/>
      <c r="N8" s="380"/>
      <c r="O8" s="34"/>
      <c r="P8" s="34"/>
      <c r="Q8" s="34"/>
      <c r="R8" s="34"/>
      <c r="S8" s="34"/>
      <c r="T8" s="36"/>
      <c r="U8" s="36"/>
    </row>
    <row r="9" spans="1:23" ht="18" x14ac:dyDescent="0.25">
      <c r="A9" s="350"/>
      <c r="B9" s="38"/>
      <c r="C9" s="347" t="s">
        <v>10</v>
      </c>
      <c r="D9" s="377" t="s">
        <v>87</v>
      </c>
      <c r="E9" s="42"/>
      <c r="F9" s="42"/>
      <c r="G9" s="43"/>
      <c r="H9" s="19"/>
      <c r="I9" s="44"/>
      <c r="J9" s="45"/>
      <c r="K9" s="46"/>
      <c r="L9" s="47"/>
      <c r="M9" s="373"/>
      <c r="N9" s="380"/>
      <c r="O9" s="34"/>
      <c r="P9" s="34"/>
      <c r="Q9" s="34"/>
      <c r="R9" s="34"/>
      <c r="S9" s="34"/>
      <c r="T9" s="36"/>
      <c r="U9" s="36"/>
    </row>
    <row r="10" spans="1:23" ht="18" x14ac:dyDescent="0.25">
      <c r="A10" s="393"/>
      <c r="B10" s="38"/>
      <c r="C10" s="347" t="s">
        <v>11</v>
      </c>
      <c r="D10" s="377" t="s">
        <v>88</v>
      </c>
      <c r="E10" s="42"/>
      <c r="F10" s="42"/>
      <c r="G10" s="43"/>
      <c r="H10" s="21"/>
      <c r="I10" s="44"/>
      <c r="J10" s="45"/>
      <c r="K10" s="46"/>
      <c r="L10" s="47"/>
      <c r="M10" s="373"/>
      <c r="N10" s="380"/>
      <c r="O10" s="34"/>
      <c r="P10" s="34"/>
      <c r="Q10" s="34"/>
      <c r="R10" s="34"/>
      <c r="S10" s="34"/>
      <c r="T10" s="36"/>
      <c r="U10" s="36"/>
    </row>
    <row r="11" spans="1:23" x14ac:dyDescent="0.2">
      <c r="A11" s="393"/>
      <c r="B11" s="38"/>
      <c r="C11" s="320"/>
      <c r="D11" s="45"/>
      <c r="E11" s="42"/>
      <c r="F11" s="42"/>
      <c r="G11" s="43"/>
      <c r="H11" s="21"/>
      <c r="I11" s="44"/>
      <c r="J11" s="45"/>
      <c r="K11" s="46"/>
      <c r="L11" s="47"/>
      <c r="M11" s="373"/>
      <c r="N11" s="380"/>
      <c r="O11" s="34"/>
      <c r="P11" s="34"/>
      <c r="Q11" s="34"/>
      <c r="R11" s="34"/>
      <c r="S11" s="34"/>
      <c r="T11" s="36"/>
      <c r="U11" s="36"/>
    </row>
    <row r="12" spans="1:23" x14ac:dyDescent="0.2">
      <c r="A12" s="393"/>
      <c r="B12" s="38"/>
      <c r="C12" s="32"/>
      <c r="D12" s="51"/>
      <c r="E12" s="32"/>
      <c r="F12" s="52"/>
      <c r="G12" s="193" t="s">
        <v>89</v>
      </c>
      <c r="H12" s="19"/>
      <c r="I12" s="54"/>
      <c r="J12" s="45"/>
      <c r="K12" s="21"/>
      <c r="L12" s="21"/>
      <c r="M12" s="373"/>
      <c r="N12" s="380"/>
      <c r="O12" s="34"/>
      <c r="P12" s="34"/>
      <c r="Q12" s="34"/>
      <c r="R12" s="34"/>
      <c r="S12" s="34"/>
      <c r="T12" s="36"/>
      <c r="U12" s="36"/>
    </row>
    <row r="13" spans="1:23" x14ac:dyDescent="0.2">
      <c r="A13" s="393"/>
      <c r="B13" s="394" t="s">
        <v>14</v>
      </c>
      <c r="C13" s="192"/>
      <c r="D13" s="395"/>
      <c r="E13" s="38"/>
      <c r="F13" s="396"/>
      <c r="G13" s="397" t="s">
        <v>15</v>
      </c>
      <c r="H13" s="52"/>
      <c r="I13" s="32"/>
      <c r="J13" s="51"/>
      <c r="K13" s="43"/>
      <c r="L13" s="43"/>
      <c r="M13" s="374"/>
      <c r="N13" s="381"/>
      <c r="O13" s="79"/>
      <c r="P13" s="79"/>
      <c r="Q13" s="79"/>
      <c r="R13" s="34"/>
      <c r="S13" s="34"/>
      <c r="T13" s="66"/>
      <c r="U13" s="66"/>
    </row>
    <row r="14" spans="1:23" ht="28.35" customHeight="1" x14ac:dyDescent="0.25">
      <c r="A14" s="393"/>
      <c r="B14" s="357">
        <f>ACCUEIL!$B$6</f>
        <v>0.375</v>
      </c>
      <c r="C14" s="333" t="s">
        <v>5</v>
      </c>
      <c r="D14" s="404" t="str">
        <f>D5</f>
        <v>UST 1</v>
      </c>
      <c r="E14" s="408"/>
      <c r="F14" s="406"/>
      <c r="G14" s="406" t="s">
        <v>16</v>
      </c>
      <c r="H14" s="407"/>
      <c r="I14" s="409"/>
      <c r="J14" s="405" t="str">
        <f>D6</f>
        <v>UST 2</v>
      </c>
      <c r="K14" s="338" t="s">
        <v>7</v>
      </c>
      <c r="L14" s="339">
        <v>1</v>
      </c>
      <c r="M14" s="374"/>
      <c r="N14" s="381"/>
      <c r="O14" s="79"/>
      <c r="P14" s="79"/>
      <c r="Q14" s="79"/>
      <c r="R14" s="79"/>
      <c r="S14" s="75"/>
      <c r="T14" s="75"/>
    </row>
    <row r="15" spans="1:23" ht="28.35" customHeight="1" x14ac:dyDescent="0.25">
      <c r="A15" s="393"/>
      <c r="B15" s="336">
        <f t="shared" ref="B15:B21" si="0">B14+$K$2</f>
        <v>0.38541666666666669</v>
      </c>
      <c r="C15" s="333" t="s">
        <v>9</v>
      </c>
      <c r="D15" s="404" t="str">
        <f>D8</f>
        <v>LAURIS</v>
      </c>
      <c r="E15" s="408"/>
      <c r="F15" s="406"/>
      <c r="G15" s="406" t="s">
        <v>16</v>
      </c>
      <c r="H15" s="407"/>
      <c r="I15" s="409"/>
      <c r="J15" s="405" t="str">
        <f>D7</f>
        <v>UST 3</v>
      </c>
      <c r="K15" s="338" t="s">
        <v>8</v>
      </c>
      <c r="L15" s="339">
        <v>2</v>
      </c>
      <c r="M15" s="374"/>
      <c r="N15" s="381"/>
      <c r="O15" s="79"/>
      <c r="P15" s="79"/>
      <c r="Q15" s="79"/>
      <c r="R15" s="79"/>
      <c r="S15" s="77"/>
      <c r="W15" s="77"/>
    </row>
    <row r="16" spans="1:23" ht="28.35" customHeight="1" x14ac:dyDescent="0.25">
      <c r="A16" s="393"/>
      <c r="B16" s="336">
        <f t="shared" si="0"/>
        <v>0.39583333333333337</v>
      </c>
      <c r="C16" s="333" t="s">
        <v>10</v>
      </c>
      <c r="D16" s="404" t="str">
        <f>D9</f>
        <v>VENELLES</v>
      </c>
      <c r="E16" s="408"/>
      <c r="F16" s="406"/>
      <c r="G16" s="406" t="s">
        <v>16</v>
      </c>
      <c r="H16" s="407"/>
      <c r="I16" s="409"/>
      <c r="J16" s="405" t="str">
        <f>D10</f>
        <v>VILLELAURE</v>
      </c>
      <c r="K16" s="338" t="s">
        <v>11</v>
      </c>
      <c r="L16" s="339">
        <v>3</v>
      </c>
      <c r="M16" s="374"/>
      <c r="N16" s="381"/>
      <c r="O16" s="79"/>
      <c r="P16" s="79"/>
      <c r="Q16" s="79"/>
      <c r="R16" s="75"/>
      <c r="S16" s="77"/>
      <c r="W16" s="77"/>
    </row>
    <row r="17" spans="1:21" ht="28.35" customHeight="1" x14ac:dyDescent="0.25">
      <c r="A17" s="393"/>
      <c r="B17" s="336">
        <f t="shared" si="0"/>
        <v>0.40625000000000006</v>
      </c>
      <c r="C17" s="333" t="s">
        <v>5</v>
      </c>
      <c r="D17" s="404" t="str">
        <f>D5</f>
        <v>UST 1</v>
      </c>
      <c r="E17" s="408"/>
      <c r="F17" s="406"/>
      <c r="G17" s="406" t="s">
        <v>16</v>
      </c>
      <c r="H17" s="407"/>
      <c r="I17" s="409"/>
      <c r="J17" s="405" t="str">
        <f>D7</f>
        <v>UST 3</v>
      </c>
      <c r="K17" s="338" t="s">
        <v>8</v>
      </c>
      <c r="L17" s="339">
        <v>4</v>
      </c>
      <c r="M17" s="374"/>
      <c r="N17" s="381"/>
      <c r="O17" s="79"/>
      <c r="P17" s="79"/>
      <c r="Q17" s="79"/>
      <c r="R17" s="79"/>
    </row>
    <row r="18" spans="1:21" ht="28.35" customHeight="1" x14ac:dyDescent="0.25">
      <c r="A18" s="393"/>
      <c r="B18" s="336">
        <f t="shared" si="0"/>
        <v>0.41666666666666674</v>
      </c>
      <c r="C18" s="333" t="s">
        <v>7</v>
      </c>
      <c r="D18" s="404" t="str">
        <f>D6</f>
        <v>UST 2</v>
      </c>
      <c r="E18" s="408"/>
      <c r="F18" s="406"/>
      <c r="G18" s="406" t="s">
        <v>16</v>
      </c>
      <c r="H18" s="407"/>
      <c r="I18" s="409"/>
      <c r="J18" s="405" t="str">
        <f>D9</f>
        <v>VENELLES</v>
      </c>
      <c r="K18" s="338" t="s">
        <v>10</v>
      </c>
      <c r="L18" s="339">
        <v>5</v>
      </c>
      <c r="M18" s="374"/>
      <c r="N18" s="381"/>
      <c r="O18" s="79"/>
      <c r="P18" s="79"/>
      <c r="Q18" s="79"/>
      <c r="R18" s="79"/>
    </row>
    <row r="19" spans="1:21" ht="28.35" customHeight="1" x14ac:dyDescent="0.25">
      <c r="A19" s="393"/>
      <c r="B19" s="336">
        <f t="shared" si="0"/>
        <v>0.42708333333333343</v>
      </c>
      <c r="C19" s="333" t="s">
        <v>9</v>
      </c>
      <c r="D19" s="404" t="str">
        <f>D8</f>
        <v>LAURIS</v>
      </c>
      <c r="E19" s="408"/>
      <c r="F19" s="406"/>
      <c r="G19" s="406" t="s">
        <v>16</v>
      </c>
      <c r="H19" s="407"/>
      <c r="I19" s="409"/>
      <c r="J19" s="405" t="str">
        <f>D10</f>
        <v>VILLELAURE</v>
      </c>
      <c r="K19" s="338" t="s">
        <v>11</v>
      </c>
      <c r="L19" s="339">
        <v>6</v>
      </c>
      <c r="M19" s="374"/>
      <c r="N19" s="381"/>
      <c r="O19" s="79"/>
      <c r="P19" s="79"/>
      <c r="Q19" s="79"/>
      <c r="R19" s="75"/>
    </row>
    <row r="20" spans="1:21" ht="28.35" customHeight="1" x14ac:dyDescent="0.25">
      <c r="A20" s="393"/>
      <c r="B20" s="336">
        <f t="shared" si="0"/>
        <v>0.43750000000000011</v>
      </c>
      <c r="C20" s="333" t="s">
        <v>5</v>
      </c>
      <c r="D20" s="404" t="str">
        <f>D5</f>
        <v>UST 1</v>
      </c>
      <c r="E20" s="408"/>
      <c r="F20" s="406"/>
      <c r="G20" s="406" t="s">
        <v>16</v>
      </c>
      <c r="H20" s="407"/>
      <c r="I20" s="409"/>
      <c r="J20" s="405" t="str">
        <f>D8</f>
        <v>LAURIS</v>
      </c>
      <c r="K20" s="338" t="s">
        <v>9</v>
      </c>
      <c r="L20" s="339">
        <v>7</v>
      </c>
      <c r="M20" s="374"/>
      <c r="N20" s="381"/>
      <c r="O20" s="79"/>
      <c r="P20" s="79"/>
      <c r="Q20" s="79"/>
      <c r="R20" s="79"/>
    </row>
    <row r="21" spans="1:21" ht="28.35" customHeight="1" x14ac:dyDescent="0.25">
      <c r="A21" s="393"/>
      <c r="B21" s="336">
        <f t="shared" si="0"/>
        <v>0.4479166666666668</v>
      </c>
      <c r="C21" s="333" t="s">
        <v>7</v>
      </c>
      <c r="D21" s="404" t="str">
        <f>D6</f>
        <v>UST 2</v>
      </c>
      <c r="E21" s="408"/>
      <c r="F21" s="406"/>
      <c r="G21" s="406" t="s">
        <v>16</v>
      </c>
      <c r="H21" s="407"/>
      <c r="I21" s="409"/>
      <c r="J21" s="405" t="str">
        <f>D10</f>
        <v>VILLELAURE</v>
      </c>
      <c r="K21" s="338" t="s">
        <v>11</v>
      </c>
      <c r="L21" s="339">
        <v>8</v>
      </c>
      <c r="M21" s="375"/>
      <c r="N21" s="379"/>
      <c r="O21" s="78"/>
      <c r="P21" s="79"/>
      <c r="Q21" s="78"/>
      <c r="R21" s="79"/>
    </row>
    <row r="22" spans="1:21" s="58" customFormat="1" x14ac:dyDescent="0.2">
      <c r="A22" s="393"/>
      <c r="B22" s="83"/>
      <c r="C22" s="84"/>
      <c r="D22" s="51"/>
      <c r="E22" s="85"/>
      <c r="F22" s="86"/>
      <c r="G22" s="87" t="s">
        <v>17</v>
      </c>
      <c r="H22" s="88"/>
      <c r="I22" s="85"/>
      <c r="J22" s="51"/>
      <c r="K22" s="84"/>
      <c r="L22" s="89"/>
      <c r="M22" s="356"/>
      <c r="N22" s="350"/>
      <c r="O22" s="79"/>
      <c r="P22" s="79"/>
      <c r="Q22" s="79"/>
      <c r="R22" s="79"/>
      <c r="S22"/>
      <c r="T22"/>
      <c r="U22"/>
    </row>
    <row r="23" spans="1:21" s="58" customFormat="1" x14ac:dyDescent="0.2">
      <c r="A23" s="393"/>
      <c r="B23" s="83"/>
      <c r="C23" s="84"/>
      <c r="D23" s="51"/>
      <c r="E23" s="85"/>
      <c r="F23" s="86"/>
      <c r="G23" s="87"/>
      <c r="H23" s="88"/>
      <c r="I23" s="85"/>
      <c r="J23" s="51"/>
      <c r="K23" s="84"/>
      <c r="L23" s="89"/>
      <c r="M23" s="356"/>
      <c r="N23" s="350"/>
      <c r="O23" s="79"/>
      <c r="P23" s="79"/>
      <c r="Q23" s="79"/>
      <c r="R23" s="79"/>
      <c r="S23"/>
      <c r="T23"/>
      <c r="U23"/>
    </row>
    <row r="24" spans="1:21" s="58" customFormat="1" ht="28.35" customHeight="1" x14ac:dyDescent="0.25">
      <c r="A24" s="393"/>
      <c r="B24" s="357">
        <f>ACCUEIL!$B$9</f>
        <v>0.58333333333333337</v>
      </c>
      <c r="C24" s="333" t="s">
        <v>8</v>
      </c>
      <c r="D24" s="404" t="str">
        <f>D7</f>
        <v>UST 3</v>
      </c>
      <c r="E24" s="408"/>
      <c r="F24" s="406"/>
      <c r="G24" s="406" t="s">
        <v>16</v>
      </c>
      <c r="H24" s="407"/>
      <c r="I24" s="409"/>
      <c r="J24" s="405" t="str">
        <f>D9</f>
        <v>VENELLES</v>
      </c>
      <c r="K24" s="338" t="s">
        <v>10</v>
      </c>
      <c r="L24" s="339">
        <v>9</v>
      </c>
      <c r="M24" s="356"/>
      <c r="N24" s="350"/>
      <c r="O24" s="79"/>
      <c r="P24" s="79"/>
      <c r="Q24" s="79"/>
      <c r="R24" s="79"/>
      <c r="S24"/>
      <c r="T24"/>
      <c r="U24"/>
    </row>
    <row r="25" spans="1:21" s="58" customFormat="1" ht="28.35" customHeight="1" x14ac:dyDescent="0.25">
      <c r="A25" s="393"/>
      <c r="B25" s="336">
        <f t="shared" ref="B25:B30" si="1">B24+$K$2</f>
        <v>0.59375</v>
      </c>
      <c r="C25" s="333" t="s">
        <v>5</v>
      </c>
      <c r="D25" s="404" t="str">
        <f>D5</f>
        <v>UST 1</v>
      </c>
      <c r="E25" s="408"/>
      <c r="F25" s="406"/>
      <c r="G25" s="406" t="s">
        <v>16</v>
      </c>
      <c r="H25" s="407"/>
      <c r="I25" s="409"/>
      <c r="J25" s="405" t="str">
        <f>D10</f>
        <v>VILLELAURE</v>
      </c>
      <c r="K25" s="338" t="s">
        <v>11</v>
      </c>
      <c r="L25" s="339">
        <v>10</v>
      </c>
      <c r="M25" s="356"/>
      <c r="N25" s="350"/>
      <c r="O25" s="79"/>
      <c r="P25" s="79"/>
      <c r="Q25" s="79"/>
      <c r="R25" s="79"/>
      <c r="S25"/>
      <c r="T25"/>
      <c r="U25"/>
    </row>
    <row r="26" spans="1:21" ht="30" customHeight="1" x14ac:dyDescent="0.25">
      <c r="A26" s="350"/>
      <c r="B26" s="336">
        <f t="shared" si="1"/>
        <v>0.60416666666666663</v>
      </c>
      <c r="C26" s="333" t="s">
        <v>8</v>
      </c>
      <c r="D26" s="404" t="str">
        <f>D7</f>
        <v>UST 3</v>
      </c>
      <c r="E26" s="408"/>
      <c r="F26" s="406"/>
      <c r="G26" s="406" t="s">
        <v>16</v>
      </c>
      <c r="H26" s="407"/>
      <c r="I26" s="409"/>
      <c r="J26" s="405" t="str">
        <f>D6</f>
        <v>UST 2</v>
      </c>
      <c r="K26" s="338" t="s">
        <v>7</v>
      </c>
      <c r="L26" s="339">
        <v>11</v>
      </c>
      <c r="M26" s="376"/>
      <c r="N26" s="382"/>
      <c r="O26" s="79"/>
      <c r="P26" s="79"/>
      <c r="Q26" s="82"/>
      <c r="R26" s="75"/>
    </row>
    <row r="27" spans="1:21" ht="30" customHeight="1" x14ac:dyDescent="0.25">
      <c r="A27" s="350"/>
      <c r="B27" s="336">
        <f t="shared" si="1"/>
        <v>0.61458333333333326</v>
      </c>
      <c r="C27" s="333" t="s">
        <v>9</v>
      </c>
      <c r="D27" s="404" t="str">
        <f>D8</f>
        <v>LAURIS</v>
      </c>
      <c r="E27" s="408"/>
      <c r="F27" s="406"/>
      <c r="G27" s="406" t="s">
        <v>16</v>
      </c>
      <c r="H27" s="407"/>
      <c r="I27" s="409"/>
      <c r="J27" s="405" t="str">
        <f>D9</f>
        <v>VENELLES</v>
      </c>
      <c r="K27" s="338" t="s">
        <v>10</v>
      </c>
      <c r="L27" s="339">
        <v>12</v>
      </c>
      <c r="M27" s="374"/>
      <c r="N27" s="381"/>
      <c r="O27" s="79"/>
      <c r="P27" s="79"/>
      <c r="Q27" s="82"/>
      <c r="R27" s="75"/>
    </row>
    <row r="28" spans="1:21" ht="30" customHeight="1" x14ac:dyDescent="0.25">
      <c r="A28" s="381"/>
      <c r="B28" s="336">
        <f t="shared" si="1"/>
        <v>0.62499999999999989</v>
      </c>
      <c r="C28" s="333" t="s">
        <v>8</v>
      </c>
      <c r="D28" s="404" t="str">
        <f>D7</f>
        <v>UST 3</v>
      </c>
      <c r="E28" s="408"/>
      <c r="F28" s="406"/>
      <c r="G28" s="406" t="s">
        <v>16</v>
      </c>
      <c r="H28" s="407"/>
      <c r="I28" s="409"/>
      <c r="J28" s="405" t="str">
        <f>D10</f>
        <v>VILLELAURE</v>
      </c>
      <c r="K28" s="338" t="s">
        <v>11</v>
      </c>
      <c r="L28" s="339">
        <v>13</v>
      </c>
      <c r="M28" s="376"/>
      <c r="N28" s="382"/>
      <c r="O28" s="79"/>
      <c r="P28" s="79"/>
      <c r="Q28" s="82"/>
      <c r="R28" s="79"/>
    </row>
    <row r="29" spans="1:21" ht="30" customHeight="1" x14ac:dyDescent="0.25">
      <c r="A29" s="381"/>
      <c r="B29" s="336">
        <f t="shared" si="1"/>
        <v>0.63541666666666652</v>
      </c>
      <c r="C29" s="333" t="s">
        <v>5</v>
      </c>
      <c r="D29" s="404" t="str">
        <f>D5</f>
        <v>UST 1</v>
      </c>
      <c r="E29" s="408"/>
      <c r="F29" s="406"/>
      <c r="G29" s="406" t="s">
        <v>16</v>
      </c>
      <c r="H29" s="407"/>
      <c r="I29" s="409"/>
      <c r="J29" s="405" t="str">
        <f>D9</f>
        <v>VENELLES</v>
      </c>
      <c r="K29" s="338" t="s">
        <v>10</v>
      </c>
      <c r="L29" s="339">
        <v>14</v>
      </c>
      <c r="M29" s="376"/>
      <c r="N29" s="382"/>
      <c r="O29" s="79"/>
      <c r="P29" s="79"/>
      <c r="Q29" s="82"/>
      <c r="R29" s="75"/>
    </row>
    <row r="30" spans="1:21" ht="30" customHeight="1" x14ac:dyDescent="0.25">
      <c r="A30" s="381"/>
      <c r="B30" s="336">
        <f t="shared" si="1"/>
        <v>0.64583333333333315</v>
      </c>
      <c r="C30" s="333" t="s">
        <v>7</v>
      </c>
      <c r="D30" s="404" t="str">
        <f>D6</f>
        <v>UST 2</v>
      </c>
      <c r="E30" s="408"/>
      <c r="F30" s="406"/>
      <c r="G30" s="406" t="s">
        <v>16</v>
      </c>
      <c r="H30" s="407"/>
      <c r="I30" s="409"/>
      <c r="J30" s="405" t="str">
        <f>D8</f>
        <v>LAURIS</v>
      </c>
      <c r="K30" s="338" t="s">
        <v>9</v>
      </c>
      <c r="L30" s="339">
        <v>15</v>
      </c>
      <c r="M30" s="356"/>
      <c r="N30" s="350"/>
      <c r="O30" s="79"/>
      <c r="P30" s="79"/>
      <c r="Q30" s="79"/>
      <c r="R30" s="79"/>
    </row>
    <row r="31" spans="1:21" ht="9" customHeight="1" x14ac:dyDescent="0.2">
      <c r="A31" s="393"/>
      <c r="B31" s="99"/>
      <c r="C31" s="100"/>
      <c r="D31" s="45"/>
      <c r="E31" s="85"/>
      <c r="F31" s="19"/>
      <c r="G31" s="19"/>
      <c r="H31" s="21"/>
      <c r="I31" s="101"/>
      <c r="J31" s="45"/>
      <c r="K31" s="19"/>
      <c r="L31" s="102"/>
      <c r="M31" s="374"/>
      <c r="N31" s="381"/>
      <c r="O31" s="79"/>
      <c r="P31" s="79"/>
      <c r="Q31" s="79"/>
      <c r="R31" s="35"/>
      <c r="S31" s="96"/>
      <c r="T31" s="96"/>
      <c r="U31" s="98"/>
    </row>
    <row r="32" spans="1:21" ht="9" customHeight="1" x14ac:dyDescent="0.2">
      <c r="A32" s="393"/>
      <c r="B32" s="99"/>
      <c r="C32" s="100"/>
      <c r="D32" s="45"/>
      <c r="E32" s="85"/>
      <c r="F32" s="19"/>
      <c r="G32" s="19"/>
      <c r="H32" s="21"/>
      <c r="I32" s="101"/>
      <c r="J32" s="45"/>
      <c r="K32" s="19"/>
      <c r="L32" s="102"/>
      <c r="M32" s="374"/>
      <c r="N32" s="381"/>
      <c r="O32" s="79"/>
      <c r="P32" s="79"/>
      <c r="Q32" s="79"/>
      <c r="R32" s="35"/>
      <c r="S32" s="96"/>
      <c r="T32" s="96"/>
      <c r="U32" s="98"/>
    </row>
    <row r="33" spans="1:21" ht="9" customHeight="1" x14ac:dyDescent="0.2">
      <c r="A33" s="398"/>
      <c r="B33" s="399"/>
      <c r="C33" s="400"/>
      <c r="D33" s="401"/>
      <c r="E33" s="399"/>
      <c r="F33" s="402"/>
      <c r="G33" s="399"/>
      <c r="H33" s="402"/>
      <c r="I33" s="399"/>
      <c r="J33" s="401"/>
      <c r="K33" s="402"/>
      <c r="L33" s="402"/>
      <c r="M33" s="403"/>
      <c r="N33" s="381"/>
      <c r="O33" s="79"/>
      <c r="P33" s="79"/>
      <c r="Q33" s="79"/>
      <c r="R33" s="75"/>
      <c r="S33" s="79"/>
      <c r="T33" s="79"/>
      <c r="U33" s="79"/>
    </row>
    <row r="34" spans="1:21" x14ac:dyDescent="0.2">
      <c r="C34" s="77"/>
      <c r="L34" s="98"/>
      <c r="N34" s="79"/>
      <c r="O34" s="79"/>
      <c r="P34" s="79"/>
      <c r="Q34" s="79"/>
      <c r="R34" s="75"/>
      <c r="S34" s="79"/>
      <c r="T34" s="79"/>
      <c r="U34" s="79"/>
    </row>
    <row r="35" spans="1:21" x14ac:dyDescent="0.2">
      <c r="C35" s="77"/>
      <c r="L35" s="98"/>
      <c r="R35" s="75"/>
      <c r="S35" s="79"/>
      <c r="T35" s="79"/>
      <c r="U35" s="79"/>
    </row>
    <row r="36" spans="1:21" x14ac:dyDescent="0.2">
      <c r="C36" s="77"/>
      <c r="L36" s="98"/>
      <c r="R36" s="75"/>
      <c r="S36" s="79"/>
      <c r="T36" s="79"/>
      <c r="U36" s="79"/>
    </row>
  </sheetData>
  <sheetProtection formatCells="0" formatColumns="0" formatRows="0"/>
  <mergeCells count="2">
    <mergeCell ref="C4:D4"/>
    <mergeCell ref="K2:L2"/>
  </mergeCells>
  <printOptions horizontalCentered="1" verticalCentered="1"/>
  <pageMargins left="0.19685039370078741" right="0.19685039370078741" top="1.5354330708661419" bottom="0.78740157480314965" header="0.78740157480314965" footer="0.51181102362204722"/>
  <pageSetup paperSize="9" orientation="portrait" useFirstPageNumber="1" horizontalDpi="4294967293" verticalDpi="300" r:id="rId1"/>
  <headerFooter alignWithMargins="0">
    <oddHeader>&amp;C&amp;14 TOURNOI VETERAN DES JAMBES  DE BOIS</oddHeader>
    <oddFooter>&amp;C&amp;6 AFFILIATION FFF N° 503172</oddFooter>
  </headerFooter>
  <ignoredErrors>
    <ignoredError sqref="B15:B21 B26 B25 B27:B3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W35"/>
  <sheetViews>
    <sheetView view="pageLayout" topLeftCell="A11" zoomScaleNormal="121" zoomScaleSheetLayoutView="100" workbookViewId="0">
      <selection activeCell="B25" sqref="B25"/>
    </sheetView>
  </sheetViews>
  <sheetFormatPr baseColWidth="10" defaultColWidth="1.5703125" defaultRowHeight="15" x14ac:dyDescent="0.2"/>
  <cols>
    <col min="1" max="1" width="11.140625" customWidth="1"/>
    <col min="2" max="2" width="7.140625" bestFit="1" customWidth="1"/>
    <col min="3" max="3" width="2.7109375" customWidth="1"/>
    <col min="4" max="4" width="37.570312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7.5703125" style="1" customWidth="1"/>
    <col min="11" max="12" width="2.85546875" style="2" customWidth="1"/>
    <col min="13" max="13" width="1.85546875" customWidth="1"/>
    <col min="14" max="14" width="10.140625" customWidth="1"/>
    <col min="15" max="17" width="1.85546875" customWidth="1"/>
  </cols>
  <sheetData>
    <row r="1" spans="1:23" s="14" customFormat="1" ht="12" customHeight="1" x14ac:dyDescent="0.25">
      <c r="A1" s="3"/>
      <c r="B1" s="4"/>
      <c r="C1" s="5"/>
      <c r="D1" s="6"/>
      <c r="E1" s="5"/>
      <c r="F1" s="7"/>
      <c r="G1" s="5"/>
      <c r="H1" s="8"/>
      <c r="I1" s="8"/>
      <c r="J1" s="6"/>
      <c r="K1" s="7"/>
      <c r="L1" s="9"/>
      <c r="M1" s="5"/>
      <c r="N1" s="10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15"/>
      <c r="B2" s="16"/>
      <c r="C2" s="17"/>
      <c r="D2" s="18"/>
      <c r="E2" s="17"/>
      <c r="F2" s="19"/>
      <c r="G2" s="17"/>
      <c r="H2" s="20"/>
      <c r="I2" s="21"/>
      <c r="J2" s="18"/>
      <c r="K2" s="19"/>
      <c r="L2" s="22"/>
      <c r="M2" s="17"/>
      <c r="N2" s="23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15"/>
      <c r="B3" s="16"/>
      <c r="C3" s="17"/>
      <c r="D3" s="18"/>
      <c r="E3" s="17"/>
      <c r="F3" s="19"/>
      <c r="G3" s="17"/>
      <c r="H3" s="20"/>
      <c r="I3" s="21"/>
      <c r="J3" s="18"/>
      <c r="K3" s="19"/>
      <c r="L3" s="22"/>
      <c r="M3" s="17"/>
      <c r="N3" s="23"/>
      <c r="O3" s="11"/>
      <c r="P3" s="11"/>
      <c r="Q3" s="11"/>
      <c r="R3" s="12"/>
      <c r="S3" s="11"/>
      <c r="T3" s="13"/>
      <c r="U3" s="13"/>
    </row>
    <row r="4" spans="1:23" ht="15.75" x14ac:dyDescent="0.25">
      <c r="A4" s="24" t="s">
        <v>0</v>
      </c>
      <c r="B4" s="25"/>
      <c r="C4" s="345"/>
      <c r="D4" s="346" t="s">
        <v>1</v>
      </c>
      <c r="E4" s="28" t="s">
        <v>2</v>
      </c>
      <c r="F4" s="29" t="s">
        <v>3</v>
      </c>
      <c r="G4" s="30"/>
      <c r="H4" s="20"/>
      <c r="I4" s="21"/>
      <c r="J4" s="458" t="s">
        <v>4</v>
      </c>
      <c r="K4" s="19" t="s">
        <v>2</v>
      </c>
      <c r="L4" s="22" t="s">
        <v>3</v>
      </c>
      <c r="M4" s="32"/>
      <c r="N4" s="33"/>
      <c r="O4" s="34"/>
      <c r="P4" s="34"/>
      <c r="Q4" s="34"/>
      <c r="R4" s="35"/>
      <c r="S4" s="34"/>
      <c r="T4" s="36"/>
      <c r="U4" s="36"/>
    </row>
    <row r="5" spans="1:23" ht="24.6" customHeight="1" x14ac:dyDescent="0.2">
      <c r="A5" s="37">
        <v>6.9444444444444441E-3</v>
      </c>
      <c r="B5" s="38"/>
      <c r="C5" s="347" t="s">
        <v>5</v>
      </c>
      <c r="D5" s="348">
        <v>1</v>
      </c>
      <c r="E5" s="42">
        <f>CL($E$14,$I$14)+CL($E$17,$I$17)+CL($E$20,$I$20)+CL($E$23,$I$23)+CL($E$28,$I$28)</f>
        <v>0</v>
      </c>
      <c r="F5" s="42">
        <f>$E$14-$I$14+$E$17-$I$17+$E$20-$I$20+$E$23-$I$23+$E$28-$I$28</f>
        <v>0</v>
      </c>
      <c r="G5" s="43"/>
      <c r="H5" s="20"/>
      <c r="I5" s="44">
        <v>1</v>
      </c>
      <c r="J5" s="447"/>
      <c r="K5" s="448"/>
      <c r="L5" s="448"/>
      <c r="M5" s="32"/>
      <c r="N5" s="48"/>
      <c r="O5" s="34"/>
      <c r="P5" s="34"/>
      <c r="Q5" s="34"/>
      <c r="R5" s="34"/>
      <c r="S5" s="34"/>
      <c r="T5" s="36"/>
      <c r="U5" s="36"/>
    </row>
    <row r="6" spans="1:23" ht="24.6" customHeight="1" x14ac:dyDescent="0.2">
      <c r="A6" s="49" t="s">
        <v>6</v>
      </c>
      <c r="B6" s="38"/>
      <c r="C6" s="347" t="s">
        <v>7</v>
      </c>
      <c r="D6" s="348">
        <v>2</v>
      </c>
      <c r="E6" s="42">
        <f>CL($I$14,$E$14)+CL($E$29,$I$29)+CL($I$25,$E$25)+CL($E$18,$I$18)+CL($E$21,$I$21)</f>
        <v>0</v>
      </c>
      <c r="F6" s="42">
        <f>$I$14-$E$14+$E$29-$I$29+$I$25-$E$25+$E$18-$I$18+$E$21-$I$21</f>
        <v>0</v>
      </c>
      <c r="G6" s="43"/>
      <c r="H6" s="20"/>
      <c r="I6" s="44">
        <v>2</v>
      </c>
      <c r="J6" s="447"/>
      <c r="K6" s="448"/>
      <c r="L6" s="448"/>
      <c r="M6" s="32"/>
      <c r="N6" s="48"/>
      <c r="O6" s="34"/>
      <c r="P6" s="34"/>
      <c r="Q6" s="34"/>
      <c r="R6" s="34"/>
      <c r="S6" s="34"/>
      <c r="T6" s="36"/>
      <c r="U6" s="36"/>
    </row>
    <row r="7" spans="1:23" ht="24.6" customHeight="1" x14ac:dyDescent="0.2">
      <c r="A7" s="50">
        <v>3.472222222222222E-3</v>
      </c>
      <c r="B7" s="38"/>
      <c r="C7" s="347" t="s">
        <v>8</v>
      </c>
      <c r="D7" s="348">
        <v>3</v>
      </c>
      <c r="E7" s="42">
        <f>CL($I$15,$E$15)+CL($I$17,$E$17)+CL($E$25,$I$25)+CL($E$27,$I$27)+CL($E$22,$I$22)</f>
        <v>0</v>
      </c>
      <c r="F7" s="42">
        <f>$I$15-$E$15+$I$17-$E$17+$E$25-$I$25+$E$27-$I$27+$E$22-$I$22</f>
        <v>0</v>
      </c>
      <c r="G7" s="43"/>
      <c r="H7" s="20"/>
      <c r="I7" s="44">
        <v>3</v>
      </c>
      <c r="J7" s="447"/>
      <c r="K7" s="448"/>
      <c r="L7" s="448"/>
      <c r="M7" s="32"/>
      <c r="N7" s="48"/>
      <c r="O7" s="34"/>
      <c r="P7" s="34"/>
      <c r="Q7" s="34"/>
      <c r="R7" s="34"/>
      <c r="S7" s="34"/>
      <c r="T7" s="36"/>
      <c r="U7" s="36"/>
    </row>
    <row r="8" spans="1:23" ht="24.6" customHeight="1" x14ac:dyDescent="0.2">
      <c r="A8" s="49"/>
      <c r="B8" s="38"/>
      <c r="C8" s="347" t="s">
        <v>9</v>
      </c>
      <c r="D8" s="348">
        <v>4</v>
      </c>
      <c r="E8" s="42">
        <f>CL($E$15,$I$15)+CL($I$29,$E$29)+CL($I$20,$E$20)+CL($E$26,$I$26)+CL($E$19,$I$19)</f>
        <v>0</v>
      </c>
      <c r="F8" s="42">
        <f>$E$15-$I$15+$I$29-$E$29+$I$20-$E$20+$E$26-$I$26+$E$19-$I$19</f>
        <v>0</v>
      </c>
      <c r="G8" s="43"/>
      <c r="H8" s="19"/>
      <c r="I8" s="44">
        <v>4</v>
      </c>
      <c r="J8" s="447"/>
      <c r="K8" s="448"/>
      <c r="L8" s="448"/>
      <c r="M8" s="32"/>
      <c r="N8" s="48"/>
      <c r="O8" s="34"/>
      <c r="P8" s="34"/>
      <c r="Q8" s="34"/>
      <c r="R8" s="34"/>
      <c r="S8" s="34"/>
      <c r="T8" s="36"/>
      <c r="U8" s="36"/>
    </row>
    <row r="9" spans="1:23" ht="24.6" customHeight="1" x14ac:dyDescent="0.2">
      <c r="A9" s="50">
        <f>A7+A5</f>
        <v>1.0416666666666666E-2</v>
      </c>
      <c r="B9" s="38"/>
      <c r="C9" s="347" t="s">
        <v>10</v>
      </c>
      <c r="D9" s="348">
        <v>5</v>
      </c>
      <c r="E9" s="42">
        <f>CL($E$16,$I$16)+CL($I$18,$E$18)+CL($I$28,$E$28)+CL($I$26,$E$26)+CL($I$22,$E$22)</f>
        <v>0</v>
      </c>
      <c r="F9" s="42">
        <f>$E$16-$I$16+$I$18-$E$18+$I$28-$E$28+$I$26-$E$26+$I$22-$E$22</f>
        <v>0</v>
      </c>
      <c r="G9" s="43"/>
      <c r="H9" s="19"/>
      <c r="I9" s="44">
        <v>5</v>
      </c>
      <c r="J9" s="447"/>
      <c r="K9" s="448"/>
      <c r="L9" s="448"/>
      <c r="M9" s="32"/>
      <c r="N9" s="48"/>
      <c r="O9" s="34"/>
      <c r="P9" s="34"/>
      <c r="Q9" s="34"/>
      <c r="R9" s="34"/>
      <c r="S9" s="34"/>
      <c r="T9" s="36"/>
      <c r="U9" s="36"/>
    </row>
    <row r="10" spans="1:23" ht="24.6" customHeight="1" x14ac:dyDescent="0.2">
      <c r="A10" s="24"/>
      <c r="B10" s="38"/>
      <c r="C10" s="347" t="s">
        <v>11</v>
      </c>
      <c r="D10" s="348">
        <v>6</v>
      </c>
      <c r="E10" s="42">
        <f>CL($I$16,$E$16)+CL($I$23,$E$23)+CL($I$21,$E$21)+CL($I$27,$E$27)+CL($I$19,$E$19)</f>
        <v>0</v>
      </c>
      <c r="F10" s="42">
        <f>$I$16-$E$16+$I$23-$E$23+$I$21-$E$21+$I$27-$E$27+$I$19-$E$19</f>
        <v>0</v>
      </c>
      <c r="G10" s="43"/>
      <c r="H10" s="20"/>
      <c r="I10" s="44">
        <v>6</v>
      </c>
      <c r="J10" s="447"/>
      <c r="K10" s="448"/>
      <c r="L10" s="448"/>
      <c r="M10" s="32"/>
      <c r="N10" s="48"/>
      <c r="O10" s="34"/>
      <c r="P10" s="34"/>
      <c r="Q10" s="34"/>
      <c r="R10" s="34"/>
      <c r="S10" s="34"/>
      <c r="T10" s="36"/>
      <c r="U10" s="36"/>
    </row>
    <row r="11" spans="1:23" x14ac:dyDescent="0.2">
      <c r="A11" s="24"/>
      <c r="B11" s="38"/>
      <c r="C11" s="320"/>
      <c r="D11" s="45"/>
      <c r="E11" s="42"/>
      <c r="F11" s="42"/>
      <c r="G11" s="43"/>
      <c r="H11" s="20"/>
      <c r="I11" s="44"/>
      <c r="J11" s="45"/>
      <c r="K11" s="46"/>
      <c r="L11" s="47"/>
      <c r="M11" s="32"/>
      <c r="N11" s="48"/>
      <c r="O11" s="34"/>
      <c r="P11" s="34"/>
      <c r="Q11" s="34"/>
      <c r="R11" s="34"/>
      <c r="S11" s="34"/>
      <c r="T11" s="36"/>
      <c r="U11" s="36"/>
    </row>
    <row r="12" spans="1:23" x14ac:dyDescent="0.2">
      <c r="A12" s="24"/>
      <c r="B12" s="38"/>
      <c r="C12" s="32"/>
      <c r="D12" s="51"/>
      <c r="E12" s="32"/>
      <c r="F12" s="52"/>
      <c r="G12" s="53" t="s">
        <v>13</v>
      </c>
      <c r="H12" s="19"/>
      <c r="I12" s="54"/>
      <c r="J12" s="45"/>
      <c r="K12" s="21"/>
      <c r="L12" s="21"/>
      <c r="M12" s="32"/>
      <c r="N12" s="48"/>
      <c r="O12" s="34"/>
      <c r="P12" s="34"/>
      <c r="Q12" s="34"/>
      <c r="R12" s="34"/>
      <c r="S12" s="34"/>
      <c r="T12" s="36"/>
      <c r="U12" s="36"/>
    </row>
    <row r="13" spans="1:23" x14ac:dyDescent="0.2">
      <c r="A13" s="24"/>
      <c r="B13" s="55" t="s">
        <v>14</v>
      </c>
      <c r="C13" s="56"/>
      <c r="D13" s="57"/>
      <c r="E13" s="58"/>
      <c r="F13" s="59"/>
      <c r="G13" s="60" t="s">
        <v>15</v>
      </c>
      <c r="H13" s="61"/>
      <c r="I13" s="62"/>
      <c r="J13" s="63"/>
      <c r="K13" s="64"/>
      <c r="L13" s="64"/>
      <c r="M13" s="58"/>
      <c r="N13" s="65"/>
      <c r="R13" s="36"/>
      <c r="S13" s="34"/>
      <c r="T13" s="66"/>
      <c r="U13" s="66"/>
    </row>
    <row r="14" spans="1:23" ht="24.6" customHeight="1" x14ac:dyDescent="0.2">
      <c r="A14" s="24"/>
      <c r="B14" s="357">
        <f>ACCUEIL!$B$6</f>
        <v>0.375</v>
      </c>
      <c r="C14" s="333" t="s">
        <v>5</v>
      </c>
      <c r="D14" s="334">
        <f>D5</f>
        <v>1</v>
      </c>
      <c r="E14" s="335"/>
      <c r="F14" s="70"/>
      <c r="G14" s="70" t="s">
        <v>16</v>
      </c>
      <c r="H14" s="71"/>
      <c r="I14" s="69"/>
      <c r="J14" s="337">
        <f>D6</f>
        <v>2</v>
      </c>
      <c r="K14" s="338" t="s">
        <v>7</v>
      </c>
      <c r="L14" s="339">
        <v>1</v>
      </c>
      <c r="M14" s="58"/>
      <c r="N14" s="65"/>
      <c r="S14" s="75"/>
      <c r="T14" s="75"/>
    </row>
    <row r="15" spans="1:23" ht="30" customHeight="1" x14ac:dyDescent="0.2">
      <c r="A15" s="24"/>
      <c r="B15" s="336">
        <f t="shared" ref="B15:B23" si="0">B14+$A$9</f>
        <v>0.38541666666666669</v>
      </c>
      <c r="C15" s="333" t="s">
        <v>9</v>
      </c>
      <c r="D15" s="334">
        <f>D8</f>
        <v>4</v>
      </c>
      <c r="E15" s="335"/>
      <c r="F15" s="70"/>
      <c r="G15" s="70" t="s">
        <v>16</v>
      </c>
      <c r="H15" s="71"/>
      <c r="I15" s="69"/>
      <c r="J15" s="337">
        <f>D7</f>
        <v>3</v>
      </c>
      <c r="K15" s="338" t="s">
        <v>8</v>
      </c>
      <c r="L15" s="339">
        <v>2</v>
      </c>
      <c r="M15" s="58"/>
      <c r="N15" s="65"/>
      <c r="S15" s="77"/>
      <c r="W15" s="77"/>
    </row>
    <row r="16" spans="1:23" ht="30" customHeight="1" x14ac:dyDescent="0.2">
      <c r="A16" s="24"/>
      <c r="B16" s="336">
        <f t="shared" si="0"/>
        <v>0.39583333333333337</v>
      </c>
      <c r="C16" s="333" t="s">
        <v>10</v>
      </c>
      <c r="D16" s="334">
        <f>D9</f>
        <v>5</v>
      </c>
      <c r="E16" s="335"/>
      <c r="F16" s="70"/>
      <c r="G16" s="70" t="s">
        <v>16</v>
      </c>
      <c r="H16" s="71"/>
      <c r="I16" s="69"/>
      <c r="J16" s="337">
        <f>D10</f>
        <v>6</v>
      </c>
      <c r="K16" s="338" t="s">
        <v>11</v>
      </c>
      <c r="L16" s="339">
        <v>3</v>
      </c>
      <c r="M16" s="58"/>
      <c r="N16" s="65"/>
      <c r="R16" s="75"/>
      <c r="S16" s="77"/>
      <c r="W16" s="77"/>
    </row>
    <row r="17" spans="1:21" ht="30" customHeight="1" x14ac:dyDescent="0.2">
      <c r="A17" s="24"/>
      <c r="B17" s="336">
        <f t="shared" si="0"/>
        <v>0.40625000000000006</v>
      </c>
      <c r="C17" s="333" t="s">
        <v>5</v>
      </c>
      <c r="D17" s="334">
        <f>D5</f>
        <v>1</v>
      </c>
      <c r="E17" s="335"/>
      <c r="F17" s="70"/>
      <c r="G17" s="70" t="s">
        <v>16</v>
      </c>
      <c r="H17" s="71"/>
      <c r="I17" s="69"/>
      <c r="J17" s="337">
        <f>D7</f>
        <v>3</v>
      </c>
      <c r="K17" s="338" t="s">
        <v>8</v>
      </c>
      <c r="L17" s="339">
        <v>4</v>
      </c>
      <c r="M17" s="58"/>
      <c r="N17" s="65"/>
    </row>
    <row r="18" spans="1:21" ht="30" customHeight="1" x14ac:dyDescent="0.2">
      <c r="A18" s="24"/>
      <c r="B18" s="336">
        <f t="shared" si="0"/>
        <v>0.41666666666666674</v>
      </c>
      <c r="C18" s="333" t="s">
        <v>7</v>
      </c>
      <c r="D18" s="334">
        <f>D6</f>
        <v>2</v>
      </c>
      <c r="E18" s="332"/>
      <c r="F18" s="325"/>
      <c r="G18" s="325" t="s">
        <v>16</v>
      </c>
      <c r="H18" s="326"/>
      <c r="I18" s="324"/>
      <c r="J18" s="337">
        <f>D9</f>
        <v>5</v>
      </c>
      <c r="K18" s="338" t="s">
        <v>10</v>
      </c>
      <c r="L18" s="339">
        <v>5</v>
      </c>
      <c r="M18" s="58"/>
      <c r="N18" s="65"/>
    </row>
    <row r="19" spans="1:21" ht="30" customHeight="1" x14ac:dyDescent="0.2">
      <c r="A19" s="24"/>
      <c r="B19" s="336">
        <f t="shared" si="0"/>
        <v>0.42708333333333343</v>
      </c>
      <c r="C19" s="333" t="s">
        <v>9</v>
      </c>
      <c r="D19" s="334">
        <f>D8</f>
        <v>4</v>
      </c>
      <c r="E19" s="335"/>
      <c r="F19" s="70"/>
      <c r="G19" s="70" t="s">
        <v>16</v>
      </c>
      <c r="H19" s="71"/>
      <c r="I19" s="69"/>
      <c r="J19" s="337">
        <f>D10</f>
        <v>6</v>
      </c>
      <c r="K19" s="338" t="s">
        <v>11</v>
      </c>
      <c r="L19" s="339">
        <v>6</v>
      </c>
      <c r="M19" s="58"/>
      <c r="N19" s="65"/>
      <c r="R19" s="75"/>
    </row>
    <row r="20" spans="1:21" ht="30" customHeight="1" x14ac:dyDescent="0.2">
      <c r="A20" s="24"/>
      <c r="B20" s="336">
        <f t="shared" si="0"/>
        <v>0.43750000000000011</v>
      </c>
      <c r="C20" s="333" t="s">
        <v>5</v>
      </c>
      <c r="D20" s="334">
        <f>D5</f>
        <v>1</v>
      </c>
      <c r="E20" s="332"/>
      <c r="F20" s="325"/>
      <c r="G20" s="325" t="s">
        <v>16</v>
      </c>
      <c r="H20" s="326"/>
      <c r="I20" s="324"/>
      <c r="J20" s="337">
        <f>D8</f>
        <v>4</v>
      </c>
      <c r="K20" s="338" t="s">
        <v>9</v>
      </c>
      <c r="L20" s="339">
        <v>7</v>
      </c>
      <c r="M20" s="58"/>
      <c r="N20" s="65"/>
    </row>
    <row r="21" spans="1:21" ht="30" customHeight="1" x14ac:dyDescent="0.2">
      <c r="A21" s="24"/>
      <c r="B21" s="336">
        <f t="shared" si="0"/>
        <v>0.4479166666666668</v>
      </c>
      <c r="C21" s="333" t="s">
        <v>7</v>
      </c>
      <c r="D21" s="334">
        <f>D6</f>
        <v>2</v>
      </c>
      <c r="E21" s="331"/>
      <c r="F21" s="322"/>
      <c r="G21" s="322" t="s">
        <v>16</v>
      </c>
      <c r="H21" s="323"/>
      <c r="I21" s="321"/>
      <c r="J21" s="337">
        <f>D10</f>
        <v>6</v>
      </c>
      <c r="K21" s="338" t="s">
        <v>11</v>
      </c>
      <c r="L21" s="339">
        <v>8</v>
      </c>
      <c r="M21" s="43"/>
      <c r="N21" s="33"/>
      <c r="O21" s="78"/>
      <c r="P21" s="79"/>
      <c r="Q21" s="78"/>
    </row>
    <row r="22" spans="1:21" ht="30" customHeight="1" x14ac:dyDescent="0.2">
      <c r="A22" s="24"/>
      <c r="B22" s="336">
        <f t="shared" si="0"/>
        <v>0.45833333333333348</v>
      </c>
      <c r="C22" s="333" t="s">
        <v>8</v>
      </c>
      <c r="D22" s="334">
        <f>D7</f>
        <v>3</v>
      </c>
      <c r="E22" s="332"/>
      <c r="F22" s="325"/>
      <c r="G22" s="325" t="s">
        <v>16</v>
      </c>
      <c r="H22" s="326"/>
      <c r="I22" s="324"/>
      <c r="J22" s="337">
        <f>D9</f>
        <v>5</v>
      </c>
      <c r="K22" s="338" t="s">
        <v>10</v>
      </c>
      <c r="L22" s="339">
        <v>9</v>
      </c>
      <c r="M22" s="43"/>
      <c r="N22" s="33"/>
      <c r="O22" s="78"/>
      <c r="P22" s="79"/>
      <c r="Q22" s="78"/>
      <c r="R22" s="75"/>
    </row>
    <row r="23" spans="1:21" ht="30" customHeight="1" x14ac:dyDescent="0.2">
      <c r="A23" s="24"/>
      <c r="B23" s="336">
        <f t="shared" si="0"/>
        <v>0.46875000000000017</v>
      </c>
      <c r="C23" s="333" t="s">
        <v>5</v>
      </c>
      <c r="D23" s="334">
        <f>D5</f>
        <v>1</v>
      </c>
      <c r="E23" s="330"/>
      <c r="F23" s="328"/>
      <c r="G23" s="328" t="s">
        <v>16</v>
      </c>
      <c r="H23" s="329"/>
      <c r="I23" s="327"/>
      <c r="J23" s="337">
        <f>D10</f>
        <v>6</v>
      </c>
      <c r="K23" s="338" t="s">
        <v>11</v>
      </c>
      <c r="L23" s="339">
        <v>10</v>
      </c>
      <c r="M23" s="58"/>
      <c r="N23" s="65"/>
      <c r="O23" s="79"/>
      <c r="P23" s="79"/>
      <c r="Q23" s="82"/>
    </row>
    <row r="24" spans="1:21" s="58" customFormat="1" x14ac:dyDescent="0.2">
      <c r="A24" s="24"/>
      <c r="B24" s="83"/>
      <c r="C24" s="84"/>
      <c r="D24" s="51"/>
      <c r="E24" s="85"/>
      <c r="F24" s="86"/>
      <c r="G24" s="87" t="s">
        <v>17</v>
      </c>
      <c r="H24" s="88"/>
      <c r="I24" s="85"/>
      <c r="J24" s="51"/>
      <c r="K24" s="84"/>
      <c r="L24" s="89"/>
      <c r="M24"/>
      <c r="N24" s="90"/>
      <c r="O24"/>
      <c r="P24"/>
      <c r="Q24"/>
      <c r="R24"/>
      <c r="S24"/>
      <c r="T24"/>
      <c r="U24"/>
    </row>
    <row r="25" spans="1:21" ht="30" customHeight="1" x14ac:dyDescent="0.2">
      <c r="A25" s="91"/>
      <c r="B25" s="357">
        <f>ACCUEIL!$B$9</f>
        <v>0.58333333333333337</v>
      </c>
      <c r="C25" s="333" t="s">
        <v>8</v>
      </c>
      <c r="D25" s="334">
        <f>D7</f>
        <v>3</v>
      </c>
      <c r="E25" s="331"/>
      <c r="F25" s="322"/>
      <c r="G25" s="322" t="s">
        <v>16</v>
      </c>
      <c r="H25" s="323"/>
      <c r="I25" s="321"/>
      <c r="J25" s="337">
        <f>D6</f>
        <v>2</v>
      </c>
      <c r="K25" s="338" t="s">
        <v>7</v>
      </c>
      <c r="L25" s="339">
        <v>11</v>
      </c>
      <c r="M25" s="92"/>
      <c r="N25" s="93"/>
      <c r="O25" s="79"/>
      <c r="P25" s="79"/>
      <c r="Q25" s="82"/>
      <c r="R25" s="75"/>
    </row>
    <row r="26" spans="1:21" ht="30" customHeight="1" x14ac:dyDescent="0.2">
      <c r="A26" s="91"/>
      <c r="B26" s="336">
        <f t="shared" ref="B26:B29" si="1">B25+$A$9</f>
        <v>0.59375</v>
      </c>
      <c r="C26" s="333" t="s">
        <v>9</v>
      </c>
      <c r="D26" s="334">
        <f>D8</f>
        <v>4</v>
      </c>
      <c r="E26" s="331"/>
      <c r="F26" s="322"/>
      <c r="G26" s="322" t="s">
        <v>16</v>
      </c>
      <c r="H26" s="323"/>
      <c r="I26" s="321"/>
      <c r="J26" s="337">
        <f>D9</f>
        <v>5</v>
      </c>
      <c r="K26" s="338" t="s">
        <v>10</v>
      </c>
      <c r="L26" s="339">
        <v>12</v>
      </c>
      <c r="M26" s="58"/>
      <c r="N26" s="65"/>
      <c r="O26" s="79"/>
      <c r="P26" s="79"/>
      <c r="Q26" s="82"/>
      <c r="R26" s="75"/>
    </row>
    <row r="27" spans="1:21" ht="30" customHeight="1" x14ac:dyDescent="0.2">
      <c r="A27" s="343"/>
      <c r="B27" s="336">
        <f t="shared" si="1"/>
        <v>0.60416666666666663</v>
      </c>
      <c r="C27" s="333" t="s">
        <v>8</v>
      </c>
      <c r="D27" s="334">
        <f>D7</f>
        <v>3</v>
      </c>
      <c r="E27" s="332"/>
      <c r="F27" s="325"/>
      <c r="G27" s="325" t="s">
        <v>16</v>
      </c>
      <c r="H27" s="326"/>
      <c r="I27" s="324"/>
      <c r="J27" s="337">
        <f>D10</f>
        <v>6</v>
      </c>
      <c r="K27" s="338" t="s">
        <v>11</v>
      </c>
      <c r="L27" s="339">
        <v>13</v>
      </c>
      <c r="M27" s="92"/>
      <c r="N27" s="93"/>
      <c r="O27" s="79"/>
      <c r="P27" s="79"/>
      <c r="Q27" s="82"/>
    </row>
    <row r="28" spans="1:21" ht="30" customHeight="1" x14ac:dyDescent="0.2">
      <c r="A28" s="343"/>
      <c r="B28" s="336">
        <f t="shared" si="1"/>
        <v>0.61458333333333326</v>
      </c>
      <c r="C28" s="333" t="s">
        <v>5</v>
      </c>
      <c r="D28" s="334">
        <f>D5</f>
        <v>1</v>
      </c>
      <c r="E28" s="332"/>
      <c r="F28" s="325"/>
      <c r="G28" s="325" t="s">
        <v>16</v>
      </c>
      <c r="H28" s="326"/>
      <c r="I28" s="324"/>
      <c r="J28" s="337">
        <f>D9</f>
        <v>5</v>
      </c>
      <c r="K28" s="338" t="s">
        <v>10</v>
      </c>
      <c r="L28" s="339">
        <v>14</v>
      </c>
      <c r="M28" s="92"/>
      <c r="N28" s="93"/>
      <c r="O28" s="79"/>
      <c r="P28" s="79"/>
      <c r="Q28" s="82"/>
      <c r="R28" s="75"/>
    </row>
    <row r="29" spans="1:21" ht="30" customHeight="1" x14ac:dyDescent="0.2">
      <c r="A29" s="343"/>
      <c r="B29" s="336">
        <f t="shared" si="1"/>
        <v>0.62499999999999989</v>
      </c>
      <c r="C29" s="333" t="s">
        <v>7</v>
      </c>
      <c r="D29" s="334">
        <f>D6</f>
        <v>2</v>
      </c>
      <c r="E29" s="344"/>
      <c r="F29" s="341"/>
      <c r="G29" s="341" t="s">
        <v>16</v>
      </c>
      <c r="H29" s="342"/>
      <c r="I29" s="340"/>
      <c r="J29" s="337">
        <f>D8</f>
        <v>4</v>
      </c>
      <c r="K29" s="338" t="s">
        <v>9</v>
      </c>
      <c r="L29" s="339">
        <v>15</v>
      </c>
      <c r="N29" s="90"/>
    </row>
    <row r="30" spans="1:21" ht="9" customHeight="1" x14ac:dyDescent="0.2">
      <c r="A30" s="24"/>
      <c r="B30" s="99"/>
      <c r="C30" s="100"/>
      <c r="D30" s="45"/>
      <c r="E30" s="85"/>
      <c r="F30" s="19"/>
      <c r="G30" s="19"/>
      <c r="H30" s="21"/>
      <c r="I30" s="101"/>
      <c r="J30" s="45"/>
      <c r="K30" s="19"/>
      <c r="L30" s="102"/>
      <c r="M30" s="58"/>
      <c r="N30" s="65"/>
      <c r="R30" s="35"/>
      <c r="S30" s="96"/>
      <c r="T30" s="96"/>
      <c r="U30" s="98"/>
    </row>
    <row r="31" spans="1:21" ht="9" customHeight="1" x14ac:dyDescent="0.2">
      <c r="A31" s="24"/>
      <c r="B31" s="99"/>
      <c r="C31" s="100"/>
      <c r="D31" s="45"/>
      <c r="E31" s="85"/>
      <c r="F31" s="19"/>
      <c r="G31" s="19"/>
      <c r="H31" s="21"/>
      <c r="I31" s="101"/>
      <c r="J31" s="45"/>
      <c r="K31" s="19"/>
      <c r="L31" s="102"/>
      <c r="M31" s="58"/>
      <c r="N31" s="65"/>
      <c r="R31" s="35"/>
      <c r="S31" s="96"/>
      <c r="T31" s="96"/>
      <c r="U31" s="98"/>
    </row>
    <row r="32" spans="1:21" ht="9" customHeight="1" x14ac:dyDescent="0.2">
      <c r="A32" s="103"/>
      <c r="B32" s="104"/>
      <c r="C32" s="105"/>
      <c r="D32" s="106"/>
      <c r="E32" s="104"/>
      <c r="F32" s="107"/>
      <c r="G32" s="104"/>
      <c r="H32" s="107"/>
      <c r="I32" s="104"/>
      <c r="J32" s="106"/>
      <c r="K32" s="107"/>
      <c r="L32" s="107"/>
      <c r="M32" s="104"/>
      <c r="N32" s="108"/>
      <c r="R32" s="75"/>
      <c r="S32" s="79"/>
      <c r="T32" s="79"/>
      <c r="U32" s="79"/>
    </row>
    <row r="33" spans="3:21" x14ac:dyDescent="0.2">
      <c r="C33" s="77"/>
      <c r="L33" s="98"/>
      <c r="R33" s="75"/>
      <c r="S33" s="79"/>
      <c r="T33" s="79"/>
      <c r="U33" s="79"/>
    </row>
    <row r="34" spans="3:21" x14ac:dyDescent="0.2">
      <c r="C34" s="77"/>
      <c r="L34" s="98"/>
      <c r="R34" s="75"/>
      <c r="S34" s="79"/>
      <c r="T34" s="79"/>
      <c r="U34" s="79"/>
    </row>
    <row r="35" spans="3:21" x14ac:dyDescent="0.2">
      <c r="C35" s="77"/>
      <c r="L35" s="98"/>
      <c r="R35" s="75"/>
      <c r="S35" s="79"/>
      <c r="T35" s="79"/>
      <c r="U35" s="79"/>
    </row>
  </sheetData>
  <sheetProtection formatCells="0" formatColumns="0" formatRows="0"/>
  <sortState caseSensitive="1" ref="J5:L10">
    <sortCondition descending="1" ref="K5:K10"/>
    <sortCondition descending="1" ref="L5:L10"/>
  </sortState>
  <printOptions horizontalCentered="1"/>
  <pageMargins left="0.19652777777777777" right="0.19652777777777777" top="1.3305555555555555" bottom="0.78749999999999998" header="0.78749999999999998" footer="0.51180555555555551"/>
  <pageSetup paperSize="9" scale="82" orientation="portrait" useFirstPageNumber="1" horizontalDpi="300" verticalDpi="300" r:id="rId1"/>
  <headerFooter alignWithMargins="0">
    <oddHeader>&amp;C&amp;14 TOURNOI VETERAN DES JAMBES  DE BOIS</oddHeader>
    <oddFooter>&amp;C&amp;6 AFFILIATION FFF N° 503172</oddFooter>
  </headerFooter>
  <ignoredErrors>
    <ignoredError sqref="B15:B23 B26:B2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LASSER61T">
                <anchor moveWithCells="1" sizeWithCells="1">
                  <from>
                    <xdr:col>9</xdr:col>
                    <xdr:colOff>495300</xdr:colOff>
                    <xdr:row>1</xdr:row>
                    <xdr:rowOff>104775</xdr:rowOff>
                  </from>
                  <to>
                    <xdr:col>9</xdr:col>
                    <xdr:colOff>1590675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AZ61T">
                <anchor moveWithCells="1" sizeWithCells="1">
                  <from>
                    <xdr:col>9</xdr:col>
                    <xdr:colOff>1876425</xdr:colOff>
                    <xdr:row>1</xdr:row>
                    <xdr:rowOff>123825</xdr:rowOff>
                  </from>
                  <to>
                    <xdr:col>11</xdr:col>
                    <xdr:colOff>114300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3"/>
  <sheetViews>
    <sheetView view="pageLayout" topLeftCell="A11" zoomScaleNormal="121" zoomScaleSheetLayoutView="100" workbookViewId="0">
      <selection activeCell="B27" sqref="B27"/>
    </sheetView>
  </sheetViews>
  <sheetFormatPr baseColWidth="10" defaultColWidth="11.5703125" defaultRowHeight="15" x14ac:dyDescent="0.2"/>
  <cols>
    <col min="1" max="1" width="9.7109375" customWidth="1"/>
    <col min="2" max="2" width="13.42578125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7.28515625" customWidth="1"/>
    <col min="15" max="17" width="1.85546875" customWidth="1"/>
    <col min="18" max="18" width="3.42578125" customWidth="1"/>
    <col min="19" max="19" width="3.140625" customWidth="1"/>
  </cols>
  <sheetData>
    <row r="1" spans="1:21" x14ac:dyDescent="0.2">
      <c r="A1" s="452" t="s">
        <v>0</v>
      </c>
      <c r="B1" s="453"/>
      <c r="C1" s="453"/>
      <c r="D1" s="454" t="s">
        <v>6</v>
      </c>
      <c r="E1" s="449"/>
      <c r="F1" s="450"/>
      <c r="G1" s="449"/>
      <c r="H1" s="450"/>
      <c r="I1" s="449"/>
      <c r="J1" s="457" t="s">
        <v>19</v>
      </c>
      <c r="K1" s="450"/>
      <c r="L1" s="450"/>
      <c r="M1" s="449"/>
      <c r="N1" s="449"/>
    </row>
    <row r="2" spans="1:21" x14ac:dyDescent="0.2">
      <c r="A2" s="451">
        <v>6.9444444444444441E-3</v>
      </c>
      <c r="B2" s="449"/>
      <c r="C2" s="449"/>
      <c r="D2" s="455">
        <v>3.472222222222222E-3</v>
      </c>
      <c r="E2" s="500">
        <f>D2+A2</f>
        <v>1.0416666666666666E-2</v>
      </c>
      <c r="F2" s="501"/>
      <c r="G2" s="501"/>
      <c r="H2" s="501"/>
      <c r="I2" s="502"/>
      <c r="J2" s="456"/>
      <c r="K2" s="450"/>
      <c r="L2" s="450"/>
      <c r="M2" s="449"/>
      <c r="N2" s="449"/>
    </row>
    <row r="3" spans="1:21" s="14" customFormat="1" ht="15.75" x14ac:dyDescent="0.25">
      <c r="A3" s="434"/>
      <c r="B3" s="4"/>
      <c r="C3" s="5"/>
      <c r="D3" s="6"/>
      <c r="E3" s="5"/>
      <c r="F3" s="7"/>
      <c r="G3" s="5"/>
      <c r="H3" s="8"/>
      <c r="I3" s="8"/>
      <c r="J3" s="6"/>
      <c r="K3" s="7"/>
      <c r="L3" s="9"/>
      <c r="M3" s="5"/>
      <c r="N3" s="10"/>
      <c r="O3" s="11"/>
      <c r="P3" s="11"/>
      <c r="Q3" s="11"/>
      <c r="R3" s="12"/>
      <c r="S3" s="11"/>
      <c r="T3" s="13"/>
      <c r="U3" s="13"/>
    </row>
    <row r="4" spans="1:21" s="14" customFormat="1" ht="12" customHeight="1" x14ac:dyDescent="0.25">
      <c r="A4" s="436"/>
      <c r="B4" s="16"/>
      <c r="C4" s="17"/>
      <c r="D4" s="18"/>
      <c r="E4" s="17"/>
      <c r="F4" s="19"/>
      <c r="G4" s="17"/>
      <c r="H4" s="20"/>
      <c r="I4" s="21"/>
      <c r="J4" s="18"/>
      <c r="K4" s="19"/>
      <c r="L4" s="22"/>
      <c r="M4" s="17"/>
      <c r="N4" s="23"/>
      <c r="O4" s="11"/>
      <c r="P4" s="11"/>
      <c r="Q4" s="11"/>
      <c r="R4" s="12"/>
      <c r="S4" s="11"/>
      <c r="T4" s="13"/>
      <c r="U4" s="13"/>
    </row>
    <row r="5" spans="1:21" s="14" customFormat="1" ht="12" customHeight="1" x14ac:dyDescent="0.25">
      <c r="A5" s="436"/>
      <c r="B5" s="16"/>
      <c r="C5" s="17"/>
      <c r="D5" s="18"/>
      <c r="E5" s="17"/>
      <c r="F5" s="19"/>
      <c r="G5" s="17"/>
      <c r="H5" s="20"/>
      <c r="I5" s="21"/>
      <c r="J5" s="18"/>
      <c r="K5" s="19"/>
      <c r="L5" s="22"/>
      <c r="M5" s="17"/>
      <c r="N5" s="23"/>
      <c r="O5" s="11"/>
      <c r="P5" s="11"/>
      <c r="Q5" s="11"/>
      <c r="R5" s="12"/>
      <c r="S5" s="11"/>
      <c r="T5" s="13"/>
      <c r="U5" s="13"/>
    </row>
    <row r="6" spans="1:21" ht="15.75" x14ac:dyDescent="0.25">
      <c r="A6" s="435"/>
      <c r="B6" s="25"/>
      <c r="C6" s="26"/>
      <c r="D6" s="27" t="s">
        <v>1</v>
      </c>
      <c r="E6" s="28" t="s">
        <v>2</v>
      </c>
      <c r="F6" s="29" t="s">
        <v>3</v>
      </c>
      <c r="G6" s="30"/>
      <c r="H6" s="20"/>
      <c r="I6" s="21"/>
      <c r="J6" s="458" t="s">
        <v>4</v>
      </c>
      <c r="K6" s="459" t="s">
        <v>2</v>
      </c>
      <c r="L6" s="460" t="s">
        <v>3</v>
      </c>
      <c r="M6" s="32"/>
      <c r="N6" s="33"/>
      <c r="O6" s="34"/>
      <c r="P6" s="34"/>
      <c r="Q6" s="34"/>
      <c r="R6" s="35"/>
      <c r="S6" s="34"/>
      <c r="T6" s="36"/>
      <c r="U6" s="36"/>
    </row>
    <row r="7" spans="1:21" x14ac:dyDescent="0.2">
      <c r="A7" s="435"/>
      <c r="B7" s="38"/>
      <c r="C7" s="39" t="s">
        <v>5</v>
      </c>
      <c r="D7" s="40">
        <v>1</v>
      </c>
      <c r="E7" s="42">
        <f>CL($E$16,$I$16)+CL($E$19,$I$19)+CL($E$22,$I$22)+CL($E$28,$I$28)+CL($E$30,$I$30)+CL($E$32,$I$32)</f>
        <v>0</v>
      </c>
      <c r="F7" s="42">
        <f>$E$16-$I$16+$E$19-$I$19+$E$22-$I$22+$E$28-$I$28+$E$30-$I$30+$E$32-$I$32</f>
        <v>0</v>
      </c>
      <c r="G7" s="43"/>
      <c r="H7" s="20"/>
      <c r="I7" s="44">
        <v>1</v>
      </c>
      <c r="J7" s="437"/>
      <c r="K7" s="448"/>
      <c r="L7" s="448"/>
      <c r="M7" s="32"/>
      <c r="N7" s="48"/>
      <c r="O7" s="34"/>
      <c r="P7" s="34"/>
      <c r="Q7" s="34"/>
      <c r="R7" s="34"/>
      <c r="S7" s="34"/>
      <c r="T7" s="36"/>
      <c r="U7" s="36"/>
    </row>
    <row r="8" spans="1:21" x14ac:dyDescent="0.2">
      <c r="A8" s="435"/>
      <c r="B8" s="38"/>
      <c r="C8" s="39" t="s">
        <v>7</v>
      </c>
      <c r="D8" s="40">
        <v>2</v>
      </c>
      <c r="E8" s="42">
        <f>CL($I$16,$E$16)+CL($E$20,$I$20)+CL($I$23,$E$23)+CL($E$25,$I$25)+CL($E$31,$I$31)+CL($E$35,$I$35)</f>
        <v>0</v>
      </c>
      <c r="F8" s="42">
        <f>$I$16-$E$16+$E$20-$I$20+$I$23-$E$23+$E$25-$I$25+$E$31-$I$31+$E$35-$I$35</f>
        <v>0</v>
      </c>
      <c r="G8" s="43"/>
      <c r="H8" s="20"/>
      <c r="I8" s="44">
        <v>2</v>
      </c>
      <c r="J8" s="437"/>
      <c r="K8" s="448"/>
      <c r="L8" s="448"/>
      <c r="M8" s="32"/>
      <c r="N8" s="48"/>
      <c r="O8" s="34"/>
      <c r="P8" s="34"/>
      <c r="Q8" s="34"/>
      <c r="R8" s="34"/>
      <c r="S8" s="34"/>
      <c r="T8" s="36"/>
      <c r="U8" s="36"/>
    </row>
    <row r="9" spans="1:21" x14ac:dyDescent="0.2">
      <c r="A9" s="435"/>
      <c r="B9" s="38"/>
      <c r="C9" s="39" t="s">
        <v>8</v>
      </c>
      <c r="D9" s="40">
        <v>3</v>
      </c>
      <c r="E9" s="42">
        <f>CL($I$17,$E$17)+CL($I$19,$E$19)+CL($E$23,$I$23)+CL($E$29,$I$29)+CL($E$33,$I$33)+CL($E$36,$I$36)</f>
        <v>0</v>
      </c>
      <c r="F9" s="42">
        <f>$I$17-$E$17+$I$19-$E$19+$E$23-$I$23+$E$29-$I$29+$E$33-$I$33+$E$36-$I$36</f>
        <v>0</v>
      </c>
      <c r="G9" s="43"/>
      <c r="H9" s="20"/>
      <c r="I9" s="44">
        <v>3</v>
      </c>
      <c r="J9" s="437"/>
      <c r="K9" s="448"/>
      <c r="L9" s="448"/>
      <c r="M9" s="32"/>
      <c r="N9" s="48"/>
      <c r="O9" s="34"/>
      <c r="P9" s="34"/>
      <c r="Q9" s="34"/>
      <c r="R9" s="34"/>
      <c r="S9" s="34"/>
      <c r="T9" s="36"/>
      <c r="U9" s="36"/>
    </row>
    <row r="10" spans="1:21" x14ac:dyDescent="0.2">
      <c r="A10" s="49"/>
      <c r="B10" s="38"/>
      <c r="C10" s="39" t="s">
        <v>9</v>
      </c>
      <c r="D10" s="40">
        <v>4</v>
      </c>
      <c r="E10" s="42">
        <f>CL($E$17,$I$17)+CL($I$20,$E$20)+CL($I$22,$E$22)+CL($E$27,$I$27)+CL($E$34,$I$34)+CL($E$37,$I$37)</f>
        <v>1</v>
      </c>
      <c r="F10" s="42">
        <f>$E$17-$I$17+$I$20-$E$20+$I$22-$E$22+$E$27-$I$27+$E$34-$I$34+$E$37-$I$37</f>
        <v>-1</v>
      </c>
      <c r="G10" s="43"/>
      <c r="H10" s="19"/>
      <c r="I10" s="44">
        <v>4</v>
      </c>
      <c r="J10" s="437"/>
      <c r="K10" s="448"/>
      <c r="L10" s="448"/>
      <c r="M10" s="32"/>
      <c r="N10" s="48"/>
      <c r="O10" s="34"/>
      <c r="P10" s="34"/>
      <c r="Q10" s="34"/>
      <c r="R10" s="34"/>
      <c r="S10" s="34"/>
      <c r="T10" s="36"/>
      <c r="U10" s="36"/>
    </row>
    <row r="11" spans="1:21" x14ac:dyDescent="0.2">
      <c r="B11" s="38"/>
      <c r="C11" s="39" t="s">
        <v>10</v>
      </c>
      <c r="D11" s="40">
        <v>5</v>
      </c>
      <c r="E11" s="42">
        <f>CL($E$18,$I$18)+CL($E$21,$I$21)+CL($I$25,$E$25)+CL($I$30,$E$30)+CL($I$34,$E$34)+CL($I$36,$E$36)</f>
        <v>0</v>
      </c>
      <c r="F11" s="42">
        <f>$E$18-$I$18+$E$21-$I$21+$I$25-$E$25+$I$30-$E$30+$I$34-$E$34+$I$36-$E$36</f>
        <v>0</v>
      </c>
      <c r="G11" s="43"/>
      <c r="H11" s="19"/>
      <c r="I11" s="44">
        <v>5</v>
      </c>
      <c r="J11" s="437"/>
      <c r="K11" s="448"/>
      <c r="L11" s="448"/>
      <c r="M11" s="32"/>
      <c r="N11" s="48"/>
      <c r="O11" s="34"/>
      <c r="P11" s="34"/>
      <c r="Q11" s="34"/>
      <c r="R11" s="34"/>
      <c r="S11" s="34"/>
      <c r="T11" s="36"/>
      <c r="U11" s="36"/>
    </row>
    <row r="12" spans="1:21" x14ac:dyDescent="0.2">
      <c r="A12" s="24"/>
      <c r="B12" s="38"/>
      <c r="C12" s="39" t="s">
        <v>11</v>
      </c>
      <c r="D12" s="40">
        <v>6</v>
      </c>
      <c r="E12" s="42">
        <f>CL($I$18,$E$18)+CL($E$24,$I$24)+CL($I$28,$E$28)+CL($I$31,$E$31)+CL($I$33,$E$33)+CL($I$37,$E$37)</f>
        <v>0</v>
      </c>
      <c r="F12" s="42">
        <f>$I$18-$E$18+$E$24-$I$24+$I$28-$E$28+$I$31-$E$31+$I$33-$E$33+$I$37-$E$37</f>
        <v>0</v>
      </c>
      <c r="G12" s="43"/>
      <c r="H12" s="20"/>
      <c r="I12" s="44">
        <v>6</v>
      </c>
      <c r="J12" s="437"/>
      <c r="K12" s="448"/>
      <c r="L12" s="448"/>
      <c r="M12" s="32"/>
      <c r="N12" s="48"/>
      <c r="O12" s="34"/>
      <c r="P12" s="34"/>
      <c r="Q12" s="34"/>
      <c r="R12" s="34"/>
      <c r="S12" s="34"/>
      <c r="T12" s="36"/>
      <c r="U12" s="36"/>
    </row>
    <row r="13" spans="1:21" x14ac:dyDescent="0.2">
      <c r="A13" s="24"/>
      <c r="B13" s="38"/>
      <c r="C13" s="39" t="s">
        <v>12</v>
      </c>
      <c r="D13" s="40">
        <v>7</v>
      </c>
      <c r="E13" s="42">
        <f>CL($I$21,$E$21)+CL($I$24,$E$24)+CL($I$27,$E$27)+CL($I$29,$E$29)+CL($I$35,$E$35)+CL($I$32,$E$32)</f>
        <v>4</v>
      </c>
      <c r="F13" s="42">
        <f>$I$21-$E$21+$I$24-$E$24+$I$27-$E$27+$I$29-$E$29+$I$35-$E$35+$I$32-$E$32</f>
        <v>1</v>
      </c>
      <c r="G13" s="43"/>
      <c r="H13" s="20"/>
      <c r="I13" s="44">
        <v>7</v>
      </c>
      <c r="J13" s="437"/>
      <c r="K13" s="448"/>
      <c r="L13" s="448"/>
      <c r="M13" s="32"/>
      <c r="N13" s="48"/>
      <c r="O13" s="34"/>
      <c r="P13" s="34"/>
      <c r="Q13" s="34"/>
      <c r="R13" s="34"/>
      <c r="S13" s="34"/>
      <c r="T13" s="36"/>
      <c r="U13" s="36"/>
    </row>
    <row r="14" spans="1:21" x14ac:dyDescent="0.2">
      <c r="A14" s="24"/>
      <c r="B14" s="38"/>
      <c r="C14" s="32"/>
      <c r="D14" s="51"/>
      <c r="E14" s="32"/>
      <c r="F14" s="52"/>
      <c r="G14" s="53" t="s">
        <v>13</v>
      </c>
      <c r="H14" s="19"/>
      <c r="I14" s="54"/>
      <c r="J14" s="45"/>
      <c r="K14" s="21"/>
      <c r="L14" s="21"/>
      <c r="M14" s="32"/>
      <c r="N14" s="48"/>
      <c r="O14" s="34"/>
      <c r="P14" s="34"/>
      <c r="Q14" s="34"/>
      <c r="R14" s="34"/>
      <c r="S14" s="34"/>
      <c r="T14" s="36"/>
      <c r="U14" s="36"/>
    </row>
    <row r="15" spans="1:21" x14ac:dyDescent="0.2">
      <c r="A15" s="24"/>
      <c r="B15" s="55" t="s">
        <v>14</v>
      </c>
      <c r="C15" s="56"/>
      <c r="D15" s="57"/>
      <c r="E15" s="58"/>
      <c r="F15" s="59"/>
      <c r="G15" s="60" t="s">
        <v>15</v>
      </c>
      <c r="H15" s="61"/>
      <c r="I15" s="62"/>
      <c r="J15" s="63"/>
      <c r="K15" s="64"/>
      <c r="L15" s="64"/>
      <c r="M15" s="58"/>
      <c r="N15" s="65"/>
      <c r="R15" s="36"/>
      <c r="S15" s="34"/>
      <c r="T15" s="66"/>
      <c r="U15" s="66"/>
    </row>
    <row r="16" spans="1:21" ht="30" customHeight="1" x14ac:dyDescent="0.2">
      <c r="A16" s="24"/>
      <c r="B16" s="357">
        <f>ACCUEIL!$B$6</f>
        <v>0.375</v>
      </c>
      <c r="C16" s="67" t="s">
        <v>5</v>
      </c>
      <c r="D16" s="68">
        <f>D7</f>
        <v>1</v>
      </c>
      <c r="E16" s="69"/>
      <c r="F16" s="70"/>
      <c r="G16" s="70" t="s">
        <v>16</v>
      </c>
      <c r="H16" s="71"/>
      <c r="I16" s="69"/>
      <c r="J16" s="72">
        <f>D8</f>
        <v>2</v>
      </c>
      <c r="K16" s="73" t="s">
        <v>7</v>
      </c>
      <c r="L16" s="74">
        <v>1</v>
      </c>
      <c r="M16" s="58"/>
      <c r="N16" s="65"/>
      <c r="S16" s="75"/>
      <c r="T16" s="75"/>
    </row>
    <row r="17" spans="1:23" ht="30" customHeight="1" x14ac:dyDescent="0.2">
      <c r="A17" s="24"/>
      <c r="B17" s="76">
        <f t="shared" ref="B17:B25" si="0">B16+$E$2</f>
        <v>0.38541666666666669</v>
      </c>
      <c r="C17" s="67" t="s">
        <v>9</v>
      </c>
      <c r="D17" s="68">
        <f>D10</f>
        <v>4</v>
      </c>
      <c r="E17" s="69"/>
      <c r="F17" s="70"/>
      <c r="G17" s="70" t="s">
        <v>16</v>
      </c>
      <c r="H17" s="71"/>
      <c r="I17" s="69"/>
      <c r="J17" s="72">
        <f>D9</f>
        <v>3</v>
      </c>
      <c r="K17" s="73" t="s">
        <v>8</v>
      </c>
      <c r="L17" s="74">
        <v>2</v>
      </c>
      <c r="M17" s="58"/>
      <c r="N17" s="65"/>
      <c r="S17" s="77"/>
      <c r="W17" s="77"/>
    </row>
    <row r="18" spans="1:23" ht="30" customHeight="1" x14ac:dyDescent="0.2">
      <c r="A18" s="24"/>
      <c r="B18" s="76">
        <f t="shared" si="0"/>
        <v>0.39583333333333337</v>
      </c>
      <c r="C18" s="67" t="s">
        <v>10</v>
      </c>
      <c r="D18" s="68">
        <f>D11</f>
        <v>5</v>
      </c>
      <c r="E18" s="69"/>
      <c r="F18" s="70"/>
      <c r="G18" s="70" t="s">
        <v>16</v>
      </c>
      <c r="H18" s="71"/>
      <c r="I18" s="69"/>
      <c r="J18" s="72">
        <f>D12</f>
        <v>6</v>
      </c>
      <c r="K18" s="73" t="s">
        <v>11</v>
      </c>
      <c r="L18" s="74">
        <v>3</v>
      </c>
      <c r="M18" s="58"/>
      <c r="N18" s="65"/>
      <c r="R18" s="75"/>
      <c r="S18" s="77"/>
      <c r="W18" s="77"/>
    </row>
    <row r="19" spans="1:23" ht="30" customHeight="1" x14ac:dyDescent="0.2">
      <c r="A19" s="24"/>
      <c r="B19" s="76">
        <f t="shared" si="0"/>
        <v>0.40625000000000006</v>
      </c>
      <c r="C19" s="67" t="s">
        <v>5</v>
      </c>
      <c r="D19" s="68">
        <f>D7</f>
        <v>1</v>
      </c>
      <c r="E19" s="69"/>
      <c r="F19" s="70"/>
      <c r="G19" s="70" t="s">
        <v>16</v>
      </c>
      <c r="H19" s="71"/>
      <c r="I19" s="69"/>
      <c r="J19" s="72">
        <f>D9</f>
        <v>3</v>
      </c>
      <c r="K19" s="73" t="s">
        <v>8</v>
      </c>
      <c r="L19" s="74">
        <v>4</v>
      </c>
      <c r="M19" s="58"/>
      <c r="N19" s="65"/>
    </row>
    <row r="20" spans="1:23" ht="30" customHeight="1" x14ac:dyDescent="0.2">
      <c r="A20" s="24"/>
      <c r="B20" s="76">
        <f t="shared" si="0"/>
        <v>0.41666666666666674</v>
      </c>
      <c r="C20" s="67" t="s">
        <v>7</v>
      </c>
      <c r="D20" s="68">
        <f>D8</f>
        <v>2</v>
      </c>
      <c r="E20" s="69"/>
      <c r="F20" s="70"/>
      <c r="G20" s="70" t="s">
        <v>16</v>
      </c>
      <c r="H20" s="71"/>
      <c r="I20" s="69"/>
      <c r="J20" s="72">
        <f>D10</f>
        <v>4</v>
      </c>
      <c r="K20" s="73" t="s">
        <v>9</v>
      </c>
      <c r="L20" s="74">
        <v>5</v>
      </c>
      <c r="M20" s="58"/>
      <c r="N20" s="65"/>
    </row>
    <row r="21" spans="1:23" ht="30" customHeight="1" x14ac:dyDescent="0.2">
      <c r="A21" s="24"/>
      <c r="B21" s="76">
        <f t="shared" si="0"/>
        <v>0.42708333333333343</v>
      </c>
      <c r="C21" s="67" t="s">
        <v>10</v>
      </c>
      <c r="D21" s="68">
        <f>D11</f>
        <v>5</v>
      </c>
      <c r="E21" s="69"/>
      <c r="F21" s="70"/>
      <c r="G21" s="70" t="s">
        <v>16</v>
      </c>
      <c r="H21" s="71"/>
      <c r="I21" s="69"/>
      <c r="J21" s="72">
        <f>D13</f>
        <v>7</v>
      </c>
      <c r="K21" s="73" t="s">
        <v>12</v>
      </c>
      <c r="L21" s="74">
        <v>6</v>
      </c>
      <c r="M21" s="58"/>
      <c r="N21" s="65"/>
      <c r="R21" s="75"/>
    </row>
    <row r="22" spans="1:23" ht="30" customHeight="1" x14ac:dyDescent="0.2">
      <c r="A22" s="24"/>
      <c r="B22" s="76">
        <f t="shared" si="0"/>
        <v>0.43750000000000011</v>
      </c>
      <c r="C22" s="67" t="s">
        <v>5</v>
      </c>
      <c r="D22" s="68">
        <f>D7</f>
        <v>1</v>
      </c>
      <c r="E22" s="69"/>
      <c r="F22" s="70"/>
      <c r="G22" s="70" t="s">
        <v>16</v>
      </c>
      <c r="H22" s="71"/>
      <c r="I22" s="69"/>
      <c r="J22" s="72">
        <f>D10</f>
        <v>4</v>
      </c>
      <c r="K22" s="73" t="s">
        <v>9</v>
      </c>
      <c r="L22" s="74">
        <v>7</v>
      </c>
      <c r="M22" s="58"/>
      <c r="N22" s="65"/>
    </row>
    <row r="23" spans="1:23" ht="30" customHeight="1" x14ac:dyDescent="0.2">
      <c r="A23" s="24"/>
      <c r="B23" s="76">
        <f t="shared" si="0"/>
        <v>0.4479166666666668</v>
      </c>
      <c r="C23" s="67" t="s">
        <v>8</v>
      </c>
      <c r="D23" s="68">
        <f>D9</f>
        <v>3</v>
      </c>
      <c r="E23" s="69"/>
      <c r="F23" s="70"/>
      <c r="G23" s="70" t="s">
        <v>16</v>
      </c>
      <c r="H23" s="71"/>
      <c r="I23" s="69"/>
      <c r="J23" s="72">
        <f>D8</f>
        <v>2</v>
      </c>
      <c r="K23" s="73" t="s">
        <v>7</v>
      </c>
      <c r="L23" s="74">
        <v>8</v>
      </c>
      <c r="M23" s="43"/>
      <c r="N23" s="33"/>
      <c r="O23" s="78"/>
      <c r="P23" s="79"/>
      <c r="Q23" s="78"/>
    </row>
    <row r="24" spans="1:23" ht="30" customHeight="1" x14ac:dyDescent="0.2">
      <c r="A24" s="24"/>
      <c r="B24" s="76">
        <f t="shared" si="0"/>
        <v>0.45833333333333348</v>
      </c>
      <c r="C24" s="80" t="s">
        <v>11</v>
      </c>
      <c r="D24" s="81">
        <f>D12</f>
        <v>6</v>
      </c>
      <c r="E24" s="69"/>
      <c r="F24" s="70"/>
      <c r="G24" s="70" t="s">
        <v>16</v>
      </c>
      <c r="H24" s="71"/>
      <c r="I24" s="69"/>
      <c r="J24" s="72">
        <f>D13</f>
        <v>7</v>
      </c>
      <c r="K24" s="73" t="s">
        <v>12</v>
      </c>
      <c r="L24" s="74">
        <v>9</v>
      </c>
      <c r="M24" s="43"/>
      <c r="N24" s="33"/>
      <c r="O24" s="78"/>
      <c r="P24" s="79"/>
      <c r="Q24" s="78"/>
      <c r="R24" s="75"/>
    </row>
    <row r="25" spans="1:23" ht="30" customHeight="1" x14ac:dyDescent="0.2">
      <c r="A25" s="24"/>
      <c r="B25" s="76">
        <f t="shared" si="0"/>
        <v>0.46875000000000017</v>
      </c>
      <c r="C25" s="67" t="s">
        <v>7</v>
      </c>
      <c r="D25" s="68">
        <f>D8</f>
        <v>2</v>
      </c>
      <c r="E25" s="69"/>
      <c r="F25" s="70"/>
      <c r="G25" s="70" t="s">
        <v>16</v>
      </c>
      <c r="H25" s="71"/>
      <c r="I25" s="69"/>
      <c r="J25" s="72">
        <f>D11</f>
        <v>5</v>
      </c>
      <c r="K25" s="73" t="s">
        <v>10</v>
      </c>
      <c r="L25" s="74">
        <v>10</v>
      </c>
      <c r="M25" s="58"/>
      <c r="N25" s="65"/>
      <c r="O25" s="79"/>
      <c r="P25" s="79"/>
      <c r="Q25" s="82"/>
    </row>
    <row r="26" spans="1:23" s="58" customFormat="1" x14ac:dyDescent="0.2">
      <c r="A26" s="24"/>
      <c r="B26" s="83"/>
      <c r="C26" s="84"/>
      <c r="D26" s="51"/>
      <c r="E26" s="85"/>
      <c r="F26" s="86"/>
      <c r="G26" s="87" t="s">
        <v>17</v>
      </c>
      <c r="H26" s="88"/>
      <c r="I26" s="85"/>
      <c r="J26" s="51"/>
      <c r="K26" s="84"/>
      <c r="L26" s="89"/>
      <c r="M26"/>
      <c r="N26" s="90"/>
      <c r="O26"/>
      <c r="P26"/>
      <c r="Q26"/>
      <c r="R26"/>
      <c r="S26"/>
      <c r="T26"/>
      <c r="U26"/>
    </row>
    <row r="27" spans="1:23" ht="30" customHeight="1" x14ac:dyDescent="0.2">
      <c r="A27" s="91"/>
      <c r="B27" s="357">
        <f>ACCUEIL!$B$9</f>
        <v>0.58333333333333337</v>
      </c>
      <c r="C27" s="67" t="s">
        <v>9</v>
      </c>
      <c r="D27" s="68">
        <f>D10</f>
        <v>4</v>
      </c>
      <c r="E27" s="69">
        <v>1</v>
      </c>
      <c r="F27" s="70"/>
      <c r="G27" s="70" t="s">
        <v>16</v>
      </c>
      <c r="H27" s="71"/>
      <c r="I27" s="69">
        <v>2</v>
      </c>
      <c r="J27" s="72">
        <f>D13</f>
        <v>7</v>
      </c>
      <c r="K27" s="73" t="s">
        <v>12</v>
      </c>
      <c r="L27" s="74">
        <v>11</v>
      </c>
      <c r="M27" s="92"/>
      <c r="N27" s="93"/>
      <c r="O27" s="79"/>
      <c r="P27" s="79"/>
      <c r="Q27" s="82"/>
      <c r="R27" s="75"/>
    </row>
    <row r="28" spans="1:23" ht="30" customHeight="1" x14ac:dyDescent="0.2">
      <c r="A28" s="91"/>
      <c r="B28" s="76">
        <f t="shared" ref="B28:B37" si="1">B27+$E$2</f>
        <v>0.59375</v>
      </c>
      <c r="C28" s="80" t="s">
        <v>5</v>
      </c>
      <c r="D28" s="81">
        <f>D7</f>
        <v>1</v>
      </c>
      <c r="E28" s="69"/>
      <c r="F28" s="70"/>
      <c r="G28" s="70" t="s">
        <v>16</v>
      </c>
      <c r="H28" s="71"/>
      <c r="I28" s="69"/>
      <c r="J28" s="72">
        <f>D12</f>
        <v>6</v>
      </c>
      <c r="K28" s="73" t="s">
        <v>11</v>
      </c>
      <c r="L28" s="74">
        <v>12</v>
      </c>
      <c r="M28" s="58"/>
      <c r="N28" s="65"/>
      <c r="O28" s="79"/>
      <c r="P28" s="79"/>
      <c r="Q28" s="82"/>
      <c r="R28" s="75"/>
    </row>
    <row r="29" spans="1:23" ht="30" customHeight="1" x14ac:dyDescent="0.2">
      <c r="A29" s="94"/>
      <c r="B29" s="76">
        <f t="shared" si="1"/>
        <v>0.60416666666666663</v>
      </c>
      <c r="C29" s="67" t="s">
        <v>8</v>
      </c>
      <c r="D29" s="68">
        <f>D9</f>
        <v>3</v>
      </c>
      <c r="E29" s="69"/>
      <c r="F29" s="70"/>
      <c r="G29" s="70" t="s">
        <v>16</v>
      </c>
      <c r="H29" s="71"/>
      <c r="I29" s="69"/>
      <c r="J29" s="72">
        <f>D13</f>
        <v>7</v>
      </c>
      <c r="K29" s="73" t="s">
        <v>12</v>
      </c>
      <c r="L29" s="74">
        <v>13</v>
      </c>
      <c r="M29" s="92"/>
      <c r="N29" s="93"/>
      <c r="O29" s="79"/>
      <c r="P29" s="79"/>
      <c r="Q29" s="82"/>
    </row>
    <row r="30" spans="1:23" ht="30" customHeight="1" x14ac:dyDescent="0.2">
      <c r="A30" s="94"/>
      <c r="B30" s="76">
        <f t="shared" si="1"/>
        <v>0.61458333333333326</v>
      </c>
      <c r="C30" s="67" t="s">
        <v>5</v>
      </c>
      <c r="D30" s="68">
        <f>D7</f>
        <v>1</v>
      </c>
      <c r="E30" s="69"/>
      <c r="F30" s="70"/>
      <c r="G30" s="70" t="s">
        <v>16</v>
      </c>
      <c r="H30" s="71"/>
      <c r="I30" s="69"/>
      <c r="J30" s="72">
        <f>D11</f>
        <v>5</v>
      </c>
      <c r="K30" s="73" t="s">
        <v>10</v>
      </c>
      <c r="L30" s="74">
        <v>14</v>
      </c>
      <c r="M30" s="92"/>
      <c r="N30" s="93"/>
      <c r="O30" s="79"/>
      <c r="P30" s="79"/>
      <c r="Q30" s="82"/>
      <c r="R30" s="75"/>
    </row>
    <row r="31" spans="1:23" ht="30" customHeight="1" x14ac:dyDescent="0.2">
      <c r="A31" s="94"/>
      <c r="B31" s="76">
        <f t="shared" si="1"/>
        <v>0.62499999999999989</v>
      </c>
      <c r="C31" s="67" t="s">
        <v>7</v>
      </c>
      <c r="D31" s="95">
        <f>D8</f>
        <v>2</v>
      </c>
      <c r="E31" s="69"/>
      <c r="F31" s="70"/>
      <c r="G31" s="70" t="s">
        <v>16</v>
      </c>
      <c r="H31" s="71"/>
      <c r="I31" s="69"/>
      <c r="J31" s="72">
        <f>D12</f>
        <v>6</v>
      </c>
      <c r="K31" s="73" t="s">
        <v>11</v>
      </c>
      <c r="L31" s="74">
        <v>15</v>
      </c>
      <c r="N31" s="90"/>
    </row>
    <row r="32" spans="1:23" ht="30" customHeight="1" x14ac:dyDescent="0.2">
      <c r="A32" s="24"/>
      <c r="B32" s="76">
        <f t="shared" si="1"/>
        <v>0.63541666666666652</v>
      </c>
      <c r="C32" s="67" t="s">
        <v>5</v>
      </c>
      <c r="D32" s="68">
        <f>D7</f>
        <v>1</v>
      </c>
      <c r="E32" s="69"/>
      <c r="F32" s="70"/>
      <c r="G32" s="70" t="s">
        <v>16</v>
      </c>
      <c r="H32" s="71"/>
      <c r="I32" s="69"/>
      <c r="J32" s="72">
        <f>D13</f>
        <v>7</v>
      </c>
      <c r="K32" s="73" t="s">
        <v>12</v>
      </c>
      <c r="L32" s="74">
        <v>16</v>
      </c>
      <c r="M32" s="58"/>
      <c r="N32" s="65"/>
    </row>
    <row r="33" spans="1:21" ht="30" customHeight="1" x14ac:dyDescent="0.2">
      <c r="A33" s="24"/>
      <c r="B33" s="76">
        <f t="shared" si="1"/>
        <v>0.64583333333333315</v>
      </c>
      <c r="C33" s="67" t="s">
        <v>8</v>
      </c>
      <c r="D33" s="68">
        <f>D9</f>
        <v>3</v>
      </c>
      <c r="E33" s="69"/>
      <c r="F33" s="70"/>
      <c r="G33" s="70" t="s">
        <v>16</v>
      </c>
      <c r="H33" s="71"/>
      <c r="I33" s="69"/>
      <c r="J33" s="72">
        <f>D12</f>
        <v>6</v>
      </c>
      <c r="K33" s="73" t="s">
        <v>11</v>
      </c>
      <c r="L33" s="74">
        <v>17</v>
      </c>
      <c r="M33" s="84"/>
      <c r="N33" s="93"/>
      <c r="O33" s="75"/>
      <c r="P33" s="96"/>
      <c r="Q33" s="79"/>
      <c r="R33" s="75"/>
    </row>
    <row r="34" spans="1:21" ht="30" customHeight="1" x14ac:dyDescent="0.2">
      <c r="A34" s="24"/>
      <c r="B34" s="76">
        <f t="shared" si="1"/>
        <v>0.65624999999999978</v>
      </c>
      <c r="C34" s="67" t="s">
        <v>9</v>
      </c>
      <c r="D34" s="68">
        <f>D10</f>
        <v>4</v>
      </c>
      <c r="E34" s="69"/>
      <c r="F34" s="70"/>
      <c r="G34" s="70" t="s">
        <v>16</v>
      </c>
      <c r="H34" s="71"/>
      <c r="I34" s="69"/>
      <c r="J34" s="72">
        <f>D11</f>
        <v>5</v>
      </c>
      <c r="K34" s="73" t="s">
        <v>10</v>
      </c>
      <c r="L34" s="74">
        <v>18</v>
      </c>
      <c r="M34" s="84"/>
      <c r="N34" s="93"/>
      <c r="O34" s="75"/>
      <c r="P34" s="96"/>
      <c r="Q34" s="79"/>
      <c r="R34" s="75"/>
    </row>
    <row r="35" spans="1:21" ht="30" customHeight="1" x14ac:dyDescent="0.2">
      <c r="A35" s="24"/>
      <c r="B35" s="76">
        <f t="shared" si="1"/>
        <v>0.66666666666666641</v>
      </c>
      <c r="C35" s="67" t="s">
        <v>7</v>
      </c>
      <c r="D35" s="68">
        <f>D8</f>
        <v>2</v>
      </c>
      <c r="E35" s="69"/>
      <c r="F35" s="70"/>
      <c r="G35" s="70" t="s">
        <v>16</v>
      </c>
      <c r="H35" s="71"/>
      <c r="I35" s="69"/>
      <c r="J35" s="72">
        <f>D13</f>
        <v>7</v>
      </c>
      <c r="K35" s="73" t="s">
        <v>12</v>
      </c>
      <c r="L35" s="74">
        <v>19</v>
      </c>
      <c r="N35" s="90"/>
    </row>
    <row r="36" spans="1:21" ht="30" customHeight="1" x14ac:dyDescent="0.2">
      <c r="A36" s="24"/>
      <c r="B36" s="76">
        <f t="shared" si="1"/>
        <v>0.67708333333333304</v>
      </c>
      <c r="C36" s="67" t="s">
        <v>8</v>
      </c>
      <c r="D36" s="68">
        <f>D9</f>
        <v>3</v>
      </c>
      <c r="E36" s="69"/>
      <c r="F36" s="70"/>
      <c r="G36" s="70" t="s">
        <v>16</v>
      </c>
      <c r="H36" s="71"/>
      <c r="I36" s="69"/>
      <c r="J36" s="72">
        <f>D11</f>
        <v>5</v>
      </c>
      <c r="K36" s="73" t="s">
        <v>10</v>
      </c>
      <c r="L36" s="74">
        <v>20</v>
      </c>
      <c r="M36" s="97"/>
      <c r="N36" s="65"/>
    </row>
    <row r="37" spans="1:21" ht="30" customHeight="1" x14ac:dyDescent="0.2">
      <c r="A37" s="24"/>
      <c r="B37" s="76">
        <f t="shared" si="1"/>
        <v>0.68749999999999967</v>
      </c>
      <c r="C37" s="67" t="s">
        <v>9</v>
      </c>
      <c r="D37" s="68">
        <f>D10</f>
        <v>4</v>
      </c>
      <c r="E37" s="69"/>
      <c r="F37" s="70"/>
      <c r="G37" s="70" t="s">
        <v>16</v>
      </c>
      <c r="H37" s="71"/>
      <c r="I37" s="69"/>
      <c r="J37" s="72">
        <f>D12</f>
        <v>6</v>
      </c>
      <c r="K37" s="73" t="s">
        <v>11</v>
      </c>
      <c r="L37" s="74">
        <v>21</v>
      </c>
      <c r="M37" s="58"/>
      <c r="N37" s="65"/>
      <c r="R37" s="35"/>
      <c r="S37" s="96"/>
      <c r="T37" s="96"/>
      <c r="U37" s="98"/>
    </row>
    <row r="38" spans="1:21" ht="9" customHeight="1" x14ac:dyDescent="0.2">
      <c r="A38" s="24"/>
      <c r="B38" s="99"/>
      <c r="C38" s="100"/>
      <c r="D38" s="45"/>
      <c r="E38" s="85"/>
      <c r="F38" s="19"/>
      <c r="G38" s="19"/>
      <c r="H38" s="21"/>
      <c r="I38" s="101"/>
      <c r="J38" s="45"/>
      <c r="K38" s="19"/>
      <c r="L38" s="102"/>
      <c r="M38" s="58"/>
      <c r="N38" s="65"/>
      <c r="R38" s="35"/>
      <c r="S38" s="96"/>
      <c r="T38" s="96"/>
      <c r="U38" s="98"/>
    </row>
    <row r="39" spans="1:21" ht="9" customHeight="1" x14ac:dyDescent="0.2">
      <c r="A39" s="24"/>
      <c r="B39" s="99"/>
      <c r="C39" s="100"/>
      <c r="D39" s="45"/>
      <c r="E39" s="85"/>
      <c r="F39" s="19"/>
      <c r="G39" s="19"/>
      <c r="H39" s="21"/>
      <c r="I39" s="101"/>
      <c r="J39" s="45"/>
      <c r="K39" s="19"/>
      <c r="L39" s="102"/>
      <c r="M39" s="58"/>
      <c r="N39" s="65"/>
      <c r="R39" s="35"/>
      <c r="S39" s="96"/>
      <c r="T39" s="96"/>
      <c r="U39" s="98"/>
    </row>
    <row r="40" spans="1:21" ht="9" customHeight="1" x14ac:dyDescent="0.2">
      <c r="A40" s="103"/>
      <c r="B40" s="104"/>
      <c r="C40" s="105"/>
      <c r="D40" s="106"/>
      <c r="E40" s="104"/>
      <c r="F40" s="107"/>
      <c r="G40" s="104"/>
      <c r="H40" s="107"/>
      <c r="I40" s="104"/>
      <c r="J40" s="106"/>
      <c r="K40" s="107"/>
      <c r="L40" s="107"/>
      <c r="M40" s="104"/>
      <c r="N40" s="108"/>
      <c r="R40" s="75"/>
      <c r="S40" s="79"/>
      <c r="T40" s="79"/>
      <c r="U40" s="79"/>
    </row>
    <row r="41" spans="1:21" x14ac:dyDescent="0.2">
      <c r="C41" s="77"/>
      <c r="L41" s="98"/>
      <c r="R41" s="75"/>
      <c r="S41" s="79"/>
      <c r="T41" s="79"/>
      <c r="U41" s="79"/>
    </row>
    <row r="42" spans="1:21" x14ac:dyDescent="0.2">
      <c r="C42" s="77"/>
      <c r="L42" s="98"/>
      <c r="R42" s="75"/>
      <c r="S42" s="79"/>
      <c r="T42" s="79"/>
      <c r="U42" s="79"/>
    </row>
    <row r="43" spans="1:21" x14ac:dyDescent="0.2">
      <c r="C43" s="77"/>
      <c r="L43" s="98"/>
      <c r="R43" s="75"/>
      <c r="S43" s="79"/>
      <c r="T43" s="79"/>
      <c r="U43" s="79"/>
    </row>
  </sheetData>
  <sheetProtection formatCells="0" formatColumns="0" formatRows="0"/>
  <sortState caseSensitive="1" ref="J7:L13">
    <sortCondition descending="1" ref="K7:K13"/>
    <sortCondition descending="1" ref="L7:L13"/>
  </sortState>
  <mergeCells count="1">
    <mergeCell ref="E2:I2"/>
  </mergeCells>
  <phoneticPr fontId="6" type="noConversion"/>
  <printOptions horizontalCentered="1" verticalCentered="1"/>
  <pageMargins left="0.19685039370078741" right="0.19685039370078741" top="1.3385826771653544" bottom="0.78740157480314965" header="0.78740157480314965" footer="0.51181102362204722"/>
  <pageSetup paperSize="9" scale="81" orientation="portrait" useFirstPageNumber="1" horizontalDpi="300" verticalDpi="300" r:id="rId1"/>
  <headerFooter alignWithMargins="0">
    <oddHeader>&amp;C&amp;14 TOURNOI VETERAN DES JAMBES  DE BOIS</oddHeader>
    <oddFooter>&amp;C&amp;6 AFFILIATION FFF N° 503172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LASSER71T">
                <anchor moveWithCells="1" sizeWithCells="1">
                  <from>
                    <xdr:col>9</xdr:col>
                    <xdr:colOff>361950</xdr:colOff>
                    <xdr:row>3</xdr:row>
                    <xdr:rowOff>123825</xdr:rowOff>
                  </from>
                  <to>
                    <xdr:col>9</xdr:col>
                    <xdr:colOff>1552575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AZ71T">
                <anchor moveWithCells="1" sizeWithCells="1">
                  <from>
                    <xdr:col>9</xdr:col>
                    <xdr:colOff>1800225</xdr:colOff>
                    <xdr:row>4</xdr:row>
                    <xdr:rowOff>0</xdr:rowOff>
                  </from>
                  <to>
                    <xdr:col>11</xdr:col>
                    <xdr:colOff>38100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41"/>
  <sheetViews>
    <sheetView view="pageLayout" topLeftCell="A21" zoomScaleNormal="121" zoomScaleSheetLayoutView="100" workbookViewId="0">
      <selection activeCell="B25" sqref="B25"/>
    </sheetView>
  </sheetViews>
  <sheetFormatPr baseColWidth="10" defaultColWidth="11.5703125" defaultRowHeight="15" x14ac:dyDescent="0.2"/>
  <cols>
    <col min="1" max="1" width="11.140625" customWidth="1"/>
    <col min="2" max="2" width="14.140625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6.85546875" customWidth="1"/>
    <col min="15" max="17" width="1.85546875" customWidth="1"/>
  </cols>
  <sheetData>
    <row r="1" spans="1:23" s="14" customFormat="1" ht="12" customHeight="1" x14ac:dyDescent="0.25">
      <c r="A1" s="3"/>
      <c r="B1" s="4"/>
      <c r="C1" s="5"/>
      <c r="D1" s="6"/>
      <c r="E1" s="5"/>
      <c r="F1" s="7"/>
      <c r="G1" s="5"/>
      <c r="H1" s="8"/>
      <c r="I1" s="8"/>
      <c r="J1" s="6"/>
      <c r="K1" s="7"/>
      <c r="L1" s="9"/>
      <c r="M1" s="5"/>
      <c r="N1" s="10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15"/>
      <c r="B2" s="16"/>
      <c r="C2" s="17"/>
      <c r="D2" s="18"/>
      <c r="E2" s="17"/>
      <c r="F2" s="19"/>
      <c r="G2" s="17"/>
      <c r="H2" s="20"/>
      <c r="I2" s="21"/>
      <c r="J2" s="18"/>
      <c r="K2" s="19"/>
      <c r="L2" s="22"/>
      <c r="M2" s="17"/>
      <c r="N2" s="23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15"/>
      <c r="B3" s="16"/>
      <c r="C3" s="17"/>
      <c r="D3" s="18"/>
      <c r="E3" s="17"/>
      <c r="F3" s="19"/>
      <c r="G3" s="17"/>
      <c r="H3" s="20"/>
      <c r="I3" s="21"/>
      <c r="J3" s="18"/>
      <c r="K3" s="19"/>
      <c r="L3" s="22"/>
      <c r="M3" s="17"/>
      <c r="N3" s="23"/>
      <c r="O3" s="11"/>
      <c r="P3" s="11"/>
      <c r="Q3" s="11"/>
      <c r="R3" s="12"/>
      <c r="S3" s="11"/>
      <c r="T3" s="13"/>
      <c r="U3" s="13"/>
    </row>
    <row r="4" spans="1:23" ht="15.75" x14ac:dyDescent="0.25">
      <c r="A4" s="24" t="s">
        <v>0</v>
      </c>
      <c r="B4" s="25"/>
      <c r="C4" s="26"/>
      <c r="D4" s="27" t="s">
        <v>1</v>
      </c>
      <c r="E4" s="28"/>
      <c r="F4" s="29"/>
      <c r="G4" s="30"/>
      <c r="H4" s="20"/>
      <c r="I4" s="21"/>
      <c r="J4" s="31"/>
      <c r="K4" s="19"/>
      <c r="L4" s="22"/>
      <c r="M4" s="32"/>
      <c r="N4" s="33"/>
      <c r="O4" s="34"/>
      <c r="P4" s="34"/>
      <c r="Q4" s="34"/>
      <c r="R4" s="35"/>
      <c r="S4" s="34"/>
      <c r="T4" s="36"/>
      <c r="U4" s="36"/>
    </row>
    <row r="5" spans="1:23" x14ac:dyDescent="0.2">
      <c r="A5" s="37">
        <v>6.9444444444444441E-3</v>
      </c>
      <c r="B5" s="38"/>
      <c r="C5" s="39" t="s">
        <v>5</v>
      </c>
      <c r="D5" s="40" t="s">
        <v>83</v>
      </c>
      <c r="E5" s="42"/>
      <c r="F5" s="42"/>
      <c r="G5" s="43"/>
      <c r="H5" s="20"/>
      <c r="I5" s="44"/>
      <c r="J5" s="45"/>
      <c r="K5" s="46"/>
      <c r="L5" s="47"/>
      <c r="M5" s="32"/>
      <c r="N5" s="48"/>
      <c r="O5" s="34"/>
      <c r="P5" s="34"/>
      <c r="Q5" s="34"/>
      <c r="R5" s="34"/>
      <c r="S5" s="34"/>
      <c r="T5" s="36"/>
      <c r="U5" s="36"/>
    </row>
    <row r="6" spans="1:23" x14ac:dyDescent="0.2">
      <c r="A6" s="49" t="s">
        <v>6</v>
      </c>
      <c r="B6" s="38"/>
      <c r="C6" s="39" t="s">
        <v>7</v>
      </c>
      <c r="D6" s="40" t="s">
        <v>84</v>
      </c>
      <c r="E6" s="42"/>
      <c r="F6" s="42"/>
      <c r="G6" s="43"/>
      <c r="H6" s="20"/>
      <c r="I6" s="44"/>
      <c r="J6" s="45"/>
      <c r="K6" s="46"/>
      <c r="L6" s="47"/>
      <c r="M6" s="32"/>
      <c r="N6" s="48"/>
      <c r="O6" s="34"/>
      <c r="P6" s="34"/>
      <c r="Q6" s="34"/>
      <c r="R6" s="34"/>
      <c r="S6" s="34"/>
      <c r="T6" s="36"/>
      <c r="U6" s="36"/>
    </row>
    <row r="7" spans="1:23" x14ac:dyDescent="0.2">
      <c r="A7" s="50">
        <v>3.472222222222222E-3</v>
      </c>
      <c r="B7" s="38"/>
      <c r="C7" s="39" t="s">
        <v>8</v>
      </c>
      <c r="D7" s="40" t="s">
        <v>85</v>
      </c>
      <c r="E7" s="42"/>
      <c r="F7" s="42"/>
      <c r="G7" s="43"/>
      <c r="H7" s="20"/>
      <c r="I7" s="44"/>
      <c r="J7" s="45"/>
      <c r="K7" s="46"/>
      <c r="L7" s="47"/>
      <c r="M7" s="32"/>
      <c r="N7" s="48"/>
      <c r="O7" s="34"/>
      <c r="P7" s="34"/>
      <c r="Q7" s="34"/>
      <c r="R7" s="34"/>
      <c r="S7" s="34"/>
      <c r="T7" s="36"/>
      <c r="U7" s="36"/>
    </row>
    <row r="8" spans="1:23" x14ac:dyDescent="0.2">
      <c r="A8" s="49"/>
      <c r="B8" s="38"/>
      <c r="C8" s="39" t="s">
        <v>9</v>
      </c>
      <c r="D8" s="40" t="s">
        <v>86</v>
      </c>
      <c r="E8" s="42"/>
      <c r="F8" s="42"/>
      <c r="G8" s="43"/>
      <c r="H8" s="19"/>
      <c r="I8" s="44"/>
      <c r="J8" s="45"/>
      <c r="K8" s="46"/>
      <c r="L8" s="47"/>
      <c r="M8" s="32"/>
      <c r="N8" s="48"/>
      <c r="O8" s="34"/>
      <c r="P8" s="34"/>
      <c r="Q8" s="34"/>
      <c r="R8" s="34"/>
      <c r="S8" s="34"/>
      <c r="T8" s="36"/>
      <c r="U8" s="36"/>
    </row>
    <row r="9" spans="1:23" x14ac:dyDescent="0.2">
      <c r="A9" s="50">
        <f>A7+A5</f>
        <v>1.0416666666666666E-2</v>
      </c>
      <c r="B9" s="38"/>
      <c r="C9" s="39" t="s">
        <v>10</v>
      </c>
      <c r="D9" s="40" t="s">
        <v>87</v>
      </c>
      <c r="E9" s="42"/>
      <c r="F9" s="42"/>
      <c r="G9" s="43"/>
      <c r="H9" s="19"/>
      <c r="I9" s="44"/>
      <c r="J9" s="45"/>
      <c r="K9" s="46"/>
      <c r="L9" s="47"/>
      <c r="M9" s="32"/>
      <c r="N9" s="48"/>
      <c r="O9" s="34"/>
      <c r="P9" s="34"/>
      <c r="Q9" s="34"/>
      <c r="R9" s="34"/>
      <c r="S9" s="34"/>
      <c r="T9" s="36"/>
      <c r="U9" s="36"/>
    </row>
    <row r="10" spans="1:23" x14ac:dyDescent="0.2">
      <c r="A10" s="24"/>
      <c r="B10" s="38"/>
      <c r="C10" s="39" t="s">
        <v>11</v>
      </c>
      <c r="D10" s="40" t="s">
        <v>88</v>
      </c>
      <c r="E10" s="42"/>
      <c r="F10" s="42"/>
      <c r="G10" s="43"/>
      <c r="H10" s="20"/>
      <c r="I10" s="44"/>
      <c r="J10" s="45"/>
      <c r="K10" s="46"/>
      <c r="L10" s="47"/>
      <c r="M10" s="32"/>
      <c r="N10" s="48"/>
      <c r="O10" s="34"/>
      <c r="P10" s="34"/>
      <c r="Q10" s="34"/>
      <c r="R10" s="34"/>
      <c r="S10" s="34"/>
      <c r="T10" s="36"/>
      <c r="U10" s="36"/>
    </row>
    <row r="11" spans="1:23" x14ac:dyDescent="0.2">
      <c r="A11" s="24"/>
      <c r="B11" s="38"/>
      <c r="C11" s="39" t="s">
        <v>12</v>
      </c>
      <c r="D11" s="40" t="s">
        <v>90</v>
      </c>
      <c r="E11" s="42"/>
      <c r="F11" s="42"/>
      <c r="G11" s="43"/>
      <c r="H11" s="20"/>
      <c r="I11" s="44"/>
      <c r="J11" s="45"/>
      <c r="K11" s="46"/>
      <c r="L11" s="47"/>
      <c r="M11" s="32"/>
      <c r="N11" s="48"/>
      <c r="O11" s="34"/>
      <c r="P11" s="34"/>
      <c r="Q11" s="34"/>
      <c r="R11" s="34"/>
      <c r="S11" s="34"/>
      <c r="T11" s="36"/>
      <c r="U11" s="36"/>
    </row>
    <row r="12" spans="1:23" x14ac:dyDescent="0.2">
      <c r="A12" s="24"/>
      <c r="B12" s="38"/>
      <c r="C12" s="32"/>
      <c r="D12" s="51"/>
      <c r="E12" s="32"/>
      <c r="F12" s="52"/>
      <c r="G12" s="53" t="s">
        <v>89</v>
      </c>
      <c r="H12" s="19"/>
      <c r="I12" s="54"/>
      <c r="J12" s="45"/>
      <c r="K12" s="21"/>
      <c r="L12" s="21"/>
      <c r="M12" s="32"/>
      <c r="N12" s="48"/>
      <c r="O12" s="34"/>
      <c r="P12" s="34"/>
      <c r="Q12" s="34"/>
      <c r="R12" s="34"/>
      <c r="S12" s="34"/>
      <c r="T12" s="36"/>
      <c r="U12" s="36"/>
    </row>
    <row r="13" spans="1:23" x14ac:dyDescent="0.2">
      <c r="A13" s="24"/>
      <c r="B13" s="55" t="s">
        <v>14</v>
      </c>
      <c r="C13" s="56"/>
      <c r="D13" s="57"/>
      <c r="E13" s="58"/>
      <c r="F13" s="59"/>
      <c r="G13" s="60" t="s">
        <v>15</v>
      </c>
      <c r="H13" s="61"/>
      <c r="I13" s="62"/>
      <c r="J13" s="63"/>
      <c r="K13" s="64"/>
      <c r="L13" s="64"/>
      <c r="M13" s="58"/>
      <c r="N13" s="65"/>
      <c r="R13" s="36"/>
      <c r="S13" s="34"/>
      <c r="T13" s="66"/>
      <c r="U13" s="66"/>
    </row>
    <row r="14" spans="1:23" ht="30" customHeight="1" x14ac:dyDescent="0.2">
      <c r="A14" s="24"/>
      <c r="B14" s="357">
        <f>ACCUEIL!$B$6</f>
        <v>0.375</v>
      </c>
      <c r="C14" s="67" t="s">
        <v>5</v>
      </c>
      <c r="D14" s="68" t="str">
        <f>D5</f>
        <v>UST 1</v>
      </c>
      <c r="E14" s="69"/>
      <c r="F14" s="70"/>
      <c r="G14" s="70" t="s">
        <v>16</v>
      </c>
      <c r="H14" s="71"/>
      <c r="I14" s="69"/>
      <c r="J14" s="72" t="str">
        <f>D6</f>
        <v>UST 2</v>
      </c>
      <c r="K14" s="73" t="s">
        <v>7</v>
      </c>
      <c r="L14" s="74">
        <v>1</v>
      </c>
      <c r="M14" s="58"/>
      <c r="N14" s="65"/>
      <c r="S14" s="75"/>
      <c r="T14" s="75"/>
    </row>
    <row r="15" spans="1:23" ht="30" customHeight="1" x14ac:dyDescent="0.2">
      <c r="A15" s="24"/>
      <c r="B15" s="76">
        <f t="shared" ref="B15:B23" si="0">B14+$A$9</f>
        <v>0.38541666666666669</v>
      </c>
      <c r="C15" s="67" t="s">
        <v>9</v>
      </c>
      <c r="D15" s="68" t="str">
        <f>D8</f>
        <v>LAURIS</v>
      </c>
      <c r="E15" s="69"/>
      <c r="F15" s="70"/>
      <c r="G15" s="70" t="s">
        <v>16</v>
      </c>
      <c r="H15" s="71"/>
      <c r="I15" s="69"/>
      <c r="J15" s="72" t="str">
        <f>D7</f>
        <v>UST 3</v>
      </c>
      <c r="K15" s="73" t="s">
        <v>8</v>
      </c>
      <c r="L15" s="74">
        <v>2</v>
      </c>
      <c r="M15" s="58"/>
      <c r="N15" s="65"/>
      <c r="S15" s="77"/>
      <c r="W15" s="77"/>
    </row>
    <row r="16" spans="1:23" ht="30" customHeight="1" x14ac:dyDescent="0.2">
      <c r="A16" s="24"/>
      <c r="B16" s="76">
        <f t="shared" si="0"/>
        <v>0.39583333333333337</v>
      </c>
      <c r="C16" s="67" t="s">
        <v>10</v>
      </c>
      <c r="D16" s="68" t="str">
        <f>D9</f>
        <v>VENELLES</v>
      </c>
      <c r="E16" s="69"/>
      <c r="F16" s="70"/>
      <c r="G16" s="70" t="s">
        <v>16</v>
      </c>
      <c r="H16" s="71"/>
      <c r="I16" s="69"/>
      <c r="J16" s="72" t="str">
        <f>D10</f>
        <v>VILLELAURE</v>
      </c>
      <c r="K16" s="73" t="s">
        <v>11</v>
      </c>
      <c r="L16" s="74">
        <v>3</v>
      </c>
      <c r="M16" s="58"/>
      <c r="N16" s="65"/>
      <c r="R16" s="75"/>
      <c r="S16" s="77"/>
      <c r="W16" s="77"/>
    </row>
    <row r="17" spans="1:21" ht="30" customHeight="1" x14ac:dyDescent="0.2">
      <c r="A17" s="24"/>
      <c r="B17" s="76">
        <f t="shared" si="0"/>
        <v>0.40625000000000006</v>
      </c>
      <c r="C17" s="67" t="s">
        <v>5</v>
      </c>
      <c r="D17" s="68" t="str">
        <f>D5</f>
        <v>UST 1</v>
      </c>
      <c r="E17" s="69"/>
      <c r="F17" s="70"/>
      <c r="G17" s="70" t="s">
        <v>16</v>
      </c>
      <c r="H17" s="71"/>
      <c r="I17" s="69"/>
      <c r="J17" s="72" t="str">
        <f>D7</f>
        <v>UST 3</v>
      </c>
      <c r="K17" s="73" t="s">
        <v>8</v>
      </c>
      <c r="L17" s="74">
        <v>4</v>
      </c>
      <c r="M17" s="58"/>
      <c r="N17" s="65"/>
    </row>
    <row r="18" spans="1:21" ht="30" customHeight="1" x14ac:dyDescent="0.2">
      <c r="A18" s="24"/>
      <c r="B18" s="76">
        <f t="shared" si="0"/>
        <v>0.41666666666666674</v>
      </c>
      <c r="C18" s="67" t="s">
        <v>7</v>
      </c>
      <c r="D18" s="68" t="str">
        <f>D6</f>
        <v>UST 2</v>
      </c>
      <c r="E18" s="69"/>
      <c r="F18" s="70"/>
      <c r="G18" s="70" t="s">
        <v>16</v>
      </c>
      <c r="H18" s="71"/>
      <c r="I18" s="69"/>
      <c r="J18" s="72" t="str">
        <f>D8</f>
        <v>LAURIS</v>
      </c>
      <c r="K18" s="73" t="s">
        <v>9</v>
      </c>
      <c r="L18" s="74">
        <v>5</v>
      </c>
      <c r="M18" s="58"/>
      <c r="N18" s="65"/>
    </row>
    <row r="19" spans="1:21" ht="30" customHeight="1" x14ac:dyDescent="0.2">
      <c r="A19" s="24"/>
      <c r="B19" s="76">
        <f t="shared" si="0"/>
        <v>0.42708333333333343</v>
      </c>
      <c r="C19" s="67" t="s">
        <v>10</v>
      </c>
      <c r="D19" s="68" t="str">
        <f>D9</f>
        <v>VENELLES</v>
      </c>
      <c r="E19" s="69"/>
      <c r="F19" s="70"/>
      <c r="G19" s="70" t="s">
        <v>16</v>
      </c>
      <c r="H19" s="71"/>
      <c r="I19" s="69"/>
      <c r="J19" s="72" t="str">
        <f>D11</f>
        <v>CADENET</v>
      </c>
      <c r="K19" s="73" t="s">
        <v>12</v>
      </c>
      <c r="L19" s="74">
        <v>6</v>
      </c>
      <c r="M19" s="58"/>
      <c r="N19" s="65"/>
      <c r="R19" s="75"/>
    </row>
    <row r="20" spans="1:21" ht="30" customHeight="1" x14ac:dyDescent="0.2">
      <c r="A20" s="24"/>
      <c r="B20" s="76">
        <f t="shared" si="0"/>
        <v>0.43750000000000011</v>
      </c>
      <c r="C20" s="67" t="s">
        <v>5</v>
      </c>
      <c r="D20" s="68" t="str">
        <f>D5</f>
        <v>UST 1</v>
      </c>
      <c r="E20" s="69"/>
      <c r="F20" s="70"/>
      <c r="G20" s="70" t="s">
        <v>16</v>
      </c>
      <c r="H20" s="71"/>
      <c r="I20" s="69"/>
      <c r="J20" s="72" t="str">
        <f>D8</f>
        <v>LAURIS</v>
      </c>
      <c r="K20" s="73" t="s">
        <v>9</v>
      </c>
      <c r="L20" s="74">
        <v>7</v>
      </c>
      <c r="M20" s="58"/>
      <c r="N20" s="65"/>
    </row>
    <row r="21" spans="1:21" ht="30" customHeight="1" x14ac:dyDescent="0.2">
      <c r="A21" s="24"/>
      <c r="B21" s="76">
        <f t="shared" si="0"/>
        <v>0.4479166666666668</v>
      </c>
      <c r="C21" s="67" t="s">
        <v>8</v>
      </c>
      <c r="D21" s="68" t="str">
        <f>D7</f>
        <v>UST 3</v>
      </c>
      <c r="E21" s="69"/>
      <c r="F21" s="70"/>
      <c r="G21" s="70" t="s">
        <v>16</v>
      </c>
      <c r="H21" s="71"/>
      <c r="I21" s="69"/>
      <c r="J21" s="72" t="str">
        <f>D6</f>
        <v>UST 2</v>
      </c>
      <c r="K21" s="73" t="s">
        <v>7</v>
      </c>
      <c r="L21" s="74">
        <v>8</v>
      </c>
      <c r="M21" s="43"/>
      <c r="N21" s="33"/>
      <c r="O21" s="78"/>
      <c r="P21" s="79"/>
      <c r="Q21" s="78"/>
    </row>
    <row r="22" spans="1:21" ht="30" customHeight="1" x14ac:dyDescent="0.2">
      <c r="A22" s="24"/>
      <c r="B22" s="76">
        <f t="shared" si="0"/>
        <v>0.45833333333333348</v>
      </c>
      <c r="C22" s="80" t="s">
        <v>11</v>
      </c>
      <c r="D22" s="81" t="str">
        <f>D10</f>
        <v>VILLELAURE</v>
      </c>
      <c r="E22" s="69"/>
      <c r="F22" s="70"/>
      <c r="G22" s="70" t="s">
        <v>16</v>
      </c>
      <c r="H22" s="71"/>
      <c r="I22" s="69"/>
      <c r="J22" s="72" t="str">
        <f>D11</f>
        <v>CADENET</v>
      </c>
      <c r="K22" s="73" t="s">
        <v>12</v>
      </c>
      <c r="L22" s="74">
        <v>9</v>
      </c>
      <c r="M22" s="43"/>
      <c r="N22" s="33"/>
      <c r="O22" s="78"/>
      <c r="P22" s="79"/>
      <c r="Q22" s="78"/>
      <c r="R22" s="75"/>
    </row>
    <row r="23" spans="1:21" ht="30" customHeight="1" x14ac:dyDescent="0.2">
      <c r="A23" s="24"/>
      <c r="B23" s="76">
        <f t="shared" si="0"/>
        <v>0.46875000000000017</v>
      </c>
      <c r="C23" s="67" t="s">
        <v>7</v>
      </c>
      <c r="D23" s="68" t="str">
        <f>D6</f>
        <v>UST 2</v>
      </c>
      <c r="E23" s="69"/>
      <c r="F23" s="70"/>
      <c r="G23" s="70" t="s">
        <v>16</v>
      </c>
      <c r="H23" s="71"/>
      <c r="I23" s="69"/>
      <c r="J23" s="72" t="str">
        <f>D9</f>
        <v>VENELLES</v>
      </c>
      <c r="K23" s="73" t="s">
        <v>10</v>
      </c>
      <c r="L23" s="74">
        <v>10</v>
      </c>
      <c r="M23" s="58"/>
      <c r="N23" s="65"/>
      <c r="O23" s="79"/>
      <c r="P23" s="79"/>
      <c r="Q23" s="82"/>
    </row>
    <row r="24" spans="1:21" s="58" customFormat="1" x14ac:dyDescent="0.2">
      <c r="A24" s="24"/>
      <c r="B24" s="83"/>
      <c r="C24" s="84"/>
      <c r="D24" s="51"/>
      <c r="E24" s="85"/>
      <c r="F24" s="86"/>
      <c r="G24" s="87" t="s">
        <v>17</v>
      </c>
      <c r="H24" s="88"/>
      <c r="I24" s="85"/>
      <c r="J24" s="51"/>
      <c r="K24" s="84"/>
      <c r="L24" s="89"/>
      <c r="M24"/>
      <c r="N24" s="90"/>
      <c r="O24"/>
      <c r="P24"/>
      <c r="Q24"/>
      <c r="R24"/>
      <c r="S24"/>
      <c r="T24"/>
      <c r="U24"/>
    </row>
    <row r="25" spans="1:21" ht="30" customHeight="1" x14ac:dyDescent="0.2">
      <c r="A25" s="91"/>
      <c r="B25" s="357">
        <f>ACCUEIL!$B$9</f>
        <v>0.58333333333333337</v>
      </c>
      <c r="C25" s="67" t="s">
        <v>9</v>
      </c>
      <c r="D25" s="68" t="str">
        <f>D8</f>
        <v>LAURIS</v>
      </c>
      <c r="E25" s="69"/>
      <c r="F25" s="70"/>
      <c r="G25" s="70" t="s">
        <v>16</v>
      </c>
      <c r="H25" s="71"/>
      <c r="I25" s="69"/>
      <c r="J25" s="72" t="str">
        <f>D11</f>
        <v>CADENET</v>
      </c>
      <c r="K25" s="73" t="s">
        <v>12</v>
      </c>
      <c r="L25" s="74">
        <v>11</v>
      </c>
      <c r="M25" s="92"/>
      <c r="N25" s="93"/>
      <c r="O25" s="79"/>
      <c r="P25" s="79"/>
      <c r="Q25" s="82"/>
      <c r="R25" s="75"/>
    </row>
    <row r="26" spans="1:21" ht="30" customHeight="1" x14ac:dyDescent="0.2">
      <c r="A26" s="91"/>
      <c r="B26" s="76">
        <f t="shared" ref="B26:B35" si="1">B25+$A$9</f>
        <v>0.59375</v>
      </c>
      <c r="C26" s="80" t="s">
        <v>5</v>
      </c>
      <c r="D26" s="81" t="str">
        <f>D5</f>
        <v>UST 1</v>
      </c>
      <c r="E26" s="69"/>
      <c r="F26" s="70"/>
      <c r="G26" s="70" t="s">
        <v>16</v>
      </c>
      <c r="H26" s="71"/>
      <c r="I26" s="69"/>
      <c r="J26" s="72" t="str">
        <f>D10</f>
        <v>VILLELAURE</v>
      </c>
      <c r="K26" s="73" t="s">
        <v>11</v>
      </c>
      <c r="L26" s="74">
        <v>12</v>
      </c>
      <c r="M26" s="58"/>
      <c r="N26" s="65"/>
      <c r="O26" s="79"/>
      <c r="P26" s="79"/>
      <c r="Q26" s="82"/>
      <c r="R26" s="75"/>
    </row>
    <row r="27" spans="1:21" ht="30" customHeight="1" x14ac:dyDescent="0.2">
      <c r="A27" s="94"/>
      <c r="B27" s="76">
        <f t="shared" si="1"/>
        <v>0.60416666666666663</v>
      </c>
      <c r="C27" s="67" t="s">
        <v>8</v>
      </c>
      <c r="D27" s="68" t="str">
        <f>D7</f>
        <v>UST 3</v>
      </c>
      <c r="E27" s="69"/>
      <c r="F27" s="70"/>
      <c r="G27" s="70" t="s">
        <v>16</v>
      </c>
      <c r="H27" s="71"/>
      <c r="I27" s="69"/>
      <c r="J27" s="72" t="str">
        <f>D11</f>
        <v>CADENET</v>
      </c>
      <c r="K27" s="73" t="s">
        <v>12</v>
      </c>
      <c r="L27" s="74">
        <v>13</v>
      </c>
      <c r="M27" s="92"/>
      <c r="N27" s="93"/>
      <c r="O27" s="79"/>
      <c r="P27" s="79"/>
      <c r="Q27" s="82"/>
    </row>
    <row r="28" spans="1:21" ht="30" customHeight="1" x14ac:dyDescent="0.2">
      <c r="A28" s="94"/>
      <c r="B28" s="76">
        <f t="shared" si="1"/>
        <v>0.61458333333333326</v>
      </c>
      <c r="C28" s="67" t="s">
        <v>5</v>
      </c>
      <c r="D28" s="68" t="str">
        <f>D5</f>
        <v>UST 1</v>
      </c>
      <c r="E28" s="69"/>
      <c r="F28" s="70"/>
      <c r="G28" s="70" t="s">
        <v>16</v>
      </c>
      <c r="H28" s="71"/>
      <c r="I28" s="69"/>
      <c r="J28" s="72" t="str">
        <f>D9</f>
        <v>VENELLES</v>
      </c>
      <c r="K28" s="73" t="s">
        <v>10</v>
      </c>
      <c r="L28" s="74">
        <v>14</v>
      </c>
      <c r="M28" s="92"/>
      <c r="N28" s="93"/>
      <c r="O28" s="79"/>
      <c r="P28" s="79"/>
      <c r="Q28" s="82"/>
      <c r="R28" s="75"/>
    </row>
    <row r="29" spans="1:21" ht="30" customHeight="1" x14ac:dyDescent="0.2">
      <c r="A29" s="94"/>
      <c r="B29" s="76">
        <f t="shared" si="1"/>
        <v>0.62499999999999989</v>
      </c>
      <c r="C29" s="67" t="s">
        <v>7</v>
      </c>
      <c r="D29" s="95" t="str">
        <f>D6</f>
        <v>UST 2</v>
      </c>
      <c r="E29" s="69"/>
      <c r="F29" s="70"/>
      <c r="G29" s="70" t="s">
        <v>16</v>
      </c>
      <c r="H29" s="71"/>
      <c r="I29" s="69"/>
      <c r="J29" s="72" t="str">
        <f>D10</f>
        <v>VILLELAURE</v>
      </c>
      <c r="K29" s="73" t="s">
        <v>11</v>
      </c>
      <c r="L29" s="74">
        <v>15</v>
      </c>
      <c r="N29" s="90"/>
    </row>
    <row r="30" spans="1:21" ht="30" customHeight="1" x14ac:dyDescent="0.2">
      <c r="A30" s="24"/>
      <c r="B30" s="76">
        <f t="shared" si="1"/>
        <v>0.63541666666666652</v>
      </c>
      <c r="C30" s="67" t="s">
        <v>5</v>
      </c>
      <c r="D30" s="68" t="str">
        <f>D5</f>
        <v>UST 1</v>
      </c>
      <c r="E30" s="69"/>
      <c r="F30" s="70"/>
      <c r="G30" s="70" t="s">
        <v>16</v>
      </c>
      <c r="H30" s="71"/>
      <c r="I30" s="69"/>
      <c r="J30" s="72" t="str">
        <f>D11</f>
        <v>CADENET</v>
      </c>
      <c r="K30" s="73" t="s">
        <v>12</v>
      </c>
      <c r="L30" s="74">
        <v>16</v>
      </c>
      <c r="M30" s="58"/>
      <c r="N30" s="65"/>
    </row>
    <row r="31" spans="1:21" ht="30" customHeight="1" x14ac:dyDescent="0.2">
      <c r="A31" s="24"/>
      <c r="B31" s="76">
        <f t="shared" si="1"/>
        <v>0.64583333333333315</v>
      </c>
      <c r="C31" s="67" t="s">
        <v>8</v>
      </c>
      <c r="D31" s="68" t="str">
        <f>D7</f>
        <v>UST 3</v>
      </c>
      <c r="E31" s="69"/>
      <c r="F31" s="70"/>
      <c r="G31" s="70" t="s">
        <v>16</v>
      </c>
      <c r="H31" s="71"/>
      <c r="I31" s="69"/>
      <c r="J31" s="72" t="str">
        <f>D10</f>
        <v>VILLELAURE</v>
      </c>
      <c r="K31" s="73" t="s">
        <v>11</v>
      </c>
      <c r="L31" s="74">
        <v>17</v>
      </c>
      <c r="M31" s="84"/>
      <c r="N31" s="93"/>
      <c r="O31" s="75"/>
      <c r="P31" s="96"/>
      <c r="Q31" s="79"/>
      <c r="R31" s="75"/>
    </row>
    <row r="32" spans="1:21" ht="30" customHeight="1" x14ac:dyDescent="0.2">
      <c r="A32" s="24"/>
      <c r="B32" s="76">
        <f t="shared" si="1"/>
        <v>0.65624999999999978</v>
      </c>
      <c r="C32" s="67" t="s">
        <v>9</v>
      </c>
      <c r="D32" s="68" t="str">
        <f>D8</f>
        <v>LAURIS</v>
      </c>
      <c r="E32" s="69"/>
      <c r="F32" s="70"/>
      <c r="G32" s="70" t="s">
        <v>16</v>
      </c>
      <c r="H32" s="71"/>
      <c r="I32" s="69"/>
      <c r="J32" s="72" t="str">
        <f>D9</f>
        <v>VENELLES</v>
      </c>
      <c r="K32" s="73" t="s">
        <v>10</v>
      </c>
      <c r="L32" s="74">
        <v>18</v>
      </c>
      <c r="M32" s="84"/>
      <c r="N32" s="93"/>
      <c r="O32" s="75"/>
      <c r="P32" s="96"/>
      <c r="Q32" s="79"/>
      <c r="R32" s="75"/>
    </row>
    <row r="33" spans="1:21" ht="30" customHeight="1" x14ac:dyDescent="0.2">
      <c r="A33" s="24"/>
      <c r="B33" s="76">
        <f t="shared" si="1"/>
        <v>0.66666666666666641</v>
      </c>
      <c r="C33" s="67" t="s">
        <v>7</v>
      </c>
      <c r="D33" s="68" t="str">
        <f>D6</f>
        <v>UST 2</v>
      </c>
      <c r="E33" s="69"/>
      <c r="F33" s="70"/>
      <c r="G33" s="70" t="s">
        <v>16</v>
      </c>
      <c r="H33" s="71"/>
      <c r="I33" s="69"/>
      <c r="J33" s="72" t="str">
        <f>D11</f>
        <v>CADENET</v>
      </c>
      <c r="K33" s="73" t="s">
        <v>12</v>
      </c>
      <c r="L33" s="74">
        <v>19</v>
      </c>
      <c r="N33" s="90"/>
    </row>
    <row r="34" spans="1:21" ht="30" customHeight="1" x14ac:dyDescent="0.2">
      <c r="A34" s="24"/>
      <c r="B34" s="76">
        <f t="shared" si="1"/>
        <v>0.67708333333333304</v>
      </c>
      <c r="C34" s="67" t="s">
        <v>8</v>
      </c>
      <c r="D34" s="68" t="str">
        <f>D7</f>
        <v>UST 3</v>
      </c>
      <c r="E34" s="69"/>
      <c r="F34" s="70"/>
      <c r="G34" s="70" t="s">
        <v>16</v>
      </c>
      <c r="H34" s="71"/>
      <c r="I34" s="69"/>
      <c r="J34" s="72" t="str">
        <f>D9</f>
        <v>VENELLES</v>
      </c>
      <c r="K34" s="73" t="s">
        <v>10</v>
      </c>
      <c r="L34" s="74">
        <v>20</v>
      </c>
      <c r="M34" s="97"/>
      <c r="N34" s="65"/>
    </row>
    <row r="35" spans="1:21" ht="30" customHeight="1" x14ac:dyDescent="0.2">
      <c r="A35" s="24"/>
      <c r="B35" s="76">
        <f t="shared" si="1"/>
        <v>0.68749999999999967</v>
      </c>
      <c r="C35" s="67" t="s">
        <v>9</v>
      </c>
      <c r="D35" s="68" t="str">
        <f>D8</f>
        <v>LAURIS</v>
      </c>
      <c r="E35" s="69"/>
      <c r="F35" s="70"/>
      <c r="G35" s="70" t="s">
        <v>16</v>
      </c>
      <c r="H35" s="71"/>
      <c r="I35" s="69"/>
      <c r="J35" s="72" t="str">
        <f>D10</f>
        <v>VILLELAURE</v>
      </c>
      <c r="K35" s="73" t="s">
        <v>11</v>
      </c>
      <c r="L35" s="74">
        <v>21</v>
      </c>
      <c r="M35" s="58"/>
      <c r="N35" s="65"/>
      <c r="R35" s="35"/>
      <c r="S35" s="96"/>
      <c r="T35" s="96"/>
      <c r="U35" s="98"/>
    </row>
    <row r="36" spans="1:21" ht="9" customHeight="1" x14ac:dyDescent="0.2">
      <c r="A36" s="24"/>
      <c r="B36" s="99"/>
      <c r="C36" s="100"/>
      <c r="D36" s="45"/>
      <c r="E36" s="85"/>
      <c r="F36" s="19"/>
      <c r="G36" s="19"/>
      <c r="H36" s="21"/>
      <c r="I36" s="101"/>
      <c r="J36" s="45"/>
      <c r="K36" s="19"/>
      <c r="L36" s="102"/>
      <c r="M36" s="58"/>
      <c r="N36" s="65"/>
      <c r="R36" s="35"/>
      <c r="S36" s="96"/>
      <c r="T36" s="96"/>
      <c r="U36" s="98"/>
    </row>
    <row r="37" spans="1:21" ht="9" customHeight="1" x14ac:dyDescent="0.2">
      <c r="A37" s="24"/>
      <c r="B37" s="99"/>
      <c r="C37" s="100"/>
      <c r="D37" s="45"/>
      <c r="E37" s="85"/>
      <c r="F37" s="19"/>
      <c r="G37" s="19"/>
      <c r="H37" s="21"/>
      <c r="I37" s="101"/>
      <c r="J37" s="45"/>
      <c r="K37" s="19"/>
      <c r="L37" s="102"/>
      <c r="M37" s="58"/>
      <c r="N37" s="65"/>
      <c r="R37" s="35"/>
      <c r="S37" s="96"/>
      <c r="T37" s="96"/>
      <c r="U37" s="98"/>
    </row>
    <row r="38" spans="1:21" ht="9" customHeight="1" x14ac:dyDescent="0.2">
      <c r="A38" s="103"/>
      <c r="B38" s="104"/>
      <c r="C38" s="105"/>
      <c r="D38" s="106"/>
      <c r="E38" s="104"/>
      <c r="F38" s="107"/>
      <c r="G38" s="104"/>
      <c r="H38" s="107"/>
      <c r="I38" s="104"/>
      <c r="J38" s="106"/>
      <c r="K38" s="107"/>
      <c r="L38" s="107"/>
      <c r="M38" s="104"/>
      <c r="N38" s="108"/>
      <c r="R38" s="75"/>
      <c r="S38" s="79"/>
      <c r="T38" s="79"/>
      <c r="U38" s="79"/>
    </row>
    <row r="39" spans="1:21" x14ac:dyDescent="0.2">
      <c r="C39" s="77"/>
      <c r="L39" s="98"/>
      <c r="R39" s="75"/>
      <c r="S39" s="79"/>
      <c r="T39" s="79"/>
      <c r="U39" s="79"/>
    </row>
    <row r="40" spans="1:21" x14ac:dyDescent="0.2">
      <c r="C40" s="77"/>
      <c r="L40" s="98"/>
      <c r="R40" s="75"/>
      <c r="S40" s="79"/>
      <c r="T40" s="79"/>
      <c r="U40" s="79"/>
    </row>
    <row r="41" spans="1:21" x14ac:dyDescent="0.2">
      <c r="C41" s="77"/>
      <c r="L41" s="98"/>
      <c r="R41" s="75"/>
      <c r="S41" s="79"/>
      <c r="T41" s="79"/>
      <c r="U41" s="79"/>
    </row>
  </sheetData>
  <sheetProtection formatCells="0" formatColumns="0" formatRows="0"/>
  <printOptions horizontalCentered="1"/>
  <pageMargins left="0.19652777777777777" right="0.19652777777777777" top="1.3305555555555555" bottom="0.78749999999999998" header="0.78749999999999998" footer="0.51180555555555551"/>
  <pageSetup paperSize="9" scale="82" orientation="portrait" useFirstPageNumber="1" horizontalDpi="4294967293" verticalDpi="300" r:id="rId1"/>
  <headerFooter alignWithMargins="0">
    <oddHeader>&amp;C&amp;14 TOURNOI VETERAN DES JAMBES  DE BOIS</oddHeader>
    <oddFooter>&amp;C&amp;6 AFFILIATION FFF N° 503172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48"/>
  <sheetViews>
    <sheetView view="pageLayout" topLeftCell="A21" zoomScaleNormal="121" zoomScaleSheetLayoutView="100" workbookViewId="0">
      <selection activeCell="B15" sqref="B15"/>
    </sheetView>
  </sheetViews>
  <sheetFormatPr baseColWidth="10" defaultColWidth="11.5703125" defaultRowHeight="15" x14ac:dyDescent="0.2"/>
  <cols>
    <col min="1" max="1" width="11.2851562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10.140625" customWidth="1"/>
    <col min="15" max="17" width="1.85546875" customWidth="1"/>
  </cols>
  <sheetData>
    <row r="1" spans="1:23" s="14" customFormat="1" ht="9" customHeight="1" x14ac:dyDescent="0.25">
      <c r="A1" s="3"/>
      <c r="B1" s="4"/>
      <c r="C1" s="5"/>
      <c r="D1" s="6"/>
      <c r="E1" s="5"/>
      <c r="F1" s="7"/>
      <c r="G1" s="5"/>
      <c r="H1" s="8"/>
      <c r="I1" s="8"/>
      <c r="J1" s="6"/>
      <c r="K1" s="7"/>
      <c r="L1" s="9"/>
      <c r="M1" s="5"/>
      <c r="N1" s="10"/>
      <c r="O1" s="11"/>
      <c r="P1" s="11"/>
      <c r="Q1" s="11"/>
      <c r="R1" s="12"/>
      <c r="S1" s="11"/>
      <c r="T1" s="13"/>
      <c r="U1" s="13"/>
    </row>
    <row r="2" spans="1:23" s="14" customFormat="1" ht="9" customHeight="1" x14ac:dyDescent="0.25">
      <c r="A2" s="15"/>
      <c r="B2" s="16"/>
      <c r="C2" s="17"/>
      <c r="D2" s="18"/>
      <c r="E2" s="17"/>
      <c r="F2" s="19"/>
      <c r="G2" s="17"/>
      <c r="H2" s="20"/>
      <c r="I2" s="21"/>
      <c r="J2" s="18"/>
      <c r="K2" s="19"/>
      <c r="L2" s="22"/>
      <c r="M2" s="17"/>
      <c r="N2" s="23"/>
      <c r="O2" s="11"/>
      <c r="P2" s="11"/>
      <c r="Q2" s="11"/>
      <c r="R2" s="12"/>
      <c r="S2" s="11"/>
      <c r="T2" s="13"/>
      <c r="U2" s="13"/>
    </row>
    <row r="3" spans="1:23" s="14" customFormat="1" ht="9" customHeight="1" x14ac:dyDescent="0.25">
      <c r="A3" s="15"/>
      <c r="B3" s="16"/>
      <c r="C3" s="17"/>
      <c r="D3" s="18"/>
      <c r="E3" s="17"/>
      <c r="F3" s="19"/>
      <c r="G3" s="17"/>
      <c r="H3" s="20"/>
      <c r="I3" s="21"/>
      <c r="J3" s="18"/>
      <c r="K3" s="19"/>
      <c r="L3" s="22"/>
      <c r="M3" s="17"/>
      <c r="N3" s="23"/>
      <c r="O3" s="11"/>
      <c r="P3" s="11"/>
      <c r="Q3" s="11"/>
      <c r="R3" s="12"/>
      <c r="S3" s="11"/>
      <c r="T3" s="13"/>
      <c r="U3" s="13"/>
    </row>
    <row r="4" spans="1:23" ht="15.75" x14ac:dyDescent="0.25">
      <c r="A4" s="24" t="s">
        <v>0</v>
      </c>
      <c r="B4" s="25"/>
      <c r="C4" s="417"/>
      <c r="D4" s="418" t="s">
        <v>1</v>
      </c>
      <c r="E4" s="415"/>
      <c r="F4" s="29"/>
      <c r="G4" s="30"/>
      <c r="H4" s="43"/>
      <c r="I4" s="43"/>
      <c r="J4" s="413"/>
      <c r="K4" s="52"/>
      <c r="L4" s="30"/>
      <c r="M4" s="32"/>
      <c r="N4" s="33"/>
      <c r="O4" s="34"/>
      <c r="P4" s="34"/>
      <c r="Q4" s="34"/>
      <c r="R4" s="35"/>
      <c r="S4" s="34"/>
      <c r="T4" s="36"/>
      <c r="U4" s="36"/>
    </row>
    <row r="5" spans="1:23" x14ac:dyDescent="0.2">
      <c r="A5" s="37">
        <v>6.9444444444444441E-3</v>
      </c>
      <c r="B5" s="38"/>
      <c r="C5" s="419" t="s">
        <v>5</v>
      </c>
      <c r="D5" s="420">
        <v>1</v>
      </c>
      <c r="E5" s="416"/>
      <c r="F5" s="42"/>
      <c r="G5" s="43"/>
      <c r="H5" s="43"/>
      <c r="I5" s="414"/>
      <c r="J5" s="45"/>
      <c r="K5" s="46"/>
      <c r="L5" s="47"/>
      <c r="M5" s="32"/>
      <c r="N5" s="48"/>
      <c r="O5" s="34"/>
      <c r="P5" s="34"/>
      <c r="Q5" s="34"/>
      <c r="R5" s="34"/>
      <c r="S5" s="34"/>
      <c r="T5" s="36"/>
      <c r="U5" s="36"/>
    </row>
    <row r="6" spans="1:23" x14ac:dyDescent="0.2">
      <c r="A6" s="49" t="s">
        <v>6</v>
      </c>
      <c r="B6" s="38"/>
      <c r="C6" s="419" t="s">
        <v>7</v>
      </c>
      <c r="D6" s="420">
        <v>2</v>
      </c>
      <c r="E6" s="416"/>
      <c r="F6" s="42"/>
      <c r="G6" s="43"/>
      <c r="H6" s="43"/>
      <c r="I6" s="414"/>
      <c r="J6" s="45"/>
      <c r="K6" s="46"/>
      <c r="L6" s="47"/>
      <c r="M6" s="32"/>
      <c r="N6" s="48"/>
      <c r="O6" s="34"/>
      <c r="P6" s="34"/>
      <c r="Q6" s="34"/>
      <c r="R6" s="34"/>
      <c r="S6" s="34"/>
      <c r="T6" s="36"/>
      <c r="U6" s="36"/>
    </row>
    <row r="7" spans="1:23" x14ac:dyDescent="0.2">
      <c r="A7" s="50">
        <v>3.472222222222222E-3</v>
      </c>
      <c r="B7" s="38"/>
      <c r="C7" s="419" t="s">
        <v>8</v>
      </c>
      <c r="D7" s="420">
        <v>3</v>
      </c>
      <c r="E7" s="416"/>
      <c r="F7" s="42"/>
      <c r="G7" s="43"/>
      <c r="H7" s="43"/>
      <c r="I7" s="414"/>
      <c r="J7" s="45"/>
      <c r="K7" s="46"/>
      <c r="L7" s="47"/>
      <c r="M7" s="32"/>
      <c r="N7" s="48"/>
      <c r="O7" s="34"/>
      <c r="P7" s="34"/>
      <c r="Q7" s="34"/>
      <c r="R7" s="34"/>
      <c r="S7" s="34"/>
      <c r="T7" s="36"/>
      <c r="U7" s="36"/>
    </row>
    <row r="8" spans="1:23" x14ac:dyDescent="0.2">
      <c r="A8" s="49"/>
      <c r="B8" s="38"/>
      <c r="C8" s="419" t="s">
        <v>9</v>
      </c>
      <c r="D8" s="420">
        <v>4</v>
      </c>
      <c r="E8" s="416"/>
      <c r="F8" s="42"/>
      <c r="G8" s="43"/>
      <c r="H8" s="52"/>
      <c r="I8" s="414"/>
      <c r="J8" s="45"/>
      <c r="K8" s="46"/>
      <c r="L8" s="47"/>
      <c r="M8" s="32"/>
      <c r="N8" s="48"/>
      <c r="O8" s="34"/>
      <c r="P8" s="34"/>
      <c r="Q8" s="34"/>
      <c r="R8" s="34"/>
      <c r="S8" s="34"/>
      <c r="T8" s="36"/>
      <c r="U8" s="36"/>
    </row>
    <row r="9" spans="1:23" x14ac:dyDescent="0.2">
      <c r="A9" s="50">
        <f>A7+A5</f>
        <v>1.0416666666666666E-2</v>
      </c>
      <c r="B9" s="38"/>
      <c r="C9" s="419" t="s">
        <v>10</v>
      </c>
      <c r="D9" s="420">
        <v>5</v>
      </c>
      <c r="E9" s="416"/>
      <c r="F9" s="42"/>
      <c r="G9" s="43"/>
      <c r="H9" s="52"/>
      <c r="I9" s="414"/>
      <c r="J9" s="45"/>
      <c r="K9" s="46"/>
      <c r="L9" s="47"/>
      <c r="M9" s="32"/>
      <c r="N9" s="48"/>
      <c r="O9" s="34"/>
      <c r="P9" s="34"/>
      <c r="Q9" s="34"/>
      <c r="R9" s="34"/>
      <c r="S9" s="34"/>
      <c r="T9" s="36"/>
      <c r="U9" s="36"/>
    </row>
    <row r="10" spans="1:23" x14ac:dyDescent="0.2">
      <c r="A10" s="24"/>
      <c r="B10" s="38"/>
      <c r="C10" s="419" t="s">
        <v>11</v>
      </c>
      <c r="D10" s="420">
        <v>6</v>
      </c>
      <c r="E10" s="416"/>
      <c r="F10" s="42"/>
      <c r="G10" s="43"/>
      <c r="H10" s="43"/>
      <c r="I10" s="414"/>
      <c r="J10" s="45"/>
      <c r="K10" s="46"/>
      <c r="L10" s="47"/>
      <c r="M10" s="32"/>
      <c r="N10" s="48"/>
      <c r="O10" s="34"/>
      <c r="P10" s="34"/>
      <c r="Q10" s="34"/>
      <c r="R10" s="34"/>
      <c r="S10" s="34"/>
      <c r="T10" s="36"/>
      <c r="U10" s="36"/>
    </row>
    <row r="11" spans="1:23" x14ac:dyDescent="0.2">
      <c r="A11" s="24"/>
      <c r="B11" s="38"/>
      <c r="C11" s="419" t="s">
        <v>12</v>
      </c>
      <c r="D11" s="420">
        <v>7</v>
      </c>
      <c r="E11" s="416"/>
      <c r="F11" s="42"/>
      <c r="G11" s="43"/>
      <c r="H11" s="43"/>
      <c r="I11" s="414"/>
      <c r="J11" s="45"/>
      <c r="K11" s="46"/>
      <c r="L11" s="47"/>
      <c r="M11" s="32"/>
      <c r="N11" s="48"/>
      <c r="O11" s="34"/>
      <c r="P11" s="34"/>
      <c r="Q11" s="34"/>
      <c r="R11" s="34"/>
      <c r="S11" s="34"/>
      <c r="T11" s="36"/>
      <c r="U11" s="36"/>
    </row>
    <row r="12" spans="1:23" x14ac:dyDescent="0.2">
      <c r="A12" s="24"/>
      <c r="B12" s="38"/>
      <c r="C12" s="421" t="s">
        <v>18</v>
      </c>
      <c r="D12" s="422">
        <v>8</v>
      </c>
      <c r="E12" s="416"/>
      <c r="F12" s="42"/>
      <c r="G12" s="43"/>
      <c r="H12" s="52"/>
      <c r="I12" s="414"/>
      <c r="J12" s="45"/>
      <c r="K12" s="46"/>
      <c r="L12" s="47"/>
      <c r="M12" s="32"/>
      <c r="N12" s="48"/>
      <c r="O12" s="34"/>
      <c r="P12" s="34"/>
      <c r="Q12" s="34"/>
      <c r="R12" s="34"/>
      <c r="S12" s="34"/>
      <c r="T12" s="36"/>
      <c r="U12" s="36"/>
    </row>
    <row r="13" spans="1:23" x14ac:dyDescent="0.2">
      <c r="A13" s="24"/>
      <c r="B13" s="38"/>
      <c r="C13" s="32"/>
      <c r="D13" s="51"/>
      <c r="E13" s="32"/>
      <c r="F13" s="52"/>
      <c r="G13" s="53" t="s">
        <v>13</v>
      </c>
      <c r="H13" s="52"/>
      <c r="I13" s="92"/>
      <c r="J13" s="51"/>
      <c r="K13" s="43"/>
      <c r="L13" s="43"/>
      <c r="M13" s="32"/>
      <c r="N13" s="48"/>
      <c r="O13" s="34"/>
      <c r="P13" s="34"/>
      <c r="Q13" s="34"/>
      <c r="R13" s="34"/>
      <c r="S13" s="34"/>
      <c r="T13" s="36"/>
      <c r="U13" s="36"/>
    </row>
    <row r="14" spans="1:23" x14ac:dyDescent="0.2">
      <c r="A14" s="24"/>
      <c r="B14" s="55" t="s">
        <v>14</v>
      </c>
      <c r="C14" s="56"/>
      <c r="D14" s="57"/>
      <c r="E14" s="58"/>
      <c r="F14" s="59"/>
      <c r="G14" s="60" t="s">
        <v>15</v>
      </c>
      <c r="H14" s="61"/>
      <c r="I14" s="62"/>
      <c r="J14" s="63"/>
      <c r="K14" s="64"/>
      <c r="L14" s="64"/>
      <c r="M14" s="58"/>
      <c r="N14" s="65"/>
      <c r="R14" s="36"/>
      <c r="S14" s="34"/>
      <c r="T14" s="66"/>
      <c r="U14" s="66"/>
    </row>
    <row r="15" spans="1:23" ht="20.100000000000001" customHeight="1" x14ac:dyDescent="0.2">
      <c r="A15" s="24"/>
      <c r="B15" s="357">
        <f>ACCUEIL!$B$6</f>
        <v>0.375</v>
      </c>
      <c r="C15" s="67" t="s">
        <v>5</v>
      </c>
      <c r="D15" s="68">
        <f>D5</f>
        <v>1</v>
      </c>
      <c r="E15" s="69"/>
      <c r="F15" s="70"/>
      <c r="G15" s="70" t="s">
        <v>16</v>
      </c>
      <c r="H15" s="71"/>
      <c r="I15" s="69"/>
      <c r="J15" s="72">
        <f>D6</f>
        <v>2</v>
      </c>
      <c r="K15" s="73" t="s">
        <v>7</v>
      </c>
      <c r="L15" s="114">
        <v>1</v>
      </c>
      <c r="M15" s="58"/>
      <c r="N15" s="65"/>
      <c r="S15" s="75"/>
      <c r="T15" s="75"/>
    </row>
    <row r="16" spans="1:23" ht="20.100000000000001" customHeight="1" x14ac:dyDescent="0.2">
      <c r="A16" s="24"/>
      <c r="B16" s="76">
        <f t="shared" ref="B16:B42" si="0">B15+$A$9</f>
        <v>0.38541666666666669</v>
      </c>
      <c r="C16" s="67" t="s">
        <v>9</v>
      </c>
      <c r="D16" s="68">
        <f>D8</f>
        <v>4</v>
      </c>
      <c r="E16" s="69"/>
      <c r="F16" s="70"/>
      <c r="G16" s="70" t="s">
        <v>16</v>
      </c>
      <c r="H16" s="71"/>
      <c r="I16" s="69"/>
      <c r="J16" s="72">
        <f>D7</f>
        <v>3</v>
      </c>
      <c r="K16" s="73" t="s">
        <v>8</v>
      </c>
      <c r="L16" s="114">
        <v>2</v>
      </c>
      <c r="M16" s="58"/>
      <c r="N16" s="65"/>
      <c r="S16" s="77"/>
      <c r="W16" s="77"/>
    </row>
    <row r="17" spans="1:23" ht="20.100000000000001" customHeight="1" x14ac:dyDescent="0.2">
      <c r="A17" s="24"/>
      <c r="B17" s="76">
        <f t="shared" si="0"/>
        <v>0.39583333333333337</v>
      </c>
      <c r="C17" s="67" t="s">
        <v>10</v>
      </c>
      <c r="D17" s="68">
        <f>D9</f>
        <v>5</v>
      </c>
      <c r="E17" s="69"/>
      <c r="F17" s="70"/>
      <c r="G17" s="70" t="s">
        <v>16</v>
      </c>
      <c r="H17" s="71"/>
      <c r="I17" s="69"/>
      <c r="J17" s="72">
        <f>D10</f>
        <v>6</v>
      </c>
      <c r="K17" s="73" t="s">
        <v>11</v>
      </c>
      <c r="L17" s="114">
        <v>3</v>
      </c>
      <c r="M17" s="58"/>
      <c r="N17" s="65"/>
      <c r="R17" s="75"/>
      <c r="S17" s="77"/>
      <c r="W17" s="77"/>
    </row>
    <row r="18" spans="1:23" ht="20.100000000000001" customHeight="1" x14ac:dyDescent="0.2">
      <c r="A18" s="24"/>
      <c r="B18" s="76">
        <f t="shared" si="0"/>
        <v>0.40625000000000006</v>
      </c>
      <c r="C18" s="67" t="s">
        <v>18</v>
      </c>
      <c r="D18" s="68">
        <f>D12</f>
        <v>8</v>
      </c>
      <c r="E18" s="69"/>
      <c r="F18" s="70"/>
      <c r="G18" s="70" t="s">
        <v>16</v>
      </c>
      <c r="H18" s="71"/>
      <c r="I18" s="69"/>
      <c r="J18" s="72">
        <f>D11</f>
        <v>7</v>
      </c>
      <c r="K18" s="73" t="s">
        <v>12</v>
      </c>
      <c r="L18" s="114">
        <v>4</v>
      </c>
      <c r="M18" s="58"/>
      <c r="N18" s="65"/>
      <c r="R18" s="75"/>
      <c r="S18" s="77"/>
      <c r="W18" s="77"/>
    </row>
    <row r="19" spans="1:23" ht="20.100000000000001" customHeight="1" x14ac:dyDescent="0.2">
      <c r="A19" s="24"/>
      <c r="B19" s="76">
        <f t="shared" si="0"/>
        <v>0.41666666666666674</v>
      </c>
      <c r="C19" s="67" t="s">
        <v>5</v>
      </c>
      <c r="D19" s="68">
        <f>D5</f>
        <v>1</v>
      </c>
      <c r="E19" s="69"/>
      <c r="F19" s="70"/>
      <c r="G19" s="70" t="s">
        <v>16</v>
      </c>
      <c r="H19" s="71"/>
      <c r="I19" s="69"/>
      <c r="J19" s="72">
        <f>D7</f>
        <v>3</v>
      </c>
      <c r="K19" s="73" t="s">
        <v>8</v>
      </c>
      <c r="L19" s="114">
        <v>5</v>
      </c>
      <c r="M19" s="58"/>
      <c r="N19" s="65"/>
    </row>
    <row r="20" spans="1:23" ht="20.100000000000001" customHeight="1" x14ac:dyDescent="0.2">
      <c r="A20" s="24"/>
      <c r="B20" s="76">
        <f t="shared" si="0"/>
        <v>0.42708333333333343</v>
      </c>
      <c r="C20" s="67" t="s">
        <v>7</v>
      </c>
      <c r="D20" s="68">
        <f>D6</f>
        <v>2</v>
      </c>
      <c r="E20" s="69"/>
      <c r="F20" s="70"/>
      <c r="G20" s="70" t="s">
        <v>16</v>
      </c>
      <c r="H20" s="71"/>
      <c r="I20" s="69"/>
      <c r="J20" s="72">
        <f>D8</f>
        <v>4</v>
      </c>
      <c r="K20" s="73" t="s">
        <v>9</v>
      </c>
      <c r="L20" s="114">
        <v>6</v>
      </c>
      <c r="M20" s="58"/>
      <c r="N20" s="65"/>
    </row>
    <row r="21" spans="1:23" ht="20.100000000000001" customHeight="1" x14ac:dyDescent="0.2">
      <c r="A21" s="24"/>
      <c r="B21" s="76">
        <f t="shared" si="0"/>
        <v>0.43750000000000011</v>
      </c>
      <c r="C21" s="67" t="s">
        <v>10</v>
      </c>
      <c r="D21" s="68">
        <f>D9</f>
        <v>5</v>
      </c>
      <c r="E21" s="69"/>
      <c r="F21" s="70"/>
      <c r="G21" s="70" t="s">
        <v>16</v>
      </c>
      <c r="H21" s="71"/>
      <c r="I21" s="69"/>
      <c r="J21" s="72">
        <f>D11</f>
        <v>7</v>
      </c>
      <c r="K21" s="73" t="s">
        <v>12</v>
      </c>
      <c r="L21" s="114">
        <v>7</v>
      </c>
      <c r="M21" s="58"/>
      <c r="N21" s="65"/>
      <c r="R21" s="75"/>
    </row>
    <row r="22" spans="1:23" ht="20.100000000000001" customHeight="1" x14ac:dyDescent="0.2">
      <c r="A22" s="24"/>
      <c r="B22" s="76">
        <f t="shared" si="0"/>
        <v>0.4479166666666668</v>
      </c>
      <c r="C22" s="67" t="s">
        <v>11</v>
      </c>
      <c r="D22" s="68">
        <f>D10</f>
        <v>6</v>
      </c>
      <c r="E22" s="69"/>
      <c r="F22" s="70"/>
      <c r="G22" s="70" t="s">
        <v>16</v>
      </c>
      <c r="H22" s="71"/>
      <c r="I22" s="69"/>
      <c r="J22" s="72">
        <f>D12</f>
        <v>8</v>
      </c>
      <c r="K22" s="73" t="s">
        <v>18</v>
      </c>
      <c r="L22" s="114">
        <v>8</v>
      </c>
      <c r="M22" s="58"/>
      <c r="N22" s="65"/>
      <c r="R22" s="75"/>
    </row>
    <row r="23" spans="1:23" ht="20.100000000000001" customHeight="1" x14ac:dyDescent="0.2">
      <c r="A23" s="24"/>
      <c r="B23" s="76">
        <f t="shared" si="0"/>
        <v>0.45833333333333348</v>
      </c>
      <c r="C23" s="67" t="s">
        <v>5</v>
      </c>
      <c r="D23" s="68">
        <f>D5</f>
        <v>1</v>
      </c>
      <c r="E23" s="69"/>
      <c r="F23" s="70"/>
      <c r="G23" s="70" t="s">
        <v>16</v>
      </c>
      <c r="H23" s="71"/>
      <c r="I23" s="69"/>
      <c r="J23" s="72">
        <f>D8</f>
        <v>4</v>
      </c>
      <c r="K23" s="73" t="s">
        <v>9</v>
      </c>
      <c r="L23" s="114">
        <v>9</v>
      </c>
      <c r="M23" s="58"/>
      <c r="N23" s="65"/>
    </row>
    <row r="24" spans="1:23" ht="20.100000000000001" customHeight="1" x14ac:dyDescent="0.2">
      <c r="A24" s="24"/>
      <c r="B24" s="76">
        <f t="shared" si="0"/>
        <v>0.46875000000000017</v>
      </c>
      <c r="C24" s="67" t="s">
        <v>8</v>
      </c>
      <c r="D24" s="68">
        <f>D7</f>
        <v>3</v>
      </c>
      <c r="E24" s="69"/>
      <c r="F24" s="70"/>
      <c r="G24" s="70" t="s">
        <v>16</v>
      </c>
      <c r="H24" s="71"/>
      <c r="I24" s="69"/>
      <c r="J24" s="72">
        <f>D6</f>
        <v>2</v>
      </c>
      <c r="K24" s="73" t="s">
        <v>7</v>
      </c>
      <c r="L24" s="114">
        <v>10</v>
      </c>
      <c r="M24" s="43"/>
      <c r="N24" s="33"/>
      <c r="O24" s="78"/>
      <c r="P24" s="79"/>
      <c r="Q24" s="78"/>
    </row>
    <row r="25" spans="1:23" ht="20.100000000000001" customHeight="1" x14ac:dyDescent="0.2">
      <c r="A25" s="24"/>
      <c r="B25" s="76">
        <f t="shared" si="0"/>
        <v>0.47916666666666685</v>
      </c>
      <c r="C25" s="80" t="s">
        <v>11</v>
      </c>
      <c r="D25" s="81">
        <f>D10</f>
        <v>6</v>
      </c>
      <c r="E25" s="69"/>
      <c r="F25" s="70"/>
      <c r="G25" s="70" t="s">
        <v>16</v>
      </c>
      <c r="H25" s="71"/>
      <c r="I25" s="69"/>
      <c r="J25" s="72">
        <f>D11</f>
        <v>7</v>
      </c>
      <c r="K25" s="73" t="s">
        <v>12</v>
      </c>
      <c r="L25" s="114">
        <v>11</v>
      </c>
      <c r="M25" s="43"/>
      <c r="N25" s="33"/>
      <c r="O25" s="78"/>
      <c r="P25" s="79"/>
      <c r="Q25" s="78"/>
      <c r="R25" s="75"/>
    </row>
    <row r="26" spans="1:23" ht="20.100000000000001" customHeight="1" x14ac:dyDescent="0.2">
      <c r="A26" s="24"/>
      <c r="B26" s="76">
        <f t="shared" si="0"/>
        <v>0.48958333333333354</v>
      </c>
      <c r="C26" s="80" t="s">
        <v>10</v>
      </c>
      <c r="D26" s="81">
        <f>D9</f>
        <v>5</v>
      </c>
      <c r="E26" s="69"/>
      <c r="F26" s="70"/>
      <c r="G26" s="70" t="s">
        <v>16</v>
      </c>
      <c r="H26" s="71"/>
      <c r="I26" s="69"/>
      <c r="J26" s="72">
        <f>D12</f>
        <v>8</v>
      </c>
      <c r="K26" s="73" t="s">
        <v>18</v>
      </c>
      <c r="L26" s="114">
        <v>12</v>
      </c>
      <c r="M26" s="58"/>
      <c r="N26" s="65"/>
      <c r="O26" s="79"/>
      <c r="P26" s="79"/>
      <c r="Q26" s="82"/>
      <c r="R26" s="75"/>
    </row>
    <row r="27" spans="1:23" ht="20.100000000000001" customHeight="1" x14ac:dyDescent="0.2">
      <c r="A27" s="24"/>
      <c r="B27" s="76">
        <f t="shared" si="0"/>
        <v>0.50000000000000022</v>
      </c>
      <c r="C27" s="80" t="s">
        <v>5</v>
      </c>
      <c r="D27" s="81">
        <f>D5</f>
        <v>1</v>
      </c>
      <c r="E27" s="69"/>
      <c r="F27" s="70"/>
      <c r="G27" s="70" t="s">
        <v>16</v>
      </c>
      <c r="H27" s="71"/>
      <c r="I27" s="69"/>
      <c r="J27" s="72">
        <f>D10</f>
        <v>6</v>
      </c>
      <c r="K27" s="73" t="s">
        <v>11</v>
      </c>
      <c r="L27" s="114">
        <v>13</v>
      </c>
      <c r="M27" s="58"/>
      <c r="N27" s="65"/>
      <c r="O27" s="79"/>
      <c r="P27" s="79"/>
      <c r="Q27" s="82"/>
    </row>
    <row r="28" spans="1:23" ht="20.100000000000001" customHeight="1" x14ac:dyDescent="0.2">
      <c r="A28" s="24"/>
      <c r="B28" s="76">
        <f t="shared" si="0"/>
        <v>0.51041666666666685</v>
      </c>
      <c r="C28" s="67" t="s">
        <v>8</v>
      </c>
      <c r="D28" s="68">
        <f>D7</f>
        <v>3</v>
      </c>
      <c r="E28" s="69"/>
      <c r="F28" s="70"/>
      <c r="G28" s="70" t="s">
        <v>16</v>
      </c>
      <c r="H28" s="71"/>
      <c r="I28" s="69"/>
      <c r="J28" s="72">
        <f>D12</f>
        <v>8</v>
      </c>
      <c r="K28" s="73" t="s">
        <v>18</v>
      </c>
      <c r="L28" s="114">
        <v>14</v>
      </c>
      <c r="M28" s="92"/>
      <c r="N28" s="93"/>
      <c r="O28" s="79"/>
      <c r="P28" s="79"/>
      <c r="Q28" s="82"/>
    </row>
    <row r="29" spans="1:23" ht="20.100000000000001" customHeight="1" x14ac:dyDescent="0.2">
      <c r="A29" s="24"/>
      <c r="B29" s="76">
        <f t="shared" si="0"/>
        <v>0.52083333333333348</v>
      </c>
      <c r="C29" s="67" t="s">
        <v>9</v>
      </c>
      <c r="D29" s="68">
        <f>D8</f>
        <v>4</v>
      </c>
      <c r="E29" s="69"/>
      <c r="F29" s="70"/>
      <c r="G29" s="70" t="s">
        <v>16</v>
      </c>
      <c r="H29" s="71"/>
      <c r="I29" s="69"/>
      <c r="J29" s="72">
        <f>D11</f>
        <v>7</v>
      </c>
      <c r="K29" s="73" t="s">
        <v>12</v>
      </c>
      <c r="L29" s="114">
        <v>15</v>
      </c>
      <c r="M29" s="92"/>
      <c r="N29" s="93"/>
      <c r="O29" s="79"/>
      <c r="P29" s="79"/>
      <c r="Q29" s="82"/>
      <c r="R29" s="75"/>
    </row>
    <row r="30" spans="1:23" ht="20.100000000000001" customHeight="1" x14ac:dyDescent="0.2">
      <c r="A30" s="24"/>
      <c r="B30" s="76">
        <f t="shared" si="0"/>
        <v>0.53125000000000011</v>
      </c>
      <c r="C30" s="67" t="s">
        <v>7</v>
      </c>
      <c r="D30" s="68">
        <f>D6</f>
        <v>2</v>
      </c>
      <c r="E30" s="69"/>
      <c r="F30" s="70"/>
      <c r="G30" s="70" t="s">
        <v>16</v>
      </c>
      <c r="H30" s="71"/>
      <c r="I30" s="69"/>
      <c r="J30" s="72">
        <f>D9</f>
        <v>5</v>
      </c>
      <c r="K30" s="73" t="s">
        <v>10</v>
      </c>
      <c r="L30" s="114">
        <v>16</v>
      </c>
      <c r="M30" s="58"/>
      <c r="N30" s="65"/>
      <c r="O30" s="79"/>
      <c r="P30" s="79"/>
      <c r="Q30" s="82"/>
      <c r="R30" s="75"/>
    </row>
    <row r="31" spans="1:23" ht="20.100000000000001" customHeight="1" x14ac:dyDescent="0.2">
      <c r="A31" s="94"/>
      <c r="B31" s="76">
        <f t="shared" si="0"/>
        <v>0.54166666666666674</v>
      </c>
      <c r="C31" s="67" t="s">
        <v>9</v>
      </c>
      <c r="D31" s="95">
        <f>D8</f>
        <v>4</v>
      </c>
      <c r="E31" s="69"/>
      <c r="F31" s="70"/>
      <c r="G31" s="70" t="s">
        <v>16</v>
      </c>
      <c r="H31" s="71"/>
      <c r="I31" s="69"/>
      <c r="J31" s="72">
        <f>D12</f>
        <v>8</v>
      </c>
      <c r="K31" s="73" t="s">
        <v>18</v>
      </c>
      <c r="L31" s="114">
        <v>17</v>
      </c>
      <c r="M31" s="58"/>
      <c r="N31" s="65"/>
      <c r="O31" s="79"/>
      <c r="P31" s="79"/>
      <c r="Q31" s="82"/>
    </row>
    <row r="32" spans="1:23" ht="20.100000000000001" customHeight="1" x14ac:dyDescent="0.2">
      <c r="A32" s="94"/>
      <c r="B32" s="76">
        <f t="shared" si="0"/>
        <v>0.55208333333333337</v>
      </c>
      <c r="C32" s="67" t="s">
        <v>7</v>
      </c>
      <c r="D32" s="95">
        <f>D6</f>
        <v>2</v>
      </c>
      <c r="E32" s="69"/>
      <c r="F32" s="70"/>
      <c r="G32" s="70" t="s">
        <v>16</v>
      </c>
      <c r="H32" s="71"/>
      <c r="I32" s="69"/>
      <c r="J32" s="72">
        <f>D10</f>
        <v>6</v>
      </c>
      <c r="K32" s="73" t="s">
        <v>11</v>
      </c>
      <c r="L32" s="114">
        <v>18</v>
      </c>
      <c r="M32" s="92"/>
      <c r="N32" s="93"/>
      <c r="O32" s="79"/>
      <c r="P32" s="79"/>
      <c r="Q32" s="82"/>
    </row>
    <row r="33" spans="1:21" ht="20.100000000000001" customHeight="1" x14ac:dyDescent="0.2">
      <c r="A33" s="94"/>
      <c r="B33" s="76">
        <f t="shared" si="0"/>
        <v>0.5625</v>
      </c>
      <c r="C33" s="67" t="s">
        <v>5</v>
      </c>
      <c r="D33" s="68">
        <f>D5</f>
        <v>1</v>
      </c>
      <c r="E33" s="69"/>
      <c r="F33" s="70"/>
      <c r="G33" s="70" t="s">
        <v>16</v>
      </c>
      <c r="H33" s="71"/>
      <c r="I33" s="69"/>
      <c r="J33" s="72">
        <f>D9</f>
        <v>5</v>
      </c>
      <c r="K33" s="73" t="s">
        <v>10</v>
      </c>
      <c r="L33" s="114">
        <v>19</v>
      </c>
      <c r="M33" s="92"/>
      <c r="N33" s="93"/>
      <c r="O33" s="79"/>
      <c r="P33" s="79"/>
      <c r="Q33" s="82"/>
      <c r="R33" s="75"/>
    </row>
    <row r="34" spans="1:21" ht="20.100000000000001" customHeight="1" x14ac:dyDescent="0.2">
      <c r="A34" s="94"/>
      <c r="B34" s="76">
        <f t="shared" si="0"/>
        <v>0.57291666666666663</v>
      </c>
      <c r="C34" s="67" t="s">
        <v>8</v>
      </c>
      <c r="D34" s="68">
        <f>D7</f>
        <v>3</v>
      </c>
      <c r="E34" s="69"/>
      <c r="F34" s="70"/>
      <c r="G34" s="70" t="s">
        <v>16</v>
      </c>
      <c r="H34" s="71"/>
      <c r="I34" s="69"/>
      <c r="J34" s="72">
        <f>D11</f>
        <v>7</v>
      </c>
      <c r="K34" s="73" t="s">
        <v>12</v>
      </c>
      <c r="L34" s="114">
        <v>20</v>
      </c>
      <c r="M34" s="25"/>
      <c r="N34" s="65"/>
      <c r="R34" s="75"/>
    </row>
    <row r="35" spans="1:21" ht="20.100000000000001" customHeight="1" x14ac:dyDescent="0.2">
      <c r="A35" s="94"/>
      <c r="B35" s="76">
        <f t="shared" si="0"/>
        <v>0.58333333333333326</v>
      </c>
      <c r="C35" s="67" t="s">
        <v>5</v>
      </c>
      <c r="D35" s="68">
        <f>D5</f>
        <v>1</v>
      </c>
      <c r="E35" s="69"/>
      <c r="F35" s="70"/>
      <c r="G35" s="70" t="s">
        <v>16</v>
      </c>
      <c r="H35" s="71"/>
      <c r="I35" s="69"/>
      <c r="J35" s="72">
        <f>D12</f>
        <v>8</v>
      </c>
      <c r="K35" s="73" t="s">
        <v>18</v>
      </c>
      <c r="L35" s="114">
        <v>21</v>
      </c>
      <c r="M35" s="25"/>
      <c r="N35" s="65"/>
    </row>
    <row r="36" spans="1:21" ht="20.100000000000001" customHeight="1" x14ac:dyDescent="0.2">
      <c r="A36" s="24"/>
      <c r="B36" s="76">
        <f t="shared" si="0"/>
        <v>0.59374999999999989</v>
      </c>
      <c r="C36" s="67" t="s">
        <v>7</v>
      </c>
      <c r="D36" s="68">
        <f>D6</f>
        <v>2</v>
      </c>
      <c r="E36" s="69"/>
      <c r="F36" s="70"/>
      <c r="G36" s="70" t="s">
        <v>16</v>
      </c>
      <c r="H36" s="71"/>
      <c r="I36" s="69"/>
      <c r="J36" s="72">
        <f>D11</f>
        <v>7</v>
      </c>
      <c r="K36" s="73" t="s">
        <v>12</v>
      </c>
      <c r="L36" s="114">
        <v>22</v>
      </c>
      <c r="M36" s="58"/>
      <c r="N36" s="65"/>
    </row>
    <row r="37" spans="1:21" ht="20.100000000000001" customHeight="1" x14ac:dyDescent="0.2">
      <c r="A37" s="24"/>
      <c r="B37" s="76">
        <f t="shared" si="0"/>
        <v>0.60416666666666652</v>
      </c>
      <c r="C37" s="67" t="s">
        <v>8</v>
      </c>
      <c r="D37" s="68">
        <f>D7</f>
        <v>3</v>
      </c>
      <c r="E37" s="69"/>
      <c r="F37" s="70"/>
      <c r="G37" s="70" t="s">
        <v>16</v>
      </c>
      <c r="H37" s="71"/>
      <c r="I37" s="69"/>
      <c r="J37" s="72">
        <f>D10</f>
        <v>6</v>
      </c>
      <c r="K37" s="73" t="s">
        <v>11</v>
      </c>
      <c r="L37" s="114">
        <v>23</v>
      </c>
      <c r="M37" s="84"/>
      <c r="N37" s="93"/>
      <c r="O37" s="75"/>
      <c r="P37" s="96"/>
      <c r="Q37" s="79"/>
      <c r="R37" s="75"/>
    </row>
    <row r="38" spans="1:21" ht="20.100000000000001" customHeight="1" x14ac:dyDescent="0.2">
      <c r="A38" s="24"/>
      <c r="B38" s="76">
        <f t="shared" si="0"/>
        <v>0.61458333333333315</v>
      </c>
      <c r="C38" s="67" t="s">
        <v>9</v>
      </c>
      <c r="D38" s="68">
        <f>D8</f>
        <v>4</v>
      </c>
      <c r="E38" s="69"/>
      <c r="F38" s="70"/>
      <c r="G38" s="70" t="s">
        <v>16</v>
      </c>
      <c r="H38" s="71"/>
      <c r="I38" s="69"/>
      <c r="J38" s="72">
        <f>D9</f>
        <v>5</v>
      </c>
      <c r="K38" s="73" t="s">
        <v>10</v>
      </c>
      <c r="L38" s="114">
        <v>24</v>
      </c>
      <c r="M38" s="84"/>
      <c r="N38" s="93"/>
      <c r="O38" s="75"/>
      <c r="P38" s="96"/>
      <c r="Q38" s="79"/>
      <c r="R38" s="75"/>
    </row>
    <row r="39" spans="1:21" ht="20.100000000000001" customHeight="1" x14ac:dyDescent="0.2">
      <c r="A39" s="24"/>
      <c r="B39" s="76">
        <f t="shared" si="0"/>
        <v>0.62499999999999978</v>
      </c>
      <c r="C39" s="67" t="s">
        <v>5</v>
      </c>
      <c r="D39" s="68">
        <f>D5</f>
        <v>1</v>
      </c>
      <c r="E39" s="69"/>
      <c r="F39" s="70"/>
      <c r="G39" s="70" t="s">
        <v>16</v>
      </c>
      <c r="H39" s="71"/>
      <c r="I39" s="69"/>
      <c r="J39" s="72">
        <f>D11</f>
        <v>7</v>
      </c>
      <c r="K39" s="73" t="s">
        <v>12</v>
      </c>
      <c r="L39" s="114">
        <v>25</v>
      </c>
      <c r="M39" s="58"/>
      <c r="N39" s="65"/>
    </row>
    <row r="40" spans="1:21" ht="20.100000000000001" customHeight="1" x14ac:dyDescent="0.2">
      <c r="A40" s="24"/>
      <c r="B40" s="76">
        <f t="shared" si="0"/>
        <v>0.63541666666666641</v>
      </c>
      <c r="C40" s="67" t="s">
        <v>7</v>
      </c>
      <c r="D40" s="68">
        <f>D6</f>
        <v>2</v>
      </c>
      <c r="E40" s="69"/>
      <c r="F40" s="70"/>
      <c r="G40" s="70" t="s">
        <v>16</v>
      </c>
      <c r="H40" s="71"/>
      <c r="I40" s="69"/>
      <c r="J40" s="72">
        <f>D12</f>
        <v>8</v>
      </c>
      <c r="K40" s="73" t="s">
        <v>18</v>
      </c>
      <c r="L40" s="114">
        <v>26</v>
      </c>
      <c r="M40" s="58"/>
      <c r="N40" s="65"/>
    </row>
    <row r="41" spans="1:21" ht="20.100000000000001" customHeight="1" x14ac:dyDescent="0.2">
      <c r="A41" s="24"/>
      <c r="B41" s="76">
        <f t="shared" si="0"/>
        <v>0.64583333333333304</v>
      </c>
      <c r="C41" s="67" t="s">
        <v>8</v>
      </c>
      <c r="D41" s="68">
        <f>D7</f>
        <v>3</v>
      </c>
      <c r="E41" s="69"/>
      <c r="F41" s="70"/>
      <c r="G41" s="70" t="s">
        <v>16</v>
      </c>
      <c r="H41" s="71"/>
      <c r="I41" s="69"/>
      <c r="J41" s="72">
        <f>D9</f>
        <v>5</v>
      </c>
      <c r="K41" s="73" t="s">
        <v>10</v>
      </c>
      <c r="L41" s="114">
        <v>27</v>
      </c>
      <c r="M41" s="97"/>
      <c r="N41" s="65"/>
    </row>
    <row r="42" spans="1:21" ht="20.100000000000001" customHeight="1" x14ac:dyDescent="0.2">
      <c r="A42" s="24"/>
      <c r="B42" s="76">
        <f t="shared" si="0"/>
        <v>0.65624999999999967</v>
      </c>
      <c r="C42" s="67" t="s">
        <v>9</v>
      </c>
      <c r="D42" s="68">
        <f>D8</f>
        <v>4</v>
      </c>
      <c r="E42" s="69"/>
      <c r="F42" s="70"/>
      <c r="G42" s="70" t="s">
        <v>16</v>
      </c>
      <c r="H42" s="71"/>
      <c r="I42" s="69"/>
      <c r="J42" s="72">
        <f>D10</f>
        <v>6</v>
      </c>
      <c r="K42" s="73" t="s">
        <v>11</v>
      </c>
      <c r="L42" s="114">
        <v>28</v>
      </c>
      <c r="M42" s="58"/>
      <c r="N42" s="65"/>
      <c r="R42" s="35"/>
      <c r="S42" s="96"/>
      <c r="T42" s="96"/>
      <c r="U42" s="98"/>
    </row>
    <row r="43" spans="1:21" ht="9" customHeight="1" x14ac:dyDescent="0.2">
      <c r="A43" s="24"/>
      <c r="B43" s="99"/>
      <c r="C43" s="100"/>
      <c r="D43" s="45"/>
      <c r="E43" s="85"/>
      <c r="F43" s="19"/>
      <c r="G43" s="19"/>
      <c r="H43" s="21"/>
      <c r="I43" s="101"/>
      <c r="J43" s="45"/>
      <c r="K43" s="19"/>
      <c r="L43" s="102"/>
      <c r="M43" s="58"/>
      <c r="N43" s="65"/>
      <c r="R43" s="35"/>
      <c r="S43" s="96"/>
      <c r="T43" s="96"/>
      <c r="U43" s="98"/>
    </row>
    <row r="44" spans="1:21" ht="9" customHeight="1" x14ac:dyDescent="0.2">
      <c r="A44" s="24"/>
      <c r="B44" s="99"/>
      <c r="C44" s="100"/>
      <c r="D44" s="45"/>
      <c r="E44" s="85"/>
      <c r="F44" s="19"/>
      <c r="G44" s="19"/>
      <c r="H44" s="21"/>
      <c r="I44" s="101"/>
      <c r="J44" s="45"/>
      <c r="K44" s="19"/>
      <c r="L44" s="102"/>
      <c r="M44" s="58"/>
      <c r="N44" s="65"/>
      <c r="R44" s="35"/>
      <c r="S44" s="96"/>
      <c r="T44" s="96"/>
      <c r="U44" s="98"/>
    </row>
    <row r="45" spans="1:21" ht="9" customHeight="1" x14ac:dyDescent="0.2">
      <c r="A45" s="103"/>
      <c r="B45" s="104"/>
      <c r="C45" s="105"/>
      <c r="D45" s="106"/>
      <c r="E45" s="104"/>
      <c r="F45" s="107"/>
      <c r="G45" s="104"/>
      <c r="H45" s="107"/>
      <c r="I45" s="104"/>
      <c r="J45" s="106"/>
      <c r="K45" s="107"/>
      <c r="L45" s="107"/>
      <c r="M45" s="104"/>
      <c r="N45" s="108"/>
      <c r="R45" s="75"/>
      <c r="S45" s="79"/>
      <c r="T45" s="79"/>
      <c r="U45" s="79"/>
    </row>
    <row r="46" spans="1:21" x14ac:dyDescent="0.2">
      <c r="C46" s="77"/>
      <c r="L46" s="98"/>
      <c r="R46" s="75"/>
      <c r="S46" s="79"/>
      <c r="T46" s="79"/>
      <c r="U46" s="79"/>
    </row>
    <row r="47" spans="1:21" x14ac:dyDescent="0.2">
      <c r="C47" s="77"/>
      <c r="L47" s="98"/>
      <c r="R47" s="75"/>
      <c r="S47" s="79"/>
      <c r="T47" s="79"/>
      <c r="U47" s="79"/>
    </row>
    <row r="48" spans="1:21" x14ac:dyDescent="0.2">
      <c r="C48" s="77"/>
      <c r="L48" s="98"/>
      <c r="R48" s="75"/>
      <c r="S48" s="79"/>
      <c r="T48" s="79"/>
      <c r="U48" s="79"/>
    </row>
  </sheetData>
  <printOptions horizontalCentered="1"/>
  <pageMargins left="0.19652777777777777" right="0.19652777777777777" top="1.3305555555555555" bottom="0.78749999999999998" header="0.78749999999999998" footer="0.51180555555555551"/>
  <pageSetup paperSize="9" scale="83" firstPageNumber="0" orientation="portrait" horizontalDpi="300" verticalDpi="300" r:id="rId1"/>
  <headerFooter alignWithMargins="0">
    <oddHeader>&amp;C&amp;14 TOURNOI VETERAN DES JAMBES  DE BOIS</oddHeader>
    <oddFooter>&amp;C&amp;6 AFFILIATION FFF N° 503172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50"/>
  <sheetViews>
    <sheetView view="pageBreakPreview" topLeftCell="A26" zoomScaleNormal="121" zoomScaleSheetLayoutView="100" workbookViewId="0">
      <selection activeCell="B17" sqref="B17"/>
    </sheetView>
  </sheetViews>
  <sheetFormatPr baseColWidth="10" defaultColWidth="11.5703125" defaultRowHeight="15" x14ac:dyDescent="0.2"/>
  <cols>
    <col min="1" max="1" width="11.2851562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10.140625" customWidth="1"/>
    <col min="15" max="17" width="1.85546875" customWidth="1"/>
  </cols>
  <sheetData>
    <row r="1" spans="1:21" s="432" customFormat="1" x14ac:dyDescent="0.2">
      <c r="A1" s="463" t="s">
        <v>0</v>
      </c>
      <c r="D1" s="461" t="s">
        <v>6</v>
      </c>
      <c r="F1" s="433"/>
      <c r="H1" s="433"/>
      <c r="J1" s="465" t="s">
        <v>19</v>
      </c>
      <c r="K1" s="433"/>
      <c r="L1" s="433"/>
    </row>
    <row r="2" spans="1:21" s="432" customFormat="1" x14ac:dyDescent="0.2">
      <c r="A2" s="464">
        <v>6.9444444444444441E-3</v>
      </c>
      <c r="D2" s="462">
        <v>3.472222222222222E-3</v>
      </c>
      <c r="E2" s="503">
        <f>D2+A2</f>
        <v>1.0416666666666666E-2</v>
      </c>
      <c r="F2" s="504"/>
      <c r="G2" s="504"/>
      <c r="H2" s="504"/>
      <c r="I2" s="504"/>
      <c r="J2" s="466">
        <v>0.40625</v>
      </c>
      <c r="K2" s="433"/>
      <c r="L2" s="433"/>
    </row>
    <row r="3" spans="1:21" s="14" customFormat="1" ht="9" customHeight="1" x14ac:dyDescent="0.25">
      <c r="A3" s="3"/>
      <c r="B3" s="4"/>
      <c r="C3" s="5"/>
      <c r="D3" s="6"/>
      <c r="E3" s="5"/>
      <c r="F3" s="7"/>
      <c r="G3" s="5"/>
      <c r="H3" s="8"/>
      <c r="I3" s="8"/>
      <c r="J3" s="6"/>
      <c r="K3" s="7"/>
      <c r="L3" s="9"/>
      <c r="M3" s="5"/>
      <c r="N3" s="10"/>
      <c r="O3" s="11"/>
      <c r="P3" s="11"/>
      <c r="Q3" s="11"/>
      <c r="R3" s="12"/>
      <c r="S3" s="11"/>
      <c r="T3" s="13"/>
      <c r="U3" s="13"/>
    </row>
    <row r="4" spans="1:21" s="14" customFormat="1" ht="9" customHeight="1" x14ac:dyDescent="0.25">
      <c r="A4" s="15"/>
      <c r="B4" s="16"/>
      <c r="C4" s="17"/>
      <c r="D4" s="18"/>
      <c r="E4" s="17"/>
      <c r="F4" s="19"/>
      <c r="G4" s="17"/>
      <c r="H4" s="20"/>
      <c r="I4" s="21"/>
      <c r="J4" s="18"/>
      <c r="K4" s="19"/>
      <c r="L4" s="22"/>
      <c r="M4" s="17"/>
      <c r="N4" s="23"/>
      <c r="O4" s="11"/>
      <c r="P4" s="11"/>
      <c r="Q4" s="11"/>
      <c r="R4" s="12"/>
      <c r="S4" s="11"/>
      <c r="T4" s="13"/>
      <c r="U4" s="13"/>
    </row>
    <row r="5" spans="1:21" s="14" customFormat="1" ht="9" customHeight="1" x14ac:dyDescent="0.25">
      <c r="A5" s="15"/>
      <c r="B5" s="16"/>
      <c r="C5" s="17"/>
      <c r="D5" s="18"/>
      <c r="E5" s="17"/>
      <c r="F5" s="19"/>
      <c r="G5" s="17"/>
      <c r="H5" s="20"/>
      <c r="I5" s="21"/>
      <c r="J5" s="18"/>
      <c r="K5" s="19"/>
      <c r="L5" s="22"/>
      <c r="M5" s="17"/>
      <c r="N5" s="23"/>
      <c r="O5" s="11"/>
      <c r="P5" s="11"/>
      <c r="Q5" s="11"/>
      <c r="R5" s="12"/>
      <c r="S5" s="11"/>
      <c r="T5" s="13"/>
      <c r="U5" s="13"/>
    </row>
    <row r="6" spans="1:21" ht="15.75" x14ac:dyDescent="0.25">
      <c r="B6" s="25"/>
      <c r="C6" s="26"/>
      <c r="D6" s="27" t="s">
        <v>1</v>
      </c>
      <c r="E6" s="28" t="s">
        <v>2</v>
      </c>
      <c r="F6" s="29" t="s">
        <v>3</v>
      </c>
      <c r="G6" s="30"/>
      <c r="H6" s="64"/>
      <c r="I6" s="109"/>
      <c r="J6" s="110" t="s">
        <v>4</v>
      </c>
      <c r="K6" s="111" t="s">
        <v>2</v>
      </c>
      <c r="L6" s="112" t="s">
        <v>3</v>
      </c>
      <c r="M6" s="32"/>
      <c r="N6" s="33"/>
      <c r="O6" s="34"/>
      <c r="P6" s="34"/>
      <c r="Q6" s="34"/>
      <c r="R6" s="35"/>
      <c r="S6" s="34"/>
      <c r="T6" s="36"/>
      <c r="U6" s="36"/>
    </row>
    <row r="7" spans="1:21" x14ac:dyDescent="0.2">
      <c r="B7" s="38"/>
      <c r="C7" s="39" t="s">
        <v>5</v>
      </c>
      <c r="D7" s="40">
        <v>1</v>
      </c>
      <c r="E7" s="41">
        <f>CL($E$17,$I$17)+CL($E$21,$I$21)+CL($E$25,$I$25)+CL($E$29,$I$29)+CL($E$35,$I$35)+CL($E$37,$I$37)+CL($E$41,$I$41)</f>
        <v>0</v>
      </c>
      <c r="F7" s="42">
        <f>$E$17-$I$17+$E$21-$I$21+$E$25-$I$25+$E$29-$I$29+$E$35-$I$35+$E$37-$I$37+$E$41-$I$41</f>
        <v>0</v>
      </c>
      <c r="G7" s="43"/>
      <c r="H7" s="64"/>
      <c r="I7" s="113">
        <v>1</v>
      </c>
      <c r="J7" s="437"/>
      <c r="K7" s="467"/>
      <c r="L7" s="448"/>
      <c r="M7" s="32"/>
      <c r="N7" s="48"/>
      <c r="O7" s="34"/>
      <c r="P7" s="34"/>
      <c r="Q7" s="34"/>
      <c r="R7" s="34"/>
      <c r="S7" s="34"/>
      <c r="T7" s="36"/>
      <c r="U7" s="36"/>
    </row>
    <row r="8" spans="1:21" x14ac:dyDescent="0.2">
      <c r="B8" s="38"/>
      <c r="C8" s="39" t="s">
        <v>7</v>
      </c>
      <c r="D8" s="40">
        <v>2</v>
      </c>
      <c r="E8" s="41">
        <f>CL($I$17,$E$17)+CL($E$22,$I$22)+CL($I$26,$E$26)+CL($E$32,$I$32)+CL($E$34,$I$34)+CL($E$38,$I$38)+CL($E$42,$I$42)</f>
        <v>0</v>
      </c>
      <c r="F8" s="42">
        <f>$I$17-$E$17+$E$22-$I$22+$I$26-$E$26+$E$32-$I$32+$E$34-$I$34+$E$38-$I$38+$E$42-$I$42</f>
        <v>0</v>
      </c>
      <c r="G8" s="43"/>
      <c r="H8" s="64"/>
      <c r="I8" s="113">
        <v>2</v>
      </c>
      <c r="J8" s="437"/>
      <c r="K8" s="467"/>
      <c r="L8" s="448"/>
      <c r="M8" s="32"/>
      <c r="N8" s="48"/>
      <c r="O8" s="34"/>
      <c r="P8" s="34"/>
      <c r="Q8" s="34"/>
      <c r="R8" s="34"/>
      <c r="S8" s="34"/>
      <c r="T8" s="36"/>
      <c r="U8" s="36"/>
    </row>
    <row r="9" spans="1:21" x14ac:dyDescent="0.2">
      <c r="B9" s="38"/>
      <c r="C9" s="39" t="s">
        <v>8</v>
      </c>
      <c r="D9" s="40">
        <v>3</v>
      </c>
      <c r="E9" s="41">
        <f>CL($I$18,$E$18)+CL($I$21,$E$21)+CL($E$26,$I$26)+CL($E$30,$I$30)+CL($E$36,$I$36)+CL($E$39,$I$39)+CL($E$43,$I$43)</f>
        <v>0</v>
      </c>
      <c r="F9" s="42">
        <f>$I$18-$E$18+$I$21-$E$21+$E$26-$I$26+$E$30-$I$30+$E$36-$I$36+$E$39-$I$39+$E$43-$I$43</f>
        <v>0</v>
      </c>
      <c r="G9" s="43"/>
      <c r="H9" s="64"/>
      <c r="I9" s="113">
        <v>3</v>
      </c>
      <c r="J9" s="437"/>
      <c r="K9" s="467"/>
      <c r="L9" s="448"/>
      <c r="M9" s="32"/>
      <c r="N9" s="48"/>
      <c r="O9" s="34"/>
      <c r="P9" s="34"/>
      <c r="Q9" s="34"/>
      <c r="R9" s="34"/>
      <c r="S9" s="34"/>
      <c r="T9" s="36"/>
      <c r="U9" s="36"/>
    </row>
    <row r="10" spans="1:21" x14ac:dyDescent="0.2">
      <c r="A10" s="49"/>
      <c r="B10" s="38"/>
      <c r="C10" s="39" t="s">
        <v>9</v>
      </c>
      <c r="D10" s="40">
        <v>4</v>
      </c>
      <c r="E10" s="41">
        <f>CL($E$18,$I$18)+CL($I$22,$E$22)+CL($I$25,$E$25)+CL($E$31,$I$31)+CL($E$33,$I$33)+CL($E$40,$I$40)+CL($E$44,$I$44)</f>
        <v>0</v>
      </c>
      <c r="F10" s="42">
        <f>$E$18-$I$18+$I$22-$E$22+$I$25-$E$25+$E$31-$I$31-$I$33+$E$33+$E$40-$I$40+$E$44-$I$44</f>
        <v>0</v>
      </c>
      <c r="G10" s="43"/>
      <c r="H10" s="52"/>
      <c r="I10" s="113">
        <v>4</v>
      </c>
      <c r="J10" s="437"/>
      <c r="K10" s="467"/>
      <c r="L10" s="448"/>
      <c r="M10" s="32"/>
      <c r="N10" s="48"/>
      <c r="O10" s="34"/>
      <c r="P10" s="34"/>
      <c r="Q10" s="34"/>
      <c r="R10" s="34"/>
      <c r="S10" s="34"/>
      <c r="T10" s="36"/>
      <c r="U10" s="36"/>
    </row>
    <row r="11" spans="1:21" x14ac:dyDescent="0.2">
      <c r="B11" s="38"/>
      <c r="C11" s="39" t="s">
        <v>10</v>
      </c>
      <c r="D11" s="40">
        <v>5</v>
      </c>
      <c r="E11" s="41">
        <f>CL($E$19,$I$19)+CL($E$23,$I$23)+CL($E$28,$I$28)+CL($I$32,$E$32)+CL($I$35,$E$35)+CL($I$40,$E$40)+CL($I$43,$E$43)</f>
        <v>0</v>
      </c>
      <c r="F11" s="42">
        <f>$E$19-$I$19+$E$23-$I$23+$E$28-$I$28+$I$32-$E$32+$I$35-$E$35+$I$40-$E$40+$I$43-$E$43</f>
        <v>0</v>
      </c>
      <c r="G11" s="43"/>
      <c r="H11" s="52"/>
      <c r="I11" s="113">
        <v>5</v>
      </c>
      <c r="J11" s="437"/>
      <c r="K11" s="467"/>
      <c r="L11" s="448"/>
      <c r="M11" s="32"/>
      <c r="N11" s="48"/>
      <c r="O11" s="34"/>
      <c r="P11" s="34"/>
      <c r="Q11" s="34"/>
      <c r="R11" s="34"/>
      <c r="S11" s="34"/>
      <c r="T11" s="36"/>
      <c r="U11" s="36"/>
    </row>
    <row r="12" spans="1:21" x14ac:dyDescent="0.2">
      <c r="A12" s="24"/>
      <c r="B12" s="38"/>
      <c r="C12" s="39" t="s">
        <v>11</v>
      </c>
      <c r="D12" s="40">
        <v>6</v>
      </c>
      <c r="E12" s="41">
        <f>CL($I$19,$E$19)+CL($E$24,$I$24)+CL($E$27,$I$27)+CL($I$29,$E$29)+CL($I$34,$E$34)+CL($I$39,$E$39)+CL($I$44,$E$44)</f>
        <v>0</v>
      </c>
      <c r="F12" s="42">
        <f>$I$19-$E$19+$E$24-$I$24+$E$27-$I$27+$I$29-$E$29+$I$34-$E$34+$I$39-$E$39+$I$44-$E$44</f>
        <v>0</v>
      </c>
      <c r="G12" s="43"/>
      <c r="H12" s="64"/>
      <c r="I12" s="113">
        <v>6</v>
      </c>
      <c r="J12" s="437"/>
      <c r="K12" s="467"/>
      <c r="L12" s="448"/>
      <c r="M12" s="32"/>
      <c r="N12" s="48"/>
      <c r="O12" s="34"/>
      <c r="P12" s="34"/>
      <c r="Q12" s="34"/>
      <c r="R12" s="34"/>
      <c r="S12" s="34"/>
      <c r="T12" s="36"/>
      <c r="U12" s="36"/>
    </row>
    <row r="13" spans="1:21" x14ac:dyDescent="0.2">
      <c r="A13" s="24"/>
      <c r="B13" s="38"/>
      <c r="C13" s="39" t="s">
        <v>12</v>
      </c>
      <c r="D13" s="40">
        <v>7</v>
      </c>
      <c r="E13" s="41">
        <f>CL($I$20,$E$20)+CL($I$23,$E$23)+CL($I$27,$E$27)+CL($I$31,$E$31)+CL($I$36,$E$36)+CL($I$38,$E$38)+CL($I$41,$E$41)</f>
        <v>0</v>
      </c>
      <c r="F13" s="42">
        <f>$I$20-$E$20+$I$23-$E$23+$I$27-$E$27+$I$31-$E$31+$I$36-$E$36+$I$38-$E$38+$I$41-$E$41</f>
        <v>0</v>
      </c>
      <c r="G13" s="43"/>
      <c r="H13" s="64"/>
      <c r="I13" s="113">
        <v>7</v>
      </c>
      <c r="J13" s="437"/>
      <c r="K13" s="467"/>
      <c r="L13" s="448"/>
      <c r="M13" s="32"/>
      <c r="N13" s="48"/>
      <c r="O13" s="34"/>
      <c r="P13" s="34"/>
      <c r="Q13" s="34"/>
      <c r="R13" s="34"/>
      <c r="S13" s="34"/>
      <c r="T13" s="36"/>
      <c r="U13" s="36"/>
    </row>
    <row r="14" spans="1:21" x14ac:dyDescent="0.2">
      <c r="A14" s="24"/>
      <c r="B14" s="38"/>
      <c r="C14" s="39" t="s">
        <v>18</v>
      </c>
      <c r="D14" s="40">
        <v>8</v>
      </c>
      <c r="E14" s="41">
        <f>CL($E$20,$I$20)+CL($I$24,$E$24)+CL($I$28,$E$28)+CL($I$30,$E$30)+CL($I$33,$E$33)+CL($I$37,$E$37)+CL($I$42,$E$42)</f>
        <v>0</v>
      </c>
      <c r="F14" s="42">
        <f>$E$20-$I$20+$I$24-$E$24+$I$28-$E$28+$I$30-$E$30+$I$33-$E$33+$I$37-$E$37+$I$42-$E$42</f>
        <v>0</v>
      </c>
      <c r="G14" s="43"/>
      <c r="H14" s="52"/>
      <c r="I14" s="113">
        <v>8</v>
      </c>
      <c r="J14" s="437"/>
      <c r="K14" s="467"/>
      <c r="L14" s="448"/>
      <c r="M14" s="32"/>
      <c r="N14" s="48"/>
      <c r="O14" s="34"/>
      <c r="P14" s="34"/>
      <c r="Q14" s="34"/>
      <c r="R14" s="34"/>
      <c r="S14" s="34"/>
      <c r="T14" s="36"/>
      <c r="U14" s="36"/>
    </row>
    <row r="15" spans="1:21" x14ac:dyDescent="0.2">
      <c r="A15" s="24"/>
      <c r="B15" s="38"/>
      <c r="C15" s="32"/>
      <c r="D15" s="51"/>
      <c r="E15" s="32"/>
      <c r="F15" s="52"/>
      <c r="G15" s="53" t="s">
        <v>13</v>
      </c>
      <c r="H15" s="52"/>
      <c r="I15" s="92"/>
      <c r="J15" s="51"/>
      <c r="K15" s="43"/>
      <c r="L15" s="43"/>
      <c r="M15" s="32"/>
      <c r="N15" s="48"/>
      <c r="O15" s="34"/>
      <c r="P15" s="34"/>
      <c r="Q15" s="34"/>
      <c r="R15" s="34"/>
      <c r="S15" s="34"/>
      <c r="T15" s="36"/>
      <c r="U15" s="36"/>
    </row>
    <row r="16" spans="1:21" x14ac:dyDescent="0.2">
      <c r="A16" s="24"/>
      <c r="B16" s="55" t="s">
        <v>14</v>
      </c>
      <c r="C16" s="56"/>
      <c r="D16" s="57"/>
      <c r="E16" s="58"/>
      <c r="F16" s="59"/>
      <c r="G16" s="60" t="s">
        <v>15</v>
      </c>
      <c r="H16" s="61"/>
      <c r="I16" s="62"/>
      <c r="J16" s="63"/>
      <c r="K16" s="64"/>
      <c r="L16" s="64"/>
      <c r="M16" s="58"/>
      <c r="N16" s="65"/>
      <c r="R16" s="36"/>
      <c r="S16" s="34"/>
      <c r="T16" s="66"/>
      <c r="U16" s="66"/>
    </row>
    <row r="17" spans="1:23" ht="20.100000000000001" customHeight="1" x14ac:dyDescent="0.2">
      <c r="A17" s="24"/>
      <c r="B17" s="357">
        <f>ACCUEIL!$B$6</f>
        <v>0.375</v>
      </c>
      <c r="C17" s="67" t="s">
        <v>5</v>
      </c>
      <c r="D17" s="68">
        <f>D7</f>
        <v>1</v>
      </c>
      <c r="E17" s="69"/>
      <c r="F17" s="70"/>
      <c r="G17" s="70" t="s">
        <v>16</v>
      </c>
      <c r="H17" s="71"/>
      <c r="I17" s="69"/>
      <c r="J17" s="72">
        <f>D8</f>
        <v>2</v>
      </c>
      <c r="K17" s="73" t="s">
        <v>7</v>
      </c>
      <c r="L17" s="114">
        <v>1</v>
      </c>
      <c r="M17" s="58"/>
      <c r="N17" s="65"/>
      <c r="S17" s="75"/>
      <c r="T17" s="75"/>
    </row>
    <row r="18" spans="1:23" ht="20.100000000000001" customHeight="1" x14ac:dyDescent="0.2">
      <c r="A18" s="24"/>
      <c r="B18" s="76">
        <f>$B$17+$E$2</f>
        <v>0.38541666666666669</v>
      </c>
      <c r="C18" s="67" t="s">
        <v>9</v>
      </c>
      <c r="D18" s="68">
        <f>D10</f>
        <v>4</v>
      </c>
      <c r="E18" s="69"/>
      <c r="F18" s="70"/>
      <c r="G18" s="70" t="s">
        <v>16</v>
      </c>
      <c r="H18" s="71"/>
      <c r="I18" s="69"/>
      <c r="J18" s="72">
        <f>D9</f>
        <v>3</v>
      </c>
      <c r="K18" s="73" t="s">
        <v>8</v>
      </c>
      <c r="L18" s="114">
        <v>2</v>
      </c>
      <c r="M18" s="58"/>
      <c r="N18" s="65"/>
      <c r="S18" s="77"/>
      <c r="W18" s="77"/>
    </row>
    <row r="19" spans="1:23" ht="20.100000000000001" customHeight="1" x14ac:dyDescent="0.2">
      <c r="A19" s="24"/>
      <c r="B19" s="76">
        <f t="shared" ref="B19:B44" si="0">B18+$E$2</f>
        <v>0.39583333333333337</v>
      </c>
      <c r="C19" s="67" t="s">
        <v>10</v>
      </c>
      <c r="D19" s="68">
        <f>D11</f>
        <v>5</v>
      </c>
      <c r="E19" s="69"/>
      <c r="F19" s="70"/>
      <c r="G19" s="70" t="s">
        <v>16</v>
      </c>
      <c r="H19" s="71"/>
      <c r="I19" s="69"/>
      <c r="J19" s="72">
        <f>D12</f>
        <v>6</v>
      </c>
      <c r="K19" s="73" t="s">
        <v>11</v>
      </c>
      <c r="L19" s="114">
        <v>3</v>
      </c>
      <c r="M19" s="58"/>
      <c r="N19" s="65"/>
      <c r="R19" s="75"/>
      <c r="S19" s="77"/>
      <c r="W19" s="77"/>
    </row>
    <row r="20" spans="1:23" ht="20.100000000000001" customHeight="1" x14ac:dyDescent="0.2">
      <c r="A20" s="24"/>
      <c r="B20" s="76">
        <f t="shared" si="0"/>
        <v>0.40625000000000006</v>
      </c>
      <c r="C20" s="67" t="s">
        <v>18</v>
      </c>
      <c r="D20" s="68">
        <f>D14</f>
        <v>8</v>
      </c>
      <c r="E20" s="69"/>
      <c r="F20" s="70"/>
      <c r="G20" s="70" t="s">
        <v>16</v>
      </c>
      <c r="H20" s="71"/>
      <c r="I20" s="69"/>
      <c r="J20" s="72">
        <f>D13</f>
        <v>7</v>
      </c>
      <c r="K20" s="73" t="s">
        <v>12</v>
      </c>
      <c r="L20" s="114">
        <v>4</v>
      </c>
      <c r="M20" s="58"/>
      <c r="N20" s="65"/>
      <c r="R20" s="75"/>
      <c r="S20" s="77"/>
      <c r="W20" s="77"/>
    </row>
    <row r="21" spans="1:23" ht="20.100000000000001" customHeight="1" x14ac:dyDescent="0.2">
      <c r="A21" s="24"/>
      <c r="B21" s="76">
        <f t="shared" si="0"/>
        <v>0.41666666666666674</v>
      </c>
      <c r="C21" s="67" t="s">
        <v>5</v>
      </c>
      <c r="D21" s="68">
        <f>D7</f>
        <v>1</v>
      </c>
      <c r="E21" s="69"/>
      <c r="F21" s="70"/>
      <c r="G21" s="70" t="s">
        <v>16</v>
      </c>
      <c r="H21" s="71"/>
      <c r="I21" s="69"/>
      <c r="J21" s="72">
        <f>D9</f>
        <v>3</v>
      </c>
      <c r="K21" s="73" t="s">
        <v>8</v>
      </c>
      <c r="L21" s="114">
        <v>5</v>
      </c>
      <c r="M21" s="58"/>
      <c r="N21" s="65"/>
    </row>
    <row r="22" spans="1:23" ht="20.100000000000001" customHeight="1" x14ac:dyDescent="0.2">
      <c r="A22" s="24"/>
      <c r="B22" s="76">
        <f t="shared" si="0"/>
        <v>0.42708333333333343</v>
      </c>
      <c r="C22" s="67" t="s">
        <v>7</v>
      </c>
      <c r="D22" s="68">
        <f>D8</f>
        <v>2</v>
      </c>
      <c r="E22" s="69"/>
      <c r="F22" s="70"/>
      <c r="G22" s="70" t="s">
        <v>16</v>
      </c>
      <c r="H22" s="71"/>
      <c r="I22" s="69"/>
      <c r="J22" s="72">
        <f>D10</f>
        <v>4</v>
      </c>
      <c r="K22" s="73" t="s">
        <v>9</v>
      </c>
      <c r="L22" s="114">
        <v>6</v>
      </c>
      <c r="M22" s="58"/>
      <c r="N22" s="65"/>
    </row>
    <row r="23" spans="1:23" ht="20.100000000000001" customHeight="1" x14ac:dyDescent="0.2">
      <c r="A23" s="24"/>
      <c r="B23" s="76">
        <f t="shared" si="0"/>
        <v>0.43750000000000011</v>
      </c>
      <c r="C23" s="67" t="s">
        <v>10</v>
      </c>
      <c r="D23" s="68">
        <f>D11</f>
        <v>5</v>
      </c>
      <c r="E23" s="69"/>
      <c r="F23" s="70"/>
      <c r="G23" s="70" t="s">
        <v>16</v>
      </c>
      <c r="H23" s="71"/>
      <c r="I23" s="69"/>
      <c r="J23" s="72">
        <f>D13</f>
        <v>7</v>
      </c>
      <c r="K23" s="73" t="s">
        <v>12</v>
      </c>
      <c r="L23" s="114">
        <v>7</v>
      </c>
      <c r="M23" s="58"/>
      <c r="N23" s="65"/>
      <c r="R23" s="75"/>
    </row>
    <row r="24" spans="1:23" ht="20.100000000000001" customHeight="1" x14ac:dyDescent="0.2">
      <c r="A24" s="24"/>
      <c r="B24" s="76">
        <f t="shared" si="0"/>
        <v>0.4479166666666668</v>
      </c>
      <c r="C24" s="67" t="s">
        <v>11</v>
      </c>
      <c r="D24" s="68">
        <f>D12</f>
        <v>6</v>
      </c>
      <c r="E24" s="69"/>
      <c r="F24" s="70"/>
      <c r="G24" s="70" t="s">
        <v>16</v>
      </c>
      <c r="H24" s="71"/>
      <c r="I24" s="69"/>
      <c r="J24" s="72">
        <f>D14</f>
        <v>8</v>
      </c>
      <c r="K24" s="73" t="s">
        <v>18</v>
      </c>
      <c r="L24" s="114">
        <v>8</v>
      </c>
      <c r="M24" s="58"/>
      <c r="N24" s="65"/>
      <c r="R24" s="75"/>
    </row>
    <row r="25" spans="1:23" ht="20.100000000000001" customHeight="1" x14ac:dyDescent="0.2">
      <c r="A25" s="24"/>
      <c r="B25" s="76">
        <f t="shared" si="0"/>
        <v>0.45833333333333348</v>
      </c>
      <c r="C25" s="67" t="s">
        <v>5</v>
      </c>
      <c r="D25" s="68">
        <f>D7</f>
        <v>1</v>
      </c>
      <c r="E25" s="69"/>
      <c r="F25" s="70"/>
      <c r="G25" s="70" t="s">
        <v>16</v>
      </c>
      <c r="H25" s="71"/>
      <c r="I25" s="69"/>
      <c r="J25" s="72">
        <f>D10</f>
        <v>4</v>
      </c>
      <c r="K25" s="73" t="s">
        <v>9</v>
      </c>
      <c r="L25" s="114">
        <v>9</v>
      </c>
      <c r="M25" s="58"/>
      <c r="N25" s="65"/>
    </row>
    <row r="26" spans="1:23" ht="20.100000000000001" customHeight="1" x14ac:dyDescent="0.2">
      <c r="A26" s="24"/>
      <c r="B26" s="76">
        <f t="shared" si="0"/>
        <v>0.46875000000000017</v>
      </c>
      <c r="C26" s="67" t="s">
        <v>8</v>
      </c>
      <c r="D26" s="68">
        <f>D9</f>
        <v>3</v>
      </c>
      <c r="E26" s="69"/>
      <c r="F26" s="70"/>
      <c r="G26" s="70" t="s">
        <v>16</v>
      </c>
      <c r="H26" s="71"/>
      <c r="I26" s="69"/>
      <c r="J26" s="72">
        <f>D8</f>
        <v>2</v>
      </c>
      <c r="K26" s="73" t="s">
        <v>7</v>
      </c>
      <c r="L26" s="114">
        <v>10</v>
      </c>
      <c r="M26" s="43"/>
      <c r="N26" s="33"/>
      <c r="O26" s="78"/>
      <c r="P26" s="79"/>
      <c r="Q26" s="78"/>
    </row>
    <row r="27" spans="1:23" ht="20.100000000000001" customHeight="1" x14ac:dyDescent="0.2">
      <c r="A27" s="24"/>
      <c r="B27" s="76">
        <f t="shared" si="0"/>
        <v>0.47916666666666685</v>
      </c>
      <c r="C27" s="80" t="s">
        <v>11</v>
      </c>
      <c r="D27" s="81">
        <f>D12</f>
        <v>6</v>
      </c>
      <c r="E27" s="69"/>
      <c r="F27" s="70"/>
      <c r="G27" s="70" t="s">
        <v>16</v>
      </c>
      <c r="H27" s="71"/>
      <c r="I27" s="69"/>
      <c r="J27" s="72">
        <f>D13</f>
        <v>7</v>
      </c>
      <c r="K27" s="73" t="s">
        <v>12</v>
      </c>
      <c r="L27" s="114">
        <v>11</v>
      </c>
      <c r="M27" s="43"/>
      <c r="N27" s="33"/>
      <c r="O27" s="78"/>
      <c r="P27" s="79"/>
      <c r="Q27" s="78"/>
      <c r="R27" s="75"/>
    </row>
    <row r="28" spans="1:23" ht="20.100000000000001" customHeight="1" x14ac:dyDescent="0.2">
      <c r="A28" s="24"/>
      <c r="B28" s="76">
        <f t="shared" si="0"/>
        <v>0.48958333333333354</v>
      </c>
      <c r="C28" s="80" t="s">
        <v>10</v>
      </c>
      <c r="D28" s="81">
        <f>D11</f>
        <v>5</v>
      </c>
      <c r="E28" s="69"/>
      <c r="F28" s="70"/>
      <c r="G28" s="70" t="s">
        <v>16</v>
      </c>
      <c r="H28" s="71"/>
      <c r="I28" s="69"/>
      <c r="J28" s="72">
        <f>D14</f>
        <v>8</v>
      </c>
      <c r="K28" s="73" t="s">
        <v>18</v>
      </c>
      <c r="L28" s="114">
        <v>12</v>
      </c>
      <c r="M28" s="58"/>
      <c r="N28" s="65"/>
      <c r="O28" s="79"/>
      <c r="P28" s="79"/>
      <c r="Q28" s="82"/>
      <c r="R28" s="75"/>
    </row>
    <row r="29" spans="1:23" ht="20.100000000000001" customHeight="1" x14ac:dyDescent="0.2">
      <c r="A29" s="24"/>
      <c r="B29" s="76">
        <f t="shared" si="0"/>
        <v>0.50000000000000022</v>
      </c>
      <c r="C29" s="80" t="s">
        <v>5</v>
      </c>
      <c r="D29" s="81">
        <f>D7</f>
        <v>1</v>
      </c>
      <c r="E29" s="69"/>
      <c r="F29" s="70"/>
      <c r="G29" s="70" t="s">
        <v>16</v>
      </c>
      <c r="H29" s="71"/>
      <c r="I29" s="69"/>
      <c r="J29" s="72">
        <f>D12</f>
        <v>6</v>
      </c>
      <c r="K29" s="73" t="s">
        <v>11</v>
      </c>
      <c r="L29" s="114">
        <v>13</v>
      </c>
      <c r="M29" s="58"/>
      <c r="N29" s="65"/>
      <c r="O29" s="79"/>
      <c r="P29" s="79"/>
      <c r="Q29" s="82"/>
    </row>
    <row r="30" spans="1:23" ht="20.100000000000001" customHeight="1" x14ac:dyDescent="0.2">
      <c r="A30" s="24"/>
      <c r="B30" s="76">
        <f t="shared" si="0"/>
        <v>0.51041666666666685</v>
      </c>
      <c r="C30" s="67" t="s">
        <v>8</v>
      </c>
      <c r="D30" s="68">
        <f>D9</f>
        <v>3</v>
      </c>
      <c r="E30" s="69"/>
      <c r="F30" s="70"/>
      <c r="G30" s="70" t="s">
        <v>16</v>
      </c>
      <c r="H30" s="71"/>
      <c r="I30" s="69"/>
      <c r="J30" s="72">
        <f>D14</f>
        <v>8</v>
      </c>
      <c r="K30" s="73" t="s">
        <v>18</v>
      </c>
      <c r="L30" s="114">
        <v>14</v>
      </c>
      <c r="M30" s="92"/>
      <c r="N30" s="93"/>
      <c r="O30" s="79"/>
      <c r="P30" s="79"/>
      <c r="Q30" s="82"/>
    </row>
    <row r="31" spans="1:23" ht="20.100000000000001" customHeight="1" x14ac:dyDescent="0.2">
      <c r="A31" s="24"/>
      <c r="B31" s="76">
        <f t="shared" si="0"/>
        <v>0.52083333333333348</v>
      </c>
      <c r="C31" s="67" t="s">
        <v>9</v>
      </c>
      <c r="D31" s="68">
        <f>D10</f>
        <v>4</v>
      </c>
      <c r="E31" s="69"/>
      <c r="F31" s="70"/>
      <c r="G31" s="70" t="s">
        <v>16</v>
      </c>
      <c r="H31" s="71"/>
      <c r="I31" s="69"/>
      <c r="J31" s="72">
        <f>D13</f>
        <v>7</v>
      </c>
      <c r="K31" s="73" t="s">
        <v>12</v>
      </c>
      <c r="L31" s="114">
        <v>15</v>
      </c>
      <c r="M31" s="92"/>
      <c r="N31" s="93"/>
      <c r="O31" s="79"/>
      <c r="P31" s="79"/>
      <c r="Q31" s="82"/>
      <c r="R31" s="75"/>
    </row>
    <row r="32" spans="1:23" ht="20.100000000000001" customHeight="1" x14ac:dyDescent="0.2">
      <c r="A32" s="24"/>
      <c r="B32" s="76">
        <f t="shared" si="0"/>
        <v>0.53125000000000011</v>
      </c>
      <c r="C32" s="67" t="s">
        <v>7</v>
      </c>
      <c r="D32" s="68">
        <f>D8</f>
        <v>2</v>
      </c>
      <c r="E32" s="69"/>
      <c r="F32" s="70"/>
      <c r="G32" s="70" t="s">
        <v>16</v>
      </c>
      <c r="H32" s="71"/>
      <c r="I32" s="69"/>
      <c r="J32" s="72">
        <f>D11</f>
        <v>5</v>
      </c>
      <c r="K32" s="73" t="s">
        <v>10</v>
      </c>
      <c r="L32" s="114">
        <v>16</v>
      </c>
      <c r="M32" s="58"/>
      <c r="N32" s="65"/>
      <c r="O32" s="79"/>
      <c r="P32" s="79"/>
      <c r="Q32" s="82"/>
      <c r="R32" s="75"/>
    </row>
    <row r="33" spans="1:21" ht="20.100000000000001" customHeight="1" x14ac:dyDescent="0.2">
      <c r="A33" s="94"/>
      <c r="B33" s="76">
        <f t="shared" si="0"/>
        <v>0.54166666666666674</v>
      </c>
      <c r="C33" s="67" t="s">
        <v>9</v>
      </c>
      <c r="D33" s="95">
        <f>D10</f>
        <v>4</v>
      </c>
      <c r="E33" s="69"/>
      <c r="F33" s="70"/>
      <c r="G33" s="70" t="s">
        <v>16</v>
      </c>
      <c r="H33" s="71"/>
      <c r="I33" s="69"/>
      <c r="J33" s="72">
        <f>D14</f>
        <v>8</v>
      </c>
      <c r="K33" s="73" t="s">
        <v>18</v>
      </c>
      <c r="L33" s="114">
        <v>17</v>
      </c>
      <c r="M33" s="58"/>
      <c r="N33" s="65"/>
      <c r="O33" s="79"/>
      <c r="P33" s="79"/>
      <c r="Q33" s="82"/>
    </row>
    <row r="34" spans="1:21" ht="20.100000000000001" customHeight="1" x14ac:dyDescent="0.2">
      <c r="A34" s="94"/>
      <c r="B34" s="76">
        <f t="shared" si="0"/>
        <v>0.55208333333333337</v>
      </c>
      <c r="C34" s="67" t="s">
        <v>7</v>
      </c>
      <c r="D34" s="95">
        <f>D8</f>
        <v>2</v>
      </c>
      <c r="E34" s="69"/>
      <c r="F34" s="70"/>
      <c r="G34" s="70" t="s">
        <v>16</v>
      </c>
      <c r="H34" s="71"/>
      <c r="I34" s="69"/>
      <c r="J34" s="72">
        <f>D12</f>
        <v>6</v>
      </c>
      <c r="K34" s="73" t="s">
        <v>11</v>
      </c>
      <c r="L34" s="114">
        <v>18</v>
      </c>
      <c r="M34" s="92"/>
      <c r="N34" s="93"/>
      <c r="O34" s="79"/>
      <c r="P34" s="79"/>
      <c r="Q34" s="82"/>
    </row>
    <row r="35" spans="1:21" ht="20.100000000000001" customHeight="1" x14ac:dyDescent="0.2">
      <c r="A35" s="94"/>
      <c r="B35" s="76">
        <f t="shared" si="0"/>
        <v>0.5625</v>
      </c>
      <c r="C35" s="67" t="s">
        <v>5</v>
      </c>
      <c r="D35" s="68">
        <f>D7</f>
        <v>1</v>
      </c>
      <c r="E35" s="69"/>
      <c r="F35" s="70"/>
      <c r="G35" s="70" t="s">
        <v>16</v>
      </c>
      <c r="H35" s="71"/>
      <c r="I35" s="69"/>
      <c r="J35" s="72">
        <f>D11</f>
        <v>5</v>
      </c>
      <c r="K35" s="73" t="s">
        <v>10</v>
      </c>
      <c r="L35" s="114">
        <v>19</v>
      </c>
      <c r="M35" s="92"/>
      <c r="N35" s="93"/>
      <c r="O35" s="79"/>
      <c r="P35" s="79"/>
      <c r="Q35" s="82"/>
      <c r="R35" s="75"/>
    </row>
    <row r="36" spans="1:21" ht="20.100000000000001" customHeight="1" x14ac:dyDescent="0.2">
      <c r="A36" s="94"/>
      <c r="B36" s="76">
        <f t="shared" si="0"/>
        <v>0.57291666666666663</v>
      </c>
      <c r="C36" s="67" t="s">
        <v>8</v>
      </c>
      <c r="D36" s="68">
        <f>D9</f>
        <v>3</v>
      </c>
      <c r="E36" s="69"/>
      <c r="F36" s="70"/>
      <c r="G36" s="70" t="s">
        <v>16</v>
      </c>
      <c r="H36" s="71"/>
      <c r="I36" s="69"/>
      <c r="J36" s="72">
        <f>D13</f>
        <v>7</v>
      </c>
      <c r="K36" s="73" t="s">
        <v>12</v>
      </c>
      <c r="L36" s="114">
        <v>20</v>
      </c>
      <c r="M36" s="25"/>
      <c r="N36" s="65"/>
      <c r="R36" s="75"/>
    </row>
    <row r="37" spans="1:21" ht="20.100000000000001" customHeight="1" x14ac:dyDescent="0.2">
      <c r="A37" s="94"/>
      <c r="B37" s="76">
        <f t="shared" si="0"/>
        <v>0.58333333333333326</v>
      </c>
      <c r="C37" s="67" t="s">
        <v>5</v>
      </c>
      <c r="D37" s="68">
        <f>D7</f>
        <v>1</v>
      </c>
      <c r="E37" s="69"/>
      <c r="F37" s="70"/>
      <c r="G37" s="70" t="s">
        <v>16</v>
      </c>
      <c r="H37" s="71"/>
      <c r="I37" s="69"/>
      <c r="J37" s="72">
        <f>D14</f>
        <v>8</v>
      </c>
      <c r="K37" s="73" t="s">
        <v>18</v>
      </c>
      <c r="L37" s="114">
        <v>21</v>
      </c>
      <c r="M37" s="25"/>
      <c r="N37" s="65"/>
    </row>
    <row r="38" spans="1:21" ht="20.100000000000001" customHeight="1" x14ac:dyDescent="0.2">
      <c r="A38" s="24"/>
      <c r="B38" s="76">
        <f t="shared" si="0"/>
        <v>0.59374999999999989</v>
      </c>
      <c r="C38" s="67" t="s">
        <v>7</v>
      </c>
      <c r="D38" s="68">
        <f>D8</f>
        <v>2</v>
      </c>
      <c r="E38" s="69"/>
      <c r="F38" s="70"/>
      <c r="G38" s="70" t="s">
        <v>16</v>
      </c>
      <c r="H38" s="71"/>
      <c r="I38" s="69"/>
      <c r="J38" s="72">
        <f>D13</f>
        <v>7</v>
      </c>
      <c r="K38" s="73" t="s">
        <v>12</v>
      </c>
      <c r="L38" s="114">
        <v>22</v>
      </c>
      <c r="M38" s="58"/>
      <c r="N38" s="65"/>
    </row>
    <row r="39" spans="1:21" ht="20.100000000000001" customHeight="1" x14ac:dyDescent="0.2">
      <c r="A39" s="24"/>
      <c r="B39" s="76">
        <f t="shared" si="0"/>
        <v>0.60416666666666652</v>
      </c>
      <c r="C39" s="67" t="s">
        <v>8</v>
      </c>
      <c r="D39" s="68">
        <f>D9</f>
        <v>3</v>
      </c>
      <c r="E39" s="69"/>
      <c r="F39" s="70"/>
      <c r="G39" s="70" t="s">
        <v>16</v>
      </c>
      <c r="H39" s="71"/>
      <c r="I39" s="69"/>
      <c r="J39" s="72">
        <f>D12</f>
        <v>6</v>
      </c>
      <c r="K39" s="73" t="s">
        <v>11</v>
      </c>
      <c r="L39" s="114">
        <v>23</v>
      </c>
      <c r="M39" s="84"/>
      <c r="N39" s="93"/>
      <c r="O39" s="75"/>
      <c r="P39" s="96"/>
      <c r="Q39" s="79"/>
      <c r="R39" s="75"/>
    </row>
    <row r="40" spans="1:21" ht="20.100000000000001" customHeight="1" x14ac:dyDescent="0.2">
      <c r="A40" s="24"/>
      <c r="B40" s="76">
        <f t="shared" si="0"/>
        <v>0.61458333333333315</v>
      </c>
      <c r="C40" s="67" t="s">
        <v>9</v>
      </c>
      <c r="D40" s="68">
        <f>D10</f>
        <v>4</v>
      </c>
      <c r="E40" s="69"/>
      <c r="F40" s="70"/>
      <c r="G40" s="70" t="s">
        <v>16</v>
      </c>
      <c r="H40" s="71"/>
      <c r="I40" s="69"/>
      <c r="J40" s="72">
        <f>D11</f>
        <v>5</v>
      </c>
      <c r="K40" s="73" t="s">
        <v>10</v>
      </c>
      <c r="L40" s="114">
        <v>24</v>
      </c>
      <c r="M40" s="84"/>
      <c r="N40" s="93"/>
      <c r="O40" s="75"/>
      <c r="P40" s="96"/>
      <c r="Q40" s="79"/>
      <c r="R40" s="75"/>
    </row>
    <row r="41" spans="1:21" ht="20.100000000000001" customHeight="1" x14ac:dyDescent="0.2">
      <c r="A41" s="24"/>
      <c r="B41" s="76">
        <f t="shared" si="0"/>
        <v>0.62499999999999978</v>
      </c>
      <c r="C41" s="67" t="s">
        <v>5</v>
      </c>
      <c r="D41" s="68">
        <f>D7</f>
        <v>1</v>
      </c>
      <c r="E41" s="69"/>
      <c r="F41" s="70"/>
      <c r="G41" s="70" t="s">
        <v>16</v>
      </c>
      <c r="H41" s="71"/>
      <c r="I41" s="69"/>
      <c r="J41" s="72">
        <f>D13</f>
        <v>7</v>
      </c>
      <c r="K41" s="73" t="s">
        <v>12</v>
      </c>
      <c r="L41" s="114">
        <v>25</v>
      </c>
      <c r="M41" s="58"/>
      <c r="N41" s="65"/>
    </row>
    <row r="42" spans="1:21" ht="20.100000000000001" customHeight="1" x14ac:dyDescent="0.2">
      <c r="A42" s="24"/>
      <c r="B42" s="76">
        <f t="shared" si="0"/>
        <v>0.63541666666666641</v>
      </c>
      <c r="C42" s="67" t="s">
        <v>7</v>
      </c>
      <c r="D42" s="68">
        <f>D8</f>
        <v>2</v>
      </c>
      <c r="E42" s="69"/>
      <c r="F42" s="70"/>
      <c r="G42" s="70" t="s">
        <v>16</v>
      </c>
      <c r="H42" s="71"/>
      <c r="I42" s="69"/>
      <c r="J42" s="72">
        <f>D14</f>
        <v>8</v>
      </c>
      <c r="K42" s="73" t="s">
        <v>18</v>
      </c>
      <c r="L42" s="114">
        <v>26</v>
      </c>
      <c r="M42" s="58"/>
      <c r="N42" s="65"/>
    </row>
    <row r="43" spans="1:21" ht="20.100000000000001" customHeight="1" x14ac:dyDescent="0.2">
      <c r="A43" s="24"/>
      <c r="B43" s="76">
        <f t="shared" si="0"/>
        <v>0.64583333333333304</v>
      </c>
      <c r="C43" s="67" t="s">
        <v>8</v>
      </c>
      <c r="D43" s="68">
        <f>D9</f>
        <v>3</v>
      </c>
      <c r="E43" s="69"/>
      <c r="F43" s="70"/>
      <c r="G43" s="70" t="s">
        <v>16</v>
      </c>
      <c r="H43" s="71"/>
      <c r="I43" s="69"/>
      <c r="J43" s="72">
        <f>D11</f>
        <v>5</v>
      </c>
      <c r="K43" s="73" t="s">
        <v>10</v>
      </c>
      <c r="L43" s="114">
        <v>27</v>
      </c>
      <c r="M43" s="97"/>
      <c r="N43" s="65"/>
    </row>
    <row r="44" spans="1:21" ht="20.100000000000001" customHeight="1" x14ac:dyDescent="0.2">
      <c r="A44" s="24"/>
      <c r="B44" s="76">
        <f t="shared" si="0"/>
        <v>0.65624999999999967</v>
      </c>
      <c r="C44" s="67" t="s">
        <v>9</v>
      </c>
      <c r="D44" s="68">
        <f>D10</f>
        <v>4</v>
      </c>
      <c r="E44" s="69"/>
      <c r="F44" s="70"/>
      <c r="G44" s="70" t="s">
        <v>16</v>
      </c>
      <c r="H44" s="71"/>
      <c r="I44" s="69"/>
      <c r="J44" s="72">
        <f>D12</f>
        <v>6</v>
      </c>
      <c r="K44" s="73" t="s">
        <v>11</v>
      </c>
      <c r="L44" s="114">
        <v>28</v>
      </c>
      <c r="M44" s="58"/>
      <c r="N44" s="65"/>
      <c r="R44" s="35"/>
      <c r="S44" s="96"/>
      <c r="T44" s="96"/>
      <c r="U44" s="98"/>
    </row>
    <row r="45" spans="1:21" ht="9" customHeight="1" x14ac:dyDescent="0.2">
      <c r="A45" s="24"/>
      <c r="B45" s="99"/>
      <c r="C45" s="100"/>
      <c r="D45" s="45"/>
      <c r="E45" s="85"/>
      <c r="F45" s="19"/>
      <c r="G45" s="19"/>
      <c r="H45" s="21"/>
      <c r="I45" s="101"/>
      <c r="J45" s="45"/>
      <c r="K45" s="19"/>
      <c r="L45" s="102"/>
      <c r="M45" s="58"/>
      <c r="N45" s="65"/>
      <c r="R45" s="35"/>
      <c r="S45" s="96"/>
      <c r="T45" s="96"/>
      <c r="U45" s="98"/>
    </row>
    <row r="46" spans="1:21" ht="9" customHeight="1" x14ac:dyDescent="0.2">
      <c r="A46" s="24"/>
      <c r="B46" s="99"/>
      <c r="C46" s="100"/>
      <c r="D46" s="45"/>
      <c r="E46" s="85"/>
      <c r="F46" s="19"/>
      <c r="G46" s="19"/>
      <c r="H46" s="21"/>
      <c r="I46" s="101"/>
      <c r="J46" s="45"/>
      <c r="K46" s="19"/>
      <c r="L46" s="102"/>
      <c r="M46" s="58"/>
      <c r="N46" s="65"/>
      <c r="R46" s="35"/>
      <c r="S46" s="96"/>
      <c r="T46" s="96"/>
      <c r="U46" s="98"/>
    </row>
    <row r="47" spans="1:21" ht="9" customHeight="1" x14ac:dyDescent="0.2">
      <c r="A47" s="103"/>
      <c r="B47" s="104"/>
      <c r="C47" s="105"/>
      <c r="D47" s="106"/>
      <c r="E47" s="104"/>
      <c r="F47" s="107"/>
      <c r="G47" s="104"/>
      <c r="H47" s="107"/>
      <c r="I47" s="104"/>
      <c r="J47" s="106"/>
      <c r="K47" s="107"/>
      <c r="L47" s="107"/>
      <c r="M47" s="104"/>
      <c r="N47" s="108"/>
      <c r="R47" s="75"/>
      <c r="S47" s="79"/>
      <c r="T47" s="79"/>
      <c r="U47" s="79"/>
    </row>
    <row r="48" spans="1:21" x14ac:dyDescent="0.2">
      <c r="C48" s="77"/>
      <c r="L48" s="98"/>
      <c r="R48" s="75"/>
      <c r="S48" s="79"/>
      <c r="T48" s="79"/>
      <c r="U48" s="79"/>
    </row>
    <row r="49" spans="3:21" x14ac:dyDescent="0.2">
      <c r="C49" s="77"/>
      <c r="L49" s="98"/>
      <c r="R49" s="75"/>
      <c r="S49" s="79"/>
      <c r="T49" s="79"/>
      <c r="U49" s="79"/>
    </row>
    <row r="50" spans="3:21" x14ac:dyDescent="0.2">
      <c r="C50" s="77"/>
      <c r="L50" s="98"/>
      <c r="R50" s="75"/>
      <c r="S50" s="79"/>
      <c r="T50" s="79"/>
      <c r="U50" s="79"/>
    </row>
  </sheetData>
  <sheetProtection formatCells="0" formatColumns="0" formatRows="0"/>
  <sortState caseSensitive="1" ref="J7:L14">
    <sortCondition descending="1" ref="K7:K14"/>
    <sortCondition descending="1" ref="L7:L14"/>
  </sortState>
  <mergeCells count="1">
    <mergeCell ref="E2:I2"/>
  </mergeCells>
  <phoneticPr fontId="6" type="noConversion"/>
  <printOptions horizontalCentered="1"/>
  <pageMargins left="0.19652777777777777" right="0.19652777777777777" top="1.3305555555555555" bottom="0.78749999999999998" header="0.78749999999999998" footer="0.51180555555555551"/>
  <pageSetup paperSize="9" scale="83" firstPageNumber="0" orientation="portrait" horizontalDpi="300" verticalDpi="300" r:id="rId1"/>
  <headerFooter alignWithMargins="0">
    <oddHeader>&amp;C&amp;14 TOURNOI VETERAN DES JAMBES  DE BOIS</oddHeader>
    <oddFooter>&amp;C&amp;6 AFFILIATION FFF N° 503172</oddFooter>
  </headerFooter>
  <ignoredErrors>
    <ignoredError sqref="B18:B33 B34:B44" unlockedFormula="1"/>
    <ignoredError sqref="D2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LASSER81T">
                <anchor moveWithCells="1" sizeWithCells="1">
                  <from>
                    <xdr:col>8</xdr:col>
                    <xdr:colOff>76200</xdr:colOff>
                    <xdr:row>2</xdr:row>
                    <xdr:rowOff>76200</xdr:rowOff>
                  </from>
                  <to>
                    <xdr:col>9</xdr:col>
                    <xdr:colOff>1181100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RAZ81T">
                <anchor moveWithCells="1" sizeWithCells="1">
                  <from>
                    <xdr:col>9</xdr:col>
                    <xdr:colOff>1390650</xdr:colOff>
                    <xdr:row>2</xdr:row>
                    <xdr:rowOff>85725</xdr:rowOff>
                  </from>
                  <to>
                    <xdr:col>9</xdr:col>
                    <xdr:colOff>1876425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O33"/>
  <sheetViews>
    <sheetView view="pageBreakPreview" zoomScaleNormal="100" zoomScaleSheetLayoutView="100" workbookViewId="0">
      <selection activeCell="L13" sqref="L13"/>
    </sheetView>
  </sheetViews>
  <sheetFormatPr baseColWidth="10" defaultColWidth="11.28515625" defaultRowHeight="12.75" x14ac:dyDescent="0.2"/>
  <cols>
    <col min="1" max="2" width="1.85546875" customWidth="1"/>
    <col min="3" max="3" width="30.7109375" customWidth="1"/>
    <col min="4" max="8" width="1.85546875" customWidth="1"/>
    <col min="9" max="9" width="30.7109375" customWidth="1"/>
    <col min="10" max="11" width="1.85546875" customWidth="1"/>
    <col min="12" max="12" width="12.85546875" bestFit="1" customWidth="1"/>
  </cols>
  <sheetData>
    <row r="1" spans="1:15" ht="15" x14ac:dyDescent="0.2">
      <c r="B1" s="98"/>
      <c r="C1" s="286"/>
      <c r="D1" s="96"/>
      <c r="E1" s="96"/>
      <c r="F1" s="96"/>
      <c r="G1" s="96"/>
      <c r="H1" s="96"/>
      <c r="I1" s="1"/>
      <c r="J1" s="314"/>
      <c r="K1" s="314"/>
      <c r="L1" s="314"/>
      <c r="N1" s="314"/>
    </row>
    <row r="2" spans="1:15" ht="15" x14ac:dyDescent="0.2">
      <c r="B2" s="98"/>
      <c r="C2" s="318"/>
      <c r="D2" s="174"/>
      <c r="E2" s="96"/>
      <c r="F2" s="96"/>
      <c r="G2" s="96"/>
      <c r="H2" s="96"/>
      <c r="I2" s="1"/>
      <c r="J2" s="314"/>
      <c r="K2" s="314"/>
      <c r="L2" s="314"/>
      <c r="N2" s="314"/>
    </row>
    <row r="3" spans="1:15" ht="15" x14ac:dyDescent="0.2">
      <c r="B3" s="98"/>
      <c r="C3" s="318"/>
      <c r="D3" s="174"/>
      <c r="E3" s="96"/>
      <c r="F3" s="96"/>
      <c r="G3" s="96"/>
      <c r="H3" s="96"/>
      <c r="I3" s="315" t="s">
        <v>80</v>
      </c>
      <c r="J3" s="314"/>
      <c r="K3" s="314"/>
      <c r="L3" s="314"/>
      <c r="N3" s="314"/>
    </row>
    <row r="4" spans="1:15" ht="15" x14ac:dyDescent="0.2">
      <c r="B4" s="98"/>
      <c r="C4" s="318"/>
      <c r="D4" s="174"/>
      <c r="E4" s="96"/>
      <c r="F4" s="96"/>
      <c r="G4" s="96"/>
      <c r="H4" s="96"/>
      <c r="I4" s="319">
        <v>1.0416666666666666E-2</v>
      </c>
      <c r="J4" s="314"/>
      <c r="K4" s="314"/>
      <c r="L4" s="314"/>
      <c r="M4" s="314"/>
      <c r="N4" s="314"/>
      <c r="O4" s="286"/>
    </row>
    <row r="5" spans="1:15" ht="15.75" x14ac:dyDescent="0.25">
      <c r="B5" s="200"/>
      <c r="C5" s="262" t="s">
        <v>67</v>
      </c>
      <c r="D5" s="263"/>
      <c r="E5" s="174"/>
      <c r="G5" s="264"/>
      <c r="H5" s="265" t="s">
        <v>50</v>
      </c>
      <c r="I5" s="266" t="s">
        <v>68</v>
      </c>
      <c r="J5" s="263"/>
      <c r="K5" s="174"/>
      <c r="L5" s="316" t="s">
        <v>77</v>
      </c>
      <c r="M5" s="126"/>
    </row>
    <row r="6" spans="1:15" ht="20.100000000000001" customHeight="1" x14ac:dyDescent="0.2">
      <c r="B6" s="218" t="s">
        <v>5</v>
      </c>
      <c r="C6" s="268" t="s">
        <v>69</v>
      </c>
      <c r="D6" s="181"/>
      <c r="E6" s="269"/>
      <c r="G6" s="264"/>
      <c r="H6" s="218" t="s">
        <v>10</v>
      </c>
      <c r="I6" s="270" t="s">
        <v>70</v>
      </c>
      <c r="J6" s="181"/>
      <c r="K6" s="269"/>
      <c r="L6" s="316" t="s">
        <v>92</v>
      </c>
      <c r="M6" s="126"/>
    </row>
    <row r="7" spans="1:15" ht="20.100000000000001" customHeight="1" x14ac:dyDescent="0.2">
      <c r="B7" s="218" t="s">
        <v>7</v>
      </c>
      <c r="C7" s="268" t="s">
        <v>71</v>
      </c>
      <c r="D7" s="181"/>
      <c r="E7" s="269"/>
      <c r="G7" s="264"/>
      <c r="H7" s="218" t="s">
        <v>11</v>
      </c>
      <c r="I7" s="270" t="s">
        <v>72</v>
      </c>
      <c r="J7" s="181"/>
      <c r="K7" s="269"/>
      <c r="L7" s="272"/>
      <c r="M7" s="126"/>
    </row>
    <row r="8" spans="1:15" ht="20.100000000000001" customHeight="1" x14ac:dyDescent="0.2">
      <c r="B8" s="218" t="s">
        <v>8</v>
      </c>
      <c r="C8" s="268" t="s">
        <v>73</v>
      </c>
      <c r="D8" s="181"/>
      <c r="E8" s="269"/>
      <c r="G8" s="264"/>
      <c r="H8" s="218" t="s">
        <v>12</v>
      </c>
      <c r="I8" s="270" t="s">
        <v>74</v>
      </c>
      <c r="J8" s="181"/>
      <c r="K8" s="269"/>
      <c r="L8" s="36"/>
      <c r="M8" s="126"/>
    </row>
    <row r="9" spans="1:15" ht="20.100000000000001" customHeight="1" x14ac:dyDescent="0.2">
      <c r="B9" s="218" t="s">
        <v>9</v>
      </c>
      <c r="C9" s="268" t="s">
        <v>75</v>
      </c>
      <c r="D9" s="181"/>
      <c r="E9" s="269"/>
      <c r="G9" s="264"/>
      <c r="H9" s="218" t="s">
        <v>18</v>
      </c>
      <c r="I9" s="270" t="s">
        <v>76</v>
      </c>
      <c r="J9" s="181"/>
      <c r="K9" s="269"/>
      <c r="L9" s="36"/>
      <c r="M9" s="126"/>
    </row>
    <row r="10" spans="1:15" ht="15" x14ac:dyDescent="0.2">
      <c r="B10" s="175"/>
      <c r="C10" s="271"/>
      <c r="D10" s="181"/>
      <c r="E10" s="269"/>
      <c r="G10" s="96"/>
      <c r="H10" s="175"/>
      <c r="I10" s="272"/>
      <c r="J10" s="181"/>
      <c r="K10" s="269"/>
      <c r="L10" s="36"/>
      <c r="M10" s="126"/>
    </row>
    <row r="11" spans="1:15" ht="15.75" x14ac:dyDescent="0.25">
      <c r="A11" s="273"/>
      <c r="B11" s="274"/>
      <c r="C11" s="275"/>
      <c r="D11" s="274"/>
      <c r="E11" s="274"/>
      <c r="F11" s="276" t="str">
        <f>L6</f>
        <v>TERRAIN E</v>
      </c>
      <c r="G11" s="274"/>
      <c r="H11" s="275"/>
      <c r="I11" s="274"/>
      <c r="J11" s="274"/>
      <c r="K11" s="277"/>
      <c r="L11" s="274"/>
      <c r="M11" s="274"/>
    </row>
    <row r="12" spans="1:15" x14ac:dyDescent="0.2">
      <c r="A12" s="234"/>
      <c r="B12" s="66"/>
      <c r="C12" s="66"/>
      <c r="D12" s="66"/>
      <c r="E12" s="66"/>
      <c r="F12" s="278" t="s">
        <v>15</v>
      </c>
      <c r="G12" s="66"/>
      <c r="H12" s="66"/>
      <c r="I12" s="66"/>
      <c r="J12" s="66"/>
      <c r="K12" s="13"/>
      <c r="L12" s="279" t="s">
        <v>14</v>
      </c>
      <c r="M12" s="36"/>
    </row>
    <row r="13" spans="1:15" ht="20.100000000000001" customHeight="1" x14ac:dyDescent="0.2">
      <c r="A13" s="280"/>
      <c r="B13" s="218" t="s">
        <v>5</v>
      </c>
      <c r="C13" s="317" t="str">
        <f>C6</f>
        <v>LE HAVRE</v>
      </c>
      <c r="D13" s="282">
        <v>1</v>
      </c>
      <c r="E13" s="283"/>
      <c r="F13" s="284" t="s">
        <v>16</v>
      </c>
      <c r="G13" s="283"/>
      <c r="H13" s="285">
        <v>0</v>
      </c>
      <c r="I13" s="281" t="str">
        <f>C6</f>
        <v>LE HAVRE</v>
      </c>
      <c r="J13" s="218" t="s">
        <v>7</v>
      </c>
      <c r="K13" s="286"/>
      <c r="L13" s="357">
        <f>ACCUEIL!$B$6</f>
        <v>0.375</v>
      </c>
      <c r="M13" s="286"/>
    </row>
    <row r="14" spans="1:15" ht="20.100000000000001" customHeight="1" x14ac:dyDescent="0.2">
      <c r="A14" s="280"/>
      <c r="B14" s="218" t="s">
        <v>9</v>
      </c>
      <c r="C14" s="288" t="s">
        <v>73</v>
      </c>
      <c r="D14" s="289">
        <v>1</v>
      </c>
      <c r="E14" s="283"/>
      <c r="F14" s="284" t="s">
        <v>16</v>
      </c>
      <c r="G14" s="283"/>
      <c r="H14" s="290">
        <v>2</v>
      </c>
      <c r="I14" s="281" t="str">
        <f>C7</f>
        <v>CINDY</v>
      </c>
      <c r="J14" s="218" t="s">
        <v>8</v>
      </c>
      <c r="K14" s="286"/>
      <c r="L14" s="287">
        <f>L13+$I$4</f>
        <v>0.38541666666666669</v>
      </c>
      <c r="M14" s="286"/>
    </row>
    <row r="15" spans="1:15" ht="20.100000000000001" customHeight="1" x14ac:dyDescent="0.2">
      <c r="A15" s="280"/>
      <c r="B15" s="218" t="s">
        <v>10</v>
      </c>
      <c r="C15" s="291" t="str">
        <f>I6</f>
        <v>NANCY</v>
      </c>
      <c r="D15" s="285">
        <v>2</v>
      </c>
      <c r="E15" s="283"/>
      <c r="F15" s="284" t="s">
        <v>16</v>
      </c>
      <c r="G15" s="283"/>
      <c r="H15" s="285">
        <v>3</v>
      </c>
      <c r="I15" s="291" t="str">
        <f>I7</f>
        <v>MONACO</v>
      </c>
      <c r="J15" s="218" t="s">
        <v>11</v>
      </c>
      <c r="K15" s="286"/>
      <c r="L15" s="287">
        <f t="shared" ref="L15:L24" si="0">L14+$I$4</f>
        <v>0.39583333333333337</v>
      </c>
      <c r="M15" s="286"/>
    </row>
    <row r="16" spans="1:15" ht="20.100000000000001" customHeight="1" x14ac:dyDescent="0.2">
      <c r="A16" s="280"/>
      <c r="B16" s="218" t="s">
        <v>18</v>
      </c>
      <c r="C16" s="291" t="str">
        <f>I9</f>
        <v>ST ETIENNE</v>
      </c>
      <c r="D16" s="285"/>
      <c r="E16" s="283"/>
      <c r="F16" s="284" t="s">
        <v>16</v>
      </c>
      <c r="G16" s="283"/>
      <c r="H16" s="285"/>
      <c r="I16" s="291" t="str">
        <f>I8</f>
        <v>NANTES</v>
      </c>
      <c r="J16" s="218" t="s">
        <v>12</v>
      </c>
      <c r="K16" s="286"/>
      <c r="L16" s="287">
        <f t="shared" si="0"/>
        <v>0.40625000000000006</v>
      </c>
      <c r="M16" s="286"/>
    </row>
    <row r="17" spans="1:13" ht="20.100000000000001" customHeight="1" x14ac:dyDescent="0.2">
      <c r="A17" s="280"/>
      <c r="B17" s="218" t="s">
        <v>8</v>
      </c>
      <c r="C17" s="288" t="s">
        <v>73</v>
      </c>
      <c r="D17" s="289"/>
      <c r="E17" s="283"/>
      <c r="F17" s="284" t="s">
        <v>16</v>
      </c>
      <c r="G17" s="283"/>
      <c r="H17" s="290"/>
      <c r="I17" s="281" t="str">
        <f>C6</f>
        <v>LE HAVRE</v>
      </c>
      <c r="J17" s="218" t="s">
        <v>5</v>
      </c>
      <c r="K17" s="286"/>
      <c r="L17" s="287">
        <f t="shared" si="0"/>
        <v>0.41666666666666674</v>
      </c>
      <c r="M17" s="286"/>
    </row>
    <row r="18" spans="1:13" ht="20.100000000000001" customHeight="1" x14ac:dyDescent="0.2">
      <c r="A18" s="280"/>
      <c r="B18" s="218" t="s">
        <v>9</v>
      </c>
      <c r="C18" s="288" t="s">
        <v>75</v>
      </c>
      <c r="D18" s="289"/>
      <c r="E18" s="283"/>
      <c r="F18" s="284" t="s">
        <v>16</v>
      </c>
      <c r="G18" s="283"/>
      <c r="H18" s="290"/>
      <c r="I18" s="281" t="str">
        <f>C7</f>
        <v>CINDY</v>
      </c>
      <c r="J18" s="218" t="s">
        <v>7</v>
      </c>
      <c r="K18" s="286"/>
      <c r="L18" s="287">
        <f t="shared" si="0"/>
        <v>0.42708333333333343</v>
      </c>
      <c r="M18" s="286"/>
    </row>
    <row r="19" spans="1:13" ht="20.100000000000001" customHeight="1" x14ac:dyDescent="0.2">
      <c r="A19" s="280"/>
      <c r="B19" s="218" t="s">
        <v>12</v>
      </c>
      <c r="C19" s="291" t="str">
        <f>I8</f>
        <v>NANTES</v>
      </c>
      <c r="D19" s="285"/>
      <c r="E19" s="283"/>
      <c r="F19" s="284" t="s">
        <v>16</v>
      </c>
      <c r="G19" s="283"/>
      <c r="H19" s="285"/>
      <c r="I19" s="291" t="str">
        <f>I6</f>
        <v>NANCY</v>
      </c>
      <c r="J19" s="218" t="s">
        <v>10</v>
      </c>
      <c r="K19" s="286"/>
      <c r="L19" s="287">
        <f t="shared" si="0"/>
        <v>0.43750000000000011</v>
      </c>
      <c r="M19" s="286"/>
    </row>
    <row r="20" spans="1:13" ht="20.100000000000001" customHeight="1" x14ac:dyDescent="0.2">
      <c r="A20" s="280"/>
      <c r="B20" s="218" t="s">
        <v>18</v>
      </c>
      <c r="C20" s="291" t="str">
        <f>I9</f>
        <v>ST ETIENNE</v>
      </c>
      <c r="D20" s="285"/>
      <c r="E20" s="283"/>
      <c r="F20" s="284" t="s">
        <v>16</v>
      </c>
      <c r="G20" s="283"/>
      <c r="H20" s="285"/>
      <c r="I20" s="291" t="str">
        <f>I7</f>
        <v>MONACO</v>
      </c>
      <c r="J20" s="218" t="s">
        <v>11</v>
      </c>
      <c r="K20" s="286"/>
      <c r="L20" s="287">
        <f t="shared" si="0"/>
        <v>0.4479166666666668</v>
      </c>
      <c r="M20" s="286"/>
    </row>
    <row r="21" spans="1:13" ht="20.100000000000001" customHeight="1" x14ac:dyDescent="0.2">
      <c r="A21" s="280"/>
      <c r="B21" s="218" t="s">
        <v>7</v>
      </c>
      <c r="C21" s="288" t="s">
        <v>71</v>
      </c>
      <c r="D21" s="289"/>
      <c r="E21" s="283"/>
      <c r="F21" s="284" t="s">
        <v>16</v>
      </c>
      <c r="G21" s="283"/>
      <c r="H21" s="290"/>
      <c r="I21" s="281" t="str">
        <f>C8</f>
        <v>LORIENT</v>
      </c>
      <c r="J21" s="218" t="s">
        <v>8</v>
      </c>
      <c r="K21" s="286"/>
      <c r="L21" s="287">
        <f t="shared" si="0"/>
        <v>0.45833333333333348</v>
      </c>
      <c r="M21" s="286"/>
    </row>
    <row r="22" spans="1:13" ht="20.100000000000001" customHeight="1" x14ac:dyDescent="0.2">
      <c r="A22" s="280"/>
      <c r="B22" s="218" t="s">
        <v>9</v>
      </c>
      <c r="C22" s="288" t="s">
        <v>75</v>
      </c>
      <c r="D22" s="289"/>
      <c r="E22" s="283"/>
      <c r="F22" s="284" t="s">
        <v>16</v>
      </c>
      <c r="G22" s="283"/>
      <c r="H22" s="290"/>
      <c r="I22" s="281" t="str">
        <f>C6</f>
        <v>LE HAVRE</v>
      </c>
      <c r="J22" s="218" t="s">
        <v>5</v>
      </c>
      <c r="K22" s="286"/>
      <c r="L22" s="287">
        <f t="shared" si="0"/>
        <v>0.46875000000000017</v>
      </c>
      <c r="M22" s="286"/>
    </row>
    <row r="23" spans="1:13" ht="20.100000000000001" customHeight="1" x14ac:dyDescent="0.2">
      <c r="A23" s="280"/>
      <c r="B23" s="218" t="s">
        <v>11</v>
      </c>
      <c r="C23" s="291" t="str">
        <f>I7</f>
        <v>MONACO</v>
      </c>
      <c r="D23" s="285"/>
      <c r="E23" s="283"/>
      <c r="F23" s="284" t="s">
        <v>16</v>
      </c>
      <c r="G23" s="283"/>
      <c r="H23" s="285"/>
      <c r="I23" s="291" t="str">
        <f>I8</f>
        <v>NANTES</v>
      </c>
      <c r="J23" s="218" t="s">
        <v>12</v>
      </c>
      <c r="K23" s="286"/>
      <c r="L23" s="287">
        <f t="shared" si="0"/>
        <v>0.47916666666666685</v>
      </c>
      <c r="M23" s="286"/>
    </row>
    <row r="24" spans="1:13" ht="20.100000000000001" customHeight="1" x14ac:dyDescent="0.2">
      <c r="A24" s="280"/>
      <c r="B24" s="218" t="s">
        <v>10</v>
      </c>
      <c r="C24" s="291" t="str">
        <f>I6</f>
        <v>NANCY</v>
      </c>
      <c r="D24" s="285"/>
      <c r="E24" s="283"/>
      <c r="F24" s="284" t="s">
        <v>16</v>
      </c>
      <c r="G24" s="283"/>
      <c r="H24" s="285"/>
      <c r="I24" s="291" t="str">
        <f>I9</f>
        <v>ST ETIENNE</v>
      </c>
      <c r="J24" s="218" t="s">
        <v>18</v>
      </c>
      <c r="K24" s="286"/>
      <c r="L24" s="287">
        <f t="shared" si="0"/>
        <v>0.48958333333333354</v>
      </c>
      <c r="M24" s="286"/>
    </row>
    <row r="25" spans="1:13" ht="15" x14ac:dyDescent="0.2">
      <c r="A25" s="91"/>
      <c r="B25" s="96"/>
      <c r="C25" s="272"/>
      <c r="D25" s="292"/>
      <c r="E25" s="293"/>
      <c r="F25" s="294"/>
      <c r="G25" s="295"/>
      <c r="H25" s="296"/>
      <c r="I25" s="272"/>
      <c r="J25" s="96"/>
      <c r="K25" s="79"/>
      <c r="L25" s="267"/>
      <c r="M25" s="297"/>
    </row>
    <row r="26" spans="1:13" ht="15" x14ac:dyDescent="0.2">
      <c r="A26" s="91"/>
      <c r="B26" s="96"/>
      <c r="C26" s="272"/>
      <c r="D26" s="292"/>
      <c r="E26" s="293"/>
      <c r="F26" s="294"/>
      <c r="G26" s="295"/>
      <c r="H26" s="296"/>
      <c r="I26" s="272"/>
      <c r="J26" s="96"/>
      <c r="K26" s="79"/>
      <c r="L26" s="426"/>
      <c r="M26" s="257"/>
    </row>
    <row r="27" spans="1:13" ht="15" x14ac:dyDescent="0.2">
      <c r="A27" s="79"/>
      <c r="B27" s="79"/>
      <c r="C27" s="427"/>
      <c r="D27" s="428"/>
      <c r="E27" s="428"/>
      <c r="F27" s="428"/>
      <c r="G27" s="428"/>
      <c r="H27" s="428"/>
      <c r="I27" s="427"/>
      <c r="J27" s="79"/>
      <c r="K27" s="75"/>
      <c r="L27" s="79"/>
    </row>
    <row r="28" spans="1:13" ht="15.75" x14ac:dyDescent="0.25">
      <c r="A28" s="79"/>
      <c r="B28" s="505"/>
      <c r="C28" s="505"/>
      <c r="D28" s="263"/>
      <c r="E28" s="174"/>
      <c r="F28" s="214"/>
      <c r="G28" s="214"/>
      <c r="H28" s="505"/>
      <c r="I28" s="505"/>
      <c r="J28" s="263"/>
      <c r="K28" s="174"/>
      <c r="L28" s="79"/>
    </row>
    <row r="29" spans="1:13" ht="15" x14ac:dyDescent="0.2">
      <c r="A29" s="79"/>
      <c r="B29" s="214"/>
      <c r="C29" s="271"/>
      <c r="D29" s="181"/>
      <c r="E29" s="269"/>
      <c r="F29" s="214"/>
      <c r="G29" s="214"/>
      <c r="H29" s="214"/>
      <c r="I29" s="272"/>
      <c r="J29" s="309"/>
      <c r="K29" s="310"/>
      <c r="L29" s="79"/>
      <c r="M29" s="307"/>
    </row>
    <row r="30" spans="1:13" ht="15" x14ac:dyDescent="0.2">
      <c r="A30" s="79"/>
      <c r="B30" s="214"/>
      <c r="C30" s="271"/>
      <c r="D30" s="181"/>
      <c r="E30" s="269"/>
      <c r="F30" s="214"/>
      <c r="G30" s="214"/>
      <c r="H30" s="214"/>
      <c r="I30" s="272"/>
      <c r="J30" s="309"/>
      <c r="K30" s="310"/>
      <c r="L30" s="79"/>
    </row>
    <row r="31" spans="1:13" ht="15" x14ac:dyDescent="0.2">
      <c r="A31" s="79"/>
      <c r="B31" s="214"/>
      <c r="C31" s="271"/>
      <c r="D31" s="181"/>
      <c r="E31" s="269"/>
      <c r="F31" s="214"/>
      <c r="G31" s="214"/>
      <c r="H31" s="214"/>
      <c r="I31" s="272"/>
      <c r="J31" s="309"/>
      <c r="K31" s="310"/>
      <c r="L31" s="79"/>
    </row>
    <row r="32" spans="1:13" ht="15" x14ac:dyDescent="0.2">
      <c r="A32" s="79"/>
      <c r="B32" s="214"/>
      <c r="C32" s="271"/>
      <c r="D32" s="181"/>
      <c r="E32" s="269"/>
      <c r="F32" s="214"/>
      <c r="G32" s="214"/>
      <c r="H32" s="214"/>
      <c r="I32" s="272"/>
      <c r="J32" s="309"/>
      <c r="K32" s="310"/>
      <c r="L32" s="79"/>
    </row>
    <row r="33" spans="2:11" ht="15" x14ac:dyDescent="0.2">
      <c r="B33" s="308"/>
      <c r="C33" s="311"/>
      <c r="D33" s="308"/>
      <c r="E33" s="312"/>
      <c r="F33" s="308"/>
      <c r="G33" s="308"/>
      <c r="H33" s="308"/>
      <c r="I33" s="311"/>
      <c r="J33" s="308"/>
      <c r="K33" s="313"/>
    </row>
  </sheetData>
  <sheetProtection formatCells="0" formatColumns="0"/>
  <mergeCells count="2">
    <mergeCell ref="B28:C28"/>
    <mergeCell ref="H28:I2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300" r:id="rId1"/>
  <headerFooter>
    <oddHeader>&amp;C&amp;14 TOURNOI VETERAN DES JAMBES  DE BOIS</oddHeader>
    <oddFooter>&amp;C&amp;6 AFFILIATION FFF N° 503172</oddFooter>
  </headerFooter>
  <colBreaks count="1" manualBreakCount="1">
    <brk id="13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O37"/>
  <sheetViews>
    <sheetView view="pageBreakPreview" topLeftCell="A16" zoomScaleNormal="100" zoomScaleSheetLayoutView="100" workbookViewId="0">
      <selection activeCell="L17" sqref="L17"/>
    </sheetView>
  </sheetViews>
  <sheetFormatPr baseColWidth="10" defaultColWidth="11.28515625" defaultRowHeight="12.75" x14ac:dyDescent="0.2"/>
  <cols>
    <col min="1" max="2" width="1.85546875" customWidth="1"/>
    <col min="3" max="3" width="30.7109375" customWidth="1"/>
    <col min="4" max="8" width="1.85546875" customWidth="1"/>
    <col min="9" max="9" width="30.7109375" customWidth="1"/>
    <col min="10" max="11" width="1.85546875" customWidth="1"/>
    <col min="12" max="12" width="12.85546875" bestFit="1" customWidth="1"/>
  </cols>
  <sheetData>
    <row r="1" spans="1:15" s="432" customFormat="1" ht="15" x14ac:dyDescent="0.2">
      <c r="C1" s="318" t="s">
        <v>78</v>
      </c>
      <c r="D1" s="174">
        <v>4</v>
      </c>
      <c r="I1" s="444" t="s">
        <v>80</v>
      </c>
      <c r="L1" s="316" t="s">
        <v>77</v>
      </c>
    </row>
    <row r="2" spans="1:15" s="432" customFormat="1" ht="15" x14ac:dyDescent="0.2">
      <c r="C2" s="318" t="s">
        <v>79</v>
      </c>
      <c r="D2" s="174">
        <v>2</v>
      </c>
      <c r="I2" s="446">
        <v>1.0416666666666666E-2</v>
      </c>
      <c r="L2" s="316" t="s">
        <v>13</v>
      </c>
    </row>
    <row r="3" spans="1:15" s="432" customFormat="1" ht="15" x14ac:dyDescent="0.2">
      <c r="C3" s="318" t="s">
        <v>81</v>
      </c>
      <c r="D3" s="174">
        <v>1</v>
      </c>
      <c r="I3" s="439" t="s">
        <v>19</v>
      </c>
    </row>
    <row r="4" spans="1:15" s="432" customFormat="1" x14ac:dyDescent="0.2">
      <c r="I4" s="438">
        <v>0.375</v>
      </c>
    </row>
    <row r="5" spans="1:15" ht="15" x14ac:dyDescent="0.2">
      <c r="B5" s="98"/>
      <c r="C5" s="286"/>
      <c r="D5" s="96"/>
      <c r="E5" s="96"/>
      <c r="F5" s="96"/>
      <c r="G5" s="96"/>
      <c r="H5" s="96"/>
      <c r="I5" s="1"/>
      <c r="J5" s="314"/>
      <c r="K5" s="314"/>
      <c r="L5" s="314"/>
      <c r="N5" s="314"/>
    </row>
    <row r="6" spans="1:15" ht="15" x14ac:dyDescent="0.2">
      <c r="B6" s="98"/>
      <c r="E6" s="96"/>
      <c r="F6" s="96"/>
      <c r="G6" s="96"/>
      <c r="H6" s="96"/>
      <c r="I6" s="1"/>
      <c r="J6" s="314"/>
      <c r="K6" s="314"/>
      <c r="L6" s="314"/>
      <c r="N6" s="314"/>
    </row>
    <row r="7" spans="1:15" x14ac:dyDescent="0.2">
      <c r="B7" s="98"/>
      <c r="E7" s="96"/>
      <c r="F7" s="96"/>
      <c r="G7" s="96"/>
      <c r="H7" s="96"/>
      <c r="J7" s="314"/>
      <c r="K7" s="314"/>
      <c r="L7" s="314"/>
      <c r="N7" s="314"/>
    </row>
    <row r="8" spans="1:15" ht="15" x14ac:dyDescent="0.2">
      <c r="B8" s="98"/>
      <c r="E8" s="96"/>
      <c r="F8" s="96"/>
      <c r="G8" s="96"/>
      <c r="H8" s="96"/>
      <c r="J8" s="314"/>
      <c r="K8" s="314"/>
      <c r="L8" s="314"/>
      <c r="M8" s="314"/>
      <c r="N8" s="314"/>
      <c r="O8" s="286"/>
    </row>
    <row r="9" spans="1:15" ht="15.75" x14ac:dyDescent="0.25">
      <c r="B9" s="200"/>
      <c r="C9" s="262" t="s">
        <v>67</v>
      </c>
      <c r="D9" s="263" t="s">
        <v>3</v>
      </c>
      <c r="E9" s="174" t="s">
        <v>2</v>
      </c>
      <c r="G9" s="264"/>
      <c r="H9" s="265" t="s">
        <v>50</v>
      </c>
      <c r="I9" s="266" t="s">
        <v>68</v>
      </c>
      <c r="J9" s="263" t="s">
        <v>3</v>
      </c>
      <c r="K9" s="174" t="s">
        <v>2</v>
      </c>
      <c r="M9" s="126"/>
    </row>
    <row r="10" spans="1:15" ht="20.100000000000001" customHeight="1" x14ac:dyDescent="0.2">
      <c r="B10" s="218" t="s">
        <v>5</v>
      </c>
      <c r="C10" s="268" t="s">
        <v>69</v>
      </c>
      <c r="D10" s="470">
        <f>($D$17-$H$17)+($H$21-$D$21)+($H$26-$D$26)</f>
        <v>0</v>
      </c>
      <c r="E10" s="470">
        <f>CL($D$17,$H$17)+CL($H$21,$D$21)+CL($H$26,$D$26)</f>
        <v>0</v>
      </c>
      <c r="G10" s="264"/>
      <c r="H10" s="218" t="s">
        <v>10</v>
      </c>
      <c r="I10" s="270" t="s">
        <v>70</v>
      </c>
      <c r="J10" s="470">
        <f>$D$19-$H$19+$H$23-$D$23+$D$28-$H$28</f>
        <v>0</v>
      </c>
      <c r="K10" s="471">
        <f>CL($D$19,$H$19)+CL($H$23,$D$23)+CL($D$28,$H$28)</f>
        <v>0</v>
      </c>
      <c r="M10" s="126"/>
    </row>
    <row r="11" spans="1:15" ht="20.100000000000001" customHeight="1" x14ac:dyDescent="0.2">
      <c r="B11" s="218" t="s">
        <v>7</v>
      </c>
      <c r="C11" s="268" t="s">
        <v>71</v>
      </c>
      <c r="D11" s="470">
        <f>$H$17-$D$17+$H$22-$D$22+$D$25-$H$25</f>
        <v>0</v>
      </c>
      <c r="E11" s="471">
        <f>CL($H$17,$D$17)+CL($H$22,$D$22)+CL($D$25,$H$25)</f>
        <v>0</v>
      </c>
      <c r="G11" s="264"/>
      <c r="H11" s="218" t="s">
        <v>11</v>
      </c>
      <c r="I11" s="270" t="s">
        <v>72</v>
      </c>
      <c r="J11" s="470">
        <f>$H$19-$D$19+$H$24-$D$24+$D$27-$H$27</f>
        <v>0</v>
      </c>
      <c r="K11" s="470">
        <f>CL($H$19,$D$19)+CL($H$24,$D$24)+CL($D$27,$H$27)</f>
        <v>0</v>
      </c>
      <c r="L11" s="272"/>
      <c r="M11" s="126"/>
    </row>
    <row r="12" spans="1:15" ht="20.100000000000001" customHeight="1" x14ac:dyDescent="0.2">
      <c r="B12" s="218" t="s">
        <v>8</v>
      </c>
      <c r="C12" s="268" t="s">
        <v>73</v>
      </c>
      <c r="D12" s="470">
        <f>$H$18-$D$18+$D$21-$H$21+$H$26-$D$26</f>
        <v>0</v>
      </c>
      <c r="E12" s="471">
        <f>CL($H$18,$D$18)+CL($D$21,$H$21)+CL($H$25,$D$25)</f>
        <v>0</v>
      </c>
      <c r="G12" s="264"/>
      <c r="H12" s="218" t="s">
        <v>12</v>
      </c>
      <c r="I12" s="270" t="s">
        <v>74</v>
      </c>
      <c r="J12" s="470">
        <f>$H$20-$D$20+$D$23-$H$23+$H$27-$D$27</f>
        <v>0</v>
      </c>
      <c r="K12" s="470">
        <f>CL($H$20,$D$20)+CL($D$23,$H$23)+CL($H$27,$D$27)</f>
        <v>0</v>
      </c>
      <c r="L12" s="36"/>
      <c r="M12" s="126"/>
    </row>
    <row r="13" spans="1:15" ht="20.100000000000001" customHeight="1" x14ac:dyDescent="0.2">
      <c r="B13" s="218" t="s">
        <v>9</v>
      </c>
      <c r="C13" s="268" t="s">
        <v>75</v>
      </c>
      <c r="D13" s="470">
        <f>$D$18-$H$18+$D$22-$H$22+$D$26-$H$26</f>
        <v>0</v>
      </c>
      <c r="E13" s="471">
        <f>CL($D$18,$H$18)+CL($D$22,$H$22)+CL($D$26,$H$26)</f>
        <v>0</v>
      </c>
      <c r="G13" s="264"/>
      <c r="H13" s="218" t="s">
        <v>18</v>
      </c>
      <c r="I13" s="270" t="s">
        <v>76</v>
      </c>
      <c r="J13" s="470">
        <f>$D$20-$H$20+$D$24-$H$24+$H$28-$D$28</f>
        <v>0</v>
      </c>
      <c r="K13" s="470">
        <f>CL($D$20,$H$20)+CL($D$24,$H$24)+CL($H$28,$D$28)</f>
        <v>0</v>
      </c>
      <c r="L13" s="36"/>
      <c r="M13" s="126"/>
    </row>
    <row r="14" spans="1:15" ht="15" x14ac:dyDescent="0.2">
      <c r="B14" s="175"/>
      <c r="C14" s="271"/>
      <c r="D14" s="181"/>
      <c r="E14" s="269"/>
      <c r="G14" s="96"/>
      <c r="H14" s="175"/>
      <c r="I14" s="272"/>
      <c r="J14" s="181"/>
      <c r="K14" s="269"/>
      <c r="L14" s="36"/>
      <c r="M14" s="126"/>
    </row>
    <row r="15" spans="1:15" ht="15.75" x14ac:dyDescent="0.25">
      <c r="A15" s="273"/>
      <c r="B15" s="274"/>
      <c r="C15" s="275"/>
      <c r="D15" s="274"/>
      <c r="E15" s="274"/>
      <c r="F15" s="442" t="str">
        <f>L2</f>
        <v>TERRAIN 1</v>
      </c>
      <c r="G15" s="274"/>
      <c r="H15" s="275"/>
      <c r="I15" s="274"/>
      <c r="J15" s="274"/>
      <c r="K15" s="277"/>
      <c r="L15" s="274"/>
      <c r="M15" s="474"/>
    </row>
    <row r="16" spans="1:15" x14ac:dyDescent="0.2">
      <c r="A16" s="234"/>
      <c r="B16" s="66"/>
      <c r="C16" s="66"/>
      <c r="D16" s="66"/>
      <c r="E16" s="66"/>
      <c r="F16" s="278" t="s">
        <v>15</v>
      </c>
      <c r="G16" s="66"/>
      <c r="H16" s="66"/>
      <c r="I16" s="66"/>
      <c r="J16" s="66"/>
      <c r="K16" s="13"/>
      <c r="L16" s="279" t="s">
        <v>14</v>
      </c>
      <c r="M16" s="475"/>
    </row>
    <row r="17" spans="1:13" ht="20.100000000000001" customHeight="1" x14ac:dyDescent="0.2">
      <c r="A17" s="280"/>
      <c r="B17" s="218" t="s">
        <v>5</v>
      </c>
      <c r="C17" s="317" t="str">
        <f>C10</f>
        <v>LE HAVRE</v>
      </c>
      <c r="D17" s="282"/>
      <c r="E17" s="283"/>
      <c r="F17" s="284" t="s">
        <v>16</v>
      </c>
      <c r="G17" s="283"/>
      <c r="H17" s="285"/>
      <c r="I17" s="445" t="str">
        <f>C11</f>
        <v>CINDY</v>
      </c>
      <c r="J17" s="218" t="s">
        <v>7</v>
      </c>
      <c r="K17" s="286"/>
      <c r="L17" s="357">
        <f>ACCUEIL!$B$6</f>
        <v>0.375</v>
      </c>
      <c r="M17" s="476"/>
    </row>
    <row r="18" spans="1:13" ht="20.100000000000001" customHeight="1" x14ac:dyDescent="0.2">
      <c r="A18" s="280"/>
      <c r="B18" s="218" t="s">
        <v>9</v>
      </c>
      <c r="C18" s="468" t="str">
        <f>C13</f>
        <v>VA</v>
      </c>
      <c r="D18" s="289"/>
      <c r="E18" s="283"/>
      <c r="F18" s="284" t="s">
        <v>16</v>
      </c>
      <c r="G18" s="283"/>
      <c r="H18" s="290"/>
      <c r="I18" s="445" t="str">
        <f>C12</f>
        <v>LORIENT</v>
      </c>
      <c r="J18" s="218" t="s">
        <v>8</v>
      </c>
      <c r="K18" s="286"/>
      <c r="L18" s="443">
        <f t="shared" ref="L18:L28" si="0">L17+$I$2</f>
        <v>0.38541666666666669</v>
      </c>
      <c r="M18" s="476"/>
    </row>
    <row r="19" spans="1:13" ht="20.100000000000001" customHeight="1" x14ac:dyDescent="0.2">
      <c r="A19" s="280"/>
      <c r="B19" s="218" t="s">
        <v>10</v>
      </c>
      <c r="C19" s="291" t="str">
        <f>I10</f>
        <v>NANCY</v>
      </c>
      <c r="D19" s="285"/>
      <c r="E19" s="283"/>
      <c r="F19" s="284" t="s">
        <v>16</v>
      </c>
      <c r="G19" s="283"/>
      <c r="H19" s="285"/>
      <c r="I19" s="291" t="str">
        <f>I11</f>
        <v>MONACO</v>
      </c>
      <c r="J19" s="218" t="s">
        <v>11</v>
      </c>
      <c r="K19" s="286"/>
      <c r="L19" s="443">
        <f t="shared" si="0"/>
        <v>0.39583333333333337</v>
      </c>
      <c r="M19" s="476"/>
    </row>
    <row r="20" spans="1:13" ht="20.100000000000001" customHeight="1" x14ac:dyDescent="0.2">
      <c r="A20" s="280"/>
      <c r="B20" s="218" t="s">
        <v>18</v>
      </c>
      <c r="C20" s="291" t="str">
        <f>I13</f>
        <v>ST ETIENNE</v>
      </c>
      <c r="D20" s="285"/>
      <c r="E20" s="283"/>
      <c r="F20" s="284" t="s">
        <v>16</v>
      </c>
      <c r="G20" s="283"/>
      <c r="H20" s="285"/>
      <c r="I20" s="291" t="str">
        <f>I12</f>
        <v>NANTES</v>
      </c>
      <c r="J20" s="218" t="s">
        <v>12</v>
      </c>
      <c r="K20" s="286"/>
      <c r="L20" s="443">
        <f t="shared" si="0"/>
        <v>0.40625000000000006</v>
      </c>
      <c r="M20" s="476"/>
    </row>
    <row r="21" spans="1:13" ht="20.100000000000001" customHeight="1" x14ac:dyDescent="0.2">
      <c r="A21" s="280"/>
      <c r="B21" s="218" t="s">
        <v>8</v>
      </c>
      <c r="C21" s="288" t="s">
        <v>73</v>
      </c>
      <c r="D21" s="289"/>
      <c r="E21" s="283"/>
      <c r="F21" s="284" t="s">
        <v>16</v>
      </c>
      <c r="G21" s="283"/>
      <c r="H21" s="290"/>
      <c r="I21" s="281" t="str">
        <f>C10</f>
        <v>LE HAVRE</v>
      </c>
      <c r="J21" s="218" t="s">
        <v>5</v>
      </c>
      <c r="K21" s="286"/>
      <c r="L21" s="443">
        <f t="shared" si="0"/>
        <v>0.41666666666666674</v>
      </c>
      <c r="M21" s="476"/>
    </row>
    <row r="22" spans="1:13" ht="20.100000000000001" customHeight="1" x14ac:dyDescent="0.2">
      <c r="A22" s="280"/>
      <c r="B22" s="218" t="s">
        <v>9</v>
      </c>
      <c r="C22" s="288" t="s">
        <v>75</v>
      </c>
      <c r="D22" s="289"/>
      <c r="E22" s="283"/>
      <c r="F22" s="284" t="s">
        <v>16</v>
      </c>
      <c r="G22" s="283"/>
      <c r="H22" s="290"/>
      <c r="I22" s="281" t="str">
        <f>C11</f>
        <v>CINDY</v>
      </c>
      <c r="J22" s="218" t="s">
        <v>7</v>
      </c>
      <c r="K22" s="286"/>
      <c r="L22" s="443">
        <f t="shared" si="0"/>
        <v>0.42708333333333343</v>
      </c>
      <c r="M22" s="476"/>
    </row>
    <row r="23" spans="1:13" ht="20.100000000000001" customHeight="1" x14ac:dyDescent="0.2">
      <c r="A23" s="280"/>
      <c r="B23" s="218" t="s">
        <v>12</v>
      </c>
      <c r="C23" s="291" t="str">
        <f>I12</f>
        <v>NANTES</v>
      </c>
      <c r="D23" s="285"/>
      <c r="E23" s="283"/>
      <c r="F23" s="284" t="s">
        <v>16</v>
      </c>
      <c r="G23" s="283"/>
      <c r="H23" s="285"/>
      <c r="I23" s="291" t="str">
        <f>I10</f>
        <v>NANCY</v>
      </c>
      <c r="J23" s="218" t="s">
        <v>10</v>
      </c>
      <c r="K23" s="286"/>
      <c r="L23" s="443">
        <f t="shared" si="0"/>
        <v>0.43750000000000011</v>
      </c>
      <c r="M23" s="476"/>
    </row>
    <row r="24" spans="1:13" ht="20.100000000000001" customHeight="1" x14ac:dyDescent="0.2">
      <c r="A24" s="280"/>
      <c r="B24" s="218" t="s">
        <v>18</v>
      </c>
      <c r="C24" s="291" t="str">
        <f>I13</f>
        <v>ST ETIENNE</v>
      </c>
      <c r="D24" s="285"/>
      <c r="E24" s="283"/>
      <c r="F24" s="284" t="s">
        <v>16</v>
      </c>
      <c r="G24" s="283"/>
      <c r="H24" s="285"/>
      <c r="I24" s="291" t="str">
        <f>I11</f>
        <v>MONACO</v>
      </c>
      <c r="J24" s="218" t="s">
        <v>11</v>
      </c>
      <c r="K24" s="286"/>
      <c r="L24" s="443">
        <f t="shared" si="0"/>
        <v>0.4479166666666668</v>
      </c>
      <c r="M24" s="476"/>
    </row>
    <row r="25" spans="1:13" ht="20.100000000000001" customHeight="1" x14ac:dyDescent="0.2">
      <c r="A25" s="280"/>
      <c r="B25" s="218" t="s">
        <v>7</v>
      </c>
      <c r="C25" s="288" t="s">
        <v>71</v>
      </c>
      <c r="D25" s="289"/>
      <c r="E25" s="283"/>
      <c r="F25" s="284" t="s">
        <v>16</v>
      </c>
      <c r="G25" s="283"/>
      <c r="H25" s="290"/>
      <c r="I25" s="281" t="str">
        <f>C12</f>
        <v>LORIENT</v>
      </c>
      <c r="J25" s="218" t="s">
        <v>8</v>
      </c>
      <c r="K25" s="286"/>
      <c r="L25" s="443">
        <f t="shared" si="0"/>
        <v>0.45833333333333348</v>
      </c>
      <c r="M25" s="476"/>
    </row>
    <row r="26" spans="1:13" ht="20.100000000000001" customHeight="1" x14ac:dyDescent="0.2">
      <c r="A26" s="280"/>
      <c r="B26" s="218" t="s">
        <v>9</v>
      </c>
      <c r="C26" s="288" t="s">
        <v>75</v>
      </c>
      <c r="D26" s="289"/>
      <c r="E26" s="283"/>
      <c r="F26" s="284" t="s">
        <v>16</v>
      </c>
      <c r="G26" s="283"/>
      <c r="H26" s="290"/>
      <c r="I26" s="281" t="str">
        <f>C10</f>
        <v>LE HAVRE</v>
      </c>
      <c r="J26" s="218" t="s">
        <v>5</v>
      </c>
      <c r="K26" s="286"/>
      <c r="L26" s="443">
        <f t="shared" si="0"/>
        <v>0.46875000000000017</v>
      </c>
      <c r="M26" s="476"/>
    </row>
    <row r="27" spans="1:13" ht="20.100000000000001" customHeight="1" x14ac:dyDescent="0.2">
      <c r="A27" s="280"/>
      <c r="B27" s="218" t="s">
        <v>11</v>
      </c>
      <c r="C27" s="291" t="str">
        <f>I11</f>
        <v>MONACO</v>
      </c>
      <c r="D27" s="285"/>
      <c r="E27" s="283"/>
      <c r="F27" s="284" t="s">
        <v>16</v>
      </c>
      <c r="G27" s="283"/>
      <c r="H27" s="285"/>
      <c r="I27" s="291" t="str">
        <f>I12</f>
        <v>NANTES</v>
      </c>
      <c r="J27" s="218" t="s">
        <v>12</v>
      </c>
      <c r="K27" s="286"/>
      <c r="L27" s="443">
        <f t="shared" si="0"/>
        <v>0.47916666666666685</v>
      </c>
      <c r="M27" s="476"/>
    </row>
    <row r="28" spans="1:13" ht="20.100000000000001" customHeight="1" x14ac:dyDescent="0.2">
      <c r="A28" s="280"/>
      <c r="B28" s="218" t="s">
        <v>10</v>
      </c>
      <c r="C28" s="291" t="str">
        <f>I10</f>
        <v>NANCY</v>
      </c>
      <c r="D28" s="285"/>
      <c r="E28" s="283"/>
      <c r="F28" s="284" t="s">
        <v>16</v>
      </c>
      <c r="G28" s="283"/>
      <c r="H28" s="285"/>
      <c r="I28" s="291" t="str">
        <f>I13</f>
        <v>ST ETIENNE</v>
      </c>
      <c r="J28" s="218" t="s">
        <v>18</v>
      </c>
      <c r="K28" s="286"/>
      <c r="L28" s="443">
        <f t="shared" si="0"/>
        <v>0.48958333333333354</v>
      </c>
      <c r="M28" s="476"/>
    </row>
    <row r="29" spans="1:13" ht="15" x14ac:dyDescent="0.2">
      <c r="A29" s="91"/>
      <c r="B29" s="96"/>
      <c r="C29" s="272"/>
      <c r="D29" s="292"/>
      <c r="E29" s="293"/>
      <c r="F29" s="294"/>
      <c r="G29" s="295"/>
      <c r="H29" s="296"/>
      <c r="I29" s="272"/>
      <c r="J29" s="96"/>
      <c r="K29" s="79"/>
      <c r="L29" s="267"/>
      <c r="M29" s="357"/>
    </row>
    <row r="30" spans="1:13" ht="15" x14ac:dyDescent="0.2">
      <c r="A30" s="259"/>
      <c r="B30" s="298"/>
      <c r="C30" s="299"/>
      <c r="D30" s="300"/>
      <c r="E30" s="301"/>
      <c r="F30" s="302"/>
      <c r="G30" s="303"/>
      <c r="H30" s="304"/>
      <c r="I30" s="299"/>
      <c r="J30" s="298"/>
      <c r="K30" s="169"/>
      <c r="L30" s="305"/>
      <c r="M30" s="357"/>
    </row>
    <row r="31" spans="1:13" ht="15" x14ac:dyDescent="0.2">
      <c r="C31" s="306"/>
      <c r="D31" s="307"/>
      <c r="E31" s="307"/>
      <c r="F31" s="307"/>
      <c r="G31" s="307"/>
      <c r="H31" s="307"/>
      <c r="I31" s="306"/>
      <c r="K31" s="75"/>
    </row>
    <row r="32" spans="1:13" ht="15.75" x14ac:dyDescent="0.25">
      <c r="B32" s="506" t="s">
        <v>67</v>
      </c>
      <c r="C32" s="506"/>
      <c r="D32" s="263" t="s">
        <v>3</v>
      </c>
      <c r="E32" s="174" t="s">
        <v>2</v>
      </c>
      <c r="F32" s="308"/>
      <c r="G32" s="308"/>
      <c r="H32" s="506" t="s">
        <v>68</v>
      </c>
      <c r="I32" s="506"/>
      <c r="J32" s="263" t="s">
        <v>3</v>
      </c>
      <c r="K32" s="174" t="s">
        <v>2</v>
      </c>
    </row>
    <row r="33" spans="2:13" ht="15" x14ac:dyDescent="0.2">
      <c r="B33" s="224">
        <v>1</v>
      </c>
      <c r="C33" s="440"/>
      <c r="D33" s="472"/>
      <c r="E33" s="472"/>
      <c r="F33" s="308"/>
      <c r="G33" s="308"/>
      <c r="H33" s="224">
        <v>1</v>
      </c>
      <c r="I33" s="441"/>
      <c r="J33" s="472"/>
      <c r="K33" s="473"/>
      <c r="M33" s="307"/>
    </row>
    <row r="34" spans="2:13" ht="15" x14ac:dyDescent="0.2">
      <c r="B34" s="224">
        <v>2</v>
      </c>
      <c r="C34" s="440"/>
      <c r="D34" s="472"/>
      <c r="E34" s="473"/>
      <c r="F34" s="308"/>
      <c r="G34" s="308"/>
      <c r="H34" s="224">
        <v>2</v>
      </c>
      <c r="I34" s="441"/>
      <c r="J34" s="472"/>
      <c r="K34" s="472"/>
    </row>
    <row r="35" spans="2:13" ht="15" x14ac:dyDescent="0.2">
      <c r="B35" s="224">
        <v>3</v>
      </c>
      <c r="C35" s="440"/>
      <c r="D35" s="472"/>
      <c r="E35" s="473"/>
      <c r="F35" s="308"/>
      <c r="G35" s="308"/>
      <c r="H35" s="224">
        <v>3</v>
      </c>
      <c r="I35" s="441"/>
      <c r="J35" s="472"/>
      <c r="K35" s="472"/>
    </row>
    <row r="36" spans="2:13" ht="15" x14ac:dyDescent="0.2">
      <c r="B36" s="224">
        <v>4</v>
      </c>
      <c r="C36" s="440"/>
      <c r="D36" s="472"/>
      <c r="E36" s="473"/>
      <c r="F36" s="308"/>
      <c r="G36" s="308"/>
      <c r="H36" s="224">
        <v>4</v>
      </c>
      <c r="I36" s="441"/>
      <c r="J36" s="472"/>
      <c r="K36" s="472"/>
    </row>
    <row r="37" spans="2:13" ht="15" x14ac:dyDescent="0.2">
      <c r="B37" s="308"/>
      <c r="C37" s="311"/>
      <c r="D37" s="308"/>
      <c r="E37" s="312"/>
      <c r="F37" s="308"/>
      <c r="G37" s="308"/>
      <c r="H37" s="308"/>
      <c r="I37" s="311"/>
      <c r="J37" s="308"/>
      <c r="K37" s="313"/>
    </row>
  </sheetData>
  <sheetProtection formatCells="0" formatColumns="0" formatRows="0"/>
  <sortState caseSensitive="1" ref="I33:K36">
    <sortCondition descending="1" ref="K33:K36"/>
    <sortCondition descending="1" ref="J33:J36"/>
  </sortState>
  <mergeCells count="2">
    <mergeCell ref="B32:C32"/>
    <mergeCell ref="H32:I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7" orientation="portrait" verticalDpi="300" r:id="rId1"/>
  <headerFooter>
    <oddHeader>&amp;C&amp;14 TOURNOI VETERAN DES JAMBES  DE BOIS</oddHeader>
    <oddFooter>&amp;C&amp;6 AFFILIATION FFF N° 503172</oddFooter>
  </headerFooter>
  <colBreaks count="1" manualBreakCount="1">
    <brk id="13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CLASSER81TP">
                <anchor moveWithCells="1" sizeWithCells="1">
                  <from>
                    <xdr:col>11</xdr:col>
                    <xdr:colOff>66675</xdr:colOff>
                    <xdr:row>31</xdr:row>
                    <xdr:rowOff>114300</xdr:rowOff>
                  </from>
                  <to>
                    <xdr:col>11</xdr:col>
                    <xdr:colOff>847725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RAZ81TP">
                <anchor moveWithCells="1" sizeWithCells="1">
                  <from>
                    <xdr:col>11</xdr:col>
                    <xdr:colOff>190500</xdr:colOff>
                    <xdr:row>33</xdr:row>
                    <xdr:rowOff>152400</xdr:rowOff>
                  </from>
                  <to>
                    <xdr:col>11</xdr:col>
                    <xdr:colOff>676275</xdr:colOff>
                    <xdr:row>34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M29"/>
  <sheetViews>
    <sheetView view="pageLayout" topLeftCell="A6" zoomScaleNormal="121" zoomScaleSheetLayoutView="100" workbookViewId="0">
      <selection activeCell="B12" sqref="B12"/>
    </sheetView>
  </sheetViews>
  <sheetFormatPr baseColWidth="10" defaultColWidth="11.5703125" defaultRowHeight="12.75" x14ac:dyDescent="0.2"/>
  <cols>
    <col min="1" max="1" width="11.28515625" customWidth="1"/>
    <col min="2" max="2" width="7.5703125" style="115" customWidth="1"/>
    <col min="3" max="3" width="2.7109375" style="2" customWidth="1"/>
    <col min="4" max="4" width="30.7109375" customWidth="1"/>
    <col min="5" max="9" width="1.85546875" customWidth="1"/>
    <col min="10" max="10" width="30.7109375" customWidth="1"/>
    <col min="11" max="14" width="1.85546875" customWidth="1"/>
    <col min="15" max="15" width="11.5703125" customWidth="1"/>
    <col min="16" max="18" width="1.85546875" customWidth="1"/>
  </cols>
  <sheetData>
    <row r="1" spans="1:13" s="14" customFormat="1" ht="9" customHeight="1" x14ac:dyDescent="0.2">
      <c r="B1" s="116"/>
      <c r="C1" s="117"/>
    </row>
    <row r="2" spans="1:13" s="14" customFormat="1" ht="9" customHeight="1" x14ac:dyDescent="0.2">
      <c r="B2" s="116"/>
      <c r="C2" s="117"/>
    </row>
    <row r="3" spans="1:13" x14ac:dyDescent="0.2">
      <c r="A3" s="118" t="s">
        <v>19</v>
      </c>
      <c r="B3" s="119">
        <v>0.39583333333333331</v>
      </c>
      <c r="C3" s="120"/>
      <c r="D3" s="121" t="s">
        <v>20</v>
      </c>
      <c r="E3" s="122"/>
      <c r="F3" s="122"/>
      <c r="G3" s="2"/>
      <c r="I3" s="123"/>
      <c r="J3" s="121" t="s">
        <v>21</v>
      </c>
      <c r="K3" s="124"/>
      <c r="L3" s="125"/>
    </row>
    <row r="4" spans="1:13" x14ac:dyDescent="0.2">
      <c r="A4" s="118" t="s">
        <v>22</v>
      </c>
      <c r="B4" s="126">
        <v>6.9444444444444441E-3</v>
      </c>
      <c r="C4" s="127" t="s">
        <v>5</v>
      </c>
      <c r="D4" s="128" t="s">
        <v>5</v>
      </c>
      <c r="E4" s="129"/>
      <c r="F4" s="129"/>
      <c r="G4" s="130"/>
      <c r="H4" s="131"/>
      <c r="I4" s="132" t="s">
        <v>11</v>
      </c>
      <c r="J4" s="128" t="s">
        <v>11</v>
      </c>
      <c r="K4" s="133"/>
      <c r="L4" s="129"/>
      <c r="M4" s="131"/>
    </row>
    <row r="5" spans="1:13" x14ac:dyDescent="0.2">
      <c r="A5" s="118" t="s">
        <v>23</v>
      </c>
      <c r="B5" s="134">
        <v>1.3888888888888889E-3</v>
      </c>
      <c r="C5" s="127" t="s">
        <v>7</v>
      </c>
      <c r="D5" s="128" t="s">
        <v>7</v>
      </c>
      <c r="E5" s="129"/>
      <c r="F5" s="129"/>
      <c r="G5" s="130"/>
      <c r="H5" s="131"/>
      <c r="I5" s="132" t="s">
        <v>12</v>
      </c>
      <c r="J5" s="128" t="s">
        <v>12</v>
      </c>
      <c r="K5" s="133"/>
      <c r="L5" s="129"/>
      <c r="M5" s="131"/>
    </row>
    <row r="6" spans="1:13" x14ac:dyDescent="0.2">
      <c r="A6" s="118" t="s">
        <v>24</v>
      </c>
      <c r="B6" s="134">
        <f>B5+B4</f>
        <v>8.3333333333333332E-3</v>
      </c>
      <c r="C6" s="127" t="s">
        <v>8</v>
      </c>
      <c r="D6" s="128" t="s">
        <v>8</v>
      </c>
      <c r="E6" s="129"/>
      <c r="F6" s="129"/>
      <c r="G6" s="130"/>
      <c r="H6" s="131"/>
      <c r="I6" s="132" t="s">
        <v>18</v>
      </c>
      <c r="J6" s="128" t="s">
        <v>18</v>
      </c>
      <c r="K6" s="133"/>
      <c r="L6" s="129"/>
      <c r="M6" s="131"/>
    </row>
    <row r="7" spans="1:13" x14ac:dyDescent="0.2">
      <c r="C7" s="127" t="s">
        <v>9</v>
      </c>
      <c r="D7" s="128" t="s">
        <v>9</v>
      </c>
      <c r="E7" s="129"/>
      <c r="F7" s="129"/>
      <c r="G7" s="130"/>
      <c r="H7" s="131"/>
      <c r="I7" s="132" t="s">
        <v>25</v>
      </c>
      <c r="J7" s="128" t="s">
        <v>25</v>
      </c>
      <c r="K7" s="133"/>
      <c r="L7" s="129"/>
      <c r="M7" s="131"/>
    </row>
    <row r="8" spans="1:13" x14ac:dyDescent="0.2">
      <c r="C8" s="127" t="s">
        <v>10</v>
      </c>
      <c r="D8" s="128" t="s">
        <v>10</v>
      </c>
      <c r="E8" s="129"/>
      <c r="F8" s="129"/>
      <c r="G8" s="130"/>
      <c r="H8" s="131"/>
      <c r="I8" s="131"/>
      <c r="J8" s="131"/>
      <c r="K8" s="130"/>
      <c r="L8" s="130"/>
      <c r="M8" s="131"/>
    </row>
    <row r="9" spans="1:13" ht="9" customHeight="1" x14ac:dyDescent="0.2">
      <c r="C9" s="135"/>
      <c r="D9" s="136"/>
      <c r="E9" s="129"/>
      <c r="F9" s="129"/>
      <c r="G9" s="130"/>
      <c r="H9" s="131"/>
      <c r="I9" s="131"/>
      <c r="J9" s="131"/>
      <c r="K9" s="130"/>
      <c r="L9" s="130"/>
      <c r="M9" s="131"/>
    </row>
    <row r="10" spans="1:13" s="137" customFormat="1" ht="9" customHeight="1" x14ac:dyDescent="0.2">
      <c r="B10" s="138"/>
      <c r="C10" s="139"/>
      <c r="D10" s="140"/>
      <c r="E10" s="140"/>
      <c r="F10" s="140"/>
      <c r="G10" s="140"/>
      <c r="H10" s="140"/>
      <c r="I10" s="140"/>
      <c r="J10" s="140"/>
      <c r="K10" s="140"/>
      <c r="L10" s="141"/>
      <c r="M10" s="142"/>
    </row>
    <row r="11" spans="1:13" x14ac:dyDescent="0.2">
      <c r="B11" s="143" t="s">
        <v>14</v>
      </c>
      <c r="C11" s="144"/>
      <c r="D11" s="145"/>
      <c r="E11" s="145"/>
      <c r="F11" s="145"/>
      <c r="G11" s="146" t="s">
        <v>92</v>
      </c>
      <c r="H11" s="145"/>
      <c r="I11" s="145"/>
      <c r="J11" s="147"/>
      <c r="L11" s="90"/>
    </row>
    <row r="12" spans="1:13" ht="24" customHeight="1" x14ac:dyDescent="0.2">
      <c r="B12" s="357">
        <f>ACCUEIL!$B$6</f>
        <v>0.375</v>
      </c>
      <c r="C12" s="127" t="s">
        <v>27</v>
      </c>
      <c r="D12" s="148" t="str">
        <f>D4</f>
        <v>A</v>
      </c>
      <c r="E12" s="146">
        <v>1</v>
      </c>
      <c r="F12" s="149"/>
      <c r="G12" s="150" t="s">
        <v>16</v>
      </c>
      <c r="H12" s="149"/>
      <c r="I12" s="146">
        <v>2</v>
      </c>
      <c r="J12" s="148" t="str">
        <f>D5</f>
        <v>B</v>
      </c>
      <c r="L12" s="90"/>
    </row>
    <row r="13" spans="1:13" ht="24" customHeight="1" x14ac:dyDescent="0.2">
      <c r="B13" s="151">
        <f t="shared" ref="B13:B27" si="0">B12+$B$6</f>
        <v>0.38333333333333336</v>
      </c>
      <c r="C13" s="127" t="s">
        <v>28</v>
      </c>
      <c r="D13" s="148" t="str">
        <f>D6</f>
        <v>C</v>
      </c>
      <c r="E13" s="146"/>
      <c r="F13" s="149"/>
      <c r="G13" s="150" t="s">
        <v>16</v>
      </c>
      <c r="H13" s="149"/>
      <c r="I13" s="146"/>
      <c r="J13" s="148" t="str">
        <f>D7</f>
        <v>D</v>
      </c>
      <c r="L13" s="90"/>
    </row>
    <row r="14" spans="1:13" ht="24" customHeight="1" x14ac:dyDescent="0.2">
      <c r="B14" s="151">
        <f t="shared" si="0"/>
        <v>0.39166666666666672</v>
      </c>
      <c r="C14" s="127" t="s">
        <v>29</v>
      </c>
      <c r="D14" s="148" t="str">
        <f>J4</f>
        <v>F</v>
      </c>
      <c r="E14" s="146"/>
      <c r="F14" s="149"/>
      <c r="G14" s="150" t="s">
        <v>16</v>
      </c>
      <c r="H14" s="149"/>
      <c r="I14" s="146"/>
      <c r="J14" s="148" t="str">
        <f>J5</f>
        <v>G</v>
      </c>
      <c r="L14" s="90"/>
    </row>
    <row r="15" spans="1:13" ht="24" customHeight="1" x14ac:dyDescent="0.2">
      <c r="B15" s="151">
        <f t="shared" si="0"/>
        <v>0.40000000000000008</v>
      </c>
      <c r="C15" s="127" t="s">
        <v>30</v>
      </c>
      <c r="D15" s="148" t="str">
        <f>J6</f>
        <v>H</v>
      </c>
      <c r="E15" s="146"/>
      <c r="F15" s="149"/>
      <c r="G15" s="150" t="s">
        <v>16</v>
      </c>
      <c r="H15" s="149"/>
      <c r="I15" s="146"/>
      <c r="J15" s="148" t="str">
        <f>J7</f>
        <v>I</v>
      </c>
      <c r="L15" s="90"/>
    </row>
    <row r="16" spans="1:13" ht="24" customHeight="1" x14ac:dyDescent="0.2">
      <c r="B16" s="151">
        <f t="shared" si="0"/>
        <v>0.40833333333333344</v>
      </c>
      <c r="C16" s="127" t="s">
        <v>31</v>
      </c>
      <c r="D16" s="148" t="str">
        <f>D4</f>
        <v>A</v>
      </c>
      <c r="E16" s="146"/>
      <c r="F16" s="149"/>
      <c r="G16" s="150" t="s">
        <v>16</v>
      </c>
      <c r="H16" s="149"/>
      <c r="I16" s="146"/>
      <c r="J16" s="148" t="str">
        <f>D8</f>
        <v>E</v>
      </c>
      <c r="L16" s="90"/>
    </row>
    <row r="17" spans="2:12" ht="24" customHeight="1" x14ac:dyDescent="0.2">
      <c r="B17" s="151">
        <f t="shared" si="0"/>
        <v>0.4166666666666668</v>
      </c>
      <c r="C17" s="127" t="s">
        <v>32</v>
      </c>
      <c r="D17" s="148" t="str">
        <f>D5</f>
        <v>B</v>
      </c>
      <c r="E17" s="146"/>
      <c r="F17" s="149"/>
      <c r="G17" s="150" t="s">
        <v>16</v>
      </c>
      <c r="H17" s="149"/>
      <c r="I17" s="146"/>
      <c r="J17" s="148" t="str">
        <f>D6</f>
        <v>C</v>
      </c>
      <c r="L17" s="90"/>
    </row>
    <row r="18" spans="2:12" ht="24" customHeight="1" x14ac:dyDescent="0.2">
      <c r="B18" s="151">
        <f t="shared" si="0"/>
        <v>0.42500000000000016</v>
      </c>
      <c r="C18" s="127" t="s">
        <v>33</v>
      </c>
      <c r="D18" s="148" t="str">
        <f>D7</f>
        <v>D</v>
      </c>
      <c r="E18" s="146"/>
      <c r="F18" s="149"/>
      <c r="G18" s="150" t="s">
        <v>16</v>
      </c>
      <c r="H18" s="149"/>
      <c r="I18" s="146"/>
      <c r="J18" s="148" t="str">
        <f>D8</f>
        <v>E</v>
      </c>
      <c r="L18" s="90"/>
    </row>
    <row r="19" spans="2:12" ht="24" customHeight="1" x14ac:dyDescent="0.2">
      <c r="B19" s="151">
        <f t="shared" si="0"/>
        <v>0.43333333333333351</v>
      </c>
      <c r="C19" s="127" t="s">
        <v>34</v>
      </c>
      <c r="D19" s="148" t="str">
        <f>J4</f>
        <v>F</v>
      </c>
      <c r="E19" s="146"/>
      <c r="F19" s="149"/>
      <c r="G19" s="150" t="s">
        <v>16</v>
      </c>
      <c r="H19" s="149"/>
      <c r="I19" s="146"/>
      <c r="J19" s="148" t="str">
        <f>J6</f>
        <v>H</v>
      </c>
      <c r="L19" s="90"/>
    </row>
    <row r="20" spans="2:12" ht="24" customHeight="1" x14ac:dyDescent="0.2">
      <c r="B20" s="151">
        <f t="shared" si="0"/>
        <v>0.44166666666666687</v>
      </c>
      <c r="C20" s="127" t="s">
        <v>35</v>
      </c>
      <c r="D20" s="148" t="str">
        <f>J5</f>
        <v>G</v>
      </c>
      <c r="E20" s="146"/>
      <c r="F20" s="149"/>
      <c r="G20" s="150" t="s">
        <v>16</v>
      </c>
      <c r="H20" s="149"/>
      <c r="I20" s="146"/>
      <c r="J20" s="148" t="str">
        <f>J7</f>
        <v>I</v>
      </c>
      <c r="L20" s="90"/>
    </row>
    <row r="21" spans="2:12" ht="24" customHeight="1" x14ac:dyDescent="0.2">
      <c r="B21" s="151">
        <f t="shared" si="0"/>
        <v>0.45000000000000023</v>
      </c>
      <c r="C21" s="127" t="s">
        <v>36</v>
      </c>
      <c r="D21" s="148" t="str">
        <f>D4</f>
        <v>A</v>
      </c>
      <c r="E21" s="146"/>
      <c r="F21" s="149"/>
      <c r="G21" s="150" t="s">
        <v>16</v>
      </c>
      <c r="H21" s="149"/>
      <c r="I21" s="146"/>
      <c r="J21" s="148" t="str">
        <f>D6</f>
        <v>C</v>
      </c>
      <c r="L21" s="90"/>
    </row>
    <row r="22" spans="2:12" ht="24" customHeight="1" x14ac:dyDescent="0.2">
      <c r="B22" s="151">
        <f t="shared" si="0"/>
        <v>0.45833333333333359</v>
      </c>
      <c r="C22" s="127" t="s">
        <v>37</v>
      </c>
      <c r="D22" s="148" t="str">
        <f>D5</f>
        <v>B</v>
      </c>
      <c r="E22" s="146"/>
      <c r="F22" s="149"/>
      <c r="G22" s="150" t="s">
        <v>16</v>
      </c>
      <c r="H22" s="149"/>
      <c r="I22" s="146"/>
      <c r="J22" s="148" t="str">
        <f>D7</f>
        <v>D</v>
      </c>
      <c r="L22" s="90"/>
    </row>
    <row r="23" spans="2:12" ht="24" customHeight="1" x14ac:dyDescent="0.2">
      <c r="B23" s="151">
        <f t="shared" si="0"/>
        <v>0.46666666666666695</v>
      </c>
      <c r="C23" s="127" t="s">
        <v>38</v>
      </c>
      <c r="D23" s="148" t="str">
        <f>D6</f>
        <v>C</v>
      </c>
      <c r="E23" s="146"/>
      <c r="F23" s="149"/>
      <c r="G23" s="150" t="s">
        <v>16</v>
      </c>
      <c r="H23" s="149"/>
      <c r="I23" s="146"/>
      <c r="J23" s="148" t="str">
        <f>D8</f>
        <v>E</v>
      </c>
      <c r="L23" s="90"/>
    </row>
    <row r="24" spans="2:12" ht="24" customHeight="1" x14ac:dyDescent="0.2">
      <c r="B24" s="151">
        <f t="shared" si="0"/>
        <v>0.47500000000000031</v>
      </c>
      <c r="C24" s="127" t="s">
        <v>39</v>
      </c>
      <c r="D24" s="148" t="str">
        <f>J4</f>
        <v>F</v>
      </c>
      <c r="E24" s="152"/>
      <c r="F24" s="149"/>
      <c r="G24" s="150" t="s">
        <v>16</v>
      </c>
      <c r="H24" s="149"/>
      <c r="I24" s="121"/>
      <c r="J24" s="148" t="str">
        <f>J7</f>
        <v>I</v>
      </c>
      <c r="L24" s="90"/>
    </row>
    <row r="25" spans="2:12" ht="24" customHeight="1" x14ac:dyDescent="0.2">
      <c r="B25" s="151">
        <f t="shared" si="0"/>
        <v>0.48333333333333367</v>
      </c>
      <c r="C25" s="127" t="s">
        <v>40</v>
      </c>
      <c r="D25" s="148" t="str">
        <f>J5</f>
        <v>G</v>
      </c>
      <c r="E25" s="146"/>
      <c r="F25" s="149"/>
      <c r="G25" s="150" t="s">
        <v>16</v>
      </c>
      <c r="H25" s="149"/>
      <c r="I25" s="146"/>
      <c r="J25" s="148" t="str">
        <f>J6</f>
        <v>H</v>
      </c>
      <c r="L25" s="90"/>
    </row>
    <row r="26" spans="2:12" ht="24" customHeight="1" x14ac:dyDescent="0.2">
      <c r="B26" s="151">
        <f t="shared" si="0"/>
        <v>0.49166666666666703</v>
      </c>
      <c r="C26" s="127" t="s">
        <v>41</v>
      </c>
      <c r="D26" s="148" t="str">
        <f>D4</f>
        <v>A</v>
      </c>
      <c r="E26" s="146"/>
      <c r="F26" s="149"/>
      <c r="G26" s="150" t="s">
        <v>16</v>
      </c>
      <c r="H26" s="149"/>
      <c r="I26" s="146"/>
      <c r="J26" s="148" t="str">
        <f>D7</f>
        <v>D</v>
      </c>
      <c r="L26" s="90"/>
    </row>
    <row r="27" spans="2:12" ht="24" customHeight="1" x14ac:dyDescent="0.2">
      <c r="B27" s="151">
        <f t="shared" si="0"/>
        <v>0.50000000000000033</v>
      </c>
      <c r="C27" s="127" t="s">
        <v>42</v>
      </c>
      <c r="D27" s="148" t="str">
        <f>D5</f>
        <v>B</v>
      </c>
      <c r="E27" s="146"/>
      <c r="F27" s="149"/>
      <c r="G27" s="150" t="s">
        <v>16</v>
      </c>
      <c r="H27" s="149"/>
      <c r="I27" s="146"/>
      <c r="J27" s="148" t="str">
        <f>D8</f>
        <v>E</v>
      </c>
      <c r="L27" s="90"/>
    </row>
    <row r="28" spans="2:12" ht="9" customHeight="1" x14ac:dyDescent="0.2">
      <c r="B28" s="153"/>
      <c r="C28" s="154"/>
      <c r="L28" s="90"/>
    </row>
    <row r="29" spans="2:12" ht="9" customHeight="1" x14ac:dyDescent="0.2">
      <c r="B29" s="429"/>
      <c r="C29" s="430"/>
      <c r="D29" s="363"/>
      <c r="E29" s="363"/>
      <c r="F29" s="363"/>
      <c r="G29" s="363"/>
      <c r="H29" s="363"/>
      <c r="I29" s="363"/>
      <c r="J29" s="363"/>
      <c r="K29" s="363"/>
      <c r="L29" s="431"/>
    </row>
  </sheetData>
  <sheetProtection formatCells="0" formatColumns="0" formatRows="0"/>
  <printOptions horizontalCentered="1" verticalCentered="1"/>
  <pageMargins left="0.19685039370078741" right="0.19685039370078741" top="1.5354330708661419" bottom="0.78740157480314965" header="0.19685039370078741" footer="0.51181102362204722"/>
  <pageSetup paperSize="9" firstPageNumber="0" orientation="portrait" horizontalDpi="300" verticalDpi="300" r:id="rId1"/>
  <headerFooter alignWithMargins="0">
    <oddHeader>&amp;C&amp;14 TOURNOI VETERAN DES JAMBES  DE BOIS</oddHeader>
    <oddFooter>&amp;C&amp;6 AFFILIATION FFF N° 503172</oddFooter>
  </headerFooter>
  <ignoredErrors>
    <ignoredError sqref="B6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W52"/>
  <sheetViews>
    <sheetView view="pageBreakPreview" zoomScaleNormal="121" zoomScaleSheetLayoutView="100" workbookViewId="0">
      <selection activeCell="B31" sqref="B31"/>
    </sheetView>
  </sheetViews>
  <sheetFormatPr baseColWidth="10" defaultColWidth="11.5703125" defaultRowHeight="12.75" x14ac:dyDescent="0.2"/>
  <cols>
    <col min="1" max="1" width="11.28515625" customWidth="1"/>
    <col min="2" max="2" width="7.5703125" style="115" customWidth="1"/>
    <col min="3" max="3" width="2.7109375" style="2" customWidth="1"/>
    <col min="4" max="4" width="30.7109375" customWidth="1"/>
    <col min="5" max="9" width="1.85546875" customWidth="1"/>
    <col min="10" max="10" width="30.7109375" customWidth="1"/>
    <col min="11" max="14" width="1.85546875" customWidth="1"/>
    <col min="15" max="15" width="11.5703125" customWidth="1"/>
    <col min="16" max="18" width="1.85546875" customWidth="1"/>
    <col min="20" max="20" width="2.7109375" customWidth="1"/>
    <col min="21" max="21" width="26.7109375" customWidth="1"/>
    <col min="22" max="22" width="4.140625" customWidth="1"/>
    <col min="23" max="23" width="4.7109375" customWidth="1"/>
  </cols>
  <sheetData>
    <row r="1" spans="1:23" s="14" customFormat="1" ht="9" customHeight="1" x14ac:dyDescent="0.2">
      <c r="B1" s="116"/>
      <c r="C1" s="117"/>
    </row>
    <row r="2" spans="1:23" s="14" customFormat="1" ht="9" customHeight="1" x14ac:dyDescent="0.2">
      <c r="B2" s="116"/>
      <c r="C2" s="117"/>
    </row>
    <row r="3" spans="1:23" x14ac:dyDescent="0.2">
      <c r="A3" s="118" t="s">
        <v>19</v>
      </c>
      <c r="B3" s="119">
        <v>0.39583333333333331</v>
      </c>
      <c r="C3" s="120"/>
      <c r="D3" s="121" t="s">
        <v>20</v>
      </c>
      <c r="E3" s="122" t="s">
        <v>2</v>
      </c>
      <c r="F3" s="122" t="s">
        <v>3</v>
      </c>
      <c r="G3" s="2"/>
      <c r="I3" s="123"/>
      <c r="J3" s="121" t="s">
        <v>21</v>
      </c>
      <c r="K3" s="124" t="s">
        <v>2</v>
      </c>
      <c r="L3" s="125" t="str">
        <f>F3</f>
        <v>Diff</v>
      </c>
    </row>
    <row r="4" spans="1:23" x14ac:dyDescent="0.2">
      <c r="A4" s="118" t="s">
        <v>22</v>
      </c>
      <c r="B4" s="126">
        <v>5.5555555555555558E-3</v>
      </c>
      <c r="C4" s="127" t="s">
        <v>5</v>
      </c>
      <c r="D4" s="128" t="s">
        <v>5</v>
      </c>
      <c r="E4" s="129">
        <f>CL($E$12,$I$12)+CL($E$16,$I$16)+CL($E$21,$I$21)+CL($E$26,$I$26)</f>
        <v>1</v>
      </c>
      <c r="F4" s="129">
        <f>$E$12-$I$12+$E$16-$I$16+$E$21-$I$21+$E$26-$I$26</f>
        <v>-1</v>
      </c>
      <c r="G4" s="130"/>
      <c r="H4" s="131"/>
      <c r="I4" s="132" t="s">
        <v>11</v>
      </c>
      <c r="J4" s="128" t="s">
        <v>11</v>
      </c>
      <c r="K4" s="133">
        <f>CL($E$14,$I$14)+CL($E$19,$I$19)+CL($E$24,$I$24)</f>
        <v>0</v>
      </c>
      <c r="L4" s="129">
        <f>$E$14-$I$14+$E$19-$I$19+$E$24-$I$24</f>
        <v>0</v>
      </c>
      <c r="M4" s="131"/>
      <c r="T4" s="120"/>
      <c r="U4" s="121" t="s">
        <v>20</v>
      </c>
      <c r="V4" s="122" t="s">
        <v>2</v>
      </c>
      <c r="W4" s="122" t="s">
        <v>3</v>
      </c>
    </row>
    <row r="5" spans="1:23" x14ac:dyDescent="0.2">
      <c r="A5" s="118" t="s">
        <v>23</v>
      </c>
      <c r="B5" s="134">
        <v>1.3888888888888889E-3</v>
      </c>
      <c r="C5" s="127" t="s">
        <v>7</v>
      </c>
      <c r="D5" s="128" t="s">
        <v>7</v>
      </c>
      <c r="E5" s="129">
        <f>CL($I$12,$E$12)+CL($E$17,$I$17)+CL($E$22,$I$22)+CL($E$27,$I$27)</f>
        <v>4</v>
      </c>
      <c r="F5" s="129">
        <f>$I$12-$E$12+$E$17-$I$17+$E$22-$I$22+$E$27-$I$27</f>
        <v>1</v>
      </c>
      <c r="G5" s="130"/>
      <c r="H5" s="131"/>
      <c r="I5" s="132" t="s">
        <v>12</v>
      </c>
      <c r="J5" s="128" t="s">
        <v>12</v>
      </c>
      <c r="K5" s="133">
        <f>CL($I$14,$E$14)+CL($E$20,$I$20)+CL($E$25,$I$25)</f>
        <v>0</v>
      </c>
      <c r="L5" s="129">
        <f>$I$14-$E$14+$E$20-$I$20+$E$25-$I$25</f>
        <v>0</v>
      </c>
      <c r="M5" s="131"/>
      <c r="T5" s="127" t="s">
        <v>5</v>
      </c>
      <c r="U5" s="128"/>
      <c r="V5" s="480"/>
      <c r="W5" s="480"/>
    </row>
    <row r="6" spans="1:23" x14ac:dyDescent="0.2">
      <c r="A6" s="118" t="s">
        <v>24</v>
      </c>
      <c r="B6" s="134">
        <f>B5+B4</f>
        <v>6.9444444444444449E-3</v>
      </c>
      <c r="C6" s="127" t="s">
        <v>8</v>
      </c>
      <c r="D6" s="128" t="s">
        <v>8</v>
      </c>
      <c r="E6" s="129">
        <f>CL($E$13,$I$13)+CL($I$17,$E$17)+CL($I$21,$E$21)+CL($E$23,$I$23)</f>
        <v>0</v>
      </c>
      <c r="F6" s="129">
        <f>$E$13-$I$13+$I$17-$E$17+$I$21-$E$21+$E$23-$I$23</f>
        <v>0</v>
      </c>
      <c r="G6" s="130"/>
      <c r="H6" s="131"/>
      <c r="I6" s="132" t="s">
        <v>18</v>
      </c>
      <c r="J6" s="128" t="s">
        <v>18</v>
      </c>
      <c r="K6" s="133">
        <f>CL($E$15,$I$15)+CL($I$19,$E$19)+CL($I$25,$E$25)</f>
        <v>0</v>
      </c>
      <c r="L6" s="129">
        <f>$I$19-$E$19+$I$25-$E$25+$E$15-$I$15</f>
        <v>0</v>
      </c>
      <c r="M6" s="131"/>
      <c r="T6" s="127" t="s">
        <v>7</v>
      </c>
      <c r="U6" s="128"/>
      <c r="V6" s="480"/>
      <c r="W6" s="480"/>
    </row>
    <row r="7" spans="1:23" x14ac:dyDescent="0.2">
      <c r="A7" s="118" t="s">
        <v>91</v>
      </c>
      <c r="B7" s="438">
        <v>0.58333333333333337</v>
      </c>
      <c r="C7" s="127" t="s">
        <v>9</v>
      </c>
      <c r="D7" s="128" t="s">
        <v>9</v>
      </c>
      <c r="E7" s="129">
        <f>CL($I$13,$E$13)+CL($E$18,$I$18)+CL($I$22,$E$22)+CL($I$26,$E$26)</f>
        <v>0</v>
      </c>
      <c r="F7" s="129">
        <f>$I$13-$E$13+$E$18-$I$18+$I$22-$E$22+$I$26-$E$26</f>
        <v>0</v>
      </c>
      <c r="G7" s="130"/>
      <c r="H7" s="131"/>
      <c r="I7" s="132" t="s">
        <v>25</v>
      </c>
      <c r="J7" s="128" t="s">
        <v>25</v>
      </c>
      <c r="K7" s="133">
        <f>CL($I$15,$E$15)+CL($I$20,$E$20)+CL($I$24,$E$24)</f>
        <v>0</v>
      </c>
      <c r="L7" s="129">
        <f>$I$15-$E$15+$I$20-$E$20+$I$24-$E$24</f>
        <v>0</v>
      </c>
      <c r="M7" s="131"/>
      <c r="T7" s="127" t="s">
        <v>8</v>
      </c>
      <c r="U7" s="128"/>
      <c r="V7" s="480"/>
      <c r="W7" s="480"/>
    </row>
    <row r="8" spans="1:23" x14ac:dyDescent="0.2">
      <c r="C8" s="127" t="s">
        <v>10</v>
      </c>
      <c r="D8" s="128" t="s">
        <v>10</v>
      </c>
      <c r="E8" s="129">
        <f>CL($I$16,$E$16)+CL($I$18,$E$18)+CL($I$23,$E$23)+CL($I$27,$E$27)</f>
        <v>0</v>
      </c>
      <c r="F8" s="129">
        <f>$I$16-$E$16+$I$18-$E$18+$I$23-$E$23+$I$27-$E$27</f>
        <v>0</v>
      </c>
      <c r="G8" s="130"/>
      <c r="H8" s="131"/>
      <c r="I8" s="131"/>
      <c r="J8" s="131"/>
      <c r="K8" s="130"/>
      <c r="L8" s="130"/>
      <c r="M8" s="131"/>
      <c r="T8" s="127" t="s">
        <v>9</v>
      </c>
      <c r="U8" s="128"/>
      <c r="V8" s="480"/>
      <c r="W8" s="480"/>
    </row>
    <row r="9" spans="1:23" ht="9" customHeight="1" x14ac:dyDescent="0.2">
      <c r="C9" s="135"/>
      <c r="D9" s="136"/>
      <c r="E9" s="129"/>
      <c r="F9" s="129"/>
      <c r="G9" s="130"/>
      <c r="H9" s="131"/>
      <c r="I9" s="131"/>
      <c r="J9" s="131"/>
      <c r="K9" s="130"/>
      <c r="L9" s="130"/>
      <c r="M9" s="131"/>
      <c r="T9" s="127" t="s">
        <v>10</v>
      </c>
      <c r="U9" s="128"/>
      <c r="V9" s="480"/>
      <c r="W9" s="480"/>
    </row>
    <row r="10" spans="1:23" s="137" customFormat="1" ht="9" customHeight="1" x14ac:dyDescent="0.2">
      <c r="B10" s="138"/>
      <c r="C10" s="139"/>
      <c r="D10" s="140"/>
      <c r="E10" s="140"/>
      <c r="F10" s="140"/>
      <c r="G10" s="140"/>
      <c r="H10" s="140"/>
      <c r="I10" s="140"/>
      <c r="J10" s="140"/>
      <c r="K10" s="140"/>
      <c r="L10" s="141"/>
      <c r="M10" s="142"/>
    </row>
    <row r="11" spans="1:23" x14ac:dyDescent="0.2">
      <c r="B11" s="143" t="s">
        <v>14</v>
      </c>
      <c r="C11" s="144"/>
      <c r="D11" s="145"/>
      <c r="E11" s="145"/>
      <c r="F11" s="145"/>
      <c r="G11" s="146" t="s">
        <v>26</v>
      </c>
      <c r="H11" s="145"/>
      <c r="I11" s="145"/>
      <c r="J11" s="147"/>
      <c r="L11" s="90"/>
    </row>
    <row r="12" spans="1:23" ht="20.100000000000001" customHeight="1" x14ac:dyDescent="0.2">
      <c r="B12" s="357">
        <f>ACCUEIL!$B$6</f>
        <v>0.375</v>
      </c>
      <c r="C12" s="127" t="s">
        <v>27</v>
      </c>
      <c r="D12" s="148" t="str">
        <f>D4</f>
        <v>A</v>
      </c>
      <c r="E12" s="146">
        <v>1</v>
      </c>
      <c r="F12" s="149"/>
      <c r="G12" s="150" t="s">
        <v>16</v>
      </c>
      <c r="H12" s="149"/>
      <c r="I12" s="146">
        <v>2</v>
      </c>
      <c r="J12" s="148" t="str">
        <f>D5</f>
        <v>B</v>
      </c>
      <c r="L12" s="90"/>
      <c r="T12" s="123"/>
      <c r="U12" s="121" t="s">
        <v>21</v>
      </c>
      <c r="V12" s="124" t="s">
        <v>2</v>
      </c>
      <c r="W12" s="125">
        <f>Q12</f>
        <v>0</v>
      </c>
    </row>
    <row r="13" spans="1:23" ht="20.100000000000001" customHeight="1" x14ac:dyDescent="0.2">
      <c r="B13" s="151">
        <f t="shared" ref="B13:B27" si="0">B12+$B$6</f>
        <v>0.38194444444444442</v>
      </c>
      <c r="C13" s="127" t="s">
        <v>28</v>
      </c>
      <c r="D13" s="148" t="str">
        <f>D6</f>
        <v>C</v>
      </c>
      <c r="E13" s="146"/>
      <c r="F13" s="149"/>
      <c r="G13" s="150" t="s">
        <v>16</v>
      </c>
      <c r="H13" s="149"/>
      <c r="I13" s="146"/>
      <c r="J13" s="148" t="str">
        <f>D7</f>
        <v>D</v>
      </c>
      <c r="L13" s="90"/>
      <c r="T13" s="132" t="s">
        <v>11</v>
      </c>
      <c r="U13" s="128"/>
      <c r="V13" s="481"/>
      <c r="W13" s="480"/>
    </row>
    <row r="14" spans="1:23" ht="20.100000000000001" customHeight="1" x14ac:dyDescent="0.2">
      <c r="B14" s="151">
        <f t="shared" si="0"/>
        <v>0.38888888888888884</v>
      </c>
      <c r="C14" s="127" t="s">
        <v>29</v>
      </c>
      <c r="D14" s="148" t="str">
        <f>J4</f>
        <v>F</v>
      </c>
      <c r="E14" s="146"/>
      <c r="F14" s="149"/>
      <c r="G14" s="150" t="s">
        <v>16</v>
      </c>
      <c r="H14" s="149"/>
      <c r="I14" s="146"/>
      <c r="J14" s="148" t="str">
        <f>J5</f>
        <v>G</v>
      </c>
      <c r="L14" s="90"/>
      <c r="T14" s="132" t="s">
        <v>12</v>
      </c>
      <c r="U14" s="128"/>
      <c r="V14" s="481"/>
      <c r="W14" s="480"/>
    </row>
    <row r="15" spans="1:23" ht="20.100000000000001" customHeight="1" x14ac:dyDescent="0.2">
      <c r="B15" s="151">
        <f t="shared" si="0"/>
        <v>0.39583333333333326</v>
      </c>
      <c r="C15" s="127" t="s">
        <v>30</v>
      </c>
      <c r="D15" s="148" t="str">
        <f>J6</f>
        <v>H</v>
      </c>
      <c r="E15" s="146"/>
      <c r="F15" s="149"/>
      <c r="G15" s="150" t="s">
        <v>16</v>
      </c>
      <c r="H15" s="149"/>
      <c r="I15" s="146"/>
      <c r="J15" s="148" t="str">
        <f>J7</f>
        <v>I</v>
      </c>
      <c r="L15" s="90"/>
      <c r="T15" s="132" t="s">
        <v>18</v>
      </c>
      <c r="U15" s="128"/>
      <c r="V15" s="481"/>
      <c r="W15" s="480"/>
    </row>
    <row r="16" spans="1:23" ht="20.100000000000001" customHeight="1" x14ac:dyDescent="0.2">
      <c r="B16" s="151">
        <f t="shared" si="0"/>
        <v>0.40277777777777768</v>
      </c>
      <c r="C16" s="127" t="s">
        <v>31</v>
      </c>
      <c r="D16" s="148" t="str">
        <f>D4</f>
        <v>A</v>
      </c>
      <c r="E16" s="146"/>
      <c r="F16" s="149"/>
      <c r="G16" s="150" t="s">
        <v>16</v>
      </c>
      <c r="H16" s="149"/>
      <c r="I16" s="146"/>
      <c r="J16" s="148" t="str">
        <f>D8</f>
        <v>E</v>
      </c>
      <c r="L16" s="90"/>
      <c r="T16" s="132" t="s">
        <v>25</v>
      </c>
      <c r="U16" s="128"/>
      <c r="V16" s="481"/>
      <c r="W16" s="480"/>
    </row>
    <row r="17" spans="2:23" ht="20.100000000000001" customHeight="1" x14ac:dyDescent="0.2">
      <c r="B17" s="151">
        <f t="shared" si="0"/>
        <v>0.4097222222222221</v>
      </c>
      <c r="C17" s="127" t="s">
        <v>32</v>
      </c>
      <c r="D17" s="148" t="str">
        <f>D5</f>
        <v>B</v>
      </c>
      <c r="E17" s="146"/>
      <c r="F17" s="149"/>
      <c r="G17" s="150" t="s">
        <v>16</v>
      </c>
      <c r="H17" s="149"/>
      <c r="I17" s="146"/>
      <c r="J17" s="148" t="str">
        <f>D6</f>
        <v>C</v>
      </c>
      <c r="L17" s="90"/>
    </row>
    <row r="18" spans="2:23" ht="20.100000000000001" customHeight="1" x14ac:dyDescent="0.2">
      <c r="B18" s="151">
        <f t="shared" si="0"/>
        <v>0.41666666666666652</v>
      </c>
      <c r="C18" s="127" t="s">
        <v>33</v>
      </c>
      <c r="D18" s="148" t="str">
        <f>D7</f>
        <v>D</v>
      </c>
      <c r="E18" s="146"/>
      <c r="F18" s="149"/>
      <c r="G18" s="150" t="s">
        <v>16</v>
      </c>
      <c r="H18" s="149"/>
      <c r="I18" s="146"/>
      <c r="J18" s="148" t="str">
        <f>D8</f>
        <v>E</v>
      </c>
      <c r="L18" s="90"/>
    </row>
    <row r="19" spans="2:23" ht="20.100000000000001" customHeight="1" x14ac:dyDescent="0.2">
      <c r="B19" s="151">
        <f t="shared" si="0"/>
        <v>0.42361111111111094</v>
      </c>
      <c r="C19" s="127" t="s">
        <v>34</v>
      </c>
      <c r="D19" s="148" t="str">
        <f>J4</f>
        <v>F</v>
      </c>
      <c r="E19" s="146"/>
      <c r="F19" s="149"/>
      <c r="G19" s="150" t="s">
        <v>16</v>
      </c>
      <c r="H19" s="149"/>
      <c r="I19" s="146"/>
      <c r="J19" s="148" t="str">
        <f>J6</f>
        <v>H</v>
      </c>
      <c r="L19" s="90"/>
    </row>
    <row r="20" spans="2:23" ht="20.100000000000001" customHeight="1" x14ac:dyDescent="0.2">
      <c r="B20" s="151">
        <f t="shared" si="0"/>
        <v>0.43055555555555536</v>
      </c>
      <c r="C20" s="127" t="s">
        <v>35</v>
      </c>
      <c r="D20" s="148" t="str">
        <f>J5</f>
        <v>G</v>
      </c>
      <c r="E20" s="146"/>
      <c r="F20" s="149"/>
      <c r="G20" s="150" t="s">
        <v>16</v>
      </c>
      <c r="H20" s="149"/>
      <c r="I20" s="146"/>
      <c r="J20" s="148" t="str">
        <f>J7</f>
        <v>I</v>
      </c>
      <c r="L20" s="90"/>
    </row>
    <row r="21" spans="2:23" ht="20.100000000000001" customHeight="1" x14ac:dyDescent="0.2">
      <c r="B21" s="151">
        <f t="shared" si="0"/>
        <v>0.43749999999999978</v>
      </c>
      <c r="C21" s="127" t="s">
        <v>36</v>
      </c>
      <c r="D21" s="148" t="str">
        <f>D4</f>
        <v>A</v>
      </c>
      <c r="E21" s="146"/>
      <c r="F21" s="149"/>
      <c r="G21" s="150" t="s">
        <v>16</v>
      </c>
      <c r="H21" s="149"/>
      <c r="I21" s="146"/>
      <c r="J21" s="148" t="str">
        <f>D6</f>
        <v>C</v>
      </c>
      <c r="L21" s="90"/>
    </row>
    <row r="22" spans="2:23" ht="20.100000000000001" customHeight="1" x14ac:dyDescent="0.2">
      <c r="B22" s="151">
        <f t="shared" si="0"/>
        <v>0.4444444444444442</v>
      </c>
      <c r="C22" s="127" t="s">
        <v>37</v>
      </c>
      <c r="D22" s="148" t="str">
        <f>D5</f>
        <v>B</v>
      </c>
      <c r="E22" s="146"/>
      <c r="F22" s="149"/>
      <c r="G22" s="150" t="s">
        <v>16</v>
      </c>
      <c r="H22" s="149"/>
      <c r="I22" s="146"/>
      <c r="J22" s="148" t="str">
        <f>D7</f>
        <v>D</v>
      </c>
      <c r="L22" s="90"/>
    </row>
    <row r="23" spans="2:23" ht="20.100000000000001" customHeight="1" x14ac:dyDescent="0.2">
      <c r="B23" s="151">
        <f t="shared" si="0"/>
        <v>0.45138888888888862</v>
      </c>
      <c r="C23" s="127" t="s">
        <v>38</v>
      </c>
      <c r="D23" s="148" t="str">
        <f>D6</f>
        <v>C</v>
      </c>
      <c r="E23" s="146"/>
      <c r="F23" s="149"/>
      <c r="G23" s="150" t="s">
        <v>16</v>
      </c>
      <c r="H23" s="149"/>
      <c r="I23" s="146"/>
      <c r="J23" s="148" t="str">
        <f>D8</f>
        <v>E</v>
      </c>
      <c r="L23" s="90"/>
    </row>
    <row r="24" spans="2:23" ht="20.100000000000001" customHeight="1" x14ac:dyDescent="0.2">
      <c r="B24" s="151">
        <f t="shared" si="0"/>
        <v>0.45833333333333304</v>
      </c>
      <c r="C24" s="127" t="s">
        <v>39</v>
      </c>
      <c r="D24" s="148" t="str">
        <f>J4</f>
        <v>F</v>
      </c>
      <c r="E24" s="152"/>
      <c r="F24" s="149"/>
      <c r="G24" s="150" t="s">
        <v>16</v>
      </c>
      <c r="H24" s="149"/>
      <c r="I24" s="121"/>
      <c r="J24" s="148" t="str">
        <f>J7</f>
        <v>I</v>
      </c>
      <c r="L24" s="90"/>
    </row>
    <row r="25" spans="2:23" ht="20.100000000000001" customHeight="1" x14ac:dyDescent="0.2">
      <c r="B25" s="151">
        <f t="shared" si="0"/>
        <v>0.46527777777777746</v>
      </c>
      <c r="C25" s="127" t="s">
        <v>40</v>
      </c>
      <c r="D25" s="148" t="str">
        <f>J5</f>
        <v>G</v>
      </c>
      <c r="E25" s="146"/>
      <c r="F25" s="149"/>
      <c r="G25" s="150" t="s">
        <v>16</v>
      </c>
      <c r="H25" s="149"/>
      <c r="I25" s="146"/>
      <c r="J25" s="148" t="str">
        <f>J6</f>
        <v>H</v>
      </c>
      <c r="L25" s="90"/>
    </row>
    <row r="26" spans="2:23" ht="20.100000000000001" customHeight="1" x14ac:dyDescent="0.2">
      <c r="B26" s="151">
        <f t="shared" si="0"/>
        <v>0.47222222222222188</v>
      </c>
      <c r="C26" s="127" t="s">
        <v>41</v>
      </c>
      <c r="D26" s="148" t="str">
        <f>D4</f>
        <v>A</v>
      </c>
      <c r="E26" s="146"/>
      <c r="F26" s="149"/>
      <c r="G26" s="150" t="s">
        <v>16</v>
      </c>
      <c r="H26" s="149"/>
      <c r="I26" s="146"/>
      <c r="J26" s="148" t="str">
        <f>D7</f>
        <v>D</v>
      </c>
      <c r="L26" s="90"/>
    </row>
    <row r="27" spans="2:23" ht="20.100000000000001" customHeight="1" x14ac:dyDescent="0.2">
      <c r="B27" s="151">
        <f t="shared" si="0"/>
        <v>0.4791666666666663</v>
      </c>
      <c r="C27" s="127" t="s">
        <v>42</v>
      </c>
      <c r="D27" s="148" t="str">
        <f>D5</f>
        <v>B</v>
      </c>
      <c r="E27" s="146"/>
      <c r="F27" s="149"/>
      <c r="G27" s="150" t="s">
        <v>16</v>
      </c>
      <c r="H27" s="149"/>
      <c r="I27" s="146"/>
      <c r="J27" s="148" t="str">
        <f>D8</f>
        <v>E</v>
      </c>
      <c r="L27" s="90"/>
    </row>
    <row r="28" spans="2:23" ht="9" customHeight="1" x14ac:dyDescent="0.2">
      <c r="B28" s="153"/>
      <c r="C28" s="154"/>
      <c r="L28" s="90"/>
    </row>
    <row r="29" spans="2:23" ht="9" customHeight="1" x14ac:dyDescent="0.2">
      <c r="B29" s="155"/>
      <c r="C29" s="154"/>
      <c r="L29" s="90"/>
    </row>
    <row r="30" spans="2:23" x14ac:dyDescent="0.2">
      <c r="B30" s="151" t="str">
        <f>B11</f>
        <v>HEURE</v>
      </c>
      <c r="C30" s="154"/>
      <c r="L30" s="90"/>
    </row>
    <row r="31" spans="2:23" ht="20.100000000000001" customHeight="1" x14ac:dyDescent="0.2">
      <c r="B31" s="357">
        <f>ACCUEIL!$B$9</f>
        <v>0.58333333333333337</v>
      </c>
      <c r="C31" s="156" t="s">
        <v>27</v>
      </c>
      <c r="D31" s="148" t="str">
        <f>O32</f>
        <v>A</v>
      </c>
      <c r="E31" s="157"/>
      <c r="F31" s="149"/>
      <c r="G31" s="150" t="s">
        <v>16</v>
      </c>
      <c r="H31" s="149"/>
      <c r="I31" s="157"/>
      <c r="J31" s="148" t="str">
        <f>O33</f>
        <v>B</v>
      </c>
      <c r="L31" s="90"/>
      <c r="N31" s="144"/>
      <c r="O31" s="121" t="s">
        <v>20</v>
      </c>
      <c r="P31" s="158" t="s">
        <v>2</v>
      </c>
      <c r="Q31" s="158" t="str">
        <f>F3</f>
        <v>Diff</v>
      </c>
      <c r="T31" s="144"/>
      <c r="U31" s="121" t="s">
        <v>20</v>
      </c>
      <c r="V31" s="158" t="s">
        <v>2</v>
      </c>
      <c r="W31" s="158" t="str">
        <f>L3</f>
        <v>Diff</v>
      </c>
    </row>
    <row r="32" spans="2:23" ht="20.100000000000001" customHeight="1" x14ac:dyDescent="0.2">
      <c r="B32" s="477">
        <f>B31+$B$6</f>
        <v>0.59027777777777779</v>
      </c>
      <c r="C32" s="156" t="s">
        <v>28</v>
      </c>
      <c r="D32" s="148" t="str">
        <f>O34</f>
        <v>C</v>
      </c>
      <c r="E32" s="157"/>
      <c r="F32" s="149"/>
      <c r="G32" s="150" t="s">
        <v>16</v>
      </c>
      <c r="H32" s="149"/>
      <c r="I32" s="157"/>
      <c r="J32" s="148" t="str">
        <f>O35</f>
        <v>D</v>
      </c>
      <c r="L32" s="90"/>
      <c r="N32" s="156" t="s">
        <v>5</v>
      </c>
      <c r="O32" s="128" t="s">
        <v>5</v>
      </c>
      <c r="P32" s="479">
        <f>CL($E$31,$I$31)+CL($E$33,$I$33)+CL($E$38,$I$38)+CL($E$47,$I$47)</f>
        <v>0</v>
      </c>
      <c r="Q32" s="479">
        <f>$E$31-$I$31+$E$33-$I$33+$E$38-$I$38+$E$47-$I$47</f>
        <v>0</v>
      </c>
      <c r="T32" s="156" t="s">
        <v>5</v>
      </c>
      <c r="U32" s="128"/>
      <c r="V32" s="482"/>
      <c r="W32" s="482"/>
    </row>
    <row r="33" spans="2:23" ht="20.100000000000001" customHeight="1" x14ac:dyDescent="0.2">
      <c r="B33" s="477">
        <f>B32+$B$6</f>
        <v>0.59722222222222221</v>
      </c>
      <c r="C33" s="156" t="s">
        <v>31</v>
      </c>
      <c r="D33" s="148" t="str">
        <f>O32</f>
        <v>A</v>
      </c>
      <c r="E33" s="157"/>
      <c r="F33" s="149"/>
      <c r="G33" s="150" t="s">
        <v>16</v>
      </c>
      <c r="H33" s="149"/>
      <c r="I33" s="157"/>
      <c r="J33" s="148" t="str">
        <f>O36</f>
        <v>E</v>
      </c>
      <c r="L33" s="90"/>
      <c r="N33" s="156" t="s">
        <v>7</v>
      </c>
      <c r="O33" s="128" t="s">
        <v>7</v>
      </c>
      <c r="P33" s="479">
        <f>CL($I$31,$E$31)+CL($E$34,$I$34)+CL($E$42,$I$42)+CL($E$48,$I$48)</f>
        <v>0</v>
      </c>
      <c r="Q33" s="479">
        <f>$I$31-$E$31+$E$34-$I$34+$E$42-$I$42+$E$48-$I$48</f>
        <v>0</v>
      </c>
      <c r="T33" s="156" t="s">
        <v>7</v>
      </c>
      <c r="U33" s="128"/>
      <c r="V33" s="482"/>
      <c r="W33" s="482"/>
    </row>
    <row r="34" spans="2:23" ht="20.100000000000001" customHeight="1" x14ac:dyDescent="0.2">
      <c r="B34" s="477">
        <f>B33+$B$6</f>
        <v>0.60416666666666663</v>
      </c>
      <c r="C34" s="156" t="s">
        <v>32</v>
      </c>
      <c r="D34" s="148" t="str">
        <f>O33</f>
        <v>B</v>
      </c>
      <c r="E34" s="157"/>
      <c r="F34" s="149"/>
      <c r="G34" s="150" t="s">
        <v>16</v>
      </c>
      <c r="H34" s="149"/>
      <c r="I34" s="157"/>
      <c r="J34" s="148" t="str">
        <f>O34</f>
        <v>C</v>
      </c>
      <c r="L34" s="90"/>
      <c r="N34" s="156" t="s">
        <v>8</v>
      </c>
      <c r="O34" s="128" t="s">
        <v>8</v>
      </c>
      <c r="P34" s="479">
        <f>CL($E$32,$I$32)+CL($I$34,$E$34)+CL($I$38,$E$38)+CL($E$43,$I$43)</f>
        <v>0</v>
      </c>
      <c r="Q34" s="479">
        <f>$E$32-$I$32+$I$34-$E$34+$I$38-$E$38+$E$43-$I$43</f>
        <v>0</v>
      </c>
      <c r="T34" s="156" t="s">
        <v>8</v>
      </c>
      <c r="U34" s="128"/>
      <c r="V34" s="482"/>
      <c r="W34" s="482"/>
    </row>
    <row r="35" spans="2:23" ht="20.100000000000001" customHeight="1" x14ac:dyDescent="0.2">
      <c r="B35" s="137"/>
      <c r="C35" s="507" t="s">
        <v>43</v>
      </c>
      <c r="D35" s="507"/>
      <c r="E35" s="507"/>
      <c r="F35" s="507"/>
      <c r="I35" s="14"/>
      <c r="L35" s="90"/>
      <c r="N35" s="156" t="s">
        <v>9</v>
      </c>
      <c r="O35" s="128" t="s">
        <v>9</v>
      </c>
      <c r="P35" s="479">
        <f>CL($I$32,$E$32)+CL($E$37,$I$37)+CL($I$42,$E$42)+CL($I$47,$E$47)</f>
        <v>0</v>
      </c>
      <c r="Q35" s="479">
        <f>$I$32-$E$32+$E$37-$I$37+$I$42-$E$42+$I$47-$E$47</f>
        <v>0</v>
      </c>
      <c r="T35" s="156" t="s">
        <v>9</v>
      </c>
      <c r="U35" s="128"/>
      <c r="V35" s="482"/>
      <c r="W35" s="482"/>
    </row>
    <row r="36" spans="2:23" ht="20.100000000000001" customHeight="1" x14ac:dyDescent="0.2">
      <c r="B36" s="477">
        <f>B34+$B$6</f>
        <v>0.61111111111111105</v>
      </c>
      <c r="C36" s="160" t="s">
        <v>44</v>
      </c>
      <c r="D36" s="128" t="s">
        <v>93</v>
      </c>
      <c r="E36" s="157">
        <v>1</v>
      </c>
      <c r="F36" s="149"/>
      <c r="G36" s="150" t="s">
        <v>16</v>
      </c>
      <c r="H36" s="149"/>
      <c r="I36" s="157">
        <v>2</v>
      </c>
      <c r="J36" s="128" t="s">
        <v>94</v>
      </c>
      <c r="L36" s="90"/>
      <c r="N36" s="156" t="s">
        <v>10</v>
      </c>
      <c r="O36" s="128" t="s">
        <v>10</v>
      </c>
      <c r="P36" s="479">
        <f>CL($I$33,$E$33)+CL($I$37,$E$37)+CL($I$43,$E$43)+CL($I$48,$E$48)</f>
        <v>0</v>
      </c>
      <c r="Q36" s="479">
        <f>$I$33-$E$33+$I$37-$E$37+$I$43-$E$43+$I$48-$E$48</f>
        <v>0</v>
      </c>
      <c r="T36" s="156" t="s">
        <v>10</v>
      </c>
      <c r="U36" s="128"/>
      <c r="V36" s="482"/>
      <c r="W36" s="482"/>
    </row>
    <row r="37" spans="2:23" ht="20.100000000000001" customHeight="1" x14ac:dyDescent="0.2">
      <c r="B37" s="477">
        <f>B36+$B$6</f>
        <v>0.61805555555555547</v>
      </c>
      <c r="C37" s="156" t="s">
        <v>33</v>
      </c>
      <c r="D37" s="148" t="str">
        <f>O35</f>
        <v>D</v>
      </c>
      <c r="E37" s="157"/>
      <c r="F37" s="149"/>
      <c r="G37" s="150" t="s">
        <v>16</v>
      </c>
      <c r="H37" s="149"/>
      <c r="I37" s="157"/>
      <c r="J37" s="148" t="str">
        <f>O36</f>
        <v>E</v>
      </c>
      <c r="L37" s="90"/>
    </row>
    <row r="38" spans="2:23" ht="20.100000000000001" customHeight="1" x14ac:dyDescent="0.2">
      <c r="B38" s="477">
        <f>B37+$B$6</f>
        <v>0.62499999999999989</v>
      </c>
      <c r="C38" s="156" t="s">
        <v>36</v>
      </c>
      <c r="D38" s="148" t="str">
        <f>O32</f>
        <v>A</v>
      </c>
      <c r="E38" s="157"/>
      <c r="F38" s="149"/>
      <c r="G38" s="150" t="s">
        <v>16</v>
      </c>
      <c r="H38" s="149"/>
      <c r="I38" s="157"/>
      <c r="J38" s="148" t="str">
        <f>O34</f>
        <v>C</v>
      </c>
      <c r="L38" s="90"/>
    </row>
    <row r="39" spans="2:23" x14ac:dyDescent="0.2">
      <c r="B39" s="151"/>
      <c r="C39" s="159"/>
      <c r="D39" s="136"/>
      <c r="E39" s="161"/>
      <c r="F39" s="38"/>
      <c r="G39" s="84"/>
      <c r="H39" s="38"/>
      <c r="I39" s="162"/>
      <c r="J39" s="136"/>
      <c r="L39" s="90"/>
    </row>
    <row r="40" spans="2:23" x14ac:dyDescent="0.2">
      <c r="B40" s="151"/>
      <c r="C40" s="507" t="s">
        <v>45</v>
      </c>
      <c r="D40" s="507"/>
      <c r="E40" s="507"/>
      <c r="F40" s="507"/>
      <c r="I40" s="14"/>
      <c r="L40" s="90"/>
    </row>
    <row r="41" spans="2:23" ht="20.100000000000001" customHeight="1" x14ac:dyDescent="0.2">
      <c r="B41" s="477">
        <f>B38+$B$6</f>
        <v>0.63194444444444431</v>
      </c>
      <c r="C41" s="160" t="s">
        <v>44</v>
      </c>
      <c r="D41" s="128" t="s">
        <v>96</v>
      </c>
      <c r="E41" s="157">
        <v>2</v>
      </c>
      <c r="F41" s="149"/>
      <c r="G41" s="150" t="s">
        <v>16</v>
      </c>
      <c r="H41" s="149"/>
      <c r="I41" s="157">
        <v>1</v>
      </c>
      <c r="J41" s="128" t="s">
        <v>95</v>
      </c>
      <c r="L41" s="90"/>
      <c r="N41" s="123"/>
      <c r="O41" s="145" t="s">
        <v>46</v>
      </c>
      <c r="P41" s="147"/>
    </row>
    <row r="42" spans="2:23" ht="20.100000000000001" customHeight="1" x14ac:dyDescent="0.2">
      <c r="B42" s="477">
        <f>B41+$B$6</f>
        <v>0.63888888888888873</v>
      </c>
      <c r="C42" s="156" t="s">
        <v>37</v>
      </c>
      <c r="D42" s="148" t="str">
        <f>O33</f>
        <v>B</v>
      </c>
      <c r="E42" s="157"/>
      <c r="F42" s="149"/>
      <c r="G42" s="150" t="s">
        <v>16</v>
      </c>
      <c r="H42" s="149"/>
      <c r="I42" s="157"/>
      <c r="J42" s="148" t="str">
        <f>O35</f>
        <v>D</v>
      </c>
      <c r="L42" s="90"/>
      <c r="N42" s="158">
        <v>1</v>
      </c>
      <c r="O42" s="489" t="str">
        <f>GL(E51,I51,D51,J51)</f>
        <v>BBBB</v>
      </c>
      <c r="P42" s="163"/>
    </row>
    <row r="43" spans="2:23" ht="20.100000000000001" customHeight="1" x14ac:dyDescent="0.2">
      <c r="B43" s="477">
        <f>B42+$B$6</f>
        <v>0.64583333333333315</v>
      </c>
      <c r="C43" s="156" t="s">
        <v>38</v>
      </c>
      <c r="D43" s="148" t="str">
        <f>O34</f>
        <v>C</v>
      </c>
      <c r="E43" s="157"/>
      <c r="F43" s="149"/>
      <c r="G43" s="150" t="s">
        <v>16</v>
      </c>
      <c r="H43" s="149"/>
      <c r="I43" s="157"/>
      <c r="J43" s="148" t="str">
        <f>O36</f>
        <v>E</v>
      </c>
      <c r="L43" s="90"/>
      <c r="N43" s="158">
        <v>2</v>
      </c>
      <c r="O43" s="489" t="str">
        <f>GL(I51,E51,D51,J51)</f>
        <v>CCCC</v>
      </c>
      <c r="P43" s="163"/>
    </row>
    <row r="44" spans="2:23" ht="20.100000000000001" customHeight="1" x14ac:dyDescent="0.2">
      <c r="B44" s="151"/>
      <c r="C44" s="159"/>
      <c r="D44" s="136"/>
      <c r="E44" s="162"/>
      <c r="F44" s="38"/>
      <c r="G44" s="84"/>
      <c r="H44" s="38"/>
      <c r="I44" s="162"/>
      <c r="J44" s="136"/>
      <c r="L44" s="90"/>
      <c r="N44" s="158">
        <v>3</v>
      </c>
      <c r="O44" s="489" t="str">
        <f>GL(E46,I46,D46,J46)</f>
        <v>AAA</v>
      </c>
      <c r="P44" s="163"/>
    </row>
    <row r="45" spans="2:23" ht="20.100000000000001" customHeight="1" x14ac:dyDescent="0.2">
      <c r="B45" s="151"/>
      <c r="C45" s="507" t="s">
        <v>47</v>
      </c>
      <c r="D45" s="507"/>
      <c r="E45" s="507"/>
      <c r="F45" s="507"/>
      <c r="I45" s="14"/>
      <c r="L45" s="90"/>
      <c r="N45" s="158">
        <v>4</v>
      </c>
      <c r="O45" s="489" t="str">
        <f>GL(I46,E46,D46,J46)</f>
        <v>DDDD</v>
      </c>
      <c r="P45" s="163"/>
    </row>
    <row r="46" spans="2:23" ht="20.100000000000001" customHeight="1" x14ac:dyDescent="0.2">
      <c r="B46" s="477">
        <f>B43+$B$6</f>
        <v>0.65277777777777757</v>
      </c>
      <c r="C46" s="156" t="s">
        <v>48</v>
      </c>
      <c r="D46" s="247" t="str">
        <f>GL(I41,E41,D41,J41)</f>
        <v>DDDD</v>
      </c>
      <c r="E46" s="157">
        <v>0</v>
      </c>
      <c r="F46" s="149"/>
      <c r="G46" s="150" t="s">
        <v>16</v>
      </c>
      <c r="H46" s="149"/>
      <c r="I46" s="157">
        <v>2</v>
      </c>
      <c r="J46" s="247" t="str">
        <f>GL(I36,E36,D36,J36)</f>
        <v>AAA</v>
      </c>
      <c r="L46" s="90"/>
      <c r="N46" s="158">
        <v>5</v>
      </c>
      <c r="O46" s="128"/>
      <c r="P46" s="163"/>
    </row>
    <row r="47" spans="2:23" ht="20.100000000000001" customHeight="1" x14ac:dyDescent="0.2">
      <c r="B47" s="477">
        <f>B46+$B$6</f>
        <v>0.65972222222222199</v>
      </c>
      <c r="C47" s="156" t="s">
        <v>41</v>
      </c>
      <c r="D47" s="148" t="str">
        <f>O32</f>
        <v>A</v>
      </c>
      <c r="E47" s="157"/>
      <c r="F47" s="149"/>
      <c r="G47" s="150" t="s">
        <v>16</v>
      </c>
      <c r="H47" s="149"/>
      <c r="I47" s="157"/>
      <c r="J47" s="148" t="str">
        <f>O35</f>
        <v>D</v>
      </c>
      <c r="L47" s="90"/>
      <c r="N47" s="158">
        <v>6</v>
      </c>
      <c r="O47" s="128"/>
      <c r="P47" s="163"/>
    </row>
    <row r="48" spans="2:23" ht="20.100000000000001" customHeight="1" x14ac:dyDescent="0.2">
      <c r="B48" s="477">
        <f>B47+$B$6</f>
        <v>0.66666666666666641</v>
      </c>
      <c r="C48" s="156" t="s">
        <v>42</v>
      </c>
      <c r="D48" s="148" t="str">
        <f>O33</f>
        <v>B</v>
      </c>
      <c r="E48" s="157"/>
      <c r="F48" s="149"/>
      <c r="G48" s="150" t="s">
        <v>16</v>
      </c>
      <c r="H48" s="149"/>
      <c r="I48" s="157"/>
      <c r="J48" s="148" t="str">
        <f>O36</f>
        <v>E</v>
      </c>
      <c r="L48" s="90"/>
      <c r="N48" s="158">
        <v>7</v>
      </c>
      <c r="O48" s="128"/>
      <c r="P48" s="163"/>
    </row>
    <row r="49" spans="2:16" ht="20.100000000000001" customHeight="1" x14ac:dyDescent="0.2">
      <c r="B49" s="151"/>
      <c r="C49" s="159"/>
      <c r="D49" s="164"/>
      <c r="E49" s="162"/>
      <c r="F49" s="38"/>
      <c r="G49" s="84"/>
      <c r="H49" s="38"/>
      <c r="I49" s="162"/>
      <c r="J49" s="136"/>
      <c r="L49" s="90"/>
      <c r="N49" s="158">
        <v>8</v>
      </c>
      <c r="O49" s="128"/>
      <c r="P49" s="163"/>
    </row>
    <row r="50" spans="2:16" ht="20.100000000000001" customHeight="1" x14ac:dyDescent="0.2">
      <c r="B50" s="478"/>
      <c r="C50" s="159"/>
      <c r="D50" s="137"/>
      <c r="E50" s="508" t="s">
        <v>49</v>
      </c>
      <c r="F50" s="508"/>
      <c r="G50" s="508"/>
      <c r="H50" s="508"/>
      <c r="I50" s="508"/>
      <c r="J50" s="131"/>
      <c r="L50" s="90"/>
      <c r="N50" s="158">
        <v>9</v>
      </c>
      <c r="O50" s="128"/>
      <c r="P50" s="163"/>
    </row>
    <row r="51" spans="2:16" ht="20.100000000000001" customHeight="1" x14ac:dyDescent="0.2">
      <c r="B51" s="477">
        <f>B48+$B$6</f>
        <v>0.67361111111111083</v>
      </c>
      <c r="C51" s="156" t="s">
        <v>11</v>
      </c>
      <c r="D51" s="247" t="str">
        <f>GL(E36,I36,D36,J36)</f>
        <v>BBBB</v>
      </c>
      <c r="E51" s="165">
        <v>1</v>
      </c>
      <c r="F51" s="149"/>
      <c r="G51" s="150" t="s">
        <v>16</v>
      </c>
      <c r="H51" s="149"/>
      <c r="I51" s="166">
        <v>0</v>
      </c>
      <c r="J51" s="247" t="str">
        <f>GL(E41,I41,D41,J41)</f>
        <v>CCCC</v>
      </c>
      <c r="L51" s="90"/>
    </row>
    <row r="52" spans="2:16" x14ac:dyDescent="0.2">
      <c r="B52" s="167"/>
      <c r="C52" s="168"/>
      <c r="D52" s="169"/>
      <c r="E52" s="169"/>
      <c r="F52" s="169"/>
      <c r="G52" s="169"/>
      <c r="H52" s="169"/>
      <c r="I52" s="169"/>
      <c r="J52" s="169"/>
      <c r="K52" s="169"/>
      <c r="L52" s="170"/>
    </row>
  </sheetData>
  <sheetProtection formatCells="0" formatColumns="0" formatRows="0"/>
  <sortState caseSensitive="1" ref="U32:W36">
    <sortCondition descending="1" ref="V32:V36"/>
    <sortCondition descending="1" ref="W32:W36"/>
  </sortState>
  <mergeCells count="4">
    <mergeCell ref="C35:F35"/>
    <mergeCell ref="C40:F40"/>
    <mergeCell ref="C45:F45"/>
    <mergeCell ref="E50:I50"/>
  </mergeCells>
  <phoneticPr fontId="6" type="noConversion"/>
  <printOptions horizontalCentered="1"/>
  <pageMargins left="0.19652777777777777" right="0.19652777777777777" top="1.3305555555555555" bottom="0.78749999999999998" header="0.78749999999999998" footer="0.51180555555555551"/>
  <pageSetup paperSize="9" scale="79" firstPageNumber="0" orientation="portrait" horizontalDpi="300" verticalDpi="300" r:id="rId1"/>
  <headerFooter alignWithMargins="0">
    <oddHeader>&amp;C&amp;14 TOURNOI VETERAN DES JAMBES  DE BOIS</oddHeader>
    <oddFooter>&amp;C&amp;6 AFFILIATION FFF N° 503172</oddFooter>
  </headerFooter>
  <ignoredErrors>
    <ignoredError sqref="B6 B32:B36 B51 B37:B4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CLASSER91T">
                <anchor moveWithCells="1" sizeWithCells="1">
                  <from>
                    <xdr:col>14</xdr:col>
                    <xdr:colOff>57150</xdr:colOff>
                    <xdr:row>2</xdr:row>
                    <xdr:rowOff>66675</xdr:rowOff>
                  </from>
                  <to>
                    <xdr:col>15</xdr:col>
                    <xdr:colOff>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RAZ91T">
                <anchor moveWithCells="1" sizeWithCells="1">
                  <from>
                    <xdr:col>14</xdr:col>
                    <xdr:colOff>123825</xdr:colOff>
                    <xdr:row>5</xdr:row>
                    <xdr:rowOff>0</xdr:rowOff>
                  </from>
                  <to>
                    <xdr:col>14</xdr:col>
                    <xdr:colOff>590550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Button 3">
              <controlPr defaultSize="0" print="0" autoFill="0" autoPict="0" macro="[0]!CLASSER91TC">
                <anchor moveWithCells="1" sizeWithCells="1">
                  <from>
                    <xdr:col>14</xdr:col>
                    <xdr:colOff>9525</xdr:colOff>
                    <xdr:row>27</xdr:row>
                    <xdr:rowOff>19050</xdr:rowOff>
                  </from>
                  <to>
                    <xdr:col>16</xdr:col>
                    <xdr:colOff>19050</xdr:colOff>
                    <xdr:row>29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7" name="Button 4">
              <controlPr defaultSize="0" print="0" autoFill="0" autoPict="0" macro="[0]!RAZ91TC">
                <anchor moveWithCells="1" sizeWithCells="1">
                  <from>
                    <xdr:col>14</xdr:col>
                    <xdr:colOff>114300</xdr:colOff>
                    <xdr:row>36</xdr:row>
                    <xdr:rowOff>95250</xdr:rowOff>
                  </from>
                  <to>
                    <xdr:col>14</xdr:col>
                    <xdr:colOff>600075</xdr:colOff>
                    <xdr:row>37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AJ62"/>
  <sheetViews>
    <sheetView view="pageBreakPreview" topLeftCell="A19" zoomScaleNormal="121" zoomScaleSheetLayoutView="100" workbookViewId="0">
      <selection activeCell="O22" sqref="O22"/>
    </sheetView>
  </sheetViews>
  <sheetFormatPr baseColWidth="10" defaultColWidth="4.5703125" defaultRowHeight="12.75" x14ac:dyDescent="0.2"/>
  <cols>
    <col min="1" max="1" width="11.28515625" customWidth="1"/>
    <col min="2" max="2" width="1.85546875" style="77" customWidth="1"/>
    <col min="3" max="3" width="1.85546875" customWidth="1"/>
    <col min="4" max="4" width="28.140625" customWidth="1"/>
    <col min="5" max="9" width="1.85546875" customWidth="1"/>
    <col min="10" max="10" width="28.140625" customWidth="1"/>
    <col min="11" max="12" width="1.85546875" customWidth="1"/>
    <col min="13" max="14" width="1.85546875" style="126" customWidth="1"/>
    <col min="15" max="15" width="12.28515625" style="126" customWidth="1"/>
    <col min="16" max="16" width="1.85546875" style="126" customWidth="1"/>
    <col min="17" max="17" width="1.85546875" customWidth="1"/>
    <col min="18" max="18" width="13.28515625" customWidth="1"/>
    <col min="19" max="23" width="1.85546875" customWidth="1"/>
    <col min="24" max="24" width="3.5703125" customWidth="1"/>
    <col min="25" max="26" width="1.85546875" customWidth="1"/>
    <col min="27" max="27" width="3.28515625" customWidth="1"/>
    <col min="28" max="28" width="4.5703125" customWidth="1"/>
    <col min="29" max="30" width="5.7109375" customWidth="1"/>
    <col min="31" max="31" width="1.7109375" customWidth="1"/>
    <col min="32" max="32" width="2" customWidth="1"/>
    <col min="33" max="33" width="3.28515625" customWidth="1"/>
    <col min="34" max="34" width="3.85546875" customWidth="1"/>
    <col min="35" max="36" width="5.7109375" customWidth="1"/>
  </cols>
  <sheetData>
    <row r="1" spans="1:27" s="36" customFormat="1" ht="15.6" customHeight="1" x14ac:dyDescent="0.2">
      <c r="A1" s="118" t="s">
        <v>19</v>
      </c>
      <c r="B1" s="171"/>
      <c r="C1" s="172"/>
      <c r="D1" s="173" t="s">
        <v>20</v>
      </c>
      <c r="E1" s="174" t="s">
        <v>2</v>
      </c>
      <c r="F1" s="174" t="s">
        <v>3</v>
      </c>
      <c r="G1" s="175"/>
      <c r="H1" s="176"/>
      <c r="I1" s="177" t="s">
        <v>50</v>
      </c>
      <c r="J1" s="173" t="s">
        <v>21</v>
      </c>
      <c r="K1" s="174" t="s">
        <v>2</v>
      </c>
      <c r="L1" s="174" t="s">
        <v>3</v>
      </c>
      <c r="M1" s="178"/>
      <c r="N1" s="178"/>
      <c r="O1" s="178"/>
      <c r="P1" s="178"/>
      <c r="Q1" s="176"/>
      <c r="R1" s="179"/>
      <c r="S1" s="175"/>
      <c r="T1" s="175"/>
      <c r="U1" s="175"/>
      <c r="V1" s="176"/>
      <c r="W1" s="176"/>
      <c r="X1" s="179"/>
      <c r="Y1" s="175"/>
      <c r="Z1" s="175"/>
    </row>
    <row r="2" spans="1:27" s="36" customFormat="1" ht="20.100000000000001" customHeight="1" x14ac:dyDescent="0.2">
      <c r="A2" s="116">
        <v>0.39583333333333331</v>
      </c>
      <c r="B2" s="171"/>
      <c r="C2" s="180" t="s">
        <v>5</v>
      </c>
      <c r="D2" s="128">
        <v>1</v>
      </c>
      <c r="E2" s="174">
        <f>CL($E$9,$I$9)+CL($I$13,$E$13)+CL($E$19,$I$19)+CL($E$24,$I$24)</f>
        <v>0</v>
      </c>
      <c r="F2" s="181">
        <f>$E$9-$I$9+$I$13-$E$13+$E$19-$I$19+$E$24-$I$24</f>
        <v>0</v>
      </c>
      <c r="G2" s="96"/>
      <c r="H2" s="34"/>
      <c r="I2" s="180" t="s">
        <v>11</v>
      </c>
      <c r="J2" s="128">
        <v>6</v>
      </c>
      <c r="K2" s="174">
        <f>CL($E$11,$I$11)+CL($I$14,$E$14)+CL($E$21,$I$21)+CL($E$26,$I$26)</f>
        <v>0</v>
      </c>
      <c r="L2" s="181">
        <f>$E$11-$I$11+$I$14-$E$14+$E$21-$I$21+$E$26-$I$26</f>
        <v>0</v>
      </c>
      <c r="M2" s="182"/>
      <c r="N2" s="182"/>
      <c r="O2" s="182"/>
      <c r="P2" s="182"/>
      <c r="Q2" s="34"/>
      <c r="R2" s="11"/>
      <c r="S2" s="174"/>
      <c r="T2" s="181"/>
      <c r="U2" s="96"/>
      <c r="V2" s="34"/>
      <c r="W2" s="34"/>
      <c r="X2" s="11"/>
      <c r="Y2" s="174"/>
      <c r="Z2" s="181"/>
    </row>
    <row r="3" spans="1:27" s="36" customFormat="1" ht="20.100000000000001" customHeight="1" x14ac:dyDescent="0.2">
      <c r="A3" s="118" t="s">
        <v>51</v>
      </c>
      <c r="B3" s="171"/>
      <c r="C3" s="180" t="s">
        <v>7</v>
      </c>
      <c r="D3" s="128">
        <v>2</v>
      </c>
      <c r="E3" s="174">
        <f>CL($I$9,$E$9)+CL($E$15,$I$15)+CL($E$20,$I$20)+CL($I$27,$E$27)</f>
        <v>0</v>
      </c>
      <c r="F3" s="181">
        <f>$I$9-$E$9+$E$15-$I$15+$E$20-$I$20+$I$27-$E$27</f>
        <v>0</v>
      </c>
      <c r="G3" s="96"/>
      <c r="H3" s="34"/>
      <c r="I3" s="180" t="s">
        <v>12</v>
      </c>
      <c r="J3" s="128">
        <v>7</v>
      </c>
      <c r="K3" s="174">
        <f>CL($I$11,$E$11)+CL($E$17,$I$17)+CL($E$22,$I$22)+CL($I$28,$E$28)</f>
        <v>0</v>
      </c>
      <c r="L3" s="181">
        <f>$I$11-$E$11+$E$17-$I$17+$E$22-$I$22+$I$28-$E$28</f>
        <v>0</v>
      </c>
      <c r="M3" s="182"/>
      <c r="N3" s="182"/>
      <c r="O3" s="182"/>
      <c r="P3" s="182"/>
      <c r="Q3" s="34"/>
      <c r="R3" s="11"/>
      <c r="S3" s="174"/>
      <c r="T3" s="181"/>
      <c r="U3" s="96"/>
      <c r="V3" s="34"/>
      <c r="W3" s="34"/>
      <c r="X3" s="11"/>
      <c r="Y3" s="174"/>
      <c r="Z3" s="181"/>
    </row>
    <row r="4" spans="1:27" s="36" customFormat="1" ht="20.100000000000001" customHeight="1" x14ac:dyDescent="0.2">
      <c r="A4" s="116">
        <v>1.0416666666666666E-2</v>
      </c>
      <c r="B4" s="171"/>
      <c r="C4" s="180" t="s">
        <v>8</v>
      </c>
      <c r="D4" s="128">
        <v>3</v>
      </c>
      <c r="E4" s="174">
        <f>CL($I$10,$E$10)+CL($I$16,$E$16)+CL($I$20,$E$20)+CL($I$24,$E$24)</f>
        <v>0</v>
      </c>
      <c r="F4" s="181">
        <f>$I$10-$E$10+$I$16-$E$16+$I$20-$E$20+$I$24-$E$24</f>
        <v>0</v>
      </c>
      <c r="G4" s="96"/>
      <c r="H4" s="34"/>
      <c r="I4" s="180" t="s">
        <v>18</v>
      </c>
      <c r="J4" s="128">
        <v>8</v>
      </c>
      <c r="K4" s="174">
        <f>CL($E$12,$I$12)+CL($I$18,$E$18)+CL($I$22,$E$22)+CL($I$26,$E$26)</f>
        <v>0</v>
      </c>
      <c r="L4" s="181">
        <f>$E$12-$I$12+$I$18-$E$18+$I$22-$E$22+$I$26-$E$26</f>
        <v>0</v>
      </c>
      <c r="M4" s="182"/>
      <c r="N4" s="182"/>
      <c r="O4" s="182"/>
      <c r="P4" s="182"/>
      <c r="Q4" s="34"/>
      <c r="R4" s="11"/>
      <c r="S4" s="174"/>
      <c r="T4" s="181"/>
      <c r="U4" s="96"/>
      <c r="V4" s="34"/>
      <c r="W4" s="34"/>
      <c r="X4" s="11"/>
      <c r="Y4" s="174"/>
      <c r="Z4" s="181"/>
    </row>
    <row r="5" spans="1:27" s="36" customFormat="1" ht="20.100000000000001" customHeight="1" x14ac:dyDescent="0.2">
      <c r="A5" s="118" t="s">
        <v>52</v>
      </c>
      <c r="B5" s="171"/>
      <c r="C5" s="180" t="s">
        <v>9</v>
      </c>
      <c r="D5" s="128">
        <v>4</v>
      </c>
      <c r="E5" s="174">
        <f>CL($E$10,$I$10)+CL($I$15,$E$15)+CL($I$19,$E$19)+CL($I$23,$E$23)</f>
        <v>0</v>
      </c>
      <c r="F5" s="181">
        <f>$E$10-$I$10+$I$15-$E$15+$I$19-$E$19+$I$23-$E$23</f>
        <v>0</v>
      </c>
      <c r="G5" s="96"/>
      <c r="H5" s="34"/>
      <c r="I5" s="180" t="s">
        <v>25</v>
      </c>
      <c r="J5" s="128">
        <v>9</v>
      </c>
      <c r="K5" s="174">
        <f>CL($I$12,$E$12)+CL($I$17,$E$17)+CL($I$21,$E$21)+CL($E$25,$I$25)</f>
        <v>0</v>
      </c>
      <c r="L5" s="181">
        <f>$I$12-$E$12+$I$17-$E$17+$I$21-$E$21+$E$25-$I$25</f>
        <v>0</v>
      </c>
      <c r="M5" s="182"/>
      <c r="N5" s="182"/>
      <c r="O5" s="182"/>
      <c r="P5" s="182"/>
      <c r="Q5" s="34"/>
      <c r="R5" s="11"/>
      <c r="S5" s="174"/>
      <c r="T5" s="181"/>
      <c r="U5" s="96"/>
      <c r="V5" s="34"/>
      <c r="W5" s="34"/>
      <c r="X5" s="11"/>
      <c r="Y5" s="174"/>
      <c r="Z5" s="181"/>
    </row>
    <row r="6" spans="1:27" s="36" customFormat="1" ht="20.100000000000001" customHeight="1" x14ac:dyDescent="0.2">
      <c r="A6" s="116">
        <v>6.9444444444444447E-4</v>
      </c>
      <c r="B6" s="171"/>
      <c r="C6" s="180" t="s">
        <v>10</v>
      </c>
      <c r="D6" s="128">
        <v>5</v>
      </c>
      <c r="E6" s="174">
        <f>CL($E$13,$I$13)+CL($E$16,$I$16)+CL($E$23,$I$23)+CL($E$27,$I$27)</f>
        <v>0</v>
      </c>
      <c r="F6" s="181">
        <f>$E$13-$I$13+$E$16-$I$16+$E$23-$I$23+$E$27-$I$27</f>
        <v>0</v>
      </c>
      <c r="G6" s="96"/>
      <c r="H6" s="34"/>
      <c r="I6" s="180" t="s">
        <v>53</v>
      </c>
      <c r="J6" s="128">
        <v>10</v>
      </c>
      <c r="K6" s="174">
        <f>CL($E$14,$I$14)+CL($E$18,$I$18)+CL($I$25,$E$25)+CL($E$28,$I$28)</f>
        <v>0</v>
      </c>
      <c r="L6" s="181">
        <f>$E$14-$I$14+$E$18-$I$18+$I$25-$E$25+$E$28-$I$28</f>
        <v>0</v>
      </c>
      <c r="M6" s="182"/>
      <c r="N6" s="182"/>
      <c r="O6" s="182"/>
      <c r="P6" s="182"/>
      <c r="Q6" s="34"/>
      <c r="R6" s="11"/>
      <c r="S6" s="174"/>
      <c r="T6" s="181"/>
      <c r="U6" s="96"/>
      <c r="V6" s="34"/>
      <c r="W6" s="34"/>
      <c r="X6" s="11"/>
      <c r="Y6" s="174"/>
      <c r="Z6" s="181"/>
    </row>
    <row r="7" spans="1:27" s="36" customFormat="1" ht="11.65" customHeight="1" x14ac:dyDescent="0.2">
      <c r="A7"/>
      <c r="B7" s="171"/>
      <c r="C7" s="34"/>
      <c r="D7" s="11"/>
      <c r="E7" s="174"/>
      <c r="F7" s="181"/>
      <c r="G7" s="96"/>
      <c r="H7" s="34"/>
      <c r="I7" s="34"/>
      <c r="J7" s="11"/>
      <c r="K7" s="174"/>
      <c r="L7" s="181"/>
      <c r="M7" s="182"/>
      <c r="N7" s="182"/>
      <c r="O7" s="182"/>
      <c r="P7" s="182"/>
      <c r="Q7" s="34"/>
      <c r="R7" s="17"/>
      <c r="S7" s="28"/>
      <c r="T7" s="183"/>
      <c r="U7" s="52"/>
      <c r="V7" s="32"/>
      <c r="W7" s="32"/>
      <c r="X7" s="17"/>
      <c r="Y7" s="28"/>
      <c r="Z7" s="183"/>
      <c r="AA7" s="62"/>
    </row>
    <row r="8" spans="1:27" ht="14.85" customHeight="1" x14ac:dyDescent="0.2">
      <c r="A8" s="184" t="s">
        <v>14</v>
      </c>
      <c r="B8" s="185"/>
      <c r="C8" s="186"/>
      <c r="D8" s="186"/>
      <c r="E8" s="187"/>
      <c r="F8" s="188"/>
      <c r="G8" s="189" t="s">
        <v>13</v>
      </c>
      <c r="H8" s="188"/>
      <c r="I8" s="188"/>
      <c r="J8" s="188"/>
      <c r="K8" s="186"/>
      <c r="L8" s="190"/>
      <c r="M8" s="182"/>
      <c r="N8" s="182"/>
      <c r="O8" s="182"/>
      <c r="P8" s="182"/>
      <c r="Q8" s="191"/>
      <c r="R8" s="192"/>
      <c r="S8" s="38"/>
      <c r="T8" s="32"/>
      <c r="U8" s="193"/>
      <c r="V8" s="32"/>
      <c r="W8" s="192"/>
      <c r="X8" s="32"/>
      <c r="Y8" s="32"/>
      <c r="Z8" s="192"/>
      <c r="AA8" s="56"/>
    </row>
    <row r="9" spans="1:27" ht="20.100000000000001" customHeight="1" x14ac:dyDescent="0.2">
      <c r="A9" s="357">
        <f>ACCUEIL!$B$6</f>
        <v>0.375</v>
      </c>
      <c r="B9" s="91"/>
      <c r="C9" s="73" t="s">
        <v>5</v>
      </c>
      <c r="D9" s="194">
        <f>D2</f>
        <v>1</v>
      </c>
      <c r="E9" s="195"/>
      <c r="F9" s="196"/>
      <c r="G9" s="197" t="s">
        <v>16</v>
      </c>
      <c r="H9" s="196"/>
      <c r="I9" s="198"/>
      <c r="J9" s="194">
        <f>D3</f>
        <v>2</v>
      </c>
      <c r="K9" s="73" t="s">
        <v>7</v>
      </c>
      <c r="L9" s="199"/>
      <c r="M9"/>
      <c r="N9" s="134"/>
      <c r="O9" s="134"/>
      <c r="P9" s="134"/>
      <c r="Q9" s="200"/>
      <c r="R9" s="201" t="str">
        <f>D1</f>
        <v>POULE A</v>
      </c>
      <c r="S9" s="132" t="s">
        <v>2</v>
      </c>
      <c r="T9" s="132" t="s">
        <v>3</v>
      </c>
      <c r="U9" s="52"/>
      <c r="V9" s="202"/>
      <c r="W9" s="16"/>
      <c r="X9" s="25"/>
      <c r="Y9" s="84"/>
      <c r="Z9" s="25"/>
      <c r="AA9" s="58"/>
    </row>
    <row r="10" spans="1:27" ht="20.100000000000001" customHeight="1" x14ac:dyDescent="0.2">
      <c r="A10" s="438">
        <f t="shared" ref="A10:A28" si="0">A9+$A$4+$A$6</f>
        <v>0.38611111111111113</v>
      </c>
      <c r="B10" s="91"/>
      <c r="C10" s="73" t="s">
        <v>9</v>
      </c>
      <c r="D10" s="194">
        <f>D5</f>
        <v>4</v>
      </c>
      <c r="E10" s="195"/>
      <c r="F10" s="196"/>
      <c r="G10" s="197" t="s">
        <v>16</v>
      </c>
      <c r="H10" s="196"/>
      <c r="I10" s="198"/>
      <c r="J10" s="194">
        <f>D4</f>
        <v>3</v>
      </c>
      <c r="K10" s="73" t="s">
        <v>8</v>
      </c>
      <c r="L10" s="199"/>
      <c r="M10"/>
      <c r="Q10" s="203">
        <v>1</v>
      </c>
      <c r="R10" s="128"/>
      <c r="S10" s="485"/>
      <c r="T10" s="469"/>
      <c r="U10" s="52"/>
      <c r="V10" s="202"/>
      <c r="W10" s="16"/>
      <c r="X10" s="25"/>
      <c r="Y10" s="84"/>
      <c r="Z10" s="25"/>
      <c r="AA10" s="58"/>
    </row>
    <row r="11" spans="1:27" ht="20.100000000000001" customHeight="1" x14ac:dyDescent="0.2">
      <c r="A11" s="438">
        <f t="shared" si="0"/>
        <v>0.39722222222222225</v>
      </c>
      <c r="B11" s="91"/>
      <c r="C11" s="73" t="s">
        <v>11</v>
      </c>
      <c r="D11" s="194">
        <f>J2</f>
        <v>6</v>
      </c>
      <c r="E11" s="195"/>
      <c r="F11" s="196"/>
      <c r="G11" s="197" t="s">
        <v>16</v>
      </c>
      <c r="H11" s="196"/>
      <c r="I11" s="198"/>
      <c r="J11" s="194">
        <f>J3</f>
        <v>7</v>
      </c>
      <c r="K11" s="73" t="s">
        <v>12</v>
      </c>
      <c r="L11" s="199"/>
      <c r="M11"/>
      <c r="Q11" s="203">
        <v>2</v>
      </c>
      <c r="R11" s="128"/>
      <c r="S11" s="485"/>
      <c r="T11" s="469"/>
      <c r="U11" s="52"/>
      <c r="V11" s="202"/>
      <c r="W11" s="16"/>
      <c r="X11" s="25"/>
      <c r="Y11" s="84"/>
      <c r="Z11" s="25"/>
      <c r="AA11" s="58"/>
    </row>
    <row r="12" spans="1:27" ht="20.100000000000001" customHeight="1" x14ac:dyDescent="0.2">
      <c r="A12" s="438">
        <f t="shared" si="0"/>
        <v>0.40833333333333338</v>
      </c>
      <c r="B12" s="91"/>
      <c r="C12" s="73" t="s">
        <v>18</v>
      </c>
      <c r="D12" s="194">
        <f>J4</f>
        <v>8</v>
      </c>
      <c r="E12" s="195"/>
      <c r="F12" s="196"/>
      <c r="G12" s="197" t="s">
        <v>16</v>
      </c>
      <c r="H12" s="196"/>
      <c r="I12" s="198"/>
      <c r="J12" s="194">
        <f>J5</f>
        <v>9</v>
      </c>
      <c r="K12" s="73" t="s">
        <v>25</v>
      </c>
      <c r="L12" s="199"/>
      <c r="M12"/>
      <c r="Q12" s="203">
        <v>3</v>
      </c>
      <c r="R12" s="128"/>
      <c r="S12" s="485"/>
      <c r="T12" s="469"/>
      <c r="U12" s="52"/>
      <c r="V12" s="202"/>
      <c r="W12" s="16"/>
      <c r="X12" s="25"/>
      <c r="Y12" s="84"/>
      <c r="Z12" s="25"/>
      <c r="AA12" s="58"/>
    </row>
    <row r="13" spans="1:27" ht="20.100000000000001" customHeight="1" x14ac:dyDescent="0.2">
      <c r="A13" s="438">
        <f t="shared" si="0"/>
        <v>0.41944444444444451</v>
      </c>
      <c r="B13" s="91"/>
      <c r="C13" s="73" t="s">
        <v>10</v>
      </c>
      <c r="D13" s="194">
        <f>D6</f>
        <v>5</v>
      </c>
      <c r="E13" s="195"/>
      <c r="F13" s="196"/>
      <c r="G13" s="197" t="s">
        <v>16</v>
      </c>
      <c r="H13" s="196"/>
      <c r="I13" s="198"/>
      <c r="J13" s="194">
        <f>D2</f>
        <v>1</v>
      </c>
      <c r="K13" s="73" t="s">
        <v>5</v>
      </c>
      <c r="L13" s="199"/>
      <c r="M13"/>
      <c r="Q13" s="203">
        <v>4</v>
      </c>
      <c r="R13" s="128"/>
      <c r="S13" s="485"/>
      <c r="T13" s="469"/>
      <c r="U13" s="52"/>
      <c r="V13" s="202"/>
      <c r="W13" s="162"/>
      <c r="X13" s="25"/>
      <c r="Y13" s="84"/>
      <c r="Z13" s="38"/>
      <c r="AA13" s="58"/>
    </row>
    <row r="14" spans="1:27" ht="20.100000000000001" customHeight="1" x14ac:dyDescent="0.2">
      <c r="A14" s="438">
        <f t="shared" si="0"/>
        <v>0.43055555555555564</v>
      </c>
      <c r="B14" s="91"/>
      <c r="C14" s="73" t="s">
        <v>53</v>
      </c>
      <c r="D14" s="194">
        <f>J6</f>
        <v>10</v>
      </c>
      <c r="E14" s="195"/>
      <c r="F14" s="196"/>
      <c r="G14" s="197" t="s">
        <v>16</v>
      </c>
      <c r="H14" s="196"/>
      <c r="I14" s="198"/>
      <c r="J14" s="194">
        <f>J2</f>
        <v>6</v>
      </c>
      <c r="K14" s="73" t="s">
        <v>11</v>
      </c>
      <c r="L14" s="199"/>
      <c r="M14"/>
      <c r="Q14" s="203">
        <v>5</v>
      </c>
      <c r="R14" s="128"/>
      <c r="S14" s="485"/>
      <c r="T14" s="469"/>
      <c r="U14" s="52"/>
      <c r="V14" s="202"/>
      <c r="W14" s="162"/>
      <c r="X14" s="25"/>
      <c r="Y14" s="84"/>
      <c r="Z14" s="38"/>
      <c r="AA14" s="58"/>
    </row>
    <row r="15" spans="1:27" ht="20.100000000000001" customHeight="1" x14ac:dyDescent="0.2">
      <c r="A15" s="438">
        <f t="shared" si="0"/>
        <v>0.44166666666666676</v>
      </c>
      <c r="B15" s="91"/>
      <c r="C15" s="73" t="s">
        <v>7</v>
      </c>
      <c r="D15" s="194">
        <f>D3</f>
        <v>2</v>
      </c>
      <c r="E15" s="195"/>
      <c r="F15" s="196"/>
      <c r="G15" s="197" t="s">
        <v>16</v>
      </c>
      <c r="H15" s="196"/>
      <c r="I15" s="198"/>
      <c r="J15" s="194">
        <f>D5</f>
        <v>4</v>
      </c>
      <c r="K15" s="73" t="s">
        <v>9</v>
      </c>
      <c r="L15" s="199"/>
      <c r="M15"/>
      <c r="Q15" s="204"/>
      <c r="R15" s="25"/>
      <c r="S15" s="16"/>
      <c r="T15" s="202"/>
      <c r="U15" s="52"/>
      <c r="V15" s="202"/>
      <c r="W15" s="162"/>
      <c r="X15" s="25"/>
      <c r="Y15" s="84"/>
      <c r="Z15" s="38"/>
      <c r="AA15" s="58"/>
    </row>
    <row r="16" spans="1:27" ht="20.100000000000001" customHeight="1" x14ac:dyDescent="0.2">
      <c r="A16" s="438">
        <f t="shared" si="0"/>
        <v>0.45277777777777789</v>
      </c>
      <c r="B16" s="91"/>
      <c r="C16" s="73" t="s">
        <v>10</v>
      </c>
      <c r="D16" s="194">
        <f>D6</f>
        <v>5</v>
      </c>
      <c r="E16" s="195"/>
      <c r="F16" s="196"/>
      <c r="G16" s="197" t="s">
        <v>16</v>
      </c>
      <c r="H16" s="196"/>
      <c r="I16" s="198"/>
      <c r="J16" s="194">
        <f>D4</f>
        <v>3</v>
      </c>
      <c r="K16" s="73" t="s">
        <v>8</v>
      </c>
      <c r="L16" s="199"/>
      <c r="M16"/>
      <c r="Q16" s="204"/>
      <c r="R16" s="25"/>
      <c r="S16" s="16"/>
      <c r="T16" s="202"/>
      <c r="U16" s="52"/>
      <c r="V16" s="202"/>
      <c r="W16" s="162"/>
      <c r="X16" s="25"/>
      <c r="Y16" s="84"/>
      <c r="Z16" s="38"/>
      <c r="AA16" s="58"/>
    </row>
    <row r="17" spans="1:36" ht="20.100000000000001" customHeight="1" x14ac:dyDescent="0.2">
      <c r="A17" s="438">
        <f t="shared" si="0"/>
        <v>0.46388888888888902</v>
      </c>
      <c r="B17" s="91"/>
      <c r="C17" s="73" t="s">
        <v>12</v>
      </c>
      <c r="D17" s="194">
        <f>J3</f>
        <v>7</v>
      </c>
      <c r="E17" s="195"/>
      <c r="F17" s="196"/>
      <c r="G17" s="197" t="s">
        <v>16</v>
      </c>
      <c r="H17" s="196"/>
      <c r="I17" s="198"/>
      <c r="J17" s="194">
        <f>J5</f>
        <v>9</v>
      </c>
      <c r="K17" s="73" t="s">
        <v>25</v>
      </c>
      <c r="L17" s="199"/>
      <c r="M17"/>
      <c r="Q17" s="200"/>
      <c r="R17" s="201" t="str">
        <f>J1</f>
        <v>POULE B</v>
      </c>
      <c r="S17" s="132" t="s">
        <v>2</v>
      </c>
      <c r="T17" s="132" t="s">
        <v>3</v>
      </c>
      <c r="U17" s="52"/>
      <c r="V17" s="202"/>
      <c r="W17" s="162"/>
      <c r="X17" s="25"/>
      <c r="Y17" s="84"/>
      <c r="Z17" s="38"/>
      <c r="AA17" s="58"/>
    </row>
    <row r="18" spans="1:36" ht="20.100000000000001" customHeight="1" x14ac:dyDescent="0.2">
      <c r="A18" s="438">
        <f t="shared" si="0"/>
        <v>0.47500000000000014</v>
      </c>
      <c r="B18" s="91"/>
      <c r="C18" s="73" t="s">
        <v>53</v>
      </c>
      <c r="D18" s="194">
        <f>J6</f>
        <v>10</v>
      </c>
      <c r="E18" s="195"/>
      <c r="F18" s="196"/>
      <c r="G18" s="197" t="s">
        <v>16</v>
      </c>
      <c r="H18" s="196"/>
      <c r="I18" s="198"/>
      <c r="J18" s="194">
        <f>J4</f>
        <v>8</v>
      </c>
      <c r="K18" s="73" t="s">
        <v>18</v>
      </c>
      <c r="L18" s="199"/>
      <c r="M18"/>
      <c r="Q18" s="203">
        <v>1</v>
      </c>
      <c r="R18" s="128"/>
      <c r="S18" s="485"/>
      <c r="T18" s="469"/>
      <c r="U18" s="52"/>
      <c r="V18" s="202"/>
      <c r="W18" s="162"/>
      <c r="X18" s="25"/>
      <c r="Y18" s="84"/>
      <c r="Z18" s="38"/>
      <c r="AA18" s="58"/>
    </row>
    <row r="19" spans="1:36" ht="20.100000000000001" customHeight="1" x14ac:dyDescent="0.2">
      <c r="A19" s="438">
        <f t="shared" si="0"/>
        <v>0.48611111111111127</v>
      </c>
      <c r="B19" s="91"/>
      <c r="C19" s="73" t="s">
        <v>5</v>
      </c>
      <c r="D19" s="194">
        <f>D2</f>
        <v>1</v>
      </c>
      <c r="E19" s="195"/>
      <c r="F19" s="196"/>
      <c r="G19" s="197" t="s">
        <v>16</v>
      </c>
      <c r="H19" s="196"/>
      <c r="I19" s="198"/>
      <c r="J19" s="194">
        <f>D5</f>
        <v>4</v>
      </c>
      <c r="K19" s="73" t="s">
        <v>9</v>
      </c>
      <c r="L19" s="199"/>
      <c r="M19"/>
      <c r="Q19" s="203">
        <v>2</v>
      </c>
      <c r="R19" s="128"/>
      <c r="S19" s="485"/>
      <c r="T19" s="469"/>
      <c r="U19" s="52"/>
      <c r="V19" s="202"/>
      <c r="W19" s="162"/>
      <c r="X19" s="25"/>
      <c r="Y19" s="84"/>
      <c r="Z19" s="38"/>
      <c r="AA19" s="58"/>
    </row>
    <row r="20" spans="1:36" ht="20.100000000000001" customHeight="1" x14ac:dyDescent="0.2">
      <c r="A20" s="438">
        <f t="shared" si="0"/>
        <v>0.4972222222222224</v>
      </c>
      <c r="B20" s="91"/>
      <c r="C20" s="73" t="s">
        <v>7</v>
      </c>
      <c r="D20" s="194">
        <f>D3</f>
        <v>2</v>
      </c>
      <c r="E20" s="195"/>
      <c r="F20" s="196"/>
      <c r="G20" s="197" t="s">
        <v>16</v>
      </c>
      <c r="H20" s="196"/>
      <c r="I20" s="198"/>
      <c r="J20" s="194">
        <f>D4</f>
        <v>3</v>
      </c>
      <c r="K20" s="73" t="s">
        <v>8</v>
      </c>
      <c r="L20" s="199"/>
      <c r="M20"/>
      <c r="Q20" s="203">
        <v>3</v>
      </c>
      <c r="R20" s="128"/>
      <c r="S20" s="485"/>
      <c r="T20" s="469"/>
      <c r="U20" s="52"/>
      <c r="V20" s="202"/>
      <c r="W20" s="162"/>
      <c r="X20" s="25"/>
      <c r="Y20" s="84"/>
      <c r="Z20" s="38"/>
      <c r="AA20" s="58"/>
    </row>
    <row r="21" spans="1:36" ht="20.100000000000001" customHeight="1" x14ac:dyDescent="0.2">
      <c r="A21" s="438">
        <f t="shared" si="0"/>
        <v>0.50833333333333353</v>
      </c>
      <c r="B21" s="91"/>
      <c r="C21" s="73" t="s">
        <v>11</v>
      </c>
      <c r="D21" s="194">
        <f>J2</f>
        <v>6</v>
      </c>
      <c r="E21" s="195"/>
      <c r="F21" s="196"/>
      <c r="G21" s="197" t="s">
        <v>16</v>
      </c>
      <c r="H21" s="196"/>
      <c r="I21" s="198"/>
      <c r="J21" s="194">
        <f>J5</f>
        <v>9</v>
      </c>
      <c r="K21" s="73" t="s">
        <v>25</v>
      </c>
      <c r="L21" s="199"/>
      <c r="M21"/>
      <c r="Q21" s="203">
        <v>4</v>
      </c>
      <c r="R21" s="128"/>
      <c r="S21" s="485"/>
      <c r="T21" s="469"/>
      <c r="U21" s="52"/>
      <c r="V21" s="202"/>
      <c r="W21" s="162"/>
      <c r="X21" s="25"/>
      <c r="Y21" s="84"/>
      <c r="Z21" s="38"/>
      <c r="AA21" s="58"/>
    </row>
    <row r="22" spans="1:36" ht="20.100000000000001" customHeight="1" x14ac:dyDescent="0.2">
      <c r="A22" s="438">
        <f t="shared" si="0"/>
        <v>0.5194444444444446</v>
      </c>
      <c r="B22" s="91"/>
      <c r="C22" s="73" t="s">
        <v>12</v>
      </c>
      <c r="D22" s="194">
        <f>J3</f>
        <v>7</v>
      </c>
      <c r="E22" s="195"/>
      <c r="F22" s="196"/>
      <c r="G22" s="197" t="s">
        <v>16</v>
      </c>
      <c r="H22" s="196"/>
      <c r="I22" s="198"/>
      <c r="J22" s="194">
        <f>J4</f>
        <v>8</v>
      </c>
      <c r="K22" s="73" t="s">
        <v>18</v>
      </c>
      <c r="L22" s="199"/>
      <c r="M22"/>
      <c r="Q22" s="194">
        <v>5</v>
      </c>
      <c r="R22" s="128"/>
      <c r="S22" s="485"/>
      <c r="T22" s="469"/>
      <c r="U22" s="52"/>
      <c r="V22" s="202"/>
      <c r="W22" s="162"/>
      <c r="X22" s="25"/>
      <c r="Y22" s="84"/>
      <c r="Z22" s="38"/>
      <c r="AA22" s="58"/>
    </row>
    <row r="23" spans="1:36" ht="20.100000000000001" customHeight="1" x14ac:dyDescent="0.2">
      <c r="A23" s="438">
        <f t="shared" si="0"/>
        <v>0.53055555555555567</v>
      </c>
      <c r="B23" s="91"/>
      <c r="C23" s="73" t="s">
        <v>10</v>
      </c>
      <c r="D23" s="194">
        <f>D6</f>
        <v>5</v>
      </c>
      <c r="E23" s="195"/>
      <c r="F23" s="196"/>
      <c r="G23" s="197" t="s">
        <v>16</v>
      </c>
      <c r="H23" s="196"/>
      <c r="I23" s="198"/>
      <c r="J23" s="194">
        <f>D5</f>
        <v>4</v>
      </c>
      <c r="K23" s="73" t="s">
        <v>9</v>
      </c>
      <c r="L23" s="199"/>
      <c r="M23"/>
      <c r="Q23" s="204"/>
      <c r="R23" s="25"/>
      <c r="S23" s="16"/>
      <c r="T23" s="202"/>
      <c r="U23" s="52"/>
      <c r="V23" s="202"/>
      <c r="W23" s="162"/>
      <c r="X23" s="25"/>
      <c r="Y23" s="84"/>
      <c r="Z23" s="38"/>
      <c r="AA23" s="58"/>
    </row>
    <row r="24" spans="1:36" ht="20.100000000000001" customHeight="1" x14ac:dyDescent="0.2">
      <c r="A24" s="438">
        <f t="shared" si="0"/>
        <v>0.54166666666666674</v>
      </c>
      <c r="B24" s="91"/>
      <c r="C24" s="73" t="s">
        <v>5</v>
      </c>
      <c r="D24" s="194">
        <f>D2</f>
        <v>1</v>
      </c>
      <c r="E24" s="195"/>
      <c r="F24" s="196"/>
      <c r="G24" s="197" t="s">
        <v>16</v>
      </c>
      <c r="H24" s="196"/>
      <c r="I24" s="198"/>
      <c r="J24" s="194">
        <f>D4</f>
        <v>3</v>
      </c>
      <c r="K24" s="73" t="s">
        <v>8</v>
      </c>
      <c r="L24" s="199"/>
      <c r="M24"/>
      <c r="Q24" s="204"/>
      <c r="R24" s="25"/>
      <c r="S24" s="16"/>
      <c r="T24" s="202"/>
      <c r="U24" s="52"/>
      <c r="V24" s="202"/>
      <c r="W24" s="162"/>
      <c r="X24" s="25"/>
      <c r="Y24" s="84"/>
      <c r="Z24" s="38"/>
      <c r="AA24" s="58"/>
    </row>
    <row r="25" spans="1:36" ht="20.100000000000001" customHeight="1" x14ac:dyDescent="0.2">
      <c r="A25" s="438">
        <f t="shared" si="0"/>
        <v>0.55277777777777781</v>
      </c>
      <c r="B25" s="91"/>
      <c r="C25" s="73" t="s">
        <v>25</v>
      </c>
      <c r="D25" s="194">
        <f>J5</f>
        <v>9</v>
      </c>
      <c r="E25" s="195"/>
      <c r="F25" s="196"/>
      <c r="G25" s="197" t="s">
        <v>16</v>
      </c>
      <c r="H25" s="196"/>
      <c r="I25" s="198"/>
      <c r="J25" s="194">
        <f>J6</f>
        <v>10</v>
      </c>
      <c r="K25" s="73" t="s">
        <v>53</v>
      </c>
      <c r="L25" s="199"/>
      <c r="M25"/>
      <c r="Q25" s="204"/>
      <c r="R25" s="25"/>
      <c r="S25" s="16"/>
      <c r="T25" s="202"/>
      <c r="U25" s="52"/>
      <c r="V25" s="202"/>
      <c r="W25" s="162"/>
      <c r="X25" s="25"/>
      <c r="Y25" s="84"/>
      <c r="Z25" s="38"/>
      <c r="AA25" s="58"/>
    </row>
    <row r="26" spans="1:36" ht="20.100000000000001" customHeight="1" x14ac:dyDescent="0.2">
      <c r="A26" s="438">
        <f t="shared" si="0"/>
        <v>0.56388888888888888</v>
      </c>
      <c r="B26" s="91"/>
      <c r="C26" s="73" t="s">
        <v>11</v>
      </c>
      <c r="D26" s="194">
        <f>J2</f>
        <v>6</v>
      </c>
      <c r="E26" s="195"/>
      <c r="F26" s="196"/>
      <c r="G26" s="197" t="s">
        <v>16</v>
      </c>
      <c r="H26" s="196"/>
      <c r="I26" s="198"/>
      <c r="J26" s="194">
        <f>J4</f>
        <v>8</v>
      </c>
      <c r="K26" s="73" t="s">
        <v>18</v>
      </c>
      <c r="L26" s="199"/>
      <c r="M26"/>
      <c r="Q26" s="204"/>
      <c r="R26" s="25"/>
      <c r="S26" s="16"/>
      <c r="T26" s="202"/>
      <c r="U26" s="52"/>
      <c r="V26" s="202"/>
      <c r="W26" s="162"/>
      <c r="X26" s="25"/>
      <c r="Y26" s="84"/>
      <c r="Z26" s="38"/>
      <c r="AA26" s="58"/>
    </row>
    <row r="27" spans="1:36" ht="20.100000000000001" customHeight="1" x14ac:dyDescent="0.2">
      <c r="A27" s="438">
        <f t="shared" si="0"/>
        <v>0.57499999999999996</v>
      </c>
      <c r="B27" s="91"/>
      <c r="C27" s="73" t="s">
        <v>10</v>
      </c>
      <c r="D27" s="194">
        <f>D6</f>
        <v>5</v>
      </c>
      <c r="E27" s="195"/>
      <c r="F27" s="196"/>
      <c r="G27" s="197" t="s">
        <v>16</v>
      </c>
      <c r="H27" s="196"/>
      <c r="I27" s="198"/>
      <c r="J27" s="194">
        <f>D3</f>
        <v>2</v>
      </c>
      <c r="K27" s="73" t="s">
        <v>7</v>
      </c>
      <c r="L27" s="199"/>
      <c r="M27"/>
      <c r="Q27" s="204"/>
      <c r="R27" s="25"/>
      <c r="S27" s="16"/>
      <c r="T27" s="202"/>
      <c r="U27" s="52"/>
      <c r="V27" s="202"/>
      <c r="W27" s="162"/>
      <c r="X27" s="25"/>
      <c r="Y27" s="84"/>
      <c r="Z27" s="38"/>
      <c r="AA27" s="58"/>
    </row>
    <row r="28" spans="1:36" ht="20.100000000000001" customHeight="1" x14ac:dyDescent="0.2">
      <c r="A28" s="438">
        <f t="shared" si="0"/>
        <v>0.58611111111111103</v>
      </c>
      <c r="B28" s="91"/>
      <c r="C28" s="73" t="s">
        <v>53</v>
      </c>
      <c r="D28" s="194">
        <f>J6</f>
        <v>10</v>
      </c>
      <c r="E28" s="195"/>
      <c r="F28" s="196"/>
      <c r="G28" s="197" t="s">
        <v>16</v>
      </c>
      <c r="H28" s="196"/>
      <c r="I28" s="198"/>
      <c r="J28" s="194">
        <f>J3</f>
        <v>7</v>
      </c>
      <c r="K28" s="73" t="s">
        <v>12</v>
      </c>
      <c r="L28" s="199"/>
      <c r="M28"/>
      <c r="Q28" s="204"/>
      <c r="R28" s="25"/>
      <c r="S28" s="16"/>
      <c r="T28" s="202"/>
      <c r="U28" s="52"/>
      <c r="V28" s="202"/>
      <c r="W28" s="162"/>
      <c r="X28" s="25"/>
      <c r="Y28" s="84"/>
      <c r="Z28" s="38"/>
      <c r="AA28" s="58"/>
    </row>
    <row r="29" spans="1:36" s="58" customFormat="1" ht="15.6" customHeight="1" x14ac:dyDescent="0.2">
      <c r="B29" s="103"/>
      <c r="C29" s="206"/>
      <c r="D29" s="207"/>
      <c r="E29" s="208"/>
      <c r="F29" s="209"/>
      <c r="G29" s="210"/>
      <c r="H29" s="209"/>
      <c r="I29" s="211"/>
      <c r="J29" s="207"/>
      <c r="K29" s="206"/>
      <c r="L29" s="212"/>
      <c r="M29" s="213"/>
      <c r="N29" s="213"/>
      <c r="O29" s="213"/>
      <c r="P29" s="213"/>
      <c r="Q29" s="84"/>
      <c r="R29" s="25"/>
      <c r="S29" s="16"/>
      <c r="T29" s="202"/>
      <c r="U29" s="52"/>
      <c r="V29" s="202"/>
      <c r="W29" s="162"/>
      <c r="X29" s="25"/>
      <c r="Y29" s="84"/>
      <c r="Z29" s="38"/>
    </row>
    <row r="30" spans="1:36" x14ac:dyDescent="0.2">
      <c r="C30" s="77"/>
      <c r="I30" s="77"/>
      <c r="Q30" s="77"/>
      <c r="R30" s="58"/>
      <c r="S30" s="58"/>
      <c r="T30" s="58"/>
      <c r="U30" s="58"/>
      <c r="V30" s="58"/>
      <c r="W30" s="58"/>
      <c r="X30" s="58"/>
      <c r="Y30" s="58"/>
      <c r="Z30" s="58"/>
      <c r="AA30" s="58"/>
    </row>
    <row r="31" spans="1:36" x14ac:dyDescent="0.2">
      <c r="C31" s="175"/>
      <c r="D31" s="136"/>
      <c r="E31" s="164"/>
      <c r="F31" s="164"/>
      <c r="G31" s="214"/>
      <c r="H31" s="164"/>
      <c r="I31" s="215"/>
      <c r="J31" s="136"/>
      <c r="K31" s="136"/>
      <c r="M31"/>
      <c r="N31"/>
      <c r="O31"/>
      <c r="P31"/>
      <c r="U31" s="75"/>
      <c r="V31" s="75"/>
      <c r="W31" s="75"/>
      <c r="X31" s="136"/>
      <c r="Y31" s="216"/>
      <c r="Z31" s="217"/>
    </row>
    <row r="32" spans="1:36" ht="24.95" customHeight="1" x14ac:dyDescent="0.2">
      <c r="C32" s="172"/>
      <c r="D32" s="201" t="s">
        <v>20</v>
      </c>
      <c r="E32" s="218" t="s">
        <v>2</v>
      </c>
      <c r="F32" s="218" t="s">
        <v>3</v>
      </c>
      <c r="G32" s="214"/>
      <c r="H32" s="164"/>
      <c r="I32" s="177"/>
      <c r="J32" s="219" t="s">
        <v>21</v>
      </c>
      <c r="K32" s="218" t="s">
        <v>2</v>
      </c>
      <c r="L32" s="218" t="s">
        <v>3</v>
      </c>
      <c r="M32" s="220"/>
      <c r="N32" s="221"/>
      <c r="O32" s="146"/>
      <c r="P32" s="146"/>
      <c r="Q32" s="146" t="s">
        <v>58</v>
      </c>
      <c r="R32" s="147"/>
      <c r="S32" s="136"/>
      <c r="T32" s="136"/>
      <c r="U32" s="136"/>
      <c r="V32" s="75"/>
      <c r="W32" s="75"/>
      <c r="X32" s="136"/>
      <c r="Y32" s="216"/>
      <c r="Z32" s="217"/>
      <c r="AA32" s="172"/>
      <c r="AB32" s="201" t="s">
        <v>20</v>
      </c>
      <c r="AC32" s="218" t="s">
        <v>2</v>
      </c>
      <c r="AD32" s="218" t="s">
        <v>3</v>
      </c>
      <c r="AE32" s="214"/>
      <c r="AF32" s="164"/>
      <c r="AG32" s="177"/>
      <c r="AH32" s="219" t="s">
        <v>21</v>
      </c>
      <c r="AI32" s="218" t="s">
        <v>2</v>
      </c>
      <c r="AJ32" s="218" t="s">
        <v>3</v>
      </c>
    </row>
    <row r="33" spans="1:36" ht="24.95" customHeight="1" x14ac:dyDescent="0.2">
      <c r="C33" s="205" t="s">
        <v>5</v>
      </c>
      <c r="D33" s="205" t="s">
        <v>5</v>
      </c>
      <c r="E33" s="222">
        <f>CL($E$41,$I$41)+CL($E$44,$I$44)</f>
        <v>0</v>
      </c>
      <c r="F33" s="488">
        <f>$E$41-$I$41+$E$44-$I$44</f>
        <v>0</v>
      </c>
      <c r="G33" s="214"/>
      <c r="H33" s="164"/>
      <c r="I33" s="194" t="s">
        <v>10</v>
      </c>
      <c r="J33" s="128" t="s">
        <v>10</v>
      </c>
      <c r="K33" s="223">
        <f>CL($E$42,$I$42)+CL($E$45,$I$45)</f>
        <v>0</v>
      </c>
      <c r="L33" s="488">
        <f>$E$42-$I$42+$E$45-$I$45</f>
        <v>0</v>
      </c>
      <c r="M33" s="220"/>
      <c r="N33" s="218" t="s">
        <v>54</v>
      </c>
      <c r="O33" s="152" t="s">
        <v>54</v>
      </c>
      <c r="P33" s="136"/>
      <c r="Q33" s="224" t="s">
        <v>55</v>
      </c>
      <c r="R33" s="121" t="s">
        <v>55</v>
      </c>
      <c r="S33" s="164"/>
      <c r="T33" s="215"/>
      <c r="V33" s="75"/>
      <c r="W33" s="75"/>
      <c r="X33" s="136"/>
      <c r="Y33" s="216"/>
      <c r="Z33" s="217"/>
      <c r="AA33" s="205" t="s">
        <v>5</v>
      </c>
      <c r="AB33" s="205"/>
      <c r="AC33" s="483"/>
      <c r="AD33" s="495"/>
      <c r="AE33" s="214"/>
      <c r="AF33" s="164"/>
      <c r="AG33" s="194" t="s">
        <v>10</v>
      </c>
      <c r="AH33" s="128"/>
      <c r="AI33" s="484"/>
      <c r="AJ33" s="495"/>
    </row>
    <row r="34" spans="1:36" ht="24.95" customHeight="1" x14ac:dyDescent="0.2">
      <c r="C34" s="205" t="s">
        <v>7</v>
      </c>
      <c r="D34" s="205" t="s">
        <v>7</v>
      </c>
      <c r="E34" s="222">
        <f>CL($I$41,$E$41)+CL($E$48,$I$48)</f>
        <v>0</v>
      </c>
      <c r="F34" s="488">
        <f>$I$41-$E$41+$E$48-$I$48</f>
        <v>0</v>
      </c>
      <c r="G34" s="214"/>
      <c r="H34" s="164"/>
      <c r="I34" s="194" t="s">
        <v>11</v>
      </c>
      <c r="J34" s="128" t="s">
        <v>11</v>
      </c>
      <c r="K34" s="223">
        <f>CL($I$42,$E$42)+CL($E$49,$I$49)</f>
        <v>0</v>
      </c>
      <c r="L34" s="488">
        <f>$I$42-$E$42+$E$49-$I$49</f>
        <v>0</v>
      </c>
      <c r="M34" s="220"/>
      <c r="N34" s="218" t="s">
        <v>56</v>
      </c>
      <c r="O34" s="152" t="s">
        <v>56</v>
      </c>
      <c r="P34" s="146"/>
      <c r="Q34" s="224" t="s">
        <v>57</v>
      </c>
      <c r="R34" s="121" t="s">
        <v>57</v>
      </c>
      <c r="S34" s="164"/>
      <c r="T34" s="215"/>
      <c r="V34" s="75"/>
      <c r="W34" s="75"/>
      <c r="X34" s="136"/>
      <c r="Y34" s="216"/>
      <c r="Z34" s="217"/>
      <c r="AA34" s="205" t="s">
        <v>7</v>
      </c>
      <c r="AB34" s="205"/>
      <c r="AC34" s="483"/>
      <c r="AD34" s="495"/>
      <c r="AE34" s="214"/>
      <c r="AF34" s="164"/>
      <c r="AG34" s="194" t="s">
        <v>11</v>
      </c>
      <c r="AH34" s="128"/>
      <c r="AI34" s="484"/>
      <c r="AJ34" s="495"/>
    </row>
    <row r="35" spans="1:36" ht="24.95" customHeight="1" x14ac:dyDescent="0.2">
      <c r="C35" s="205" t="s">
        <v>8</v>
      </c>
      <c r="D35" s="205" t="s">
        <v>8</v>
      </c>
      <c r="E35" s="222">
        <f>CL($I$44,$E$44)+CL($I$48,$E$48)</f>
        <v>0</v>
      </c>
      <c r="F35" s="488">
        <f>$I$44-$E$44+$I$48-$E$48</f>
        <v>0</v>
      </c>
      <c r="G35" s="214"/>
      <c r="H35" s="164"/>
      <c r="I35" s="194" t="s">
        <v>12</v>
      </c>
      <c r="J35" s="128" t="s">
        <v>12</v>
      </c>
      <c r="K35" s="223">
        <f>CL($I$45,$E$45)+CL($I$49,$E$49)</f>
        <v>0</v>
      </c>
      <c r="L35" s="488">
        <f>$I$45-$E$45+$I$49-$E$49</f>
        <v>0</v>
      </c>
      <c r="M35" s="220"/>
      <c r="N35" s="217"/>
      <c r="O35" s="217"/>
      <c r="P35" s="217"/>
      <c r="Q35" s="75"/>
      <c r="R35" s="136"/>
      <c r="S35" s="225"/>
      <c r="T35" s="217"/>
      <c r="U35" s="75"/>
      <c r="V35" s="75"/>
      <c r="W35" s="75"/>
      <c r="X35" s="136"/>
      <c r="Y35" s="216"/>
      <c r="Z35" s="217"/>
      <c r="AA35" s="205" t="s">
        <v>8</v>
      </c>
      <c r="AB35" s="205"/>
      <c r="AC35" s="483"/>
      <c r="AD35" s="495"/>
      <c r="AE35" s="214"/>
      <c r="AF35" s="164"/>
      <c r="AG35" s="194" t="s">
        <v>12</v>
      </c>
      <c r="AH35" s="128"/>
      <c r="AI35" s="484"/>
      <c r="AJ35" s="495"/>
    </row>
    <row r="36" spans="1:36" x14ac:dyDescent="0.2">
      <c r="C36" s="82"/>
      <c r="D36" s="136"/>
      <c r="E36" s="136"/>
      <c r="F36" s="136"/>
      <c r="G36" s="75"/>
      <c r="H36" s="75"/>
      <c r="I36" s="75"/>
      <c r="J36" s="136"/>
      <c r="K36" s="136"/>
      <c r="L36" s="220"/>
      <c r="Q36" s="75"/>
      <c r="R36" s="136"/>
      <c r="S36" s="136"/>
      <c r="T36" s="136"/>
      <c r="U36" s="75"/>
      <c r="V36" s="75"/>
      <c r="W36" s="75"/>
      <c r="X36" s="136"/>
      <c r="Y36" s="161"/>
      <c r="Z36" s="161"/>
    </row>
    <row r="37" spans="1:36" x14ac:dyDescent="0.2">
      <c r="A37" s="184" t="s">
        <v>14</v>
      </c>
      <c r="B37" s="185"/>
      <c r="C37" s="186"/>
      <c r="D37" s="186"/>
      <c r="E37" s="187"/>
      <c r="F37" s="186"/>
      <c r="G37" s="226" t="s">
        <v>13</v>
      </c>
      <c r="H37" s="186"/>
      <c r="I37" s="186"/>
      <c r="J37" s="186"/>
      <c r="K37" s="186"/>
      <c r="L37" s="190"/>
      <c r="M37" s="182"/>
      <c r="N37" s="182"/>
      <c r="O37" s="182"/>
      <c r="P37" s="182"/>
      <c r="Q37" s="191"/>
      <c r="R37" s="191"/>
      <c r="S37" s="79"/>
      <c r="T37" s="191"/>
      <c r="U37" s="227"/>
      <c r="V37" s="191"/>
      <c r="W37" s="191"/>
      <c r="X37" s="191"/>
      <c r="Y37" s="79"/>
      <c r="Z37" s="79"/>
    </row>
    <row r="38" spans="1:36" ht="12.95" customHeight="1" x14ac:dyDescent="0.2">
      <c r="A38" s="79"/>
      <c r="B38" s="228"/>
      <c r="C38" s="66"/>
      <c r="D38" s="66"/>
      <c r="F38" s="66"/>
      <c r="G38" s="229" t="s">
        <v>59</v>
      </c>
      <c r="H38" s="66"/>
      <c r="I38" s="66"/>
      <c r="J38" s="66"/>
      <c r="K38" s="66"/>
      <c r="L38" s="230"/>
      <c r="M38" s="182"/>
      <c r="N38" s="231"/>
      <c r="O38" s="232"/>
      <c r="P38" s="233"/>
      <c r="Q38" s="186"/>
      <c r="R38" s="186"/>
      <c r="S38" s="187"/>
      <c r="T38" s="234"/>
      <c r="U38" s="235"/>
      <c r="V38" s="66"/>
      <c r="W38" s="66"/>
      <c r="X38" s="66"/>
      <c r="Z38" s="79"/>
    </row>
    <row r="39" spans="1:36" ht="12.95" customHeight="1" x14ac:dyDescent="0.2">
      <c r="A39" s="91"/>
      <c r="B39" s="91"/>
      <c r="L39" s="230"/>
      <c r="M39"/>
      <c r="N39" s="231"/>
      <c r="O39" s="232"/>
      <c r="P39" s="182"/>
      <c r="R39" s="231" t="s">
        <v>60</v>
      </c>
      <c r="S39" s="58"/>
      <c r="T39" s="24"/>
      <c r="U39" s="38"/>
      <c r="V39" s="58"/>
      <c r="W39" s="58"/>
      <c r="Z39" s="79"/>
    </row>
    <row r="40" spans="1:36" ht="24.95" customHeight="1" x14ac:dyDescent="0.2">
      <c r="A40" s="357">
        <f>ACCUEIL!$B$9</f>
        <v>0.58333333333333337</v>
      </c>
      <c r="B40" s="236" t="s">
        <v>61</v>
      </c>
      <c r="C40" s="237" t="s">
        <v>54</v>
      </c>
      <c r="D40" s="291" t="str">
        <f>O33</f>
        <v>1A</v>
      </c>
      <c r="E40" s="165"/>
      <c r="F40" s="238"/>
      <c r="G40" s="239" t="s">
        <v>16</v>
      </c>
      <c r="H40" s="238"/>
      <c r="I40" s="166"/>
      <c r="J40" s="291" t="str">
        <f>R33</f>
        <v>2A</v>
      </c>
      <c r="K40" s="237" t="s">
        <v>62</v>
      </c>
      <c r="L40" s="240"/>
      <c r="M40"/>
      <c r="N40" s="220"/>
      <c r="O40" s="241"/>
      <c r="P40" s="134"/>
      <c r="Q40" s="242">
        <v>1</v>
      </c>
      <c r="R40" s="489">
        <f>GL(E40,I40,D40,J40)</f>
        <v>0</v>
      </c>
      <c r="S40" s="58"/>
      <c r="T40" s="24"/>
      <c r="U40" s="38"/>
      <c r="V40" s="58"/>
      <c r="W40" s="58"/>
      <c r="Z40" s="79"/>
    </row>
    <row r="41" spans="1:36" ht="24.95" customHeight="1" x14ac:dyDescent="0.2">
      <c r="A41" s="126">
        <f>A40+0.01042</f>
        <v>0.59375333333333336</v>
      </c>
      <c r="B41" s="91"/>
      <c r="C41" s="132" t="s">
        <v>5</v>
      </c>
      <c r="D41" s="486" t="str">
        <f>D33</f>
        <v>A</v>
      </c>
      <c r="E41" s="165"/>
      <c r="F41" s="238"/>
      <c r="G41" s="239" t="s">
        <v>16</v>
      </c>
      <c r="H41" s="238"/>
      <c r="I41" s="166"/>
      <c r="J41" s="291" t="str">
        <f>D34</f>
        <v>B</v>
      </c>
      <c r="K41" s="132" t="s">
        <v>7</v>
      </c>
      <c r="L41" s="240"/>
      <c r="M41"/>
      <c r="N41" s="231"/>
      <c r="O41" s="243"/>
      <c r="Q41" s="242">
        <v>2</v>
      </c>
      <c r="R41" s="489">
        <f>GL(I51,E51,D51,J51)</f>
        <v>0</v>
      </c>
      <c r="S41" s="162"/>
      <c r="T41" s="244"/>
      <c r="U41" s="245"/>
      <c r="V41" s="246"/>
      <c r="W41" s="162"/>
      <c r="X41" s="176"/>
      <c r="Y41" s="96"/>
      <c r="Z41" s="79"/>
    </row>
    <row r="42" spans="1:36" ht="24.95" customHeight="1" x14ac:dyDescent="0.2">
      <c r="A42" s="126">
        <f>A41+0.01042</f>
        <v>0.60417333333333334</v>
      </c>
      <c r="B42" s="91"/>
      <c r="C42" s="132" t="s">
        <v>10</v>
      </c>
      <c r="D42" s="291" t="str">
        <f>J33</f>
        <v>E</v>
      </c>
      <c r="E42" s="165"/>
      <c r="F42" s="238"/>
      <c r="G42" s="239" t="s">
        <v>16</v>
      </c>
      <c r="H42" s="238"/>
      <c r="I42" s="166"/>
      <c r="J42" s="291" t="str">
        <f>J34</f>
        <v>F</v>
      </c>
      <c r="K42" s="132" t="s">
        <v>11</v>
      </c>
      <c r="L42" s="90"/>
      <c r="M42"/>
      <c r="N42" s="231"/>
      <c r="O42" s="243"/>
      <c r="P42" s="231"/>
      <c r="Q42" s="242">
        <v>3</v>
      </c>
      <c r="R42" s="489">
        <f>GL(E47,I47,D47,J47)</f>
        <v>0</v>
      </c>
      <c r="S42" s="162"/>
      <c r="T42" s="24"/>
      <c r="U42" s="25"/>
      <c r="V42" s="38"/>
      <c r="W42" s="162"/>
      <c r="X42" s="176"/>
      <c r="Y42" s="96"/>
      <c r="Z42" s="79"/>
    </row>
    <row r="43" spans="1:36" ht="24.95" customHeight="1" x14ac:dyDescent="0.2">
      <c r="A43" s="126">
        <f>A42+0.01042</f>
        <v>0.61459333333333332</v>
      </c>
      <c r="B43" s="236" t="s">
        <v>63</v>
      </c>
      <c r="C43" s="237" t="s">
        <v>56</v>
      </c>
      <c r="D43" s="291" t="str">
        <f>O34</f>
        <v>1B</v>
      </c>
      <c r="E43" s="165"/>
      <c r="F43" s="238"/>
      <c r="G43" s="239" t="s">
        <v>16</v>
      </c>
      <c r="H43" s="238"/>
      <c r="I43" s="166"/>
      <c r="J43" s="291" t="str">
        <f>R34</f>
        <v>2B</v>
      </c>
      <c r="K43" s="237" t="s">
        <v>64</v>
      </c>
      <c r="L43" s="90"/>
      <c r="M43"/>
      <c r="N43" s="231"/>
      <c r="O43" s="243"/>
      <c r="Q43" s="242">
        <v>4</v>
      </c>
      <c r="R43" s="489">
        <f>GL(I47,E47,D47,J47)</f>
        <v>0</v>
      </c>
      <c r="S43" s="58"/>
      <c r="T43" s="24"/>
      <c r="U43" s="38"/>
      <c r="V43" s="58"/>
      <c r="W43" s="58"/>
      <c r="Z43" s="79"/>
    </row>
    <row r="44" spans="1:36" ht="24.95" customHeight="1" x14ac:dyDescent="0.2">
      <c r="A44" s="126">
        <f>A43+0.01042</f>
        <v>0.62501333333333331</v>
      </c>
      <c r="B44" s="91"/>
      <c r="C44" s="132" t="s">
        <v>5</v>
      </c>
      <c r="D44" s="291" t="str">
        <f>D33</f>
        <v>A</v>
      </c>
      <c r="E44" s="165"/>
      <c r="F44" s="238"/>
      <c r="G44" s="239" t="s">
        <v>16</v>
      </c>
      <c r="H44" s="238"/>
      <c r="I44" s="166"/>
      <c r="J44" s="291" t="str">
        <f>D35</f>
        <v>C</v>
      </c>
      <c r="K44" s="132" t="s">
        <v>8</v>
      </c>
      <c r="L44" s="90"/>
      <c r="M44"/>
      <c r="N44" s="231"/>
      <c r="O44" s="243"/>
      <c r="Q44" s="242">
        <v>5</v>
      </c>
      <c r="R44" s="205"/>
      <c r="T44" s="91"/>
      <c r="U44" s="79"/>
      <c r="Z44" s="79"/>
    </row>
    <row r="45" spans="1:36" ht="24.95" customHeight="1" x14ac:dyDescent="0.2">
      <c r="A45" s="126">
        <f>A44+0.01042</f>
        <v>0.63543333333333329</v>
      </c>
      <c r="B45" s="91"/>
      <c r="C45" s="132" t="s">
        <v>10</v>
      </c>
      <c r="D45" s="291" t="str">
        <f>J33</f>
        <v>E</v>
      </c>
      <c r="E45" s="165"/>
      <c r="F45" s="238"/>
      <c r="G45" s="239" t="s">
        <v>16</v>
      </c>
      <c r="H45" s="238"/>
      <c r="I45" s="166"/>
      <c r="J45" s="291" t="str">
        <f>J35</f>
        <v>G</v>
      </c>
      <c r="K45" s="132" t="s">
        <v>12</v>
      </c>
      <c r="L45" s="90"/>
      <c r="M45"/>
      <c r="N45" s="231"/>
      <c r="O45" s="243"/>
      <c r="Q45" s="242">
        <v>6</v>
      </c>
      <c r="R45" s="205"/>
      <c r="T45" s="91"/>
      <c r="U45" s="79"/>
      <c r="Z45" s="79"/>
    </row>
    <row r="46" spans="1:36" ht="24.95" customHeight="1" x14ac:dyDescent="0.2">
      <c r="A46" s="126"/>
      <c r="B46" s="248"/>
      <c r="C46" s="145"/>
      <c r="D46" s="249" t="s">
        <v>65</v>
      </c>
      <c r="E46" s="157"/>
      <c r="F46" s="145"/>
      <c r="G46" s="250"/>
      <c r="H46" s="145"/>
      <c r="I46" s="145"/>
      <c r="J46" s="487" t="s">
        <v>66</v>
      </c>
      <c r="K46" s="147"/>
      <c r="L46" s="90"/>
      <c r="M46"/>
      <c r="N46" s="231"/>
      <c r="O46" s="243"/>
      <c r="Q46" s="242">
        <v>7</v>
      </c>
      <c r="R46" s="205"/>
      <c r="T46" s="91"/>
      <c r="U46" s="79"/>
      <c r="Z46" s="79"/>
    </row>
    <row r="47" spans="1:36" ht="24.95" customHeight="1" x14ac:dyDescent="0.2">
      <c r="A47" s="126">
        <f>A45+0.01042</f>
        <v>0.64585333333333328</v>
      </c>
      <c r="B47" s="251"/>
      <c r="C47" s="73" t="s">
        <v>8</v>
      </c>
      <c r="D47" s="490">
        <f>GL(I40,E40,D40,J40)</f>
        <v>0</v>
      </c>
      <c r="E47" s="165"/>
      <c r="F47" s="238"/>
      <c r="G47" s="239" t="s">
        <v>16</v>
      </c>
      <c r="H47" s="238"/>
      <c r="I47" s="252"/>
      <c r="J47" s="493">
        <f>GL(I43,E43,D43,J43)</f>
        <v>0</v>
      </c>
      <c r="K47" s="253"/>
      <c r="L47" s="90"/>
      <c r="M47"/>
      <c r="N47" s="231"/>
      <c r="O47" s="243"/>
      <c r="Q47" s="242">
        <v>8</v>
      </c>
      <c r="R47" s="128"/>
      <c r="T47" s="91"/>
      <c r="U47" s="79"/>
      <c r="Z47" s="79"/>
    </row>
    <row r="48" spans="1:36" ht="24.95" customHeight="1" x14ac:dyDescent="0.2">
      <c r="A48" s="126">
        <f>A47+0.01042</f>
        <v>0.65627333333333326</v>
      </c>
      <c r="B48" s="248"/>
      <c r="C48" s="237" t="s">
        <v>7</v>
      </c>
      <c r="D48" s="291" t="str">
        <f>D34</f>
        <v>B</v>
      </c>
      <c r="E48" s="165"/>
      <c r="F48" s="238"/>
      <c r="G48" s="239" t="s">
        <v>16</v>
      </c>
      <c r="H48" s="238"/>
      <c r="I48" s="166"/>
      <c r="J48" s="291" t="str">
        <f>D35</f>
        <v>C</v>
      </c>
      <c r="K48" s="237" t="s">
        <v>8</v>
      </c>
      <c r="L48" s="90"/>
      <c r="M48"/>
      <c r="N48" s="231"/>
      <c r="O48" s="243"/>
      <c r="P48" s="231"/>
      <c r="Q48" s="242">
        <v>9</v>
      </c>
      <c r="R48" s="128"/>
      <c r="S48" s="161"/>
      <c r="T48" s="91"/>
      <c r="U48" s="75"/>
      <c r="V48" s="79"/>
      <c r="W48" s="161"/>
      <c r="X48" s="176"/>
      <c r="Y48" s="96"/>
      <c r="Z48" s="79"/>
    </row>
    <row r="49" spans="1:26" ht="24.95" customHeight="1" x14ac:dyDescent="0.2">
      <c r="A49" s="126">
        <f>A48+0.01042</f>
        <v>0.66669333333333325</v>
      </c>
      <c r="B49" s="248"/>
      <c r="C49" s="237" t="s">
        <v>11</v>
      </c>
      <c r="D49" s="291" t="str">
        <f>J34</f>
        <v>F</v>
      </c>
      <c r="E49" s="165"/>
      <c r="F49" s="238"/>
      <c r="G49" s="239" t="s">
        <v>16</v>
      </c>
      <c r="H49" s="238"/>
      <c r="I49" s="166"/>
      <c r="J49" s="291" t="str">
        <f>J35</f>
        <v>G</v>
      </c>
      <c r="K49" s="237" t="s">
        <v>12</v>
      </c>
      <c r="L49" s="90"/>
      <c r="M49"/>
      <c r="N49" s="231"/>
      <c r="O49" s="243"/>
      <c r="Q49" s="242">
        <v>10</v>
      </c>
      <c r="R49" s="128"/>
      <c r="T49" s="91"/>
      <c r="U49" s="79"/>
      <c r="Z49" s="79"/>
    </row>
    <row r="50" spans="1:26" ht="24.95" customHeight="1" x14ac:dyDescent="0.2">
      <c r="A50" s="126"/>
      <c r="B50" s="248"/>
      <c r="C50" s="254"/>
      <c r="D50" s="491"/>
      <c r="F50" s="187"/>
      <c r="G50" s="255" t="s">
        <v>49</v>
      </c>
      <c r="H50" s="187"/>
      <c r="I50" s="187"/>
      <c r="J50" s="491"/>
      <c r="K50" s="256"/>
      <c r="L50" s="90"/>
      <c r="M50"/>
      <c r="N50" s="231"/>
      <c r="O50" s="243"/>
      <c r="T50" s="91"/>
      <c r="U50" s="79"/>
      <c r="Z50" s="79"/>
    </row>
    <row r="51" spans="1:26" ht="24.95" customHeight="1" x14ac:dyDescent="0.2">
      <c r="A51" s="126">
        <f>A49+0.01042</f>
        <v>0.67711333333333323</v>
      </c>
      <c r="B51" s="91"/>
      <c r="C51" s="73" t="s">
        <v>11</v>
      </c>
      <c r="D51" s="492">
        <f>GL(E40,I40,D40,J40)</f>
        <v>0</v>
      </c>
      <c r="E51" s="165"/>
      <c r="F51" s="238"/>
      <c r="G51" s="239" t="s">
        <v>16</v>
      </c>
      <c r="H51" s="238"/>
      <c r="I51" s="166"/>
      <c r="J51" s="494">
        <f>GL(I43,E43,D43,J43)</f>
        <v>0</v>
      </c>
      <c r="K51" s="166"/>
      <c r="L51" s="90"/>
      <c r="M51"/>
      <c r="N51" s="231"/>
      <c r="O51" s="243"/>
      <c r="P51" s="257"/>
      <c r="Q51" s="169"/>
      <c r="R51" s="169"/>
      <c r="S51" s="169"/>
      <c r="T51" s="91"/>
      <c r="U51" s="79"/>
      <c r="Z51" s="258"/>
    </row>
    <row r="52" spans="1:26" ht="15.6" customHeight="1" x14ac:dyDescent="0.2">
      <c r="A52" s="79"/>
      <c r="B52" s="259"/>
      <c r="C52" s="169"/>
      <c r="D52" s="169"/>
      <c r="E52" s="169"/>
      <c r="F52" s="169"/>
      <c r="G52" s="169"/>
      <c r="H52" s="169"/>
      <c r="I52" s="169"/>
      <c r="J52" s="169"/>
      <c r="K52" s="169"/>
      <c r="L52" s="170"/>
      <c r="M52"/>
      <c r="Q52" s="79"/>
      <c r="R52" s="79"/>
      <c r="S52" s="79"/>
      <c r="T52" s="79"/>
      <c r="U52" s="79"/>
      <c r="V52" s="79"/>
      <c r="W52" s="79"/>
      <c r="X52" s="79"/>
      <c r="Y52" s="79"/>
      <c r="Z52" s="79"/>
    </row>
    <row r="53" spans="1:26" ht="15.6" customHeight="1" x14ac:dyDescent="0.2">
      <c r="B53"/>
      <c r="M53"/>
    </row>
    <row r="54" spans="1:26" s="58" customFormat="1" ht="15.6" customHeight="1" x14ac:dyDescent="0.2">
      <c r="B54" s="84"/>
      <c r="C54" s="21"/>
      <c r="D54" s="162"/>
      <c r="E54" s="162"/>
      <c r="F54" s="246"/>
      <c r="G54" s="245"/>
      <c r="H54" s="246"/>
      <c r="I54" s="162"/>
      <c r="J54" s="162"/>
      <c r="K54" s="162"/>
      <c r="L54" s="38"/>
      <c r="M54" s="260"/>
      <c r="N54" s="213"/>
      <c r="O54" s="213"/>
      <c r="P54" s="213"/>
    </row>
    <row r="55" spans="1:26" ht="15.6" customHeight="1" x14ac:dyDescent="0.2">
      <c r="B55" s="82"/>
      <c r="C55" s="79"/>
      <c r="D55" s="79"/>
      <c r="E55" s="79"/>
      <c r="F55" s="79"/>
      <c r="H55" s="79"/>
      <c r="I55" s="79"/>
      <c r="J55" s="79"/>
      <c r="K55" s="79"/>
      <c r="L55" s="79"/>
      <c r="M55" s="79"/>
      <c r="N55" s="231"/>
      <c r="O55" s="231"/>
      <c r="P55" s="231"/>
      <c r="Q55" s="79"/>
      <c r="R55" s="79"/>
      <c r="S55" s="79"/>
      <c r="T55" s="79"/>
      <c r="U55" s="79"/>
      <c r="V55" s="79"/>
      <c r="W55" s="79"/>
      <c r="X55" s="79"/>
      <c r="Y55" s="79"/>
    </row>
    <row r="56" spans="1:26" ht="15.6" customHeight="1" x14ac:dyDescent="0.2">
      <c r="B56" s="82"/>
      <c r="E56" s="79"/>
      <c r="M56" s="231"/>
      <c r="Q56" s="261"/>
      <c r="R56" s="161"/>
      <c r="W56" s="261"/>
      <c r="X56" s="161"/>
      <c r="Y56" s="79"/>
    </row>
    <row r="57" spans="1:26" ht="15.6" customHeight="1" x14ac:dyDescent="0.2">
      <c r="B57" s="82"/>
      <c r="E57" s="79"/>
      <c r="M57" s="231"/>
      <c r="Q57" s="261"/>
      <c r="R57" s="161"/>
      <c r="W57" s="261"/>
      <c r="X57" s="161"/>
      <c r="Y57" s="79"/>
    </row>
    <row r="58" spans="1:26" ht="15.6" customHeight="1" x14ac:dyDescent="0.2">
      <c r="B58" s="82"/>
      <c r="E58" s="79"/>
      <c r="M58" s="231"/>
      <c r="Q58" s="261"/>
      <c r="R58" s="161"/>
      <c r="W58" s="261"/>
      <c r="X58" s="161"/>
      <c r="Y58" s="79"/>
    </row>
    <row r="59" spans="1:26" ht="15.6" customHeight="1" x14ac:dyDescent="0.2">
      <c r="B59" s="79"/>
      <c r="E59" s="79"/>
      <c r="M59" s="231"/>
      <c r="Q59" s="261"/>
      <c r="R59" s="161"/>
      <c r="W59" s="261"/>
      <c r="X59" s="161"/>
      <c r="Y59" s="79"/>
    </row>
    <row r="60" spans="1:26" ht="15.6" customHeight="1" x14ac:dyDescent="0.2">
      <c r="B60" s="79"/>
      <c r="E60" s="79"/>
      <c r="M60" s="231"/>
      <c r="Q60" s="261"/>
      <c r="R60" s="161"/>
      <c r="W60" s="261"/>
      <c r="X60" s="161"/>
      <c r="Y60" s="79"/>
    </row>
    <row r="61" spans="1:26" x14ac:dyDescent="0.2">
      <c r="B61" s="82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231"/>
      <c r="N61" s="231"/>
      <c r="O61" s="231"/>
      <c r="P61" s="231"/>
      <c r="Q61" s="79"/>
      <c r="R61" s="79"/>
      <c r="S61" s="79"/>
      <c r="T61" s="79"/>
      <c r="U61" s="79"/>
      <c r="V61" s="79"/>
      <c r="W61" s="79"/>
      <c r="X61" s="79"/>
      <c r="Y61" s="79"/>
    </row>
    <row r="62" spans="1:26" x14ac:dyDescent="0.2">
      <c r="M62" s="231"/>
    </row>
  </sheetData>
  <sheetProtection formatCells="0" formatColumns="0" formatRows="0"/>
  <sortState caseSensitive="1" ref="AH33:AJ35">
    <sortCondition descending="1" ref="AI33:AI35"/>
    <sortCondition descending="1" ref="AJ33:AJ35"/>
  </sortState>
  <phoneticPr fontId="6" type="noConversion"/>
  <printOptions horizontalCentered="1" verticalCentered="1"/>
  <pageMargins left="0.19685039370078741" right="0.19685039370078741" top="0.94488188976377963" bottom="0" header="0.39370078740157483" footer="0"/>
  <pageSetup paperSize="9" scale="80" firstPageNumber="0" fitToHeight="2" orientation="portrait" horizontalDpi="300" verticalDpi="300" r:id="rId1"/>
  <headerFooter alignWithMargins="0">
    <oddHeader>&amp;C&amp;14 TOURNOI VETERAN DES JAMBES  DE BOIS</oddHeader>
    <oddFooter>&amp;C&amp;6 AFFILIATION FFF N° 503172</oddFooter>
  </headerFooter>
  <rowBreaks count="1" manualBreakCount="1">
    <brk id="30" max="22" man="1"/>
  </rowBreaks>
  <ignoredErrors>
    <ignoredError sqref="R40 D47 D51 J51 R42:R43" unlockedFormula="1"/>
    <ignoredError sqref="D13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CLASSER101T">
                <anchor moveWithCells="1" sizeWithCells="1">
                  <from>
                    <xdr:col>17</xdr:col>
                    <xdr:colOff>114300</xdr:colOff>
                    <xdr:row>5</xdr:row>
                    <xdr:rowOff>180975</xdr:rowOff>
                  </from>
                  <to>
                    <xdr:col>18</xdr:col>
                    <xdr:colOff>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RAZ101T">
                <anchor moveWithCells="1" sizeWithCells="1">
                  <from>
                    <xdr:col>17</xdr:col>
                    <xdr:colOff>219075</xdr:colOff>
                    <xdr:row>14</xdr:row>
                    <xdr:rowOff>76200</xdr:rowOff>
                  </from>
                  <to>
                    <xdr:col>17</xdr:col>
                    <xdr:colOff>704850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Button 3">
              <controlPr defaultSize="0" print="0" autoFill="0" autoPict="0" macro="[0]!CLASSER101TP">
                <anchor moveWithCells="1" sizeWithCells="1">
                  <from>
                    <xdr:col>14</xdr:col>
                    <xdr:colOff>95250</xdr:colOff>
                    <xdr:row>39</xdr:row>
                    <xdr:rowOff>19050</xdr:rowOff>
                  </from>
                  <to>
                    <xdr:col>15</xdr:col>
                    <xdr:colOff>0</xdr:colOff>
                    <xdr:row>40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7" name="Button 4">
              <controlPr defaultSize="0" print="0" autoFill="0" autoPict="0" macro="[0]!RAZ101TP">
                <anchor moveWithCells="1" sizeWithCells="1">
                  <from>
                    <xdr:col>14</xdr:col>
                    <xdr:colOff>133350</xdr:colOff>
                    <xdr:row>41</xdr:row>
                    <xdr:rowOff>114300</xdr:rowOff>
                  </from>
                  <to>
                    <xdr:col>14</xdr:col>
                    <xdr:colOff>742950</xdr:colOff>
                    <xdr:row>42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AA40"/>
  <sheetViews>
    <sheetView view="pageLayout" topLeftCell="A11" zoomScaleNormal="121" zoomScaleSheetLayoutView="100" workbookViewId="0">
      <selection activeCell="D14" sqref="D14"/>
    </sheetView>
  </sheetViews>
  <sheetFormatPr baseColWidth="10" defaultColWidth="11.5703125" defaultRowHeight="12.75" x14ac:dyDescent="0.2"/>
  <cols>
    <col min="1" max="1" width="10.85546875" customWidth="1"/>
    <col min="2" max="2" width="1.85546875" style="77" customWidth="1"/>
    <col min="3" max="3" width="1.85546875" customWidth="1"/>
    <col min="4" max="4" width="19.140625" customWidth="1"/>
    <col min="5" max="9" width="1.85546875" customWidth="1"/>
    <col min="10" max="10" width="19.140625" customWidth="1"/>
    <col min="11" max="12" width="1.85546875" customWidth="1"/>
    <col min="13" max="14" width="1.85546875" style="126" customWidth="1"/>
    <col min="15" max="15" width="7" style="126" customWidth="1"/>
    <col min="16" max="16" width="1.85546875" style="126" customWidth="1"/>
    <col min="17" max="17" width="1.85546875" customWidth="1"/>
    <col min="18" max="18" width="15.140625" customWidth="1"/>
    <col min="19" max="23" width="1.85546875" customWidth="1"/>
    <col min="24" max="24" width="11.5703125" customWidth="1"/>
    <col min="25" max="26" width="1.85546875" customWidth="1"/>
    <col min="27" max="27" width="4.140625" customWidth="1"/>
  </cols>
  <sheetData>
    <row r="2" spans="1:27" s="36" customFormat="1" ht="15.6" customHeight="1" x14ac:dyDescent="0.2">
      <c r="A2" s="424" t="s">
        <v>19</v>
      </c>
      <c r="B2" s="171"/>
      <c r="C2" s="172"/>
      <c r="D2" s="173" t="s">
        <v>20</v>
      </c>
      <c r="E2" s="174"/>
      <c r="F2" s="174"/>
      <c r="G2" s="175"/>
      <c r="H2" s="176"/>
      <c r="I2" s="177" t="s">
        <v>50</v>
      </c>
      <c r="J2" s="173" t="s">
        <v>21</v>
      </c>
      <c r="K2" s="174"/>
      <c r="L2" s="174"/>
      <c r="M2" s="178"/>
      <c r="N2" s="178"/>
      <c r="O2" s="179" t="s">
        <v>91</v>
      </c>
      <c r="P2" s="178"/>
      <c r="Q2" s="176"/>
      <c r="S2" s="175"/>
      <c r="T2" s="175"/>
      <c r="U2" s="175"/>
      <c r="V2" s="176"/>
      <c r="W2" s="176"/>
      <c r="X2" s="179"/>
      <c r="Y2" s="175"/>
      <c r="Z2" s="175"/>
    </row>
    <row r="3" spans="1:27" s="36" customFormat="1" ht="15.6" customHeight="1" x14ac:dyDescent="0.2">
      <c r="A3" s="425">
        <v>0.39583333333333331</v>
      </c>
      <c r="B3" s="171"/>
      <c r="C3" s="180" t="s">
        <v>5</v>
      </c>
      <c r="D3" s="128">
        <v>1</v>
      </c>
      <c r="E3" s="174"/>
      <c r="F3" s="181"/>
      <c r="G3" s="96"/>
      <c r="H3" s="34"/>
      <c r="I3" s="180" t="s">
        <v>11</v>
      </c>
      <c r="J3" s="128">
        <v>77</v>
      </c>
      <c r="K3" s="174"/>
      <c r="L3" s="181"/>
      <c r="M3" s="182"/>
      <c r="N3" s="182"/>
      <c r="O3" s="423">
        <v>0.58333333333333337</v>
      </c>
      <c r="P3" s="182"/>
      <c r="Q3" s="34"/>
      <c r="S3" s="174"/>
      <c r="T3" s="181"/>
      <c r="U3" s="96"/>
      <c r="V3" s="34"/>
      <c r="W3" s="34"/>
      <c r="X3" s="11"/>
      <c r="Y3" s="174"/>
      <c r="Z3" s="181"/>
    </row>
    <row r="4" spans="1:27" s="36" customFormat="1" ht="15.6" customHeight="1" x14ac:dyDescent="0.2">
      <c r="A4" s="424" t="s">
        <v>51</v>
      </c>
      <c r="B4" s="171"/>
      <c r="C4" s="180" t="s">
        <v>7</v>
      </c>
      <c r="D4" s="128">
        <v>2</v>
      </c>
      <c r="E4" s="174"/>
      <c r="F4" s="181"/>
      <c r="G4" s="96"/>
      <c r="H4" s="34"/>
      <c r="I4" s="180" t="s">
        <v>12</v>
      </c>
      <c r="J4" s="128">
        <v>7</v>
      </c>
      <c r="K4" s="174"/>
      <c r="L4" s="181"/>
      <c r="M4" s="182"/>
      <c r="N4" s="182"/>
      <c r="O4" s="182"/>
      <c r="P4" s="182"/>
      <c r="Q4" s="34"/>
      <c r="R4" s="11"/>
      <c r="S4" s="174"/>
      <c r="T4" s="181"/>
      <c r="U4" s="96"/>
      <c r="V4" s="34"/>
      <c r="W4" s="34"/>
      <c r="X4" s="11"/>
      <c r="Y4" s="174"/>
      <c r="Z4" s="181"/>
    </row>
    <row r="5" spans="1:27" s="36" customFormat="1" ht="15.6" customHeight="1" x14ac:dyDescent="0.2">
      <c r="A5" s="425">
        <v>1.0416666666666666E-2</v>
      </c>
      <c r="B5" s="171"/>
      <c r="C5" s="180" t="s">
        <v>8</v>
      </c>
      <c r="D5" s="128">
        <v>3</v>
      </c>
      <c r="E5" s="174"/>
      <c r="F5" s="181"/>
      <c r="G5" s="96"/>
      <c r="H5" s="34"/>
      <c r="I5" s="180" t="s">
        <v>18</v>
      </c>
      <c r="J5" s="128">
        <v>8</v>
      </c>
      <c r="K5" s="174"/>
      <c r="L5" s="181"/>
      <c r="M5" s="182"/>
      <c r="N5" s="182"/>
      <c r="O5" s="182"/>
      <c r="P5" s="182"/>
      <c r="Q5" s="34"/>
      <c r="R5" s="11"/>
      <c r="S5" s="174"/>
      <c r="T5" s="181"/>
      <c r="U5" s="96"/>
      <c r="V5" s="34"/>
      <c r="W5" s="34"/>
      <c r="X5" s="11"/>
      <c r="Y5" s="174"/>
      <c r="Z5" s="181"/>
    </row>
    <row r="6" spans="1:27" s="36" customFormat="1" ht="15.6" customHeight="1" x14ac:dyDescent="0.2">
      <c r="A6" s="424" t="s">
        <v>52</v>
      </c>
      <c r="B6" s="171"/>
      <c r="C6" s="180" t="s">
        <v>9</v>
      </c>
      <c r="D6" s="128">
        <v>4</v>
      </c>
      <c r="E6" s="174"/>
      <c r="F6" s="181"/>
      <c r="G6" s="96"/>
      <c r="H6" s="34"/>
      <c r="I6" s="180" t="s">
        <v>25</v>
      </c>
      <c r="J6" s="128">
        <v>9</v>
      </c>
      <c r="K6" s="174"/>
      <c r="L6" s="181"/>
      <c r="M6" s="182"/>
      <c r="N6" s="182"/>
      <c r="O6" s="182"/>
      <c r="P6" s="182"/>
      <c r="Q6" s="34"/>
      <c r="R6" s="11"/>
      <c r="S6" s="174"/>
      <c r="T6" s="181"/>
      <c r="U6" s="96"/>
      <c r="V6" s="34"/>
      <c r="W6" s="34"/>
      <c r="X6" s="11"/>
      <c r="Y6" s="174"/>
      <c r="Z6" s="181"/>
    </row>
    <row r="7" spans="1:27" s="36" customFormat="1" ht="15.6" customHeight="1" x14ac:dyDescent="0.2">
      <c r="A7" s="425">
        <v>6.9444444444444447E-4</v>
      </c>
      <c r="B7" s="171"/>
      <c r="C7" s="180" t="s">
        <v>10</v>
      </c>
      <c r="D7" s="128">
        <v>5</v>
      </c>
      <c r="E7" s="174"/>
      <c r="F7" s="181"/>
      <c r="G7" s="96"/>
      <c r="H7" s="34"/>
      <c r="I7" s="180" t="s">
        <v>53</v>
      </c>
      <c r="J7" s="128">
        <v>10</v>
      </c>
      <c r="K7" s="174"/>
      <c r="L7" s="181"/>
      <c r="M7" s="182"/>
      <c r="N7" s="182"/>
      <c r="O7" s="182"/>
      <c r="P7" s="182"/>
      <c r="Q7" s="34"/>
      <c r="R7" s="11"/>
      <c r="S7" s="174"/>
      <c r="T7" s="181"/>
      <c r="U7" s="96"/>
      <c r="V7" s="34"/>
      <c r="W7" s="34"/>
      <c r="X7" s="11"/>
      <c r="Y7" s="174"/>
      <c r="Z7" s="181"/>
    </row>
    <row r="8" spans="1:27" s="36" customFormat="1" ht="11.65" customHeight="1" x14ac:dyDescent="0.2">
      <c r="A8"/>
      <c r="B8" s="171"/>
      <c r="C8" s="34"/>
      <c r="D8" s="11"/>
      <c r="E8" s="174"/>
      <c r="F8" s="181"/>
      <c r="G8" s="96"/>
      <c r="H8" s="34"/>
      <c r="I8" s="34"/>
      <c r="J8" s="11"/>
      <c r="K8" s="174"/>
      <c r="L8" s="181"/>
      <c r="M8" s="182"/>
      <c r="N8" s="182"/>
      <c r="O8" s="182"/>
      <c r="P8" s="182"/>
      <c r="Q8" s="34"/>
      <c r="R8" s="17"/>
      <c r="S8" s="28"/>
      <c r="T8" s="183"/>
      <c r="U8" s="52"/>
      <c r="V8" s="32"/>
      <c r="W8" s="32"/>
      <c r="X8" s="17"/>
      <c r="Y8" s="28"/>
      <c r="Z8" s="183"/>
      <c r="AA8" s="62"/>
    </row>
    <row r="9" spans="1:27" ht="14.85" customHeight="1" x14ac:dyDescent="0.2">
      <c r="A9" s="184" t="s">
        <v>14</v>
      </c>
      <c r="B9" s="185"/>
      <c r="C9" s="186"/>
      <c r="D9" s="186"/>
      <c r="E9" s="187"/>
      <c r="F9" s="188"/>
      <c r="G9" s="189" t="s">
        <v>13</v>
      </c>
      <c r="H9" s="188"/>
      <c r="I9" s="188"/>
      <c r="J9" s="188"/>
      <c r="K9" s="186"/>
      <c r="L9" s="190"/>
      <c r="M9" s="182"/>
      <c r="N9" s="182"/>
      <c r="O9" s="182"/>
      <c r="P9" s="182"/>
      <c r="Q9" s="191"/>
      <c r="R9" s="192"/>
      <c r="S9" s="38"/>
      <c r="T9" s="32"/>
      <c r="U9" s="193"/>
      <c r="V9" s="32"/>
      <c r="W9" s="192"/>
      <c r="X9" s="32"/>
      <c r="Y9" s="32"/>
      <c r="Z9" s="192"/>
      <c r="AA9" s="56"/>
    </row>
    <row r="10" spans="1:27" ht="18" customHeight="1" x14ac:dyDescent="0.2">
      <c r="A10" s="357">
        <f>ACCUEIL!$B$6</f>
        <v>0.375</v>
      </c>
      <c r="B10" s="91"/>
      <c r="C10" s="73" t="s">
        <v>5</v>
      </c>
      <c r="D10" s="194">
        <f>D3</f>
        <v>1</v>
      </c>
      <c r="E10" s="195"/>
      <c r="F10" s="196"/>
      <c r="G10" s="197" t="s">
        <v>16</v>
      </c>
      <c r="H10" s="196"/>
      <c r="I10" s="198"/>
      <c r="J10" s="194">
        <f>D4</f>
        <v>2</v>
      </c>
      <c r="K10" s="73" t="s">
        <v>7</v>
      </c>
      <c r="L10" s="199"/>
      <c r="M10"/>
      <c r="N10" s="134"/>
      <c r="O10" s="134"/>
      <c r="P10" s="134"/>
      <c r="Q10" s="98"/>
      <c r="R10" s="35"/>
      <c r="S10" s="96"/>
      <c r="T10" s="96"/>
      <c r="U10" s="52"/>
      <c r="V10" s="202"/>
      <c r="W10" s="16"/>
      <c r="X10" s="25"/>
      <c r="Y10" s="84"/>
      <c r="Z10" s="25"/>
      <c r="AA10" s="58"/>
    </row>
    <row r="11" spans="1:27" ht="18" customHeight="1" x14ac:dyDescent="0.2">
      <c r="A11" s="126">
        <f t="shared" ref="A11:A29" si="0">A10+$A$5+$A$7</f>
        <v>0.38611111111111113</v>
      </c>
      <c r="B11" s="91"/>
      <c r="C11" s="73" t="s">
        <v>9</v>
      </c>
      <c r="D11" s="194">
        <f>D6</f>
        <v>4</v>
      </c>
      <c r="E11" s="195"/>
      <c r="F11" s="196"/>
      <c r="G11" s="197" t="s">
        <v>16</v>
      </c>
      <c r="H11" s="196"/>
      <c r="I11" s="198"/>
      <c r="J11" s="194">
        <f>D5</f>
        <v>3</v>
      </c>
      <c r="K11" s="73" t="s">
        <v>8</v>
      </c>
      <c r="L11" s="199"/>
      <c r="M11"/>
      <c r="Q11" s="82"/>
      <c r="R11" s="11"/>
      <c r="S11" s="161"/>
      <c r="T11" s="161"/>
      <c r="U11" s="52"/>
      <c r="V11" s="202"/>
      <c r="W11" s="16"/>
      <c r="X11" s="25"/>
      <c r="Y11" s="84"/>
      <c r="Z11" s="25"/>
      <c r="AA11" s="58"/>
    </row>
    <row r="12" spans="1:27" ht="18" customHeight="1" x14ac:dyDescent="0.2">
      <c r="A12" s="126">
        <f t="shared" si="0"/>
        <v>0.39722222222222225</v>
      </c>
      <c r="B12" s="91"/>
      <c r="C12" s="73" t="s">
        <v>11</v>
      </c>
      <c r="D12" s="194">
        <f>J3</f>
        <v>77</v>
      </c>
      <c r="E12" s="195"/>
      <c r="F12" s="196"/>
      <c r="G12" s="197" t="s">
        <v>16</v>
      </c>
      <c r="H12" s="196"/>
      <c r="I12" s="198"/>
      <c r="J12" s="194">
        <f>J4</f>
        <v>7</v>
      </c>
      <c r="K12" s="73" t="s">
        <v>12</v>
      </c>
      <c r="L12" s="199"/>
      <c r="M12"/>
      <c r="Q12" s="82"/>
      <c r="R12" s="11"/>
      <c r="S12" s="161"/>
      <c r="T12" s="161"/>
      <c r="U12" s="52"/>
      <c r="V12" s="202"/>
      <c r="W12" s="16"/>
      <c r="X12" s="25"/>
      <c r="Y12" s="84"/>
      <c r="Z12" s="25"/>
      <c r="AA12" s="58"/>
    </row>
    <row r="13" spans="1:27" ht="18" customHeight="1" x14ac:dyDescent="0.2">
      <c r="A13" s="126">
        <f t="shared" si="0"/>
        <v>0.40833333333333338</v>
      </c>
      <c r="B13" s="91"/>
      <c r="C13" s="73" t="s">
        <v>18</v>
      </c>
      <c r="D13" s="194">
        <f>J5</f>
        <v>8</v>
      </c>
      <c r="E13" s="195"/>
      <c r="F13" s="196"/>
      <c r="G13" s="197" t="s">
        <v>16</v>
      </c>
      <c r="H13" s="196"/>
      <c r="I13" s="198"/>
      <c r="J13" s="194">
        <f>J6</f>
        <v>9</v>
      </c>
      <c r="K13" s="73" t="s">
        <v>25</v>
      </c>
      <c r="L13" s="199"/>
      <c r="M13"/>
      <c r="Q13" s="82"/>
      <c r="R13" s="11"/>
      <c r="S13" s="161"/>
      <c r="T13" s="161"/>
      <c r="U13" s="52"/>
      <c r="V13" s="202"/>
      <c r="W13" s="16"/>
      <c r="X13" s="25"/>
      <c r="Y13" s="84"/>
      <c r="Z13" s="25"/>
      <c r="AA13" s="58"/>
    </row>
    <row r="14" spans="1:27" ht="18" customHeight="1" x14ac:dyDescent="0.2">
      <c r="A14" s="126">
        <f t="shared" si="0"/>
        <v>0.41944444444444451</v>
      </c>
      <c r="B14" s="91"/>
      <c r="C14" s="73" t="s">
        <v>10</v>
      </c>
      <c r="D14" s="194">
        <f>D7</f>
        <v>5</v>
      </c>
      <c r="E14" s="195"/>
      <c r="F14" s="196"/>
      <c r="G14" s="197" t="s">
        <v>16</v>
      </c>
      <c r="H14" s="196"/>
      <c r="I14" s="198"/>
      <c r="J14" s="194">
        <f>D3</f>
        <v>1</v>
      </c>
      <c r="K14" s="73" t="s">
        <v>5</v>
      </c>
      <c r="L14" s="199"/>
      <c r="M14"/>
      <c r="Q14" s="82"/>
      <c r="R14" s="11"/>
      <c r="S14" s="161"/>
      <c r="T14" s="161"/>
      <c r="U14" s="52"/>
      <c r="V14" s="202"/>
      <c r="W14" s="162"/>
      <c r="X14" s="25"/>
      <c r="Y14" s="84"/>
      <c r="Z14" s="38"/>
      <c r="AA14" s="58"/>
    </row>
    <row r="15" spans="1:27" ht="18" customHeight="1" x14ac:dyDescent="0.2">
      <c r="A15" s="126">
        <f t="shared" si="0"/>
        <v>0.43055555555555564</v>
      </c>
      <c r="B15" s="91"/>
      <c r="C15" s="73" t="s">
        <v>53</v>
      </c>
      <c r="D15" s="194">
        <f>J7</f>
        <v>10</v>
      </c>
      <c r="E15" s="195"/>
      <c r="F15" s="196"/>
      <c r="G15" s="197" t="s">
        <v>16</v>
      </c>
      <c r="H15" s="196"/>
      <c r="I15" s="198"/>
      <c r="J15" s="194">
        <f>J3</f>
        <v>77</v>
      </c>
      <c r="K15" s="73" t="s">
        <v>11</v>
      </c>
      <c r="L15" s="199"/>
      <c r="M15"/>
      <c r="Q15" s="82"/>
      <c r="R15" s="11"/>
      <c r="S15" s="11"/>
      <c r="T15" s="11"/>
      <c r="U15" s="52"/>
      <c r="V15" s="202"/>
      <c r="W15" s="162"/>
      <c r="X15" s="25"/>
      <c r="Y15" s="84"/>
      <c r="Z15" s="38"/>
      <c r="AA15" s="58"/>
    </row>
    <row r="16" spans="1:27" ht="18" customHeight="1" x14ac:dyDescent="0.2">
      <c r="A16" s="126">
        <f t="shared" si="0"/>
        <v>0.44166666666666676</v>
      </c>
      <c r="B16" s="91"/>
      <c r="C16" s="73" t="s">
        <v>7</v>
      </c>
      <c r="D16" s="194">
        <f>D4</f>
        <v>2</v>
      </c>
      <c r="E16" s="195"/>
      <c r="F16" s="196"/>
      <c r="G16" s="197" t="s">
        <v>16</v>
      </c>
      <c r="H16" s="196"/>
      <c r="I16" s="198"/>
      <c r="J16" s="194">
        <f>D6</f>
        <v>4</v>
      </c>
      <c r="K16" s="73" t="s">
        <v>9</v>
      </c>
      <c r="L16" s="199"/>
      <c r="M16"/>
      <c r="Q16" s="204"/>
      <c r="R16" s="25"/>
      <c r="S16" s="16"/>
      <c r="T16" s="202"/>
      <c r="U16" s="52"/>
      <c r="V16" s="202"/>
      <c r="W16" s="162"/>
      <c r="X16" s="25"/>
      <c r="Y16" s="84"/>
      <c r="Z16" s="38"/>
      <c r="AA16" s="58"/>
    </row>
    <row r="17" spans="1:27" ht="18" customHeight="1" x14ac:dyDescent="0.2">
      <c r="A17" s="126">
        <f t="shared" si="0"/>
        <v>0.45277777777777789</v>
      </c>
      <c r="B17" s="91"/>
      <c r="C17" s="73" t="s">
        <v>10</v>
      </c>
      <c r="D17" s="194">
        <f>D7</f>
        <v>5</v>
      </c>
      <c r="E17" s="195"/>
      <c r="F17" s="196"/>
      <c r="G17" s="197" t="s">
        <v>16</v>
      </c>
      <c r="H17" s="196"/>
      <c r="I17" s="198"/>
      <c r="J17" s="194">
        <f>D5</f>
        <v>3</v>
      </c>
      <c r="K17" s="73" t="s">
        <v>8</v>
      </c>
      <c r="L17" s="199"/>
      <c r="M17"/>
      <c r="Q17" s="204"/>
      <c r="R17" s="25"/>
      <c r="S17" s="16"/>
      <c r="T17" s="202"/>
      <c r="U17" s="52"/>
      <c r="V17" s="202"/>
      <c r="W17" s="162"/>
      <c r="X17" s="25"/>
      <c r="Y17" s="84"/>
      <c r="Z17" s="38"/>
      <c r="AA17" s="58"/>
    </row>
    <row r="18" spans="1:27" ht="18" customHeight="1" x14ac:dyDescent="0.2">
      <c r="A18" s="126">
        <f t="shared" si="0"/>
        <v>0.46388888888888902</v>
      </c>
      <c r="B18" s="91"/>
      <c r="C18" s="73" t="s">
        <v>12</v>
      </c>
      <c r="D18" s="194">
        <f>J4</f>
        <v>7</v>
      </c>
      <c r="E18" s="195"/>
      <c r="F18" s="196"/>
      <c r="G18" s="197" t="s">
        <v>16</v>
      </c>
      <c r="H18" s="196"/>
      <c r="I18" s="198"/>
      <c r="J18" s="194">
        <f>J6</f>
        <v>9</v>
      </c>
      <c r="K18" s="73" t="s">
        <v>25</v>
      </c>
      <c r="L18" s="199"/>
      <c r="M18"/>
      <c r="Q18" s="98"/>
      <c r="R18" s="35"/>
      <c r="S18" s="96"/>
      <c r="T18" s="96"/>
      <c r="U18" s="52"/>
      <c r="V18" s="202"/>
      <c r="W18" s="162"/>
      <c r="X18" s="25"/>
      <c r="Y18" s="84"/>
      <c r="Z18" s="38"/>
      <c r="AA18" s="58"/>
    </row>
    <row r="19" spans="1:27" ht="18" customHeight="1" x14ac:dyDescent="0.2">
      <c r="A19" s="126">
        <f t="shared" si="0"/>
        <v>0.47500000000000014</v>
      </c>
      <c r="B19" s="91"/>
      <c r="C19" s="73" t="s">
        <v>53</v>
      </c>
      <c r="D19" s="194">
        <f>J7</f>
        <v>10</v>
      </c>
      <c r="E19" s="195"/>
      <c r="F19" s="196"/>
      <c r="G19" s="197" t="s">
        <v>16</v>
      </c>
      <c r="H19" s="196"/>
      <c r="I19" s="198"/>
      <c r="J19" s="194">
        <f>J5</f>
        <v>8</v>
      </c>
      <c r="K19" s="73" t="s">
        <v>18</v>
      </c>
      <c r="L19" s="199"/>
      <c r="M19"/>
      <c r="Q19" s="82"/>
      <c r="R19" s="11"/>
      <c r="S19" s="161"/>
      <c r="T19" s="161"/>
      <c r="U19" s="52"/>
      <c r="V19" s="202"/>
      <c r="W19" s="162"/>
      <c r="X19" s="25"/>
      <c r="Y19" s="84"/>
      <c r="Z19" s="38"/>
      <c r="AA19" s="58"/>
    </row>
    <row r="20" spans="1:27" ht="18" customHeight="1" x14ac:dyDescent="0.2">
      <c r="A20" s="357">
        <f>ACCUEIL!$B$9</f>
        <v>0.58333333333333337</v>
      </c>
      <c r="B20" s="91"/>
      <c r="C20" s="73" t="s">
        <v>5</v>
      </c>
      <c r="D20" s="194">
        <f>D3</f>
        <v>1</v>
      </c>
      <c r="E20" s="195"/>
      <c r="F20" s="196"/>
      <c r="G20" s="197" t="s">
        <v>16</v>
      </c>
      <c r="H20" s="196"/>
      <c r="I20" s="198"/>
      <c r="J20" s="194">
        <f>D6</f>
        <v>4</v>
      </c>
      <c r="K20" s="73" t="s">
        <v>9</v>
      </c>
      <c r="L20" s="199"/>
      <c r="M20"/>
      <c r="Q20" s="82"/>
      <c r="R20" s="11"/>
      <c r="S20" s="161"/>
      <c r="T20" s="161"/>
      <c r="U20" s="52"/>
      <c r="V20" s="202"/>
      <c r="W20" s="162"/>
      <c r="X20" s="25"/>
      <c r="Y20" s="84"/>
      <c r="Z20" s="38"/>
      <c r="AA20" s="58"/>
    </row>
    <row r="21" spans="1:27" ht="18" customHeight="1" x14ac:dyDescent="0.2">
      <c r="A21" s="126">
        <f t="shared" si="0"/>
        <v>0.59444444444444444</v>
      </c>
      <c r="B21" s="91"/>
      <c r="C21" s="73" t="s">
        <v>7</v>
      </c>
      <c r="D21" s="194">
        <f>D4</f>
        <v>2</v>
      </c>
      <c r="E21" s="195"/>
      <c r="F21" s="196"/>
      <c r="G21" s="197" t="s">
        <v>16</v>
      </c>
      <c r="H21" s="196"/>
      <c r="I21" s="198"/>
      <c r="J21" s="194">
        <f>D5</f>
        <v>3</v>
      </c>
      <c r="K21" s="73" t="s">
        <v>8</v>
      </c>
      <c r="L21" s="199"/>
      <c r="M21"/>
      <c r="Q21" s="82"/>
      <c r="R21" s="11"/>
      <c r="S21" s="161"/>
      <c r="T21" s="161"/>
      <c r="U21" s="52"/>
      <c r="V21" s="202"/>
      <c r="W21" s="162"/>
      <c r="X21" s="25"/>
      <c r="Y21" s="84"/>
      <c r="Z21" s="38"/>
      <c r="AA21" s="58"/>
    </row>
    <row r="22" spans="1:27" ht="18" customHeight="1" x14ac:dyDescent="0.2">
      <c r="A22" s="126">
        <f t="shared" si="0"/>
        <v>0.60555555555555551</v>
      </c>
      <c r="B22" s="91"/>
      <c r="C22" s="73" t="s">
        <v>11</v>
      </c>
      <c r="D22" s="194">
        <f>J3</f>
        <v>77</v>
      </c>
      <c r="E22" s="195"/>
      <c r="F22" s="196"/>
      <c r="G22" s="197" t="s">
        <v>16</v>
      </c>
      <c r="H22" s="196"/>
      <c r="I22" s="198"/>
      <c r="J22" s="194">
        <f>J6</f>
        <v>9</v>
      </c>
      <c r="K22" s="73" t="s">
        <v>25</v>
      </c>
      <c r="L22" s="199"/>
      <c r="M22"/>
      <c r="Q22" s="82"/>
      <c r="R22" s="11"/>
      <c r="S22" s="161"/>
      <c r="T22" s="161"/>
      <c r="U22" s="52"/>
      <c r="V22" s="202"/>
      <c r="W22" s="162"/>
      <c r="X22" s="25"/>
      <c r="Y22" s="84"/>
      <c r="Z22" s="38"/>
      <c r="AA22" s="58"/>
    </row>
    <row r="23" spans="1:27" ht="18" customHeight="1" x14ac:dyDescent="0.2">
      <c r="A23" s="126">
        <f t="shared" si="0"/>
        <v>0.61666666666666659</v>
      </c>
      <c r="B23" s="91"/>
      <c r="C23" s="73" t="s">
        <v>12</v>
      </c>
      <c r="D23" s="194">
        <f>J4</f>
        <v>7</v>
      </c>
      <c r="E23" s="195"/>
      <c r="F23" s="196"/>
      <c r="G23" s="197" t="s">
        <v>16</v>
      </c>
      <c r="H23" s="196"/>
      <c r="I23" s="198"/>
      <c r="J23" s="194">
        <f>J5</f>
        <v>8</v>
      </c>
      <c r="K23" s="73" t="s">
        <v>18</v>
      </c>
      <c r="L23" s="199"/>
      <c r="M23"/>
      <c r="Q23" s="75"/>
      <c r="R23" s="11"/>
      <c r="S23" s="11"/>
      <c r="T23" s="220"/>
      <c r="U23" s="52"/>
      <c r="V23" s="202"/>
      <c r="W23" s="162"/>
      <c r="X23" s="25"/>
      <c r="Y23" s="84"/>
      <c r="Z23" s="38"/>
      <c r="AA23" s="58"/>
    </row>
    <row r="24" spans="1:27" ht="18" customHeight="1" x14ac:dyDescent="0.2">
      <c r="A24" s="126">
        <f t="shared" si="0"/>
        <v>0.62777777777777766</v>
      </c>
      <c r="B24" s="91"/>
      <c r="C24" s="73" t="s">
        <v>10</v>
      </c>
      <c r="D24" s="194">
        <f>D7</f>
        <v>5</v>
      </c>
      <c r="E24" s="195"/>
      <c r="F24" s="196"/>
      <c r="G24" s="197" t="s">
        <v>16</v>
      </c>
      <c r="H24" s="196"/>
      <c r="I24" s="198"/>
      <c r="J24" s="194">
        <f>D6</f>
        <v>4</v>
      </c>
      <c r="K24" s="73" t="s">
        <v>9</v>
      </c>
      <c r="L24" s="199"/>
      <c r="M24"/>
      <c r="Q24" s="204"/>
      <c r="R24" s="25"/>
      <c r="S24" s="16"/>
      <c r="T24" s="202"/>
      <c r="U24" s="52"/>
      <c r="V24" s="202"/>
      <c r="W24" s="162"/>
      <c r="X24" s="25"/>
      <c r="Y24" s="84"/>
      <c r="Z24" s="38"/>
      <c r="AA24" s="58"/>
    </row>
    <row r="25" spans="1:27" ht="18" customHeight="1" x14ac:dyDescent="0.2">
      <c r="A25" s="126">
        <f t="shared" si="0"/>
        <v>0.63888888888888873</v>
      </c>
      <c r="B25" s="91"/>
      <c r="C25" s="73" t="s">
        <v>5</v>
      </c>
      <c r="D25" s="194">
        <f>D3</f>
        <v>1</v>
      </c>
      <c r="E25" s="195"/>
      <c r="F25" s="196"/>
      <c r="G25" s="197" t="s">
        <v>16</v>
      </c>
      <c r="H25" s="196"/>
      <c r="I25" s="198"/>
      <c r="J25" s="194">
        <f>D5</f>
        <v>3</v>
      </c>
      <c r="K25" s="73" t="s">
        <v>8</v>
      </c>
      <c r="L25" s="199"/>
      <c r="M25"/>
      <c r="Q25" s="204"/>
      <c r="R25" s="25"/>
      <c r="S25" s="16"/>
      <c r="T25" s="202"/>
      <c r="U25" s="52"/>
      <c r="V25" s="202"/>
      <c r="W25" s="162"/>
      <c r="X25" s="25"/>
      <c r="Y25" s="84"/>
      <c r="Z25" s="38"/>
      <c r="AA25" s="58"/>
    </row>
    <row r="26" spans="1:27" ht="18" customHeight="1" x14ac:dyDescent="0.2">
      <c r="A26" s="126">
        <f t="shared" si="0"/>
        <v>0.6499999999999998</v>
      </c>
      <c r="B26" s="91"/>
      <c r="C26" s="73" t="s">
        <v>25</v>
      </c>
      <c r="D26" s="194">
        <f>J6</f>
        <v>9</v>
      </c>
      <c r="E26" s="195"/>
      <c r="F26" s="196"/>
      <c r="G26" s="197" t="s">
        <v>16</v>
      </c>
      <c r="H26" s="196"/>
      <c r="I26" s="198"/>
      <c r="J26" s="194">
        <f>J7</f>
        <v>10</v>
      </c>
      <c r="K26" s="73" t="s">
        <v>53</v>
      </c>
      <c r="L26" s="199"/>
      <c r="M26"/>
      <c r="Q26" s="204"/>
      <c r="R26" s="25"/>
      <c r="S26" s="16"/>
      <c r="T26" s="202"/>
      <c r="U26" s="52"/>
      <c r="V26" s="202"/>
      <c r="W26" s="162"/>
      <c r="X26" s="25"/>
      <c r="Y26" s="84"/>
      <c r="Z26" s="38"/>
      <c r="AA26" s="58"/>
    </row>
    <row r="27" spans="1:27" ht="18" customHeight="1" x14ac:dyDescent="0.2">
      <c r="A27" s="126">
        <f t="shared" si="0"/>
        <v>0.66111111111111087</v>
      </c>
      <c r="B27" s="91"/>
      <c r="C27" s="73" t="s">
        <v>11</v>
      </c>
      <c r="D27" s="194">
        <f>J3</f>
        <v>77</v>
      </c>
      <c r="E27" s="195"/>
      <c r="F27" s="196"/>
      <c r="G27" s="197" t="s">
        <v>16</v>
      </c>
      <c r="H27" s="196"/>
      <c r="I27" s="198"/>
      <c r="J27" s="194">
        <f>J5</f>
        <v>8</v>
      </c>
      <c r="K27" s="73" t="s">
        <v>18</v>
      </c>
      <c r="L27" s="199"/>
      <c r="M27"/>
      <c r="Q27" s="204"/>
      <c r="R27" s="25"/>
      <c r="S27" s="16"/>
      <c r="T27" s="202"/>
      <c r="U27" s="52"/>
      <c r="V27" s="202"/>
      <c r="W27" s="162"/>
      <c r="X27" s="25"/>
      <c r="Y27" s="84"/>
      <c r="Z27" s="38"/>
      <c r="AA27" s="58"/>
    </row>
    <row r="28" spans="1:27" ht="18" customHeight="1" x14ac:dyDescent="0.2">
      <c r="A28" s="126">
        <f t="shared" si="0"/>
        <v>0.67222222222222194</v>
      </c>
      <c r="B28" s="91"/>
      <c r="C28" s="73" t="s">
        <v>10</v>
      </c>
      <c r="D28" s="194">
        <f>D7</f>
        <v>5</v>
      </c>
      <c r="E28" s="195"/>
      <c r="F28" s="196"/>
      <c r="G28" s="197" t="s">
        <v>16</v>
      </c>
      <c r="H28" s="196"/>
      <c r="I28" s="198"/>
      <c r="J28" s="194">
        <f>D4</f>
        <v>2</v>
      </c>
      <c r="K28" s="73" t="s">
        <v>7</v>
      </c>
      <c r="L28" s="199"/>
      <c r="M28"/>
      <c r="Q28" s="204"/>
      <c r="R28" s="25"/>
      <c r="S28" s="16"/>
      <c r="T28" s="202"/>
      <c r="U28" s="52"/>
      <c r="V28" s="202"/>
      <c r="W28" s="162"/>
      <c r="X28" s="25"/>
      <c r="Y28" s="84"/>
      <c r="Z28" s="38"/>
      <c r="AA28" s="58"/>
    </row>
    <row r="29" spans="1:27" ht="18" customHeight="1" x14ac:dyDescent="0.2">
      <c r="A29" s="126">
        <f t="shared" si="0"/>
        <v>0.68333333333333302</v>
      </c>
      <c r="B29" s="91"/>
      <c r="C29" s="73" t="s">
        <v>53</v>
      </c>
      <c r="D29" s="194">
        <f>J7</f>
        <v>10</v>
      </c>
      <c r="E29" s="195"/>
      <c r="F29" s="196"/>
      <c r="G29" s="197" t="s">
        <v>16</v>
      </c>
      <c r="H29" s="196"/>
      <c r="I29" s="198"/>
      <c r="J29" s="194">
        <f>J4</f>
        <v>7</v>
      </c>
      <c r="K29" s="73" t="s">
        <v>12</v>
      </c>
      <c r="L29" s="199"/>
      <c r="M29"/>
      <c r="Q29" s="204"/>
      <c r="R29" s="25"/>
      <c r="S29" s="16"/>
      <c r="T29" s="202"/>
      <c r="U29" s="52"/>
      <c r="V29" s="202"/>
      <c r="W29" s="162"/>
      <c r="X29" s="25"/>
      <c r="Y29" s="84"/>
      <c r="Z29" s="38"/>
      <c r="AA29" s="58"/>
    </row>
    <row r="30" spans="1:27" s="58" customFormat="1" ht="15.6" customHeight="1" x14ac:dyDescent="0.2">
      <c r="B30" s="103"/>
      <c r="C30" s="206"/>
      <c r="D30" s="207"/>
      <c r="E30" s="208"/>
      <c r="F30" s="209"/>
      <c r="G30" s="210"/>
      <c r="H30" s="209"/>
      <c r="I30" s="211"/>
      <c r="J30" s="207"/>
      <c r="K30" s="206"/>
      <c r="L30" s="212"/>
      <c r="M30" s="213"/>
      <c r="N30" s="213"/>
      <c r="O30" s="213"/>
      <c r="P30" s="213"/>
      <c r="Q30" s="84"/>
      <c r="R30" s="25"/>
      <c r="S30" s="16"/>
      <c r="T30" s="202"/>
      <c r="U30" s="52"/>
      <c r="V30" s="202"/>
      <c r="W30" s="162"/>
      <c r="X30" s="25"/>
      <c r="Y30" s="84"/>
      <c r="Z30" s="38"/>
    </row>
    <row r="31" spans="1:27" x14ac:dyDescent="0.2">
      <c r="C31" s="77"/>
      <c r="I31" s="77"/>
      <c r="Q31" s="77"/>
      <c r="R31" s="58"/>
      <c r="S31" s="58"/>
      <c r="T31" s="58"/>
      <c r="U31" s="58"/>
      <c r="V31" s="58"/>
      <c r="W31" s="58"/>
      <c r="X31" s="58"/>
      <c r="Y31" s="58"/>
      <c r="Z31" s="58"/>
      <c r="AA31" s="58"/>
    </row>
    <row r="32" spans="1:27" s="58" customFormat="1" ht="15.6" customHeight="1" x14ac:dyDescent="0.2">
      <c r="B32" s="84"/>
      <c r="C32" s="21"/>
      <c r="D32" s="162"/>
      <c r="E32" s="162"/>
      <c r="F32" s="246"/>
      <c r="G32" s="245"/>
      <c r="H32" s="246"/>
      <c r="I32" s="162"/>
      <c r="J32" s="162"/>
      <c r="K32" s="162"/>
      <c r="L32" s="38"/>
      <c r="M32" s="260"/>
      <c r="N32" s="213"/>
      <c r="O32" s="213"/>
      <c r="P32" s="213"/>
    </row>
    <row r="33" spans="2:25" ht="15.6" customHeight="1" x14ac:dyDescent="0.2">
      <c r="B33" s="82"/>
      <c r="C33" s="79"/>
      <c r="D33" s="79"/>
      <c r="E33" s="79"/>
      <c r="F33" s="79"/>
      <c r="H33" s="79"/>
      <c r="I33" s="79"/>
      <c r="J33" s="79"/>
      <c r="K33" s="79"/>
      <c r="L33" s="79"/>
      <c r="M33" s="79"/>
      <c r="N33" s="231"/>
      <c r="O33" s="231"/>
      <c r="P33" s="231"/>
      <c r="Q33" s="79"/>
      <c r="R33" s="79"/>
      <c r="S33" s="79"/>
      <c r="T33" s="79"/>
      <c r="U33" s="79"/>
      <c r="V33" s="79"/>
      <c r="W33" s="79"/>
      <c r="X33" s="79"/>
      <c r="Y33" s="79"/>
    </row>
    <row r="34" spans="2:25" ht="15.6" customHeight="1" x14ac:dyDescent="0.2">
      <c r="B34" s="82"/>
      <c r="E34" s="79"/>
      <c r="M34" s="231"/>
      <c r="Q34" s="261"/>
      <c r="R34" s="161"/>
      <c r="W34" s="261"/>
      <c r="X34" s="161"/>
      <c r="Y34" s="79"/>
    </row>
    <row r="35" spans="2:25" ht="15.6" customHeight="1" x14ac:dyDescent="0.2">
      <c r="B35" s="82"/>
      <c r="E35" s="79"/>
      <c r="M35" s="231"/>
      <c r="Q35" s="261"/>
      <c r="R35" s="161"/>
      <c r="W35" s="261"/>
      <c r="X35" s="161"/>
      <c r="Y35" s="79"/>
    </row>
    <row r="36" spans="2:25" ht="15.6" customHeight="1" x14ac:dyDescent="0.2">
      <c r="B36" s="82"/>
      <c r="E36" s="79"/>
      <c r="M36" s="231"/>
      <c r="Q36" s="261"/>
      <c r="R36" s="161"/>
      <c r="W36" s="261"/>
      <c r="X36" s="161"/>
      <c r="Y36" s="79"/>
    </row>
    <row r="37" spans="2:25" ht="15.6" customHeight="1" x14ac:dyDescent="0.2">
      <c r="B37" s="79"/>
      <c r="E37" s="79"/>
      <c r="M37" s="231"/>
      <c r="Q37" s="261"/>
      <c r="R37" s="161"/>
      <c r="W37" s="261"/>
      <c r="X37" s="161"/>
      <c r="Y37" s="79"/>
    </row>
    <row r="38" spans="2:25" ht="15.6" customHeight="1" x14ac:dyDescent="0.2">
      <c r="B38" s="79"/>
      <c r="E38" s="79"/>
      <c r="M38" s="231"/>
      <c r="Q38" s="261"/>
      <c r="R38" s="161"/>
      <c r="W38" s="261"/>
      <c r="X38" s="161"/>
      <c r="Y38" s="79"/>
    </row>
    <row r="39" spans="2:25" x14ac:dyDescent="0.2">
      <c r="B39" s="82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231"/>
      <c r="N39" s="231"/>
      <c r="O39" s="231"/>
      <c r="P39" s="231"/>
      <c r="Q39" s="79"/>
      <c r="R39" s="79"/>
      <c r="S39" s="79"/>
      <c r="T39" s="79"/>
      <c r="U39" s="79"/>
      <c r="V39" s="79"/>
      <c r="W39" s="79"/>
      <c r="X39" s="79"/>
      <c r="Y39" s="79"/>
    </row>
    <row r="40" spans="2:25" x14ac:dyDescent="0.2">
      <c r="M40" s="231"/>
    </row>
  </sheetData>
  <sheetProtection formatCells="0" formatColumns="0" formatRows="0"/>
  <printOptions horizontalCentered="1"/>
  <pageMargins left="0.19685039370078741" right="0.19685039370078741" top="1.4453125" bottom="0.78740157480314965" header="0.78740157480314965" footer="0.51181102362204722"/>
  <pageSetup paperSize="9" scale="125" firstPageNumber="0" orientation="portrait" horizontalDpi="300" verticalDpi="300" r:id="rId1"/>
  <headerFooter alignWithMargins="0">
    <oddHeader>&amp;C&amp;14 TOURNOI VETERAN DES JAMBES  DE BOIS</oddHeader>
    <oddFooter>&amp;C&amp;6 AFFILIATION FFF N° 503172</oddFooter>
  </headerFooter>
  <rowBreaks count="1" manualBreakCount="1">
    <brk id="31" max="16383" man="1"/>
  </rowBreaks>
  <colBreaks count="1" manualBreakCount="1">
    <brk id="23" max="1048575" man="1"/>
  </colBreaks>
  <ignoredErrors>
    <ignoredError sqref="D1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14</vt:i4>
      </vt:variant>
    </vt:vector>
  </HeadingPairs>
  <TitlesOfParts>
    <vt:vector size="28" baseType="lpstr">
      <vt:lpstr>ACCUEIL</vt:lpstr>
      <vt:lpstr>5 Sans Class</vt:lpstr>
      <vt:lpstr>6 Sans Clas</vt:lpstr>
      <vt:lpstr>6 Equipes</vt:lpstr>
      <vt:lpstr>7 Equipes</vt:lpstr>
      <vt:lpstr>7 Sans Class</vt:lpstr>
      <vt:lpstr>8 Equipes SCl</vt:lpstr>
      <vt:lpstr>8 Equipes</vt:lpstr>
      <vt:lpstr>8EQUIPES (SCl)</vt:lpstr>
      <vt:lpstr>8EQUIPES</vt:lpstr>
      <vt:lpstr>9 Equipes SCl</vt:lpstr>
      <vt:lpstr>9 Equipes</vt:lpstr>
      <vt:lpstr>10 Equipes</vt:lpstr>
      <vt:lpstr>10 Equipes SCl</vt:lpstr>
      <vt:lpstr>'10 Equipes'!Zone_d_impression</vt:lpstr>
      <vt:lpstr>'10 Equipes SCl'!Zone_d_impression</vt:lpstr>
      <vt:lpstr>'5 Sans Class'!Zone_d_impression</vt:lpstr>
      <vt:lpstr>'6 Equipes'!Zone_d_impression</vt:lpstr>
      <vt:lpstr>'6 Sans Clas'!Zone_d_impression</vt:lpstr>
      <vt:lpstr>'7 Equipes'!Zone_d_impression</vt:lpstr>
      <vt:lpstr>'7 Sans Class'!Zone_d_impression</vt:lpstr>
      <vt:lpstr>'8 Equipes'!Zone_d_impression</vt:lpstr>
      <vt:lpstr>'8 Equipes SCl'!Zone_d_impression</vt:lpstr>
      <vt:lpstr>'8EQUIPES'!Zone_d_impression</vt:lpstr>
      <vt:lpstr>'8EQUIPES (SCl)'!Zone_d_impression</vt:lpstr>
      <vt:lpstr>'9 Equipes'!Zone_d_impression</vt:lpstr>
      <vt:lpstr>'9 Equipes SCl'!Zone_d_impression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beauge</dc:creator>
  <cp:lastModifiedBy>cindy beauge</cp:lastModifiedBy>
  <cp:lastPrinted>2014-05-21T21:17:07Z</cp:lastPrinted>
  <dcterms:created xsi:type="dcterms:W3CDTF">2013-03-25T21:25:59Z</dcterms:created>
  <dcterms:modified xsi:type="dcterms:W3CDTF">2014-05-21T21:18:54Z</dcterms:modified>
</cp:coreProperties>
</file>