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880" windowHeight="11910"/>
  </bookViews>
  <sheets>
    <sheet name="Feuil1" sheetId="1" r:id="rId1"/>
    <sheet name="Feuil2" sheetId="2" state="hidden" r:id="rId2"/>
    <sheet name="Données" sheetId="3" r:id="rId3"/>
  </sheets>
  <functionGroups builtInGroupCount="17"/>
  <definedNames>
    <definedName name="_xlnm._FilterDatabase" localSheetId="0" hidden="1">Feuil1!$N$5:$V$9</definedName>
    <definedName name="liste">Données!$A$2:$A$11</definedName>
    <definedName name="liste1">Données!$A$2:$A$11</definedName>
  </definedNames>
  <calcPr calcId="145621"/>
</workbook>
</file>

<file path=xl/calcChain.xml><?xml version="1.0" encoding="utf-8"?>
<calcChain xmlns="http://schemas.openxmlformats.org/spreadsheetml/2006/main">
  <c r="U18" i="1" l="1"/>
  <c r="T18" i="1"/>
  <c r="P18" i="1"/>
  <c r="N18" i="1"/>
  <c r="U14" i="1"/>
  <c r="T14" i="1"/>
  <c r="P14" i="1"/>
  <c r="N14" i="1"/>
  <c r="V16" i="1"/>
  <c r="U16" i="1"/>
  <c r="T16" i="1"/>
  <c r="P16" i="1"/>
  <c r="N16" i="1"/>
  <c r="V17" i="1"/>
  <c r="U17" i="1"/>
  <c r="T17" i="1"/>
  <c r="P17" i="1"/>
  <c r="N17" i="1"/>
  <c r="V15" i="1"/>
  <c r="U15" i="1"/>
  <c r="T15" i="1"/>
  <c r="P15" i="1"/>
  <c r="N15" i="1"/>
  <c r="V9" i="1"/>
  <c r="U9" i="1"/>
  <c r="T9" i="1"/>
  <c r="P9" i="1"/>
  <c r="N9" i="1"/>
  <c r="V8" i="1"/>
  <c r="U8" i="1"/>
  <c r="T8" i="1"/>
  <c r="P8" i="1"/>
  <c r="N8" i="1"/>
  <c r="V7" i="1"/>
  <c r="U7" i="1"/>
  <c r="T7" i="1"/>
  <c r="P7" i="1"/>
  <c r="N7" i="1"/>
  <c r="V6" i="1"/>
  <c r="U6" i="1"/>
  <c r="T6" i="1"/>
  <c r="P6" i="1"/>
  <c r="N6" i="1"/>
  <c r="V5" i="1"/>
  <c r="U5" i="1"/>
  <c r="T5" i="1"/>
  <c r="P5" i="1"/>
  <c r="N5" i="1"/>
  <c r="AD15" i="1"/>
  <c r="AD14" i="1"/>
  <c r="AD6" i="1"/>
  <c r="AD5" i="1"/>
  <c r="AB8" i="1"/>
  <c r="R18" i="1"/>
  <c r="S14" i="1"/>
  <c r="O14" i="1"/>
  <c r="Q17" i="1"/>
  <c r="R15" i="1"/>
  <c r="Q16" i="1"/>
  <c r="S15" i="1"/>
  <c r="Q18" i="1"/>
  <c r="R14" i="1"/>
  <c r="S16" i="1"/>
  <c r="O16" i="1"/>
  <c r="Q15" i="1"/>
  <c r="R17" i="1"/>
  <c r="O15" i="1"/>
  <c r="Q14" i="1"/>
  <c r="R16" i="1"/>
  <c r="S17" i="1"/>
  <c r="O17" i="1"/>
  <c r="S18" i="1"/>
  <c r="O18" i="1"/>
  <c r="AB17" i="1"/>
  <c r="R9" i="1"/>
  <c r="O8" i="1"/>
  <c r="Q5" i="1"/>
  <c r="Q9" i="1"/>
  <c r="R8" i="1"/>
  <c r="Q8" i="1"/>
  <c r="R7" i="1"/>
  <c r="S6" i="1"/>
  <c r="O6" i="1"/>
  <c r="S7" i="1"/>
  <c r="S9" i="1"/>
  <c r="O9" i="1"/>
  <c r="Q7" i="1"/>
  <c r="R6" i="1"/>
  <c r="S5" i="1"/>
  <c r="O5" i="1"/>
  <c r="S8" i="1"/>
  <c r="Q6" i="1"/>
  <c r="R5" i="1"/>
  <c r="O7" i="1"/>
  <c r="E30" i="1" l="1"/>
  <c r="B34" i="1"/>
  <c r="Y18" i="1"/>
  <c r="Y17" i="1"/>
  <c r="Y16" i="1"/>
  <c r="Y15" i="1"/>
  <c r="Y14" i="1"/>
  <c r="E26" i="1"/>
  <c r="B32" i="1"/>
  <c r="E34" i="1"/>
  <c r="E32" i="1"/>
  <c r="B30" i="1"/>
  <c r="E28" i="1"/>
  <c r="B28" i="1"/>
  <c r="B26" i="1"/>
  <c r="A16" i="1"/>
  <c r="A15" i="1"/>
  <c r="G16" i="1"/>
  <c r="A17" i="1" s="1"/>
  <c r="G17" i="1" s="1"/>
  <c r="A18" i="1" s="1"/>
  <c r="G18" i="1" s="1"/>
  <c r="A19" i="1" s="1"/>
  <c r="G19" i="1" s="1"/>
  <c r="A20" i="1" s="1"/>
  <c r="G20" i="1" s="1"/>
  <c r="A21" i="1" s="1"/>
  <c r="G21" i="1" s="1"/>
  <c r="A22" i="1" s="1"/>
  <c r="G22" i="1" s="1"/>
  <c r="G15" i="1"/>
  <c r="G14" i="1"/>
  <c r="A14" i="1"/>
  <c r="G13" i="1"/>
  <c r="AF15" i="1"/>
  <c r="AF6" i="1"/>
  <c r="AE6" i="1"/>
  <c r="AF5" i="1"/>
  <c r="AF18" i="1"/>
  <c r="AF9" i="1"/>
  <c r="AF7" i="1"/>
  <c r="Y9" i="1"/>
  <c r="Y8" i="1"/>
  <c r="Y7" i="1"/>
  <c r="Y6" i="1"/>
  <c r="Y5" i="1"/>
  <c r="AA18" i="1"/>
  <c r="AF17" i="1"/>
  <c r="AE17" i="1"/>
  <c r="AA17" i="1"/>
  <c r="AF16" i="1"/>
  <c r="AE16" i="1"/>
  <c r="AA16" i="1"/>
  <c r="AE15" i="1"/>
  <c r="AA15" i="1"/>
  <c r="AF14" i="1"/>
  <c r="AE14" i="1"/>
  <c r="AA14" i="1"/>
  <c r="AE18" i="1"/>
  <c r="AE9" i="1"/>
  <c r="AA9" i="1"/>
  <c r="AG8" i="1"/>
  <c r="AF8" i="1"/>
  <c r="AE8" i="1"/>
  <c r="AA8" i="1"/>
  <c r="AG7" i="1"/>
  <c r="AE7" i="1"/>
  <c r="AA7" i="1"/>
  <c r="A42" i="1"/>
  <c r="A40" i="1"/>
  <c r="A38" i="1"/>
  <c r="A36" i="1"/>
  <c r="A34" i="1"/>
  <c r="A32" i="1"/>
  <c r="A30" i="1"/>
  <c r="A28" i="1"/>
  <c r="A26" i="1"/>
  <c r="A13" i="1"/>
  <c r="AA6" i="1"/>
  <c r="AE5" i="1"/>
  <c r="AA5" i="1"/>
  <c r="Z9" i="1"/>
  <c r="Z8" i="1"/>
  <c r="Z7" i="1"/>
  <c r="AC6" i="1"/>
  <c r="Z5" i="1"/>
  <c r="AD9" i="1"/>
  <c r="AD8" i="1"/>
  <c r="AD7" i="1"/>
  <c r="AB6" i="1"/>
  <c r="AC9" i="1"/>
  <c r="AC8" i="1"/>
  <c r="AC7" i="1"/>
  <c r="Z6" i="1"/>
  <c r="AC5" i="1"/>
  <c r="AB9" i="1"/>
  <c r="AB7" i="1"/>
  <c r="AB5" i="1"/>
  <c r="Z14" i="1"/>
  <c r="AC14" i="1"/>
  <c r="AB14" i="1"/>
  <c r="AB15" i="1"/>
  <c r="Z15" i="1"/>
  <c r="AC15" i="1"/>
  <c r="AD16" i="1"/>
  <c r="Z16" i="1"/>
  <c r="AC16" i="1"/>
  <c r="AB16" i="1"/>
  <c r="AD17" i="1"/>
  <c r="Z18" i="1"/>
  <c r="AC18" i="1"/>
  <c r="Z17" i="1"/>
  <c r="AC17" i="1"/>
  <c r="AD18" i="1"/>
  <c r="AB18" i="1"/>
  <c r="E40" i="1"/>
  <c r="E42" i="1"/>
  <c r="B40" i="1"/>
  <c r="B42" i="1"/>
  <c r="E38" i="1"/>
  <c r="E36" i="1"/>
  <c r="B36" i="1"/>
  <c r="B38" i="1"/>
  <c r="V18" i="1" l="1"/>
  <c r="V14" i="1"/>
  <c r="AG16" i="1"/>
  <c r="AG17" i="1"/>
  <c r="AG6" i="1"/>
  <c r="AG14" i="1"/>
  <c r="AG18" i="1"/>
  <c r="AG15" i="1"/>
  <c r="AG9" i="1"/>
  <c r="AG5" i="1"/>
  <c r="K22" i="1"/>
  <c r="H20" i="1"/>
  <c r="K17" i="1"/>
  <c r="H15" i="1"/>
  <c r="K21" i="1"/>
  <c r="K19" i="1"/>
  <c r="H17" i="1"/>
  <c r="K14" i="1"/>
  <c r="K20" i="1"/>
  <c r="K18" i="1"/>
  <c r="K16" i="1"/>
  <c r="H14" i="1"/>
  <c r="H19" i="1"/>
  <c r="H16" i="1"/>
  <c r="K13" i="1"/>
  <c r="H21" i="1"/>
  <c r="H18" i="1"/>
  <c r="K15" i="1"/>
  <c r="H13" i="1"/>
  <c r="B17" i="1"/>
  <c r="E22" i="1"/>
  <c r="B20" i="1"/>
  <c r="E17" i="1"/>
  <c r="B15" i="1"/>
  <c r="E21" i="1"/>
  <c r="E19" i="1"/>
  <c r="E14" i="1"/>
  <c r="E20" i="1"/>
  <c r="E18" i="1"/>
  <c r="E16" i="1"/>
  <c r="B14" i="1"/>
  <c r="B22" i="1"/>
  <c r="B19" i="1"/>
  <c r="B16" i="1"/>
  <c r="E13" i="1"/>
  <c r="B21" i="1"/>
  <c r="B18" i="1"/>
  <c r="E15" i="1"/>
  <c r="B13" i="1"/>
  <c r="I7" i="1"/>
  <c r="I5" i="1"/>
  <c r="I3" i="1"/>
  <c r="N42" i="1"/>
</calcChain>
</file>

<file path=xl/comments1.xml><?xml version="1.0" encoding="utf-8"?>
<comments xmlns="http://schemas.openxmlformats.org/spreadsheetml/2006/main">
  <authors>
    <author>cindy beauge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<sst xmlns="http://schemas.openxmlformats.org/spreadsheetml/2006/main" count="156" uniqueCount="80">
  <si>
    <t>FC Pourriere</t>
  </si>
  <si>
    <t>Rousset 1</t>
  </si>
  <si>
    <t>B</t>
  </si>
  <si>
    <t>D</t>
  </si>
  <si>
    <t>Groupe jaune</t>
  </si>
  <si>
    <t xml:space="preserve">1 jaune </t>
  </si>
  <si>
    <t>2 jaune</t>
  </si>
  <si>
    <t xml:space="preserve">3 jaune </t>
  </si>
  <si>
    <t>4 jaune</t>
  </si>
  <si>
    <t>Tournoi U12/U13</t>
  </si>
  <si>
    <t>E</t>
  </si>
  <si>
    <t>EMH Allauh</t>
  </si>
  <si>
    <t>Alliance Nord Aix 2</t>
  </si>
  <si>
    <t>Alliance Nord Aix 1</t>
  </si>
  <si>
    <t>1.</t>
  </si>
  <si>
    <t>2.</t>
  </si>
  <si>
    <t>3.</t>
  </si>
  <si>
    <t>4.</t>
  </si>
  <si>
    <t>5.</t>
  </si>
  <si>
    <t>CLUBS</t>
  </si>
  <si>
    <t>G</t>
  </si>
  <si>
    <t>N</t>
  </si>
  <si>
    <t>P</t>
  </si>
  <si>
    <t>Score</t>
  </si>
  <si>
    <t>Phase finale</t>
  </si>
  <si>
    <t>Gardanne Biver</t>
  </si>
  <si>
    <t>FC ROUSSET 1</t>
  </si>
  <si>
    <t>FC ROUSSET 2</t>
  </si>
  <si>
    <t>FC ROUSSET 3</t>
  </si>
  <si>
    <t>Equipe 9</t>
  </si>
  <si>
    <t>Equipe 10</t>
  </si>
  <si>
    <t>4 rouge</t>
  </si>
  <si>
    <t>1 rouge</t>
  </si>
  <si>
    <t>2 rouge</t>
  </si>
  <si>
    <t>3 rouge</t>
  </si>
  <si>
    <t>9 et 10ème</t>
  </si>
  <si>
    <t>5rouge</t>
  </si>
  <si>
    <t>5 jaune</t>
  </si>
  <si>
    <t>7 et 8 ème</t>
  </si>
  <si>
    <t>5 et 6 ème</t>
  </si>
  <si>
    <t>Conso 1</t>
  </si>
  <si>
    <t>Conso 2</t>
  </si>
  <si>
    <t>Demi 1</t>
  </si>
  <si>
    <t>Demi 2</t>
  </si>
  <si>
    <t>Perdant Conso 1</t>
  </si>
  <si>
    <t>Perdant conso 2</t>
  </si>
  <si>
    <t>Gagnant conso 1</t>
  </si>
  <si>
    <t>Gagnant conso 2</t>
  </si>
  <si>
    <t xml:space="preserve">3 et 4 ème </t>
  </si>
  <si>
    <t>Perdant Demi 1</t>
  </si>
  <si>
    <t>Perdant Demi 2</t>
  </si>
  <si>
    <t>Finale</t>
  </si>
  <si>
    <t>Gagnant Demi 1</t>
  </si>
  <si>
    <t>Gagnant Demi 2</t>
  </si>
  <si>
    <t>Bp</t>
  </si>
  <si>
    <t>Bc</t>
  </si>
  <si>
    <t>Diff</t>
  </si>
  <si>
    <t>Vivaux Sauvagere</t>
  </si>
  <si>
    <t>Groupe rouge</t>
  </si>
  <si>
    <t>J</t>
  </si>
  <si>
    <t>CLASSEMENT Groupe rouge</t>
  </si>
  <si>
    <t>CLASSEMENT Groupe jaune</t>
  </si>
  <si>
    <t>Pts</t>
  </si>
  <si>
    <t>victoire:</t>
  </si>
  <si>
    <t>nul:</t>
  </si>
  <si>
    <t>defaite:</t>
  </si>
  <si>
    <t>forfait:</t>
  </si>
  <si>
    <t>pts</t>
  </si>
  <si>
    <t>N =</t>
  </si>
  <si>
    <t xml:space="preserve">V = </t>
  </si>
  <si>
    <t>P =</t>
  </si>
  <si>
    <t>A</t>
  </si>
  <si>
    <t>C</t>
  </si>
  <si>
    <t>Rousset 2</t>
  </si>
  <si>
    <t>La Tour D'aigues</t>
  </si>
  <si>
    <t>DEBUT</t>
  </si>
  <si>
    <t>DUREE MATCH MATIN</t>
  </si>
  <si>
    <t>REPRISE</t>
  </si>
  <si>
    <t>DUREE MATCH APRES MIDI</t>
  </si>
  <si>
    <t>PENALTY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</si>
</sst>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CC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2" borderId="0" xfId="0" applyFill="1"/>
    <xf numFmtId="0" fontId="2" fillId="0" borderId="0" xfId="0" applyFont="1" applyAlignment="1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2" borderId="0" xfId="0" applyFill="1" applyAlignment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2" borderId="1" xfId="0" applyFill="1" applyBorder="1"/>
    <xf numFmtId="0" fontId="0" fillId="3" borderId="1" xfId="0" applyFill="1" applyBorder="1"/>
    <xf numFmtId="0" fontId="3" fillId="2" borderId="0" xfId="0" applyFont="1" applyFill="1" applyAlignment="1"/>
    <xf numFmtId="0" fontId="3" fillId="6" borderId="0" xfId="0" applyFont="1" applyFill="1" applyAlignment="1"/>
    <xf numFmtId="0" fontId="6" fillId="0" borderId="0" xfId="0" applyFont="1" applyAlignment="1">
      <alignment horizontal="center"/>
    </xf>
    <xf numFmtId="0" fontId="4" fillId="6" borderId="0" xfId="0" applyFont="1" applyFill="1" applyAlignment="1">
      <alignment vertical="center"/>
    </xf>
    <xf numFmtId="0" fontId="0" fillId="6" borderId="0" xfId="0" applyFill="1" applyBorder="1"/>
    <xf numFmtId="0" fontId="1" fillId="4" borderId="1" xfId="0" applyFont="1" applyFill="1" applyBorder="1"/>
    <xf numFmtId="0" fontId="0" fillId="0" borderId="1" xfId="0" applyBorder="1" applyAlignment="1">
      <alignment horizontal="right"/>
    </xf>
    <xf numFmtId="0" fontId="4" fillId="6" borderId="6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7" fillId="6" borderId="7" xfId="0" applyFont="1" applyFill="1" applyBorder="1" applyAlignment="1" applyProtection="1">
      <alignment horizontal="center" vertical="center"/>
      <protection locked="0"/>
    </xf>
    <xf numFmtId="0" fontId="7" fillId="6" borderId="8" xfId="0" applyFon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right"/>
      <protection hidden="1"/>
    </xf>
    <xf numFmtId="0" fontId="0" fillId="2" borderId="12" xfId="0" applyFill="1" applyBorder="1" applyAlignment="1" applyProtection="1">
      <alignment horizontal="right"/>
      <protection hidden="1"/>
    </xf>
    <xf numFmtId="0" fontId="0" fillId="2" borderId="13" xfId="0" applyFill="1" applyBorder="1" applyAlignment="1" applyProtection="1">
      <alignment horizontal="right"/>
      <protection hidden="1"/>
    </xf>
    <xf numFmtId="0" fontId="0" fillId="0" borderId="0" xfId="0" applyProtection="1">
      <protection locked="0"/>
    </xf>
    <xf numFmtId="0" fontId="5" fillId="5" borderId="14" xfId="0" applyFont="1" applyFill="1" applyBorder="1" applyAlignment="1">
      <alignment vertical="center"/>
    </xf>
    <xf numFmtId="0" fontId="5" fillId="5" borderId="15" xfId="0" applyFont="1" applyFill="1" applyBorder="1" applyAlignment="1">
      <alignment vertical="center"/>
    </xf>
    <xf numFmtId="0" fontId="10" fillId="5" borderId="16" xfId="0" applyFont="1" applyFill="1" applyBorder="1" applyAlignment="1"/>
    <xf numFmtId="0" fontId="5" fillId="5" borderId="17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10" fillId="5" borderId="18" xfId="0" applyFont="1" applyFill="1" applyBorder="1" applyAlignment="1"/>
    <xf numFmtId="0" fontId="5" fillId="5" borderId="17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19" xfId="0" applyFont="1" applyFill="1" applyBorder="1" applyAlignment="1">
      <alignment vertical="center"/>
    </xf>
    <xf numFmtId="0" fontId="5" fillId="5" borderId="20" xfId="0" applyFont="1" applyFill="1" applyBorder="1" applyAlignment="1">
      <alignment vertical="center"/>
    </xf>
    <xf numFmtId="0" fontId="10" fillId="5" borderId="21" xfId="0" applyFont="1" applyFill="1" applyBorder="1" applyAlignment="1"/>
    <xf numFmtId="0" fontId="3" fillId="3" borderId="0" xfId="0" applyFont="1" applyFill="1" applyAlignment="1"/>
    <xf numFmtId="0" fontId="0" fillId="3" borderId="0" xfId="0" applyFill="1" applyAlignment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 applyProtection="1">
      <protection locked="0"/>
    </xf>
    <xf numFmtId="0" fontId="0" fillId="2" borderId="0" xfId="0" applyFill="1" applyAlignment="1" applyProtection="1">
      <protection locked="0"/>
    </xf>
    <xf numFmtId="1" fontId="0" fillId="4" borderId="1" xfId="0" applyNumberFormat="1" applyFill="1" applyBorder="1"/>
    <xf numFmtId="20" fontId="0" fillId="0" borderId="1" xfId="0" applyNumberFormat="1" applyBorder="1"/>
    <xf numFmtId="0" fontId="0" fillId="7" borderId="14" xfId="0" applyFill="1" applyBorder="1"/>
    <xf numFmtId="0" fontId="0" fillId="7" borderId="17" xfId="0" applyFill="1" applyBorder="1"/>
    <xf numFmtId="0" fontId="0" fillId="7" borderId="19" xfId="0" applyFill="1" applyBorder="1"/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/>
    <xf numFmtId="0" fontId="0" fillId="6" borderId="22" xfId="0" applyFill="1" applyBorder="1"/>
    <xf numFmtId="1" fontId="0" fillId="4" borderId="1" xfId="0" applyNumberFormat="1" applyFill="1" applyBorder="1" applyProtection="1">
      <protection locked="0"/>
    </xf>
    <xf numFmtId="0" fontId="3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3" fillId="0" borderId="0" xfId="0" applyFont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0" borderId="10" xfId="0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4" fillId="4" borderId="0" xfId="0" applyFont="1" applyFill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18</xdr:row>
          <xdr:rowOff>95250</xdr:rowOff>
        </xdr:from>
        <xdr:to>
          <xdr:col>14</xdr:col>
          <xdr:colOff>200025</xdr:colOff>
          <xdr:row>20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CLASSER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21</xdr:row>
          <xdr:rowOff>9525</xdr:rowOff>
        </xdr:from>
        <xdr:to>
          <xdr:col>13</xdr:col>
          <xdr:colOff>1019175</xdr:colOff>
          <xdr:row>22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18</xdr:row>
          <xdr:rowOff>85725</xdr:rowOff>
        </xdr:from>
        <xdr:to>
          <xdr:col>21</xdr:col>
          <xdr:colOff>247650</xdr:colOff>
          <xdr:row>20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CLASSER JAUNE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21</xdr:row>
          <xdr:rowOff>28575</xdr:rowOff>
        </xdr:from>
        <xdr:to>
          <xdr:col>19</xdr:col>
          <xdr:colOff>104775</xdr:colOff>
          <xdr:row>22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RAZ JAUNE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44"/>
  <sheetViews>
    <sheetView showGridLines="0" showRowColHeaders="0" tabSelected="1" showRuler="0" zoomScaleNormal="100" workbookViewId="0">
      <selection activeCell="AA23" sqref="AA23"/>
    </sheetView>
  </sheetViews>
  <sheetFormatPr baseColWidth="10" defaultRowHeight="15" x14ac:dyDescent="0.25"/>
  <cols>
    <col min="1" max="1" width="7.875" style="6" customWidth="1"/>
    <col min="2" max="2" width="14.875" bestFit="1" customWidth="1"/>
    <col min="3" max="3" width="5.125" customWidth="1"/>
    <col min="4" max="4" width="5.25" customWidth="1"/>
    <col min="5" max="5" width="14.875" bestFit="1" customWidth="1"/>
    <col min="6" max="6" width="3.125" customWidth="1"/>
    <col min="7" max="7" width="8.75" style="6" customWidth="1"/>
    <col min="8" max="8" width="14" bestFit="1" customWidth="1"/>
    <col min="9" max="10" width="4" customWidth="1"/>
    <col min="11" max="11" width="14" bestFit="1" customWidth="1"/>
    <col min="12" max="12" width="3.625" customWidth="1"/>
    <col min="13" max="13" width="2.75" customWidth="1"/>
    <col min="14" max="14" width="18.75" customWidth="1"/>
    <col min="15" max="22" width="3.625" customWidth="1"/>
    <col min="23" max="23" width="4.875" customWidth="1"/>
    <col min="24" max="24" width="2.375" bestFit="1" customWidth="1"/>
    <col min="25" max="25" width="14.875" bestFit="1" customWidth="1"/>
    <col min="26" max="26" width="3.25" bestFit="1" customWidth="1"/>
    <col min="27" max="33" width="3.625" customWidth="1"/>
  </cols>
  <sheetData>
    <row r="1" spans="1:33" ht="21" x14ac:dyDescent="0.35">
      <c r="B1" s="79" t="s">
        <v>9</v>
      </c>
      <c r="C1" s="79"/>
      <c r="D1" s="79"/>
      <c r="E1" s="79"/>
      <c r="F1" s="79"/>
      <c r="G1" s="79"/>
      <c r="H1" s="79"/>
      <c r="I1" s="79"/>
      <c r="J1" s="79"/>
      <c r="K1" s="79"/>
      <c r="L1" s="1"/>
      <c r="M1" s="4"/>
      <c r="N1" s="4"/>
    </row>
    <row r="2" spans="1:33" ht="15" customHeight="1" thickBot="1" x14ac:dyDescent="0.3">
      <c r="M2" s="80" t="s">
        <v>60</v>
      </c>
      <c r="N2" s="80"/>
      <c r="O2" s="80"/>
      <c r="P2" s="80"/>
      <c r="Q2" s="80"/>
      <c r="R2" s="80"/>
      <c r="S2" s="80"/>
      <c r="T2" s="80"/>
      <c r="U2" s="80"/>
      <c r="V2" s="80"/>
      <c r="W2" s="19"/>
      <c r="X2" s="80" t="s">
        <v>60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3" ht="18.75" customHeight="1" x14ac:dyDescent="0.3">
      <c r="A3" s="46"/>
      <c r="B3" s="44" t="s">
        <v>58</v>
      </c>
      <c r="C3" s="44"/>
      <c r="D3" s="16"/>
      <c r="E3" s="16" t="s">
        <v>4</v>
      </c>
      <c r="F3" s="16"/>
      <c r="G3" s="62"/>
      <c r="H3" s="33" t="s">
        <v>69</v>
      </c>
      <c r="I3" s="34">
        <f>Données!$G$2</f>
        <v>4</v>
      </c>
      <c r="J3" s="35" t="s">
        <v>67</v>
      </c>
      <c r="K3" s="17"/>
      <c r="L3" s="17"/>
      <c r="M3" s="81"/>
      <c r="N3" s="81"/>
      <c r="O3" s="81"/>
      <c r="P3" s="81"/>
      <c r="Q3" s="81"/>
      <c r="R3" s="81"/>
      <c r="S3" s="81"/>
      <c r="T3" s="81"/>
      <c r="U3" s="81"/>
      <c r="V3" s="81"/>
      <c r="W3" s="19"/>
      <c r="X3" s="81"/>
      <c r="Y3" s="81"/>
      <c r="Z3" s="81"/>
      <c r="AA3" s="81"/>
      <c r="AB3" s="81"/>
      <c r="AC3" s="81"/>
      <c r="AD3" s="81"/>
      <c r="AE3" s="81"/>
      <c r="AF3" s="81"/>
      <c r="AG3" s="81"/>
    </row>
    <row r="4" spans="1:33" ht="15" customHeight="1" x14ac:dyDescent="0.3">
      <c r="A4" s="46"/>
      <c r="B4" s="7"/>
      <c r="C4" s="7"/>
      <c r="D4" s="3"/>
      <c r="E4" s="3"/>
      <c r="F4" s="3"/>
      <c r="G4" s="63"/>
      <c r="H4" s="36"/>
      <c r="I4" s="37"/>
      <c r="J4" s="38"/>
      <c r="K4" s="17"/>
      <c r="L4" s="17"/>
      <c r="M4" s="8"/>
      <c r="N4" s="8" t="s">
        <v>19</v>
      </c>
      <c r="O4" s="8" t="s">
        <v>62</v>
      </c>
      <c r="P4" s="9" t="s">
        <v>59</v>
      </c>
      <c r="Q4" s="8" t="s">
        <v>20</v>
      </c>
      <c r="R4" s="8" t="s">
        <v>21</v>
      </c>
      <c r="S4" s="9" t="s">
        <v>22</v>
      </c>
      <c r="T4" s="8" t="s">
        <v>54</v>
      </c>
      <c r="U4" s="8" t="s">
        <v>55</v>
      </c>
      <c r="V4" s="8" t="s">
        <v>56</v>
      </c>
      <c r="W4" s="13"/>
      <c r="X4" s="8"/>
      <c r="Y4" s="8" t="s">
        <v>19</v>
      </c>
      <c r="Z4" s="8" t="s">
        <v>62</v>
      </c>
      <c r="AA4" s="9" t="s">
        <v>59</v>
      </c>
      <c r="AB4" s="8" t="s">
        <v>20</v>
      </c>
      <c r="AC4" s="8" t="s">
        <v>21</v>
      </c>
      <c r="AD4" s="9" t="s">
        <v>22</v>
      </c>
      <c r="AE4" s="8" t="s">
        <v>54</v>
      </c>
      <c r="AF4" s="8" t="s">
        <v>55</v>
      </c>
      <c r="AG4" s="8" t="s">
        <v>56</v>
      </c>
    </row>
    <row r="5" spans="1:33" ht="15" customHeight="1" x14ac:dyDescent="0.3">
      <c r="A5" s="47" t="s">
        <v>71</v>
      </c>
      <c r="B5" s="49" t="s">
        <v>1</v>
      </c>
      <c r="C5" s="45"/>
      <c r="D5" s="48" t="s">
        <v>71</v>
      </c>
      <c r="E5" s="50" t="s">
        <v>73</v>
      </c>
      <c r="F5" s="10"/>
      <c r="G5" s="63"/>
      <c r="H5" s="39" t="s">
        <v>68</v>
      </c>
      <c r="I5" s="40">
        <f>Données!$G$3</f>
        <v>2</v>
      </c>
      <c r="J5" s="38" t="s">
        <v>67</v>
      </c>
      <c r="K5" s="17"/>
      <c r="L5" s="17"/>
      <c r="M5" s="8" t="s">
        <v>14</v>
      </c>
      <c r="N5" s="56" t="str">
        <f>$B$5</f>
        <v>Rousset 1</v>
      </c>
      <c r="O5" s="57">
        <f>cl($C$13,$D$13)+cl($D$15,$C$15)+cl($C$18,$D$18)+cl($C$21,$D$21)</f>
        <v>0</v>
      </c>
      <c r="P5" s="57">
        <f>COUNT($C$13,$D$15,$C$18,$C$21)</f>
        <v>0</v>
      </c>
      <c r="Q5" s="56">
        <f>GA($C$13,$D$13)+GA($D$15,$C$15)+GA($C$18,$D$18)+GA($C$21,$D$21)</f>
        <v>0</v>
      </c>
      <c r="R5" s="56">
        <f>NU($C$13,$D$13)+NU($D$15,$C$15)+NU($C$18,$D$18)+NU($C$21,$D$21)</f>
        <v>0</v>
      </c>
      <c r="S5" s="56">
        <f>GA($C$13,$D$13)+GA($D$15,$C$15)+GA($C$18,$D$18)+GA($C$21,$D$21)</f>
        <v>0</v>
      </c>
      <c r="T5" s="56">
        <f>$C$13+$D$15+$C$18+$C$21</f>
        <v>0</v>
      </c>
      <c r="U5" s="56">
        <f>$D$13+$C$15+$D$18+$D$21</f>
        <v>0</v>
      </c>
      <c r="V5" s="61">
        <f>$AE$5-$AF$5</f>
        <v>0</v>
      </c>
      <c r="X5" s="8" t="s">
        <v>14</v>
      </c>
      <c r="Y5" s="8" t="str">
        <f>$B$5</f>
        <v>Rousset 1</v>
      </c>
      <c r="Z5" s="21">
        <f>cl($C$13,$D$13)+cl($D$15,$C$15)+cl($C$18,$D$18)+cl($C$21,$D$21)</f>
        <v>0</v>
      </c>
      <c r="AA5" s="21">
        <f>COUNT($C$13,$D$15,$C$18,$C$21)</f>
        <v>0</v>
      </c>
      <c r="AB5" s="8">
        <f>GA($C$13,$D$13)+GA($D$15,$C$15)+GA($C$18,$D$18)+GA($C$21,$D$21)</f>
        <v>0</v>
      </c>
      <c r="AC5" s="8">
        <f>NU($C$13,$D$13)+NU($D$15,$C$15)+NU($C$18,$D$18)+NU($C$21,$D$21)</f>
        <v>0</v>
      </c>
      <c r="AD5" s="8">
        <f>PE($C$13,$D$13)+PE($D$15,$C$15)+PE($C$18,$D$18)+PE($C$21,$D$21)</f>
        <v>0</v>
      </c>
      <c r="AE5" s="8">
        <f>$C$13+$D$15+$C$18+$C$21</f>
        <v>0</v>
      </c>
      <c r="AF5" s="8">
        <f>$D$13+$C$15+$D$18+$D$21</f>
        <v>0</v>
      </c>
      <c r="AG5" s="51">
        <f>$AE$5-$AF$5</f>
        <v>0</v>
      </c>
    </row>
    <row r="6" spans="1:33" ht="15" customHeight="1" x14ac:dyDescent="0.3">
      <c r="A6" s="47" t="s">
        <v>2</v>
      </c>
      <c r="B6" s="49" t="s">
        <v>11</v>
      </c>
      <c r="C6" s="45"/>
      <c r="D6" s="48" t="s">
        <v>2</v>
      </c>
      <c r="E6" s="50" t="s">
        <v>57</v>
      </c>
      <c r="F6" s="10"/>
      <c r="G6" s="63"/>
      <c r="H6" s="36"/>
      <c r="I6" s="37"/>
      <c r="J6" s="38"/>
      <c r="K6" s="17"/>
      <c r="L6" s="17"/>
      <c r="M6" s="8" t="s">
        <v>15</v>
      </c>
      <c r="N6" s="56" t="str">
        <f>$B$6</f>
        <v>EMH Allauh</v>
      </c>
      <c r="O6" s="57">
        <f>cl($D$13,$C$13)+cl($C$16,$D$16)+cl($C$19,$D$19)+cl($C$22,$D$22)</f>
        <v>0</v>
      </c>
      <c r="P6" s="57">
        <f>COUNT($D$13,$C$16,$C$19,$C$22)</f>
        <v>0</v>
      </c>
      <c r="Q6" s="56">
        <f>GA($D$13,$C$13)+GA($C$16,$D$16)+GA($C$19,$D$19)+GA($C$22,$D$22)</f>
        <v>0</v>
      </c>
      <c r="R6" s="56">
        <f>NU($D$13,$C$13)+NU($C$16,$D$16)+NU($C$19,$D$19)+NU($C$22,$D$22)</f>
        <v>0</v>
      </c>
      <c r="S6" s="56">
        <f>GA($D$13,$C$13)+GA($C$16,$D$16)+GA($C$19,$D$19)+GA($C$22,$D$22)</f>
        <v>0</v>
      </c>
      <c r="T6" s="56">
        <f>$D$13+$C$16+$C$19+$C$22</f>
        <v>0</v>
      </c>
      <c r="U6" s="56">
        <f>$C$13+$D$16+$D$19+$D$22</f>
        <v>0</v>
      </c>
      <c r="V6" s="56">
        <f>$AE$6-$AF$6</f>
        <v>0</v>
      </c>
      <c r="X6" s="8" t="s">
        <v>15</v>
      </c>
      <c r="Y6" s="8" t="str">
        <f>$B$6</f>
        <v>EMH Allauh</v>
      </c>
      <c r="Z6" s="21">
        <f>cl($D$13,$C$13)+cl($C$16,$D$16)+cl($C$19,$D$19)+cl($C$22,$D$22)</f>
        <v>0</v>
      </c>
      <c r="AA6" s="21">
        <f>COUNT($D$13,$C$16,$C$19,$C$22)</f>
        <v>0</v>
      </c>
      <c r="AB6" s="8">
        <f>GA($D$13,$C$13)+GA($C$16,$D$16)+GA($C$19,$D$19)+GA($C$22,$D$22)</f>
        <v>0</v>
      </c>
      <c r="AC6" s="8">
        <f>NU($D$13,$C$13)+NU($C$16,$D$16)+NU($C$19,$D$19)+NU($C$22,$D$22)</f>
        <v>0</v>
      </c>
      <c r="AD6" s="8">
        <f>PE($D$13,$C$13)+PE($C$16,$D$16)+PE($C$19,$D$19)+PE($C$22,$D$22)</f>
        <v>0</v>
      </c>
      <c r="AE6" s="8">
        <f>$D$13+$C$16+$C$19+$C$22</f>
        <v>0</v>
      </c>
      <c r="AF6" s="8">
        <f>$C$13+$D$16+$D$19+$D$22</f>
        <v>0</v>
      </c>
      <c r="AG6" s="8">
        <f>$AE$6-$AF$6</f>
        <v>0</v>
      </c>
    </row>
    <row r="7" spans="1:33" ht="15" customHeight="1" thickBot="1" x14ac:dyDescent="0.35">
      <c r="A7" s="47" t="s">
        <v>72</v>
      </c>
      <c r="B7" s="49" t="s">
        <v>0</v>
      </c>
      <c r="C7" s="45"/>
      <c r="D7" s="48" t="s">
        <v>72</v>
      </c>
      <c r="E7" s="50" t="s">
        <v>25</v>
      </c>
      <c r="F7" s="10"/>
      <c r="G7" s="63"/>
      <c r="H7" s="41" t="s">
        <v>70</v>
      </c>
      <c r="I7" s="42">
        <f>Données!$G$4</f>
        <v>1</v>
      </c>
      <c r="J7" s="43" t="s">
        <v>67</v>
      </c>
      <c r="K7" s="17"/>
      <c r="L7" s="17"/>
      <c r="M7" s="8" t="s">
        <v>16</v>
      </c>
      <c r="N7" s="56" t="str">
        <f>$B$7</f>
        <v>FC Pourriere</v>
      </c>
      <c r="O7" s="57">
        <f>cl($C$14,$D$14)+cl($D$16,$C$16)+cl($D$18,$C$18)+cl($D$20,$C$20)</f>
        <v>0</v>
      </c>
      <c r="P7" s="57">
        <f>COUNT($C$14,$D$16,$D$20,$D$18)</f>
        <v>0</v>
      </c>
      <c r="Q7" s="56">
        <f>GA($C$14,$D$14)+GA($D$16,$C$16)+GA($D$18,$C$18)+GA($D$20,$C$20)</f>
        <v>0</v>
      </c>
      <c r="R7" s="56">
        <f>NU($C$14,$D$14)+NU($D$16,$C$16)+NU($D$18,$C$18)+NU($D$20,$C$20)</f>
        <v>0</v>
      </c>
      <c r="S7" s="56">
        <f>PE($C$14,$D$14)+PE($D$16,$C$16)+PE($D$18,$C$18)+PE($D$20,$C$20)</f>
        <v>0</v>
      </c>
      <c r="T7" s="56">
        <f>$C$14+$D$16+$D$18+$D$20</f>
        <v>0</v>
      </c>
      <c r="U7" s="56">
        <f>$D$14+$C$16+$C$18+$C$20</f>
        <v>0</v>
      </c>
      <c r="V7" s="56">
        <f>$AE$7-$AF$7</f>
        <v>0</v>
      </c>
      <c r="X7" s="8" t="s">
        <v>16</v>
      </c>
      <c r="Y7" s="8" t="str">
        <f>$B$7</f>
        <v>FC Pourriere</v>
      </c>
      <c r="Z7" s="21">
        <f>cl($C$14,$D$14)+cl($D$16,$C$16)+cl($D$18,$C$18)+cl($D$20,$C$20)</f>
        <v>0</v>
      </c>
      <c r="AA7" s="21">
        <f>COUNT($C$14,$D$16,$D$20,$D$18)</f>
        <v>0</v>
      </c>
      <c r="AB7" s="8">
        <f>GA($C$14,$D$14)+GA($D$16,$C$16)+GA($D$18,$C$18)+GA($D$20,$C$20)</f>
        <v>0</v>
      </c>
      <c r="AC7" s="8">
        <f>NU($C$14,$D$14)+NU($D$16,$C$16)+NU($D$18,$C$18)+NU($D$20,$C$20)</f>
        <v>0</v>
      </c>
      <c r="AD7" s="8">
        <f>PE($C$14,$D$14)+PE($D$16,$C$16)+PE($D$18,$C$18)+PE($D$20,$C$20)</f>
        <v>0</v>
      </c>
      <c r="AE7" s="8">
        <f>$C$14+$D$16+$D$18+$D$20</f>
        <v>0</v>
      </c>
      <c r="AF7" s="8">
        <f>$D$14+$C$16+$C$18+$C$20</f>
        <v>0</v>
      </c>
      <c r="AG7" s="8">
        <f>$AE$7-$AF$7</f>
        <v>0</v>
      </c>
    </row>
    <row r="8" spans="1:33" ht="15" customHeight="1" x14ac:dyDescent="0.3">
      <c r="A8" s="47" t="s">
        <v>3</v>
      </c>
      <c r="B8" s="49" t="s">
        <v>12</v>
      </c>
      <c r="C8" s="45"/>
      <c r="D8" s="48" t="s">
        <v>3</v>
      </c>
      <c r="E8" s="50" t="s">
        <v>74</v>
      </c>
      <c r="F8" s="10"/>
      <c r="G8" s="63"/>
      <c r="I8" s="13"/>
      <c r="J8" s="17"/>
      <c r="K8" s="17"/>
      <c r="L8" s="17"/>
      <c r="M8" s="8" t="s">
        <v>17</v>
      </c>
      <c r="N8" s="56" t="str">
        <f>$B$8</f>
        <v>Alliance Nord Aix 2</v>
      </c>
      <c r="O8" s="57">
        <f>cl($D$14,$C$14)+cl($D$19,$C$19)+cl($C$17,$D$17)+cl($D$21,$C$21)</f>
        <v>0</v>
      </c>
      <c r="P8" s="57">
        <f>COUNT($D$14,$C$17,$D$19,$D$21)</f>
        <v>0</v>
      </c>
      <c r="Q8" s="56">
        <f>cl($D$14,$C$14)+cl($D$19,$C$19)+cl($C$17,$D$17)+cl($D$21,$C$21)</f>
        <v>0</v>
      </c>
      <c r="R8" s="56">
        <f>NU($D$14,$C$14)+NU($D$19,$C$19)+NU($C$17,$D$17)+NU($D$21,$C$21)</f>
        <v>0</v>
      </c>
      <c r="S8" s="56">
        <f>PE($D$14,$C$14)+PE($D$19,$C$19)+PE($C$17,$D$17)+PE($D$21,$C$21)</f>
        <v>0</v>
      </c>
      <c r="T8" s="56">
        <f>$D$14+$C$17+$D$19+$D$21</f>
        <v>0</v>
      </c>
      <c r="U8" s="56">
        <f>$C$14+$D$17+$C$19+$C$21</f>
        <v>0</v>
      </c>
      <c r="V8" s="56">
        <f>$AE$8-$AF$8</f>
        <v>0</v>
      </c>
      <c r="X8" s="8" t="s">
        <v>17</v>
      </c>
      <c r="Y8" s="8" t="str">
        <f>$B$8</f>
        <v>Alliance Nord Aix 2</v>
      </c>
      <c r="Z8" s="21">
        <f>cl($D$14,$C$14)+cl($D$19,$C$19)+cl($C$17,$D$17)+cl($D$21,$C$21)</f>
        <v>0</v>
      </c>
      <c r="AA8" s="21">
        <f>COUNT($D$14,$C$17,$D$19,$D$21)</f>
        <v>0</v>
      </c>
      <c r="AB8" s="8">
        <f>GA($D$14,$C$14)+GA($D$19,$C$19)+GA($C$17,$D$17)+GA($D$21,$C$21)</f>
        <v>0</v>
      </c>
      <c r="AC8" s="8">
        <f>NU($D$14,$C$14)+NU($D$19,$C$19)+NU($C$17,$D$17)+NU($D$21,$C$21)</f>
        <v>0</v>
      </c>
      <c r="AD8" s="8">
        <f>PE($D$14,$C$14)+PE($D$19,$C$19)+PE($C$17,$D$17)+PE($D$21,$C$21)</f>
        <v>0</v>
      </c>
      <c r="AE8" s="8">
        <f>$D$14+$C$17+$D$19+$D$21</f>
        <v>0</v>
      </c>
      <c r="AF8" s="8">
        <f>$C$14+$D$17+$C$19+$C$21</f>
        <v>0</v>
      </c>
      <c r="AG8" s="8">
        <f>$AE$8-$AF$8</f>
        <v>0</v>
      </c>
    </row>
    <row r="9" spans="1:33" ht="15" customHeight="1" x14ac:dyDescent="0.3">
      <c r="A9" s="47" t="s">
        <v>10</v>
      </c>
      <c r="B9" s="49" t="s">
        <v>28</v>
      </c>
      <c r="C9" s="45"/>
      <c r="D9" s="48" t="s">
        <v>10</v>
      </c>
      <c r="E9" s="50" t="s">
        <v>10</v>
      </c>
      <c r="F9" s="10"/>
      <c r="G9" s="63"/>
      <c r="J9" s="17"/>
      <c r="K9" s="17"/>
      <c r="L9" s="17"/>
      <c r="M9" s="8" t="s">
        <v>18</v>
      </c>
      <c r="N9" s="56" t="str">
        <f>$B$9</f>
        <v>FC ROUSSET 3</v>
      </c>
      <c r="O9" s="57">
        <f>cl($C$15,$D$15)+cl($D$17,$C$17)+cl($C$20,$D$20)+cl($D$22,$C$22)</f>
        <v>0</v>
      </c>
      <c r="P9" s="57">
        <f>COUNT($C$15,$D$17,$C$20,$D$22)</f>
        <v>0</v>
      </c>
      <c r="Q9" s="56">
        <f>GA($C$15,$D$15)+GA($D$17,$C$17)+GA($C$20,$D$20)+GA($D$22,$C$22)</f>
        <v>0</v>
      </c>
      <c r="R9" s="56">
        <f>NU($C$15,$D$15)+NU($D$17,$C$17)+NU($C$20,$D$20)+NU($D$22,$C$22)</f>
        <v>0</v>
      </c>
      <c r="S9" s="56">
        <f>PE($C$15,$D$15)+PE($D$17,$C$17)+PE($C$20,$D$20)+PE($D$22,$C$22)</f>
        <v>0</v>
      </c>
      <c r="T9" s="56">
        <f>$C$15+$D$17+$C$20+$C$22</f>
        <v>0</v>
      </c>
      <c r="U9" s="56">
        <f>$D$15+$C$17+$D$20+$C$22</f>
        <v>0</v>
      </c>
      <c r="V9" s="56">
        <f>$AE$9-$AF$9</f>
        <v>0</v>
      </c>
      <c r="X9" s="8" t="s">
        <v>18</v>
      </c>
      <c r="Y9" s="8" t="str">
        <f>$B$9</f>
        <v>FC ROUSSET 3</v>
      </c>
      <c r="Z9" s="21">
        <f>cl($C$15,$D$15)+cl($D$17,$C$17)+cl($C$20,$D$20)+cl($D$22,$C$22)</f>
        <v>0</v>
      </c>
      <c r="AA9" s="21">
        <f>COUNT($C$15,$D$17,$C$20,$D$22)</f>
        <v>0</v>
      </c>
      <c r="AB9" s="8">
        <f>GA($C$15,$D$15)+GA($D$17,$C$17)+GA($C$20,$D$20)+GA($D$22,$C$22)</f>
        <v>0</v>
      </c>
      <c r="AC9" s="8">
        <f>NU($C$15,$D$15)+NU($D$17,$C$17)+NU($C$20,$D$20)+NU($D$22,$C$22)</f>
        <v>0</v>
      </c>
      <c r="AD9" s="8">
        <f>PE($C$15,$D$15)+PE($D$17,$C$17)+PE($C$20,$D$20)+PE($D$22,$C$22)</f>
        <v>0</v>
      </c>
      <c r="AE9" s="8">
        <f>$C$15+$D$17+$C$20+$C$22</f>
        <v>0</v>
      </c>
      <c r="AF9" s="8">
        <f>$D$15+$C$17+$D$20+$C$22</f>
        <v>0</v>
      </c>
      <c r="AG9" s="8">
        <f>$AE$9-$AF$9</f>
        <v>0</v>
      </c>
    </row>
    <row r="10" spans="1:33" ht="18.75" customHeight="1" x14ac:dyDescent="0.3">
      <c r="E10" s="2"/>
      <c r="F10" s="2"/>
      <c r="H10" s="2"/>
      <c r="J10" s="17"/>
      <c r="K10" s="17"/>
      <c r="L10" s="17"/>
      <c r="M10" s="23"/>
      <c r="N10" s="23"/>
      <c r="O10" s="23"/>
      <c r="P10" s="23"/>
      <c r="Q10" s="23"/>
      <c r="R10" s="23"/>
      <c r="S10" s="23"/>
      <c r="T10" s="23"/>
      <c r="U10" s="23"/>
      <c r="V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ht="18.75" customHeight="1" x14ac:dyDescent="0.3">
      <c r="E11" s="2"/>
      <c r="F11" s="17"/>
      <c r="H11" s="2"/>
      <c r="J11" s="17"/>
      <c r="K11" s="17"/>
      <c r="L11" s="17"/>
      <c r="M11" s="80" t="s">
        <v>61</v>
      </c>
      <c r="N11" s="80"/>
      <c r="O11" s="80"/>
      <c r="P11" s="80"/>
      <c r="Q11" s="80"/>
      <c r="R11" s="80"/>
      <c r="S11" s="80"/>
      <c r="T11" s="80"/>
      <c r="U11" s="80"/>
      <c r="V11" s="80"/>
      <c r="X11" s="80" t="s">
        <v>61</v>
      </c>
      <c r="Y11" s="80"/>
      <c r="Z11" s="80"/>
      <c r="AA11" s="80"/>
      <c r="AB11" s="80"/>
      <c r="AC11" s="80"/>
      <c r="AD11" s="80"/>
      <c r="AE11" s="80"/>
      <c r="AF11" s="80"/>
      <c r="AG11" s="80"/>
    </row>
    <row r="12" spans="1:33" ht="18.75" customHeight="1" x14ac:dyDescent="0.3">
      <c r="C12" s="78" t="s">
        <v>23</v>
      </c>
      <c r="D12" s="78"/>
      <c r="F12" s="13"/>
      <c r="G12" s="64"/>
      <c r="I12" s="78" t="s">
        <v>23</v>
      </c>
      <c r="J12" s="78"/>
      <c r="L12" s="20"/>
      <c r="M12" s="81"/>
      <c r="N12" s="81"/>
      <c r="O12" s="81"/>
      <c r="P12" s="81"/>
      <c r="Q12" s="81"/>
      <c r="R12" s="81"/>
      <c r="S12" s="81"/>
      <c r="T12" s="81"/>
      <c r="U12" s="81"/>
      <c r="V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</row>
    <row r="13" spans="1:33" ht="15" customHeight="1" x14ac:dyDescent="0.25">
      <c r="A13" s="66">
        <f>Données!$J$2</f>
        <v>0.375</v>
      </c>
      <c r="B13" s="15" t="str">
        <f>B5</f>
        <v>Rousset 1</v>
      </c>
      <c r="C13" s="58"/>
      <c r="D13" s="58"/>
      <c r="E13" s="59" t="str">
        <f>$B$6</f>
        <v>EMH Allauh</v>
      </c>
      <c r="F13" s="60"/>
      <c r="G13" s="65">
        <f>A13+Données!$J$3</f>
        <v>0.38541666666666669</v>
      </c>
      <c r="H13" s="14" t="str">
        <f>$E$5</f>
        <v>Rousset 2</v>
      </c>
      <c r="I13" s="58"/>
      <c r="J13" s="58"/>
      <c r="K13" s="14" t="str">
        <f>$E$6</f>
        <v>Vivaux Sauvagere</v>
      </c>
      <c r="L13" s="20"/>
      <c r="M13" s="8"/>
      <c r="N13" s="8" t="s">
        <v>19</v>
      </c>
      <c r="O13" s="8" t="s">
        <v>62</v>
      </c>
      <c r="P13" s="8" t="s">
        <v>59</v>
      </c>
      <c r="Q13" s="8" t="s">
        <v>20</v>
      </c>
      <c r="R13" s="8" t="s">
        <v>21</v>
      </c>
      <c r="S13" s="9" t="s">
        <v>22</v>
      </c>
      <c r="T13" s="8" t="s">
        <v>54</v>
      </c>
      <c r="U13" s="8" t="s">
        <v>55</v>
      </c>
      <c r="V13" s="8" t="s">
        <v>56</v>
      </c>
      <c r="X13" s="8"/>
      <c r="Y13" s="8" t="s">
        <v>19</v>
      </c>
      <c r="Z13" s="8" t="s">
        <v>62</v>
      </c>
      <c r="AA13" s="8" t="s">
        <v>59</v>
      </c>
      <c r="AB13" s="8" t="s">
        <v>20</v>
      </c>
      <c r="AC13" s="8" t="s">
        <v>21</v>
      </c>
      <c r="AD13" s="9" t="s">
        <v>22</v>
      </c>
      <c r="AE13" s="8" t="s">
        <v>54</v>
      </c>
      <c r="AF13" s="8" t="s">
        <v>55</v>
      </c>
      <c r="AG13" s="8" t="s">
        <v>56</v>
      </c>
    </row>
    <row r="14" spans="1:33" x14ac:dyDescent="0.25">
      <c r="A14" s="66">
        <f>G13+Données!$J$3</f>
        <v>0.39583333333333337</v>
      </c>
      <c r="B14" s="15" t="str">
        <f>$B$7</f>
        <v>FC Pourriere</v>
      </c>
      <c r="C14" s="58"/>
      <c r="D14" s="58"/>
      <c r="E14" s="59" t="str">
        <f>$B$8</f>
        <v>Alliance Nord Aix 2</v>
      </c>
      <c r="F14" s="60"/>
      <c r="G14" s="65">
        <f>A14+Données!$J$3</f>
        <v>0.40625000000000006</v>
      </c>
      <c r="H14" s="14" t="str">
        <f>$E$7</f>
        <v>Gardanne Biver</v>
      </c>
      <c r="I14" s="58">
        <v>0</v>
      </c>
      <c r="J14" s="58">
        <v>1</v>
      </c>
      <c r="K14" s="14" t="str">
        <f>$E$8</f>
        <v>La Tour D'aigues</v>
      </c>
      <c r="L14" s="20"/>
      <c r="M14" s="8" t="s">
        <v>14</v>
      </c>
      <c r="N14" s="56" t="str">
        <f>$E$8</f>
        <v>La Tour D'aigues</v>
      </c>
      <c r="O14" s="57">
        <f>cl($J$14,$I$14)+cl($J$19,$I$19)+cl($I$17,$J$17)+cl($J$21,$I$21)</f>
        <v>14</v>
      </c>
      <c r="P14" s="57">
        <f>COUNT($J$14,$I$17,$J$19,$J$21)</f>
        <v>4</v>
      </c>
      <c r="Q14" s="56">
        <f>GA($J$14,$I$14)+GA($J$19,$I$19)+GA($I$17,$J$17)+GA($J$21,$I$21)</f>
        <v>3</v>
      </c>
      <c r="R14" s="56">
        <f>NU($J$14,$I$14)+NU($J$19,$I$19)+NU($I$17,$J$17)+NU($J$21,$I$21)</f>
        <v>1</v>
      </c>
      <c r="S14" s="56">
        <f>PE($J$14,$I$14)+PE($J$19,$I$19)+PE($I$17,$J$17)+PE($J$21,$I$21)</f>
        <v>0</v>
      </c>
      <c r="T14" s="56">
        <f>$J$14+$I$17+$J$19+$J$21</f>
        <v>4</v>
      </c>
      <c r="U14" s="56">
        <f>$I$14+$J$17+$I$19+$I$21</f>
        <v>0</v>
      </c>
      <c r="V14" s="56">
        <f>$AE$17-$AF$17</f>
        <v>4</v>
      </c>
      <c r="X14" s="8" t="s">
        <v>14</v>
      </c>
      <c r="Y14" s="8" t="str">
        <f>$E$5</f>
        <v>Rousset 2</v>
      </c>
      <c r="Z14" s="21">
        <f>cl($I$13,$J$13)+cl($J$15,$I$15)+cl($I$18,$J$18)+cl($I$21,$J$21)</f>
        <v>2</v>
      </c>
      <c r="AA14" s="21">
        <f>COUNT($I$13,$J$15,$I$18,$I$21)</f>
        <v>1</v>
      </c>
      <c r="AB14" s="8">
        <f>GA($I$13,$J$13)+GA($J$15,$I$15)+GA($I$18,$J$18)+GA($I$21,$J$21)</f>
        <v>0</v>
      </c>
      <c r="AC14" s="8">
        <f>NU($I$13,$J$13)+NU($J$15,$I$15)+NU($I$18,$J$18)+NU($I$21,$J$21)</f>
        <v>1</v>
      </c>
      <c r="AD14" s="8">
        <f>PE($I$13,$J$13)+PE($J$15,$I$15)+PE($I$18,$J$18)+PE($I$21,$J$21)</f>
        <v>0</v>
      </c>
      <c r="AE14" s="8">
        <f>$I$13+$J$15+$I$18+$I$21</f>
        <v>0</v>
      </c>
      <c r="AF14" s="8">
        <f>$J$13+$I$15+$J$18+$J$21</f>
        <v>0</v>
      </c>
      <c r="AG14" s="51">
        <f>$AE$14-$AF$14</f>
        <v>0</v>
      </c>
    </row>
    <row r="15" spans="1:33" x14ac:dyDescent="0.25">
      <c r="A15" s="66">
        <f>G14+Données!$J$3</f>
        <v>0.41666666666666674</v>
      </c>
      <c r="B15" s="15" t="str">
        <f>$B$9</f>
        <v>FC ROUSSET 3</v>
      </c>
      <c r="C15" s="58"/>
      <c r="D15" s="58"/>
      <c r="E15" s="59" t="str">
        <f>B5</f>
        <v>Rousset 1</v>
      </c>
      <c r="F15" s="60"/>
      <c r="G15" s="65">
        <f>A15+Données!$J$3</f>
        <v>0.42708333333333343</v>
      </c>
      <c r="H15" s="14" t="str">
        <f>$E$9</f>
        <v>E</v>
      </c>
      <c r="I15" s="58"/>
      <c r="J15" s="58"/>
      <c r="K15" s="14" t="str">
        <f>$E$5</f>
        <v>Rousset 2</v>
      </c>
      <c r="L15" s="20"/>
      <c r="M15" s="8" t="s">
        <v>15</v>
      </c>
      <c r="N15" s="56" t="str">
        <f>$E$5</f>
        <v>Rousset 2</v>
      </c>
      <c r="O15" s="57">
        <f>cl($I$13,$J$13)+cl($J$15,$I$15)+cl($I$18,$J$18)+cl($I$21,$J$21)</f>
        <v>2</v>
      </c>
      <c r="P15" s="57">
        <f>COUNT($I$13,$J$15,$I$18,$I$21)</f>
        <v>1</v>
      </c>
      <c r="Q15" s="56">
        <f>GA($I$13,$J$13)+GA($J$15,$I$15)+GA($I$18,$J$18)+GA($I$21,$J$21)</f>
        <v>0</v>
      </c>
      <c r="R15" s="56">
        <f>NU($I$13,$J$13)+NU($J$15,$I$15)+NU($I$18,$J$18)+NU($I$21,$J$21)</f>
        <v>1</v>
      </c>
      <c r="S15" s="56">
        <f>GA($I$13,$J$13)+GA($J$15,$I$15)+GA($I$18,$J$18)+GA($I$21,$J$21)</f>
        <v>0</v>
      </c>
      <c r="T15" s="56">
        <f>$I$13+$J$15+$I$18+$I$21</f>
        <v>0</v>
      </c>
      <c r="U15" s="56">
        <f>$J$13+$I$15+$J$18+$J$21</f>
        <v>0</v>
      </c>
      <c r="V15" s="61">
        <f>$AE$14-$AF$14</f>
        <v>0</v>
      </c>
      <c r="X15" s="8" t="s">
        <v>15</v>
      </c>
      <c r="Y15" s="8" t="str">
        <f>$E$6</f>
        <v>Vivaux Sauvagere</v>
      </c>
      <c r="Z15" s="21">
        <f>cl($J$13,$I$13)+cl($I$16,$J$16)+cl($I$19,$J$19)+cl($I$22,$J$22)</f>
        <v>1</v>
      </c>
      <c r="AA15" s="21">
        <f>COUNT($J$13,$I$16,$I$19,$I$22)</f>
        <v>1</v>
      </c>
      <c r="AB15" s="8">
        <f>GA($J$13,$I$13)+GA($I$16,$J$16)+GA($I$19,$J$19)+GA($I$22,$J$22)</f>
        <v>0</v>
      </c>
      <c r="AC15" s="8">
        <f>NU($J$13,$I$13)+NU($I$16,$J$16)+NU($I$19,$J$19)+NU($I$22,$J$22)</f>
        <v>0</v>
      </c>
      <c r="AD15" s="8">
        <f>PE($J$13,$I$13)+PE($I$16,$J$16)+PE($I$19,$J$19)+PE($I$22,$J$22)</f>
        <v>1</v>
      </c>
      <c r="AE15" s="8">
        <f>$J$13+$I$16+$I$19+$I$22</f>
        <v>0</v>
      </c>
      <c r="AF15" s="8">
        <f>$I$13+$J$16+$J$19+$J$22</f>
        <v>2</v>
      </c>
      <c r="AG15" s="8">
        <f>$AE$15-$AF$15</f>
        <v>-2</v>
      </c>
    </row>
    <row r="16" spans="1:33" x14ac:dyDescent="0.25">
      <c r="A16" s="66">
        <f>G15+Données!$J$3</f>
        <v>0.43750000000000011</v>
      </c>
      <c r="B16" s="15" t="str">
        <f>$B$6</f>
        <v>EMH Allauh</v>
      </c>
      <c r="C16" s="58"/>
      <c r="D16" s="58"/>
      <c r="E16" s="59" t="str">
        <f>$B$7</f>
        <v>FC Pourriere</v>
      </c>
      <c r="F16" s="60"/>
      <c r="G16" s="65">
        <f>A16+Données!$J$3</f>
        <v>0.4479166666666668</v>
      </c>
      <c r="H16" s="14" t="str">
        <f>$E$6</f>
        <v>Vivaux Sauvagere</v>
      </c>
      <c r="I16" s="58"/>
      <c r="J16" s="58"/>
      <c r="K16" s="14" t="str">
        <f>$E$7</f>
        <v>Gardanne Biver</v>
      </c>
      <c r="L16" s="20"/>
      <c r="M16" s="8" t="s">
        <v>16</v>
      </c>
      <c r="N16" s="56" t="str">
        <f>$E$7</f>
        <v>Gardanne Biver</v>
      </c>
      <c r="O16" s="57">
        <f>cl($I$14,$J$14)+cl($J$16,$I$16)+cl($J$18,$I$18)+cl($J$20,$I$20)</f>
        <v>1</v>
      </c>
      <c r="P16" s="57">
        <f>COUNT($I$14,$J$16,$J$20,$J$18)</f>
        <v>1</v>
      </c>
      <c r="Q16" s="56">
        <f>GA($I$14,$J$14)+GA($J$16,$I$16)+GA($J$18,$I$18)+GA($J$20,$I$20)</f>
        <v>0</v>
      </c>
      <c r="R16" s="56">
        <f>NU($I$14,$J$14)+NU($J$16,$I$16)+NU($J$18,$I$18)+NU($J$20,$I$20)</f>
        <v>0</v>
      </c>
      <c r="S16" s="56">
        <f>PE($I$14,$J$14)+PE($J$16,$I$16)+PE($J$18,$I$18)+PE($J$20,$I$20)</f>
        <v>1</v>
      </c>
      <c r="T16" s="56">
        <f>$I$14+$J$16+$J$18+$J$20</f>
        <v>0</v>
      </c>
      <c r="U16" s="56">
        <f>$J$14+$I$16+$I$18+$I$20</f>
        <v>1</v>
      </c>
      <c r="V16" s="56">
        <f>$AE$16-$AF$16</f>
        <v>-1</v>
      </c>
      <c r="X16" s="8" t="s">
        <v>16</v>
      </c>
      <c r="Y16" s="8" t="str">
        <f>$E$7</f>
        <v>Gardanne Biver</v>
      </c>
      <c r="Z16" s="21">
        <f>cl($I$14,$J$14)+cl($J$16,$I$16)+cl($J$18,$I$18)+cl($J$20,$I$20)</f>
        <v>1</v>
      </c>
      <c r="AA16" s="21">
        <f>COUNT($I$14,$J$16,$J$20,$J$18)</f>
        <v>1</v>
      </c>
      <c r="AB16" s="8">
        <f>GA($I$14,$J$14)+GA($J$16,$I$16)+GA($J$18,$I$18)+GA($J$20,$I$20)</f>
        <v>0</v>
      </c>
      <c r="AC16" s="8">
        <f>NU($I$14,$J$14)+NU($J$16,$I$16)+NU($J$18,$I$18)+NU($J$20,$I$20)</f>
        <v>0</v>
      </c>
      <c r="AD16" s="8">
        <f>PE($I$14,$J$14)+PE($J$16,$I$16)+PE($J$18,$I$18)+PE($J$20,$I$20)</f>
        <v>1</v>
      </c>
      <c r="AE16" s="8">
        <f>$I$14+$J$16+$J$18+$J$20</f>
        <v>0</v>
      </c>
      <c r="AF16" s="8">
        <f>$J$14+$I$16+$I$18+$I$20</f>
        <v>1</v>
      </c>
      <c r="AG16" s="8">
        <f>$AE$16-$AF$16</f>
        <v>-1</v>
      </c>
    </row>
    <row r="17" spans="1:33" x14ac:dyDescent="0.25">
      <c r="A17" s="66">
        <f>G16+Données!$J$3</f>
        <v>0.45833333333333348</v>
      </c>
      <c r="B17" s="15" t="str">
        <f>B8</f>
        <v>Alliance Nord Aix 2</v>
      </c>
      <c r="C17" s="58"/>
      <c r="D17" s="58"/>
      <c r="E17" s="59" t="str">
        <f>$B$9</f>
        <v>FC ROUSSET 3</v>
      </c>
      <c r="F17" s="60"/>
      <c r="G17" s="65">
        <f>A17+Données!$J$3</f>
        <v>0.46875000000000017</v>
      </c>
      <c r="H17" s="14" t="str">
        <f>$E$8</f>
        <v>La Tour D'aigues</v>
      </c>
      <c r="I17" s="58">
        <v>1</v>
      </c>
      <c r="J17" s="58">
        <v>0</v>
      </c>
      <c r="K17" s="14" t="str">
        <f>$E$9</f>
        <v>E</v>
      </c>
      <c r="L17" s="20"/>
      <c r="M17" s="8" t="s">
        <v>17</v>
      </c>
      <c r="N17" s="56" t="str">
        <f>$E$6</f>
        <v>Vivaux Sauvagere</v>
      </c>
      <c r="O17" s="57">
        <f>cl($J$13,$I$13)+cl($I$16,$J$16)+cl($I$19,$J$19)+cl($I$22,$J$22)</f>
        <v>1</v>
      </c>
      <c r="P17" s="57">
        <f>COUNT($J$13,$I$16,$I$19,$I$22)</f>
        <v>1</v>
      </c>
      <c r="Q17" s="56">
        <f>GA($J$13,$I$13)+GA($I$16,$J$16)+GA($I$19,$J$19)+GA($I$22,$J$22)</f>
        <v>0</v>
      </c>
      <c r="R17" s="56">
        <f>NU($J$13,$I$13)+NU($I$16,$J$16)+NU($I$19,$J$19)+NU($I$22,$J$22)</f>
        <v>0</v>
      </c>
      <c r="S17" s="56">
        <f>GA($J$13,$I$13)+GA($I$16,$J$16)+GA($I$19,$J$19)+GA($I$22,$J$22)</f>
        <v>0</v>
      </c>
      <c r="T17" s="56">
        <f>$J$13+$I$16+$I$19+$I$22</f>
        <v>0</v>
      </c>
      <c r="U17" s="56">
        <f>$I$13+$J$16+$J$19+$J$22</f>
        <v>2</v>
      </c>
      <c r="V17" s="56">
        <f>$AE$15-$AF$15</f>
        <v>-2</v>
      </c>
      <c r="X17" s="8" t="s">
        <v>17</v>
      </c>
      <c r="Y17" s="8" t="str">
        <f>$E$8</f>
        <v>La Tour D'aigues</v>
      </c>
      <c r="Z17" s="21">
        <f>cl($J$14,$I$14)+cl($J$19,$I$19)+cl($I$17,$J$17)+cl($J$21,$I$21)</f>
        <v>14</v>
      </c>
      <c r="AA17" s="21">
        <f>COUNT($J$14,$I$17,$J$19,$J$21)</f>
        <v>4</v>
      </c>
      <c r="AB17" s="8">
        <f>GA($J$14,$I$14)+GA($J$19,$I$19)+GA($I$17,$J$17)+GA($J$21,$I$21)</f>
        <v>3</v>
      </c>
      <c r="AC17" s="8">
        <f>NU($J$14,$I$14)+NU($J$19,$I$19)+NU($I$17,$J$17)+NU($J$21,$I$21)</f>
        <v>1</v>
      </c>
      <c r="AD17" s="8">
        <f>PE($J$14,$I$14)+PE($J$19,$I$19)+PE($I$17,$J$17)+PE($J$21,$I$21)</f>
        <v>0</v>
      </c>
      <c r="AE17" s="8">
        <f>$J$14+$I$17+$J$19+$J$21</f>
        <v>4</v>
      </c>
      <c r="AF17" s="8">
        <f>$I$14+$J$17+$I$19+$I$21</f>
        <v>0</v>
      </c>
      <c r="AG17" s="8">
        <f>$AE$17-$AF$17</f>
        <v>4</v>
      </c>
    </row>
    <row r="18" spans="1:33" s="13" customFormat="1" x14ac:dyDescent="0.25">
      <c r="A18" s="66">
        <f>G17+Données!$J$3</f>
        <v>0.47916666666666685</v>
      </c>
      <c r="B18" s="15" t="str">
        <f>B5</f>
        <v>Rousset 1</v>
      </c>
      <c r="C18" s="58"/>
      <c r="D18" s="58"/>
      <c r="E18" s="59" t="str">
        <f>$B$7</f>
        <v>FC Pourriere</v>
      </c>
      <c r="F18" s="60"/>
      <c r="G18" s="65">
        <f>A18+Données!$J$3</f>
        <v>0.48958333333333354</v>
      </c>
      <c r="H18" s="14" t="str">
        <f>$E$5</f>
        <v>Rousset 2</v>
      </c>
      <c r="I18" s="58"/>
      <c r="J18" s="58"/>
      <c r="K18" s="14" t="str">
        <f>$E$7</f>
        <v>Gardanne Biver</v>
      </c>
      <c r="L18" s="20"/>
      <c r="M18" s="8" t="s">
        <v>18</v>
      </c>
      <c r="N18" s="56" t="str">
        <f>$E$9</f>
        <v>E</v>
      </c>
      <c r="O18" s="57">
        <f>cl($I$15,$J$15)+cl($J$17,$I$17)+cl($I$20,$J$20)+cl($J$22,$I$22)</f>
        <v>1</v>
      </c>
      <c r="P18" s="57">
        <f>COUNT($I$15,$J$17,$I$20,$J$22)</f>
        <v>1</v>
      </c>
      <c r="Q18" s="56">
        <f>GA($I$15,$J$15)+GA($J$17,$I$17)+GA($I$20,$J$20)+GA($J$22,$I$22)</f>
        <v>0</v>
      </c>
      <c r="R18" s="56">
        <f>NU($I$15,$J$15)+NU($J$17,$I$17)+NU($I$20,$J$20)+NU($J$22,$I$22)</f>
        <v>0</v>
      </c>
      <c r="S18" s="56">
        <f>PE($I$15,$J$15)+PE($J$17,$I$17)+PE($I$20,$J$20)+PE($J$22,$I$22)</f>
        <v>1</v>
      </c>
      <c r="T18" s="56">
        <f>$I$15+$J$17+$I$20+$I$22</f>
        <v>0</v>
      </c>
      <c r="U18" s="56">
        <f>$J$15+$I$17+$J$20+$I$22</f>
        <v>1</v>
      </c>
      <c r="V18" s="56">
        <f>$AE$18-$AF$18</f>
        <v>-1</v>
      </c>
      <c r="X18" s="8" t="s">
        <v>18</v>
      </c>
      <c r="Y18" s="8" t="str">
        <f>$E$9</f>
        <v>E</v>
      </c>
      <c r="Z18" s="21">
        <f>cl($I$15,$J$15)+cl($J$17,$I$17)+cl($I$20,$J$20)+cl($J$22,$I$22)</f>
        <v>1</v>
      </c>
      <c r="AA18" s="21">
        <f>COUNT($I$15,$J$17,$I$20,$J$22)</f>
        <v>1</v>
      </c>
      <c r="AB18" s="8">
        <f>GA($I$15,$J$15)+GA($J$17,$I$17)+GA($I$20,$J$20)+GA($J$22,$I$22)</f>
        <v>0</v>
      </c>
      <c r="AC18" s="8">
        <f>NU($I$15,$J$15)+NU($J$17,$I$17)+NU($I$20,$J$20)+NU($J$22,$I$22)</f>
        <v>0</v>
      </c>
      <c r="AD18" s="8">
        <f>PE($I$15,$J$15)+PE($J$17,$I$17)+PE($I$20,$J$20)+PE($J$22,$I$22)</f>
        <v>1</v>
      </c>
      <c r="AE18" s="8">
        <f>$I$15+$J$17+$I$20+$I$22</f>
        <v>0</v>
      </c>
      <c r="AF18" s="8">
        <f>$J$15+$I$17+$J$20+$I$22</f>
        <v>1</v>
      </c>
      <c r="AG18" s="8">
        <f>$AE$18-$AF$18</f>
        <v>-1</v>
      </c>
    </row>
    <row r="19" spans="1:33" x14ac:dyDescent="0.25">
      <c r="A19" s="66">
        <f>G18+Données!$J$3</f>
        <v>0.50000000000000022</v>
      </c>
      <c r="B19" s="15" t="str">
        <f>$B$6</f>
        <v>EMH Allauh</v>
      </c>
      <c r="C19" s="58"/>
      <c r="D19" s="58"/>
      <c r="E19" s="59" t="str">
        <f>$B$8</f>
        <v>Alliance Nord Aix 2</v>
      </c>
      <c r="F19" s="60"/>
      <c r="G19" s="65">
        <f>A19+Données!$J$3</f>
        <v>0.51041666666666685</v>
      </c>
      <c r="H19" s="14" t="str">
        <f>$E$6</f>
        <v>Vivaux Sauvagere</v>
      </c>
      <c r="I19" s="58">
        <v>0</v>
      </c>
      <c r="J19" s="58">
        <v>2</v>
      </c>
      <c r="K19" s="14" t="str">
        <f>$E$8</f>
        <v>La Tour D'aigues</v>
      </c>
      <c r="L19" s="20"/>
    </row>
    <row r="20" spans="1:33" x14ac:dyDescent="0.25">
      <c r="A20" s="66">
        <f>G19+Données!$J$3</f>
        <v>0.52083333333333348</v>
      </c>
      <c r="B20" s="15" t="str">
        <f>$B$9</f>
        <v>FC ROUSSET 3</v>
      </c>
      <c r="C20" s="58"/>
      <c r="D20" s="58"/>
      <c r="E20" s="59" t="str">
        <f>$B$7</f>
        <v>FC Pourriere</v>
      </c>
      <c r="F20" s="60"/>
      <c r="G20" s="65">
        <f>A20+Données!$J$3</f>
        <v>0.53125000000000011</v>
      </c>
      <c r="H20" s="14" t="str">
        <f>$E$9</f>
        <v>E</v>
      </c>
      <c r="I20" s="58"/>
      <c r="J20" s="58"/>
      <c r="K20" s="14" t="str">
        <f>$E$7</f>
        <v>Gardanne Biver</v>
      </c>
      <c r="L20" s="20"/>
    </row>
    <row r="21" spans="1:33" x14ac:dyDescent="0.25">
      <c r="A21" s="66">
        <f>G20+Données!$J$3</f>
        <v>0.54166666666666674</v>
      </c>
      <c r="B21" s="15" t="str">
        <f>B5</f>
        <v>Rousset 1</v>
      </c>
      <c r="C21" s="58"/>
      <c r="D21" s="58"/>
      <c r="E21" s="59" t="str">
        <f>$B$8</f>
        <v>Alliance Nord Aix 2</v>
      </c>
      <c r="F21" s="60"/>
      <c r="G21" s="65">
        <f>A21+Données!$J$3</f>
        <v>0.55208333333333337</v>
      </c>
      <c r="H21" s="14" t="str">
        <f>$E$5</f>
        <v>Rousset 2</v>
      </c>
      <c r="I21" s="58">
        <v>0</v>
      </c>
      <c r="J21" s="58">
        <v>0</v>
      </c>
      <c r="K21" s="14" t="str">
        <f>$E$8</f>
        <v>La Tour D'aigues</v>
      </c>
      <c r="L21" s="20"/>
    </row>
    <row r="22" spans="1:33" x14ac:dyDescent="0.25">
      <c r="A22" s="66">
        <f>G21+Données!$J$3</f>
        <v>0.5625</v>
      </c>
      <c r="B22" s="15" t="str">
        <f>$B$6</f>
        <v>EMH Allauh</v>
      </c>
      <c r="C22" s="58"/>
      <c r="D22" s="58"/>
      <c r="E22" s="59" t="str">
        <f>$B$9</f>
        <v>FC ROUSSET 3</v>
      </c>
      <c r="F22" s="60"/>
      <c r="G22" s="65">
        <f>A22+Données!$J$3</f>
        <v>0.57291666666666663</v>
      </c>
      <c r="H22" s="14" t="s">
        <v>57</v>
      </c>
      <c r="I22" s="58"/>
      <c r="J22" s="58"/>
      <c r="K22" s="14" t="str">
        <f>$E$9</f>
        <v>E</v>
      </c>
      <c r="L22" s="20"/>
    </row>
    <row r="23" spans="1:33" x14ac:dyDescent="0.25">
      <c r="F23" s="13"/>
      <c r="L23" s="13"/>
    </row>
    <row r="25" spans="1:33" ht="18.75" x14ac:dyDescent="0.3">
      <c r="A25" s="11"/>
      <c r="B25" s="75" t="s">
        <v>24</v>
      </c>
      <c r="C25" s="76"/>
      <c r="D25" s="76"/>
      <c r="E25" s="77"/>
      <c r="F25" s="24"/>
    </row>
    <row r="26" spans="1:33" x14ac:dyDescent="0.25">
      <c r="A26" s="67">
        <f>Données!J4</f>
        <v>0.58333333333333337</v>
      </c>
      <c r="B26" s="5" t="str">
        <f>N7</f>
        <v>FC Pourriere</v>
      </c>
      <c r="C26" s="58"/>
      <c r="D26" s="58"/>
      <c r="E26" s="5" t="str">
        <f>N17</f>
        <v>Vivaux Sauvagere</v>
      </c>
      <c r="F26" s="12"/>
      <c r="G26" s="6" t="s">
        <v>40</v>
      </c>
      <c r="H26" s="5" t="s">
        <v>34</v>
      </c>
      <c r="K26" s="73" t="s">
        <v>8</v>
      </c>
      <c r="L26" s="70"/>
    </row>
    <row r="27" spans="1:33" hidden="1" x14ac:dyDescent="0.25">
      <c r="A27" s="68"/>
      <c r="B27" s="69" t="s">
        <v>79</v>
      </c>
      <c r="C27" s="58"/>
      <c r="D27" s="58"/>
      <c r="E27" s="69" t="s">
        <v>79</v>
      </c>
      <c r="F27" s="12"/>
      <c r="H27" s="5"/>
      <c r="K27" s="22"/>
      <c r="L27" s="71"/>
    </row>
    <row r="28" spans="1:33" x14ac:dyDescent="0.25">
      <c r="A28" s="67">
        <f>A26+Données!$J$5</f>
        <v>0.59375</v>
      </c>
      <c r="B28" s="5" t="str">
        <f>N16</f>
        <v>Gardanne Biver</v>
      </c>
      <c r="C28" s="58"/>
      <c r="D28" s="58"/>
      <c r="E28" s="5" t="str">
        <f>N8</f>
        <v>Alliance Nord Aix 2</v>
      </c>
      <c r="F28" s="12"/>
      <c r="G28" s="6" t="s">
        <v>41</v>
      </c>
      <c r="H28" s="5" t="s">
        <v>7</v>
      </c>
      <c r="K28" s="73" t="s">
        <v>31</v>
      </c>
      <c r="L28" s="70"/>
    </row>
    <row r="29" spans="1:33" hidden="1" x14ac:dyDescent="0.25">
      <c r="A29" s="68"/>
      <c r="B29" s="69" t="s">
        <v>79</v>
      </c>
      <c r="C29" s="58"/>
      <c r="D29" s="58"/>
      <c r="E29" s="69" t="s">
        <v>79</v>
      </c>
      <c r="F29" s="12"/>
      <c r="H29" s="5"/>
      <c r="K29" s="22"/>
      <c r="L29" s="71"/>
    </row>
    <row r="30" spans="1:33" x14ac:dyDescent="0.25">
      <c r="A30" s="67">
        <f>A28+Données!$J$5</f>
        <v>0.60416666666666663</v>
      </c>
      <c r="B30" s="5" t="str">
        <f>N5</f>
        <v>Rousset 1</v>
      </c>
      <c r="C30" s="58"/>
      <c r="D30" s="58"/>
      <c r="E30" s="5" t="str">
        <f>N15</f>
        <v>Rousset 2</v>
      </c>
      <c r="F30" s="12"/>
      <c r="G30" s="6" t="s">
        <v>42</v>
      </c>
      <c r="H30" s="5" t="s">
        <v>32</v>
      </c>
      <c r="K30" s="73" t="s">
        <v>6</v>
      </c>
      <c r="L30" s="70"/>
    </row>
    <row r="31" spans="1:33" hidden="1" x14ac:dyDescent="0.25">
      <c r="A31" s="68"/>
      <c r="B31" s="69" t="s">
        <v>79</v>
      </c>
      <c r="C31" s="58"/>
      <c r="D31" s="58"/>
      <c r="E31" s="69" t="s">
        <v>79</v>
      </c>
      <c r="F31" s="12"/>
      <c r="H31" s="5"/>
      <c r="K31" s="22"/>
      <c r="L31" s="71"/>
    </row>
    <row r="32" spans="1:33" x14ac:dyDescent="0.25">
      <c r="A32" s="67">
        <f>A30+Données!$J$5</f>
        <v>0.61458333333333326</v>
      </c>
      <c r="B32" s="5" t="str">
        <f>N14</f>
        <v>La Tour D'aigues</v>
      </c>
      <c r="C32" s="58"/>
      <c r="D32" s="58"/>
      <c r="E32" s="5" t="str">
        <f>N6</f>
        <v>EMH Allauh</v>
      </c>
      <c r="F32" s="12"/>
      <c r="G32" s="6" t="s">
        <v>43</v>
      </c>
      <c r="H32" s="5" t="s">
        <v>5</v>
      </c>
      <c r="K32" s="73" t="s">
        <v>33</v>
      </c>
      <c r="L32" s="70"/>
    </row>
    <row r="33" spans="1:14" hidden="1" x14ac:dyDescent="0.25">
      <c r="A33" s="68"/>
      <c r="B33" s="69" t="s">
        <v>79</v>
      </c>
      <c r="C33" s="58"/>
      <c r="D33" s="58"/>
      <c r="E33" s="69" t="s">
        <v>79</v>
      </c>
      <c r="F33" s="12"/>
      <c r="H33" s="5"/>
      <c r="K33" s="22"/>
      <c r="L33" s="71"/>
    </row>
    <row r="34" spans="1:14" x14ac:dyDescent="0.25">
      <c r="A34" s="67">
        <f>A32+Données!$J$5</f>
        <v>0.62499999999999989</v>
      </c>
      <c r="B34" s="5" t="str">
        <f>N9</f>
        <v>FC ROUSSET 3</v>
      </c>
      <c r="C34" s="58"/>
      <c r="D34" s="58"/>
      <c r="E34" s="5" t="str">
        <f>N18</f>
        <v>E</v>
      </c>
      <c r="F34" s="12"/>
      <c r="G34" s="6" t="s">
        <v>35</v>
      </c>
      <c r="H34" s="5" t="s">
        <v>36</v>
      </c>
      <c r="K34" s="73" t="s">
        <v>37</v>
      </c>
      <c r="L34" s="70"/>
    </row>
    <row r="35" spans="1:14" hidden="1" x14ac:dyDescent="0.25">
      <c r="A35" s="68"/>
      <c r="B35" s="69" t="s">
        <v>79</v>
      </c>
      <c r="C35" s="58"/>
      <c r="D35" s="58"/>
      <c r="E35" s="69" t="s">
        <v>79</v>
      </c>
      <c r="F35" s="12"/>
      <c r="H35" s="5"/>
      <c r="K35" s="22"/>
      <c r="L35" s="71"/>
    </row>
    <row r="36" spans="1:14" x14ac:dyDescent="0.25">
      <c r="A36" s="67">
        <f>A34+Données!$J$5</f>
        <v>0.63541666666666652</v>
      </c>
      <c r="B36" s="5">
        <f>GL(D26,C26,B26,E26,D27,C27)</f>
        <v>0</v>
      </c>
      <c r="C36" s="58"/>
      <c r="D36" s="58"/>
      <c r="E36" s="5">
        <f>GL(D28,C28,B28,E28,D29,C29)</f>
        <v>0</v>
      </c>
      <c r="F36" s="12"/>
      <c r="G36" s="6" t="s">
        <v>38</v>
      </c>
      <c r="H36" s="5" t="s">
        <v>44</v>
      </c>
      <c r="K36" s="73" t="s">
        <v>45</v>
      </c>
      <c r="L36" s="70"/>
    </row>
    <row r="37" spans="1:14" hidden="1" x14ac:dyDescent="0.25">
      <c r="A37" s="68"/>
      <c r="B37" s="69" t="s">
        <v>79</v>
      </c>
      <c r="C37" s="58"/>
      <c r="D37" s="58"/>
      <c r="E37" s="69" t="s">
        <v>79</v>
      </c>
      <c r="F37" s="12"/>
      <c r="H37" s="5"/>
      <c r="K37" s="11"/>
      <c r="L37" s="72"/>
    </row>
    <row r="38" spans="1:14" x14ac:dyDescent="0.25">
      <c r="A38" s="67">
        <f>A36+Données!$J$5</f>
        <v>0.64583333333333315</v>
      </c>
      <c r="B38" s="5">
        <f>GL(C26,D26,B26,E26,C27,D27)</f>
        <v>0</v>
      </c>
      <c r="C38" s="58"/>
      <c r="D38" s="58"/>
      <c r="E38" s="5">
        <f>GL(C28,D28,B28,E28,C29,D29)</f>
        <v>0</v>
      </c>
      <c r="F38" s="12"/>
      <c r="G38" s="6" t="s">
        <v>39</v>
      </c>
      <c r="H38" s="5" t="s">
        <v>46</v>
      </c>
      <c r="K38" s="73" t="s">
        <v>47</v>
      </c>
      <c r="L38" s="70"/>
    </row>
    <row r="39" spans="1:14" hidden="1" x14ac:dyDescent="0.25">
      <c r="A39" s="68"/>
      <c r="B39" s="69" t="s">
        <v>79</v>
      </c>
      <c r="C39" s="58"/>
      <c r="D39" s="58"/>
      <c r="E39" s="69" t="s">
        <v>79</v>
      </c>
      <c r="F39" s="12"/>
      <c r="H39" s="5"/>
      <c r="K39" s="11"/>
      <c r="L39" s="72"/>
    </row>
    <row r="40" spans="1:14" ht="15.75" thickBot="1" x14ac:dyDescent="0.3">
      <c r="A40" s="67">
        <f>A38+Données!$J$5</f>
        <v>0.65624999999999978</v>
      </c>
      <c r="B40" s="5">
        <f>GL(D30,C30,B30,E30,D31,C31)</f>
        <v>0</v>
      </c>
      <c r="C40" s="58"/>
      <c r="D40" s="58"/>
      <c r="E40" s="5">
        <f>GL(D32,C32,B32,E32,D33,C33)</f>
        <v>0</v>
      </c>
      <c r="F40" s="12"/>
      <c r="G40" s="6" t="s">
        <v>48</v>
      </c>
      <c r="H40" s="5" t="s">
        <v>49</v>
      </c>
      <c r="K40" s="73" t="s">
        <v>50</v>
      </c>
      <c r="L40" s="70"/>
    </row>
    <row r="41" spans="1:14" ht="15.75" hidden="1" thickBot="1" x14ac:dyDescent="0.3">
      <c r="A41" s="68"/>
      <c r="B41" s="69" t="s">
        <v>79</v>
      </c>
      <c r="C41" s="58"/>
      <c r="D41" s="58"/>
      <c r="E41" s="69" t="s">
        <v>79</v>
      </c>
      <c r="F41" s="12"/>
      <c r="H41" s="5"/>
      <c r="K41" s="11"/>
      <c r="L41" s="72"/>
    </row>
    <row r="42" spans="1:14" ht="15.75" customHeight="1" thickBot="1" x14ac:dyDescent="0.3">
      <c r="A42" s="67">
        <f>A40+Données!$J$5</f>
        <v>0.66666666666666641</v>
      </c>
      <c r="B42" s="5">
        <f>GL(C30,D30,B30,E30,C31,D31)</f>
        <v>0</v>
      </c>
      <c r="C42" s="58"/>
      <c r="D42" s="58"/>
      <c r="E42" s="5">
        <f>GL(C32,D32,B32,E32,C33,D33)</f>
        <v>0</v>
      </c>
      <c r="F42" s="12"/>
      <c r="G42" s="18" t="s">
        <v>51</v>
      </c>
      <c r="H42" s="5" t="s">
        <v>52</v>
      </c>
      <c r="K42" s="73" t="s">
        <v>53</v>
      </c>
      <c r="L42" s="70"/>
      <c r="N42" s="74">
        <f>GL(C42,D42,B42,E42,C43,D43)</f>
        <v>0</v>
      </c>
    </row>
    <row r="43" spans="1:14" ht="15.75" hidden="1" customHeight="1" x14ac:dyDescent="0.25">
      <c r="B43" s="69" t="s">
        <v>79</v>
      </c>
      <c r="C43" s="58"/>
      <c r="D43" s="58"/>
      <c r="E43" s="69" t="s">
        <v>79</v>
      </c>
    </row>
    <row r="44" spans="1:14" ht="15.75" customHeight="1" x14ac:dyDescent="0.25"/>
  </sheetData>
  <sheetProtection sheet="1" objects="1" scenarios="1" formatCells="0" formatColumns="0" formatRows="0"/>
  <sortState caseSensitive="1" ref="N14:V18">
    <sortCondition descending="1" ref="O14:O18"/>
    <sortCondition descending="1" ref="V14:V18"/>
    <sortCondition descending="1" ref="T14:T18"/>
    <sortCondition descending="1" ref="U14:U18"/>
  </sortState>
  <mergeCells count="8">
    <mergeCell ref="B25:E25"/>
    <mergeCell ref="C12:D12"/>
    <mergeCell ref="B1:K1"/>
    <mergeCell ref="X2:AG3"/>
    <mergeCell ref="X11:AG12"/>
    <mergeCell ref="M2:V3"/>
    <mergeCell ref="M11:V12"/>
    <mergeCell ref="I12:J12"/>
  </mergeCells>
  <conditionalFormatting sqref="C13:D22">
    <cfRule type="notContainsBlanks" dxfId="3" priority="5" stopIfTrue="1">
      <formula>LEN(TRIM(C13))&gt;0</formula>
    </cfRule>
    <cfRule type="containsBlanks" priority="6" stopIfTrue="1">
      <formula>LEN(TRIM(C13))=0</formula>
    </cfRule>
  </conditionalFormatting>
  <conditionalFormatting sqref="C26:D43">
    <cfRule type="notContainsBlanks" dxfId="2" priority="1" stopIfTrue="1">
      <formula>LEN(TRIM(C26))&gt;0</formula>
    </cfRule>
    <cfRule type="containsBlanks" priority="2" stopIfTrue="1">
      <formula>LEN(TRIM(C26))=0</formula>
    </cfRule>
  </conditionalFormatting>
  <conditionalFormatting sqref="I13:J22">
    <cfRule type="notContainsBlanks" dxfId="1" priority="3" stopIfTrue="1">
      <formula>LEN(TRIM(I13))&gt;0</formula>
    </cfRule>
    <cfRule type="containsBlanks" priority="4" stopIfTrue="1">
      <formula>LEN(TRIM(I13))=0</formula>
    </cfRule>
  </conditionalFormatting>
  <pageMargins left="0.7" right="0.7" top="0.75" bottom="0.75" header="0.3" footer="0.3"/>
  <pageSetup paperSize="9" scale="58" orientation="portrait" r:id="rId1"/>
  <colBreaks count="1" manualBreakCount="1">
    <brk id="22" max="1048575" man="1"/>
  </colBreaks>
  <ignoredErrors>
    <ignoredError sqref="Z7:AG7 Z16:AG16 Z18:AG18 Z17:AA17 AC17:AG17 Z9:AG9 Z8:AB8 AC8:AG8 Z5:AD5 AE5:AG5 Z6:AC6 AE6:AG6 Z14:AD14 AE14:AG14 Z15:AD15 AE15:AG15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rrouge">
                <anchor moveWithCells="1" sizeWithCells="1">
                  <from>
                    <xdr:col>11</xdr:col>
                    <xdr:colOff>247650</xdr:colOff>
                    <xdr:row>18</xdr:row>
                    <xdr:rowOff>95250</xdr:rowOff>
                  </from>
                  <to>
                    <xdr:col>14</xdr:col>
                    <xdr:colOff>200025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ROUGE">
                <anchor moveWithCells="1" sizeWithCells="1">
                  <from>
                    <xdr:col>13</xdr:col>
                    <xdr:colOff>257175</xdr:colOff>
                    <xdr:row>21</xdr:row>
                    <xdr:rowOff>9525</xdr:rowOff>
                  </from>
                  <to>
                    <xdr:col>13</xdr:col>
                    <xdr:colOff>1019175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asserjaune">
                <anchor moveWithCells="1" sizeWithCells="1">
                  <from>
                    <xdr:col>15</xdr:col>
                    <xdr:colOff>38100</xdr:colOff>
                    <xdr:row>18</xdr:row>
                    <xdr:rowOff>85725</xdr:rowOff>
                  </from>
                  <to>
                    <xdr:col>21</xdr:col>
                    <xdr:colOff>247650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AZJAUNE">
                <anchor moveWithCells="1" sizeWithCells="1">
                  <from>
                    <xdr:col>16</xdr:col>
                    <xdr:colOff>171450</xdr:colOff>
                    <xdr:row>21</xdr:row>
                    <xdr:rowOff>28575</xdr:rowOff>
                  </from>
                  <to>
                    <xdr:col>19</xdr:col>
                    <xdr:colOff>104775</xdr:colOff>
                    <xdr:row>22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Données!$A$2:$A$11</xm:f>
          </x14:formula1>
          <xm:sqref>F26:F41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1"/>
  <sheetViews>
    <sheetView showGridLines="0" showRowColHeaders="0" showRuler="0" zoomScaleNormal="100" workbookViewId="0">
      <selection activeCell="A11" sqref="A11"/>
    </sheetView>
  </sheetViews>
  <sheetFormatPr baseColWidth="10" defaultRowHeight="15" x14ac:dyDescent="0.25"/>
  <cols>
    <col min="1" max="1" width="20.75" customWidth="1"/>
    <col min="2" max="5" width="5.625" customWidth="1"/>
    <col min="8" max="8" width="4.625" customWidth="1"/>
    <col min="9" max="9" width="21.75" bestFit="1" customWidth="1"/>
  </cols>
  <sheetData>
    <row r="1" spans="1:10" ht="15.75" thickBot="1" x14ac:dyDescent="0.3"/>
    <row r="2" spans="1:10" x14ac:dyDescent="0.25">
      <c r="A2" s="32" t="s">
        <v>13</v>
      </c>
      <c r="F2" s="29" t="s">
        <v>63</v>
      </c>
      <c r="G2" s="25">
        <v>4</v>
      </c>
      <c r="I2" s="53" t="s">
        <v>75</v>
      </c>
      <c r="J2" s="52">
        <v>0.375</v>
      </c>
    </row>
    <row r="3" spans="1:10" x14ac:dyDescent="0.25">
      <c r="A3" s="32" t="s">
        <v>12</v>
      </c>
      <c r="F3" s="30" t="s">
        <v>64</v>
      </c>
      <c r="G3" s="26">
        <v>2</v>
      </c>
      <c r="I3" s="54" t="s">
        <v>76</v>
      </c>
      <c r="J3" s="52">
        <v>1.0416666666666666E-2</v>
      </c>
    </row>
    <row r="4" spans="1:10" x14ac:dyDescent="0.25">
      <c r="A4" s="32" t="s">
        <v>11</v>
      </c>
      <c r="F4" s="30" t="s">
        <v>65</v>
      </c>
      <c r="G4" s="27">
        <v>1</v>
      </c>
      <c r="I4" s="54" t="s">
        <v>77</v>
      </c>
      <c r="J4" s="52">
        <v>0.58333333333333337</v>
      </c>
    </row>
    <row r="5" spans="1:10" ht="15.75" thickBot="1" x14ac:dyDescent="0.3">
      <c r="A5" s="32" t="s">
        <v>30</v>
      </c>
      <c r="F5" s="31" t="s">
        <v>66</v>
      </c>
      <c r="G5" s="28">
        <v>0</v>
      </c>
      <c r="I5" s="55" t="s">
        <v>78</v>
      </c>
      <c r="J5" s="52">
        <v>1.0416666666666666E-2</v>
      </c>
    </row>
    <row r="6" spans="1:10" x14ac:dyDescent="0.25">
      <c r="A6" s="32" t="s">
        <v>29</v>
      </c>
    </row>
    <row r="7" spans="1:10" x14ac:dyDescent="0.25">
      <c r="A7" s="32" t="s">
        <v>0</v>
      </c>
    </row>
    <row r="8" spans="1:10" x14ac:dyDescent="0.25">
      <c r="A8" s="32" t="s">
        <v>26</v>
      </c>
    </row>
    <row r="9" spans="1:10" x14ac:dyDescent="0.25">
      <c r="A9" s="32" t="s">
        <v>27</v>
      </c>
    </row>
    <row r="10" spans="1:10" x14ac:dyDescent="0.25">
      <c r="A10" s="32" t="s">
        <v>28</v>
      </c>
    </row>
    <row r="11" spans="1:10" x14ac:dyDescent="0.25">
      <c r="A11" s="32" t="s">
        <v>25</v>
      </c>
    </row>
  </sheetData>
  <sheetProtection formatCells="0" formatColumns="0" formatRows="0"/>
  <conditionalFormatting sqref="G2:G5">
    <cfRule type="containsBlanks" dxfId="0" priority="2">
      <formula>LEN(TRIM(G2))=0</formula>
    </cfRule>
  </conditionalFormatting>
  <dataValidations count="2">
    <dataValidation type="list" allowBlank="1" showInputMessage="1" showErrorMessage="1" sqref="E16">
      <formula1>$A$2:$A$11</formula1>
    </dataValidation>
    <dataValidation type="time" errorStyle="information" allowBlank="1" showErrorMessage="1" sqref="F4">
      <formula1>K1048572</formula1>
      <formula2>K284</formula2>
    </dataValidation>
  </dataValidations>
  <pageMargins left="0.7" right="0.7" top="0.75" bottom="0.75" header="0.3" footer="0.3"/>
  <pageSetup paperSize="9" scale="7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Données</vt:lpstr>
      <vt:lpstr>liste</vt:lpstr>
      <vt:lpstr>liste1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cindy beauge</cp:lastModifiedBy>
  <dcterms:created xsi:type="dcterms:W3CDTF">2018-05-02T08:21:25Z</dcterms:created>
  <dcterms:modified xsi:type="dcterms:W3CDTF">2018-05-06T21:52:43Z</dcterms:modified>
</cp:coreProperties>
</file>