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otte\Desktop\"/>
    </mc:Choice>
  </mc:AlternateContent>
  <bookViews>
    <workbookView xWindow="0" yWindow="0" windowWidth="23040" windowHeight="8256"/>
  </bookViews>
  <sheets>
    <sheet name="2016" sheetId="1" r:id="rId1"/>
  </sheets>
  <externalReferences>
    <externalReference r:id="rId2"/>
  </externalReferences>
  <definedNames>
    <definedName name="_xlnm._FilterDatabase" localSheetId="0" hidden="1">'2016'!$A$5:$Z$378</definedName>
    <definedName name="_xlnm.Print_Area" localSheetId="0">'2016'!$A$5:$Z$378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H6" i="1"/>
  <c r="I6" i="1" s="1"/>
  <c r="K6" i="1"/>
  <c r="O6" i="1"/>
  <c r="R6" i="1" s="1"/>
  <c r="S6" i="1"/>
  <c r="T6" i="1"/>
  <c r="W6" i="1" s="1"/>
  <c r="Z6" i="1"/>
  <c r="C7" i="1"/>
  <c r="D7" i="1"/>
  <c r="E7" i="1"/>
  <c r="F7" i="1"/>
  <c r="H7" i="1"/>
  <c r="I7" i="1" s="1"/>
  <c r="K7" i="1"/>
  <c r="O7" i="1"/>
  <c r="S7" i="1" s="1"/>
  <c r="Q7" i="1"/>
  <c r="R7" i="1"/>
  <c r="T7" i="1"/>
  <c r="W7" i="1" s="1"/>
  <c r="Z7" i="1"/>
  <c r="C8" i="1"/>
  <c r="D8" i="1"/>
  <c r="E8" i="1"/>
  <c r="F8" i="1"/>
  <c r="G8" i="1" s="1"/>
  <c r="H8" i="1"/>
  <c r="I8" i="1" s="1"/>
  <c r="K8" i="1"/>
  <c r="O8" i="1"/>
  <c r="Q8" i="1"/>
  <c r="R8" i="1"/>
  <c r="S8" i="1"/>
  <c r="T8" i="1"/>
  <c r="W8" i="1" s="1"/>
  <c r="Z8" i="1"/>
  <c r="C9" i="1"/>
  <c r="D9" i="1"/>
  <c r="E9" i="1"/>
  <c r="F9" i="1"/>
  <c r="G9" i="1" s="1"/>
  <c r="H9" i="1"/>
  <c r="I9" i="1" s="1"/>
  <c r="K9" i="1"/>
  <c r="O9" i="1"/>
  <c r="R9" i="1" s="1"/>
  <c r="S9" i="1"/>
  <c r="T9" i="1"/>
  <c r="W9" i="1" s="1"/>
  <c r="Z9" i="1"/>
  <c r="C10" i="1"/>
  <c r="D10" i="1"/>
  <c r="E10" i="1"/>
  <c r="F10" i="1"/>
  <c r="G10" i="1" s="1"/>
  <c r="H10" i="1"/>
  <c r="I10" i="1" s="1"/>
  <c r="K10" i="1"/>
  <c r="O10" i="1"/>
  <c r="T10" i="1"/>
  <c r="W10" i="1" s="1"/>
  <c r="Z10" i="1"/>
  <c r="C11" i="1"/>
  <c r="D11" i="1"/>
  <c r="E11" i="1"/>
  <c r="F11" i="1"/>
  <c r="G11" i="1" s="1"/>
  <c r="H11" i="1"/>
  <c r="I11" i="1" s="1"/>
  <c r="K11" i="1"/>
  <c r="O11" i="1"/>
  <c r="S11" i="1" s="1"/>
  <c r="Q11" i="1"/>
  <c r="R11" i="1"/>
  <c r="T11" i="1"/>
  <c r="W11" i="1" s="1"/>
  <c r="Z11" i="1"/>
  <c r="C12" i="1"/>
  <c r="D12" i="1"/>
  <c r="E12" i="1"/>
  <c r="F12" i="1"/>
  <c r="G12" i="1" s="1"/>
  <c r="H12" i="1"/>
  <c r="I12" i="1"/>
  <c r="K12" i="1"/>
  <c r="O12" i="1"/>
  <c r="Q12" i="1"/>
  <c r="R12" i="1"/>
  <c r="S12" i="1"/>
  <c r="T12" i="1"/>
  <c r="W12" i="1"/>
  <c r="Z12" i="1"/>
  <c r="C13" i="1"/>
  <c r="D13" i="1"/>
  <c r="E13" i="1"/>
  <c r="F13" i="1"/>
  <c r="G13" i="1" s="1"/>
  <c r="H13" i="1"/>
  <c r="I13" i="1" s="1"/>
  <c r="K13" i="1"/>
  <c r="O13" i="1"/>
  <c r="Q13" i="1" s="1"/>
  <c r="R13" i="1"/>
  <c r="S13" i="1"/>
  <c r="T13" i="1"/>
  <c r="W13" i="1" s="1"/>
  <c r="Z13" i="1"/>
  <c r="C14" i="1"/>
  <c r="D14" i="1"/>
  <c r="E14" i="1"/>
  <c r="F14" i="1"/>
  <c r="G14" i="1" s="1"/>
  <c r="H14" i="1"/>
  <c r="I14" i="1" s="1"/>
  <c r="K14" i="1"/>
  <c r="O14" i="1"/>
  <c r="T14" i="1"/>
  <c r="W14" i="1" s="1"/>
  <c r="Z14" i="1"/>
  <c r="C15" i="1"/>
  <c r="D15" i="1"/>
  <c r="E15" i="1"/>
  <c r="F15" i="1"/>
  <c r="G15" i="1"/>
  <c r="H15" i="1"/>
  <c r="I15" i="1" s="1"/>
  <c r="K15" i="1"/>
  <c r="O15" i="1"/>
  <c r="S15" i="1" s="1"/>
  <c r="Q15" i="1"/>
  <c r="R15" i="1"/>
  <c r="T15" i="1"/>
  <c r="W15" i="1" s="1"/>
  <c r="Z15" i="1"/>
  <c r="C16" i="1"/>
  <c r="D16" i="1"/>
  <c r="E16" i="1"/>
  <c r="F16" i="1"/>
  <c r="G16" i="1" s="1"/>
  <c r="H16" i="1"/>
  <c r="I16" i="1" s="1"/>
  <c r="K16" i="1"/>
  <c r="O16" i="1"/>
  <c r="Q16" i="1"/>
  <c r="R16" i="1"/>
  <c r="S16" i="1"/>
  <c r="T16" i="1"/>
  <c r="W16" i="1"/>
  <c r="Z16" i="1"/>
  <c r="C17" i="1"/>
  <c r="D17" i="1"/>
  <c r="E17" i="1"/>
  <c r="F17" i="1"/>
  <c r="G17" i="1" s="1"/>
  <c r="H17" i="1"/>
  <c r="I17" i="1"/>
  <c r="K17" i="1"/>
  <c r="O17" i="1"/>
  <c r="Q17" i="1" s="1"/>
  <c r="R17" i="1"/>
  <c r="S17" i="1"/>
  <c r="T17" i="1"/>
  <c r="W17" i="1" s="1"/>
  <c r="Z17" i="1"/>
  <c r="C18" i="1"/>
  <c r="D18" i="1"/>
  <c r="E18" i="1"/>
  <c r="F18" i="1"/>
  <c r="G18" i="1" s="1"/>
  <c r="H18" i="1"/>
  <c r="I18" i="1" s="1"/>
  <c r="K18" i="1"/>
  <c r="O18" i="1"/>
  <c r="T18" i="1"/>
  <c r="W18" i="1" s="1"/>
  <c r="Z18" i="1"/>
  <c r="C19" i="1"/>
  <c r="D19" i="1"/>
  <c r="E19" i="1"/>
  <c r="F19" i="1"/>
  <c r="G19" i="1" s="1"/>
  <c r="H19" i="1"/>
  <c r="I19" i="1" s="1"/>
  <c r="N19" i="1"/>
  <c r="R19" i="1" s="1"/>
  <c r="O19" i="1"/>
  <c r="Q19" i="1" s="1"/>
  <c r="T19" i="1"/>
  <c r="W19" i="1" s="1"/>
  <c r="Z19" i="1"/>
  <c r="C20" i="1"/>
  <c r="D20" i="1"/>
  <c r="E20" i="1"/>
  <c r="F20" i="1"/>
  <c r="G20" i="1" s="1"/>
  <c r="H20" i="1"/>
  <c r="I20" i="1" s="1"/>
  <c r="K20" i="1"/>
  <c r="N20" i="1"/>
  <c r="O20" i="1"/>
  <c r="P20" i="1"/>
  <c r="Q20" i="1" s="1"/>
  <c r="S20" i="1"/>
  <c r="T20" i="1"/>
  <c r="W20" i="1" s="1"/>
  <c r="Z20" i="1"/>
  <c r="C21" i="1"/>
  <c r="D21" i="1"/>
  <c r="E21" i="1"/>
  <c r="F21" i="1"/>
  <c r="G21" i="1" s="1"/>
  <c r="H21" i="1"/>
  <c r="I21" i="1" s="1"/>
  <c r="N21" i="1"/>
  <c r="O21" i="1"/>
  <c r="T21" i="1"/>
  <c r="W21" i="1" s="1"/>
  <c r="Z21" i="1"/>
  <c r="C22" i="1"/>
  <c r="D22" i="1"/>
  <c r="E22" i="1"/>
  <c r="F22" i="1"/>
  <c r="G22" i="1" s="1"/>
  <c r="H22" i="1"/>
  <c r="I22" i="1"/>
  <c r="K22" i="1"/>
  <c r="N22" i="1"/>
  <c r="O22" i="1"/>
  <c r="R22" i="1" s="1"/>
  <c r="P22" i="1"/>
  <c r="Q22" i="1" s="1"/>
  <c r="S22" i="1"/>
  <c r="T22" i="1"/>
  <c r="W22" i="1" s="1"/>
  <c r="Z22" i="1"/>
  <c r="C23" i="1"/>
  <c r="D23" i="1"/>
  <c r="E23" i="1"/>
  <c r="F23" i="1"/>
  <c r="G23" i="1"/>
  <c r="H23" i="1"/>
  <c r="I23" i="1" s="1"/>
  <c r="N23" i="1"/>
  <c r="O23" i="1"/>
  <c r="R23" i="1"/>
  <c r="T23" i="1"/>
  <c r="W23" i="1" s="1"/>
  <c r="Z23" i="1"/>
  <c r="C24" i="1"/>
  <c r="D24" i="1"/>
  <c r="E24" i="1"/>
  <c r="F24" i="1"/>
  <c r="G24" i="1" s="1"/>
  <c r="H24" i="1"/>
  <c r="I24" i="1" s="1"/>
  <c r="K24" i="1"/>
  <c r="N24" i="1"/>
  <c r="O24" i="1"/>
  <c r="R24" i="1" s="1"/>
  <c r="P24" i="1"/>
  <c r="Q24" i="1"/>
  <c r="S24" i="1"/>
  <c r="T24" i="1"/>
  <c r="W24" i="1" s="1"/>
  <c r="Z24" i="1"/>
  <c r="C25" i="1"/>
  <c r="D25" i="1"/>
  <c r="E25" i="1"/>
  <c r="F25" i="1"/>
  <c r="G25" i="1" s="1"/>
  <c r="H25" i="1"/>
  <c r="I25" i="1" s="1"/>
  <c r="N25" i="1"/>
  <c r="O25" i="1"/>
  <c r="R25" i="1"/>
  <c r="T25" i="1"/>
  <c r="W25" i="1" s="1"/>
  <c r="Z25" i="1"/>
  <c r="C26" i="1"/>
  <c r="D26" i="1"/>
  <c r="E26" i="1"/>
  <c r="F26" i="1"/>
  <c r="G26" i="1" s="1"/>
  <c r="H26" i="1"/>
  <c r="I26" i="1"/>
  <c r="K26" i="1"/>
  <c r="N26" i="1"/>
  <c r="O26" i="1"/>
  <c r="R26" i="1" s="1"/>
  <c r="P26" i="1"/>
  <c r="Q26" i="1"/>
  <c r="S26" i="1"/>
  <c r="T26" i="1"/>
  <c r="W26" i="1" s="1"/>
  <c r="Z26" i="1"/>
  <c r="C27" i="1"/>
  <c r="D27" i="1"/>
  <c r="E27" i="1"/>
  <c r="F27" i="1"/>
  <c r="G27" i="1" s="1"/>
  <c r="H27" i="1"/>
  <c r="I27" i="1" s="1"/>
  <c r="N27" i="1"/>
  <c r="O27" i="1"/>
  <c r="T27" i="1"/>
  <c r="W27" i="1" s="1"/>
  <c r="Z27" i="1"/>
  <c r="C28" i="1"/>
  <c r="D28" i="1"/>
  <c r="E28" i="1"/>
  <c r="F28" i="1"/>
  <c r="G28" i="1" s="1"/>
  <c r="H28" i="1"/>
  <c r="I28" i="1"/>
  <c r="K28" i="1"/>
  <c r="N28" i="1"/>
  <c r="O28" i="1"/>
  <c r="R28" i="1" s="1"/>
  <c r="P28" i="1"/>
  <c r="Q28" i="1" s="1"/>
  <c r="S28" i="1"/>
  <c r="T28" i="1"/>
  <c r="W28" i="1" s="1"/>
  <c r="Z28" i="1"/>
  <c r="C29" i="1"/>
  <c r="D29" i="1"/>
  <c r="E29" i="1"/>
  <c r="F29" i="1"/>
  <c r="G29" i="1"/>
  <c r="H29" i="1"/>
  <c r="I29" i="1" s="1"/>
  <c r="N29" i="1"/>
  <c r="O29" i="1"/>
  <c r="T29" i="1"/>
  <c r="W29" i="1" s="1"/>
  <c r="Z29" i="1"/>
  <c r="C30" i="1"/>
  <c r="D30" i="1"/>
  <c r="E30" i="1"/>
  <c r="F30" i="1"/>
  <c r="G30" i="1" s="1"/>
  <c r="H30" i="1"/>
  <c r="I30" i="1" s="1"/>
  <c r="K30" i="1"/>
  <c r="N30" i="1"/>
  <c r="O30" i="1"/>
  <c r="R30" i="1" s="1"/>
  <c r="P30" i="1"/>
  <c r="Q30" i="1" s="1"/>
  <c r="S30" i="1"/>
  <c r="T30" i="1"/>
  <c r="W30" i="1" s="1"/>
  <c r="Z30" i="1"/>
  <c r="C31" i="1"/>
  <c r="D31" i="1"/>
  <c r="E31" i="1"/>
  <c r="F31" i="1"/>
  <c r="G31" i="1"/>
  <c r="H31" i="1"/>
  <c r="I31" i="1" s="1"/>
  <c r="N31" i="1"/>
  <c r="R31" i="1" s="1"/>
  <c r="O31" i="1"/>
  <c r="Q31" i="1" s="1"/>
  <c r="T31" i="1"/>
  <c r="W31" i="1" s="1"/>
  <c r="Z31" i="1"/>
  <c r="C32" i="1"/>
  <c r="D32" i="1"/>
  <c r="E32" i="1"/>
  <c r="F32" i="1"/>
  <c r="G32" i="1" s="1"/>
  <c r="H32" i="1"/>
  <c r="I32" i="1" s="1"/>
  <c r="K32" i="1"/>
  <c r="N32" i="1"/>
  <c r="O32" i="1"/>
  <c r="R32" i="1" s="1"/>
  <c r="P32" i="1"/>
  <c r="Q32" i="1"/>
  <c r="S32" i="1"/>
  <c r="T32" i="1"/>
  <c r="W32" i="1" s="1"/>
  <c r="Z32" i="1"/>
  <c r="C33" i="1"/>
  <c r="D33" i="1"/>
  <c r="E33" i="1"/>
  <c r="F33" i="1"/>
  <c r="G33" i="1" s="1"/>
  <c r="H33" i="1"/>
  <c r="I33" i="1" s="1"/>
  <c r="N33" i="1"/>
  <c r="R33" i="1" s="1"/>
  <c r="O33" i="1"/>
  <c r="Q33" i="1" s="1"/>
  <c r="T33" i="1"/>
  <c r="W33" i="1" s="1"/>
  <c r="Z33" i="1"/>
  <c r="C34" i="1"/>
  <c r="D34" i="1"/>
  <c r="E34" i="1"/>
  <c r="F34" i="1"/>
  <c r="G34" i="1" s="1"/>
  <c r="H34" i="1"/>
  <c r="I34" i="1" s="1"/>
  <c r="K34" i="1"/>
  <c r="N34" i="1"/>
  <c r="O34" i="1"/>
  <c r="R34" i="1" s="1"/>
  <c r="P34" i="1"/>
  <c r="Q34" i="1"/>
  <c r="S34" i="1"/>
  <c r="T34" i="1"/>
  <c r="W34" i="1" s="1"/>
  <c r="Z34" i="1"/>
  <c r="C35" i="1"/>
  <c r="D35" i="1"/>
  <c r="E35" i="1"/>
  <c r="F35" i="1"/>
  <c r="G35" i="1" s="1"/>
  <c r="H35" i="1"/>
  <c r="I35" i="1" s="1"/>
  <c r="N35" i="1"/>
  <c r="R35" i="1" s="1"/>
  <c r="O35" i="1"/>
  <c r="Q35" i="1" s="1"/>
  <c r="T35" i="1"/>
  <c r="W35" i="1" s="1"/>
  <c r="Z35" i="1"/>
  <c r="C36" i="1"/>
  <c r="D36" i="1"/>
  <c r="E36" i="1"/>
  <c r="F36" i="1"/>
  <c r="G36" i="1" s="1"/>
  <c r="H36" i="1"/>
  <c r="I36" i="1" s="1"/>
  <c r="K36" i="1"/>
  <c r="N36" i="1"/>
  <c r="O36" i="1"/>
  <c r="R36" i="1" s="1"/>
  <c r="P36" i="1"/>
  <c r="Q36" i="1"/>
  <c r="S36" i="1"/>
  <c r="T36" i="1"/>
  <c r="W36" i="1" s="1"/>
  <c r="Z36" i="1"/>
  <c r="C37" i="1"/>
  <c r="D37" i="1"/>
  <c r="E37" i="1"/>
  <c r="F37" i="1"/>
  <c r="G37" i="1" s="1"/>
  <c r="H37" i="1"/>
  <c r="I37" i="1" s="1"/>
  <c r="N37" i="1"/>
  <c r="R37" i="1" s="1"/>
  <c r="O37" i="1"/>
  <c r="Q37" i="1" s="1"/>
  <c r="T37" i="1"/>
  <c r="W37" i="1"/>
  <c r="Z37" i="1"/>
  <c r="C38" i="1"/>
  <c r="D38" i="1"/>
  <c r="E38" i="1"/>
  <c r="F38" i="1"/>
  <c r="G38" i="1" s="1"/>
  <c r="H38" i="1"/>
  <c r="I38" i="1" s="1"/>
  <c r="K38" i="1"/>
  <c r="N38" i="1"/>
  <c r="O38" i="1"/>
  <c r="R38" i="1" s="1"/>
  <c r="P38" i="1"/>
  <c r="Q38" i="1"/>
  <c r="S38" i="1"/>
  <c r="T38" i="1"/>
  <c r="W38" i="1" s="1"/>
  <c r="Z38" i="1"/>
  <c r="C39" i="1"/>
  <c r="D39" i="1"/>
  <c r="E39" i="1"/>
  <c r="F39" i="1"/>
  <c r="G39" i="1" s="1"/>
  <c r="H39" i="1"/>
  <c r="I39" i="1" s="1"/>
  <c r="N39" i="1"/>
  <c r="R39" i="1" s="1"/>
  <c r="O39" i="1"/>
  <c r="Q39" i="1" s="1"/>
  <c r="T39" i="1"/>
  <c r="W39" i="1" s="1"/>
  <c r="Z39" i="1"/>
  <c r="C40" i="1"/>
  <c r="D40" i="1"/>
  <c r="E40" i="1"/>
  <c r="F40" i="1"/>
  <c r="G40" i="1" s="1"/>
  <c r="H40" i="1"/>
  <c r="I40" i="1" s="1"/>
  <c r="K40" i="1"/>
  <c r="N40" i="1"/>
  <c r="O40" i="1"/>
  <c r="R40" i="1" s="1"/>
  <c r="P40" i="1"/>
  <c r="Q40" i="1"/>
  <c r="S40" i="1"/>
  <c r="T40" i="1"/>
  <c r="W40" i="1" s="1"/>
  <c r="Z40" i="1"/>
  <c r="C41" i="1"/>
  <c r="D41" i="1"/>
  <c r="E41" i="1"/>
  <c r="F41" i="1"/>
  <c r="G41" i="1" s="1"/>
  <c r="H41" i="1"/>
  <c r="I41" i="1" s="1"/>
  <c r="N41" i="1"/>
  <c r="R41" i="1" s="1"/>
  <c r="O41" i="1"/>
  <c r="Q41" i="1" s="1"/>
  <c r="T41" i="1"/>
  <c r="W41" i="1" s="1"/>
  <c r="Z41" i="1"/>
  <c r="C42" i="1"/>
  <c r="D42" i="1"/>
  <c r="E42" i="1"/>
  <c r="F42" i="1"/>
  <c r="G42" i="1" s="1"/>
  <c r="H42" i="1"/>
  <c r="I42" i="1" s="1"/>
  <c r="K42" i="1"/>
  <c r="N42" i="1"/>
  <c r="O42" i="1"/>
  <c r="R42" i="1" s="1"/>
  <c r="P42" i="1"/>
  <c r="Q42" i="1"/>
  <c r="S42" i="1"/>
  <c r="T42" i="1"/>
  <c r="W42" i="1" s="1"/>
  <c r="Z42" i="1"/>
  <c r="C43" i="1"/>
  <c r="D43" i="1"/>
  <c r="E43" i="1"/>
  <c r="F43" i="1"/>
  <c r="G43" i="1" s="1"/>
  <c r="H43" i="1"/>
  <c r="I43" i="1" s="1"/>
  <c r="N43" i="1"/>
  <c r="R43" i="1" s="1"/>
  <c r="O43" i="1"/>
  <c r="Q43" i="1" s="1"/>
  <c r="T43" i="1"/>
  <c r="W43" i="1" s="1"/>
  <c r="Z43" i="1"/>
  <c r="C44" i="1"/>
  <c r="D44" i="1"/>
  <c r="E44" i="1"/>
  <c r="F44" i="1"/>
  <c r="G44" i="1" s="1"/>
  <c r="H44" i="1"/>
  <c r="I44" i="1" s="1"/>
  <c r="K44" i="1"/>
  <c r="N44" i="1"/>
  <c r="O44" i="1"/>
  <c r="R44" i="1" s="1"/>
  <c r="P44" i="1"/>
  <c r="Q44" i="1"/>
  <c r="S44" i="1"/>
  <c r="T44" i="1"/>
  <c r="W44" i="1" s="1"/>
  <c r="Z44" i="1"/>
  <c r="C45" i="1"/>
  <c r="D45" i="1"/>
  <c r="E45" i="1"/>
  <c r="F45" i="1"/>
  <c r="G45" i="1" s="1"/>
  <c r="H45" i="1"/>
  <c r="I45" i="1" s="1"/>
  <c r="N45" i="1"/>
  <c r="R45" i="1" s="1"/>
  <c r="O45" i="1"/>
  <c r="Q45" i="1" s="1"/>
  <c r="T45" i="1"/>
  <c r="W45" i="1" s="1"/>
  <c r="Z45" i="1"/>
  <c r="C46" i="1"/>
  <c r="D46" i="1"/>
  <c r="E46" i="1"/>
  <c r="F46" i="1"/>
  <c r="G46" i="1" s="1"/>
  <c r="H46" i="1"/>
  <c r="I46" i="1" s="1"/>
  <c r="K46" i="1"/>
  <c r="N46" i="1"/>
  <c r="O46" i="1"/>
  <c r="R46" i="1" s="1"/>
  <c r="P46" i="1"/>
  <c r="Q46" i="1"/>
  <c r="S46" i="1"/>
  <c r="T46" i="1"/>
  <c r="W46" i="1" s="1"/>
  <c r="Z46" i="1"/>
  <c r="C47" i="1"/>
  <c r="D47" i="1"/>
  <c r="E47" i="1"/>
  <c r="F47" i="1"/>
  <c r="G47" i="1" s="1"/>
  <c r="H47" i="1"/>
  <c r="I47" i="1" s="1"/>
  <c r="N47" i="1"/>
  <c r="O47" i="1"/>
  <c r="R47" i="1"/>
  <c r="T47" i="1"/>
  <c r="W47" i="1" s="1"/>
  <c r="Z47" i="1"/>
  <c r="C48" i="1"/>
  <c r="D48" i="1"/>
  <c r="E48" i="1"/>
  <c r="F48" i="1"/>
  <c r="G48" i="1" s="1"/>
  <c r="H48" i="1"/>
  <c r="I48" i="1" s="1"/>
  <c r="K48" i="1"/>
  <c r="N48" i="1"/>
  <c r="S48" i="1" s="1"/>
  <c r="O48" i="1"/>
  <c r="P48" i="1"/>
  <c r="Q48" i="1"/>
  <c r="R48" i="1"/>
  <c r="T48" i="1"/>
  <c r="W48" i="1" s="1"/>
  <c r="Z48" i="1"/>
  <c r="C49" i="1"/>
  <c r="D49" i="1"/>
  <c r="E49" i="1"/>
  <c r="F49" i="1"/>
  <c r="G49" i="1" s="1"/>
  <c r="H49" i="1"/>
  <c r="I49" i="1" s="1"/>
  <c r="N49" i="1"/>
  <c r="K49" i="1" s="1"/>
  <c r="O49" i="1"/>
  <c r="S49" i="1" s="1"/>
  <c r="R49" i="1"/>
  <c r="T49" i="1"/>
  <c r="W49" i="1" s="1"/>
  <c r="Z49" i="1"/>
  <c r="C50" i="1"/>
  <c r="D50" i="1"/>
  <c r="E50" i="1"/>
  <c r="F50" i="1"/>
  <c r="G50" i="1" s="1"/>
  <c r="H50" i="1"/>
  <c r="I50" i="1" s="1"/>
  <c r="K50" i="1"/>
  <c r="N50" i="1"/>
  <c r="S50" i="1" s="1"/>
  <c r="O50" i="1"/>
  <c r="P50" i="1"/>
  <c r="Q50" i="1" s="1"/>
  <c r="R50" i="1"/>
  <c r="T50" i="1"/>
  <c r="W50" i="1" s="1"/>
  <c r="Z50" i="1"/>
  <c r="C51" i="1"/>
  <c r="D51" i="1"/>
  <c r="E51" i="1"/>
  <c r="F51" i="1"/>
  <c r="G51" i="1" s="1"/>
  <c r="H51" i="1"/>
  <c r="I51" i="1" s="1"/>
  <c r="N51" i="1"/>
  <c r="K51" i="1" s="1"/>
  <c r="O51" i="1"/>
  <c r="T51" i="1"/>
  <c r="W51" i="1" s="1"/>
  <c r="Z51" i="1"/>
  <c r="C52" i="1"/>
  <c r="D52" i="1"/>
  <c r="E52" i="1"/>
  <c r="F52" i="1"/>
  <c r="G52" i="1" s="1"/>
  <c r="H52" i="1"/>
  <c r="I52" i="1" s="1"/>
  <c r="K52" i="1"/>
  <c r="N52" i="1"/>
  <c r="S52" i="1" s="1"/>
  <c r="O52" i="1"/>
  <c r="P52" i="1"/>
  <c r="Q52" i="1"/>
  <c r="R52" i="1"/>
  <c r="T52" i="1"/>
  <c r="W52" i="1" s="1"/>
  <c r="Z52" i="1"/>
  <c r="C53" i="1"/>
  <c r="D53" i="1"/>
  <c r="E53" i="1"/>
  <c r="F53" i="1"/>
  <c r="G53" i="1" s="1"/>
  <c r="H53" i="1"/>
  <c r="I53" i="1"/>
  <c r="N53" i="1"/>
  <c r="K53" i="1" s="1"/>
  <c r="O53" i="1"/>
  <c r="Q53" i="1" s="1"/>
  <c r="P53" i="1"/>
  <c r="R53" i="1"/>
  <c r="T53" i="1"/>
  <c r="W53" i="1" s="1"/>
  <c r="Z53" i="1"/>
  <c r="C54" i="1"/>
  <c r="D54" i="1"/>
  <c r="E54" i="1"/>
  <c r="F54" i="1"/>
  <c r="G54" i="1" s="1"/>
  <c r="H54" i="1"/>
  <c r="I54" i="1"/>
  <c r="K54" i="1"/>
  <c r="N54" i="1"/>
  <c r="O54" i="1"/>
  <c r="R54" i="1" s="1"/>
  <c r="P54" i="1"/>
  <c r="Q54" i="1"/>
  <c r="S54" i="1"/>
  <c r="T54" i="1"/>
  <c r="W54" i="1"/>
  <c r="Z54" i="1"/>
  <c r="C55" i="1"/>
  <c r="D55" i="1"/>
  <c r="E55" i="1"/>
  <c r="F55" i="1"/>
  <c r="G55" i="1" s="1"/>
  <c r="H55" i="1"/>
  <c r="I55" i="1" s="1"/>
  <c r="N55" i="1"/>
  <c r="K55" i="1" s="1"/>
  <c r="O55" i="1"/>
  <c r="S55" i="1"/>
  <c r="T55" i="1"/>
  <c r="W55" i="1" s="1"/>
  <c r="Z55" i="1"/>
  <c r="C56" i="1"/>
  <c r="D56" i="1"/>
  <c r="E56" i="1"/>
  <c r="F56" i="1"/>
  <c r="G56" i="1" s="1"/>
  <c r="H56" i="1"/>
  <c r="I56" i="1" s="1"/>
  <c r="K56" i="1"/>
  <c r="N56" i="1"/>
  <c r="O56" i="1"/>
  <c r="R56" i="1" s="1"/>
  <c r="P56" i="1"/>
  <c r="Q56" i="1"/>
  <c r="S56" i="1"/>
  <c r="T56" i="1"/>
  <c r="W56" i="1" s="1"/>
  <c r="Z56" i="1"/>
  <c r="C57" i="1"/>
  <c r="D57" i="1"/>
  <c r="E57" i="1"/>
  <c r="F57" i="1"/>
  <c r="G57" i="1" s="1"/>
  <c r="H57" i="1"/>
  <c r="I57" i="1" s="1"/>
  <c r="N57" i="1"/>
  <c r="K57" i="1" s="1"/>
  <c r="O57" i="1"/>
  <c r="S57" i="1" s="1"/>
  <c r="T57" i="1"/>
  <c r="W57" i="1" s="1"/>
  <c r="Z57" i="1"/>
  <c r="C58" i="1"/>
  <c r="D58" i="1"/>
  <c r="E58" i="1"/>
  <c r="F58" i="1"/>
  <c r="G58" i="1" s="1"/>
  <c r="H58" i="1"/>
  <c r="I58" i="1" s="1"/>
  <c r="K58" i="1"/>
  <c r="N58" i="1"/>
  <c r="O58" i="1"/>
  <c r="R58" i="1" s="1"/>
  <c r="P58" i="1"/>
  <c r="Q58" i="1"/>
  <c r="S58" i="1"/>
  <c r="T58" i="1"/>
  <c r="W58" i="1" s="1"/>
  <c r="Z58" i="1"/>
  <c r="C59" i="1"/>
  <c r="D59" i="1"/>
  <c r="E59" i="1"/>
  <c r="F59" i="1"/>
  <c r="G59" i="1" s="1"/>
  <c r="H59" i="1"/>
  <c r="I59" i="1" s="1"/>
  <c r="N59" i="1"/>
  <c r="K59" i="1" s="1"/>
  <c r="O59" i="1"/>
  <c r="S59" i="1"/>
  <c r="T59" i="1"/>
  <c r="W59" i="1" s="1"/>
  <c r="Z59" i="1"/>
  <c r="C60" i="1"/>
  <c r="D60" i="1"/>
  <c r="E60" i="1"/>
  <c r="F60" i="1"/>
  <c r="G60" i="1" s="1"/>
  <c r="H60" i="1"/>
  <c r="I60" i="1" s="1"/>
  <c r="K60" i="1"/>
  <c r="N60" i="1"/>
  <c r="O60" i="1"/>
  <c r="R60" i="1" s="1"/>
  <c r="P60" i="1"/>
  <c r="Q60" i="1" s="1"/>
  <c r="S60" i="1"/>
  <c r="T60" i="1"/>
  <c r="W60" i="1" s="1"/>
  <c r="Z60" i="1"/>
  <c r="C61" i="1"/>
  <c r="D61" i="1"/>
  <c r="E61" i="1"/>
  <c r="F61" i="1"/>
  <c r="G61" i="1" s="1"/>
  <c r="H61" i="1"/>
  <c r="I61" i="1" s="1"/>
  <c r="N61" i="1"/>
  <c r="K61" i="1" s="1"/>
  <c r="O61" i="1"/>
  <c r="S61" i="1"/>
  <c r="T61" i="1"/>
  <c r="W61" i="1"/>
  <c r="Z61" i="1"/>
  <c r="C62" i="1"/>
  <c r="D62" i="1"/>
  <c r="E62" i="1"/>
  <c r="F62" i="1"/>
  <c r="G62" i="1" s="1"/>
  <c r="H62" i="1"/>
  <c r="I62" i="1"/>
  <c r="K62" i="1"/>
  <c r="N62" i="1"/>
  <c r="O62" i="1"/>
  <c r="R62" i="1" s="1"/>
  <c r="P62" i="1"/>
  <c r="Q62" i="1"/>
  <c r="S62" i="1"/>
  <c r="T62" i="1"/>
  <c r="W62" i="1"/>
  <c r="Z62" i="1"/>
  <c r="C63" i="1"/>
  <c r="D63" i="1"/>
  <c r="E63" i="1"/>
  <c r="F63" i="1"/>
  <c r="G63" i="1" s="1"/>
  <c r="H63" i="1"/>
  <c r="I63" i="1" s="1"/>
  <c r="N63" i="1"/>
  <c r="K63" i="1" s="1"/>
  <c r="O63" i="1"/>
  <c r="S63" i="1"/>
  <c r="T63" i="1"/>
  <c r="W63" i="1" s="1"/>
  <c r="Z63" i="1"/>
  <c r="C64" i="1"/>
  <c r="D64" i="1"/>
  <c r="E64" i="1"/>
  <c r="F64" i="1"/>
  <c r="G64" i="1" s="1"/>
  <c r="H64" i="1"/>
  <c r="I64" i="1" s="1"/>
  <c r="K64" i="1"/>
  <c r="N64" i="1"/>
  <c r="O64" i="1"/>
  <c r="R64" i="1" s="1"/>
  <c r="P64" i="1"/>
  <c r="Q64" i="1"/>
  <c r="S64" i="1"/>
  <c r="T64" i="1"/>
  <c r="W64" i="1" s="1"/>
  <c r="Z64" i="1"/>
  <c r="C65" i="1"/>
  <c r="D65" i="1"/>
  <c r="E65" i="1"/>
  <c r="F65" i="1"/>
  <c r="G65" i="1" s="1"/>
  <c r="H65" i="1"/>
  <c r="I65" i="1" s="1"/>
  <c r="N65" i="1"/>
  <c r="K65" i="1" s="1"/>
  <c r="O65" i="1"/>
  <c r="S65" i="1" s="1"/>
  <c r="T65" i="1"/>
  <c r="W65" i="1" s="1"/>
  <c r="Z65" i="1"/>
  <c r="C66" i="1"/>
  <c r="D66" i="1"/>
  <c r="E66" i="1"/>
  <c r="F66" i="1"/>
  <c r="G66" i="1" s="1"/>
  <c r="H66" i="1"/>
  <c r="I66" i="1"/>
  <c r="K66" i="1"/>
  <c r="N66" i="1"/>
  <c r="O66" i="1"/>
  <c r="R66" i="1" s="1"/>
  <c r="P66" i="1"/>
  <c r="Q66" i="1"/>
  <c r="S66" i="1"/>
  <c r="T66" i="1"/>
  <c r="W66" i="1"/>
  <c r="Z66" i="1"/>
  <c r="C67" i="1"/>
  <c r="D67" i="1"/>
  <c r="E67" i="1"/>
  <c r="F67" i="1"/>
  <c r="G67" i="1" s="1"/>
  <c r="H67" i="1"/>
  <c r="I67" i="1" s="1"/>
  <c r="N67" i="1"/>
  <c r="K67" i="1" s="1"/>
  <c r="O67" i="1"/>
  <c r="S67" i="1"/>
  <c r="T67" i="1"/>
  <c r="W67" i="1"/>
  <c r="Z67" i="1"/>
  <c r="C68" i="1"/>
  <c r="D68" i="1"/>
  <c r="E68" i="1"/>
  <c r="F68" i="1"/>
  <c r="G68" i="1" s="1"/>
  <c r="H68" i="1"/>
  <c r="I68" i="1" s="1"/>
  <c r="K68" i="1"/>
  <c r="N68" i="1"/>
  <c r="O68" i="1"/>
  <c r="R68" i="1" s="1"/>
  <c r="P68" i="1"/>
  <c r="Q68" i="1"/>
  <c r="S68" i="1"/>
  <c r="T68" i="1"/>
  <c r="W68" i="1" s="1"/>
  <c r="Z68" i="1"/>
  <c r="C69" i="1"/>
  <c r="D69" i="1"/>
  <c r="E69" i="1"/>
  <c r="F69" i="1"/>
  <c r="G69" i="1" s="1"/>
  <c r="H69" i="1"/>
  <c r="I69" i="1" s="1"/>
  <c r="N69" i="1"/>
  <c r="K69" i="1" s="1"/>
  <c r="O69" i="1"/>
  <c r="S69" i="1"/>
  <c r="T69" i="1"/>
  <c r="W69" i="1" s="1"/>
  <c r="Z69" i="1"/>
  <c r="C70" i="1"/>
  <c r="D70" i="1"/>
  <c r="E70" i="1"/>
  <c r="F70" i="1"/>
  <c r="G70" i="1" s="1"/>
  <c r="H70" i="1"/>
  <c r="I70" i="1" s="1"/>
  <c r="K70" i="1"/>
  <c r="N70" i="1"/>
  <c r="O70" i="1"/>
  <c r="P70" i="1"/>
  <c r="Q70" i="1"/>
  <c r="S70" i="1"/>
  <c r="T70" i="1"/>
  <c r="W70" i="1" s="1"/>
  <c r="Z70" i="1"/>
  <c r="C71" i="1"/>
  <c r="D71" i="1"/>
  <c r="E71" i="1"/>
  <c r="F71" i="1"/>
  <c r="G71" i="1"/>
  <c r="H71" i="1"/>
  <c r="I71" i="1" s="1"/>
  <c r="N71" i="1"/>
  <c r="K71" i="1" s="1"/>
  <c r="O71" i="1"/>
  <c r="S71" i="1"/>
  <c r="T71" i="1"/>
  <c r="W71" i="1" s="1"/>
  <c r="Z71" i="1"/>
  <c r="C72" i="1"/>
  <c r="D72" i="1"/>
  <c r="E72" i="1"/>
  <c r="F72" i="1"/>
  <c r="G72" i="1" s="1"/>
  <c r="H72" i="1"/>
  <c r="I72" i="1" s="1"/>
  <c r="K72" i="1"/>
  <c r="N72" i="1"/>
  <c r="O72" i="1"/>
  <c r="R72" i="1" s="1"/>
  <c r="P72" i="1"/>
  <c r="Q72" i="1"/>
  <c r="S72" i="1"/>
  <c r="T72" i="1"/>
  <c r="W72" i="1" s="1"/>
  <c r="Z72" i="1"/>
  <c r="C73" i="1"/>
  <c r="D73" i="1"/>
  <c r="E73" i="1"/>
  <c r="F73" i="1"/>
  <c r="G73" i="1"/>
  <c r="H73" i="1"/>
  <c r="I73" i="1" s="1"/>
  <c r="N73" i="1"/>
  <c r="K73" i="1" s="1"/>
  <c r="O73" i="1"/>
  <c r="S73" i="1" s="1"/>
  <c r="T73" i="1"/>
  <c r="W73" i="1" s="1"/>
  <c r="Z73" i="1"/>
  <c r="C74" i="1"/>
  <c r="D74" i="1"/>
  <c r="E74" i="1"/>
  <c r="F74" i="1"/>
  <c r="G74" i="1" s="1"/>
  <c r="H74" i="1"/>
  <c r="I74" i="1"/>
  <c r="K74" i="1"/>
  <c r="N74" i="1"/>
  <c r="O74" i="1"/>
  <c r="R74" i="1" s="1"/>
  <c r="P74" i="1"/>
  <c r="Q74" i="1" s="1"/>
  <c r="S74" i="1"/>
  <c r="T74" i="1"/>
  <c r="W74" i="1"/>
  <c r="Z74" i="1"/>
  <c r="C75" i="1"/>
  <c r="D75" i="1"/>
  <c r="E75" i="1"/>
  <c r="F75" i="1"/>
  <c r="G75" i="1" s="1"/>
  <c r="H75" i="1"/>
  <c r="I75" i="1" s="1"/>
  <c r="N75" i="1"/>
  <c r="K75" i="1" s="1"/>
  <c r="O75" i="1"/>
  <c r="S75" i="1"/>
  <c r="T75" i="1"/>
  <c r="W75" i="1" s="1"/>
  <c r="Z75" i="1"/>
  <c r="C76" i="1"/>
  <c r="D76" i="1"/>
  <c r="E76" i="1"/>
  <c r="F76" i="1"/>
  <c r="G76" i="1" s="1"/>
  <c r="H76" i="1"/>
  <c r="I76" i="1" s="1"/>
  <c r="K76" i="1"/>
  <c r="N76" i="1"/>
  <c r="O76" i="1"/>
  <c r="R76" i="1" s="1"/>
  <c r="P76" i="1"/>
  <c r="Q76" i="1"/>
  <c r="S76" i="1"/>
  <c r="T76" i="1"/>
  <c r="W76" i="1" s="1"/>
  <c r="Z76" i="1"/>
  <c r="C77" i="1"/>
  <c r="D77" i="1"/>
  <c r="E77" i="1"/>
  <c r="F77" i="1"/>
  <c r="G77" i="1"/>
  <c r="H77" i="1"/>
  <c r="I77" i="1" s="1"/>
  <c r="N77" i="1"/>
  <c r="K77" i="1" s="1"/>
  <c r="O77" i="1"/>
  <c r="S77" i="1"/>
  <c r="T77" i="1"/>
  <c r="W77" i="1" s="1"/>
  <c r="Z77" i="1"/>
  <c r="C78" i="1"/>
  <c r="D78" i="1"/>
  <c r="E78" i="1"/>
  <c r="F78" i="1"/>
  <c r="G78" i="1" s="1"/>
  <c r="H78" i="1"/>
  <c r="I78" i="1" s="1"/>
  <c r="K78" i="1"/>
  <c r="N78" i="1"/>
  <c r="O78" i="1"/>
  <c r="R78" i="1" s="1"/>
  <c r="P78" i="1"/>
  <c r="Q78" i="1"/>
  <c r="S78" i="1"/>
  <c r="T78" i="1"/>
  <c r="W78" i="1" s="1"/>
  <c r="Z78" i="1"/>
  <c r="C79" i="1"/>
  <c r="D79" i="1"/>
  <c r="E79" i="1"/>
  <c r="F79" i="1"/>
  <c r="G79" i="1" s="1"/>
  <c r="H79" i="1"/>
  <c r="I79" i="1" s="1"/>
  <c r="N79" i="1"/>
  <c r="K79" i="1" s="1"/>
  <c r="O79" i="1"/>
  <c r="S79" i="1"/>
  <c r="T79" i="1"/>
  <c r="W79" i="1" s="1"/>
  <c r="Z79" i="1"/>
  <c r="C80" i="1"/>
  <c r="D80" i="1"/>
  <c r="E80" i="1"/>
  <c r="F80" i="1"/>
  <c r="G80" i="1" s="1"/>
  <c r="H80" i="1"/>
  <c r="I80" i="1" s="1"/>
  <c r="K80" i="1"/>
  <c r="N80" i="1"/>
  <c r="O80" i="1"/>
  <c r="R80" i="1" s="1"/>
  <c r="P80" i="1"/>
  <c r="Q80" i="1"/>
  <c r="S80" i="1"/>
  <c r="T80" i="1"/>
  <c r="W80" i="1" s="1"/>
  <c r="Z80" i="1"/>
  <c r="C81" i="1"/>
  <c r="D81" i="1"/>
  <c r="E81" i="1"/>
  <c r="F81" i="1"/>
  <c r="G81" i="1" s="1"/>
  <c r="H81" i="1"/>
  <c r="I81" i="1" s="1"/>
  <c r="N81" i="1"/>
  <c r="K81" i="1" s="1"/>
  <c r="O81" i="1"/>
  <c r="S81" i="1" s="1"/>
  <c r="T81" i="1"/>
  <c r="W81" i="1"/>
  <c r="Z81" i="1"/>
  <c r="C82" i="1"/>
  <c r="D82" i="1"/>
  <c r="E82" i="1"/>
  <c r="F82" i="1"/>
  <c r="G82" i="1" s="1"/>
  <c r="H82" i="1"/>
  <c r="I82" i="1" s="1"/>
  <c r="K82" i="1"/>
  <c r="N82" i="1"/>
  <c r="O82" i="1"/>
  <c r="R82" i="1" s="1"/>
  <c r="P82" i="1"/>
  <c r="Q82" i="1"/>
  <c r="S82" i="1"/>
  <c r="T82" i="1"/>
  <c r="W82" i="1" s="1"/>
  <c r="Z82" i="1"/>
  <c r="C83" i="1"/>
  <c r="D83" i="1"/>
  <c r="E83" i="1"/>
  <c r="F83" i="1"/>
  <c r="G83" i="1"/>
  <c r="H83" i="1"/>
  <c r="I83" i="1" s="1"/>
  <c r="N83" i="1"/>
  <c r="K83" i="1" s="1"/>
  <c r="O83" i="1"/>
  <c r="S83" i="1"/>
  <c r="T83" i="1"/>
  <c r="W83" i="1" s="1"/>
  <c r="Z83" i="1"/>
  <c r="C84" i="1"/>
  <c r="D84" i="1"/>
  <c r="E84" i="1"/>
  <c r="F84" i="1"/>
  <c r="G84" i="1" s="1"/>
  <c r="H84" i="1"/>
  <c r="I84" i="1" s="1"/>
  <c r="K84" i="1"/>
  <c r="N84" i="1"/>
  <c r="O84" i="1"/>
  <c r="R84" i="1" s="1"/>
  <c r="P84" i="1"/>
  <c r="Q84" i="1" s="1"/>
  <c r="S84" i="1"/>
  <c r="T84" i="1"/>
  <c r="W84" i="1" s="1"/>
  <c r="Z84" i="1"/>
  <c r="C85" i="1"/>
  <c r="D85" i="1"/>
  <c r="E85" i="1"/>
  <c r="F85" i="1"/>
  <c r="G85" i="1" s="1"/>
  <c r="H85" i="1"/>
  <c r="I85" i="1" s="1"/>
  <c r="N85" i="1"/>
  <c r="K85" i="1" s="1"/>
  <c r="O85" i="1"/>
  <c r="S85" i="1"/>
  <c r="T85" i="1"/>
  <c r="W85" i="1" s="1"/>
  <c r="Z85" i="1"/>
  <c r="C86" i="1"/>
  <c r="D86" i="1"/>
  <c r="E86" i="1"/>
  <c r="F86" i="1"/>
  <c r="G86" i="1" s="1"/>
  <c r="H86" i="1"/>
  <c r="I86" i="1" s="1"/>
  <c r="K86" i="1"/>
  <c r="N86" i="1"/>
  <c r="O86" i="1"/>
  <c r="R86" i="1" s="1"/>
  <c r="P86" i="1"/>
  <c r="Q86" i="1"/>
  <c r="S86" i="1"/>
  <c r="T86" i="1"/>
  <c r="W86" i="1" s="1"/>
  <c r="Z86" i="1"/>
  <c r="C87" i="1"/>
  <c r="D87" i="1"/>
  <c r="E87" i="1"/>
  <c r="F87" i="1"/>
  <c r="G87" i="1" s="1"/>
  <c r="H87" i="1"/>
  <c r="I87" i="1" s="1"/>
  <c r="N87" i="1"/>
  <c r="K87" i="1" s="1"/>
  <c r="O87" i="1"/>
  <c r="S87" i="1"/>
  <c r="T87" i="1"/>
  <c r="W87" i="1" s="1"/>
  <c r="Z87" i="1"/>
  <c r="C88" i="1"/>
  <c r="D88" i="1"/>
  <c r="E88" i="1"/>
  <c r="F88" i="1"/>
  <c r="G88" i="1" s="1"/>
  <c r="H88" i="1"/>
  <c r="I88" i="1"/>
  <c r="K88" i="1"/>
  <c r="N88" i="1"/>
  <c r="O88" i="1"/>
  <c r="R88" i="1" s="1"/>
  <c r="P88" i="1"/>
  <c r="Q88" i="1"/>
  <c r="S88" i="1"/>
  <c r="T88" i="1"/>
  <c r="W88" i="1"/>
  <c r="Z88" i="1"/>
  <c r="C89" i="1"/>
  <c r="D89" i="1"/>
  <c r="E89" i="1"/>
  <c r="F89" i="1"/>
  <c r="G89" i="1" s="1"/>
  <c r="H89" i="1"/>
  <c r="I89" i="1" s="1"/>
  <c r="N89" i="1"/>
  <c r="K89" i="1" s="1"/>
  <c r="O89" i="1"/>
  <c r="S89" i="1" s="1"/>
  <c r="T89" i="1"/>
  <c r="W89" i="1" s="1"/>
  <c r="Z89" i="1"/>
  <c r="C90" i="1"/>
  <c r="D90" i="1"/>
  <c r="E90" i="1"/>
  <c r="F90" i="1"/>
  <c r="G90" i="1" s="1"/>
  <c r="H90" i="1"/>
  <c r="I90" i="1" s="1"/>
  <c r="K90" i="1"/>
  <c r="N90" i="1"/>
  <c r="O90" i="1"/>
  <c r="P90" i="1"/>
  <c r="Q90" i="1" s="1"/>
  <c r="S90" i="1"/>
  <c r="T90" i="1"/>
  <c r="W90" i="1" s="1"/>
  <c r="Z90" i="1"/>
  <c r="C91" i="1"/>
  <c r="D91" i="1"/>
  <c r="E91" i="1"/>
  <c r="F91" i="1"/>
  <c r="G91" i="1"/>
  <c r="H91" i="1"/>
  <c r="I91" i="1" s="1"/>
  <c r="N91" i="1"/>
  <c r="K91" i="1" s="1"/>
  <c r="O91" i="1"/>
  <c r="S91" i="1"/>
  <c r="T91" i="1"/>
  <c r="W91" i="1" s="1"/>
  <c r="Z91" i="1"/>
  <c r="C92" i="1"/>
  <c r="D92" i="1"/>
  <c r="E92" i="1"/>
  <c r="F92" i="1"/>
  <c r="G92" i="1" s="1"/>
  <c r="H92" i="1"/>
  <c r="I92" i="1"/>
  <c r="K92" i="1"/>
  <c r="N92" i="1"/>
  <c r="O92" i="1"/>
  <c r="R92" i="1" s="1"/>
  <c r="P92" i="1"/>
  <c r="Q92" i="1"/>
  <c r="S92" i="1"/>
  <c r="T92" i="1"/>
  <c r="W92" i="1"/>
  <c r="Z92" i="1"/>
  <c r="C93" i="1"/>
  <c r="D93" i="1"/>
  <c r="E93" i="1"/>
  <c r="F93" i="1"/>
  <c r="G93" i="1" s="1"/>
  <c r="H93" i="1"/>
  <c r="I93" i="1" s="1"/>
  <c r="N93" i="1"/>
  <c r="K93" i="1" s="1"/>
  <c r="O93" i="1"/>
  <c r="S93" i="1"/>
  <c r="T93" i="1"/>
  <c r="W93" i="1" s="1"/>
  <c r="Z93" i="1"/>
  <c r="C94" i="1"/>
  <c r="D94" i="1"/>
  <c r="E94" i="1"/>
  <c r="F94" i="1"/>
  <c r="G94" i="1" s="1"/>
  <c r="H94" i="1"/>
  <c r="I94" i="1" s="1"/>
  <c r="K94" i="1"/>
  <c r="N94" i="1"/>
  <c r="O94" i="1"/>
  <c r="R94" i="1" s="1"/>
  <c r="P94" i="1"/>
  <c r="Q94" i="1"/>
  <c r="S94" i="1"/>
  <c r="T94" i="1"/>
  <c r="W94" i="1" s="1"/>
  <c r="Z94" i="1"/>
  <c r="C95" i="1"/>
  <c r="D95" i="1"/>
  <c r="E95" i="1"/>
  <c r="F95" i="1"/>
  <c r="G95" i="1" s="1"/>
  <c r="H95" i="1"/>
  <c r="I95" i="1" s="1"/>
  <c r="N95" i="1"/>
  <c r="K95" i="1" s="1"/>
  <c r="O95" i="1"/>
  <c r="S95" i="1"/>
  <c r="T95" i="1"/>
  <c r="W95" i="1"/>
  <c r="Z95" i="1"/>
  <c r="C96" i="1"/>
  <c r="D96" i="1"/>
  <c r="E96" i="1"/>
  <c r="F96" i="1"/>
  <c r="G96" i="1" s="1"/>
  <c r="H96" i="1"/>
  <c r="I96" i="1" s="1"/>
  <c r="K96" i="1"/>
  <c r="N96" i="1"/>
  <c r="O96" i="1"/>
  <c r="P96" i="1"/>
  <c r="Q96" i="1"/>
  <c r="S96" i="1"/>
  <c r="T96" i="1"/>
  <c r="W96" i="1" s="1"/>
  <c r="Z96" i="1"/>
  <c r="C97" i="1"/>
  <c r="D97" i="1"/>
  <c r="E97" i="1"/>
  <c r="F97" i="1"/>
  <c r="G97" i="1"/>
  <c r="H97" i="1"/>
  <c r="I97" i="1" s="1"/>
  <c r="N97" i="1"/>
  <c r="K97" i="1" s="1"/>
  <c r="O97" i="1"/>
  <c r="S97" i="1" s="1"/>
  <c r="T97" i="1"/>
  <c r="W97" i="1" s="1"/>
  <c r="Z97" i="1"/>
  <c r="C98" i="1"/>
  <c r="D98" i="1"/>
  <c r="E98" i="1"/>
  <c r="F98" i="1"/>
  <c r="G98" i="1" s="1"/>
  <c r="H98" i="1"/>
  <c r="I98" i="1" s="1"/>
  <c r="K98" i="1"/>
  <c r="N98" i="1"/>
  <c r="O98" i="1"/>
  <c r="R98" i="1" s="1"/>
  <c r="P98" i="1"/>
  <c r="Q98" i="1"/>
  <c r="S98" i="1"/>
  <c r="T98" i="1"/>
  <c r="W98" i="1" s="1"/>
  <c r="Z98" i="1"/>
  <c r="C99" i="1"/>
  <c r="D99" i="1"/>
  <c r="E99" i="1"/>
  <c r="F99" i="1"/>
  <c r="G99" i="1" s="1"/>
  <c r="H99" i="1"/>
  <c r="I99" i="1" s="1"/>
  <c r="N99" i="1"/>
  <c r="K99" i="1" s="1"/>
  <c r="O99" i="1"/>
  <c r="S99" i="1"/>
  <c r="T99" i="1"/>
  <c r="W99" i="1" s="1"/>
  <c r="Z99" i="1"/>
  <c r="C100" i="1"/>
  <c r="D100" i="1"/>
  <c r="E100" i="1"/>
  <c r="F100" i="1"/>
  <c r="G100" i="1" s="1"/>
  <c r="H100" i="1"/>
  <c r="I100" i="1"/>
  <c r="K100" i="1"/>
  <c r="N100" i="1"/>
  <c r="O100" i="1"/>
  <c r="R100" i="1" s="1"/>
  <c r="P100" i="1"/>
  <c r="Q100" i="1"/>
  <c r="S100" i="1"/>
  <c r="T100" i="1"/>
  <c r="W100" i="1"/>
  <c r="Z100" i="1"/>
  <c r="C101" i="1"/>
  <c r="D101" i="1"/>
  <c r="E101" i="1"/>
  <c r="F101" i="1"/>
  <c r="G101" i="1" s="1"/>
  <c r="H101" i="1"/>
  <c r="I101" i="1" s="1"/>
  <c r="N101" i="1"/>
  <c r="K101" i="1" s="1"/>
  <c r="O101" i="1"/>
  <c r="S101" i="1"/>
  <c r="T101" i="1"/>
  <c r="W101" i="1"/>
  <c r="Z101" i="1"/>
  <c r="C102" i="1"/>
  <c r="D102" i="1"/>
  <c r="E102" i="1"/>
  <c r="F102" i="1"/>
  <c r="G102" i="1" s="1"/>
  <c r="H102" i="1"/>
  <c r="I102" i="1" s="1"/>
  <c r="K102" i="1"/>
  <c r="N102" i="1"/>
  <c r="O102" i="1"/>
  <c r="R102" i="1" s="1"/>
  <c r="P102" i="1"/>
  <c r="Q102" i="1" s="1"/>
  <c r="S102" i="1"/>
  <c r="T102" i="1"/>
  <c r="W102" i="1" s="1"/>
  <c r="Z102" i="1"/>
  <c r="C103" i="1"/>
  <c r="D103" i="1"/>
  <c r="E103" i="1"/>
  <c r="F103" i="1"/>
  <c r="G103" i="1" s="1"/>
  <c r="H103" i="1"/>
  <c r="I103" i="1" s="1"/>
  <c r="N103" i="1"/>
  <c r="K103" i="1" s="1"/>
  <c r="O103" i="1"/>
  <c r="S103" i="1"/>
  <c r="T103" i="1"/>
  <c r="W103" i="1" s="1"/>
  <c r="Z103" i="1"/>
  <c r="C104" i="1"/>
  <c r="D104" i="1"/>
  <c r="E104" i="1"/>
  <c r="F104" i="1"/>
  <c r="G104" i="1" s="1"/>
  <c r="H104" i="1"/>
  <c r="I104" i="1" s="1"/>
  <c r="K104" i="1"/>
  <c r="N104" i="1"/>
  <c r="O104" i="1"/>
  <c r="R104" i="1" s="1"/>
  <c r="P104" i="1"/>
  <c r="Q104" i="1"/>
  <c r="S104" i="1"/>
  <c r="T104" i="1"/>
  <c r="W104" i="1" s="1"/>
  <c r="Z104" i="1"/>
  <c r="C105" i="1"/>
  <c r="D105" i="1"/>
  <c r="E105" i="1"/>
  <c r="F105" i="1"/>
  <c r="G105" i="1" s="1"/>
  <c r="H105" i="1"/>
  <c r="I105" i="1" s="1"/>
  <c r="N105" i="1"/>
  <c r="K105" i="1" s="1"/>
  <c r="O105" i="1"/>
  <c r="S105" i="1" s="1"/>
  <c r="T105" i="1"/>
  <c r="W105" i="1"/>
  <c r="Z105" i="1"/>
  <c r="C106" i="1"/>
  <c r="D106" i="1"/>
  <c r="E106" i="1"/>
  <c r="F106" i="1"/>
  <c r="G106" i="1" s="1"/>
  <c r="H106" i="1"/>
  <c r="I106" i="1" s="1"/>
  <c r="K106" i="1"/>
  <c r="N106" i="1"/>
  <c r="O106" i="1"/>
  <c r="R106" i="1" s="1"/>
  <c r="P106" i="1"/>
  <c r="Q106" i="1"/>
  <c r="S106" i="1"/>
  <c r="T106" i="1"/>
  <c r="W106" i="1" s="1"/>
  <c r="Z106" i="1"/>
  <c r="C107" i="1"/>
  <c r="D107" i="1"/>
  <c r="E107" i="1"/>
  <c r="F107" i="1"/>
  <c r="G107" i="1" s="1"/>
  <c r="H107" i="1"/>
  <c r="I107" i="1" s="1"/>
  <c r="N107" i="1"/>
  <c r="K107" i="1" s="1"/>
  <c r="O107" i="1"/>
  <c r="S107" i="1"/>
  <c r="T107" i="1"/>
  <c r="W107" i="1" s="1"/>
  <c r="Z107" i="1"/>
  <c r="C108" i="1"/>
  <c r="D108" i="1"/>
  <c r="E108" i="1"/>
  <c r="F108" i="1"/>
  <c r="G108" i="1" s="1"/>
  <c r="H108" i="1"/>
  <c r="I108" i="1" s="1"/>
  <c r="K108" i="1"/>
  <c r="N108" i="1"/>
  <c r="O108" i="1"/>
  <c r="R108" i="1" s="1"/>
  <c r="P108" i="1"/>
  <c r="Q108" i="1"/>
  <c r="S108" i="1"/>
  <c r="T108" i="1"/>
  <c r="W108" i="1" s="1"/>
  <c r="Z108" i="1"/>
  <c r="C109" i="1"/>
  <c r="D109" i="1"/>
  <c r="E109" i="1"/>
  <c r="F109" i="1"/>
  <c r="G109" i="1"/>
  <c r="H109" i="1"/>
  <c r="I109" i="1" s="1"/>
  <c r="N109" i="1"/>
  <c r="K109" i="1" s="1"/>
  <c r="O109" i="1"/>
  <c r="S109" i="1"/>
  <c r="T109" i="1"/>
  <c r="W109" i="1" s="1"/>
  <c r="Z109" i="1"/>
  <c r="C110" i="1"/>
  <c r="D110" i="1"/>
  <c r="E110" i="1"/>
  <c r="F110" i="1"/>
  <c r="G110" i="1" s="1"/>
  <c r="H110" i="1"/>
  <c r="I110" i="1" s="1"/>
  <c r="K110" i="1"/>
  <c r="N110" i="1"/>
  <c r="O110" i="1"/>
  <c r="R110" i="1" s="1"/>
  <c r="P110" i="1"/>
  <c r="Q110" i="1"/>
  <c r="S110" i="1"/>
  <c r="T110" i="1"/>
  <c r="W110" i="1" s="1"/>
  <c r="Z110" i="1"/>
  <c r="C111" i="1"/>
  <c r="D111" i="1"/>
  <c r="E111" i="1"/>
  <c r="F111" i="1"/>
  <c r="G111" i="1" s="1"/>
  <c r="H111" i="1"/>
  <c r="I111" i="1" s="1"/>
  <c r="N111" i="1"/>
  <c r="K111" i="1" s="1"/>
  <c r="O111" i="1"/>
  <c r="S111" i="1" s="1"/>
  <c r="R111" i="1"/>
  <c r="T111" i="1"/>
  <c r="W111" i="1" s="1"/>
  <c r="Z111" i="1"/>
  <c r="C112" i="1"/>
  <c r="D112" i="1"/>
  <c r="E112" i="1"/>
  <c r="F112" i="1"/>
  <c r="G112" i="1" s="1"/>
  <c r="H112" i="1"/>
  <c r="I112" i="1"/>
  <c r="K112" i="1"/>
  <c r="N112" i="1"/>
  <c r="O112" i="1"/>
  <c r="R112" i="1" s="1"/>
  <c r="P112" i="1"/>
  <c r="Q112" i="1"/>
  <c r="S112" i="1"/>
  <c r="T112" i="1"/>
  <c r="W112" i="1"/>
  <c r="Z112" i="1"/>
  <c r="C113" i="1"/>
  <c r="D113" i="1"/>
  <c r="E113" i="1"/>
  <c r="F113" i="1"/>
  <c r="G113" i="1" s="1"/>
  <c r="H113" i="1"/>
  <c r="I113" i="1" s="1"/>
  <c r="N113" i="1"/>
  <c r="K113" i="1" s="1"/>
  <c r="O113" i="1"/>
  <c r="T113" i="1"/>
  <c r="W113" i="1" s="1"/>
  <c r="Z113" i="1"/>
  <c r="C114" i="1"/>
  <c r="D114" i="1"/>
  <c r="E114" i="1"/>
  <c r="F114" i="1"/>
  <c r="G114" i="1" s="1"/>
  <c r="H114" i="1"/>
  <c r="I114" i="1" s="1"/>
  <c r="K114" i="1"/>
  <c r="N114" i="1"/>
  <c r="O114" i="1"/>
  <c r="R114" i="1" s="1"/>
  <c r="P114" i="1"/>
  <c r="Q114" i="1"/>
  <c r="S114" i="1"/>
  <c r="T114" i="1"/>
  <c r="W114" i="1" s="1"/>
  <c r="Z114" i="1"/>
  <c r="C115" i="1"/>
  <c r="D115" i="1"/>
  <c r="E115" i="1"/>
  <c r="F115" i="1"/>
  <c r="G115" i="1" s="1"/>
  <c r="H115" i="1"/>
  <c r="I115" i="1" s="1"/>
  <c r="N115" i="1"/>
  <c r="K115" i="1" s="1"/>
  <c r="O115" i="1"/>
  <c r="S115" i="1" s="1"/>
  <c r="R115" i="1"/>
  <c r="T115" i="1"/>
  <c r="W115" i="1" s="1"/>
  <c r="Z115" i="1"/>
  <c r="C116" i="1"/>
  <c r="D116" i="1"/>
  <c r="E116" i="1"/>
  <c r="F116" i="1"/>
  <c r="G116" i="1" s="1"/>
  <c r="H116" i="1"/>
  <c r="I116" i="1"/>
  <c r="K116" i="1"/>
  <c r="N116" i="1"/>
  <c r="O116" i="1"/>
  <c r="R116" i="1" s="1"/>
  <c r="P116" i="1"/>
  <c r="Q116" i="1"/>
  <c r="S116" i="1"/>
  <c r="T116" i="1"/>
  <c r="W116" i="1"/>
  <c r="Z116" i="1"/>
  <c r="C117" i="1"/>
  <c r="D117" i="1"/>
  <c r="E117" i="1"/>
  <c r="F117" i="1"/>
  <c r="G117" i="1" s="1"/>
  <c r="H117" i="1"/>
  <c r="I117" i="1" s="1"/>
  <c r="N117" i="1"/>
  <c r="K117" i="1" s="1"/>
  <c r="O117" i="1"/>
  <c r="T117" i="1"/>
  <c r="W117" i="1" s="1"/>
  <c r="Z117" i="1"/>
  <c r="C118" i="1"/>
  <c r="D118" i="1"/>
  <c r="E118" i="1"/>
  <c r="F118" i="1"/>
  <c r="G118" i="1" s="1"/>
  <c r="H118" i="1"/>
  <c r="I118" i="1" s="1"/>
  <c r="K118" i="1"/>
  <c r="N118" i="1"/>
  <c r="O118" i="1"/>
  <c r="R118" i="1" s="1"/>
  <c r="P118" i="1"/>
  <c r="Q118" i="1"/>
  <c r="S118" i="1"/>
  <c r="T118" i="1"/>
  <c r="W118" i="1" s="1"/>
  <c r="Z118" i="1"/>
  <c r="C119" i="1"/>
  <c r="D119" i="1"/>
  <c r="E119" i="1"/>
  <c r="F119" i="1"/>
  <c r="G119" i="1" s="1"/>
  <c r="H119" i="1"/>
  <c r="I119" i="1" s="1"/>
  <c r="N119" i="1"/>
  <c r="K119" i="1" s="1"/>
  <c r="O119" i="1"/>
  <c r="S119" i="1" s="1"/>
  <c r="R119" i="1"/>
  <c r="T119" i="1"/>
  <c r="W119" i="1" s="1"/>
  <c r="Z119" i="1"/>
  <c r="C120" i="1"/>
  <c r="D120" i="1"/>
  <c r="E120" i="1"/>
  <c r="F120" i="1"/>
  <c r="G120" i="1" s="1"/>
  <c r="H120" i="1"/>
  <c r="I120" i="1"/>
  <c r="K120" i="1"/>
  <c r="N120" i="1"/>
  <c r="O120" i="1"/>
  <c r="R120" i="1" s="1"/>
  <c r="P120" i="1"/>
  <c r="Q120" i="1" s="1"/>
  <c r="S120" i="1"/>
  <c r="T120" i="1"/>
  <c r="W120" i="1"/>
  <c r="Z120" i="1"/>
  <c r="C121" i="1"/>
  <c r="D121" i="1"/>
  <c r="E121" i="1"/>
  <c r="F121" i="1"/>
  <c r="G121" i="1" s="1"/>
  <c r="H121" i="1"/>
  <c r="I121" i="1" s="1"/>
  <c r="N121" i="1"/>
  <c r="K121" i="1" s="1"/>
  <c r="O121" i="1"/>
  <c r="T121" i="1"/>
  <c r="W121" i="1" s="1"/>
  <c r="Z121" i="1"/>
  <c r="C122" i="1"/>
  <c r="D122" i="1"/>
  <c r="E122" i="1"/>
  <c r="F122" i="1"/>
  <c r="G122" i="1" s="1"/>
  <c r="H122" i="1"/>
  <c r="I122" i="1" s="1"/>
  <c r="K122" i="1"/>
  <c r="N122" i="1"/>
  <c r="O122" i="1"/>
  <c r="R122" i="1" s="1"/>
  <c r="P122" i="1"/>
  <c r="Q122" i="1"/>
  <c r="S122" i="1"/>
  <c r="T122" i="1"/>
  <c r="W122" i="1" s="1"/>
  <c r="Z122" i="1"/>
  <c r="C123" i="1"/>
  <c r="D123" i="1"/>
  <c r="E123" i="1"/>
  <c r="F123" i="1"/>
  <c r="G123" i="1" s="1"/>
  <c r="H123" i="1"/>
  <c r="I123" i="1" s="1"/>
  <c r="N123" i="1"/>
  <c r="K123" i="1" s="1"/>
  <c r="O123" i="1"/>
  <c r="S123" i="1" s="1"/>
  <c r="R123" i="1"/>
  <c r="T123" i="1"/>
  <c r="W123" i="1" s="1"/>
  <c r="Z123" i="1"/>
  <c r="C124" i="1"/>
  <c r="D124" i="1"/>
  <c r="E124" i="1"/>
  <c r="F124" i="1"/>
  <c r="G124" i="1" s="1"/>
  <c r="H124" i="1"/>
  <c r="I124" i="1"/>
  <c r="K124" i="1"/>
  <c r="N124" i="1"/>
  <c r="O124" i="1"/>
  <c r="R124" i="1" s="1"/>
  <c r="P124" i="1"/>
  <c r="Q124" i="1"/>
  <c r="S124" i="1"/>
  <c r="T124" i="1"/>
  <c r="W124" i="1"/>
  <c r="Z124" i="1"/>
  <c r="C125" i="1"/>
  <c r="D125" i="1"/>
  <c r="E125" i="1"/>
  <c r="F125" i="1"/>
  <c r="G125" i="1" s="1"/>
  <c r="H125" i="1"/>
  <c r="I125" i="1" s="1"/>
  <c r="N125" i="1"/>
  <c r="K125" i="1" s="1"/>
  <c r="O125" i="1"/>
  <c r="T125" i="1"/>
  <c r="W125" i="1" s="1"/>
  <c r="Z125" i="1"/>
  <c r="C126" i="1"/>
  <c r="D126" i="1"/>
  <c r="E126" i="1"/>
  <c r="F126" i="1"/>
  <c r="G126" i="1" s="1"/>
  <c r="H126" i="1"/>
  <c r="I126" i="1" s="1"/>
  <c r="K126" i="1"/>
  <c r="N126" i="1"/>
  <c r="O126" i="1"/>
  <c r="R126" i="1" s="1"/>
  <c r="T126" i="1"/>
  <c r="W126" i="1" s="1"/>
  <c r="Z126" i="1"/>
  <c r="C127" i="1"/>
  <c r="D127" i="1"/>
  <c r="E127" i="1"/>
  <c r="F127" i="1"/>
  <c r="G127" i="1" s="1"/>
  <c r="H127" i="1"/>
  <c r="I127" i="1" s="1"/>
  <c r="N127" i="1"/>
  <c r="K127" i="1" s="1"/>
  <c r="O127" i="1"/>
  <c r="P127" i="1" s="1"/>
  <c r="T127" i="1"/>
  <c r="W127" i="1"/>
  <c r="Z127" i="1"/>
  <c r="C128" i="1"/>
  <c r="D128" i="1"/>
  <c r="E128" i="1"/>
  <c r="F128" i="1"/>
  <c r="G128" i="1" s="1"/>
  <c r="H128" i="1"/>
  <c r="I128" i="1" s="1"/>
  <c r="K128" i="1"/>
  <c r="N128" i="1"/>
  <c r="O128" i="1"/>
  <c r="R128" i="1" s="1"/>
  <c r="T128" i="1"/>
  <c r="W128" i="1" s="1"/>
  <c r="Z128" i="1"/>
  <c r="C129" i="1"/>
  <c r="D129" i="1"/>
  <c r="E129" i="1"/>
  <c r="F129" i="1"/>
  <c r="G129" i="1"/>
  <c r="H129" i="1"/>
  <c r="I129" i="1" s="1"/>
  <c r="N129" i="1"/>
  <c r="K129" i="1" s="1"/>
  <c r="O129" i="1"/>
  <c r="P129" i="1" s="1"/>
  <c r="T129" i="1"/>
  <c r="W129" i="1" s="1"/>
  <c r="Z129" i="1"/>
  <c r="C130" i="1"/>
  <c r="D130" i="1"/>
  <c r="E130" i="1"/>
  <c r="F130" i="1"/>
  <c r="G130" i="1" s="1"/>
  <c r="H130" i="1"/>
  <c r="I130" i="1" s="1"/>
  <c r="K130" i="1"/>
  <c r="N130" i="1"/>
  <c r="O130" i="1"/>
  <c r="R130" i="1" s="1"/>
  <c r="T130" i="1"/>
  <c r="W130" i="1" s="1"/>
  <c r="Z130" i="1"/>
  <c r="C131" i="1"/>
  <c r="D131" i="1"/>
  <c r="E131" i="1"/>
  <c r="F131" i="1"/>
  <c r="G131" i="1" s="1"/>
  <c r="H131" i="1"/>
  <c r="I131" i="1" s="1"/>
  <c r="N131" i="1"/>
  <c r="K131" i="1" s="1"/>
  <c r="O131" i="1"/>
  <c r="Q131" i="1" s="1"/>
  <c r="S131" i="1"/>
  <c r="T131" i="1"/>
  <c r="W131" i="1" s="1"/>
  <c r="Z131" i="1"/>
  <c r="C132" i="1"/>
  <c r="D132" i="1"/>
  <c r="E132" i="1"/>
  <c r="F132" i="1"/>
  <c r="G132" i="1" s="1"/>
  <c r="H132" i="1"/>
  <c r="I132" i="1" s="1"/>
  <c r="K132" i="1"/>
  <c r="N132" i="1"/>
  <c r="O132" i="1"/>
  <c r="R132" i="1" s="1"/>
  <c r="P132" i="1"/>
  <c r="Q132" i="1" s="1"/>
  <c r="S132" i="1"/>
  <c r="T132" i="1"/>
  <c r="W132" i="1" s="1"/>
  <c r="Z132" i="1"/>
  <c r="C133" i="1"/>
  <c r="D133" i="1"/>
  <c r="E133" i="1"/>
  <c r="F133" i="1"/>
  <c r="G133" i="1"/>
  <c r="H133" i="1"/>
  <c r="I133" i="1" s="1"/>
  <c r="N133" i="1"/>
  <c r="K133" i="1" s="1"/>
  <c r="O133" i="1"/>
  <c r="Q133" i="1" s="1"/>
  <c r="S133" i="1"/>
  <c r="T133" i="1"/>
  <c r="W133" i="1" s="1"/>
  <c r="Z133" i="1"/>
  <c r="C134" i="1"/>
  <c r="D134" i="1"/>
  <c r="E134" i="1"/>
  <c r="F134" i="1"/>
  <c r="G134" i="1" s="1"/>
  <c r="H134" i="1"/>
  <c r="I134" i="1"/>
  <c r="K134" i="1"/>
  <c r="N134" i="1"/>
  <c r="O134" i="1"/>
  <c r="R134" i="1" s="1"/>
  <c r="P134" i="1"/>
  <c r="Q134" i="1"/>
  <c r="S134" i="1"/>
  <c r="T134" i="1"/>
  <c r="W134" i="1"/>
  <c r="Z134" i="1"/>
  <c r="C135" i="1"/>
  <c r="D135" i="1"/>
  <c r="E135" i="1"/>
  <c r="F135" i="1"/>
  <c r="G135" i="1" s="1"/>
  <c r="H135" i="1"/>
  <c r="I135" i="1" s="1"/>
  <c r="N135" i="1"/>
  <c r="K135" i="1" s="1"/>
  <c r="O135" i="1"/>
  <c r="Q135" i="1" s="1"/>
  <c r="S135" i="1"/>
  <c r="T135" i="1"/>
  <c r="W135" i="1"/>
  <c r="Z135" i="1"/>
  <c r="C136" i="1"/>
  <c r="D136" i="1"/>
  <c r="E136" i="1"/>
  <c r="F136" i="1"/>
  <c r="G136" i="1" s="1"/>
  <c r="H136" i="1"/>
  <c r="I136" i="1" s="1"/>
  <c r="K136" i="1"/>
  <c r="N136" i="1"/>
  <c r="O136" i="1"/>
  <c r="R136" i="1" s="1"/>
  <c r="P136" i="1"/>
  <c r="Q136" i="1"/>
  <c r="S136" i="1"/>
  <c r="T136" i="1"/>
  <c r="W136" i="1" s="1"/>
  <c r="Z136" i="1"/>
  <c r="C137" i="1"/>
  <c r="D137" i="1"/>
  <c r="E137" i="1"/>
  <c r="F137" i="1"/>
  <c r="G137" i="1"/>
  <c r="H137" i="1"/>
  <c r="I137" i="1" s="1"/>
  <c r="N137" i="1"/>
  <c r="K137" i="1" s="1"/>
  <c r="O137" i="1"/>
  <c r="Q137" i="1" s="1"/>
  <c r="S137" i="1"/>
  <c r="T137" i="1"/>
  <c r="W137" i="1" s="1"/>
  <c r="Z137" i="1"/>
  <c r="C138" i="1"/>
  <c r="D138" i="1"/>
  <c r="E138" i="1"/>
  <c r="F138" i="1"/>
  <c r="G138" i="1" s="1"/>
  <c r="H138" i="1"/>
  <c r="I138" i="1" s="1"/>
  <c r="K138" i="1"/>
  <c r="N138" i="1"/>
  <c r="O138" i="1"/>
  <c r="R138" i="1" s="1"/>
  <c r="P138" i="1"/>
  <c r="Q138" i="1"/>
  <c r="S138" i="1"/>
  <c r="T138" i="1"/>
  <c r="W138" i="1" s="1"/>
  <c r="Z138" i="1"/>
  <c r="C139" i="1"/>
  <c r="D139" i="1"/>
  <c r="E139" i="1"/>
  <c r="F139" i="1"/>
  <c r="G139" i="1"/>
  <c r="H139" i="1"/>
  <c r="I139" i="1" s="1"/>
  <c r="N139" i="1"/>
  <c r="K139" i="1" s="1"/>
  <c r="O139" i="1"/>
  <c r="Q139" i="1" s="1"/>
  <c r="S139" i="1"/>
  <c r="T139" i="1"/>
  <c r="W139" i="1" s="1"/>
  <c r="Z139" i="1"/>
  <c r="C140" i="1"/>
  <c r="D140" i="1"/>
  <c r="E140" i="1"/>
  <c r="F140" i="1"/>
  <c r="G140" i="1" s="1"/>
  <c r="H140" i="1"/>
  <c r="I140" i="1" s="1"/>
  <c r="K140" i="1"/>
  <c r="N140" i="1"/>
  <c r="O140" i="1"/>
  <c r="R140" i="1" s="1"/>
  <c r="P140" i="1"/>
  <c r="Q140" i="1"/>
  <c r="S140" i="1"/>
  <c r="T140" i="1"/>
  <c r="W140" i="1" s="1"/>
  <c r="Z140" i="1"/>
  <c r="C141" i="1"/>
  <c r="D141" i="1"/>
  <c r="E141" i="1"/>
  <c r="F141" i="1"/>
  <c r="G141" i="1" s="1"/>
  <c r="H141" i="1"/>
  <c r="I141" i="1" s="1"/>
  <c r="N141" i="1"/>
  <c r="K141" i="1" s="1"/>
  <c r="O141" i="1"/>
  <c r="S141" i="1"/>
  <c r="T141" i="1"/>
  <c r="W141" i="1" s="1"/>
  <c r="Z141" i="1"/>
  <c r="C142" i="1"/>
  <c r="D142" i="1"/>
  <c r="E142" i="1"/>
  <c r="F142" i="1"/>
  <c r="G142" i="1" s="1"/>
  <c r="H142" i="1"/>
  <c r="I142" i="1"/>
  <c r="K142" i="1"/>
  <c r="N142" i="1"/>
  <c r="O142" i="1"/>
  <c r="R142" i="1" s="1"/>
  <c r="P142" i="1"/>
  <c r="Q142" i="1"/>
  <c r="S142" i="1"/>
  <c r="T142" i="1"/>
  <c r="W142" i="1"/>
  <c r="Z142" i="1"/>
  <c r="C143" i="1"/>
  <c r="D143" i="1"/>
  <c r="E143" i="1"/>
  <c r="F143" i="1"/>
  <c r="G143" i="1" s="1"/>
  <c r="H143" i="1"/>
  <c r="I143" i="1" s="1"/>
  <c r="N143" i="1"/>
  <c r="K143" i="1" s="1"/>
  <c r="O143" i="1"/>
  <c r="Q143" i="1" s="1"/>
  <c r="S143" i="1"/>
  <c r="T143" i="1"/>
  <c r="W143" i="1"/>
  <c r="Z143" i="1"/>
  <c r="C144" i="1"/>
  <c r="D144" i="1"/>
  <c r="E144" i="1"/>
  <c r="F144" i="1"/>
  <c r="G144" i="1" s="1"/>
  <c r="H144" i="1"/>
  <c r="I144" i="1" s="1"/>
  <c r="K144" i="1"/>
  <c r="N144" i="1"/>
  <c r="O144" i="1"/>
  <c r="R144" i="1" s="1"/>
  <c r="P144" i="1"/>
  <c r="Q144" i="1"/>
  <c r="S144" i="1"/>
  <c r="T144" i="1"/>
  <c r="W144" i="1" s="1"/>
  <c r="Z144" i="1"/>
  <c r="C145" i="1"/>
  <c r="D145" i="1"/>
  <c r="E145" i="1"/>
  <c r="F145" i="1"/>
  <c r="G145" i="1" s="1"/>
  <c r="H145" i="1"/>
  <c r="I145" i="1" s="1"/>
  <c r="N145" i="1"/>
  <c r="K145" i="1" s="1"/>
  <c r="O145" i="1"/>
  <c r="Q145" i="1" s="1"/>
  <c r="S145" i="1"/>
  <c r="T145" i="1"/>
  <c r="W145" i="1" s="1"/>
  <c r="Z145" i="1"/>
  <c r="C146" i="1"/>
  <c r="D146" i="1"/>
  <c r="E146" i="1"/>
  <c r="F146" i="1"/>
  <c r="G146" i="1" s="1"/>
  <c r="H146" i="1"/>
  <c r="I146" i="1" s="1"/>
  <c r="K146" i="1"/>
  <c r="N146" i="1"/>
  <c r="O146" i="1"/>
  <c r="R146" i="1" s="1"/>
  <c r="P146" i="1"/>
  <c r="Q146" i="1"/>
  <c r="S146" i="1"/>
  <c r="T146" i="1"/>
  <c r="W146" i="1" s="1"/>
  <c r="Z146" i="1"/>
  <c r="C147" i="1"/>
  <c r="D147" i="1"/>
  <c r="E147" i="1"/>
  <c r="F147" i="1"/>
  <c r="G147" i="1" s="1"/>
  <c r="H147" i="1"/>
  <c r="I147" i="1" s="1"/>
  <c r="N147" i="1"/>
  <c r="K147" i="1" s="1"/>
  <c r="O147" i="1"/>
  <c r="S147" i="1"/>
  <c r="T147" i="1"/>
  <c r="W147" i="1" s="1"/>
  <c r="Z147" i="1"/>
  <c r="C148" i="1"/>
  <c r="D148" i="1"/>
  <c r="E148" i="1"/>
  <c r="F148" i="1"/>
  <c r="G148" i="1" s="1"/>
  <c r="H148" i="1"/>
  <c r="I148" i="1" s="1"/>
  <c r="K148" i="1"/>
  <c r="N148" i="1"/>
  <c r="O148" i="1"/>
  <c r="R148" i="1" s="1"/>
  <c r="P148" i="1"/>
  <c r="Q148" i="1"/>
  <c r="S148" i="1"/>
  <c r="T148" i="1"/>
  <c r="W148" i="1" s="1"/>
  <c r="Z148" i="1"/>
  <c r="C149" i="1"/>
  <c r="D149" i="1"/>
  <c r="E149" i="1"/>
  <c r="F149" i="1"/>
  <c r="G149" i="1" s="1"/>
  <c r="H149" i="1"/>
  <c r="I149" i="1" s="1"/>
  <c r="N149" i="1"/>
  <c r="K149" i="1" s="1"/>
  <c r="O149" i="1"/>
  <c r="Q149" i="1" s="1"/>
  <c r="S149" i="1"/>
  <c r="T149" i="1"/>
  <c r="W149" i="1"/>
  <c r="Z149" i="1"/>
  <c r="C150" i="1"/>
  <c r="D150" i="1"/>
  <c r="E150" i="1"/>
  <c r="F150" i="1"/>
  <c r="G150" i="1" s="1"/>
  <c r="H150" i="1"/>
  <c r="I150" i="1" s="1"/>
  <c r="K150" i="1"/>
  <c r="N150" i="1"/>
  <c r="O150" i="1"/>
  <c r="R150" i="1" s="1"/>
  <c r="P150" i="1"/>
  <c r="Q150" i="1"/>
  <c r="S150" i="1"/>
  <c r="T150" i="1"/>
  <c r="W150" i="1" s="1"/>
  <c r="Z150" i="1"/>
  <c r="C151" i="1"/>
  <c r="D151" i="1"/>
  <c r="E151" i="1"/>
  <c r="F151" i="1"/>
  <c r="G151" i="1"/>
  <c r="H151" i="1"/>
  <c r="I151" i="1" s="1"/>
  <c r="N151" i="1"/>
  <c r="K151" i="1" s="1"/>
  <c r="O151" i="1"/>
  <c r="Q151" i="1" s="1"/>
  <c r="S151" i="1"/>
  <c r="T151" i="1"/>
  <c r="W151" i="1" s="1"/>
  <c r="Z151" i="1"/>
  <c r="C152" i="1"/>
  <c r="D152" i="1"/>
  <c r="E152" i="1"/>
  <c r="F152" i="1"/>
  <c r="G152" i="1" s="1"/>
  <c r="H152" i="1"/>
  <c r="I152" i="1" s="1"/>
  <c r="K152" i="1"/>
  <c r="N152" i="1"/>
  <c r="O152" i="1"/>
  <c r="R152" i="1" s="1"/>
  <c r="P152" i="1"/>
  <c r="Q152" i="1"/>
  <c r="S152" i="1"/>
  <c r="T152" i="1"/>
  <c r="W152" i="1" s="1"/>
  <c r="Z152" i="1"/>
  <c r="C153" i="1"/>
  <c r="D153" i="1"/>
  <c r="E153" i="1"/>
  <c r="F153" i="1"/>
  <c r="G153" i="1"/>
  <c r="H153" i="1"/>
  <c r="I153" i="1" s="1"/>
  <c r="N153" i="1"/>
  <c r="K153" i="1" s="1"/>
  <c r="O153" i="1"/>
  <c r="Q153" i="1" s="1"/>
  <c r="S153" i="1"/>
  <c r="T153" i="1"/>
  <c r="W153" i="1" s="1"/>
  <c r="Z153" i="1"/>
  <c r="C154" i="1"/>
  <c r="D154" i="1"/>
  <c r="E154" i="1"/>
  <c r="F154" i="1"/>
  <c r="G154" i="1" s="1"/>
  <c r="H154" i="1"/>
  <c r="I154" i="1"/>
  <c r="K154" i="1"/>
  <c r="N154" i="1"/>
  <c r="O154" i="1"/>
  <c r="R154" i="1" s="1"/>
  <c r="P154" i="1"/>
  <c r="Q154" i="1" s="1"/>
  <c r="S154" i="1"/>
  <c r="T154" i="1"/>
  <c r="W154" i="1" s="1"/>
  <c r="Z154" i="1"/>
  <c r="C155" i="1"/>
  <c r="D155" i="1"/>
  <c r="E155" i="1"/>
  <c r="F155" i="1"/>
  <c r="G155" i="1" s="1"/>
  <c r="H155" i="1"/>
  <c r="I155" i="1" s="1"/>
  <c r="N155" i="1"/>
  <c r="K155" i="1" s="1"/>
  <c r="O155" i="1"/>
  <c r="S155" i="1"/>
  <c r="T155" i="1"/>
  <c r="W155" i="1" s="1"/>
  <c r="Z155" i="1"/>
  <c r="C156" i="1"/>
  <c r="D156" i="1"/>
  <c r="E156" i="1"/>
  <c r="F156" i="1"/>
  <c r="G156" i="1" s="1"/>
  <c r="H156" i="1"/>
  <c r="I156" i="1"/>
  <c r="K156" i="1"/>
  <c r="N156" i="1"/>
  <c r="O156" i="1"/>
  <c r="R156" i="1" s="1"/>
  <c r="P156" i="1"/>
  <c r="Q156" i="1"/>
  <c r="S156" i="1"/>
  <c r="T156" i="1"/>
  <c r="W156" i="1"/>
  <c r="Z156" i="1"/>
  <c r="C157" i="1"/>
  <c r="D157" i="1"/>
  <c r="E157" i="1"/>
  <c r="F157" i="1"/>
  <c r="G157" i="1" s="1"/>
  <c r="H157" i="1"/>
  <c r="I157" i="1" s="1"/>
  <c r="N157" i="1"/>
  <c r="K157" i="1" s="1"/>
  <c r="O157" i="1"/>
  <c r="Q157" i="1" s="1"/>
  <c r="S157" i="1"/>
  <c r="T157" i="1"/>
  <c r="W157" i="1"/>
  <c r="Z157" i="1"/>
  <c r="C158" i="1"/>
  <c r="D158" i="1"/>
  <c r="E158" i="1"/>
  <c r="F158" i="1"/>
  <c r="G158" i="1" s="1"/>
  <c r="H158" i="1"/>
  <c r="I158" i="1" s="1"/>
  <c r="K158" i="1"/>
  <c r="N158" i="1"/>
  <c r="O158" i="1"/>
  <c r="R158" i="1" s="1"/>
  <c r="P158" i="1"/>
  <c r="Q158" i="1"/>
  <c r="S158" i="1"/>
  <c r="T158" i="1"/>
  <c r="W158" i="1" s="1"/>
  <c r="Z158" i="1"/>
  <c r="C159" i="1"/>
  <c r="D159" i="1"/>
  <c r="E159" i="1"/>
  <c r="F159" i="1"/>
  <c r="G159" i="1" s="1"/>
  <c r="H159" i="1"/>
  <c r="I159" i="1" s="1"/>
  <c r="N159" i="1"/>
  <c r="K159" i="1" s="1"/>
  <c r="O159" i="1"/>
  <c r="S159" i="1"/>
  <c r="T159" i="1"/>
  <c r="W159" i="1" s="1"/>
  <c r="Z159" i="1"/>
  <c r="C160" i="1"/>
  <c r="D160" i="1"/>
  <c r="E160" i="1"/>
  <c r="F160" i="1"/>
  <c r="G160" i="1" s="1"/>
  <c r="H160" i="1"/>
  <c r="I160" i="1" s="1"/>
  <c r="K160" i="1"/>
  <c r="N160" i="1"/>
  <c r="O160" i="1"/>
  <c r="R160" i="1" s="1"/>
  <c r="P160" i="1"/>
  <c r="Q160" i="1"/>
  <c r="S160" i="1"/>
  <c r="T160" i="1"/>
  <c r="W160" i="1" s="1"/>
  <c r="Z160" i="1"/>
  <c r="C161" i="1"/>
  <c r="D161" i="1"/>
  <c r="E161" i="1"/>
  <c r="F161" i="1"/>
  <c r="G161" i="1" s="1"/>
  <c r="H161" i="1"/>
  <c r="I161" i="1" s="1"/>
  <c r="N161" i="1"/>
  <c r="K161" i="1" s="1"/>
  <c r="O161" i="1"/>
  <c r="S161" i="1"/>
  <c r="T161" i="1"/>
  <c r="W161" i="1" s="1"/>
  <c r="Z161" i="1"/>
  <c r="C162" i="1"/>
  <c r="D162" i="1"/>
  <c r="E162" i="1"/>
  <c r="F162" i="1"/>
  <c r="G162" i="1" s="1"/>
  <c r="H162" i="1"/>
  <c r="I162" i="1" s="1"/>
  <c r="K162" i="1"/>
  <c r="N162" i="1"/>
  <c r="O162" i="1"/>
  <c r="R162" i="1" s="1"/>
  <c r="P162" i="1"/>
  <c r="Q162" i="1"/>
  <c r="S162" i="1"/>
  <c r="T162" i="1"/>
  <c r="W162" i="1" s="1"/>
  <c r="Z162" i="1"/>
  <c r="C163" i="1"/>
  <c r="D163" i="1"/>
  <c r="E163" i="1"/>
  <c r="F163" i="1"/>
  <c r="G163" i="1" s="1"/>
  <c r="H163" i="1"/>
  <c r="I163" i="1" s="1"/>
  <c r="N163" i="1"/>
  <c r="K163" i="1" s="1"/>
  <c r="O163" i="1"/>
  <c r="Q163" i="1" s="1"/>
  <c r="S163" i="1"/>
  <c r="T163" i="1"/>
  <c r="W163" i="1" s="1"/>
  <c r="Z163" i="1"/>
  <c r="C164" i="1"/>
  <c r="D164" i="1"/>
  <c r="E164" i="1"/>
  <c r="F164" i="1"/>
  <c r="G164" i="1" s="1"/>
  <c r="H164" i="1"/>
  <c r="I164" i="1"/>
  <c r="K164" i="1"/>
  <c r="N164" i="1"/>
  <c r="O164" i="1"/>
  <c r="R164" i="1" s="1"/>
  <c r="P164" i="1"/>
  <c r="Q164" i="1"/>
  <c r="S164" i="1"/>
  <c r="T164" i="1"/>
  <c r="W164" i="1"/>
  <c r="Z164" i="1"/>
  <c r="C165" i="1"/>
  <c r="D165" i="1"/>
  <c r="E165" i="1"/>
  <c r="F165" i="1"/>
  <c r="G165" i="1" s="1"/>
  <c r="H165" i="1"/>
  <c r="I165" i="1" s="1"/>
  <c r="N165" i="1"/>
  <c r="K165" i="1" s="1"/>
  <c r="O165" i="1"/>
  <c r="Q165" i="1" s="1"/>
  <c r="S165" i="1"/>
  <c r="T165" i="1"/>
  <c r="W165" i="1"/>
  <c r="Z165" i="1"/>
  <c r="C166" i="1"/>
  <c r="D166" i="1"/>
  <c r="E166" i="1"/>
  <c r="F166" i="1"/>
  <c r="G166" i="1" s="1"/>
  <c r="H166" i="1"/>
  <c r="I166" i="1" s="1"/>
  <c r="K166" i="1"/>
  <c r="N166" i="1"/>
  <c r="O166" i="1"/>
  <c r="R166" i="1" s="1"/>
  <c r="P166" i="1"/>
  <c r="Q166" i="1"/>
  <c r="S166" i="1"/>
  <c r="T166" i="1"/>
  <c r="W166" i="1" s="1"/>
  <c r="Z166" i="1"/>
  <c r="C167" i="1"/>
  <c r="D167" i="1"/>
  <c r="E167" i="1"/>
  <c r="F167" i="1"/>
  <c r="G167" i="1" s="1"/>
  <c r="H167" i="1"/>
  <c r="I167" i="1" s="1"/>
  <c r="N167" i="1"/>
  <c r="K167" i="1" s="1"/>
  <c r="O167" i="1"/>
  <c r="Q167" i="1" s="1"/>
  <c r="S167" i="1"/>
  <c r="T167" i="1"/>
  <c r="W167" i="1" s="1"/>
  <c r="Z167" i="1"/>
  <c r="C168" i="1"/>
  <c r="D168" i="1"/>
  <c r="E168" i="1"/>
  <c r="F168" i="1"/>
  <c r="G168" i="1" s="1"/>
  <c r="H168" i="1"/>
  <c r="I168" i="1" s="1"/>
  <c r="K168" i="1"/>
  <c r="N168" i="1"/>
  <c r="O168" i="1"/>
  <c r="R168" i="1" s="1"/>
  <c r="P168" i="1"/>
  <c r="Q168" i="1"/>
  <c r="S168" i="1"/>
  <c r="T168" i="1"/>
  <c r="W168" i="1" s="1"/>
  <c r="Z168" i="1"/>
  <c r="C169" i="1"/>
  <c r="D169" i="1"/>
  <c r="E169" i="1"/>
  <c r="F169" i="1"/>
  <c r="G169" i="1" s="1"/>
  <c r="H169" i="1"/>
  <c r="I169" i="1" s="1"/>
  <c r="N169" i="1"/>
  <c r="K169" i="1" s="1"/>
  <c r="O169" i="1"/>
  <c r="S169" i="1"/>
  <c r="T169" i="1"/>
  <c r="W169" i="1" s="1"/>
  <c r="Z169" i="1"/>
  <c r="C170" i="1"/>
  <c r="D170" i="1"/>
  <c r="E170" i="1"/>
  <c r="F170" i="1"/>
  <c r="G170" i="1" s="1"/>
  <c r="H170" i="1"/>
  <c r="I170" i="1" s="1"/>
  <c r="K170" i="1"/>
  <c r="N170" i="1"/>
  <c r="O170" i="1"/>
  <c r="R170" i="1" s="1"/>
  <c r="P170" i="1"/>
  <c r="Q170" i="1"/>
  <c r="S170" i="1"/>
  <c r="T170" i="1"/>
  <c r="W170" i="1" s="1"/>
  <c r="Z170" i="1"/>
  <c r="C171" i="1"/>
  <c r="D171" i="1"/>
  <c r="E171" i="1"/>
  <c r="F171" i="1"/>
  <c r="G171" i="1" s="1"/>
  <c r="H171" i="1"/>
  <c r="I171" i="1" s="1"/>
  <c r="N171" i="1"/>
  <c r="K171" i="1" s="1"/>
  <c r="O171" i="1"/>
  <c r="Q171" i="1" s="1"/>
  <c r="S171" i="1"/>
  <c r="T171" i="1"/>
  <c r="W171" i="1" s="1"/>
  <c r="Z171" i="1"/>
  <c r="C172" i="1"/>
  <c r="D172" i="1"/>
  <c r="E172" i="1"/>
  <c r="F172" i="1"/>
  <c r="G172" i="1" s="1"/>
  <c r="H172" i="1"/>
  <c r="I172" i="1"/>
  <c r="K172" i="1"/>
  <c r="N172" i="1"/>
  <c r="O172" i="1"/>
  <c r="R172" i="1" s="1"/>
  <c r="P172" i="1"/>
  <c r="Q172" i="1"/>
  <c r="S172" i="1"/>
  <c r="T172" i="1"/>
  <c r="W172" i="1"/>
  <c r="Z172" i="1"/>
  <c r="C173" i="1"/>
  <c r="D173" i="1"/>
  <c r="E173" i="1"/>
  <c r="F173" i="1"/>
  <c r="G173" i="1" s="1"/>
  <c r="H173" i="1"/>
  <c r="I173" i="1" s="1"/>
  <c r="N173" i="1"/>
  <c r="K173" i="1" s="1"/>
  <c r="O173" i="1"/>
  <c r="S173" i="1"/>
  <c r="T173" i="1"/>
  <c r="W173" i="1"/>
  <c r="Z173" i="1"/>
  <c r="C174" i="1"/>
  <c r="D174" i="1"/>
  <c r="E174" i="1"/>
  <c r="F174" i="1"/>
  <c r="G174" i="1" s="1"/>
  <c r="H174" i="1"/>
  <c r="I174" i="1" s="1"/>
  <c r="K174" i="1"/>
  <c r="N174" i="1"/>
  <c r="O174" i="1"/>
  <c r="R174" i="1" s="1"/>
  <c r="P174" i="1"/>
  <c r="Q174" i="1"/>
  <c r="S174" i="1"/>
  <c r="T174" i="1"/>
  <c r="W174" i="1" s="1"/>
  <c r="Z174" i="1"/>
  <c r="C175" i="1"/>
  <c r="D175" i="1"/>
  <c r="E175" i="1"/>
  <c r="F175" i="1"/>
  <c r="G175" i="1" s="1"/>
  <c r="H175" i="1"/>
  <c r="I175" i="1" s="1"/>
  <c r="N175" i="1"/>
  <c r="K175" i="1" s="1"/>
  <c r="O175" i="1"/>
  <c r="S175" i="1"/>
  <c r="T175" i="1"/>
  <c r="W175" i="1" s="1"/>
  <c r="Z175" i="1"/>
  <c r="C176" i="1"/>
  <c r="D176" i="1"/>
  <c r="E176" i="1"/>
  <c r="F176" i="1"/>
  <c r="G176" i="1" s="1"/>
  <c r="H176" i="1"/>
  <c r="I176" i="1" s="1"/>
  <c r="K176" i="1"/>
  <c r="N176" i="1"/>
  <c r="O176" i="1"/>
  <c r="R176" i="1" s="1"/>
  <c r="P176" i="1"/>
  <c r="Q176" i="1" s="1"/>
  <c r="S176" i="1"/>
  <c r="T176" i="1"/>
  <c r="W176" i="1" s="1"/>
  <c r="Z176" i="1"/>
  <c r="C177" i="1"/>
  <c r="D177" i="1"/>
  <c r="E177" i="1"/>
  <c r="F177" i="1"/>
  <c r="G177" i="1" s="1"/>
  <c r="H177" i="1"/>
  <c r="I177" i="1" s="1"/>
  <c r="N177" i="1"/>
  <c r="K177" i="1" s="1"/>
  <c r="O177" i="1"/>
  <c r="Q177" i="1" s="1"/>
  <c r="S177" i="1"/>
  <c r="T177" i="1"/>
  <c r="W177" i="1" s="1"/>
  <c r="Z177" i="1"/>
  <c r="C178" i="1"/>
  <c r="D178" i="1"/>
  <c r="E178" i="1"/>
  <c r="F178" i="1"/>
  <c r="G178" i="1" s="1"/>
  <c r="H178" i="1"/>
  <c r="I178" i="1" s="1"/>
  <c r="K178" i="1"/>
  <c r="N178" i="1"/>
  <c r="O178" i="1"/>
  <c r="R178" i="1" s="1"/>
  <c r="P178" i="1"/>
  <c r="Q178" i="1"/>
  <c r="S178" i="1"/>
  <c r="T178" i="1"/>
  <c r="W178" i="1" s="1"/>
  <c r="Z178" i="1"/>
  <c r="C179" i="1"/>
  <c r="D179" i="1"/>
  <c r="E179" i="1"/>
  <c r="F179" i="1"/>
  <c r="G179" i="1" s="1"/>
  <c r="H179" i="1"/>
  <c r="I179" i="1" s="1"/>
  <c r="N179" i="1"/>
  <c r="K179" i="1" s="1"/>
  <c r="O179" i="1"/>
  <c r="Q179" i="1" s="1"/>
  <c r="S179" i="1"/>
  <c r="T179" i="1"/>
  <c r="W179" i="1"/>
  <c r="Z179" i="1"/>
  <c r="C180" i="1"/>
  <c r="D180" i="1"/>
  <c r="E180" i="1"/>
  <c r="F180" i="1"/>
  <c r="G180" i="1" s="1"/>
  <c r="H180" i="1"/>
  <c r="I180" i="1"/>
  <c r="K180" i="1"/>
  <c r="N180" i="1"/>
  <c r="O180" i="1"/>
  <c r="R180" i="1" s="1"/>
  <c r="P180" i="1"/>
  <c r="Q180" i="1"/>
  <c r="S180" i="1"/>
  <c r="T180" i="1"/>
  <c r="W180" i="1"/>
  <c r="Z180" i="1"/>
  <c r="C181" i="1"/>
  <c r="D181" i="1"/>
  <c r="E181" i="1"/>
  <c r="F181" i="1"/>
  <c r="G181" i="1" s="1"/>
  <c r="H181" i="1"/>
  <c r="I181" i="1" s="1"/>
  <c r="N181" i="1"/>
  <c r="K181" i="1" s="1"/>
  <c r="O181" i="1"/>
  <c r="Q181" i="1" s="1"/>
  <c r="S181" i="1"/>
  <c r="T181" i="1"/>
  <c r="W181" i="1"/>
  <c r="Z181" i="1"/>
  <c r="C182" i="1"/>
  <c r="D182" i="1"/>
  <c r="E182" i="1"/>
  <c r="F182" i="1"/>
  <c r="G182" i="1" s="1"/>
  <c r="H182" i="1"/>
  <c r="I182" i="1" s="1"/>
  <c r="K182" i="1"/>
  <c r="N182" i="1"/>
  <c r="O182" i="1"/>
  <c r="R182" i="1" s="1"/>
  <c r="P182" i="1"/>
  <c r="Q182" i="1"/>
  <c r="S182" i="1"/>
  <c r="T182" i="1"/>
  <c r="W182" i="1" s="1"/>
  <c r="Z182" i="1"/>
  <c r="C183" i="1"/>
  <c r="D183" i="1"/>
  <c r="E183" i="1"/>
  <c r="F183" i="1"/>
  <c r="G183" i="1" s="1"/>
  <c r="H183" i="1"/>
  <c r="I183" i="1" s="1"/>
  <c r="N183" i="1"/>
  <c r="K183" i="1" s="1"/>
  <c r="O183" i="1"/>
  <c r="Q183" i="1" s="1"/>
  <c r="S183" i="1"/>
  <c r="T183" i="1"/>
  <c r="W183" i="1" s="1"/>
  <c r="Z183" i="1"/>
  <c r="C184" i="1"/>
  <c r="D184" i="1"/>
  <c r="E184" i="1"/>
  <c r="F184" i="1"/>
  <c r="G184" i="1" s="1"/>
  <c r="H184" i="1"/>
  <c r="I184" i="1" s="1"/>
  <c r="K184" i="1"/>
  <c r="N184" i="1"/>
  <c r="O184" i="1"/>
  <c r="R184" i="1" s="1"/>
  <c r="P184" i="1"/>
  <c r="Q184" i="1"/>
  <c r="S184" i="1"/>
  <c r="T184" i="1"/>
  <c r="W184" i="1" s="1"/>
  <c r="Z184" i="1"/>
  <c r="C185" i="1"/>
  <c r="D185" i="1"/>
  <c r="E185" i="1"/>
  <c r="F185" i="1"/>
  <c r="G185" i="1" s="1"/>
  <c r="H185" i="1"/>
  <c r="I185" i="1" s="1"/>
  <c r="N185" i="1"/>
  <c r="K185" i="1" s="1"/>
  <c r="O185" i="1"/>
  <c r="S185" i="1"/>
  <c r="T185" i="1"/>
  <c r="W185" i="1" s="1"/>
  <c r="Z185" i="1"/>
  <c r="C186" i="1"/>
  <c r="D186" i="1"/>
  <c r="E186" i="1"/>
  <c r="F186" i="1"/>
  <c r="G186" i="1" s="1"/>
  <c r="H186" i="1"/>
  <c r="I186" i="1" s="1"/>
  <c r="K186" i="1"/>
  <c r="N186" i="1"/>
  <c r="O186" i="1"/>
  <c r="R186" i="1" s="1"/>
  <c r="P186" i="1"/>
  <c r="Q186" i="1"/>
  <c r="S186" i="1"/>
  <c r="T186" i="1"/>
  <c r="W186" i="1" s="1"/>
  <c r="Z186" i="1"/>
  <c r="C187" i="1"/>
  <c r="D187" i="1"/>
  <c r="E187" i="1"/>
  <c r="F187" i="1"/>
  <c r="G187" i="1" s="1"/>
  <c r="H187" i="1"/>
  <c r="I187" i="1" s="1"/>
  <c r="N187" i="1"/>
  <c r="K187" i="1" s="1"/>
  <c r="O187" i="1"/>
  <c r="R187" i="1"/>
  <c r="S187" i="1"/>
  <c r="T187" i="1"/>
  <c r="W187" i="1" s="1"/>
  <c r="Z187" i="1"/>
  <c r="C188" i="1"/>
  <c r="D188" i="1"/>
  <c r="E188" i="1"/>
  <c r="F188" i="1"/>
  <c r="G188" i="1" s="1"/>
  <c r="H188" i="1"/>
  <c r="I188" i="1" s="1"/>
  <c r="K188" i="1"/>
  <c r="N188" i="1"/>
  <c r="O188" i="1"/>
  <c r="R188" i="1" s="1"/>
  <c r="P188" i="1"/>
  <c r="Q188" i="1"/>
  <c r="S188" i="1"/>
  <c r="T188" i="1"/>
  <c r="W188" i="1" s="1"/>
  <c r="Z188" i="1"/>
  <c r="C189" i="1"/>
  <c r="D189" i="1"/>
  <c r="E189" i="1"/>
  <c r="F189" i="1"/>
  <c r="G189" i="1" s="1"/>
  <c r="H189" i="1"/>
  <c r="I189" i="1" s="1"/>
  <c r="N189" i="1"/>
  <c r="K189" i="1" s="1"/>
  <c r="O189" i="1"/>
  <c r="R189" i="1" s="1"/>
  <c r="T189" i="1"/>
  <c r="W189" i="1"/>
  <c r="Z189" i="1"/>
  <c r="C190" i="1"/>
  <c r="D190" i="1"/>
  <c r="E190" i="1"/>
  <c r="F190" i="1"/>
  <c r="G190" i="1" s="1"/>
  <c r="H190" i="1"/>
  <c r="I190" i="1" s="1"/>
  <c r="K190" i="1"/>
  <c r="N190" i="1"/>
  <c r="O190" i="1"/>
  <c r="R190" i="1" s="1"/>
  <c r="P190" i="1"/>
  <c r="Q190" i="1"/>
  <c r="S190" i="1"/>
  <c r="T190" i="1"/>
  <c r="W190" i="1" s="1"/>
  <c r="Z190" i="1"/>
  <c r="C191" i="1"/>
  <c r="D191" i="1"/>
  <c r="E191" i="1"/>
  <c r="F191" i="1"/>
  <c r="G191" i="1" s="1"/>
  <c r="H191" i="1"/>
  <c r="I191" i="1" s="1"/>
  <c r="N191" i="1"/>
  <c r="K191" i="1" s="1"/>
  <c r="O191" i="1"/>
  <c r="R191" i="1"/>
  <c r="S191" i="1"/>
  <c r="T191" i="1"/>
  <c r="W191" i="1" s="1"/>
  <c r="Z191" i="1"/>
  <c r="C192" i="1"/>
  <c r="D192" i="1"/>
  <c r="E192" i="1"/>
  <c r="F192" i="1"/>
  <c r="G192" i="1" s="1"/>
  <c r="H192" i="1"/>
  <c r="I192" i="1" s="1"/>
  <c r="K192" i="1"/>
  <c r="N192" i="1"/>
  <c r="O192" i="1"/>
  <c r="R192" i="1" s="1"/>
  <c r="P192" i="1"/>
  <c r="Q192" i="1"/>
  <c r="S192" i="1"/>
  <c r="T192" i="1"/>
  <c r="W192" i="1" s="1"/>
  <c r="Z192" i="1"/>
  <c r="C193" i="1"/>
  <c r="D193" i="1"/>
  <c r="E193" i="1"/>
  <c r="F193" i="1"/>
  <c r="G193" i="1"/>
  <c r="H193" i="1"/>
  <c r="I193" i="1" s="1"/>
  <c r="N193" i="1"/>
  <c r="K193" i="1" s="1"/>
  <c r="O193" i="1"/>
  <c r="R193" i="1" s="1"/>
  <c r="T193" i="1"/>
  <c r="W193" i="1" s="1"/>
  <c r="Z193" i="1"/>
  <c r="C194" i="1"/>
  <c r="D194" i="1"/>
  <c r="E194" i="1"/>
  <c r="F194" i="1"/>
  <c r="G194" i="1" s="1"/>
  <c r="H194" i="1"/>
  <c r="I194" i="1" s="1"/>
  <c r="K194" i="1"/>
  <c r="N194" i="1"/>
  <c r="O194" i="1"/>
  <c r="R194" i="1" s="1"/>
  <c r="P194" i="1"/>
  <c r="Q194" i="1"/>
  <c r="S194" i="1"/>
  <c r="T194" i="1"/>
  <c r="W194" i="1" s="1"/>
  <c r="Z194" i="1"/>
  <c r="C195" i="1"/>
  <c r="D195" i="1"/>
  <c r="E195" i="1"/>
  <c r="F195" i="1"/>
  <c r="G195" i="1" s="1"/>
  <c r="H195" i="1"/>
  <c r="I195" i="1" s="1"/>
  <c r="N195" i="1"/>
  <c r="K195" i="1" s="1"/>
  <c r="O195" i="1"/>
  <c r="S195" i="1"/>
  <c r="T195" i="1"/>
  <c r="W195" i="1"/>
  <c r="Z195" i="1"/>
  <c r="C196" i="1"/>
  <c r="D196" i="1"/>
  <c r="E196" i="1"/>
  <c r="F196" i="1"/>
  <c r="G196" i="1" s="1"/>
  <c r="H196" i="1"/>
  <c r="I196" i="1" s="1"/>
  <c r="K196" i="1"/>
  <c r="N196" i="1"/>
  <c r="O196" i="1"/>
  <c r="R196" i="1" s="1"/>
  <c r="P196" i="1"/>
  <c r="Q196" i="1"/>
  <c r="S196" i="1"/>
  <c r="T196" i="1"/>
  <c r="W196" i="1" s="1"/>
  <c r="Z196" i="1"/>
  <c r="C197" i="1"/>
  <c r="D197" i="1"/>
  <c r="E197" i="1"/>
  <c r="F197" i="1"/>
  <c r="G197" i="1" s="1"/>
  <c r="H197" i="1"/>
  <c r="I197" i="1" s="1"/>
  <c r="N197" i="1"/>
  <c r="K197" i="1" s="1"/>
  <c r="O197" i="1"/>
  <c r="T197" i="1"/>
  <c r="W197" i="1" s="1"/>
  <c r="Z197" i="1"/>
  <c r="C198" i="1"/>
  <c r="D198" i="1"/>
  <c r="E198" i="1"/>
  <c r="F198" i="1"/>
  <c r="G198" i="1" s="1"/>
  <c r="H198" i="1"/>
  <c r="I198" i="1" s="1"/>
  <c r="K198" i="1"/>
  <c r="N198" i="1"/>
  <c r="O198" i="1"/>
  <c r="R198" i="1" s="1"/>
  <c r="P198" i="1"/>
  <c r="S198" i="1"/>
  <c r="T198" i="1"/>
  <c r="W198" i="1" s="1"/>
  <c r="Z198" i="1"/>
  <c r="C199" i="1"/>
  <c r="D199" i="1"/>
  <c r="E199" i="1"/>
  <c r="F199" i="1"/>
  <c r="G199" i="1" s="1"/>
  <c r="H199" i="1"/>
  <c r="I199" i="1" s="1"/>
  <c r="N199" i="1"/>
  <c r="K199" i="1" s="1"/>
  <c r="O199" i="1"/>
  <c r="R199" i="1" s="1"/>
  <c r="Q199" i="1"/>
  <c r="S199" i="1"/>
  <c r="T199" i="1"/>
  <c r="W199" i="1" s="1"/>
  <c r="Z199" i="1"/>
  <c r="C200" i="1"/>
  <c r="D200" i="1"/>
  <c r="E200" i="1"/>
  <c r="F200" i="1"/>
  <c r="G200" i="1" s="1"/>
  <c r="H200" i="1"/>
  <c r="I200" i="1"/>
  <c r="K200" i="1"/>
  <c r="N200" i="1"/>
  <c r="O200" i="1"/>
  <c r="R200" i="1" s="1"/>
  <c r="P200" i="1"/>
  <c r="S200" i="1"/>
  <c r="T200" i="1"/>
  <c r="W200" i="1" s="1"/>
  <c r="Z200" i="1"/>
  <c r="C201" i="1"/>
  <c r="D201" i="1"/>
  <c r="E201" i="1"/>
  <c r="F201" i="1"/>
  <c r="G201" i="1" s="1"/>
  <c r="H201" i="1"/>
  <c r="I201" i="1" s="1"/>
  <c r="N201" i="1"/>
  <c r="K201" i="1" s="1"/>
  <c r="O201" i="1"/>
  <c r="R201" i="1" s="1"/>
  <c r="Q201" i="1"/>
  <c r="S201" i="1"/>
  <c r="T201" i="1"/>
  <c r="W201" i="1" s="1"/>
  <c r="Z201" i="1"/>
  <c r="C202" i="1"/>
  <c r="D202" i="1"/>
  <c r="E202" i="1"/>
  <c r="F202" i="1"/>
  <c r="G202" i="1" s="1"/>
  <c r="H202" i="1"/>
  <c r="I202" i="1" s="1"/>
  <c r="K202" i="1"/>
  <c r="N202" i="1"/>
  <c r="O202" i="1"/>
  <c r="R202" i="1" s="1"/>
  <c r="P202" i="1"/>
  <c r="S202" i="1"/>
  <c r="T202" i="1"/>
  <c r="W202" i="1"/>
  <c r="Z202" i="1"/>
  <c r="C203" i="1"/>
  <c r="D203" i="1"/>
  <c r="E203" i="1"/>
  <c r="F203" i="1"/>
  <c r="G203" i="1" s="1"/>
  <c r="H203" i="1"/>
  <c r="I203" i="1" s="1"/>
  <c r="N203" i="1"/>
  <c r="K203" i="1" s="1"/>
  <c r="O203" i="1"/>
  <c r="R203" i="1" s="1"/>
  <c r="Q203" i="1"/>
  <c r="S203" i="1"/>
  <c r="T203" i="1"/>
  <c r="W203" i="1"/>
  <c r="Z203" i="1"/>
  <c r="C204" i="1"/>
  <c r="D204" i="1"/>
  <c r="E204" i="1"/>
  <c r="F204" i="1"/>
  <c r="G204" i="1" s="1"/>
  <c r="H204" i="1"/>
  <c r="I204" i="1" s="1"/>
  <c r="K204" i="1"/>
  <c r="N204" i="1"/>
  <c r="O204" i="1"/>
  <c r="R204" i="1" s="1"/>
  <c r="P204" i="1"/>
  <c r="S204" i="1"/>
  <c r="T204" i="1"/>
  <c r="W204" i="1" s="1"/>
  <c r="Z204" i="1"/>
  <c r="C205" i="1"/>
  <c r="D205" i="1"/>
  <c r="E205" i="1"/>
  <c r="F205" i="1"/>
  <c r="G205" i="1" s="1"/>
  <c r="H205" i="1"/>
  <c r="I205" i="1" s="1"/>
  <c r="N205" i="1"/>
  <c r="K205" i="1" s="1"/>
  <c r="O205" i="1"/>
  <c r="R205" i="1" s="1"/>
  <c r="Q205" i="1"/>
  <c r="S205" i="1"/>
  <c r="T205" i="1"/>
  <c r="W205" i="1" s="1"/>
  <c r="Z205" i="1"/>
  <c r="C206" i="1"/>
  <c r="D206" i="1"/>
  <c r="E206" i="1"/>
  <c r="F206" i="1"/>
  <c r="G206" i="1" s="1"/>
  <c r="H206" i="1"/>
  <c r="I206" i="1" s="1"/>
  <c r="K206" i="1"/>
  <c r="N206" i="1"/>
  <c r="O206" i="1"/>
  <c r="R206" i="1" s="1"/>
  <c r="P206" i="1"/>
  <c r="S206" i="1"/>
  <c r="T206" i="1"/>
  <c r="W206" i="1" s="1"/>
  <c r="Z206" i="1"/>
  <c r="C207" i="1"/>
  <c r="D207" i="1"/>
  <c r="E207" i="1"/>
  <c r="F207" i="1"/>
  <c r="G207" i="1" s="1"/>
  <c r="H207" i="1"/>
  <c r="I207" i="1" s="1"/>
  <c r="N207" i="1"/>
  <c r="K207" i="1" s="1"/>
  <c r="O207" i="1"/>
  <c r="T207" i="1"/>
  <c r="W207" i="1" s="1"/>
  <c r="Z207" i="1"/>
  <c r="C208" i="1"/>
  <c r="D208" i="1"/>
  <c r="E208" i="1"/>
  <c r="F208" i="1"/>
  <c r="G208" i="1" s="1"/>
  <c r="H208" i="1"/>
  <c r="I208" i="1" s="1"/>
  <c r="K208" i="1"/>
  <c r="N208" i="1"/>
  <c r="O208" i="1"/>
  <c r="R208" i="1" s="1"/>
  <c r="P208" i="1"/>
  <c r="S208" i="1"/>
  <c r="T208" i="1"/>
  <c r="W208" i="1" s="1"/>
  <c r="Z208" i="1"/>
  <c r="C209" i="1"/>
  <c r="D209" i="1"/>
  <c r="E209" i="1"/>
  <c r="F209" i="1"/>
  <c r="G209" i="1" s="1"/>
  <c r="H209" i="1"/>
  <c r="I209" i="1" s="1"/>
  <c r="N209" i="1"/>
  <c r="K209" i="1" s="1"/>
  <c r="O209" i="1"/>
  <c r="R209" i="1" s="1"/>
  <c r="Q209" i="1"/>
  <c r="S209" i="1"/>
  <c r="T209" i="1"/>
  <c r="W209" i="1" s="1"/>
  <c r="Z209" i="1"/>
  <c r="C210" i="1"/>
  <c r="D210" i="1"/>
  <c r="E210" i="1"/>
  <c r="F210" i="1"/>
  <c r="G210" i="1" s="1"/>
  <c r="H210" i="1"/>
  <c r="I210" i="1" s="1"/>
  <c r="K210" i="1"/>
  <c r="N210" i="1"/>
  <c r="O210" i="1"/>
  <c r="Q210" i="1" s="1"/>
  <c r="S210" i="1"/>
  <c r="T210" i="1"/>
  <c r="W210" i="1" s="1"/>
  <c r="Z210" i="1"/>
  <c r="C211" i="1"/>
  <c r="D211" i="1"/>
  <c r="E211" i="1"/>
  <c r="F211" i="1"/>
  <c r="G211" i="1" s="1"/>
  <c r="H211" i="1"/>
  <c r="I211" i="1" s="1"/>
  <c r="K211" i="1"/>
  <c r="N211" i="1"/>
  <c r="O211" i="1"/>
  <c r="P211" i="1" s="1"/>
  <c r="Q211" i="1"/>
  <c r="S211" i="1"/>
  <c r="T211" i="1"/>
  <c r="W211" i="1" s="1"/>
  <c r="Z211" i="1"/>
  <c r="C212" i="1"/>
  <c r="D212" i="1"/>
  <c r="E212" i="1"/>
  <c r="F212" i="1"/>
  <c r="G212" i="1" s="1"/>
  <c r="H212" i="1"/>
  <c r="I212" i="1" s="1"/>
  <c r="K212" i="1"/>
  <c r="N212" i="1"/>
  <c r="O212" i="1"/>
  <c r="Q212" i="1" s="1"/>
  <c r="S212" i="1"/>
  <c r="T212" i="1"/>
  <c r="W212" i="1" s="1"/>
  <c r="Z212" i="1"/>
  <c r="C213" i="1"/>
  <c r="D213" i="1"/>
  <c r="E213" i="1"/>
  <c r="F213" i="1"/>
  <c r="G213" i="1" s="1"/>
  <c r="H213" i="1"/>
  <c r="I213" i="1" s="1"/>
  <c r="K213" i="1"/>
  <c r="N213" i="1"/>
  <c r="O213" i="1"/>
  <c r="P213" i="1" s="1"/>
  <c r="Q213" i="1" s="1"/>
  <c r="S213" i="1"/>
  <c r="T213" i="1"/>
  <c r="W213" i="1" s="1"/>
  <c r="Z213" i="1"/>
  <c r="C214" i="1"/>
  <c r="D214" i="1"/>
  <c r="E214" i="1"/>
  <c r="F214" i="1"/>
  <c r="G214" i="1" s="1"/>
  <c r="H214" i="1"/>
  <c r="I214" i="1" s="1"/>
  <c r="K214" i="1"/>
  <c r="N214" i="1"/>
  <c r="O214" i="1"/>
  <c r="Q214" i="1" s="1"/>
  <c r="S214" i="1"/>
  <c r="T214" i="1"/>
  <c r="W214" i="1" s="1"/>
  <c r="Z214" i="1"/>
  <c r="C215" i="1"/>
  <c r="D215" i="1"/>
  <c r="E215" i="1"/>
  <c r="F215" i="1"/>
  <c r="G215" i="1" s="1"/>
  <c r="H215" i="1"/>
  <c r="I215" i="1" s="1"/>
  <c r="K215" i="1"/>
  <c r="N215" i="1"/>
  <c r="O215" i="1"/>
  <c r="P215" i="1" s="1"/>
  <c r="Q215" i="1"/>
  <c r="S215" i="1"/>
  <c r="T215" i="1"/>
  <c r="W215" i="1" s="1"/>
  <c r="Z215" i="1"/>
  <c r="C216" i="1"/>
  <c r="D216" i="1"/>
  <c r="E216" i="1"/>
  <c r="F216" i="1"/>
  <c r="G216" i="1" s="1"/>
  <c r="H216" i="1"/>
  <c r="I216" i="1" s="1"/>
  <c r="K216" i="1"/>
  <c r="N216" i="1"/>
  <c r="O216" i="1"/>
  <c r="Q216" i="1" s="1"/>
  <c r="S216" i="1"/>
  <c r="T216" i="1"/>
  <c r="W216" i="1" s="1"/>
  <c r="Z216" i="1"/>
  <c r="C217" i="1"/>
  <c r="D217" i="1"/>
  <c r="E217" i="1"/>
  <c r="F217" i="1"/>
  <c r="G217" i="1" s="1"/>
  <c r="H217" i="1"/>
  <c r="I217" i="1" s="1"/>
  <c r="K217" i="1"/>
  <c r="N217" i="1"/>
  <c r="O217" i="1"/>
  <c r="P217" i="1" s="1"/>
  <c r="Q217" i="1"/>
  <c r="S217" i="1"/>
  <c r="T217" i="1"/>
  <c r="W217" i="1"/>
  <c r="Z217" i="1"/>
  <c r="C218" i="1"/>
  <c r="D218" i="1"/>
  <c r="E218" i="1"/>
  <c r="F218" i="1"/>
  <c r="G218" i="1" s="1"/>
  <c r="H218" i="1"/>
  <c r="I218" i="1" s="1"/>
  <c r="K218" i="1"/>
  <c r="N218" i="1"/>
  <c r="O218" i="1"/>
  <c r="Q218" i="1" s="1"/>
  <c r="S218" i="1"/>
  <c r="T218" i="1"/>
  <c r="W218" i="1"/>
  <c r="Z218" i="1"/>
  <c r="C219" i="1"/>
  <c r="D219" i="1"/>
  <c r="E219" i="1"/>
  <c r="F219" i="1"/>
  <c r="G219" i="1" s="1"/>
  <c r="H219" i="1"/>
  <c r="I219" i="1" s="1"/>
  <c r="K219" i="1"/>
  <c r="N219" i="1"/>
  <c r="O219" i="1"/>
  <c r="P219" i="1" s="1"/>
  <c r="Q219" i="1"/>
  <c r="S219" i="1"/>
  <c r="T219" i="1"/>
  <c r="W219" i="1" s="1"/>
  <c r="Z219" i="1"/>
  <c r="C220" i="1"/>
  <c r="D220" i="1"/>
  <c r="E220" i="1"/>
  <c r="F220" i="1"/>
  <c r="G220" i="1" s="1"/>
  <c r="H220" i="1"/>
  <c r="I220" i="1" s="1"/>
  <c r="K220" i="1"/>
  <c r="N220" i="1"/>
  <c r="O220" i="1"/>
  <c r="S220" i="1"/>
  <c r="T220" i="1"/>
  <c r="W220" i="1" s="1"/>
  <c r="Z220" i="1"/>
  <c r="C221" i="1"/>
  <c r="D221" i="1"/>
  <c r="E221" i="1"/>
  <c r="F221" i="1"/>
  <c r="G221" i="1" s="1"/>
  <c r="H221" i="1"/>
  <c r="I221" i="1" s="1"/>
  <c r="K221" i="1"/>
  <c r="N221" i="1"/>
  <c r="O221" i="1"/>
  <c r="P221" i="1" s="1"/>
  <c r="Q221" i="1"/>
  <c r="S221" i="1"/>
  <c r="T221" i="1"/>
  <c r="W221" i="1" s="1"/>
  <c r="Z221" i="1"/>
  <c r="C222" i="1"/>
  <c r="D222" i="1"/>
  <c r="E222" i="1"/>
  <c r="F222" i="1"/>
  <c r="G222" i="1" s="1"/>
  <c r="H222" i="1"/>
  <c r="I222" i="1" s="1"/>
  <c r="K222" i="1"/>
  <c r="N222" i="1"/>
  <c r="O222" i="1"/>
  <c r="Q222" i="1" s="1"/>
  <c r="S222" i="1"/>
  <c r="T222" i="1"/>
  <c r="W222" i="1" s="1"/>
  <c r="Z222" i="1"/>
  <c r="C223" i="1"/>
  <c r="D223" i="1"/>
  <c r="E223" i="1"/>
  <c r="F223" i="1"/>
  <c r="G223" i="1" s="1"/>
  <c r="H223" i="1"/>
  <c r="I223" i="1" s="1"/>
  <c r="K223" i="1"/>
  <c r="N223" i="1"/>
  <c r="O223" i="1"/>
  <c r="P223" i="1" s="1"/>
  <c r="Q223" i="1" s="1"/>
  <c r="S223" i="1"/>
  <c r="T223" i="1"/>
  <c r="W223" i="1" s="1"/>
  <c r="Z223" i="1"/>
  <c r="C224" i="1"/>
  <c r="D224" i="1"/>
  <c r="E224" i="1"/>
  <c r="F224" i="1"/>
  <c r="G224" i="1" s="1"/>
  <c r="H224" i="1"/>
  <c r="I224" i="1" s="1"/>
  <c r="K224" i="1"/>
  <c r="N224" i="1"/>
  <c r="O224" i="1"/>
  <c r="Q224" i="1" s="1"/>
  <c r="S224" i="1"/>
  <c r="T224" i="1"/>
  <c r="W224" i="1" s="1"/>
  <c r="Z224" i="1"/>
  <c r="C225" i="1"/>
  <c r="D225" i="1"/>
  <c r="E225" i="1"/>
  <c r="F225" i="1"/>
  <c r="G225" i="1" s="1"/>
  <c r="H225" i="1"/>
  <c r="I225" i="1" s="1"/>
  <c r="K225" i="1"/>
  <c r="N225" i="1"/>
  <c r="O225" i="1"/>
  <c r="P225" i="1" s="1"/>
  <c r="Q225" i="1"/>
  <c r="S225" i="1"/>
  <c r="T225" i="1"/>
  <c r="W225" i="1" s="1"/>
  <c r="Z225" i="1"/>
  <c r="C226" i="1"/>
  <c r="D226" i="1"/>
  <c r="E226" i="1"/>
  <c r="F226" i="1"/>
  <c r="G226" i="1" s="1"/>
  <c r="H226" i="1"/>
  <c r="I226" i="1" s="1"/>
  <c r="K226" i="1"/>
  <c r="N226" i="1"/>
  <c r="O226" i="1"/>
  <c r="Q226" i="1" s="1"/>
  <c r="S226" i="1"/>
  <c r="T226" i="1"/>
  <c r="W226" i="1" s="1"/>
  <c r="Z226" i="1"/>
  <c r="C227" i="1"/>
  <c r="D227" i="1"/>
  <c r="E227" i="1"/>
  <c r="F227" i="1"/>
  <c r="G227" i="1" s="1"/>
  <c r="H227" i="1"/>
  <c r="I227" i="1" s="1"/>
  <c r="K227" i="1"/>
  <c r="N227" i="1"/>
  <c r="O227" i="1"/>
  <c r="P227" i="1" s="1"/>
  <c r="Q227" i="1"/>
  <c r="S227" i="1"/>
  <c r="T227" i="1"/>
  <c r="W227" i="1"/>
  <c r="Z227" i="1"/>
  <c r="C228" i="1"/>
  <c r="D228" i="1"/>
  <c r="E228" i="1"/>
  <c r="F228" i="1"/>
  <c r="G228" i="1" s="1"/>
  <c r="H228" i="1"/>
  <c r="I228" i="1" s="1"/>
  <c r="K228" i="1"/>
  <c r="N228" i="1"/>
  <c r="O228" i="1"/>
  <c r="Q228" i="1" s="1"/>
  <c r="S228" i="1"/>
  <c r="T228" i="1"/>
  <c r="W228" i="1"/>
  <c r="Z228" i="1"/>
  <c r="C229" i="1"/>
  <c r="D229" i="1"/>
  <c r="E229" i="1"/>
  <c r="F229" i="1"/>
  <c r="G229" i="1" s="1"/>
  <c r="H229" i="1"/>
  <c r="I229" i="1" s="1"/>
  <c r="K229" i="1"/>
  <c r="N229" i="1"/>
  <c r="O229" i="1"/>
  <c r="P229" i="1" s="1"/>
  <c r="Q229" i="1"/>
  <c r="S229" i="1"/>
  <c r="T229" i="1"/>
  <c r="W229" i="1" s="1"/>
  <c r="Z229" i="1"/>
  <c r="C230" i="1"/>
  <c r="D230" i="1"/>
  <c r="E230" i="1"/>
  <c r="F230" i="1"/>
  <c r="G230" i="1" s="1"/>
  <c r="H230" i="1"/>
  <c r="I230" i="1" s="1"/>
  <c r="K230" i="1"/>
  <c r="N230" i="1"/>
  <c r="O230" i="1"/>
  <c r="S230" i="1"/>
  <c r="T230" i="1"/>
  <c r="W230" i="1" s="1"/>
  <c r="Z230" i="1"/>
  <c r="C231" i="1"/>
  <c r="D231" i="1"/>
  <c r="E231" i="1"/>
  <c r="F231" i="1"/>
  <c r="G231" i="1" s="1"/>
  <c r="H231" i="1"/>
  <c r="I231" i="1" s="1"/>
  <c r="K231" i="1"/>
  <c r="N231" i="1"/>
  <c r="O231" i="1"/>
  <c r="P231" i="1" s="1"/>
  <c r="Q231" i="1"/>
  <c r="S231" i="1"/>
  <c r="T231" i="1"/>
  <c r="W231" i="1" s="1"/>
  <c r="Z231" i="1"/>
  <c r="C232" i="1"/>
  <c r="D232" i="1"/>
  <c r="E232" i="1"/>
  <c r="F232" i="1"/>
  <c r="G232" i="1" s="1"/>
  <c r="H232" i="1"/>
  <c r="I232" i="1" s="1"/>
  <c r="K232" i="1"/>
  <c r="N232" i="1"/>
  <c r="O232" i="1"/>
  <c r="S232" i="1" s="1"/>
  <c r="T232" i="1"/>
  <c r="W232" i="1"/>
  <c r="Z232" i="1"/>
  <c r="C233" i="1"/>
  <c r="D233" i="1"/>
  <c r="E233" i="1"/>
  <c r="F233" i="1"/>
  <c r="G233" i="1" s="1"/>
  <c r="H233" i="1"/>
  <c r="I233" i="1" s="1"/>
  <c r="K233" i="1"/>
  <c r="N233" i="1"/>
  <c r="O233" i="1"/>
  <c r="Q233" i="1"/>
  <c r="S233" i="1"/>
  <c r="T233" i="1"/>
  <c r="W233" i="1" s="1"/>
  <c r="Z233" i="1"/>
  <c r="C234" i="1"/>
  <c r="D234" i="1"/>
  <c r="E234" i="1"/>
  <c r="F234" i="1"/>
  <c r="G234" i="1" s="1"/>
  <c r="H234" i="1"/>
  <c r="I234" i="1" s="1"/>
  <c r="K234" i="1"/>
  <c r="N234" i="1"/>
  <c r="O234" i="1"/>
  <c r="T234" i="1"/>
  <c r="W234" i="1" s="1"/>
  <c r="Z234" i="1"/>
  <c r="C235" i="1"/>
  <c r="D235" i="1"/>
  <c r="E235" i="1"/>
  <c r="F235" i="1"/>
  <c r="G235" i="1" s="1"/>
  <c r="H235" i="1"/>
  <c r="I235" i="1" s="1"/>
  <c r="K235" i="1"/>
  <c r="N235" i="1"/>
  <c r="O235" i="1"/>
  <c r="Q235" i="1"/>
  <c r="S235" i="1"/>
  <c r="T235" i="1"/>
  <c r="W235" i="1" s="1"/>
  <c r="Z235" i="1"/>
  <c r="C236" i="1"/>
  <c r="D236" i="1"/>
  <c r="E236" i="1"/>
  <c r="F236" i="1"/>
  <c r="G236" i="1" s="1"/>
  <c r="H236" i="1"/>
  <c r="I236" i="1" s="1"/>
  <c r="K236" i="1"/>
  <c r="N236" i="1"/>
  <c r="O236" i="1"/>
  <c r="T236" i="1"/>
  <c r="W236" i="1"/>
  <c r="Z236" i="1"/>
  <c r="C237" i="1"/>
  <c r="D237" i="1"/>
  <c r="E237" i="1"/>
  <c r="F237" i="1"/>
  <c r="G237" i="1" s="1"/>
  <c r="H237" i="1"/>
  <c r="I237" i="1" s="1"/>
  <c r="K237" i="1"/>
  <c r="N237" i="1"/>
  <c r="O237" i="1"/>
  <c r="S237" i="1"/>
  <c r="T237" i="1"/>
  <c r="W237" i="1"/>
  <c r="Z237" i="1"/>
  <c r="C238" i="1"/>
  <c r="D238" i="1"/>
  <c r="E238" i="1"/>
  <c r="F238" i="1"/>
  <c r="G238" i="1" s="1"/>
  <c r="H238" i="1"/>
  <c r="I238" i="1" s="1"/>
  <c r="K238" i="1"/>
  <c r="N238" i="1"/>
  <c r="O238" i="1"/>
  <c r="Q238" i="1" s="1"/>
  <c r="T238" i="1"/>
  <c r="W238" i="1" s="1"/>
  <c r="Z238" i="1"/>
  <c r="C239" i="1"/>
  <c r="D239" i="1"/>
  <c r="E239" i="1"/>
  <c r="F239" i="1"/>
  <c r="G239" i="1" s="1"/>
  <c r="H239" i="1"/>
  <c r="I239" i="1" s="1"/>
  <c r="K239" i="1"/>
  <c r="N239" i="1"/>
  <c r="O239" i="1"/>
  <c r="Q239" i="1"/>
  <c r="S239" i="1"/>
  <c r="T239" i="1"/>
  <c r="W239" i="1"/>
  <c r="Z239" i="1"/>
  <c r="C240" i="1"/>
  <c r="D240" i="1"/>
  <c r="E240" i="1"/>
  <c r="F240" i="1"/>
  <c r="G240" i="1" s="1"/>
  <c r="H240" i="1"/>
  <c r="I240" i="1" s="1"/>
  <c r="K240" i="1"/>
  <c r="N240" i="1"/>
  <c r="O240" i="1"/>
  <c r="Q240" i="1" s="1"/>
  <c r="T240" i="1"/>
  <c r="W240" i="1" s="1"/>
  <c r="Z240" i="1"/>
  <c r="C241" i="1"/>
  <c r="D241" i="1"/>
  <c r="E241" i="1"/>
  <c r="F241" i="1"/>
  <c r="G241" i="1" s="1"/>
  <c r="H241" i="1"/>
  <c r="I241" i="1" s="1"/>
  <c r="K241" i="1"/>
  <c r="N241" i="1"/>
  <c r="O241" i="1"/>
  <c r="Q241" i="1"/>
  <c r="S241" i="1"/>
  <c r="T241" i="1"/>
  <c r="W241" i="1"/>
  <c r="Z241" i="1"/>
  <c r="C242" i="1"/>
  <c r="D242" i="1"/>
  <c r="E242" i="1"/>
  <c r="F242" i="1"/>
  <c r="G242" i="1" s="1"/>
  <c r="H242" i="1"/>
  <c r="I242" i="1" s="1"/>
  <c r="K242" i="1"/>
  <c r="N242" i="1"/>
  <c r="O242" i="1"/>
  <c r="Q242" i="1" s="1"/>
  <c r="T242" i="1"/>
  <c r="W242" i="1" s="1"/>
  <c r="Z242" i="1"/>
  <c r="C243" i="1"/>
  <c r="D243" i="1"/>
  <c r="E243" i="1"/>
  <c r="F243" i="1"/>
  <c r="G243" i="1" s="1"/>
  <c r="H243" i="1"/>
  <c r="I243" i="1" s="1"/>
  <c r="K243" i="1"/>
  <c r="N243" i="1"/>
  <c r="O243" i="1"/>
  <c r="Q243" i="1"/>
  <c r="S243" i="1"/>
  <c r="T243" i="1"/>
  <c r="W243" i="1"/>
  <c r="Z243" i="1"/>
  <c r="C244" i="1"/>
  <c r="D244" i="1"/>
  <c r="E244" i="1"/>
  <c r="F244" i="1"/>
  <c r="G244" i="1" s="1"/>
  <c r="H244" i="1"/>
  <c r="I244" i="1" s="1"/>
  <c r="K244" i="1"/>
  <c r="N244" i="1"/>
  <c r="O244" i="1"/>
  <c r="Q244" i="1" s="1"/>
  <c r="T244" i="1"/>
  <c r="W244" i="1" s="1"/>
  <c r="Z244" i="1"/>
  <c r="C245" i="1"/>
  <c r="D245" i="1"/>
  <c r="E245" i="1"/>
  <c r="F245" i="1"/>
  <c r="G245" i="1" s="1"/>
  <c r="H245" i="1"/>
  <c r="I245" i="1" s="1"/>
  <c r="K245" i="1"/>
  <c r="N245" i="1"/>
  <c r="O245" i="1"/>
  <c r="R245" i="1" s="1"/>
  <c r="P245" i="1"/>
  <c r="S245" i="1"/>
  <c r="T245" i="1"/>
  <c r="W245" i="1" s="1"/>
  <c r="Z245" i="1"/>
  <c r="C246" i="1"/>
  <c r="D246" i="1"/>
  <c r="E246" i="1"/>
  <c r="F246" i="1"/>
  <c r="G246" i="1" s="1"/>
  <c r="H246" i="1"/>
  <c r="I246" i="1" s="1"/>
  <c r="N246" i="1"/>
  <c r="K246" i="1" s="1"/>
  <c r="O246" i="1"/>
  <c r="R246" i="1" s="1"/>
  <c r="S246" i="1"/>
  <c r="T246" i="1"/>
  <c r="W246" i="1"/>
  <c r="Z246" i="1"/>
  <c r="C247" i="1"/>
  <c r="D247" i="1"/>
  <c r="E247" i="1"/>
  <c r="F247" i="1"/>
  <c r="G247" i="1" s="1"/>
  <c r="H247" i="1"/>
  <c r="I247" i="1" s="1"/>
  <c r="K247" i="1"/>
  <c r="N247" i="1"/>
  <c r="O247" i="1"/>
  <c r="R247" i="1" s="1"/>
  <c r="P247" i="1"/>
  <c r="S247" i="1"/>
  <c r="T247" i="1"/>
  <c r="W247" i="1"/>
  <c r="Z247" i="1"/>
  <c r="C248" i="1"/>
  <c r="D248" i="1"/>
  <c r="E248" i="1"/>
  <c r="F248" i="1"/>
  <c r="G248" i="1" s="1"/>
  <c r="H248" i="1"/>
  <c r="I248" i="1" s="1"/>
  <c r="N248" i="1"/>
  <c r="K248" i="1" s="1"/>
  <c r="O248" i="1"/>
  <c r="R248" i="1" s="1"/>
  <c r="Q248" i="1"/>
  <c r="S248" i="1"/>
  <c r="T248" i="1"/>
  <c r="W248" i="1"/>
  <c r="Z248" i="1"/>
  <c r="C249" i="1"/>
  <c r="D249" i="1"/>
  <c r="E249" i="1"/>
  <c r="F249" i="1"/>
  <c r="G249" i="1" s="1"/>
  <c r="H249" i="1"/>
  <c r="I249" i="1" s="1"/>
  <c r="K249" i="1"/>
  <c r="N249" i="1"/>
  <c r="O249" i="1"/>
  <c r="R249" i="1" s="1"/>
  <c r="P249" i="1"/>
  <c r="S249" i="1"/>
  <c r="T249" i="1"/>
  <c r="W249" i="1" s="1"/>
  <c r="Z249" i="1"/>
  <c r="C250" i="1"/>
  <c r="D250" i="1"/>
  <c r="E250" i="1"/>
  <c r="F250" i="1"/>
  <c r="G250" i="1" s="1"/>
  <c r="H250" i="1"/>
  <c r="I250" i="1" s="1"/>
  <c r="N250" i="1"/>
  <c r="K250" i="1" s="1"/>
  <c r="O250" i="1"/>
  <c r="R250" i="1" s="1"/>
  <c r="Q250" i="1"/>
  <c r="S250" i="1"/>
  <c r="T250" i="1"/>
  <c r="W250" i="1" s="1"/>
  <c r="Z250" i="1"/>
  <c r="C251" i="1"/>
  <c r="D251" i="1"/>
  <c r="E251" i="1"/>
  <c r="F251" i="1"/>
  <c r="G251" i="1" s="1"/>
  <c r="H251" i="1"/>
  <c r="I251" i="1" s="1"/>
  <c r="K251" i="1"/>
  <c r="N251" i="1"/>
  <c r="O251" i="1"/>
  <c r="R251" i="1" s="1"/>
  <c r="P251" i="1"/>
  <c r="S251" i="1"/>
  <c r="T251" i="1"/>
  <c r="W251" i="1"/>
  <c r="Z251" i="1"/>
  <c r="C252" i="1"/>
  <c r="D252" i="1"/>
  <c r="E252" i="1"/>
  <c r="F252" i="1"/>
  <c r="G252" i="1" s="1"/>
  <c r="H252" i="1"/>
  <c r="I252" i="1" s="1"/>
  <c r="N252" i="1"/>
  <c r="K252" i="1" s="1"/>
  <c r="O252" i="1"/>
  <c r="R252" i="1" s="1"/>
  <c r="Q252" i="1"/>
  <c r="S252" i="1"/>
  <c r="T252" i="1"/>
  <c r="W252" i="1"/>
  <c r="Z252" i="1"/>
  <c r="C253" i="1"/>
  <c r="D253" i="1"/>
  <c r="E253" i="1"/>
  <c r="F253" i="1"/>
  <c r="G253" i="1" s="1"/>
  <c r="H253" i="1"/>
  <c r="I253" i="1" s="1"/>
  <c r="K253" i="1"/>
  <c r="N253" i="1"/>
  <c r="O253" i="1"/>
  <c r="R253" i="1" s="1"/>
  <c r="P253" i="1"/>
  <c r="S253" i="1"/>
  <c r="T253" i="1"/>
  <c r="W253" i="1" s="1"/>
  <c r="Z253" i="1"/>
  <c r="C254" i="1"/>
  <c r="D254" i="1"/>
  <c r="E254" i="1"/>
  <c r="F254" i="1"/>
  <c r="G254" i="1" s="1"/>
  <c r="H254" i="1"/>
  <c r="I254" i="1" s="1"/>
  <c r="N254" i="1"/>
  <c r="K254" i="1" s="1"/>
  <c r="O254" i="1"/>
  <c r="R254" i="1" s="1"/>
  <c r="Q254" i="1"/>
  <c r="S254" i="1"/>
  <c r="T254" i="1"/>
  <c r="W254" i="1" s="1"/>
  <c r="Z254" i="1"/>
  <c r="C255" i="1"/>
  <c r="D255" i="1"/>
  <c r="E255" i="1"/>
  <c r="F255" i="1"/>
  <c r="G255" i="1" s="1"/>
  <c r="H255" i="1"/>
  <c r="I255" i="1" s="1"/>
  <c r="K255" i="1"/>
  <c r="N255" i="1"/>
  <c r="O255" i="1"/>
  <c r="R255" i="1" s="1"/>
  <c r="P255" i="1"/>
  <c r="S255" i="1"/>
  <c r="T255" i="1"/>
  <c r="W255" i="1"/>
  <c r="Z255" i="1"/>
  <c r="C256" i="1"/>
  <c r="D256" i="1"/>
  <c r="E256" i="1"/>
  <c r="F256" i="1"/>
  <c r="G256" i="1" s="1"/>
  <c r="H256" i="1"/>
  <c r="I256" i="1" s="1"/>
  <c r="N256" i="1"/>
  <c r="K256" i="1" s="1"/>
  <c r="O256" i="1"/>
  <c r="R256" i="1" s="1"/>
  <c r="S256" i="1"/>
  <c r="T256" i="1"/>
  <c r="W256" i="1" s="1"/>
  <c r="Z256" i="1"/>
  <c r="C257" i="1"/>
  <c r="D257" i="1"/>
  <c r="E257" i="1"/>
  <c r="F257" i="1"/>
  <c r="G257" i="1" s="1"/>
  <c r="H257" i="1"/>
  <c r="I257" i="1" s="1"/>
  <c r="K257" i="1"/>
  <c r="N257" i="1"/>
  <c r="O257" i="1"/>
  <c r="R257" i="1" s="1"/>
  <c r="P257" i="1"/>
  <c r="S257" i="1"/>
  <c r="T257" i="1"/>
  <c r="W257" i="1" s="1"/>
  <c r="Z257" i="1"/>
  <c r="C258" i="1"/>
  <c r="D258" i="1"/>
  <c r="E258" i="1"/>
  <c r="F258" i="1"/>
  <c r="G258" i="1" s="1"/>
  <c r="H258" i="1"/>
  <c r="I258" i="1" s="1"/>
  <c r="K258" i="1"/>
  <c r="N258" i="1"/>
  <c r="O258" i="1"/>
  <c r="R258" i="1" s="1"/>
  <c r="S258" i="1"/>
  <c r="T258" i="1"/>
  <c r="W258" i="1" s="1"/>
  <c r="Z258" i="1"/>
  <c r="C259" i="1"/>
  <c r="D259" i="1"/>
  <c r="E259" i="1"/>
  <c r="F259" i="1"/>
  <c r="G259" i="1" s="1"/>
  <c r="H259" i="1"/>
  <c r="I259" i="1" s="1"/>
  <c r="K259" i="1"/>
  <c r="N259" i="1"/>
  <c r="O259" i="1"/>
  <c r="P259" i="1" s="1"/>
  <c r="Q259" i="1" s="1"/>
  <c r="S259" i="1"/>
  <c r="T259" i="1"/>
  <c r="W259" i="1" s="1"/>
  <c r="Z259" i="1"/>
  <c r="C260" i="1"/>
  <c r="D260" i="1"/>
  <c r="E260" i="1"/>
  <c r="F260" i="1"/>
  <c r="G260" i="1" s="1"/>
  <c r="H260" i="1"/>
  <c r="I260" i="1" s="1"/>
  <c r="K260" i="1"/>
  <c r="N260" i="1"/>
  <c r="O260" i="1"/>
  <c r="R260" i="1" s="1"/>
  <c r="S260" i="1"/>
  <c r="T260" i="1"/>
  <c r="W260" i="1" s="1"/>
  <c r="Z260" i="1"/>
  <c r="C261" i="1"/>
  <c r="D261" i="1"/>
  <c r="E261" i="1"/>
  <c r="F261" i="1"/>
  <c r="G261" i="1" s="1"/>
  <c r="H261" i="1"/>
  <c r="I261" i="1" s="1"/>
  <c r="K261" i="1"/>
  <c r="N261" i="1"/>
  <c r="O261" i="1"/>
  <c r="P261" i="1" s="1"/>
  <c r="Q261" i="1"/>
  <c r="S261" i="1"/>
  <c r="T261" i="1"/>
  <c r="W261" i="1" s="1"/>
  <c r="Z261" i="1"/>
  <c r="C262" i="1"/>
  <c r="D262" i="1"/>
  <c r="E262" i="1"/>
  <c r="F262" i="1"/>
  <c r="G262" i="1" s="1"/>
  <c r="H262" i="1"/>
  <c r="I262" i="1" s="1"/>
  <c r="K262" i="1"/>
  <c r="N262" i="1"/>
  <c r="O262" i="1"/>
  <c r="T262" i="1"/>
  <c r="W262" i="1" s="1"/>
  <c r="Z262" i="1"/>
  <c r="C263" i="1"/>
  <c r="D263" i="1"/>
  <c r="E263" i="1"/>
  <c r="F263" i="1"/>
  <c r="G263" i="1" s="1"/>
  <c r="H263" i="1"/>
  <c r="I263" i="1" s="1"/>
  <c r="K263" i="1"/>
  <c r="N263" i="1"/>
  <c r="O263" i="1"/>
  <c r="P263" i="1" s="1"/>
  <c r="Q263" i="1"/>
  <c r="S263" i="1"/>
  <c r="T263" i="1"/>
  <c r="W263" i="1"/>
  <c r="Z263" i="1"/>
  <c r="C264" i="1"/>
  <c r="D264" i="1"/>
  <c r="E264" i="1"/>
  <c r="F264" i="1"/>
  <c r="G264" i="1" s="1"/>
  <c r="H264" i="1"/>
  <c r="I264" i="1" s="1"/>
  <c r="K264" i="1"/>
  <c r="N264" i="1"/>
  <c r="O264" i="1"/>
  <c r="S264" i="1"/>
  <c r="T264" i="1"/>
  <c r="W264" i="1"/>
  <c r="Z264" i="1"/>
  <c r="C265" i="1"/>
  <c r="D265" i="1"/>
  <c r="E265" i="1"/>
  <c r="F265" i="1"/>
  <c r="G265" i="1" s="1"/>
  <c r="H265" i="1"/>
  <c r="I265" i="1" s="1"/>
  <c r="K265" i="1"/>
  <c r="N265" i="1"/>
  <c r="O265" i="1"/>
  <c r="P265" i="1" s="1"/>
  <c r="Q265" i="1"/>
  <c r="S265" i="1"/>
  <c r="T265" i="1"/>
  <c r="W265" i="1" s="1"/>
  <c r="Z265" i="1"/>
  <c r="C266" i="1"/>
  <c r="D266" i="1"/>
  <c r="E266" i="1"/>
  <c r="F266" i="1"/>
  <c r="G266" i="1" s="1"/>
  <c r="H266" i="1"/>
  <c r="I266" i="1" s="1"/>
  <c r="K266" i="1"/>
  <c r="N266" i="1"/>
  <c r="O266" i="1"/>
  <c r="S266" i="1"/>
  <c r="T266" i="1"/>
  <c r="W266" i="1" s="1"/>
  <c r="Z266" i="1"/>
  <c r="C267" i="1"/>
  <c r="D267" i="1"/>
  <c r="E267" i="1"/>
  <c r="F267" i="1"/>
  <c r="G267" i="1" s="1"/>
  <c r="H267" i="1"/>
  <c r="I267" i="1" s="1"/>
  <c r="K267" i="1"/>
  <c r="N267" i="1"/>
  <c r="O267" i="1"/>
  <c r="P267" i="1" s="1"/>
  <c r="Q267" i="1"/>
  <c r="S267" i="1"/>
  <c r="T267" i="1"/>
  <c r="W267" i="1"/>
  <c r="Z267" i="1"/>
  <c r="C268" i="1"/>
  <c r="D268" i="1"/>
  <c r="E268" i="1"/>
  <c r="F268" i="1"/>
  <c r="G268" i="1" s="1"/>
  <c r="H268" i="1"/>
  <c r="I268" i="1" s="1"/>
  <c r="K268" i="1"/>
  <c r="N268" i="1"/>
  <c r="O268" i="1"/>
  <c r="S268" i="1"/>
  <c r="T268" i="1"/>
  <c r="W268" i="1"/>
  <c r="Z268" i="1"/>
  <c r="C269" i="1"/>
  <c r="D269" i="1"/>
  <c r="E269" i="1"/>
  <c r="F269" i="1"/>
  <c r="G269" i="1" s="1"/>
  <c r="H269" i="1"/>
  <c r="I269" i="1" s="1"/>
  <c r="K269" i="1"/>
  <c r="N269" i="1"/>
  <c r="O269" i="1"/>
  <c r="Q269" i="1" s="1"/>
  <c r="T269" i="1"/>
  <c r="W269" i="1" s="1"/>
  <c r="Z269" i="1"/>
  <c r="C270" i="1"/>
  <c r="D270" i="1"/>
  <c r="E270" i="1"/>
  <c r="F270" i="1"/>
  <c r="G270" i="1" s="1"/>
  <c r="H270" i="1"/>
  <c r="I270" i="1" s="1"/>
  <c r="K270" i="1"/>
  <c r="N270" i="1"/>
  <c r="O270" i="1"/>
  <c r="S270" i="1"/>
  <c r="T270" i="1"/>
  <c r="W270" i="1" s="1"/>
  <c r="Z270" i="1"/>
  <c r="C271" i="1"/>
  <c r="D271" i="1"/>
  <c r="E271" i="1"/>
  <c r="F271" i="1"/>
  <c r="G271" i="1" s="1"/>
  <c r="H271" i="1"/>
  <c r="I271" i="1" s="1"/>
  <c r="K271" i="1"/>
  <c r="N271" i="1"/>
  <c r="O271" i="1"/>
  <c r="Q271" i="1" s="1"/>
  <c r="T271" i="1"/>
  <c r="W271" i="1"/>
  <c r="Z271" i="1"/>
  <c r="C272" i="1"/>
  <c r="D272" i="1"/>
  <c r="E272" i="1"/>
  <c r="F272" i="1"/>
  <c r="G272" i="1" s="1"/>
  <c r="H272" i="1"/>
  <c r="I272" i="1" s="1"/>
  <c r="K272" i="1"/>
  <c r="N272" i="1"/>
  <c r="O272" i="1"/>
  <c r="S272" i="1"/>
  <c r="T272" i="1"/>
  <c r="W272" i="1"/>
  <c r="Z272" i="1"/>
  <c r="C273" i="1"/>
  <c r="D273" i="1"/>
  <c r="E273" i="1"/>
  <c r="F273" i="1"/>
  <c r="G273" i="1" s="1"/>
  <c r="H273" i="1"/>
  <c r="I273" i="1" s="1"/>
  <c r="K273" i="1"/>
  <c r="N273" i="1"/>
  <c r="O273" i="1"/>
  <c r="Q273" i="1" s="1"/>
  <c r="T273" i="1"/>
  <c r="W273" i="1" s="1"/>
  <c r="Z273" i="1"/>
  <c r="C274" i="1"/>
  <c r="D274" i="1"/>
  <c r="E274" i="1"/>
  <c r="F274" i="1"/>
  <c r="G274" i="1" s="1"/>
  <c r="H274" i="1"/>
  <c r="I274" i="1" s="1"/>
  <c r="K274" i="1"/>
  <c r="N274" i="1"/>
  <c r="O274" i="1"/>
  <c r="S274" i="1"/>
  <c r="T274" i="1"/>
  <c r="W274" i="1" s="1"/>
  <c r="Z274" i="1"/>
  <c r="C275" i="1"/>
  <c r="D275" i="1"/>
  <c r="E275" i="1"/>
  <c r="F275" i="1"/>
  <c r="G275" i="1" s="1"/>
  <c r="H275" i="1"/>
  <c r="I275" i="1" s="1"/>
  <c r="K275" i="1"/>
  <c r="N275" i="1"/>
  <c r="O275" i="1"/>
  <c r="Q275" i="1" s="1"/>
  <c r="T275" i="1"/>
  <c r="W275" i="1"/>
  <c r="Z275" i="1"/>
  <c r="C276" i="1"/>
  <c r="D276" i="1"/>
  <c r="E276" i="1"/>
  <c r="F276" i="1"/>
  <c r="G276" i="1" s="1"/>
  <c r="H276" i="1"/>
  <c r="I276" i="1" s="1"/>
  <c r="N276" i="1"/>
  <c r="K276" i="1" s="1"/>
  <c r="O276" i="1"/>
  <c r="Q276" i="1"/>
  <c r="S276" i="1"/>
  <c r="T276" i="1"/>
  <c r="W276" i="1"/>
  <c r="Z276" i="1"/>
  <c r="C277" i="1"/>
  <c r="D277" i="1"/>
  <c r="E277" i="1"/>
  <c r="F277" i="1"/>
  <c r="G277" i="1" s="1"/>
  <c r="H277" i="1"/>
  <c r="I277" i="1" s="1"/>
  <c r="K277" i="1"/>
  <c r="N277" i="1"/>
  <c r="O277" i="1"/>
  <c r="R277" i="1" s="1"/>
  <c r="P277" i="1"/>
  <c r="Q277" i="1" s="1"/>
  <c r="S277" i="1"/>
  <c r="T277" i="1"/>
  <c r="W277" i="1" s="1"/>
  <c r="Z277" i="1"/>
  <c r="C278" i="1"/>
  <c r="D278" i="1"/>
  <c r="E278" i="1"/>
  <c r="F278" i="1"/>
  <c r="G278" i="1" s="1"/>
  <c r="H278" i="1"/>
  <c r="I278" i="1" s="1"/>
  <c r="N278" i="1"/>
  <c r="K278" i="1" s="1"/>
  <c r="O278" i="1"/>
  <c r="Q278" i="1"/>
  <c r="S278" i="1"/>
  <c r="T278" i="1"/>
  <c r="W278" i="1" s="1"/>
  <c r="Z278" i="1"/>
  <c r="C279" i="1"/>
  <c r="D279" i="1"/>
  <c r="E279" i="1"/>
  <c r="F279" i="1"/>
  <c r="G279" i="1" s="1"/>
  <c r="H279" i="1"/>
  <c r="I279" i="1" s="1"/>
  <c r="K279" i="1"/>
  <c r="N279" i="1"/>
  <c r="O279" i="1"/>
  <c r="R279" i="1" s="1"/>
  <c r="P279" i="1"/>
  <c r="Q279" i="1" s="1"/>
  <c r="S279" i="1"/>
  <c r="T279" i="1"/>
  <c r="W279" i="1"/>
  <c r="Z279" i="1"/>
  <c r="C280" i="1"/>
  <c r="D280" i="1"/>
  <c r="E280" i="1"/>
  <c r="F280" i="1"/>
  <c r="G280" i="1" s="1"/>
  <c r="H280" i="1"/>
  <c r="I280" i="1" s="1"/>
  <c r="N280" i="1"/>
  <c r="K280" i="1" s="1"/>
  <c r="O280" i="1"/>
  <c r="Q280" i="1"/>
  <c r="S280" i="1"/>
  <c r="T280" i="1"/>
  <c r="W280" i="1"/>
  <c r="Z280" i="1"/>
  <c r="C281" i="1"/>
  <c r="D281" i="1"/>
  <c r="E281" i="1"/>
  <c r="F281" i="1"/>
  <c r="G281" i="1" s="1"/>
  <c r="H281" i="1"/>
  <c r="I281" i="1" s="1"/>
  <c r="K281" i="1"/>
  <c r="N281" i="1"/>
  <c r="O281" i="1"/>
  <c r="R281" i="1" s="1"/>
  <c r="P281" i="1"/>
  <c r="Q281" i="1"/>
  <c r="S281" i="1"/>
  <c r="T281" i="1"/>
  <c r="W281" i="1" s="1"/>
  <c r="Z281" i="1"/>
  <c r="C282" i="1"/>
  <c r="D282" i="1"/>
  <c r="E282" i="1"/>
  <c r="F282" i="1"/>
  <c r="G282" i="1" s="1"/>
  <c r="H282" i="1"/>
  <c r="I282" i="1" s="1"/>
  <c r="N282" i="1"/>
  <c r="K282" i="1" s="1"/>
  <c r="O282" i="1"/>
  <c r="S282" i="1"/>
  <c r="T282" i="1"/>
  <c r="W282" i="1"/>
  <c r="Z282" i="1"/>
  <c r="C283" i="1"/>
  <c r="D283" i="1"/>
  <c r="E283" i="1"/>
  <c r="F283" i="1"/>
  <c r="G283" i="1" s="1"/>
  <c r="H283" i="1"/>
  <c r="I283" i="1" s="1"/>
  <c r="K283" i="1"/>
  <c r="N283" i="1"/>
  <c r="O283" i="1"/>
  <c r="R283" i="1" s="1"/>
  <c r="P283" i="1"/>
  <c r="Q283" i="1"/>
  <c r="S283" i="1"/>
  <c r="T283" i="1"/>
  <c r="W283" i="1" s="1"/>
  <c r="Z283" i="1"/>
  <c r="C284" i="1"/>
  <c r="D284" i="1"/>
  <c r="E284" i="1"/>
  <c r="F284" i="1"/>
  <c r="G284" i="1" s="1"/>
  <c r="H284" i="1"/>
  <c r="I284" i="1" s="1"/>
  <c r="N284" i="1"/>
  <c r="K284" i="1" s="1"/>
  <c r="O284" i="1"/>
  <c r="Q284" i="1"/>
  <c r="S284" i="1"/>
  <c r="T284" i="1"/>
  <c r="W284" i="1" s="1"/>
  <c r="Z284" i="1"/>
  <c r="C285" i="1"/>
  <c r="D285" i="1"/>
  <c r="E285" i="1"/>
  <c r="F285" i="1"/>
  <c r="G285" i="1" s="1"/>
  <c r="H285" i="1"/>
  <c r="I285" i="1" s="1"/>
  <c r="K285" i="1"/>
  <c r="N285" i="1"/>
  <c r="O285" i="1"/>
  <c r="R285" i="1" s="1"/>
  <c r="P285" i="1"/>
  <c r="Q285" i="1" s="1"/>
  <c r="S285" i="1"/>
  <c r="T285" i="1"/>
  <c r="W285" i="1" s="1"/>
  <c r="Z285" i="1"/>
  <c r="C286" i="1"/>
  <c r="D286" i="1"/>
  <c r="E286" i="1"/>
  <c r="F286" i="1"/>
  <c r="G286" i="1" s="1"/>
  <c r="H286" i="1"/>
  <c r="I286" i="1" s="1"/>
  <c r="N286" i="1"/>
  <c r="K286" i="1" s="1"/>
  <c r="O286" i="1"/>
  <c r="Q286" i="1"/>
  <c r="S286" i="1"/>
  <c r="T286" i="1"/>
  <c r="W286" i="1" s="1"/>
  <c r="Z286" i="1"/>
  <c r="C287" i="1"/>
  <c r="D287" i="1"/>
  <c r="E287" i="1"/>
  <c r="F287" i="1"/>
  <c r="G287" i="1" s="1"/>
  <c r="H287" i="1"/>
  <c r="I287" i="1" s="1"/>
  <c r="K287" i="1"/>
  <c r="N287" i="1"/>
  <c r="O287" i="1"/>
  <c r="R287" i="1" s="1"/>
  <c r="P287" i="1"/>
  <c r="Q287" i="1"/>
  <c r="S287" i="1"/>
  <c r="T287" i="1"/>
  <c r="W287" i="1" s="1"/>
  <c r="Z287" i="1"/>
  <c r="C288" i="1"/>
  <c r="D288" i="1"/>
  <c r="E288" i="1"/>
  <c r="F288" i="1"/>
  <c r="G288" i="1" s="1"/>
  <c r="H288" i="1"/>
  <c r="I288" i="1" s="1"/>
  <c r="K288" i="1"/>
  <c r="N288" i="1"/>
  <c r="O288" i="1"/>
  <c r="R288" i="1" s="1"/>
  <c r="S288" i="1"/>
  <c r="T288" i="1"/>
  <c r="W288" i="1" s="1"/>
  <c r="Z288" i="1"/>
  <c r="C289" i="1"/>
  <c r="D289" i="1"/>
  <c r="E289" i="1"/>
  <c r="F289" i="1"/>
  <c r="G289" i="1" s="1"/>
  <c r="H289" i="1"/>
  <c r="I289" i="1" s="1"/>
  <c r="K289" i="1"/>
  <c r="N289" i="1"/>
  <c r="O289" i="1"/>
  <c r="P289" i="1" s="1"/>
  <c r="Q289" i="1"/>
  <c r="S289" i="1"/>
  <c r="T289" i="1"/>
  <c r="W289" i="1" s="1"/>
  <c r="Z289" i="1"/>
  <c r="C290" i="1"/>
  <c r="D290" i="1"/>
  <c r="E290" i="1"/>
  <c r="F290" i="1"/>
  <c r="G290" i="1" s="1"/>
  <c r="H290" i="1"/>
  <c r="I290" i="1" s="1"/>
  <c r="K290" i="1"/>
  <c r="N290" i="1"/>
  <c r="O290" i="1"/>
  <c r="R290" i="1" s="1"/>
  <c r="S290" i="1"/>
  <c r="T290" i="1"/>
  <c r="W290" i="1" s="1"/>
  <c r="Z290" i="1"/>
  <c r="C291" i="1"/>
  <c r="D291" i="1"/>
  <c r="E291" i="1"/>
  <c r="F291" i="1"/>
  <c r="G291" i="1" s="1"/>
  <c r="H291" i="1"/>
  <c r="I291" i="1" s="1"/>
  <c r="K291" i="1"/>
  <c r="N291" i="1"/>
  <c r="O291" i="1"/>
  <c r="P291" i="1" s="1"/>
  <c r="Q291" i="1"/>
  <c r="S291" i="1"/>
  <c r="T291" i="1"/>
  <c r="W291" i="1" s="1"/>
  <c r="Z291" i="1"/>
  <c r="C292" i="1"/>
  <c r="D292" i="1"/>
  <c r="E292" i="1"/>
  <c r="F292" i="1"/>
  <c r="G292" i="1" s="1"/>
  <c r="H292" i="1"/>
  <c r="I292" i="1" s="1"/>
  <c r="K292" i="1"/>
  <c r="N292" i="1"/>
  <c r="O292" i="1"/>
  <c r="R292" i="1" s="1"/>
  <c r="S292" i="1"/>
  <c r="T292" i="1"/>
  <c r="W292" i="1" s="1"/>
  <c r="Z292" i="1"/>
  <c r="C293" i="1"/>
  <c r="D293" i="1"/>
  <c r="E293" i="1"/>
  <c r="F293" i="1"/>
  <c r="G293" i="1" s="1"/>
  <c r="H293" i="1"/>
  <c r="I293" i="1" s="1"/>
  <c r="K293" i="1"/>
  <c r="N293" i="1"/>
  <c r="O293" i="1"/>
  <c r="P293" i="1" s="1"/>
  <c r="Q293" i="1"/>
  <c r="S293" i="1"/>
  <c r="T293" i="1"/>
  <c r="W293" i="1" s="1"/>
  <c r="Z293" i="1"/>
  <c r="C294" i="1"/>
  <c r="D294" i="1"/>
  <c r="E294" i="1"/>
  <c r="F294" i="1"/>
  <c r="G294" i="1" s="1"/>
  <c r="H294" i="1"/>
  <c r="I294" i="1" s="1"/>
  <c r="K294" i="1"/>
  <c r="N294" i="1"/>
  <c r="O294" i="1"/>
  <c r="R294" i="1" s="1"/>
  <c r="S294" i="1"/>
  <c r="T294" i="1"/>
  <c r="W294" i="1" s="1"/>
  <c r="Z294" i="1"/>
  <c r="C295" i="1"/>
  <c r="D295" i="1"/>
  <c r="E295" i="1"/>
  <c r="F295" i="1"/>
  <c r="G295" i="1" s="1"/>
  <c r="H295" i="1"/>
  <c r="I295" i="1" s="1"/>
  <c r="K295" i="1"/>
  <c r="N295" i="1"/>
  <c r="O295" i="1"/>
  <c r="P295" i="1" s="1"/>
  <c r="Q295" i="1"/>
  <c r="S295" i="1"/>
  <c r="T295" i="1"/>
  <c r="W295" i="1" s="1"/>
  <c r="Z295" i="1"/>
  <c r="C296" i="1"/>
  <c r="D296" i="1"/>
  <c r="E296" i="1"/>
  <c r="F296" i="1"/>
  <c r="G296" i="1" s="1"/>
  <c r="H296" i="1"/>
  <c r="I296" i="1" s="1"/>
  <c r="K296" i="1"/>
  <c r="N296" i="1"/>
  <c r="O296" i="1"/>
  <c r="R296" i="1" s="1"/>
  <c r="S296" i="1"/>
  <c r="T296" i="1"/>
  <c r="W296" i="1" s="1"/>
  <c r="Z296" i="1"/>
  <c r="C297" i="1"/>
  <c r="D297" i="1"/>
  <c r="E297" i="1"/>
  <c r="F297" i="1"/>
  <c r="G297" i="1" s="1"/>
  <c r="H297" i="1"/>
  <c r="I297" i="1" s="1"/>
  <c r="K297" i="1"/>
  <c r="N297" i="1"/>
  <c r="O297" i="1"/>
  <c r="P297" i="1" s="1"/>
  <c r="Q297" i="1" s="1"/>
  <c r="S297" i="1"/>
  <c r="T297" i="1"/>
  <c r="W297" i="1" s="1"/>
  <c r="Z297" i="1"/>
  <c r="C298" i="1"/>
  <c r="D298" i="1"/>
  <c r="E298" i="1"/>
  <c r="F298" i="1"/>
  <c r="G298" i="1" s="1"/>
  <c r="H298" i="1"/>
  <c r="I298" i="1" s="1"/>
  <c r="K298" i="1"/>
  <c r="N298" i="1"/>
  <c r="O298" i="1"/>
  <c r="S298" i="1"/>
  <c r="T298" i="1"/>
  <c r="W298" i="1" s="1"/>
  <c r="Z298" i="1"/>
  <c r="C299" i="1"/>
  <c r="D299" i="1"/>
  <c r="E299" i="1"/>
  <c r="F299" i="1"/>
  <c r="G299" i="1" s="1"/>
  <c r="H299" i="1"/>
  <c r="I299" i="1" s="1"/>
  <c r="K299" i="1"/>
  <c r="N299" i="1"/>
  <c r="O299" i="1"/>
  <c r="P299" i="1" s="1"/>
  <c r="Q299" i="1"/>
  <c r="S299" i="1"/>
  <c r="T299" i="1"/>
  <c r="W299" i="1" s="1"/>
  <c r="Z299" i="1"/>
  <c r="C300" i="1"/>
  <c r="D300" i="1"/>
  <c r="E300" i="1"/>
  <c r="F300" i="1"/>
  <c r="G300" i="1" s="1"/>
  <c r="H300" i="1"/>
  <c r="I300" i="1" s="1"/>
  <c r="K300" i="1"/>
  <c r="N300" i="1"/>
  <c r="O300" i="1"/>
  <c r="R300" i="1" s="1"/>
  <c r="S300" i="1"/>
  <c r="T300" i="1"/>
  <c r="W300" i="1" s="1"/>
  <c r="Z300" i="1"/>
  <c r="C301" i="1"/>
  <c r="D301" i="1"/>
  <c r="E301" i="1"/>
  <c r="F301" i="1"/>
  <c r="G301" i="1" s="1"/>
  <c r="H301" i="1"/>
  <c r="I301" i="1" s="1"/>
  <c r="K301" i="1"/>
  <c r="N301" i="1"/>
  <c r="O301" i="1"/>
  <c r="P301" i="1" s="1"/>
  <c r="Q301" i="1"/>
  <c r="S301" i="1"/>
  <c r="T301" i="1"/>
  <c r="W301" i="1" s="1"/>
  <c r="Z301" i="1"/>
  <c r="C302" i="1"/>
  <c r="D302" i="1"/>
  <c r="E302" i="1"/>
  <c r="F302" i="1"/>
  <c r="G302" i="1" s="1"/>
  <c r="H302" i="1"/>
  <c r="I302" i="1" s="1"/>
  <c r="K302" i="1"/>
  <c r="N302" i="1"/>
  <c r="O302" i="1"/>
  <c r="R302" i="1" s="1"/>
  <c r="S302" i="1"/>
  <c r="T302" i="1"/>
  <c r="W302" i="1" s="1"/>
  <c r="Z302" i="1"/>
  <c r="C303" i="1"/>
  <c r="D303" i="1"/>
  <c r="E303" i="1"/>
  <c r="F303" i="1"/>
  <c r="G303" i="1" s="1"/>
  <c r="H303" i="1"/>
  <c r="I303" i="1" s="1"/>
  <c r="K303" i="1"/>
  <c r="N303" i="1"/>
  <c r="O303" i="1"/>
  <c r="P303" i="1" s="1"/>
  <c r="Q303" i="1"/>
  <c r="S303" i="1"/>
  <c r="T303" i="1"/>
  <c r="W303" i="1" s="1"/>
  <c r="Z303" i="1"/>
  <c r="C304" i="1"/>
  <c r="D304" i="1"/>
  <c r="E304" i="1"/>
  <c r="F304" i="1"/>
  <c r="G304" i="1" s="1"/>
  <c r="H304" i="1"/>
  <c r="I304" i="1" s="1"/>
  <c r="K304" i="1"/>
  <c r="N304" i="1"/>
  <c r="O304" i="1"/>
  <c r="R304" i="1" s="1"/>
  <c r="S304" i="1"/>
  <c r="T304" i="1"/>
  <c r="W304" i="1" s="1"/>
  <c r="Z304" i="1"/>
  <c r="C305" i="1"/>
  <c r="D305" i="1"/>
  <c r="E305" i="1"/>
  <c r="F305" i="1"/>
  <c r="G305" i="1" s="1"/>
  <c r="H305" i="1"/>
  <c r="I305" i="1" s="1"/>
  <c r="K305" i="1"/>
  <c r="N305" i="1"/>
  <c r="O305" i="1"/>
  <c r="P305" i="1" s="1"/>
  <c r="Q305" i="1" s="1"/>
  <c r="S305" i="1"/>
  <c r="T305" i="1"/>
  <c r="W305" i="1" s="1"/>
  <c r="Z305" i="1"/>
  <c r="C306" i="1"/>
  <c r="D306" i="1"/>
  <c r="E306" i="1"/>
  <c r="F306" i="1"/>
  <c r="G306" i="1" s="1"/>
  <c r="H306" i="1"/>
  <c r="I306" i="1" s="1"/>
  <c r="K306" i="1"/>
  <c r="N306" i="1"/>
  <c r="O306" i="1"/>
  <c r="R306" i="1" s="1"/>
  <c r="S306" i="1"/>
  <c r="T306" i="1"/>
  <c r="W306" i="1" s="1"/>
  <c r="Z306" i="1"/>
  <c r="C307" i="1"/>
  <c r="D307" i="1"/>
  <c r="E307" i="1"/>
  <c r="F307" i="1"/>
  <c r="G307" i="1" s="1"/>
  <c r="H307" i="1"/>
  <c r="I307" i="1" s="1"/>
  <c r="K307" i="1"/>
  <c r="N307" i="1"/>
  <c r="O307" i="1"/>
  <c r="P307" i="1" s="1"/>
  <c r="Q307" i="1"/>
  <c r="S307" i="1"/>
  <c r="T307" i="1"/>
  <c r="W307" i="1" s="1"/>
  <c r="Z307" i="1"/>
  <c r="C308" i="1"/>
  <c r="D308" i="1"/>
  <c r="E308" i="1"/>
  <c r="F308" i="1"/>
  <c r="G308" i="1" s="1"/>
  <c r="H308" i="1"/>
  <c r="I308" i="1" s="1"/>
  <c r="K308" i="1"/>
  <c r="N308" i="1"/>
  <c r="O308" i="1"/>
  <c r="R308" i="1" s="1"/>
  <c r="S308" i="1"/>
  <c r="T308" i="1"/>
  <c r="W308" i="1" s="1"/>
  <c r="Z308" i="1"/>
  <c r="C309" i="1"/>
  <c r="D309" i="1"/>
  <c r="E309" i="1"/>
  <c r="F309" i="1"/>
  <c r="G309" i="1" s="1"/>
  <c r="H309" i="1"/>
  <c r="I309" i="1" s="1"/>
  <c r="K309" i="1"/>
  <c r="N309" i="1"/>
  <c r="O309" i="1"/>
  <c r="P309" i="1" s="1"/>
  <c r="Q309" i="1"/>
  <c r="S309" i="1"/>
  <c r="T309" i="1"/>
  <c r="W309" i="1" s="1"/>
  <c r="Z309" i="1"/>
  <c r="C310" i="1"/>
  <c r="D310" i="1"/>
  <c r="E310" i="1"/>
  <c r="F310" i="1"/>
  <c r="G310" i="1" s="1"/>
  <c r="H310" i="1"/>
  <c r="I310" i="1" s="1"/>
  <c r="K310" i="1"/>
  <c r="N310" i="1"/>
  <c r="O310" i="1"/>
  <c r="R310" i="1" s="1"/>
  <c r="S310" i="1"/>
  <c r="T310" i="1"/>
  <c r="W310" i="1" s="1"/>
  <c r="Z310" i="1"/>
  <c r="C311" i="1"/>
  <c r="D311" i="1"/>
  <c r="E311" i="1"/>
  <c r="F311" i="1"/>
  <c r="G311" i="1" s="1"/>
  <c r="H311" i="1"/>
  <c r="I311" i="1" s="1"/>
  <c r="K311" i="1"/>
  <c r="N311" i="1"/>
  <c r="O311" i="1"/>
  <c r="P311" i="1" s="1"/>
  <c r="Q311" i="1"/>
  <c r="S311" i="1"/>
  <c r="T311" i="1"/>
  <c r="W311" i="1" s="1"/>
  <c r="Z311" i="1"/>
  <c r="C312" i="1"/>
  <c r="D312" i="1"/>
  <c r="E312" i="1"/>
  <c r="F312" i="1"/>
  <c r="G312" i="1" s="1"/>
  <c r="H312" i="1"/>
  <c r="I312" i="1" s="1"/>
  <c r="K312" i="1"/>
  <c r="N312" i="1"/>
  <c r="O312" i="1"/>
  <c r="R312" i="1" s="1"/>
  <c r="S312" i="1"/>
  <c r="T312" i="1"/>
  <c r="W312" i="1" s="1"/>
  <c r="Z312" i="1"/>
  <c r="C313" i="1"/>
  <c r="D313" i="1"/>
  <c r="E313" i="1"/>
  <c r="F313" i="1"/>
  <c r="G313" i="1" s="1"/>
  <c r="H313" i="1"/>
  <c r="I313" i="1" s="1"/>
  <c r="K313" i="1"/>
  <c r="N313" i="1"/>
  <c r="O313" i="1"/>
  <c r="P313" i="1" s="1"/>
  <c r="Q313" i="1"/>
  <c r="S313" i="1"/>
  <c r="T313" i="1"/>
  <c r="W313" i="1" s="1"/>
  <c r="Z313" i="1"/>
  <c r="C314" i="1"/>
  <c r="D314" i="1"/>
  <c r="E314" i="1"/>
  <c r="F314" i="1"/>
  <c r="G314" i="1" s="1"/>
  <c r="H314" i="1"/>
  <c r="I314" i="1" s="1"/>
  <c r="K314" i="1"/>
  <c r="N314" i="1"/>
  <c r="O314" i="1"/>
  <c r="R314" i="1" s="1"/>
  <c r="S314" i="1"/>
  <c r="T314" i="1"/>
  <c r="W314" i="1" s="1"/>
  <c r="Z314" i="1"/>
  <c r="C315" i="1"/>
  <c r="D315" i="1"/>
  <c r="E315" i="1"/>
  <c r="F315" i="1"/>
  <c r="G315" i="1" s="1"/>
  <c r="H315" i="1"/>
  <c r="I315" i="1" s="1"/>
  <c r="K315" i="1"/>
  <c r="N315" i="1"/>
  <c r="O315" i="1"/>
  <c r="P315" i="1" s="1"/>
  <c r="Q315" i="1"/>
  <c r="S315" i="1"/>
  <c r="T315" i="1"/>
  <c r="W315" i="1" s="1"/>
  <c r="Z315" i="1"/>
  <c r="C316" i="1"/>
  <c r="D316" i="1"/>
  <c r="E316" i="1"/>
  <c r="F316" i="1"/>
  <c r="G316" i="1" s="1"/>
  <c r="H316" i="1"/>
  <c r="I316" i="1" s="1"/>
  <c r="K316" i="1"/>
  <c r="N316" i="1"/>
  <c r="O316" i="1"/>
  <c r="R316" i="1" s="1"/>
  <c r="S316" i="1"/>
  <c r="T316" i="1"/>
  <c r="W316" i="1" s="1"/>
  <c r="Z316" i="1"/>
  <c r="C317" i="1"/>
  <c r="D317" i="1"/>
  <c r="E317" i="1"/>
  <c r="F317" i="1"/>
  <c r="G317" i="1" s="1"/>
  <c r="H317" i="1"/>
  <c r="I317" i="1" s="1"/>
  <c r="K317" i="1"/>
  <c r="N317" i="1"/>
  <c r="O317" i="1"/>
  <c r="P317" i="1" s="1"/>
  <c r="Q317" i="1" s="1"/>
  <c r="S317" i="1"/>
  <c r="T317" i="1"/>
  <c r="W317" i="1" s="1"/>
  <c r="Z317" i="1"/>
  <c r="C318" i="1"/>
  <c r="D318" i="1"/>
  <c r="E318" i="1"/>
  <c r="F318" i="1"/>
  <c r="G318" i="1" s="1"/>
  <c r="H318" i="1"/>
  <c r="I318" i="1" s="1"/>
  <c r="K318" i="1"/>
  <c r="N318" i="1"/>
  <c r="O318" i="1"/>
  <c r="R318" i="1" s="1"/>
  <c r="S318" i="1"/>
  <c r="T318" i="1"/>
  <c r="W318" i="1" s="1"/>
  <c r="Z318" i="1"/>
  <c r="C319" i="1"/>
  <c r="D319" i="1"/>
  <c r="E319" i="1"/>
  <c r="F319" i="1"/>
  <c r="G319" i="1" s="1"/>
  <c r="H319" i="1"/>
  <c r="I319" i="1" s="1"/>
  <c r="K319" i="1"/>
  <c r="N319" i="1"/>
  <c r="O319" i="1"/>
  <c r="P319" i="1" s="1"/>
  <c r="Q319" i="1" s="1"/>
  <c r="S319" i="1"/>
  <c r="T319" i="1"/>
  <c r="W319" i="1" s="1"/>
  <c r="Z319" i="1"/>
  <c r="C320" i="1"/>
  <c r="D320" i="1"/>
  <c r="E320" i="1"/>
  <c r="F320" i="1"/>
  <c r="G320" i="1" s="1"/>
  <c r="H320" i="1"/>
  <c r="I320" i="1" s="1"/>
  <c r="K320" i="1"/>
  <c r="N320" i="1"/>
  <c r="O320" i="1"/>
  <c r="R320" i="1" s="1"/>
  <c r="S320" i="1"/>
  <c r="T320" i="1"/>
  <c r="W320" i="1" s="1"/>
  <c r="Z320" i="1"/>
  <c r="C321" i="1"/>
  <c r="D321" i="1"/>
  <c r="E321" i="1"/>
  <c r="F321" i="1"/>
  <c r="G321" i="1" s="1"/>
  <c r="H321" i="1"/>
  <c r="I321" i="1" s="1"/>
  <c r="K321" i="1"/>
  <c r="N321" i="1"/>
  <c r="O321" i="1"/>
  <c r="P321" i="1" s="1"/>
  <c r="Q321" i="1" s="1"/>
  <c r="S321" i="1"/>
  <c r="T321" i="1"/>
  <c r="W321" i="1" s="1"/>
  <c r="Z321" i="1"/>
  <c r="C322" i="1"/>
  <c r="D322" i="1"/>
  <c r="E322" i="1"/>
  <c r="F322" i="1"/>
  <c r="G322" i="1" s="1"/>
  <c r="H322" i="1"/>
  <c r="I322" i="1" s="1"/>
  <c r="K322" i="1"/>
  <c r="N322" i="1"/>
  <c r="O322" i="1"/>
  <c r="R322" i="1" s="1"/>
  <c r="S322" i="1"/>
  <c r="T322" i="1"/>
  <c r="W322" i="1" s="1"/>
  <c r="Z322" i="1"/>
  <c r="C323" i="1"/>
  <c r="D323" i="1"/>
  <c r="E323" i="1"/>
  <c r="F323" i="1"/>
  <c r="G323" i="1" s="1"/>
  <c r="H323" i="1"/>
  <c r="I323" i="1" s="1"/>
  <c r="K323" i="1"/>
  <c r="N323" i="1"/>
  <c r="O323" i="1"/>
  <c r="P323" i="1" s="1"/>
  <c r="Q323" i="1"/>
  <c r="S323" i="1"/>
  <c r="T323" i="1"/>
  <c r="W323" i="1" s="1"/>
  <c r="Z323" i="1"/>
  <c r="C324" i="1"/>
  <c r="D324" i="1"/>
  <c r="E324" i="1"/>
  <c r="F324" i="1"/>
  <c r="G324" i="1" s="1"/>
  <c r="H324" i="1"/>
  <c r="I324" i="1" s="1"/>
  <c r="K324" i="1"/>
  <c r="N324" i="1"/>
  <c r="O324" i="1"/>
  <c r="R324" i="1" s="1"/>
  <c r="S324" i="1"/>
  <c r="T324" i="1"/>
  <c r="W324" i="1" s="1"/>
  <c r="Z324" i="1"/>
  <c r="C325" i="1"/>
  <c r="D325" i="1"/>
  <c r="E325" i="1"/>
  <c r="F325" i="1"/>
  <c r="G325" i="1" s="1"/>
  <c r="H325" i="1"/>
  <c r="I325" i="1" s="1"/>
  <c r="K325" i="1"/>
  <c r="N325" i="1"/>
  <c r="O325" i="1"/>
  <c r="P325" i="1" s="1"/>
  <c r="Q325" i="1"/>
  <c r="S325" i="1"/>
  <c r="T325" i="1"/>
  <c r="W325" i="1" s="1"/>
  <c r="Z325" i="1"/>
  <c r="C326" i="1"/>
  <c r="D326" i="1"/>
  <c r="E326" i="1"/>
  <c r="F326" i="1"/>
  <c r="G326" i="1" s="1"/>
  <c r="H326" i="1"/>
  <c r="I326" i="1" s="1"/>
  <c r="K326" i="1"/>
  <c r="N326" i="1"/>
  <c r="O326" i="1"/>
  <c r="R326" i="1" s="1"/>
  <c r="S326" i="1"/>
  <c r="T326" i="1"/>
  <c r="W326" i="1" s="1"/>
  <c r="Z326" i="1"/>
  <c r="C327" i="1"/>
  <c r="D327" i="1"/>
  <c r="E327" i="1"/>
  <c r="F327" i="1"/>
  <c r="G327" i="1" s="1"/>
  <c r="H327" i="1"/>
  <c r="I327" i="1" s="1"/>
  <c r="K327" i="1"/>
  <c r="N327" i="1"/>
  <c r="O327" i="1"/>
  <c r="P327" i="1" s="1"/>
  <c r="Q327" i="1" s="1"/>
  <c r="S327" i="1"/>
  <c r="T327" i="1"/>
  <c r="W327" i="1" s="1"/>
  <c r="Z327" i="1"/>
  <c r="C328" i="1"/>
  <c r="D328" i="1"/>
  <c r="E328" i="1"/>
  <c r="F328" i="1"/>
  <c r="G328" i="1" s="1"/>
  <c r="H328" i="1"/>
  <c r="I328" i="1" s="1"/>
  <c r="K328" i="1"/>
  <c r="N328" i="1"/>
  <c r="O328" i="1"/>
  <c r="R328" i="1" s="1"/>
  <c r="S328" i="1"/>
  <c r="T328" i="1"/>
  <c r="W328" i="1" s="1"/>
  <c r="Z328" i="1"/>
  <c r="C329" i="1"/>
  <c r="D329" i="1"/>
  <c r="E329" i="1"/>
  <c r="F329" i="1"/>
  <c r="G329" i="1" s="1"/>
  <c r="H329" i="1"/>
  <c r="I329" i="1" s="1"/>
  <c r="K329" i="1"/>
  <c r="N329" i="1"/>
  <c r="O329" i="1"/>
  <c r="P329" i="1" s="1"/>
  <c r="Q329" i="1"/>
  <c r="S329" i="1"/>
  <c r="T329" i="1"/>
  <c r="W329" i="1" s="1"/>
  <c r="Z329" i="1"/>
  <c r="C330" i="1"/>
  <c r="D330" i="1"/>
  <c r="E330" i="1"/>
  <c r="F330" i="1"/>
  <c r="G330" i="1" s="1"/>
  <c r="H330" i="1"/>
  <c r="I330" i="1" s="1"/>
  <c r="K330" i="1"/>
  <c r="N330" i="1"/>
  <c r="O330" i="1"/>
  <c r="S330" i="1" s="1"/>
  <c r="T330" i="1"/>
  <c r="W330" i="1"/>
  <c r="Z330" i="1"/>
  <c r="C331" i="1"/>
  <c r="D331" i="1"/>
  <c r="E331" i="1"/>
  <c r="F331" i="1"/>
  <c r="G331" i="1" s="1"/>
  <c r="H331" i="1"/>
  <c r="I331" i="1" s="1"/>
  <c r="K331" i="1"/>
  <c r="N331" i="1"/>
  <c r="O331" i="1"/>
  <c r="P331" i="1" s="1"/>
  <c r="Q331" i="1"/>
  <c r="S331" i="1"/>
  <c r="T331" i="1"/>
  <c r="W331" i="1" s="1"/>
  <c r="Z331" i="1"/>
  <c r="C332" i="1"/>
  <c r="D332" i="1"/>
  <c r="E332" i="1"/>
  <c r="F332" i="1"/>
  <c r="G332" i="1" s="1"/>
  <c r="H332" i="1"/>
  <c r="I332" i="1" s="1"/>
  <c r="K332" i="1"/>
  <c r="N332" i="1"/>
  <c r="O332" i="1"/>
  <c r="S332" i="1"/>
  <c r="T332" i="1"/>
  <c r="W332" i="1" s="1"/>
  <c r="Z332" i="1"/>
  <c r="C333" i="1"/>
  <c r="D333" i="1"/>
  <c r="E333" i="1"/>
  <c r="F333" i="1"/>
  <c r="G333" i="1" s="1"/>
  <c r="H333" i="1"/>
  <c r="I333" i="1" s="1"/>
  <c r="K333" i="1"/>
  <c r="N333" i="1"/>
  <c r="O333" i="1"/>
  <c r="Q333" i="1" s="1"/>
  <c r="T333" i="1"/>
  <c r="W333" i="1"/>
  <c r="Z333" i="1"/>
  <c r="C334" i="1"/>
  <c r="D334" i="1"/>
  <c r="E334" i="1"/>
  <c r="F334" i="1"/>
  <c r="G334" i="1" s="1"/>
  <c r="H334" i="1"/>
  <c r="I334" i="1" s="1"/>
  <c r="K334" i="1"/>
  <c r="N334" i="1"/>
  <c r="O334" i="1"/>
  <c r="Q334" i="1"/>
  <c r="S334" i="1"/>
  <c r="T334" i="1"/>
  <c r="W334" i="1" s="1"/>
  <c r="Z334" i="1"/>
  <c r="C335" i="1"/>
  <c r="D335" i="1"/>
  <c r="E335" i="1"/>
  <c r="F335" i="1"/>
  <c r="G335" i="1" s="1"/>
  <c r="H335" i="1"/>
  <c r="I335" i="1" s="1"/>
  <c r="K335" i="1"/>
  <c r="N335" i="1"/>
  <c r="O335" i="1"/>
  <c r="Q335" i="1" s="1"/>
  <c r="T335" i="1"/>
  <c r="W335" i="1" s="1"/>
  <c r="Z335" i="1"/>
  <c r="C336" i="1"/>
  <c r="D336" i="1"/>
  <c r="E336" i="1"/>
  <c r="F336" i="1"/>
  <c r="G336" i="1" s="1"/>
  <c r="H336" i="1"/>
  <c r="I336" i="1" s="1"/>
  <c r="K336" i="1"/>
  <c r="N336" i="1"/>
  <c r="O336" i="1"/>
  <c r="Q336" i="1"/>
  <c r="S336" i="1"/>
  <c r="T336" i="1"/>
  <c r="W336" i="1" s="1"/>
  <c r="Z336" i="1"/>
  <c r="C337" i="1"/>
  <c r="D337" i="1"/>
  <c r="E337" i="1"/>
  <c r="F337" i="1"/>
  <c r="G337" i="1" s="1"/>
  <c r="H337" i="1"/>
  <c r="I337" i="1" s="1"/>
  <c r="K337" i="1"/>
  <c r="N337" i="1"/>
  <c r="O337" i="1"/>
  <c r="Q337" i="1" s="1"/>
  <c r="T337" i="1"/>
  <c r="W337" i="1"/>
  <c r="Z337" i="1"/>
  <c r="C338" i="1"/>
  <c r="D338" i="1"/>
  <c r="E338" i="1"/>
  <c r="F338" i="1"/>
  <c r="G338" i="1" s="1"/>
  <c r="H338" i="1"/>
  <c r="I338" i="1" s="1"/>
  <c r="K338" i="1"/>
  <c r="N338" i="1"/>
  <c r="O338" i="1"/>
  <c r="Q338" i="1" s="1"/>
  <c r="S338" i="1"/>
  <c r="T338" i="1"/>
  <c r="W338" i="1"/>
  <c r="Z338" i="1"/>
  <c r="C339" i="1"/>
  <c r="D339" i="1"/>
  <c r="E339" i="1"/>
  <c r="F339" i="1"/>
  <c r="G339" i="1" s="1"/>
  <c r="H339" i="1"/>
  <c r="I339" i="1" s="1"/>
  <c r="K339" i="1"/>
  <c r="N339" i="1"/>
  <c r="O339" i="1"/>
  <c r="Q339" i="1" s="1"/>
  <c r="T339" i="1"/>
  <c r="W339" i="1" s="1"/>
  <c r="Z339" i="1"/>
  <c r="C340" i="1"/>
  <c r="D340" i="1"/>
  <c r="E340" i="1"/>
  <c r="F340" i="1"/>
  <c r="G340" i="1" s="1"/>
  <c r="H340" i="1"/>
  <c r="I340" i="1" s="1"/>
  <c r="K340" i="1"/>
  <c r="N340" i="1"/>
  <c r="O340" i="1"/>
  <c r="S340" i="1"/>
  <c r="T340" i="1"/>
  <c r="W340" i="1" s="1"/>
  <c r="Z340" i="1"/>
  <c r="C341" i="1"/>
  <c r="D341" i="1"/>
  <c r="E341" i="1"/>
  <c r="F341" i="1"/>
  <c r="G341" i="1" s="1"/>
  <c r="H341" i="1"/>
  <c r="I341" i="1" s="1"/>
  <c r="K341" i="1"/>
  <c r="N341" i="1"/>
  <c r="O341" i="1"/>
  <c r="Q341" i="1" s="1"/>
  <c r="T341" i="1"/>
  <c r="W341" i="1"/>
  <c r="Z341" i="1"/>
  <c r="C342" i="1"/>
  <c r="D342" i="1"/>
  <c r="E342" i="1"/>
  <c r="F342" i="1"/>
  <c r="G342" i="1" s="1"/>
  <c r="H342" i="1"/>
  <c r="I342" i="1" s="1"/>
  <c r="K342" i="1"/>
  <c r="N342" i="1"/>
  <c r="O342" i="1"/>
  <c r="S342" i="1"/>
  <c r="T342" i="1"/>
  <c r="W342" i="1"/>
  <c r="Z342" i="1"/>
  <c r="C343" i="1"/>
  <c r="D343" i="1"/>
  <c r="E343" i="1"/>
  <c r="F343" i="1"/>
  <c r="G343" i="1" s="1"/>
  <c r="H343" i="1"/>
  <c r="I343" i="1" s="1"/>
  <c r="K343" i="1"/>
  <c r="N343" i="1"/>
  <c r="O343" i="1"/>
  <c r="T343" i="1"/>
  <c r="W343" i="1" s="1"/>
  <c r="Z343" i="1"/>
  <c r="C344" i="1"/>
  <c r="D344" i="1"/>
  <c r="E344" i="1"/>
  <c r="F344" i="1"/>
  <c r="G344" i="1" s="1"/>
  <c r="H344" i="1"/>
  <c r="I344" i="1" s="1"/>
  <c r="K344" i="1"/>
  <c r="N344" i="1"/>
  <c r="O344" i="1"/>
  <c r="Q344" i="1" s="1"/>
  <c r="S344" i="1"/>
  <c r="T344" i="1"/>
  <c r="W344" i="1" s="1"/>
  <c r="Z344" i="1"/>
  <c r="C345" i="1"/>
  <c r="D345" i="1"/>
  <c r="E345" i="1"/>
  <c r="F345" i="1"/>
  <c r="G345" i="1" s="1"/>
  <c r="H345" i="1"/>
  <c r="I345" i="1" s="1"/>
  <c r="K345" i="1"/>
  <c r="N345" i="1"/>
  <c r="O345" i="1"/>
  <c r="Q345" i="1" s="1"/>
  <c r="T345" i="1"/>
  <c r="W345" i="1" s="1"/>
  <c r="Z345" i="1"/>
  <c r="C346" i="1"/>
  <c r="D346" i="1"/>
  <c r="E346" i="1"/>
  <c r="F346" i="1"/>
  <c r="G346" i="1" s="1"/>
  <c r="H346" i="1"/>
  <c r="I346" i="1" s="1"/>
  <c r="K346" i="1"/>
  <c r="N346" i="1"/>
  <c r="O346" i="1"/>
  <c r="Q346" i="1" s="1"/>
  <c r="S346" i="1"/>
  <c r="T346" i="1"/>
  <c r="W346" i="1" s="1"/>
  <c r="Z346" i="1"/>
  <c r="C347" i="1"/>
  <c r="D347" i="1"/>
  <c r="E347" i="1"/>
  <c r="F347" i="1"/>
  <c r="G347" i="1" s="1"/>
  <c r="H347" i="1"/>
  <c r="I347" i="1" s="1"/>
  <c r="K347" i="1"/>
  <c r="N347" i="1"/>
  <c r="O347" i="1"/>
  <c r="Q347" i="1" s="1"/>
  <c r="T347" i="1"/>
  <c r="W347" i="1" s="1"/>
  <c r="Z347" i="1"/>
  <c r="C348" i="1"/>
  <c r="D348" i="1"/>
  <c r="E348" i="1"/>
  <c r="F348" i="1"/>
  <c r="G348" i="1" s="1"/>
  <c r="H348" i="1"/>
  <c r="I348" i="1" s="1"/>
  <c r="K348" i="1"/>
  <c r="N348" i="1"/>
  <c r="O348" i="1"/>
  <c r="S348" i="1"/>
  <c r="T348" i="1"/>
  <c r="W348" i="1" s="1"/>
  <c r="Z348" i="1"/>
  <c r="C349" i="1"/>
  <c r="D349" i="1"/>
  <c r="E349" i="1"/>
  <c r="F349" i="1"/>
  <c r="G349" i="1" s="1"/>
  <c r="H349" i="1"/>
  <c r="I349" i="1" s="1"/>
  <c r="K349" i="1"/>
  <c r="N349" i="1"/>
  <c r="O349" i="1"/>
  <c r="Q349" i="1" s="1"/>
  <c r="T349" i="1"/>
  <c r="W349" i="1"/>
  <c r="Z349" i="1"/>
  <c r="C350" i="1"/>
  <c r="D350" i="1"/>
  <c r="E350" i="1"/>
  <c r="F350" i="1"/>
  <c r="G350" i="1" s="1"/>
  <c r="H350" i="1"/>
  <c r="I350" i="1" s="1"/>
  <c r="K350" i="1"/>
  <c r="N350" i="1"/>
  <c r="O350" i="1"/>
  <c r="S350" i="1"/>
  <c r="T350" i="1"/>
  <c r="W350" i="1"/>
  <c r="Z350" i="1"/>
  <c r="C351" i="1"/>
  <c r="D351" i="1"/>
  <c r="E351" i="1"/>
  <c r="F351" i="1"/>
  <c r="G351" i="1" s="1"/>
  <c r="H351" i="1"/>
  <c r="I351" i="1" s="1"/>
  <c r="K351" i="1"/>
  <c r="N351" i="1"/>
  <c r="O351" i="1"/>
  <c r="T351" i="1"/>
  <c r="W351" i="1" s="1"/>
  <c r="Z351" i="1"/>
  <c r="C352" i="1"/>
  <c r="D352" i="1"/>
  <c r="E352" i="1"/>
  <c r="F352" i="1"/>
  <c r="G352" i="1" s="1"/>
  <c r="H352" i="1"/>
  <c r="I352" i="1" s="1"/>
  <c r="K352" i="1"/>
  <c r="N352" i="1"/>
  <c r="O352" i="1"/>
  <c r="Q352" i="1" s="1"/>
  <c r="S352" i="1"/>
  <c r="T352" i="1"/>
  <c r="W352" i="1" s="1"/>
  <c r="Z352" i="1"/>
  <c r="C353" i="1"/>
  <c r="D353" i="1"/>
  <c r="E353" i="1"/>
  <c r="F353" i="1"/>
  <c r="G353" i="1" s="1"/>
  <c r="H353" i="1"/>
  <c r="I353" i="1" s="1"/>
  <c r="K353" i="1"/>
  <c r="N353" i="1"/>
  <c r="O353" i="1"/>
  <c r="T353" i="1"/>
  <c r="W353" i="1"/>
  <c r="Z353" i="1"/>
  <c r="C354" i="1"/>
  <c r="D354" i="1"/>
  <c r="E354" i="1"/>
  <c r="F354" i="1"/>
  <c r="G354" i="1" s="1"/>
  <c r="H354" i="1"/>
  <c r="I354" i="1" s="1"/>
  <c r="K354" i="1"/>
  <c r="N354" i="1"/>
  <c r="O354" i="1"/>
  <c r="Q354" i="1" s="1"/>
  <c r="S354" i="1"/>
  <c r="T354" i="1"/>
  <c r="W354" i="1"/>
  <c r="Z354" i="1"/>
  <c r="C355" i="1"/>
  <c r="D355" i="1"/>
  <c r="E355" i="1"/>
  <c r="F355" i="1"/>
  <c r="G355" i="1" s="1"/>
  <c r="H355" i="1"/>
  <c r="I355" i="1" s="1"/>
  <c r="K355" i="1"/>
  <c r="N355" i="1"/>
  <c r="O355" i="1"/>
  <c r="T355" i="1"/>
  <c r="W355" i="1" s="1"/>
  <c r="Z355" i="1"/>
  <c r="C356" i="1"/>
  <c r="D356" i="1"/>
  <c r="E356" i="1"/>
  <c r="F356" i="1"/>
  <c r="G356" i="1" s="1"/>
  <c r="H356" i="1"/>
  <c r="I356" i="1" s="1"/>
  <c r="K356" i="1"/>
  <c r="N356" i="1"/>
  <c r="O356" i="1"/>
  <c r="S356" i="1"/>
  <c r="T356" i="1"/>
  <c r="W356" i="1" s="1"/>
  <c r="Z356" i="1"/>
  <c r="C357" i="1"/>
  <c r="D357" i="1"/>
  <c r="E357" i="1"/>
  <c r="F357" i="1"/>
  <c r="G357" i="1" s="1"/>
  <c r="H357" i="1"/>
  <c r="I357" i="1" s="1"/>
  <c r="K357" i="1"/>
  <c r="N357" i="1"/>
  <c r="O357" i="1"/>
  <c r="Q357" i="1" s="1"/>
  <c r="T357" i="1"/>
  <c r="W357" i="1"/>
  <c r="Z357" i="1"/>
  <c r="C358" i="1"/>
  <c r="D358" i="1"/>
  <c r="E358" i="1"/>
  <c r="F358" i="1"/>
  <c r="G358" i="1" s="1"/>
  <c r="H358" i="1"/>
  <c r="I358" i="1" s="1"/>
  <c r="K358" i="1"/>
  <c r="N358" i="1"/>
  <c r="O358" i="1"/>
  <c r="Q358" i="1" s="1"/>
  <c r="S358" i="1"/>
  <c r="T358" i="1"/>
  <c r="W358" i="1"/>
  <c r="Z358" i="1"/>
  <c r="C359" i="1"/>
  <c r="D359" i="1"/>
  <c r="E359" i="1"/>
  <c r="F359" i="1"/>
  <c r="G359" i="1" s="1"/>
  <c r="H359" i="1"/>
  <c r="I359" i="1" s="1"/>
  <c r="K359" i="1"/>
  <c r="N359" i="1"/>
  <c r="O359" i="1"/>
  <c r="Q359" i="1" s="1"/>
  <c r="T359" i="1"/>
  <c r="W359" i="1" s="1"/>
  <c r="Z359" i="1"/>
  <c r="C360" i="1"/>
  <c r="D360" i="1"/>
  <c r="E360" i="1"/>
  <c r="F360" i="1"/>
  <c r="G360" i="1" s="1"/>
  <c r="H360" i="1"/>
  <c r="I360" i="1" s="1"/>
  <c r="K360" i="1"/>
  <c r="N360" i="1"/>
  <c r="O360" i="1"/>
  <c r="Q360" i="1" s="1"/>
  <c r="S360" i="1"/>
  <c r="T360" i="1"/>
  <c r="W360" i="1" s="1"/>
  <c r="Z360" i="1"/>
  <c r="C361" i="1"/>
  <c r="D361" i="1"/>
  <c r="E361" i="1"/>
  <c r="F361" i="1"/>
  <c r="G361" i="1" s="1"/>
  <c r="H361" i="1"/>
  <c r="I361" i="1" s="1"/>
  <c r="K361" i="1"/>
  <c r="N361" i="1"/>
  <c r="O361" i="1"/>
  <c r="Q361" i="1" s="1"/>
  <c r="T361" i="1"/>
  <c r="W361" i="1"/>
  <c r="Z361" i="1"/>
  <c r="C362" i="1"/>
  <c r="D362" i="1"/>
  <c r="E362" i="1"/>
  <c r="F362" i="1"/>
  <c r="G362" i="1" s="1"/>
  <c r="H362" i="1"/>
  <c r="I362" i="1" s="1"/>
  <c r="K362" i="1"/>
  <c r="N362" i="1"/>
  <c r="O362" i="1"/>
  <c r="S362" i="1"/>
  <c r="T362" i="1"/>
  <c r="W362" i="1" s="1"/>
  <c r="Z362" i="1"/>
  <c r="C363" i="1"/>
  <c r="D363" i="1"/>
  <c r="E363" i="1"/>
  <c r="F363" i="1"/>
  <c r="G363" i="1" s="1"/>
  <c r="H363" i="1"/>
  <c r="I363" i="1" s="1"/>
  <c r="K363" i="1"/>
  <c r="N363" i="1"/>
  <c r="O363" i="1"/>
  <c r="P363" i="1" s="1"/>
  <c r="Q363" i="1" s="1"/>
  <c r="S363" i="1"/>
  <c r="T363" i="1"/>
  <c r="W363" i="1" s="1"/>
  <c r="Z363" i="1"/>
  <c r="C364" i="1"/>
  <c r="D364" i="1"/>
  <c r="E364" i="1"/>
  <c r="F364" i="1"/>
  <c r="G364" i="1" s="1"/>
  <c r="H364" i="1"/>
  <c r="I364" i="1" s="1"/>
  <c r="K364" i="1"/>
  <c r="N364" i="1"/>
  <c r="O364" i="1"/>
  <c r="Q364" i="1" s="1"/>
  <c r="S364" i="1"/>
  <c r="T364" i="1"/>
  <c r="W364" i="1" s="1"/>
  <c r="Z364" i="1"/>
  <c r="C365" i="1"/>
  <c r="D365" i="1"/>
  <c r="E365" i="1"/>
  <c r="F365" i="1"/>
  <c r="G365" i="1" s="1"/>
  <c r="H365" i="1"/>
  <c r="I365" i="1" s="1"/>
  <c r="K365" i="1"/>
  <c r="N365" i="1"/>
  <c r="O365" i="1"/>
  <c r="P365" i="1" s="1"/>
  <c r="Q365" i="1" s="1"/>
  <c r="S365" i="1"/>
  <c r="T365" i="1"/>
  <c r="W365" i="1" s="1"/>
  <c r="Z365" i="1"/>
  <c r="C366" i="1"/>
  <c r="D366" i="1"/>
  <c r="E366" i="1"/>
  <c r="F366" i="1"/>
  <c r="G366" i="1" s="1"/>
  <c r="H366" i="1"/>
  <c r="I366" i="1" s="1"/>
  <c r="K366" i="1"/>
  <c r="N366" i="1"/>
  <c r="O366" i="1"/>
  <c r="S366" i="1"/>
  <c r="T366" i="1"/>
  <c r="W366" i="1" s="1"/>
  <c r="Z366" i="1"/>
  <c r="C367" i="1"/>
  <c r="D367" i="1"/>
  <c r="E367" i="1"/>
  <c r="F367" i="1"/>
  <c r="G367" i="1" s="1"/>
  <c r="H367" i="1"/>
  <c r="I367" i="1" s="1"/>
  <c r="K367" i="1"/>
  <c r="N367" i="1"/>
  <c r="O367" i="1"/>
  <c r="P367" i="1" s="1"/>
  <c r="Q367" i="1" s="1"/>
  <c r="S367" i="1"/>
  <c r="T367" i="1"/>
  <c r="W367" i="1" s="1"/>
  <c r="Z367" i="1"/>
  <c r="C368" i="1"/>
  <c r="D368" i="1"/>
  <c r="E368" i="1"/>
  <c r="F368" i="1"/>
  <c r="G368" i="1" s="1"/>
  <c r="H368" i="1"/>
  <c r="I368" i="1" s="1"/>
  <c r="K368" i="1"/>
  <c r="N368" i="1"/>
  <c r="O368" i="1"/>
  <c r="Q368" i="1" s="1"/>
  <c r="S368" i="1"/>
  <c r="T368" i="1"/>
  <c r="W368" i="1" s="1"/>
  <c r="Z368" i="1"/>
  <c r="C369" i="1"/>
  <c r="D369" i="1"/>
  <c r="E369" i="1"/>
  <c r="F369" i="1"/>
  <c r="G369" i="1" s="1"/>
  <c r="H369" i="1"/>
  <c r="I369" i="1" s="1"/>
  <c r="K369" i="1"/>
  <c r="N369" i="1"/>
  <c r="O369" i="1"/>
  <c r="P369" i="1" s="1"/>
  <c r="Q369" i="1"/>
  <c r="S369" i="1"/>
  <c r="T369" i="1"/>
  <c r="W369" i="1"/>
  <c r="Z369" i="1"/>
  <c r="C370" i="1"/>
  <c r="D370" i="1"/>
  <c r="E370" i="1"/>
  <c r="F370" i="1"/>
  <c r="G370" i="1" s="1"/>
  <c r="H370" i="1"/>
  <c r="I370" i="1" s="1"/>
  <c r="K370" i="1"/>
  <c r="N370" i="1"/>
  <c r="O370" i="1"/>
  <c r="Q370" i="1" s="1"/>
  <c r="S370" i="1"/>
  <c r="T370" i="1"/>
  <c r="W370" i="1"/>
  <c r="Z370" i="1"/>
  <c r="C371" i="1"/>
  <c r="D371" i="1"/>
  <c r="E371" i="1"/>
  <c r="F371" i="1"/>
  <c r="G371" i="1" s="1"/>
  <c r="H371" i="1"/>
  <c r="I371" i="1" s="1"/>
  <c r="K371" i="1"/>
  <c r="N371" i="1"/>
  <c r="O371" i="1"/>
  <c r="P371" i="1" s="1"/>
  <c r="Q371" i="1"/>
  <c r="S371" i="1"/>
  <c r="T371" i="1"/>
  <c r="W371" i="1" s="1"/>
  <c r="Z371" i="1"/>
  <c r="C372" i="1"/>
  <c r="D372" i="1"/>
  <c r="E372" i="1"/>
  <c r="F372" i="1"/>
  <c r="G372" i="1" s="1"/>
  <c r="H372" i="1"/>
  <c r="I372" i="1" s="1"/>
  <c r="K372" i="1"/>
  <c r="N372" i="1"/>
  <c r="O372" i="1"/>
  <c r="Q372" i="1" s="1"/>
  <c r="S372" i="1"/>
  <c r="T372" i="1"/>
  <c r="W372" i="1" s="1"/>
  <c r="Z372" i="1"/>
  <c r="C373" i="1"/>
  <c r="D373" i="1"/>
  <c r="E373" i="1"/>
  <c r="F373" i="1"/>
  <c r="G373" i="1" s="1"/>
  <c r="H373" i="1"/>
  <c r="I373" i="1" s="1"/>
  <c r="K373" i="1"/>
  <c r="N373" i="1"/>
  <c r="O373" i="1"/>
  <c r="P373" i="1" s="1"/>
  <c r="Q373" i="1"/>
  <c r="S373" i="1"/>
  <c r="T373" i="1"/>
  <c r="W373" i="1" s="1"/>
  <c r="Z373" i="1"/>
  <c r="C374" i="1"/>
  <c r="D374" i="1"/>
  <c r="E374" i="1"/>
  <c r="F374" i="1"/>
  <c r="G374" i="1" s="1"/>
  <c r="H374" i="1"/>
  <c r="I374" i="1" s="1"/>
  <c r="K374" i="1"/>
  <c r="N374" i="1"/>
  <c r="O374" i="1"/>
  <c r="Q374" i="1" s="1"/>
  <c r="S374" i="1"/>
  <c r="T374" i="1"/>
  <c r="W374" i="1" s="1"/>
  <c r="Z374" i="1"/>
  <c r="C375" i="1"/>
  <c r="D375" i="1"/>
  <c r="E375" i="1"/>
  <c r="F375" i="1"/>
  <c r="G375" i="1" s="1"/>
  <c r="H375" i="1"/>
  <c r="I375" i="1" s="1"/>
  <c r="K375" i="1"/>
  <c r="N375" i="1"/>
  <c r="O375" i="1"/>
  <c r="P375" i="1" s="1"/>
  <c r="Q375" i="1"/>
  <c r="S375" i="1"/>
  <c r="T375" i="1"/>
  <c r="W375" i="1" s="1"/>
  <c r="Z375" i="1"/>
  <c r="C376" i="1"/>
  <c r="D376" i="1"/>
  <c r="E376" i="1"/>
  <c r="F376" i="1"/>
  <c r="G376" i="1" s="1"/>
  <c r="H376" i="1"/>
  <c r="I376" i="1" s="1"/>
  <c r="K376" i="1"/>
  <c r="N376" i="1"/>
  <c r="O376" i="1"/>
  <c r="Q376" i="1" s="1"/>
  <c r="S376" i="1"/>
  <c r="T376" i="1"/>
  <c r="W376" i="1" s="1"/>
  <c r="Z376" i="1"/>
  <c r="C377" i="1"/>
  <c r="D377" i="1"/>
  <c r="E377" i="1"/>
  <c r="F377" i="1"/>
  <c r="G377" i="1" s="1"/>
  <c r="H377" i="1"/>
  <c r="I377" i="1" s="1"/>
  <c r="K377" i="1"/>
  <c r="N377" i="1"/>
  <c r="O377" i="1"/>
  <c r="P377" i="1" s="1"/>
  <c r="Q377" i="1"/>
  <c r="S377" i="1"/>
  <c r="T377" i="1"/>
  <c r="W377" i="1"/>
  <c r="Z377" i="1"/>
  <c r="C378" i="1"/>
  <c r="D378" i="1"/>
  <c r="E378" i="1"/>
  <c r="F378" i="1"/>
  <c r="G378" i="1" s="1"/>
  <c r="H378" i="1"/>
  <c r="I378" i="1" s="1"/>
  <c r="K378" i="1"/>
  <c r="N378" i="1"/>
  <c r="O378" i="1"/>
  <c r="Q378" i="1" s="1"/>
  <c r="S378" i="1"/>
  <c r="T378" i="1"/>
  <c r="W378" i="1"/>
  <c r="Z378" i="1"/>
  <c r="R70" i="1" l="1"/>
  <c r="P378" i="1"/>
  <c r="R377" i="1"/>
  <c r="P376" i="1"/>
  <c r="R375" i="1"/>
  <c r="P374" i="1"/>
  <c r="R373" i="1"/>
  <c r="P372" i="1"/>
  <c r="R371" i="1"/>
  <c r="P370" i="1"/>
  <c r="R369" i="1"/>
  <c r="P368" i="1"/>
  <c r="R367" i="1"/>
  <c r="P366" i="1"/>
  <c r="Q366" i="1" s="1"/>
  <c r="R365" i="1"/>
  <c r="P364" i="1"/>
  <c r="R363" i="1"/>
  <c r="P361" i="1"/>
  <c r="R361" i="1"/>
  <c r="P359" i="1"/>
  <c r="R359" i="1"/>
  <c r="P357" i="1"/>
  <c r="R357" i="1"/>
  <c r="P355" i="1"/>
  <c r="Q355" i="1" s="1"/>
  <c r="R355" i="1"/>
  <c r="P353" i="1"/>
  <c r="Q353" i="1" s="1"/>
  <c r="R353" i="1"/>
  <c r="P351" i="1"/>
  <c r="Q351" i="1" s="1"/>
  <c r="R351" i="1" s="1"/>
  <c r="P349" i="1"/>
  <c r="R349" i="1"/>
  <c r="P347" i="1"/>
  <c r="R347" i="1"/>
  <c r="P345" i="1"/>
  <c r="R345" i="1"/>
  <c r="P343" i="1"/>
  <c r="Q343" i="1" s="1"/>
  <c r="R343" i="1"/>
  <c r="P341" i="1"/>
  <c r="R341" i="1"/>
  <c r="P339" i="1"/>
  <c r="R339" i="1"/>
  <c r="P337" i="1"/>
  <c r="R337" i="1"/>
  <c r="P335" i="1"/>
  <c r="R335" i="1"/>
  <c r="P333" i="1"/>
  <c r="R333" i="1"/>
  <c r="R330" i="1"/>
  <c r="P330" i="1"/>
  <c r="Q330" i="1" s="1"/>
  <c r="R378" i="1"/>
  <c r="R376" i="1"/>
  <c r="R374" i="1"/>
  <c r="R372" i="1"/>
  <c r="R370" i="1"/>
  <c r="R368" i="1"/>
  <c r="R366" i="1"/>
  <c r="R364" i="1"/>
  <c r="R332" i="1"/>
  <c r="P332" i="1"/>
  <c r="Q332" i="1"/>
  <c r="R362" i="1"/>
  <c r="P362" i="1"/>
  <c r="Q362" i="1" s="1"/>
  <c r="S361" i="1"/>
  <c r="R360" i="1"/>
  <c r="P360" i="1"/>
  <c r="S359" i="1"/>
  <c r="R358" i="1"/>
  <c r="P358" i="1"/>
  <c r="S357" i="1"/>
  <c r="R356" i="1"/>
  <c r="P356" i="1"/>
  <c r="Q356" i="1" s="1"/>
  <c r="S355" i="1"/>
  <c r="R354" i="1"/>
  <c r="P354" i="1"/>
  <c r="S353" i="1"/>
  <c r="R352" i="1"/>
  <c r="P352" i="1"/>
  <c r="S351" i="1"/>
  <c r="R350" i="1"/>
  <c r="P350" i="1"/>
  <c r="Q350" i="1" s="1"/>
  <c r="S349" i="1"/>
  <c r="R348" i="1"/>
  <c r="P348" i="1"/>
  <c r="Q348" i="1" s="1"/>
  <c r="S347" i="1"/>
  <c r="R346" i="1"/>
  <c r="P346" i="1"/>
  <c r="S345" i="1"/>
  <c r="R344" i="1"/>
  <c r="P344" i="1"/>
  <c r="S343" i="1"/>
  <c r="R342" i="1"/>
  <c r="P342" i="1"/>
  <c r="Q342" i="1" s="1"/>
  <c r="S341" i="1"/>
  <c r="R340" i="1"/>
  <c r="P340" i="1"/>
  <c r="Q340" i="1" s="1"/>
  <c r="S339" i="1"/>
  <c r="R338" i="1"/>
  <c r="P338" i="1"/>
  <c r="S337" i="1"/>
  <c r="R336" i="1"/>
  <c r="P336" i="1"/>
  <c r="S335" i="1"/>
  <c r="R334" i="1"/>
  <c r="P334" i="1"/>
  <c r="S333" i="1"/>
  <c r="Q328" i="1"/>
  <c r="Q324" i="1"/>
  <c r="Q320" i="1"/>
  <c r="Q318" i="1"/>
  <c r="Q314" i="1"/>
  <c r="Q312" i="1"/>
  <c r="Q310" i="1"/>
  <c r="Q308" i="1"/>
  <c r="Q306" i="1"/>
  <c r="Q302" i="1"/>
  <c r="Q300" i="1"/>
  <c r="Q298" i="1"/>
  <c r="R298" i="1" s="1"/>
  <c r="Q296" i="1"/>
  <c r="Q294" i="1"/>
  <c r="Q292" i="1"/>
  <c r="Q290" i="1"/>
  <c r="Q288" i="1"/>
  <c r="S275" i="1"/>
  <c r="R274" i="1"/>
  <c r="P274" i="1"/>
  <c r="Q274" i="1" s="1"/>
  <c r="S273" i="1"/>
  <c r="R272" i="1"/>
  <c r="P272" i="1"/>
  <c r="S271" i="1"/>
  <c r="R270" i="1"/>
  <c r="P270" i="1"/>
  <c r="S269" i="1"/>
  <c r="R268" i="1"/>
  <c r="P268" i="1"/>
  <c r="R331" i="1"/>
  <c r="R329" i="1"/>
  <c r="P328" i="1"/>
  <c r="R327" i="1"/>
  <c r="P326" i="1"/>
  <c r="Q326" i="1" s="1"/>
  <c r="R325" i="1"/>
  <c r="P324" i="1"/>
  <c r="R323" i="1"/>
  <c r="P322" i="1"/>
  <c r="Q322" i="1" s="1"/>
  <c r="R321" i="1"/>
  <c r="P320" i="1"/>
  <c r="R319" i="1"/>
  <c r="P318" i="1"/>
  <c r="R317" i="1"/>
  <c r="P316" i="1"/>
  <c r="Q316" i="1" s="1"/>
  <c r="R315" i="1"/>
  <c r="P314" i="1"/>
  <c r="R313" i="1"/>
  <c r="P312" i="1"/>
  <c r="R311" i="1"/>
  <c r="P310" i="1"/>
  <c r="R309" i="1"/>
  <c r="P308" i="1"/>
  <c r="R307" i="1"/>
  <c r="P306" i="1"/>
  <c r="R305" i="1"/>
  <c r="P304" i="1"/>
  <c r="Q304" i="1" s="1"/>
  <c r="R303" i="1"/>
  <c r="P302" i="1"/>
  <c r="R301" i="1"/>
  <c r="P300" i="1"/>
  <c r="R299" i="1"/>
  <c r="P298" i="1"/>
  <c r="R297" i="1"/>
  <c r="P296" i="1"/>
  <c r="R295" i="1"/>
  <c r="P294" i="1"/>
  <c r="R293" i="1"/>
  <c r="P292" i="1"/>
  <c r="R291" i="1"/>
  <c r="P290" i="1"/>
  <c r="R289" i="1"/>
  <c r="P288" i="1"/>
  <c r="R286" i="1"/>
  <c r="R284" i="1"/>
  <c r="R282" i="1"/>
  <c r="R280" i="1"/>
  <c r="R278" i="1"/>
  <c r="R276" i="1"/>
  <c r="P275" i="1"/>
  <c r="R275" i="1"/>
  <c r="P273" i="1"/>
  <c r="R273" i="1"/>
  <c r="P271" i="1"/>
  <c r="R271" i="1"/>
  <c r="P269" i="1"/>
  <c r="R269" i="1"/>
  <c r="R264" i="1"/>
  <c r="P264" i="1"/>
  <c r="Q264" i="1"/>
  <c r="P286" i="1"/>
  <c r="P284" i="1"/>
  <c r="P282" i="1"/>
  <c r="Q282" i="1" s="1"/>
  <c r="P280" i="1"/>
  <c r="P278" i="1"/>
  <c r="P276" i="1"/>
  <c r="Q272" i="1"/>
  <c r="Q270" i="1"/>
  <c r="Q268" i="1"/>
  <c r="R266" i="1"/>
  <c r="P266" i="1"/>
  <c r="Q266" i="1"/>
  <c r="Q258" i="1"/>
  <c r="S244" i="1"/>
  <c r="P243" i="1"/>
  <c r="R243" i="1"/>
  <c r="S242" i="1"/>
  <c r="P241" i="1"/>
  <c r="R241" i="1"/>
  <c r="S240" i="1"/>
  <c r="P239" i="1"/>
  <c r="R239" i="1"/>
  <c r="S238" i="1"/>
  <c r="P237" i="1"/>
  <c r="Q237" i="1" s="1"/>
  <c r="R237" i="1"/>
  <c r="S236" i="1"/>
  <c r="P235" i="1"/>
  <c r="R235" i="1"/>
  <c r="S234" i="1"/>
  <c r="P233" i="1"/>
  <c r="R233" i="1"/>
  <c r="Q230" i="1"/>
  <c r="R230" i="1"/>
  <c r="P230" i="1"/>
  <c r="R267" i="1"/>
  <c r="R265" i="1"/>
  <c r="R263" i="1"/>
  <c r="P262" i="1"/>
  <c r="Q262" i="1" s="1"/>
  <c r="R262" i="1" s="1"/>
  <c r="S262" i="1" s="1"/>
  <c r="R261" i="1"/>
  <c r="P260" i="1"/>
  <c r="Q260" i="1" s="1"/>
  <c r="R259" i="1"/>
  <c r="P258" i="1"/>
  <c r="Q257" i="1"/>
  <c r="Q255" i="1"/>
  <c r="Q253" i="1"/>
  <c r="Q251" i="1"/>
  <c r="Q249" i="1"/>
  <c r="Q247" i="1"/>
  <c r="Q245" i="1"/>
  <c r="R232" i="1"/>
  <c r="P232" i="1"/>
  <c r="Q232" i="1" s="1"/>
  <c r="R244" i="1"/>
  <c r="P244" i="1"/>
  <c r="R242" i="1"/>
  <c r="P242" i="1"/>
  <c r="R240" i="1"/>
  <c r="P240" i="1"/>
  <c r="R238" i="1"/>
  <c r="P238" i="1"/>
  <c r="R236" i="1"/>
  <c r="P236" i="1"/>
  <c r="Q236" i="1" s="1"/>
  <c r="R234" i="1"/>
  <c r="P234" i="1"/>
  <c r="Q234" i="1" s="1"/>
  <c r="P256" i="1"/>
  <c r="Q256" i="1" s="1"/>
  <c r="P254" i="1"/>
  <c r="P252" i="1"/>
  <c r="P250" i="1"/>
  <c r="P248" i="1"/>
  <c r="P246" i="1"/>
  <c r="Q246" i="1" s="1"/>
  <c r="R231" i="1"/>
  <c r="R229" i="1"/>
  <c r="P228" i="1"/>
  <c r="R227" i="1"/>
  <c r="P226" i="1"/>
  <c r="R225" i="1"/>
  <c r="P224" i="1"/>
  <c r="R223" i="1"/>
  <c r="P222" i="1"/>
  <c r="R221" i="1"/>
  <c r="P220" i="1"/>
  <c r="Q220" i="1" s="1"/>
  <c r="R219" i="1"/>
  <c r="P218" i="1"/>
  <c r="R217" i="1"/>
  <c r="P216" i="1"/>
  <c r="R215" i="1"/>
  <c r="P214" i="1"/>
  <c r="R213" i="1"/>
  <c r="P212" i="1"/>
  <c r="R211" i="1"/>
  <c r="P210" i="1"/>
  <c r="Q208" i="1"/>
  <c r="Q206" i="1"/>
  <c r="Q204" i="1"/>
  <c r="Q202" i="1"/>
  <c r="Q200" i="1"/>
  <c r="Q198" i="1"/>
  <c r="Q185" i="1"/>
  <c r="R185" i="1"/>
  <c r="P185" i="1"/>
  <c r="P197" i="1"/>
  <c r="Q197" i="1" s="1"/>
  <c r="R197" i="1" s="1"/>
  <c r="Q193" i="1"/>
  <c r="P193" i="1"/>
  <c r="Q189" i="1"/>
  <c r="P189" i="1"/>
  <c r="R228" i="1"/>
  <c r="R226" i="1"/>
  <c r="R224" i="1"/>
  <c r="R222" i="1"/>
  <c r="R220" i="1"/>
  <c r="R218" i="1"/>
  <c r="R216" i="1"/>
  <c r="R214" i="1"/>
  <c r="R212" i="1"/>
  <c r="R210" i="1"/>
  <c r="P209" i="1"/>
  <c r="P207" i="1"/>
  <c r="Q207" i="1" s="1"/>
  <c r="R207" i="1" s="1"/>
  <c r="S207" i="1" s="1"/>
  <c r="P205" i="1"/>
  <c r="P203" i="1"/>
  <c r="P201" i="1"/>
  <c r="P199" i="1"/>
  <c r="S197" i="1"/>
  <c r="Q195" i="1"/>
  <c r="R195" i="1" s="1"/>
  <c r="P195" i="1"/>
  <c r="S193" i="1"/>
  <c r="Q191" i="1"/>
  <c r="P191" i="1"/>
  <c r="S189" i="1"/>
  <c r="Q187" i="1"/>
  <c r="P187" i="1"/>
  <c r="P183" i="1"/>
  <c r="P181" i="1"/>
  <c r="P179" i="1"/>
  <c r="P177" i="1"/>
  <c r="P175" i="1"/>
  <c r="Q175" i="1" s="1"/>
  <c r="P173" i="1"/>
  <c r="Q173" i="1" s="1"/>
  <c r="P171" i="1"/>
  <c r="P169" i="1"/>
  <c r="Q169" i="1" s="1"/>
  <c r="P167" i="1"/>
  <c r="P165" i="1"/>
  <c r="P163" i="1"/>
  <c r="P161" i="1"/>
  <c r="Q161" i="1" s="1"/>
  <c r="P159" i="1"/>
  <c r="Q159" i="1" s="1"/>
  <c r="P157" i="1"/>
  <c r="P155" i="1"/>
  <c r="Q155" i="1" s="1"/>
  <c r="P153" i="1"/>
  <c r="P151" i="1"/>
  <c r="P149" i="1"/>
  <c r="P147" i="1"/>
  <c r="Q147" i="1" s="1"/>
  <c r="P145" i="1"/>
  <c r="P143" i="1"/>
  <c r="P141" i="1"/>
  <c r="Q141" i="1" s="1"/>
  <c r="P139" i="1"/>
  <c r="P137" i="1"/>
  <c r="P135" i="1"/>
  <c r="P133" i="1"/>
  <c r="P131" i="1"/>
  <c r="P130" i="1"/>
  <c r="Q129" i="1"/>
  <c r="P128" i="1"/>
  <c r="Q127" i="1"/>
  <c r="P126" i="1"/>
  <c r="P125" i="1"/>
  <c r="Q125" i="1" s="1"/>
  <c r="P121" i="1"/>
  <c r="Q121" i="1" s="1"/>
  <c r="Q117" i="1"/>
  <c r="P117" i="1"/>
  <c r="Q113" i="1"/>
  <c r="P113" i="1"/>
  <c r="Q107" i="1"/>
  <c r="R107" i="1"/>
  <c r="P107" i="1"/>
  <c r="R99" i="1"/>
  <c r="P99" i="1"/>
  <c r="Q99" i="1" s="1"/>
  <c r="R96" i="1"/>
  <c r="P91" i="1"/>
  <c r="Q91" i="1" s="1"/>
  <c r="R91" i="1" s="1"/>
  <c r="Q83" i="1"/>
  <c r="R83" i="1"/>
  <c r="P83" i="1"/>
  <c r="Q75" i="1"/>
  <c r="R75" i="1"/>
  <c r="P75" i="1"/>
  <c r="Q67" i="1"/>
  <c r="R67" i="1"/>
  <c r="P67" i="1"/>
  <c r="R59" i="1"/>
  <c r="P59" i="1"/>
  <c r="Q59" i="1" s="1"/>
  <c r="Q105" i="1"/>
  <c r="R105" i="1"/>
  <c r="P105" i="1"/>
  <c r="Q97" i="1"/>
  <c r="R97" i="1"/>
  <c r="P97" i="1"/>
  <c r="Q89" i="1"/>
  <c r="R89" i="1"/>
  <c r="P89" i="1"/>
  <c r="Q81" i="1"/>
  <c r="R81" i="1"/>
  <c r="P81" i="1"/>
  <c r="Q73" i="1"/>
  <c r="R73" i="1"/>
  <c r="P73" i="1"/>
  <c r="Q65" i="1"/>
  <c r="R65" i="1"/>
  <c r="P65" i="1"/>
  <c r="R57" i="1"/>
  <c r="P57" i="1"/>
  <c r="Q57" i="1" s="1"/>
  <c r="S14" i="1"/>
  <c r="Q14" i="1"/>
  <c r="R14" i="1"/>
  <c r="R183" i="1"/>
  <c r="R181" i="1"/>
  <c r="R179" i="1"/>
  <c r="R177" i="1"/>
  <c r="R175" i="1"/>
  <c r="R173" i="1"/>
  <c r="R171" i="1"/>
  <c r="R169" i="1"/>
  <c r="R167" i="1"/>
  <c r="R165" i="1"/>
  <c r="R163" i="1"/>
  <c r="R161" i="1"/>
  <c r="R159" i="1"/>
  <c r="R157" i="1"/>
  <c r="R155" i="1"/>
  <c r="R153" i="1"/>
  <c r="R151" i="1"/>
  <c r="R149" i="1"/>
  <c r="R147" i="1"/>
  <c r="R145" i="1"/>
  <c r="R143" i="1"/>
  <c r="R141" i="1"/>
  <c r="R139" i="1"/>
  <c r="R137" i="1"/>
  <c r="R135" i="1"/>
  <c r="R133" i="1"/>
  <c r="R131" i="1"/>
  <c r="S130" i="1"/>
  <c r="S129" i="1"/>
  <c r="S128" i="1"/>
  <c r="S127" i="1"/>
  <c r="S126" i="1"/>
  <c r="S125" i="1"/>
  <c r="Q123" i="1"/>
  <c r="P123" i="1"/>
  <c r="S121" i="1"/>
  <c r="P119" i="1"/>
  <c r="Q119" i="1" s="1"/>
  <c r="S117" i="1"/>
  <c r="Q115" i="1"/>
  <c r="P115" i="1"/>
  <c r="S113" i="1"/>
  <c r="Q111" i="1"/>
  <c r="P111" i="1"/>
  <c r="Q103" i="1"/>
  <c r="R103" i="1"/>
  <c r="P103" i="1"/>
  <c r="Q95" i="1"/>
  <c r="R95" i="1"/>
  <c r="P95" i="1"/>
  <c r="Q87" i="1"/>
  <c r="R87" i="1"/>
  <c r="P87" i="1"/>
  <c r="Q79" i="1"/>
  <c r="R79" i="1"/>
  <c r="P79" i="1"/>
  <c r="R71" i="1"/>
  <c r="P71" i="1"/>
  <c r="Q71" i="1" s="1"/>
  <c r="Q63" i="1"/>
  <c r="R63" i="1"/>
  <c r="P63" i="1"/>
  <c r="Q55" i="1"/>
  <c r="R55" i="1"/>
  <c r="P55" i="1"/>
  <c r="Q130" i="1"/>
  <c r="R129" i="1"/>
  <c r="Q128" i="1"/>
  <c r="R127" i="1"/>
  <c r="Q126" i="1"/>
  <c r="R125" i="1"/>
  <c r="R121" i="1"/>
  <c r="R117" i="1"/>
  <c r="R113" i="1"/>
  <c r="Q109" i="1"/>
  <c r="R109" i="1"/>
  <c r="P109" i="1"/>
  <c r="Q101" i="1"/>
  <c r="R101" i="1"/>
  <c r="P101" i="1"/>
  <c r="Q93" i="1"/>
  <c r="R93" i="1"/>
  <c r="P93" i="1"/>
  <c r="R90" i="1"/>
  <c r="R85" i="1"/>
  <c r="P85" i="1"/>
  <c r="Q85" i="1" s="1"/>
  <c r="R77" i="1"/>
  <c r="P77" i="1"/>
  <c r="Q77" i="1" s="1"/>
  <c r="Q69" i="1"/>
  <c r="R69" i="1"/>
  <c r="P69" i="1"/>
  <c r="Q61" i="1"/>
  <c r="R61" i="1"/>
  <c r="P61" i="1"/>
  <c r="P51" i="1"/>
  <c r="Q51" i="1" s="1"/>
  <c r="S51" i="1"/>
  <c r="R51" i="1"/>
  <c r="K29" i="1"/>
  <c r="S53" i="1"/>
  <c r="K27" i="1"/>
  <c r="K25" i="1"/>
  <c r="S25" i="1"/>
  <c r="K23" i="1"/>
  <c r="S23" i="1"/>
  <c r="S18" i="1"/>
  <c r="Q18" i="1"/>
  <c r="R18" i="1"/>
  <c r="Q49" i="1"/>
  <c r="P49" i="1"/>
  <c r="K45" i="1"/>
  <c r="S45" i="1"/>
  <c r="K43" i="1"/>
  <c r="S43" i="1"/>
  <c r="K41" i="1"/>
  <c r="S41" i="1"/>
  <c r="K39" i="1"/>
  <c r="S39" i="1"/>
  <c r="K37" i="1"/>
  <c r="S37" i="1"/>
  <c r="K35" i="1"/>
  <c r="S35" i="1"/>
  <c r="K33" i="1"/>
  <c r="S33" i="1"/>
  <c r="K31" i="1"/>
  <c r="S31" i="1"/>
  <c r="K19" i="1"/>
  <c r="S19" i="1"/>
  <c r="S10" i="1"/>
  <c r="Q10" i="1"/>
  <c r="R10" i="1"/>
  <c r="K47" i="1"/>
  <c r="S47" i="1"/>
  <c r="Q25" i="1"/>
  <c r="Q23" i="1"/>
  <c r="K21" i="1"/>
  <c r="S21" i="1"/>
  <c r="R20" i="1"/>
  <c r="P47" i="1"/>
  <c r="Q47" i="1" s="1"/>
  <c r="P45" i="1"/>
  <c r="P43" i="1"/>
  <c r="P41" i="1"/>
  <c r="P39" i="1"/>
  <c r="P37" i="1"/>
  <c r="P35" i="1"/>
  <c r="P33" i="1"/>
  <c r="P31" i="1"/>
  <c r="P29" i="1"/>
  <c r="Q29" i="1" s="1"/>
  <c r="R29" i="1" s="1"/>
  <c r="S29" i="1" s="1"/>
  <c r="P27" i="1"/>
  <c r="Q27" i="1" s="1"/>
  <c r="R27" i="1" s="1"/>
  <c r="S27" i="1" s="1"/>
  <c r="P25" i="1"/>
  <c r="P23" i="1"/>
  <c r="P21" i="1"/>
  <c r="Q21" i="1" s="1"/>
  <c r="R21" i="1" s="1"/>
  <c r="P19" i="1"/>
  <c r="Q9" i="1"/>
  <c r="Q6" i="1"/>
</calcChain>
</file>

<file path=xl/sharedStrings.xml><?xml version="1.0" encoding="utf-8"?>
<sst xmlns="http://schemas.openxmlformats.org/spreadsheetml/2006/main" count="1089" uniqueCount="287">
  <si>
    <t>*</t>
  </si>
  <si>
    <t>Arrêt Maladie</t>
  </si>
  <si>
    <t>ZOF01</t>
  </si>
  <si>
    <t>YAK01</t>
  </si>
  <si>
    <t>XIC01</t>
  </si>
  <si>
    <t>WRA01</t>
  </si>
  <si>
    <t>VIA01</t>
  </si>
  <si>
    <t>VIF02</t>
  </si>
  <si>
    <t>VIF01</t>
  </si>
  <si>
    <t>VIC01</t>
  </si>
  <si>
    <t>prol</t>
  </si>
  <si>
    <t>VAN01</t>
  </si>
  <si>
    <t>VAS01</t>
  </si>
  <si>
    <t>TPT Vm à prévoir</t>
  </si>
  <si>
    <t>Mi-temps</t>
  </si>
  <si>
    <t>VAQ01</t>
  </si>
  <si>
    <t>USI01</t>
  </si>
  <si>
    <t>TOC01</t>
  </si>
  <si>
    <t>TEE01</t>
  </si>
  <si>
    <t>STL03</t>
  </si>
  <si>
    <t>STL02</t>
  </si>
  <si>
    <t>STL01</t>
  </si>
  <si>
    <t>SOE01</t>
  </si>
  <si>
    <t>SOY02</t>
  </si>
  <si>
    <t>SOY01</t>
  </si>
  <si>
    <t>SOD01</t>
  </si>
  <si>
    <t>SOS01</t>
  </si>
  <si>
    <t>SACI01</t>
  </si>
  <si>
    <t>SAC02</t>
  </si>
  <si>
    <t>SAC01</t>
  </si>
  <si>
    <t>vm à prévoir</t>
  </si>
  <si>
    <t>RUC01</t>
  </si>
  <si>
    <t>ROM01</t>
  </si>
  <si>
    <t>RII01</t>
  </si>
  <si>
    <t>REM04</t>
  </si>
  <si>
    <t>REM03</t>
  </si>
  <si>
    <t>REM02</t>
  </si>
  <si>
    <t>REM01</t>
  </si>
  <si>
    <t>RAA01</t>
  </si>
  <si>
    <t>POS02</t>
  </si>
  <si>
    <t>POS01</t>
  </si>
  <si>
    <t>PIJ02</t>
  </si>
  <si>
    <t>PIJ01</t>
  </si>
  <si>
    <t>PIC01</t>
  </si>
  <si>
    <t>PEJ01</t>
  </si>
  <si>
    <t>PGA01</t>
  </si>
  <si>
    <t>PEG01</t>
  </si>
  <si>
    <t>PAM01</t>
  </si>
  <si>
    <t>PAR01</t>
  </si>
  <si>
    <t>09/05?</t>
  </si>
  <si>
    <t>ATT 15</t>
  </si>
  <si>
    <t>PAJ01</t>
  </si>
  <si>
    <t>PAV01</t>
  </si>
  <si>
    <t>OUN02</t>
  </si>
  <si>
    <t>OUN01</t>
  </si>
  <si>
    <t>NOR02</t>
  </si>
  <si>
    <t>NOR01</t>
  </si>
  <si>
    <t>vm faite</t>
  </si>
  <si>
    <t>NGT01</t>
  </si>
  <si>
    <t>M pro</t>
  </si>
  <si>
    <t>MON01</t>
  </si>
  <si>
    <t>MOH01</t>
  </si>
  <si>
    <t>MOA01</t>
  </si>
  <si>
    <t>MOC01</t>
  </si>
  <si>
    <t>LM</t>
  </si>
  <si>
    <t>MOP01</t>
  </si>
  <si>
    <t>Prol</t>
  </si>
  <si>
    <t>MID02</t>
  </si>
  <si>
    <t>MID01</t>
  </si>
  <si>
    <t>MEC01</t>
  </si>
  <si>
    <t>MES01</t>
  </si>
  <si>
    <t>MEZ01</t>
  </si>
  <si>
    <t>MAI01</t>
  </si>
  <si>
    <t xml:space="preserve">AT 16 </t>
  </si>
  <si>
    <t>MAAL02</t>
  </si>
  <si>
    <t>MAAL01</t>
  </si>
  <si>
    <t>MAS02</t>
  </si>
  <si>
    <t>MAS01</t>
  </si>
  <si>
    <t>MAT01</t>
  </si>
  <si>
    <t>mam02</t>
  </si>
  <si>
    <t>MAM01</t>
  </si>
  <si>
    <t>MAVI01</t>
  </si>
  <si>
    <t>MAV01</t>
  </si>
  <si>
    <t>MAE02</t>
  </si>
  <si>
    <t>MAE01</t>
  </si>
  <si>
    <t>AT 15</t>
  </si>
  <si>
    <t>MAA01</t>
  </si>
  <si>
    <t>MAK02</t>
  </si>
  <si>
    <t>MAK01</t>
  </si>
  <si>
    <t>MAAM01</t>
  </si>
  <si>
    <t>MACE01</t>
  </si>
  <si>
    <t>MASO01</t>
  </si>
  <si>
    <t>MAC01</t>
  </si>
  <si>
    <t>MAY02</t>
  </si>
  <si>
    <t>MAY01</t>
  </si>
  <si>
    <t>LIS04</t>
  </si>
  <si>
    <t>LIS03</t>
  </si>
  <si>
    <t>LIS02</t>
  </si>
  <si>
    <t>LIS01</t>
  </si>
  <si>
    <t>LIF01</t>
  </si>
  <si>
    <t>LES01</t>
  </si>
  <si>
    <t>LEV01</t>
  </si>
  <si>
    <t>LAT01</t>
  </si>
  <si>
    <t>LAC02</t>
  </si>
  <si>
    <t>LAC01</t>
  </si>
  <si>
    <t>LAJ01</t>
  </si>
  <si>
    <t>KUD03</t>
  </si>
  <si>
    <t>KUD02</t>
  </si>
  <si>
    <t>KUD01</t>
  </si>
  <si>
    <t>KRK01</t>
  </si>
  <si>
    <t>KOK01</t>
  </si>
  <si>
    <t>KEN01</t>
  </si>
  <si>
    <t>KAL02</t>
  </si>
  <si>
    <t>KAL01</t>
  </si>
  <si>
    <t>JUV01</t>
  </si>
  <si>
    <t>JUJ01</t>
  </si>
  <si>
    <t>JOC01</t>
  </si>
  <si>
    <t>JOR02</t>
  </si>
  <si>
    <t>JOR01</t>
  </si>
  <si>
    <t>JOV01</t>
  </si>
  <si>
    <t>ISD01</t>
  </si>
  <si>
    <t>HEP01</t>
  </si>
  <si>
    <t>HEF01</t>
  </si>
  <si>
    <t>HAA01</t>
  </si>
  <si>
    <t>HAF01</t>
  </si>
  <si>
    <t>HAC01</t>
  </si>
  <si>
    <t>GUM01</t>
  </si>
  <si>
    <t>GUA01</t>
  </si>
  <si>
    <t>GJL02</t>
  </si>
  <si>
    <t>GJL01</t>
  </si>
  <si>
    <t>GRO01</t>
  </si>
  <si>
    <t>GOLU01</t>
  </si>
  <si>
    <t>GOL01</t>
  </si>
  <si>
    <t>GIF01</t>
  </si>
  <si>
    <t>GHA03</t>
  </si>
  <si>
    <t>GHA02</t>
  </si>
  <si>
    <t>GHA01</t>
  </si>
  <si>
    <t>GES02</t>
  </si>
  <si>
    <t>GES01</t>
  </si>
  <si>
    <t>GER01</t>
  </si>
  <si>
    <t>GAM01</t>
  </si>
  <si>
    <t>ATT 15 SPEC</t>
  </si>
  <si>
    <t>GAJ01</t>
  </si>
  <si>
    <t>GAC01</t>
  </si>
  <si>
    <t>GAE01</t>
  </si>
  <si>
    <t>FRN02</t>
  </si>
  <si>
    <t>FRN01</t>
  </si>
  <si>
    <t>FOB01</t>
  </si>
  <si>
    <t>FLA01</t>
  </si>
  <si>
    <t>FAA01</t>
  </si>
  <si>
    <t>FAG03</t>
  </si>
  <si>
    <t>FAG02</t>
  </si>
  <si>
    <t>FAG01</t>
  </si>
  <si>
    <t>FAF01</t>
  </si>
  <si>
    <t>EAS01</t>
  </si>
  <si>
    <t>ELN01</t>
  </si>
  <si>
    <t>DUM02</t>
  </si>
  <si>
    <t>DUM01</t>
  </si>
  <si>
    <t>DUJ01</t>
  </si>
  <si>
    <t>DULS01</t>
  </si>
  <si>
    <t>DRM01</t>
  </si>
  <si>
    <t>DOM01</t>
  </si>
  <si>
    <t>DEE01</t>
  </si>
  <si>
    <t>DECA01</t>
  </si>
  <si>
    <t>DEER01</t>
  </si>
  <si>
    <t>DED01</t>
  </si>
  <si>
    <t>DEN01</t>
  </si>
  <si>
    <t>DEC02</t>
  </si>
  <si>
    <t>DEC01</t>
  </si>
  <si>
    <t>CRK02</t>
  </si>
  <si>
    <t>CRK01</t>
  </si>
  <si>
    <t>CRS01</t>
  </si>
  <si>
    <t>CRD01</t>
  </si>
  <si>
    <t>COE02</t>
  </si>
  <si>
    <t>COE01</t>
  </si>
  <si>
    <t>COEM02</t>
  </si>
  <si>
    <t>COEM01</t>
  </si>
  <si>
    <t>COL04</t>
  </si>
  <si>
    <t>COL03</t>
  </si>
  <si>
    <t>COL02</t>
  </si>
  <si>
    <t>COL01</t>
  </si>
  <si>
    <t>COC01</t>
  </si>
  <si>
    <t>CHR01</t>
  </si>
  <si>
    <t>CHN04</t>
  </si>
  <si>
    <t>CHN03</t>
  </si>
  <si>
    <t>CHN02</t>
  </si>
  <si>
    <t>CHN01</t>
  </si>
  <si>
    <t>CHL01</t>
  </si>
  <si>
    <t>CHK01</t>
  </si>
  <si>
    <t>CHC01</t>
  </si>
  <si>
    <t>CHRO01</t>
  </si>
  <si>
    <t>CHST01</t>
  </si>
  <si>
    <t>CHS02</t>
  </si>
  <si>
    <t>CHS01</t>
  </si>
  <si>
    <t>CHM03</t>
  </si>
  <si>
    <t>CHM02</t>
  </si>
  <si>
    <t>CHM01</t>
  </si>
  <si>
    <t>PRS01</t>
  </si>
  <si>
    <t>CES01</t>
  </si>
  <si>
    <t>CAA01</t>
  </si>
  <si>
    <t>CAM01</t>
  </si>
  <si>
    <t>BUS01</t>
  </si>
  <si>
    <t>BRE01</t>
  </si>
  <si>
    <t>BON01</t>
  </si>
  <si>
    <t>BLH02</t>
  </si>
  <si>
    <t>BLH01</t>
  </si>
  <si>
    <t>bll02</t>
  </si>
  <si>
    <t>BLL01</t>
  </si>
  <si>
    <t>BLS01</t>
  </si>
  <si>
    <t>BIB01</t>
  </si>
  <si>
    <t>BES05</t>
  </si>
  <si>
    <t>BES04</t>
  </si>
  <si>
    <t>BES03</t>
  </si>
  <si>
    <t>BES02</t>
  </si>
  <si>
    <t>BES01</t>
  </si>
  <si>
    <t>fin de contrat</t>
  </si>
  <si>
    <t>BER01</t>
  </si>
  <si>
    <t>BEE01</t>
  </si>
  <si>
    <t>BAH01</t>
  </si>
  <si>
    <t>AYS01</t>
  </si>
  <si>
    <t>AVM01</t>
  </si>
  <si>
    <t>AVY02</t>
  </si>
  <si>
    <t>AVY01</t>
  </si>
  <si>
    <t>ARF01</t>
  </si>
  <si>
    <t>ARS01</t>
  </si>
  <si>
    <t>ABl02</t>
  </si>
  <si>
    <t>ABL01</t>
  </si>
  <si>
    <t>AML02</t>
  </si>
  <si>
    <t>AML01</t>
  </si>
  <si>
    <t>AMT01</t>
  </si>
  <si>
    <t>ALM01</t>
  </si>
  <si>
    <t>ALD01</t>
  </si>
  <si>
    <t>ACE01</t>
  </si>
  <si>
    <t>ABA00</t>
  </si>
  <si>
    <t>0 Ne pas effacer cette ligne !!</t>
  </si>
  <si>
    <t>12/12</t>
  </si>
  <si>
    <t>11/12</t>
  </si>
  <si>
    <t>10/12</t>
  </si>
  <si>
    <t xml:space="preserve"> </t>
  </si>
  <si>
    <t>M Pro</t>
  </si>
  <si>
    <t>9/12</t>
  </si>
  <si>
    <t>LM Pro</t>
  </si>
  <si>
    <t>8/12</t>
  </si>
  <si>
    <t>ATT 16 SPEC</t>
  </si>
  <si>
    <t>7/12</t>
  </si>
  <si>
    <t>ATT 16</t>
  </si>
  <si>
    <t>6/12</t>
  </si>
  <si>
    <t>5/12</t>
  </si>
  <si>
    <t>AT 15 SPEC</t>
  </si>
  <si>
    <t>4/12</t>
  </si>
  <si>
    <t>AT 16 SPEC</t>
  </si>
  <si>
    <t>AT 16</t>
  </si>
  <si>
    <t>3/12</t>
  </si>
  <si>
    <t>2/12</t>
  </si>
  <si>
    <r>
      <t>SI(F4&lt;=19;"&lt;20";SI(F4&lt;=24;"20-24";SI(F4&lt;=29;"25-29";SI(F4&lt;=34;"30-34";SI(F4&lt;=39;"35-39";SI(F4&lt;=44;"40-44";SI(F4&lt;=49;"45-49";FAUX)))))))</t>
    </r>
    <r>
      <rPr>
        <sz val="11"/>
        <color indexed="10"/>
        <rFont val="Calibri"/>
        <family val="2"/>
      </rPr>
      <t>*OU</t>
    </r>
    <r>
      <rPr>
        <sz val="11"/>
        <color theme="1"/>
        <rFont val="Calibri"/>
        <family val="2"/>
        <scheme val="minor"/>
      </rPr>
      <t>(SI(F4&lt;=54;"50-54";SI(F4&lt;=59;"55-59";SI(F4&lt;=64;60-64;SI(F4&lt;=69;"65-69";SI(F4&gt;=70;"70 et plus";FAUX))))))</t>
    </r>
  </si>
  <si>
    <t>1/12</t>
  </si>
  <si>
    <t>Colonne1</t>
  </si>
  <si>
    <t>infos
nbre jrs arret calendaire</t>
  </si>
  <si>
    <t xml:space="preserve">VM le </t>
  </si>
  <si>
    <t>suite</t>
  </si>
  <si>
    <t>Classification arrêts</t>
  </si>
  <si>
    <t>Date de début de MT/LM/AM</t>
  </si>
  <si>
    <t>type d'arrêt</t>
  </si>
  <si>
    <t>Nombre jours arrêts</t>
  </si>
  <si>
    <t>Nombre de jours M+3</t>
  </si>
  <si>
    <t>Nombre de jours M+2</t>
  </si>
  <si>
    <t>Nombre de jours M+1</t>
  </si>
  <si>
    <t>Nombre de jours M</t>
  </si>
  <si>
    <t>Mois de fin de l'arrêt</t>
  </si>
  <si>
    <t>Mois du début de l'arrêt</t>
  </si>
  <si>
    <t>Fin</t>
  </si>
  <si>
    <t>Début</t>
  </si>
  <si>
    <t>Trimestre</t>
  </si>
  <si>
    <t>arret N°  
en 2016</t>
  </si>
  <si>
    <t>Categorie ancienneté</t>
  </si>
  <si>
    <t>Ancienneté</t>
  </si>
  <si>
    <t>tranche d'âge</t>
  </si>
  <si>
    <t>Age</t>
  </si>
  <si>
    <t>sexe</t>
  </si>
  <si>
    <t>secteur</t>
  </si>
  <si>
    <t>Atelier</t>
  </si>
  <si>
    <t>Nom Prénom</t>
  </si>
  <si>
    <t>Mat.</t>
  </si>
  <si>
    <t>Vm</t>
  </si>
  <si>
    <t>Cellule colonne B car le fichier est anonymisé.</t>
  </si>
  <si>
    <t xml:space="preserve">Par un système de recherche V dans d'autre onglets de mon fichier de base, les colonnes se mettent à jour automatiquement. </t>
  </si>
  <si>
    <t>Je ne saisie que le matricule,  les dates de debut et de fin d'arrêt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</si>
</sst>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10"/>
      <name val="Calibri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14" fontId="0" fillId="0" borderId="0" xfId="0" applyNumberFormat="1"/>
    <xf numFmtId="0" fontId="2" fillId="0" borderId="0" xfId="0" applyFont="1" applyFill="1" applyAlignment="1">
      <alignment horizontal="center"/>
    </xf>
    <xf numFmtId="14" fontId="0" fillId="0" borderId="0" xfId="0" applyNumberFormat="1" applyFill="1"/>
    <xf numFmtId="0" fontId="3" fillId="0" borderId="0" xfId="0" applyFont="1" applyFill="1"/>
    <xf numFmtId="0" fontId="0" fillId="0" borderId="0" xfId="0" applyNumberFormat="1"/>
    <xf numFmtId="0" fontId="0" fillId="0" borderId="0" xfId="0" applyNumberFormat="1" applyFill="1"/>
    <xf numFmtId="0" fontId="3" fillId="0" borderId="0" xfId="0" applyNumberFormat="1" applyFont="1" applyFill="1"/>
    <xf numFmtId="0" fontId="0" fillId="0" borderId="0" xfId="0" applyBorder="1"/>
    <xf numFmtId="0" fontId="0" fillId="0" borderId="0" xfId="0" applyNumberFormat="1" applyBorder="1"/>
    <xf numFmtId="14" fontId="0" fillId="0" borderId="0" xfId="0" applyNumberFormat="1" applyBorder="1"/>
    <xf numFmtId="0" fontId="0" fillId="0" borderId="0" xfId="0" applyFill="1" applyBorder="1"/>
    <xf numFmtId="0" fontId="0" fillId="0" borderId="0" xfId="0" applyNumberFormat="1" applyFill="1" applyBorder="1"/>
    <xf numFmtId="14" fontId="0" fillId="0" borderId="0" xfId="0" applyNumberFormat="1" applyFill="1" applyBorder="1"/>
    <xf numFmtId="0" fontId="3" fillId="0" borderId="0" xfId="0" applyNumberFormat="1" applyFont="1" applyFill="1" applyBorder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49" fontId="0" fillId="0" borderId="0" xfId="0" applyNumberFormat="1" applyFill="1"/>
    <xf numFmtId="16" fontId="0" fillId="0" borderId="0" xfId="0" applyNumberFormat="1"/>
    <xf numFmtId="14" fontId="0" fillId="2" borderId="0" xfId="0" applyNumberFormat="1" applyFill="1" applyBorder="1"/>
    <xf numFmtId="0" fontId="0" fillId="5" borderId="0" xfId="0" applyFill="1" applyBorder="1"/>
    <xf numFmtId="16" fontId="0" fillId="0" borderId="0" xfId="0" applyNumberFormat="1" applyFill="1"/>
    <xf numFmtId="14" fontId="0" fillId="4" borderId="0" xfId="0" applyNumberFormat="1" applyFill="1"/>
    <xf numFmtId="0" fontId="0" fillId="4" borderId="0" xfId="0" applyNumberFormat="1" applyFill="1"/>
    <xf numFmtId="14" fontId="0" fillId="6" borderId="0" xfId="0" applyNumberFormat="1" applyFill="1"/>
    <xf numFmtId="16" fontId="0" fillId="0" borderId="0" xfId="0" applyNumberFormat="1" applyBorder="1"/>
    <xf numFmtId="0" fontId="0" fillId="4" borderId="0" xfId="0" applyNumberFormat="1" applyFill="1" applyBorder="1"/>
    <xf numFmtId="14" fontId="0" fillId="4" borderId="0" xfId="0" applyNumberFormat="1" applyFill="1" applyBorder="1"/>
    <xf numFmtId="0" fontId="0" fillId="4" borderId="0" xfId="0" applyFill="1" applyBorder="1"/>
    <xf numFmtId="0" fontId="0" fillId="7" borderId="0" xfId="0" applyFill="1"/>
    <xf numFmtId="0" fontId="0" fillId="5" borderId="0" xfId="0" applyNumberFormat="1" applyFill="1" applyBorder="1"/>
    <xf numFmtId="14" fontId="0" fillId="5" borderId="0" xfId="0" applyNumberFormat="1" applyFill="1" applyBorder="1"/>
    <xf numFmtId="0" fontId="4" fillId="0" borderId="0" xfId="0" applyNumberFormat="1" applyFont="1" applyFill="1" applyBorder="1"/>
    <xf numFmtId="49" fontId="1" fillId="0" borderId="0" xfId="0" applyNumberFormat="1" applyFont="1" applyFill="1" applyBorder="1" applyAlignment="1">
      <alignment horizontal="center"/>
    </xf>
    <xf numFmtId="16" fontId="0" fillId="5" borderId="0" xfId="0" applyNumberFormat="1" applyFill="1" applyBorder="1"/>
    <xf numFmtId="0" fontId="0" fillId="2" borderId="0" xfId="0" applyNumberFormat="1" applyFill="1" applyBorder="1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14" fontId="0" fillId="0" borderId="0" xfId="0" applyNumberFormat="1" applyAlignment="1">
      <alignment wrapText="1"/>
    </xf>
    <xf numFmtId="0" fontId="2" fillId="0" borderId="0" xfId="0" applyFont="1" applyFill="1" applyAlignment="1">
      <alignment horizontal="center" wrapText="1"/>
    </xf>
    <xf numFmtId="14" fontId="0" fillId="0" borderId="0" xfId="0" applyNumberFormat="1" applyFill="1" applyAlignment="1">
      <alignment wrapText="1"/>
    </xf>
    <xf numFmtId="0" fontId="3" fillId="0" borderId="0" xfId="0" applyFont="1" applyFill="1" applyAlignment="1">
      <alignment wrapText="1"/>
    </xf>
    <xf numFmtId="0" fontId="1" fillId="0" borderId="0" xfId="0" applyFont="1" applyAlignment="1">
      <alignment horizontal="center"/>
    </xf>
    <xf numFmtId="14" fontId="4" fillId="0" borderId="0" xfId="0" applyNumberFormat="1" applyFont="1" applyFill="1" applyAlignment="1">
      <alignment horizontal="left"/>
    </xf>
    <xf numFmtId="0" fontId="6" fillId="0" borderId="0" xfId="0" applyFont="1" applyFill="1"/>
  </cellXfs>
  <cellStyles count="1">
    <cellStyle name="Normal" xfId="0" builtinId="0"/>
  </cellStyles>
  <dxfs count="4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7030A0"/>
      </font>
      <fill>
        <patternFill>
          <bgColor rgb="FFFFFF00"/>
        </patternFill>
      </fill>
    </dxf>
    <dxf>
      <font>
        <color rgb="FFFFFF00"/>
      </font>
      <fill>
        <patternFill>
          <bgColor theme="7" tint="0.39994506668294322"/>
        </patternFill>
      </fill>
    </dxf>
    <dxf>
      <font>
        <color rgb="FF7030A0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ont>
        <color rgb="FF7030A0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1"/>
      </font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7030A0"/>
      </font>
      <fill>
        <patternFill>
          <bgColor theme="7" tint="0.59996337778862885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7" tint="0.39994506668294322"/>
        </patternFill>
      </fill>
    </dxf>
    <dxf>
      <font>
        <color rgb="FF7030A0"/>
      </font>
      <fill>
        <patternFill>
          <bgColor rgb="FFFFFF00"/>
        </patternFill>
      </fill>
    </dxf>
    <dxf>
      <font>
        <color theme="9" tint="-0.24994659260841701"/>
      </font>
      <fill>
        <patternFill>
          <bgColor theme="7" tint="0.79998168889431442"/>
        </patternFill>
      </fill>
    </dxf>
    <dxf>
      <font>
        <color rgb="FFFFFF00"/>
      </font>
      <fill>
        <patternFill>
          <bgColor theme="7" tint="0.39994506668294322"/>
        </patternFill>
      </fill>
    </dxf>
    <dxf>
      <font>
        <color rgb="FF7030A0"/>
      </font>
      <fill>
        <patternFill patternType="solid">
          <bgColor rgb="FFFFFF66"/>
        </patternFill>
      </fill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ant&#233;%20au%20Travail\maladies%20manufacture\2016\AM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"/>
      <sheetName val="M+1"/>
      <sheetName val="M+2"/>
      <sheetName val="M+3"/>
      <sheetName val="Nbre PA"/>
      <sheetName val="Nb JA"/>
      <sheetName val="Congés"/>
      <sheetName val="âge anc"/>
      <sheetName val="BDD RH"/>
      <sheetName val="Nb jrs &lt;-&gt; types"/>
      <sheetName val="Nb &lt;-&gt; types"/>
      <sheetName val="Nb pers &lt;-&gt; types"/>
      <sheetName val="Durée &lt;-&gt;"/>
      <sheetName val="Feuil1"/>
      <sheetName val="Pyramide des ages des abs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C2">
            <v>42370</v>
          </cell>
        </row>
        <row r="3">
          <cell r="C3">
            <v>42457</v>
          </cell>
        </row>
        <row r="4">
          <cell r="C4">
            <v>42495</v>
          </cell>
        </row>
        <row r="5">
          <cell r="C5">
            <v>42496</v>
          </cell>
        </row>
        <row r="6">
          <cell r="C6">
            <v>42506</v>
          </cell>
        </row>
        <row r="7">
          <cell r="C7">
            <v>42565</v>
          </cell>
        </row>
        <row r="8">
          <cell r="C8">
            <v>42566</v>
          </cell>
        </row>
        <row r="9">
          <cell r="C9">
            <v>42583</v>
          </cell>
        </row>
        <row r="10">
          <cell r="C10">
            <v>42584</v>
          </cell>
        </row>
        <row r="11">
          <cell r="C11">
            <v>42585</v>
          </cell>
        </row>
        <row r="12">
          <cell r="C12">
            <v>42586</v>
          </cell>
        </row>
        <row r="13">
          <cell r="C13">
            <v>42587</v>
          </cell>
        </row>
        <row r="14">
          <cell r="C14">
            <v>42590</v>
          </cell>
        </row>
        <row r="15">
          <cell r="C15">
            <v>42591</v>
          </cell>
        </row>
        <row r="16">
          <cell r="C16">
            <v>42592</v>
          </cell>
        </row>
        <row r="17">
          <cell r="C17">
            <v>42593</v>
          </cell>
        </row>
        <row r="18">
          <cell r="C18">
            <v>42594</v>
          </cell>
        </row>
        <row r="19">
          <cell r="C19">
            <v>42597</v>
          </cell>
        </row>
        <row r="20">
          <cell r="C20">
            <v>42598</v>
          </cell>
        </row>
        <row r="21">
          <cell r="C21">
            <v>42599</v>
          </cell>
        </row>
        <row r="22">
          <cell r="C22">
            <v>42600</v>
          </cell>
        </row>
        <row r="23">
          <cell r="C23">
            <v>42601</v>
          </cell>
        </row>
        <row r="24">
          <cell r="C24">
            <v>42685</v>
          </cell>
        </row>
      </sheetData>
      <sheetData sheetId="7" refreshError="1"/>
      <sheetData sheetId="8">
        <row r="2">
          <cell r="A2">
            <v>20164</v>
          </cell>
          <cell r="B2" t="str">
            <v>LAVEUR MARIE</v>
          </cell>
          <cell r="C2" t="str">
            <v>F</v>
          </cell>
          <cell r="D2" t="str">
            <v>t</v>
          </cell>
          <cell r="E2" t="str">
            <v>LAVEUR</v>
          </cell>
          <cell r="F2" t="str">
            <v>MARIE</v>
          </cell>
          <cell r="G2">
            <v>31924</v>
          </cell>
          <cell r="H2" t="str">
            <v>28 ans, 11 mois et 13 jours</v>
          </cell>
          <cell r="I2" t="str">
            <v xml:space="preserve">28 ans </v>
          </cell>
          <cell r="K2">
            <v>40259</v>
          </cell>
          <cell r="L2" t="str">
            <v>6 ans, 1 mois et 18 jours</v>
          </cell>
          <cell r="O2" t="str">
            <v>SM</v>
          </cell>
          <cell r="P2" t="str">
            <v>Expatriation</v>
          </cell>
          <cell r="T2" t="str">
            <v>2.1</v>
          </cell>
          <cell r="U2" t="str">
            <v>CDI</v>
          </cell>
        </row>
        <row r="3">
          <cell r="A3">
            <v>3490</v>
          </cell>
          <cell r="B3" t="str">
            <v>BAKLI NORAH</v>
          </cell>
          <cell r="C3" t="str">
            <v>F</v>
          </cell>
          <cell r="D3" t="str">
            <v>t</v>
          </cell>
          <cell r="E3" t="str">
            <v>BAKLI</v>
          </cell>
          <cell r="F3" t="str">
            <v>NORAH</v>
          </cell>
          <cell r="G3">
            <v>23647</v>
          </cell>
          <cell r="H3" t="str">
            <v>51 ans, 7 mois et 13 jours</v>
          </cell>
          <cell r="I3" t="str">
            <v xml:space="preserve">51 ans </v>
          </cell>
          <cell r="K3">
            <v>33329</v>
          </cell>
          <cell r="L3" t="str">
            <v>25 ans, 1 mois et 9 jours</v>
          </cell>
          <cell r="O3" t="str">
            <v>SM</v>
          </cell>
          <cell r="P3" t="str">
            <v>Expatriation</v>
          </cell>
          <cell r="R3">
            <v>69230</v>
          </cell>
          <cell r="S3" t="str">
            <v>Saint genis laval</v>
          </cell>
          <cell r="T3" t="str">
            <v>3.1</v>
          </cell>
          <cell r="U3" t="str">
            <v>CDI</v>
          </cell>
        </row>
        <row r="4">
          <cell r="A4">
            <v>19660</v>
          </cell>
          <cell r="B4" t="str">
            <v>GUIOL ROSELYNE</v>
          </cell>
          <cell r="C4" t="str">
            <v>F</v>
          </cell>
          <cell r="D4" t="str">
            <v>t</v>
          </cell>
          <cell r="E4" t="str">
            <v>GUIOL</v>
          </cell>
          <cell r="F4" t="str">
            <v>ROSELYNE</v>
          </cell>
          <cell r="G4">
            <v>29023</v>
          </cell>
          <cell r="H4" t="str">
            <v>36 ans, 10 mois et 23 jours</v>
          </cell>
          <cell r="I4" t="str">
            <v xml:space="preserve">36 ans </v>
          </cell>
          <cell r="K4">
            <v>39903</v>
          </cell>
          <cell r="L4" t="str">
            <v>7 ans, 1 mois et 9 jours</v>
          </cell>
          <cell r="O4" t="str">
            <v>SM</v>
          </cell>
          <cell r="P4" t="str">
            <v>Expatriation</v>
          </cell>
          <cell r="T4" t="str">
            <v>2.1</v>
          </cell>
          <cell r="U4" t="str">
            <v>CDI</v>
          </cell>
        </row>
        <row r="5">
          <cell r="A5">
            <v>3569</v>
          </cell>
          <cell r="B5" t="str">
            <v>RIVIERE ISABELLE</v>
          </cell>
          <cell r="C5" t="str">
            <v>F</v>
          </cell>
          <cell r="D5" t="str">
            <v>t</v>
          </cell>
          <cell r="E5" t="str">
            <v>RIVIERE</v>
          </cell>
          <cell r="F5" t="str">
            <v>ISABELLE</v>
          </cell>
          <cell r="G5">
            <v>22470</v>
          </cell>
          <cell r="H5" t="str">
            <v>54 ans, 10 mois et 2 jours</v>
          </cell>
          <cell r="I5" t="str">
            <v xml:space="preserve">54 ans </v>
          </cell>
          <cell r="K5">
            <v>32755</v>
          </cell>
          <cell r="L5" t="str">
            <v>26 ans, 8 mois et 6 jours</v>
          </cell>
          <cell r="O5" t="str">
            <v>ENC</v>
          </cell>
          <cell r="P5" t="str">
            <v>Expatriation</v>
          </cell>
          <cell r="T5" t="str">
            <v>4.3</v>
          </cell>
          <cell r="U5" t="str">
            <v>CDI</v>
          </cell>
        </row>
        <row r="6">
          <cell r="A6">
            <v>17359</v>
          </cell>
          <cell r="B6" t="str">
            <v>VEROLLET SARAH</v>
          </cell>
          <cell r="C6" t="str">
            <v>F</v>
          </cell>
          <cell r="D6" t="str">
            <v>t</v>
          </cell>
          <cell r="E6" t="str">
            <v>VEROLLET</v>
          </cell>
          <cell r="F6" t="str">
            <v>SARAH</v>
          </cell>
          <cell r="G6">
            <v>27842</v>
          </cell>
          <cell r="H6" t="str">
            <v>40 ans, 1 mois et 17 jours</v>
          </cell>
          <cell r="I6" t="str">
            <v xml:space="preserve">40 ans </v>
          </cell>
          <cell r="K6">
            <v>39163</v>
          </cell>
          <cell r="L6" t="str">
            <v>9 ans, 1 mois et 18 jours</v>
          </cell>
          <cell r="O6" t="str">
            <v>SM</v>
          </cell>
          <cell r="P6" t="str">
            <v>Expatriation</v>
          </cell>
          <cell r="T6" t="str">
            <v>2.2</v>
          </cell>
          <cell r="U6" t="str">
            <v>CDI</v>
          </cell>
        </row>
        <row r="8">
          <cell r="A8" t="str">
            <v>Matricule</v>
          </cell>
          <cell r="B8" t="str">
            <v>Identité</v>
          </cell>
          <cell r="C8" t="str">
            <v>Sexe</v>
          </cell>
          <cell r="D8" t="str">
            <v>secteur</v>
          </cell>
          <cell r="E8" t="str">
            <v>NOMS</v>
          </cell>
          <cell r="F8" t="str">
            <v>PRENOMS</v>
          </cell>
          <cell r="G8" t="str">
            <v>Date de naissance</v>
          </cell>
          <cell r="H8" t="str">
            <v>Age</v>
          </cell>
          <cell r="I8" t="str">
            <v>Age année</v>
          </cell>
          <cell r="J8" t="str">
            <v>Tranche d'âge</v>
          </cell>
          <cell r="K8" t="str">
            <v>Date d'entrée</v>
          </cell>
          <cell r="L8" t="str">
            <v>ancienneté</v>
          </cell>
          <cell r="M8" t="str">
            <v>Colonne1</v>
          </cell>
          <cell r="N8" t="str">
            <v>Colonne2</v>
          </cell>
          <cell r="O8" t="str">
            <v>POSTE</v>
          </cell>
          <cell r="P8" t="str">
            <v>Atelier</v>
          </cell>
          <cell r="Q8" t="str">
            <v>Adresse</v>
          </cell>
          <cell r="R8" t="str">
            <v>code poste</v>
          </cell>
          <cell r="S8" t="str">
            <v>ville</v>
          </cell>
          <cell r="T8" t="str">
            <v>Statut</v>
          </cell>
          <cell r="U8" t="str">
            <v>type de contrat</v>
          </cell>
          <cell r="V8" t="str">
            <v>RQTH</v>
          </cell>
          <cell r="W8" t="str">
            <v>SST</v>
          </cell>
        </row>
        <row r="9">
          <cell r="A9">
            <v>16737</v>
          </cell>
          <cell r="B9" t="str">
            <v>ABDOL HOSSEINI ALICE</v>
          </cell>
          <cell r="C9" t="str">
            <v>F</v>
          </cell>
          <cell r="D9" t="str">
            <v>t</v>
          </cell>
          <cell r="E9" t="str">
            <v>ABDOL HOSSEINI</v>
          </cell>
          <cell r="F9" t="str">
            <v>ALICE</v>
          </cell>
          <cell r="G9">
            <v>27375</v>
          </cell>
          <cell r="H9" t="str">
            <v>41 ans, 4 mois et 28 jours</v>
          </cell>
          <cell r="I9">
            <v>41</v>
          </cell>
          <cell r="J9" t="str">
            <v>41/50</v>
          </cell>
          <cell r="K9">
            <v>38861</v>
          </cell>
          <cell r="L9" t="str">
            <v>9 ans, 11 mois et 16 jours</v>
          </cell>
          <cell r="M9">
            <v>9</v>
          </cell>
          <cell r="N9" t="str">
            <v>6/10</v>
          </cell>
          <cell r="O9" t="str">
            <v>SM</v>
          </cell>
          <cell r="P9" t="str">
            <v>Evercalf</v>
          </cell>
          <cell r="Q9" t="str">
            <v>32 chemin de naive</v>
          </cell>
          <cell r="R9">
            <v>69230</v>
          </cell>
          <cell r="S9" t="str">
            <v>saint genis laval</v>
          </cell>
          <cell r="T9" t="str">
            <v>2.2</v>
          </cell>
          <cell r="U9" t="str">
            <v>CDI</v>
          </cell>
        </row>
        <row r="10">
          <cell r="A10">
            <v>10511</v>
          </cell>
          <cell r="B10" t="str">
            <v>ABRAZIAN YEGHSABERDE</v>
          </cell>
          <cell r="C10" t="str">
            <v>F</v>
          </cell>
          <cell r="D10" t="str">
            <v>t</v>
          </cell>
          <cell r="E10" t="str">
            <v>ABRAZIAN</v>
          </cell>
          <cell r="F10" t="str">
            <v>YEGHSABERDE</v>
          </cell>
          <cell r="G10">
            <v>24908</v>
          </cell>
          <cell r="H10" t="str">
            <v>48 ans, 1 mois et 29 jours</v>
          </cell>
          <cell r="I10">
            <v>48</v>
          </cell>
          <cell r="J10" t="str">
            <v>41/50</v>
          </cell>
          <cell r="K10">
            <v>37321</v>
          </cell>
          <cell r="L10" t="str">
            <v>14 ans, 2 mois et 4 jours</v>
          </cell>
          <cell r="M10">
            <v>14</v>
          </cell>
          <cell r="N10" t="str">
            <v>11/15</v>
          </cell>
          <cell r="O10" t="str">
            <v>SM</v>
          </cell>
          <cell r="P10" t="str">
            <v>swift</v>
          </cell>
          <cell r="T10" t="str">
            <v>2.2</v>
          </cell>
          <cell r="U10" t="str">
            <v>CDI</v>
          </cell>
        </row>
        <row r="11">
          <cell r="A11">
            <v>17354</v>
          </cell>
          <cell r="B11" t="str">
            <v>ACOSTA EMILIE</v>
          </cell>
          <cell r="C11" t="str">
            <v>F</v>
          </cell>
          <cell r="D11" t="str">
            <v>t</v>
          </cell>
          <cell r="E11" t="str">
            <v>ACOSTA</v>
          </cell>
          <cell r="F11" t="str">
            <v>EMILIE</v>
          </cell>
          <cell r="G11">
            <v>31583</v>
          </cell>
          <cell r="H11" t="str">
            <v>29 ans, 10 mois et 20 jours</v>
          </cell>
          <cell r="I11">
            <v>29</v>
          </cell>
          <cell r="J11" t="str">
            <v>21/30</v>
          </cell>
          <cell r="K11">
            <v>39163</v>
          </cell>
          <cell r="L11" t="str">
            <v>9 ans, 1 mois et 18 jours</v>
          </cell>
          <cell r="M11">
            <v>9</v>
          </cell>
          <cell r="N11" t="str">
            <v>6/10</v>
          </cell>
          <cell r="O11" t="str">
            <v>SM</v>
          </cell>
          <cell r="P11" t="str">
            <v>Courchevel</v>
          </cell>
          <cell r="Q11" t="str">
            <v xml:space="preserve">72 rue Ampere </v>
          </cell>
          <cell r="R11">
            <v>38150</v>
          </cell>
          <cell r="S11" t="str">
            <v>Salaise sur sanne</v>
          </cell>
          <cell r="T11" t="str">
            <v>2.2</v>
          </cell>
          <cell r="U11" t="str">
            <v>CDI</v>
          </cell>
        </row>
        <row r="12">
          <cell r="A12">
            <v>8284</v>
          </cell>
          <cell r="B12" t="str">
            <v>AITOUT KARINA</v>
          </cell>
          <cell r="C12" t="str">
            <v>F</v>
          </cell>
          <cell r="D12" t="str">
            <v>t</v>
          </cell>
          <cell r="E12" t="str">
            <v>AITOUT</v>
          </cell>
          <cell r="F12" t="str">
            <v>KARINA</v>
          </cell>
          <cell r="G12">
            <v>25545</v>
          </cell>
          <cell r="H12" t="str">
            <v>46 ans, 5 mois et 2 jours</v>
          </cell>
          <cell r="I12">
            <v>46</v>
          </cell>
          <cell r="J12" t="str">
            <v>41/50</v>
          </cell>
          <cell r="K12">
            <v>34036</v>
          </cell>
          <cell r="L12" t="str">
            <v>23 ans, 2 mois et 2 jours</v>
          </cell>
          <cell r="M12">
            <v>23</v>
          </cell>
          <cell r="N12" t="str">
            <v>21/25</v>
          </cell>
          <cell r="O12" t="str">
            <v>ENC</v>
          </cell>
          <cell r="P12" t="str">
            <v>Courchevel</v>
          </cell>
          <cell r="T12" t="str">
            <v>4.3</v>
          </cell>
          <cell r="U12" t="str">
            <v>CDI</v>
          </cell>
        </row>
        <row r="13">
          <cell r="A13">
            <v>16738</v>
          </cell>
          <cell r="B13" t="str">
            <v>ALLANDRIEU MARIE</v>
          </cell>
          <cell r="C13" t="str">
            <v>F</v>
          </cell>
          <cell r="D13" t="str">
            <v>t</v>
          </cell>
          <cell r="E13" t="str">
            <v>ALLANDRIEU</v>
          </cell>
          <cell r="F13" t="str">
            <v>MARIE</v>
          </cell>
          <cell r="G13">
            <v>22898</v>
          </cell>
          <cell r="H13" t="str">
            <v>53 ans, 8 mois et 1 jours</v>
          </cell>
          <cell r="I13">
            <v>53</v>
          </cell>
          <cell r="J13" t="str">
            <v>51/60</v>
          </cell>
          <cell r="K13">
            <v>38861</v>
          </cell>
          <cell r="L13" t="str">
            <v>9 ans, 11 mois et 16 jours</v>
          </cell>
          <cell r="M13">
            <v>9</v>
          </cell>
          <cell r="N13" t="str">
            <v>6/10</v>
          </cell>
          <cell r="O13" t="str">
            <v>SM</v>
          </cell>
          <cell r="P13" t="str">
            <v>Courchevel</v>
          </cell>
          <cell r="T13" t="str">
            <v>2.3</v>
          </cell>
          <cell r="U13" t="str">
            <v>CDI</v>
          </cell>
        </row>
        <row r="14">
          <cell r="A14">
            <v>11256</v>
          </cell>
          <cell r="B14" t="str">
            <v>ALLARD DEBORAH</v>
          </cell>
          <cell r="C14" t="str">
            <v>F</v>
          </cell>
          <cell r="D14" t="str">
            <v>t</v>
          </cell>
          <cell r="E14" t="str">
            <v>ALLARD</v>
          </cell>
          <cell r="F14" t="str">
            <v>DEBORAH</v>
          </cell>
          <cell r="G14">
            <v>28246</v>
          </cell>
          <cell r="H14" t="str">
            <v>39 ans, 0 mois et 9 jours</v>
          </cell>
          <cell r="I14">
            <v>39</v>
          </cell>
          <cell r="J14" t="str">
            <v>31/40</v>
          </cell>
          <cell r="K14">
            <v>37754</v>
          </cell>
          <cell r="L14" t="str">
            <v>12 ans, 11 mois et 27 jours</v>
          </cell>
          <cell r="M14">
            <v>12</v>
          </cell>
          <cell r="N14" t="str">
            <v>11/15</v>
          </cell>
          <cell r="O14" t="str">
            <v>SM</v>
          </cell>
          <cell r="P14" t="str">
            <v>Barenia</v>
          </cell>
          <cell r="Q14" t="str">
            <v>4 allée des accacias</v>
          </cell>
          <cell r="R14">
            <v>69310</v>
          </cell>
          <cell r="S14" t="str">
            <v>Pierre benite</v>
          </cell>
          <cell r="T14" t="str">
            <v>2.2</v>
          </cell>
          <cell r="U14" t="str">
            <v>CDI</v>
          </cell>
        </row>
        <row r="15">
          <cell r="A15">
            <v>11205</v>
          </cell>
          <cell r="B15" t="str">
            <v>ALTINSOY DILEK</v>
          </cell>
          <cell r="C15" t="str">
            <v>F</v>
          </cell>
          <cell r="D15" t="str">
            <v>t</v>
          </cell>
          <cell r="E15" t="str">
            <v>ALTINSOY</v>
          </cell>
          <cell r="F15" t="str">
            <v>DILEK</v>
          </cell>
          <cell r="G15">
            <v>30526</v>
          </cell>
          <cell r="H15" t="str">
            <v>32 ans, 9 mois et 11 jours</v>
          </cell>
          <cell r="I15">
            <v>32</v>
          </cell>
          <cell r="J15" t="str">
            <v>31/40</v>
          </cell>
          <cell r="K15">
            <v>37683</v>
          </cell>
          <cell r="L15" t="str">
            <v>13 ans, 2 mois et 7 jours</v>
          </cell>
          <cell r="M15">
            <v>13</v>
          </cell>
          <cell r="N15" t="str">
            <v>11/15</v>
          </cell>
          <cell r="O15" t="str">
            <v>SM</v>
          </cell>
          <cell r="P15" t="str">
            <v>Gulliver</v>
          </cell>
          <cell r="Q15" t="str">
            <v>17 chemin du coin</v>
          </cell>
          <cell r="R15">
            <v>69390</v>
          </cell>
          <cell r="S15" t="str">
            <v>Millery</v>
          </cell>
          <cell r="T15" t="str">
            <v>2.3</v>
          </cell>
          <cell r="U15" t="str">
            <v>CDI</v>
          </cell>
        </row>
        <row r="16">
          <cell r="A16">
            <v>3078</v>
          </cell>
          <cell r="B16" t="str">
            <v>ALTOBELLI DAVID</v>
          </cell>
          <cell r="C16" t="str">
            <v>H</v>
          </cell>
          <cell r="D16" t="str">
            <v>s</v>
          </cell>
          <cell r="E16" t="str">
            <v>ALTOBELLI</v>
          </cell>
          <cell r="F16" t="str">
            <v>DAVID</v>
          </cell>
          <cell r="G16">
            <v>26450</v>
          </cell>
          <cell r="H16" t="str">
            <v>43 ans, 11 mois et 9 jours</v>
          </cell>
          <cell r="I16">
            <v>43</v>
          </cell>
          <cell r="J16" t="str">
            <v>41/50</v>
          </cell>
          <cell r="K16">
            <v>33695</v>
          </cell>
          <cell r="L16" t="str">
            <v>24 ans, 1 mois et 9 jours</v>
          </cell>
          <cell r="M16">
            <v>24</v>
          </cell>
          <cell r="N16" t="str">
            <v>21/25</v>
          </cell>
          <cell r="P16" t="str">
            <v>GEODIS</v>
          </cell>
          <cell r="Q16" t="str">
            <v>9 rue de la Halte</v>
          </cell>
          <cell r="R16">
            <v>69540</v>
          </cell>
          <cell r="S16" t="str">
            <v>Irigny</v>
          </cell>
          <cell r="T16" t="str">
            <v>4.3</v>
          </cell>
          <cell r="U16" t="str">
            <v>CDI</v>
          </cell>
        </row>
        <row r="17">
          <cell r="A17">
            <v>4300</v>
          </cell>
          <cell r="B17" t="str">
            <v>ALTOBELLI MYLENE</v>
          </cell>
          <cell r="C17" t="str">
            <v>F</v>
          </cell>
          <cell r="D17" t="str">
            <v>s</v>
          </cell>
          <cell r="E17" t="str">
            <v>ALTOBELLI</v>
          </cell>
          <cell r="F17" t="str">
            <v>MYLENE</v>
          </cell>
          <cell r="G17">
            <v>25487</v>
          </cell>
          <cell r="H17" t="str">
            <v>46 ans, 6 mois et 29 jours</v>
          </cell>
          <cell r="I17">
            <v>46</v>
          </cell>
          <cell r="J17" t="str">
            <v>41/50</v>
          </cell>
          <cell r="K17">
            <v>33329</v>
          </cell>
          <cell r="L17" t="str">
            <v>25 ans, 1 mois et 9 jours</v>
          </cell>
          <cell r="M17">
            <v>25</v>
          </cell>
          <cell r="N17" t="str">
            <v>21/25</v>
          </cell>
          <cell r="O17" t="str">
            <v>Qualité</v>
          </cell>
          <cell r="P17" t="str">
            <v>GEODIS</v>
          </cell>
          <cell r="Q17" t="str">
            <v>9 rue de la Halte</v>
          </cell>
          <cell r="R17">
            <v>69540</v>
          </cell>
          <cell r="S17" t="str">
            <v>Irigny</v>
          </cell>
          <cell r="T17" t="str">
            <v>2.3</v>
          </cell>
          <cell r="U17" t="str">
            <v>CDI</v>
          </cell>
        </row>
        <row r="18">
          <cell r="A18">
            <v>18326</v>
          </cell>
          <cell r="B18" t="str">
            <v>AMEGNIGNON TEKO TATA</v>
          </cell>
          <cell r="C18" t="str">
            <v>H</v>
          </cell>
          <cell r="D18" t="str">
            <v>c</v>
          </cell>
          <cell r="E18" t="str">
            <v>AMEGNIGNON</v>
          </cell>
          <cell r="F18" t="str">
            <v>TEKO TATA</v>
          </cell>
          <cell r="G18">
            <v>28756</v>
          </cell>
          <cell r="H18" t="str">
            <v>37 ans, 7 mois et 17 jours</v>
          </cell>
          <cell r="I18">
            <v>37</v>
          </cell>
          <cell r="J18" t="str">
            <v>31/40</v>
          </cell>
          <cell r="K18">
            <v>39552</v>
          </cell>
          <cell r="L18" t="str">
            <v>8 ans, 0 mois et 26 jours</v>
          </cell>
          <cell r="M18">
            <v>8</v>
          </cell>
          <cell r="N18" t="str">
            <v>6/10</v>
          </cell>
          <cell r="O18" t="str">
            <v>STOCK CARISTE</v>
          </cell>
          <cell r="P18" t="str">
            <v xml:space="preserve">LOG </v>
          </cell>
          <cell r="T18" t="str">
            <v>2.1</v>
          </cell>
          <cell r="U18" t="str">
            <v>CDI</v>
          </cell>
        </row>
        <row r="19">
          <cell r="A19">
            <v>20944</v>
          </cell>
          <cell r="B19" t="str">
            <v>AMIART LUCIE</v>
          </cell>
          <cell r="C19" t="str">
            <v>F</v>
          </cell>
          <cell r="D19" t="str">
            <v>t</v>
          </cell>
          <cell r="E19" t="str">
            <v>AMIART</v>
          </cell>
          <cell r="F19" t="str">
            <v>LUCIE</v>
          </cell>
          <cell r="G19">
            <v>32892</v>
          </cell>
          <cell r="H19" t="str">
            <v>26 ans, 3 mois et 21 jours</v>
          </cell>
          <cell r="I19">
            <v>26</v>
          </cell>
          <cell r="J19" t="str">
            <v>21/30</v>
          </cell>
          <cell r="K19">
            <v>40651</v>
          </cell>
          <cell r="L19" t="str">
            <v>5 ans, 0 mois et 22 jours</v>
          </cell>
          <cell r="M19">
            <v>5</v>
          </cell>
          <cell r="N19" t="str">
            <v>2/5</v>
          </cell>
          <cell r="O19" t="str">
            <v>SM</v>
          </cell>
          <cell r="P19" t="str">
            <v>Evercalf</v>
          </cell>
          <cell r="Q19" t="str">
            <v>60 rue de la madeleine</v>
          </cell>
          <cell r="R19">
            <v>69007</v>
          </cell>
          <cell r="S19" t="str">
            <v>Lyon</v>
          </cell>
          <cell r="T19" t="str">
            <v>1.3</v>
          </cell>
          <cell r="U19" t="str">
            <v>CDD</v>
          </cell>
        </row>
        <row r="20">
          <cell r="A20">
            <v>16614</v>
          </cell>
          <cell r="B20" t="str">
            <v>ANDRIOLO BENARD LYDIE</v>
          </cell>
          <cell r="C20" t="str">
            <v>F</v>
          </cell>
          <cell r="D20" t="str">
            <v>t</v>
          </cell>
          <cell r="E20" t="str">
            <v>ANDRIOLO BENARD</v>
          </cell>
          <cell r="F20" t="str">
            <v>LYDIE</v>
          </cell>
          <cell r="G20">
            <v>27179</v>
          </cell>
          <cell r="H20" t="str">
            <v>41 ans, 11 mois et 10 jours</v>
          </cell>
          <cell r="I20">
            <v>41</v>
          </cell>
          <cell r="J20" t="str">
            <v>41/50</v>
          </cell>
          <cell r="K20">
            <v>38775</v>
          </cell>
          <cell r="L20" t="str">
            <v>10 ans, 2 mois et 13 jours</v>
          </cell>
          <cell r="M20">
            <v>10</v>
          </cell>
          <cell r="N20" t="str">
            <v>6/10</v>
          </cell>
          <cell r="O20" t="str">
            <v>SM</v>
          </cell>
          <cell r="P20" t="str">
            <v>Courchevel</v>
          </cell>
          <cell r="T20" t="str">
            <v>2.1</v>
          </cell>
          <cell r="U20" t="str">
            <v>CDI</v>
          </cell>
        </row>
        <row r="21">
          <cell r="A21">
            <v>17686</v>
          </cell>
          <cell r="B21" t="str">
            <v>ARIENTI ATTILIO</v>
          </cell>
          <cell r="C21" t="str">
            <v>H</v>
          </cell>
          <cell r="D21" t="str">
            <v>c</v>
          </cell>
          <cell r="E21" t="str">
            <v>ARIENTI</v>
          </cell>
          <cell r="F21" t="str">
            <v>ATTILIO</v>
          </cell>
          <cell r="G21">
            <v>24796</v>
          </cell>
          <cell r="H21" t="str">
            <v>48 ans, 5 mois et 20 jours</v>
          </cell>
          <cell r="I21">
            <v>48</v>
          </cell>
          <cell r="J21" t="str">
            <v>41/50</v>
          </cell>
          <cell r="K21">
            <v>39321</v>
          </cell>
          <cell r="L21" t="str">
            <v>8 ans, 8 mois et 13 jours</v>
          </cell>
          <cell r="M21">
            <v>8</v>
          </cell>
          <cell r="N21" t="str">
            <v>6/10</v>
          </cell>
          <cell r="O21" t="str">
            <v>COUPEUR</v>
          </cell>
          <cell r="P21" t="str">
            <v>Iris</v>
          </cell>
          <cell r="T21" t="str">
            <v>2.1</v>
          </cell>
          <cell r="U21" t="str">
            <v>CDI</v>
          </cell>
        </row>
        <row r="22">
          <cell r="A22">
            <v>81195</v>
          </cell>
          <cell r="B22" t="str">
            <v>ARNAUD DAMIEN</v>
          </cell>
          <cell r="C22" t="str">
            <v>H</v>
          </cell>
          <cell r="D22" t="str">
            <v>c</v>
          </cell>
          <cell r="E22" t="str">
            <v>ARNAUD</v>
          </cell>
          <cell r="F22" t="str">
            <v>DAMIEN</v>
          </cell>
          <cell r="G22">
            <v>30343</v>
          </cell>
          <cell r="H22" t="str">
            <v>33 ans, 3 mois et 13 jours</v>
          </cell>
          <cell r="I22">
            <v>33</v>
          </cell>
          <cell r="J22" t="str">
            <v>31/40</v>
          </cell>
          <cell r="K22">
            <v>41071</v>
          </cell>
          <cell r="L22" t="str">
            <v>3 ans, 10 mois et 29 jours</v>
          </cell>
          <cell r="M22">
            <v>3</v>
          </cell>
          <cell r="N22" t="str">
            <v>2/5</v>
          </cell>
          <cell r="O22" t="str">
            <v>Resp îllot coupe</v>
          </cell>
          <cell r="P22" t="str">
            <v>Resp support coupe</v>
          </cell>
          <cell r="Q22" t="str">
            <v>55 rue delandine</v>
          </cell>
          <cell r="R22">
            <v>69002</v>
          </cell>
          <cell r="S22" t="str">
            <v>Lyon</v>
          </cell>
          <cell r="U22" t="str">
            <v>CDI</v>
          </cell>
        </row>
        <row r="23">
          <cell r="A23">
            <v>81189</v>
          </cell>
          <cell r="B23" t="str">
            <v>ARNOLD SUZANNE</v>
          </cell>
          <cell r="C23" t="str">
            <v>F</v>
          </cell>
          <cell r="D23" t="str">
            <v>t</v>
          </cell>
          <cell r="E23" t="str">
            <v>ARNOLD</v>
          </cell>
          <cell r="F23" t="str">
            <v>SUZANNE</v>
          </cell>
          <cell r="G23">
            <v>31609</v>
          </cell>
          <cell r="H23" t="str">
            <v>29 ans, 9 mois et 24 jours</v>
          </cell>
          <cell r="I23">
            <v>29</v>
          </cell>
          <cell r="J23" t="str">
            <v>21/30</v>
          </cell>
          <cell r="K23">
            <v>41064</v>
          </cell>
          <cell r="L23" t="str">
            <v>3 ans, 11 mois et 6 jours</v>
          </cell>
          <cell r="M23">
            <v>3</v>
          </cell>
          <cell r="N23" t="str">
            <v>2/5</v>
          </cell>
          <cell r="O23" t="str">
            <v>SM</v>
          </cell>
          <cell r="P23" t="str">
            <v>Evercalf</v>
          </cell>
          <cell r="Q23" t="str">
            <v>23 rue du bourbonnais</v>
          </cell>
          <cell r="R23">
            <v>69009</v>
          </cell>
          <cell r="S23" t="str">
            <v>Lyon</v>
          </cell>
          <cell r="T23" t="str">
            <v>2.1</v>
          </cell>
          <cell r="U23" t="str">
            <v>CDD</v>
          </cell>
        </row>
        <row r="24">
          <cell r="A24">
            <v>9084</v>
          </cell>
          <cell r="B24" t="str">
            <v>ARRANZ FREDERIC</v>
          </cell>
          <cell r="C24" t="str">
            <v>H</v>
          </cell>
          <cell r="D24" t="str">
            <v>t</v>
          </cell>
          <cell r="E24" t="str">
            <v>ARRANZ</v>
          </cell>
          <cell r="F24" t="str">
            <v>FREDERIC</v>
          </cell>
          <cell r="G24">
            <v>24519</v>
          </cell>
          <cell r="H24" t="str">
            <v>49 ans, 2 mois et 24 jours</v>
          </cell>
          <cell r="I24">
            <v>49</v>
          </cell>
          <cell r="J24" t="str">
            <v>41/50</v>
          </cell>
          <cell r="K24">
            <v>35527</v>
          </cell>
          <cell r="L24" t="str">
            <v>19 ans, 1 mois et 3 jours</v>
          </cell>
          <cell r="M24">
            <v>19</v>
          </cell>
          <cell r="N24" t="str">
            <v>16/20</v>
          </cell>
          <cell r="O24" t="str">
            <v>SM</v>
          </cell>
          <cell r="P24" t="str">
            <v>Gulliver</v>
          </cell>
          <cell r="T24" t="str">
            <v>3.1</v>
          </cell>
          <cell r="U24" t="str">
            <v>CDI</v>
          </cell>
        </row>
        <row r="25">
          <cell r="A25">
            <v>2051</v>
          </cell>
          <cell r="B25" t="str">
            <v>ASEGLIO-GIANINET CORINNE</v>
          </cell>
          <cell r="C25" t="str">
            <v>F</v>
          </cell>
          <cell r="D25" t="str">
            <v>t</v>
          </cell>
          <cell r="E25" t="str">
            <v>ASEGLIO-GIANINET</v>
          </cell>
          <cell r="F25" t="str">
            <v>CORINNE</v>
          </cell>
          <cell r="G25">
            <v>23873</v>
          </cell>
          <cell r="H25" t="str">
            <v>50 ans, 11 mois et 29 jours</v>
          </cell>
          <cell r="I25">
            <v>50</v>
          </cell>
          <cell r="J25" t="str">
            <v>41/50</v>
          </cell>
          <cell r="K25">
            <v>31305</v>
          </cell>
          <cell r="L25" t="str">
            <v>30 ans, 7 mois et 25 jours</v>
          </cell>
          <cell r="M25">
            <v>30</v>
          </cell>
          <cell r="N25" t="str">
            <v>26 et plus</v>
          </cell>
          <cell r="O25" t="str">
            <v>SM</v>
          </cell>
          <cell r="P25" t="str">
            <v>Chamonix</v>
          </cell>
          <cell r="T25" t="str">
            <v>3.3</v>
          </cell>
          <cell r="U25" t="str">
            <v>CDI</v>
          </cell>
        </row>
        <row r="26">
          <cell r="A26">
            <v>17875</v>
          </cell>
          <cell r="B26" t="str">
            <v>ASSY VERONIQUE</v>
          </cell>
          <cell r="C26" t="str">
            <v>F</v>
          </cell>
          <cell r="D26" t="str">
            <v>c</v>
          </cell>
          <cell r="E26" t="str">
            <v>ASSY</v>
          </cell>
          <cell r="F26" t="str">
            <v>VERONIQUE</v>
          </cell>
          <cell r="G26">
            <v>24466</v>
          </cell>
          <cell r="H26" t="str">
            <v>49 ans, 4 mois et 15 jours</v>
          </cell>
          <cell r="I26">
            <v>49</v>
          </cell>
          <cell r="J26" t="str">
            <v>41/50</v>
          </cell>
          <cell r="K26">
            <v>39405</v>
          </cell>
          <cell r="L26" t="str">
            <v>8 ans, 5 mois et 21 jours</v>
          </cell>
          <cell r="M26">
            <v>8</v>
          </cell>
          <cell r="N26" t="str">
            <v>6/10</v>
          </cell>
          <cell r="O26" t="str">
            <v>PREPA COUPE</v>
          </cell>
          <cell r="P26" t="str">
            <v>Iris</v>
          </cell>
          <cell r="T26" t="str">
            <v>2.1</v>
          </cell>
          <cell r="U26" t="str">
            <v>CDI</v>
          </cell>
        </row>
        <row r="27">
          <cell r="A27">
            <v>84768</v>
          </cell>
          <cell r="B27" t="str">
            <v>AUDIBERT Céline</v>
          </cell>
          <cell r="C27" t="str">
            <v>F</v>
          </cell>
          <cell r="D27" t="str">
            <v>S</v>
          </cell>
          <cell r="E27" t="str">
            <v>AUDIBERT</v>
          </cell>
          <cell r="F27" t="str">
            <v>Céline</v>
          </cell>
        </row>
        <row r="28">
          <cell r="A28">
            <v>11437</v>
          </cell>
          <cell r="B28" t="str">
            <v>AVAN YUKSEL</v>
          </cell>
          <cell r="C28" t="str">
            <v>F</v>
          </cell>
          <cell r="D28" t="str">
            <v>t</v>
          </cell>
          <cell r="E28" t="str">
            <v>AVAN</v>
          </cell>
          <cell r="F28" t="str">
            <v>YUKSEL</v>
          </cell>
          <cell r="G28">
            <v>25869</v>
          </cell>
          <cell r="H28" t="str">
            <v>45 ans, 6 mois et 12 jours</v>
          </cell>
          <cell r="I28">
            <v>45</v>
          </cell>
          <cell r="J28" t="str">
            <v>41/50</v>
          </cell>
          <cell r="K28">
            <v>37865</v>
          </cell>
          <cell r="L28" t="str">
            <v>12 ans, 8 mois et 9 jours</v>
          </cell>
          <cell r="M28">
            <v>12</v>
          </cell>
          <cell r="N28" t="str">
            <v>11/15</v>
          </cell>
          <cell r="O28" t="str">
            <v>MECANICIENNE</v>
          </cell>
          <cell r="P28" t="str">
            <v>Gulliver</v>
          </cell>
          <cell r="T28" t="str">
            <v>3.1</v>
          </cell>
          <cell r="U28" t="str">
            <v>CDI</v>
          </cell>
        </row>
        <row r="29">
          <cell r="A29">
            <v>17876</v>
          </cell>
          <cell r="B29" t="str">
            <v>AVILLANEDA MICKAEL</v>
          </cell>
          <cell r="C29" t="str">
            <v>H</v>
          </cell>
          <cell r="D29" t="str">
            <v>c</v>
          </cell>
          <cell r="E29" t="str">
            <v>AVILLANEDA</v>
          </cell>
          <cell r="F29" t="str">
            <v>MICKAEL</v>
          </cell>
          <cell r="G29">
            <v>32025</v>
          </cell>
          <cell r="H29" t="str">
            <v>28 ans, 8 mois et 5 jours</v>
          </cell>
          <cell r="I29">
            <v>28</v>
          </cell>
          <cell r="J29" t="str">
            <v>21/30</v>
          </cell>
          <cell r="K29">
            <v>39391</v>
          </cell>
          <cell r="L29" t="str">
            <v>8 ans, 6 mois et 5 jours</v>
          </cell>
          <cell r="M29">
            <v>8</v>
          </cell>
          <cell r="N29" t="str">
            <v>6/10</v>
          </cell>
          <cell r="O29" t="str">
            <v>COUPEUR</v>
          </cell>
          <cell r="P29" t="str">
            <v>Iris</v>
          </cell>
          <cell r="Q29" t="str">
            <v>12 rue d'austerlitz</v>
          </cell>
          <cell r="R29">
            <v>69004</v>
          </cell>
          <cell r="S29" t="str">
            <v>Lyon</v>
          </cell>
          <cell r="T29" t="str">
            <v>2.1</v>
          </cell>
          <cell r="U29" t="str">
            <v>CDI</v>
          </cell>
        </row>
        <row r="30">
          <cell r="A30">
            <v>17042</v>
          </cell>
          <cell r="B30" t="str">
            <v>AYGUN CHRISTINE FADIME</v>
          </cell>
          <cell r="C30" t="str">
            <v>F</v>
          </cell>
          <cell r="D30" t="str">
            <v>t</v>
          </cell>
          <cell r="E30" t="str">
            <v>AYGUN</v>
          </cell>
          <cell r="F30" t="str">
            <v>CHRISTINE FADIME</v>
          </cell>
          <cell r="G30">
            <v>25689</v>
          </cell>
          <cell r="H30" t="str">
            <v>46 ans, 0 mois et 9 jours</v>
          </cell>
          <cell r="I30">
            <v>46</v>
          </cell>
          <cell r="J30" t="str">
            <v>41/50</v>
          </cell>
          <cell r="K30">
            <v>38985</v>
          </cell>
          <cell r="L30" t="str">
            <v>9 ans, 7 mois et 15 jours</v>
          </cell>
          <cell r="M30">
            <v>9</v>
          </cell>
          <cell r="N30" t="str">
            <v>6/10</v>
          </cell>
          <cell r="O30" t="str">
            <v>MECANICIENNE</v>
          </cell>
          <cell r="P30" t="str">
            <v>Evercalf</v>
          </cell>
          <cell r="T30" t="str">
            <v>2.2</v>
          </cell>
          <cell r="U30" t="str">
            <v>CDI</v>
          </cell>
        </row>
        <row r="31">
          <cell r="A31">
            <v>16988</v>
          </cell>
          <cell r="B31" t="str">
            <v>AYGUN SUKRAN</v>
          </cell>
          <cell r="C31" t="str">
            <v>F</v>
          </cell>
          <cell r="D31" t="str">
            <v>c</v>
          </cell>
          <cell r="E31" t="str">
            <v>AYGUN</v>
          </cell>
          <cell r="F31" t="str">
            <v>SUKRAN</v>
          </cell>
          <cell r="G31">
            <v>27030</v>
          </cell>
          <cell r="H31" t="str">
            <v>42 ans, 4 mois et 9 jours</v>
          </cell>
          <cell r="I31">
            <v>42</v>
          </cell>
          <cell r="J31" t="str">
            <v>41/50</v>
          </cell>
          <cell r="K31">
            <v>38964</v>
          </cell>
          <cell r="L31" t="str">
            <v>9 ans, 8 mois et 6 jours</v>
          </cell>
          <cell r="M31">
            <v>9</v>
          </cell>
          <cell r="N31" t="str">
            <v>6/10</v>
          </cell>
          <cell r="O31" t="str">
            <v>COUPEUR</v>
          </cell>
          <cell r="P31" t="str">
            <v>Tosca</v>
          </cell>
          <cell r="T31" t="str">
            <v>2.2</v>
          </cell>
          <cell r="U31" t="str">
            <v>CDI</v>
          </cell>
        </row>
        <row r="32">
          <cell r="A32">
            <v>20622</v>
          </cell>
          <cell r="B32" t="str">
            <v>BADEAU ESTELLE</v>
          </cell>
          <cell r="C32" t="str">
            <v>F</v>
          </cell>
          <cell r="D32" t="str">
            <v>s</v>
          </cell>
          <cell r="E32" t="str">
            <v>BADEAU</v>
          </cell>
          <cell r="F32" t="str">
            <v>ESTELLE</v>
          </cell>
          <cell r="G32">
            <v>31489</v>
          </cell>
          <cell r="H32" t="str">
            <v>30 ans, 1 mois et 22 jours</v>
          </cell>
          <cell r="I32">
            <v>30</v>
          </cell>
          <cell r="J32" t="str">
            <v>21/30</v>
          </cell>
          <cell r="K32">
            <v>40777</v>
          </cell>
          <cell r="L32" t="str">
            <v>4 ans, 8 mois et 18 jours</v>
          </cell>
          <cell r="M32">
            <v>4</v>
          </cell>
          <cell r="N32" t="str">
            <v>2/5</v>
          </cell>
          <cell r="O32" t="str">
            <v>Expédition</v>
          </cell>
          <cell r="P32" t="str">
            <v>LOG</v>
          </cell>
          <cell r="T32" t="str">
            <v>1.3</v>
          </cell>
          <cell r="U32" t="str">
            <v>CDI</v>
          </cell>
        </row>
        <row r="33">
          <cell r="A33">
            <v>18263</v>
          </cell>
          <cell r="B33" t="str">
            <v>BAJARD VILMA</v>
          </cell>
          <cell r="C33" t="str">
            <v>F</v>
          </cell>
          <cell r="D33" t="str">
            <v>c</v>
          </cell>
          <cell r="E33" t="str">
            <v>BAJARD</v>
          </cell>
          <cell r="F33" t="str">
            <v>VILMA</v>
          </cell>
          <cell r="G33">
            <v>31187</v>
          </cell>
          <cell r="H33" t="str">
            <v>30 ans, 11 mois et 20 jours</v>
          </cell>
          <cell r="I33">
            <v>30</v>
          </cell>
          <cell r="J33" t="str">
            <v>21/30</v>
          </cell>
          <cell r="K33">
            <v>39510</v>
          </cell>
          <cell r="L33" t="str">
            <v>8 ans, 2 mois et 7 jours</v>
          </cell>
          <cell r="M33">
            <v>8</v>
          </cell>
          <cell r="N33" t="str">
            <v>6/10</v>
          </cell>
          <cell r="O33" t="str">
            <v>RENFORT</v>
          </cell>
          <cell r="P33" t="str">
            <v>Iris</v>
          </cell>
          <cell r="T33" t="str">
            <v>2.1</v>
          </cell>
          <cell r="U33" t="str">
            <v>CDI</v>
          </cell>
        </row>
        <row r="34">
          <cell r="A34">
            <v>10797</v>
          </cell>
          <cell r="B34" t="str">
            <v>BAJARD YANN</v>
          </cell>
          <cell r="C34" t="str">
            <v>H</v>
          </cell>
          <cell r="D34" t="str">
            <v>c</v>
          </cell>
          <cell r="E34" t="str">
            <v>BAJARD</v>
          </cell>
          <cell r="F34" t="str">
            <v>YANN</v>
          </cell>
          <cell r="G34">
            <v>29718</v>
          </cell>
          <cell r="H34" t="str">
            <v>34 ans, 11 mois et 28 jours</v>
          </cell>
          <cell r="I34">
            <v>34</v>
          </cell>
          <cell r="J34" t="str">
            <v>31/40</v>
          </cell>
          <cell r="K34">
            <v>37452</v>
          </cell>
          <cell r="L34" t="str">
            <v>13 ans, 9 mois et 25 jours</v>
          </cell>
          <cell r="M34">
            <v>13</v>
          </cell>
          <cell r="N34" t="str">
            <v>11/15</v>
          </cell>
          <cell r="O34" t="str">
            <v>COUPEUR</v>
          </cell>
          <cell r="P34" t="str">
            <v>Graphite</v>
          </cell>
          <cell r="T34" t="str">
            <v>3.1</v>
          </cell>
          <cell r="U34" t="str">
            <v>CDI</v>
          </cell>
        </row>
        <row r="35">
          <cell r="A35">
            <v>2746</v>
          </cell>
          <cell r="B35" t="str">
            <v>BALDASSARRE PHILIPPE</v>
          </cell>
          <cell r="C35" t="str">
            <v>H</v>
          </cell>
          <cell r="D35" t="str">
            <v>t</v>
          </cell>
          <cell r="E35" t="str">
            <v>BALDASSARRE</v>
          </cell>
          <cell r="F35" t="str">
            <v>PHILIPPE</v>
          </cell>
          <cell r="G35">
            <v>26511</v>
          </cell>
          <cell r="H35" t="str">
            <v>43 ans, 9 mois et 9 jours</v>
          </cell>
          <cell r="I35">
            <v>43</v>
          </cell>
          <cell r="J35" t="str">
            <v>41/50</v>
          </cell>
          <cell r="K35">
            <v>34121</v>
          </cell>
          <cell r="L35" t="str">
            <v>22 ans, 11 mois et 9 jours</v>
          </cell>
          <cell r="M35">
            <v>22</v>
          </cell>
          <cell r="N35" t="str">
            <v>21/25</v>
          </cell>
          <cell r="O35" t="str">
            <v>SM</v>
          </cell>
          <cell r="P35" t="str">
            <v>Barenia</v>
          </cell>
          <cell r="Q35" t="str">
            <v xml:space="preserve">Immeuble les verseaux  26 passage du lavoir
</v>
          </cell>
          <cell r="R35">
            <v>38121</v>
          </cell>
          <cell r="S35" t="str">
            <v>CHONAS-L'AMBALLAN</v>
          </cell>
          <cell r="T35" t="str">
            <v>3.2</v>
          </cell>
          <cell r="U35" t="str">
            <v>CDI</v>
          </cell>
        </row>
        <row r="36">
          <cell r="A36">
            <v>3279</v>
          </cell>
          <cell r="B36" t="str">
            <v>BAYAR HICRAN</v>
          </cell>
          <cell r="C36" t="str">
            <v>F</v>
          </cell>
          <cell r="D36" t="str">
            <v>t</v>
          </cell>
          <cell r="E36" t="str">
            <v>BAYAR</v>
          </cell>
          <cell r="F36" t="str">
            <v>HICRAN</v>
          </cell>
          <cell r="G36">
            <v>28500</v>
          </cell>
          <cell r="H36" t="str">
            <v>38 ans, 4 mois et 0 jours</v>
          </cell>
          <cell r="I36">
            <v>38</v>
          </cell>
          <cell r="J36" t="str">
            <v>31/40</v>
          </cell>
          <cell r="K36">
            <v>35583</v>
          </cell>
          <cell r="L36" t="str">
            <v>18 ans, 11 mois et 8 jours</v>
          </cell>
          <cell r="M36">
            <v>18</v>
          </cell>
          <cell r="N36" t="str">
            <v>16/20</v>
          </cell>
          <cell r="O36" t="str">
            <v>SM</v>
          </cell>
          <cell r="P36" t="str">
            <v>Evercalf</v>
          </cell>
          <cell r="Q36" t="str">
            <v>La groirie</v>
          </cell>
          <cell r="R36">
            <v>69700</v>
          </cell>
          <cell r="S36" t="str">
            <v>Echalas</v>
          </cell>
          <cell r="T36" t="str">
            <v>2.3</v>
          </cell>
          <cell r="U36" t="str">
            <v>CDI</v>
          </cell>
        </row>
        <row r="37">
          <cell r="A37">
            <v>6532</v>
          </cell>
          <cell r="B37" t="str">
            <v>BDAI MOHAMED</v>
          </cell>
          <cell r="C37" t="str">
            <v>H</v>
          </cell>
          <cell r="D37" t="str">
            <v>c</v>
          </cell>
          <cell r="E37" t="str">
            <v>BDAI</v>
          </cell>
          <cell r="F37" t="str">
            <v>MOHAMED</v>
          </cell>
          <cell r="G37">
            <v>17255</v>
          </cell>
          <cell r="H37" t="str">
            <v>69 ans, 1 mois et 11 jours</v>
          </cell>
          <cell r="I37">
            <v>69</v>
          </cell>
          <cell r="J37" t="str">
            <v>61 et plus</v>
          </cell>
          <cell r="K37">
            <v>37026</v>
          </cell>
          <cell r="L37" t="str">
            <v>14 ans, 11 mois et 25 jours</v>
          </cell>
          <cell r="M37">
            <v>14</v>
          </cell>
          <cell r="N37" t="str">
            <v>11/15</v>
          </cell>
          <cell r="O37" t="str">
            <v>RENFORT</v>
          </cell>
          <cell r="P37" t="str">
            <v>Saphir</v>
          </cell>
          <cell r="T37" t="str">
            <v>3.1</v>
          </cell>
          <cell r="U37" t="str">
            <v>CDI</v>
          </cell>
        </row>
        <row r="38">
          <cell r="A38">
            <v>1267</v>
          </cell>
          <cell r="B38" t="str">
            <v>BEAUFORT ISABELLE</v>
          </cell>
          <cell r="C38" t="str">
            <v>F</v>
          </cell>
          <cell r="D38" t="str">
            <v>t</v>
          </cell>
          <cell r="E38" t="str">
            <v>BEAUFORT</v>
          </cell>
          <cell r="F38" t="str">
            <v>ISABELLE</v>
          </cell>
          <cell r="G38">
            <v>26613</v>
          </cell>
          <cell r="H38" t="str">
            <v>43 ans, 6 mois et 0 jours</v>
          </cell>
          <cell r="I38">
            <v>43</v>
          </cell>
          <cell r="J38" t="str">
            <v>41/50</v>
          </cell>
          <cell r="K38">
            <v>35886</v>
          </cell>
          <cell r="L38" t="str">
            <v>18 ans, 1 mois et 9 jours</v>
          </cell>
          <cell r="M38">
            <v>18</v>
          </cell>
          <cell r="N38" t="str">
            <v>16/20</v>
          </cell>
          <cell r="O38" t="str">
            <v>SM</v>
          </cell>
          <cell r="P38" t="str">
            <v>Courchevel</v>
          </cell>
          <cell r="T38" t="str">
            <v>2.3</v>
          </cell>
          <cell r="U38" t="str">
            <v>CDI</v>
          </cell>
          <cell r="W38" t="str">
            <v>x</v>
          </cell>
        </row>
        <row r="39">
          <cell r="A39">
            <v>15969</v>
          </cell>
          <cell r="B39" t="str">
            <v>BEREZZAK ELODIE</v>
          </cell>
          <cell r="C39" t="str">
            <v>F</v>
          </cell>
          <cell r="D39" t="str">
            <v>c</v>
          </cell>
          <cell r="E39" t="str">
            <v>BEREZZAK</v>
          </cell>
          <cell r="F39" t="str">
            <v>ELODIE</v>
          </cell>
          <cell r="G39">
            <v>31448</v>
          </cell>
          <cell r="H39" t="str">
            <v>30 ans, 3 mois et 5 jours</v>
          </cell>
          <cell r="I39">
            <v>30</v>
          </cell>
          <cell r="J39" t="str">
            <v>21/30</v>
          </cell>
          <cell r="K39">
            <v>38489</v>
          </cell>
          <cell r="L39" t="str">
            <v>10 ans, 11 mois et 23 jours</v>
          </cell>
          <cell r="M39">
            <v>10</v>
          </cell>
          <cell r="N39" t="str">
            <v>6/10</v>
          </cell>
          <cell r="O39" t="str">
            <v>PREPA COUPE</v>
          </cell>
          <cell r="P39" t="str">
            <v>Tosca</v>
          </cell>
          <cell r="T39" t="str">
            <v>2.1</v>
          </cell>
          <cell r="U39" t="str">
            <v>CDI</v>
          </cell>
        </row>
        <row r="40">
          <cell r="A40">
            <v>9313</v>
          </cell>
          <cell r="B40" t="str">
            <v>BEREZZAK RACHID</v>
          </cell>
          <cell r="C40" t="str">
            <v>H</v>
          </cell>
          <cell r="D40" t="str">
            <v>c</v>
          </cell>
          <cell r="E40" t="str">
            <v>BEREZZAK</v>
          </cell>
          <cell r="F40" t="str">
            <v>RACHID</v>
          </cell>
          <cell r="G40">
            <v>26948</v>
          </cell>
          <cell r="H40" t="str">
            <v>42 ans, 6 mois et 29 jours</v>
          </cell>
          <cell r="I40">
            <v>42</v>
          </cell>
          <cell r="J40" t="str">
            <v>41/50</v>
          </cell>
          <cell r="K40">
            <v>36039</v>
          </cell>
          <cell r="L40" t="str">
            <v>17 ans, 8 mois et 9 jours</v>
          </cell>
          <cell r="M40">
            <v>17</v>
          </cell>
          <cell r="N40" t="str">
            <v>16/20</v>
          </cell>
          <cell r="O40" t="str">
            <v>ENC</v>
          </cell>
          <cell r="P40" t="str">
            <v>Iris</v>
          </cell>
          <cell r="T40" t="str">
            <v>4.2</v>
          </cell>
          <cell r="U40" t="str">
            <v>CDI</v>
          </cell>
        </row>
        <row r="41">
          <cell r="A41">
            <v>7741</v>
          </cell>
          <cell r="B41" t="str">
            <v>BERRABAH SABAH</v>
          </cell>
          <cell r="C41" t="str">
            <v>F</v>
          </cell>
          <cell r="D41" t="str">
            <v>s</v>
          </cell>
          <cell r="E41" t="str">
            <v>BERRABAH</v>
          </cell>
          <cell r="F41" t="str">
            <v>SABAH</v>
          </cell>
          <cell r="G41">
            <v>26238</v>
          </cell>
          <cell r="H41" t="str">
            <v>44 ans, 6 mois et 9 jours</v>
          </cell>
          <cell r="I41">
            <v>44</v>
          </cell>
          <cell r="J41" t="str">
            <v>41/50</v>
          </cell>
          <cell r="K41">
            <v>33664</v>
          </cell>
          <cell r="L41" t="str">
            <v>24 ans, 2 mois et 9 jours</v>
          </cell>
          <cell r="M41">
            <v>24</v>
          </cell>
          <cell r="N41" t="str">
            <v>21/25</v>
          </cell>
          <cell r="O41" t="str">
            <v>CONTRÔLE QUALITÉ</v>
          </cell>
          <cell r="P41" t="str">
            <v>Saphir</v>
          </cell>
          <cell r="T41" t="str">
            <v>2.3</v>
          </cell>
          <cell r="U41" t="str">
            <v>CDI</v>
          </cell>
        </row>
        <row r="42">
          <cell r="A42">
            <v>2059</v>
          </cell>
          <cell r="B42" t="str">
            <v>BERTHELIN -(TOURNADRE) CHRISTINE</v>
          </cell>
          <cell r="C42" t="str">
            <v>F</v>
          </cell>
          <cell r="D42" t="str">
            <v>t</v>
          </cell>
          <cell r="E42" t="str">
            <v>BERTHELIN -(TOURNADRE)</v>
          </cell>
          <cell r="F42" t="str">
            <v>CHRISTINE</v>
          </cell>
          <cell r="G42">
            <v>28279</v>
          </cell>
          <cell r="H42" t="str">
            <v>38 ans, 11 mois et 7 jours</v>
          </cell>
          <cell r="I42">
            <v>38</v>
          </cell>
          <cell r="J42" t="str">
            <v>31/40</v>
          </cell>
          <cell r="K42">
            <v>37240</v>
          </cell>
          <cell r="L42" t="str">
            <v>14 ans, 4 mois et 25 jours</v>
          </cell>
          <cell r="M42">
            <v>14</v>
          </cell>
          <cell r="N42" t="str">
            <v>11/15</v>
          </cell>
          <cell r="O42" t="str">
            <v>SM</v>
          </cell>
          <cell r="P42" t="str">
            <v>Chamonix</v>
          </cell>
          <cell r="Q42" t="str">
            <v xml:space="preserve">Chez Mme VINCENT Monique Quartier les riviers
</v>
          </cell>
          <cell r="R42">
            <v>26330</v>
          </cell>
          <cell r="S42" t="str">
            <v>CHATEAUNEUF DE GALAURE</v>
          </cell>
          <cell r="T42" t="str">
            <v>3.2</v>
          </cell>
          <cell r="U42" t="str">
            <v>CDI</v>
          </cell>
        </row>
        <row r="43">
          <cell r="A43">
            <v>19548</v>
          </cell>
          <cell r="B43" t="str">
            <v>BESLER HENRYK</v>
          </cell>
          <cell r="C43" t="str">
            <v>H</v>
          </cell>
          <cell r="D43" t="str">
            <v>c</v>
          </cell>
          <cell r="E43" t="str">
            <v>BESLER</v>
          </cell>
          <cell r="F43" t="str">
            <v>HENRYK</v>
          </cell>
          <cell r="G43">
            <v>21908</v>
          </cell>
          <cell r="H43" t="str">
            <v>56 ans, 4 mois et 16 jours</v>
          </cell>
          <cell r="I43">
            <v>56</v>
          </cell>
          <cell r="J43" t="str">
            <v>51/60</v>
          </cell>
          <cell r="K43">
            <v>39723</v>
          </cell>
          <cell r="L43" t="str">
            <v>7 ans, 7 mois et 8 jours</v>
          </cell>
          <cell r="M43">
            <v>7</v>
          </cell>
          <cell r="N43" t="str">
            <v>6/10</v>
          </cell>
          <cell r="O43" t="str">
            <v>COUPEUR</v>
          </cell>
          <cell r="P43" t="str">
            <v>Tosca</v>
          </cell>
          <cell r="Q43" t="str">
            <v>6 rue du professeur calmette</v>
          </cell>
          <cell r="R43">
            <v>69100</v>
          </cell>
          <cell r="S43" t="str">
            <v>Villeurbanne</v>
          </cell>
          <cell r="T43" t="str">
            <v>2.2</v>
          </cell>
          <cell r="U43" t="str">
            <v>CDI</v>
          </cell>
        </row>
        <row r="44">
          <cell r="A44">
            <v>16717</v>
          </cell>
          <cell r="B44" t="str">
            <v>BESNIER CHRISTOPHE</v>
          </cell>
          <cell r="C44" t="str">
            <v>H</v>
          </cell>
          <cell r="D44" t="str">
            <v>s</v>
          </cell>
          <cell r="E44" t="str">
            <v>BESNIER</v>
          </cell>
          <cell r="F44" t="str">
            <v>CHRISTOPHE</v>
          </cell>
          <cell r="G44">
            <v>24615</v>
          </cell>
          <cell r="H44" t="str">
            <v>48 ans, 11 mois et 17 jours</v>
          </cell>
          <cell r="I44">
            <v>48</v>
          </cell>
          <cell r="J44" t="str">
            <v>41/50</v>
          </cell>
          <cell r="K44">
            <v>38852</v>
          </cell>
          <cell r="L44" t="str">
            <v>9 ans, 11 mois et 25 jours</v>
          </cell>
          <cell r="M44">
            <v>9</v>
          </cell>
          <cell r="N44" t="str">
            <v>6/10</v>
          </cell>
          <cell r="O44" t="str">
            <v>BM</v>
          </cell>
          <cell r="P44" t="str">
            <v>ACP</v>
          </cell>
          <cell r="Q44" t="str">
            <v>91 rue de la garde</v>
          </cell>
          <cell r="R44">
            <v>1800</v>
          </cell>
          <cell r="S44" t="str">
            <v>Villieu</v>
          </cell>
          <cell r="T44" t="str">
            <v>4.3</v>
          </cell>
          <cell r="U44" t="str">
            <v>CDI</v>
          </cell>
        </row>
        <row r="45">
          <cell r="A45">
            <v>15626</v>
          </cell>
          <cell r="B45" t="str">
            <v>BEZGHICHE MALIK</v>
          </cell>
          <cell r="C45" t="str">
            <v>H</v>
          </cell>
          <cell r="D45" t="str">
            <v>c</v>
          </cell>
          <cell r="E45" t="str">
            <v>BEZGHICHE</v>
          </cell>
          <cell r="F45" t="str">
            <v>MALIK</v>
          </cell>
          <cell r="G45">
            <v>26719</v>
          </cell>
          <cell r="H45" t="str">
            <v>43 ans, 2 mois et 16 jours</v>
          </cell>
          <cell r="I45">
            <v>43</v>
          </cell>
          <cell r="J45" t="str">
            <v>41/50</v>
          </cell>
          <cell r="K45">
            <v>38281</v>
          </cell>
          <cell r="L45" t="str">
            <v>11 ans, 6 mois et 19 jours</v>
          </cell>
          <cell r="M45">
            <v>11</v>
          </cell>
          <cell r="N45" t="str">
            <v>11/15</v>
          </cell>
          <cell r="O45" t="str">
            <v>COUPEUR</v>
          </cell>
          <cell r="P45" t="str">
            <v>Saphir</v>
          </cell>
          <cell r="Q45" t="str">
            <v>42 cours richard Vitton</v>
          </cell>
          <cell r="R45">
            <v>69003</v>
          </cell>
          <cell r="S45" t="str">
            <v>Lyon</v>
          </cell>
          <cell r="T45" t="str">
            <v>3.1</v>
          </cell>
          <cell r="U45" t="str">
            <v>CDI</v>
          </cell>
        </row>
        <row r="46">
          <cell r="A46">
            <v>2403</v>
          </cell>
          <cell r="B46" t="str">
            <v>BILLARDON BERANGERE</v>
          </cell>
          <cell r="C46" t="str">
            <v>F</v>
          </cell>
          <cell r="D46" t="str">
            <v>s</v>
          </cell>
          <cell r="E46" t="str">
            <v>BILLARDON</v>
          </cell>
          <cell r="F46" t="str">
            <v>BERANGERE</v>
          </cell>
          <cell r="G46">
            <v>26027</v>
          </cell>
          <cell r="H46" t="str">
            <v>45 ans, 1 mois et 6 jours</v>
          </cell>
          <cell r="I46">
            <v>45</v>
          </cell>
          <cell r="J46" t="str">
            <v>41/50</v>
          </cell>
          <cell r="K46">
            <v>33756</v>
          </cell>
          <cell r="L46" t="str">
            <v>23 ans, 11 mois et 9 jours</v>
          </cell>
          <cell r="M46">
            <v>23</v>
          </cell>
          <cell r="N46" t="str">
            <v>21/25</v>
          </cell>
          <cell r="O46" t="str">
            <v>BM</v>
          </cell>
          <cell r="P46" t="str">
            <v>Support table</v>
          </cell>
          <cell r="T46" t="str">
            <v>4.1</v>
          </cell>
          <cell r="U46" t="str">
            <v>CDI</v>
          </cell>
        </row>
        <row r="47">
          <cell r="A47">
            <v>2906</v>
          </cell>
          <cell r="B47" t="str">
            <v>BLAISON SANDRINE</v>
          </cell>
          <cell r="C47" t="str">
            <v>F</v>
          </cell>
          <cell r="D47" t="str">
            <v>t</v>
          </cell>
          <cell r="E47" t="str">
            <v>BLAISON</v>
          </cell>
          <cell r="F47" t="str">
            <v>SANDRINE</v>
          </cell>
          <cell r="G47">
            <v>25985</v>
          </cell>
          <cell r="H47" t="str">
            <v>45 ans, 2 mois et 19 jours</v>
          </cell>
          <cell r="I47">
            <v>45</v>
          </cell>
          <cell r="J47" t="str">
            <v>41/50</v>
          </cell>
          <cell r="K47">
            <v>33392</v>
          </cell>
          <cell r="L47" t="str">
            <v>24 ans, 11 mois et 7 jours</v>
          </cell>
          <cell r="M47">
            <v>24</v>
          </cell>
          <cell r="N47" t="str">
            <v>21/25</v>
          </cell>
          <cell r="O47" t="str">
            <v>SM</v>
          </cell>
          <cell r="P47" t="str">
            <v>Fjord</v>
          </cell>
          <cell r="Q47" t="str">
            <v>6 rue du garel</v>
          </cell>
          <cell r="R47">
            <v>69530</v>
          </cell>
          <cell r="S47" t="str">
            <v>Brignais</v>
          </cell>
          <cell r="T47" t="str">
            <v>3.1</v>
          </cell>
          <cell r="U47" t="str">
            <v>CDI</v>
          </cell>
        </row>
        <row r="48">
          <cell r="A48">
            <v>20945</v>
          </cell>
          <cell r="B48" t="str">
            <v>BLANCHE LYDIE</v>
          </cell>
          <cell r="C48" t="str">
            <v>F</v>
          </cell>
          <cell r="D48" t="str">
            <v>t</v>
          </cell>
          <cell r="E48" t="str">
            <v>BLANCHE</v>
          </cell>
          <cell r="F48" t="str">
            <v>LYDIE</v>
          </cell>
          <cell r="G48">
            <v>27948</v>
          </cell>
          <cell r="H48" t="str">
            <v>39 ans, 10 mois et 3 jours</v>
          </cell>
          <cell r="I48">
            <v>39</v>
          </cell>
          <cell r="J48" t="str">
            <v>31/40</v>
          </cell>
          <cell r="K48">
            <v>40651</v>
          </cell>
          <cell r="L48" t="str">
            <v>5 ans, 0 mois et 22 jours</v>
          </cell>
          <cell r="M48">
            <v>5</v>
          </cell>
          <cell r="N48" t="str">
            <v>2/5</v>
          </cell>
          <cell r="O48" t="str">
            <v>SM</v>
          </cell>
          <cell r="P48" t="str">
            <v>Swift</v>
          </cell>
          <cell r="Q48" t="str">
            <v>2 rue de la piat</v>
          </cell>
          <cell r="R48">
            <v>69510</v>
          </cell>
          <cell r="S48" t="str">
            <v>soucieu en jarest</v>
          </cell>
          <cell r="T48" t="str">
            <v>2.1</v>
          </cell>
          <cell r="U48" t="str">
            <v>CDI</v>
          </cell>
        </row>
        <row r="49">
          <cell r="A49">
            <v>17399</v>
          </cell>
          <cell r="B49" t="str">
            <v>BLONDEEL HERMELINE</v>
          </cell>
          <cell r="C49" t="str">
            <v>F</v>
          </cell>
          <cell r="D49" t="str">
            <v>t</v>
          </cell>
          <cell r="E49" t="str">
            <v>BLONDEEL</v>
          </cell>
          <cell r="F49" t="str">
            <v>HERMELINE</v>
          </cell>
          <cell r="G49">
            <v>31800</v>
          </cell>
          <cell r="H49" t="str">
            <v>29 ans, 3 mois et 17 jours</v>
          </cell>
          <cell r="I49">
            <v>29</v>
          </cell>
          <cell r="J49" t="str">
            <v>21/30</v>
          </cell>
          <cell r="K49">
            <v>39174</v>
          </cell>
          <cell r="L49" t="str">
            <v>9 ans, 1 mois et 8 jours</v>
          </cell>
          <cell r="M49">
            <v>9</v>
          </cell>
          <cell r="N49" t="str">
            <v>6/10</v>
          </cell>
          <cell r="O49" t="str">
            <v>SM</v>
          </cell>
          <cell r="P49" t="str">
            <v>Evercalf</v>
          </cell>
          <cell r="Q49" t="str">
            <v>3452 route de Rive de Gier lieu dit le pillon</v>
          </cell>
          <cell r="R49">
            <v>69420</v>
          </cell>
          <cell r="S49" t="str">
            <v>Les haies</v>
          </cell>
          <cell r="T49" t="str">
            <v>2.1</v>
          </cell>
          <cell r="U49" t="str">
            <v>CDI</v>
          </cell>
        </row>
        <row r="50">
          <cell r="A50">
            <v>83632</v>
          </cell>
          <cell r="B50" t="str">
            <v>BOIRON CAMILLE</v>
          </cell>
          <cell r="C50" t="str">
            <v>F</v>
          </cell>
          <cell r="D50" t="str">
            <v>t</v>
          </cell>
          <cell r="E50" t="str">
            <v>BOIRON</v>
          </cell>
          <cell r="F50" t="str">
            <v>CAMILLE</v>
          </cell>
          <cell r="G50">
            <v>33628</v>
          </cell>
          <cell r="H50" t="str">
            <v>24 ans, 3 mois et 15 jours</v>
          </cell>
          <cell r="I50">
            <v>24</v>
          </cell>
          <cell r="J50" t="str">
            <v>21/30</v>
          </cell>
          <cell r="K50">
            <v>41722</v>
          </cell>
          <cell r="L50" t="str">
            <v>2 ans, 1 mois et 16 jours</v>
          </cell>
          <cell r="M50">
            <v>2</v>
          </cell>
          <cell r="N50" t="str">
            <v>2/5</v>
          </cell>
          <cell r="O50" t="str">
            <v>SM</v>
          </cell>
          <cell r="P50" t="str">
            <v>Formation 27</v>
          </cell>
          <cell r="Q50" t="str">
            <v xml:space="preserve">Chemin des ecoliers lieu dit Dizimieux </v>
          </cell>
          <cell r="R50">
            <v>69420</v>
          </cell>
          <cell r="S50" t="str">
            <v>LONGES</v>
          </cell>
          <cell r="U50" t="str">
            <v>CDD</v>
          </cell>
        </row>
        <row r="51">
          <cell r="A51">
            <v>11201</v>
          </cell>
          <cell r="B51" t="str">
            <v>BONFANTE GEORGES</v>
          </cell>
          <cell r="C51" t="str">
            <v>H</v>
          </cell>
          <cell r="D51" t="str">
            <v>t</v>
          </cell>
          <cell r="E51" t="str">
            <v>BONFANTE</v>
          </cell>
          <cell r="F51" t="str">
            <v>GEORGES</v>
          </cell>
          <cell r="G51">
            <v>21755</v>
          </cell>
          <cell r="H51" t="str">
            <v>56 ans, 9 mois et 16 jours</v>
          </cell>
          <cell r="I51">
            <v>56</v>
          </cell>
          <cell r="J51" t="str">
            <v>51/60</v>
          </cell>
          <cell r="K51">
            <v>37683</v>
          </cell>
          <cell r="L51" t="str">
            <v>13 ans, 2 mois et 7 jours</v>
          </cell>
          <cell r="M51">
            <v>13</v>
          </cell>
          <cell r="N51" t="str">
            <v>11/15</v>
          </cell>
          <cell r="O51" t="str">
            <v>SM</v>
          </cell>
          <cell r="P51" t="str">
            <v>Barenia</v>
          </cell>
          <cell r="Q51" t="str">
            <v>6C chemin de la sainte Barbe</v>
          </cell>
          <cell r="R51">
            <v>42800</v>
          </cell>
          <cell r="S51" t="str">
            <v>Rive de gier</v>
          </cell>
          <cell r="T51" t="str">
            <v>2.3</v>
          </cell>
          <cell r="U51" t="str">
            <v>CDI</v>
          </cell>
        </row>
        <row r="52">
          <cell r="A52">
            <v>18704</v>
          </cell>
          <cell r="B52" t="str">
            <v>BORG SEVERINE</v>
          </cell>
          <cell r="C52" t="str">
            <v>F</v>
          </cell>
          <cell r="D52" t="str">
            <v>s</v>
          </cell>
          <cell r="E52" t="str">
            <v>BORG</v>
          </cell>
          <cell r="F52" t="str">
            <v>SEVERINE</v>
          </cell>
          <cell r="G52">
            <v>26007</v>
          </cell>
          <cell r="H52" t="str">
            <v>45 ans, 1 mois et 25 jours</v>
          </cell>
          <cell r="I52">
            <v>45</v>
          </cell>
          <cell r="J52" t="str">
            <v>41/50</v>
          </cell>
          <cell r="K52">
            <v>39630</v>
          </cell>
          <cell r="L52" t="str">
            <v>7 ans, 10 mois et 9 jours</v>
          </cell>
          <cell r="M52">
            <v>7</v>
          </cell>
          <cell r="N52" t="str">
            <v>6/10</v>
          </cell>
          <cell r="O52" t="str">
            <v/>
          </cell>
          <cell r="P52" t="str">
            <v>LOG</v>
          </cell>
          <cell r="Q52" t="str">
            <v>2 rue de ecumines</v>
          </cell>
          <cell r="R52">
            <v>69210</v>
          </cell>
          <cell r="S52" t="str">
            <v>Saint pierre la Palud</v>
          </cell>
          <cell r="T52" t="str">
            <v>2.1</v>
          </cell>
          <cell r="U52" t="str">
            <v>CDI</v>
          </cell>
        </row>
        <row r="53">
          <cell r="A53">
            <v>3232</v>
          </cell>
          <cell r="B53" t="str">
            <v>BOUAKAZ NATHALIE</v>
          </cell>
          <cell r="C53" t="str">
            <v>F</v>
          </cell>
          <cell r="D53" t="str">
            <v>t</v>
          </cell>
          <cell r="E53" t="str">
            <v>BOUAKAZ</v>
          </cell>
          <cell r="F53" t="str">
            <v>NATHALIE</v>
          </cell>
          <cell r="G53">
            <v>24598</v>
          </cell>
          <cell r="H53" t="str">
            <v>49 ans, 0 mois et 4 jours</v>
          </cell>
          <cell r="I53">
            <v>49</v>
          </cell>
          <cell r="J53" t="str">
            <v>41/50</v>
          </cell>
          <cell r="K53">
            <v>32883</v>
          </cell>
          <cell r="L53" t="str">
            <v>26 ans, 4 mois et 0 jours</v>
          </cell>
          <cell r="M53">
            <v>26</v>
          </cell>
          <cell r="N53" t="str">
            <v>26 et plus</v>
          </cell>
          <cell r="O53" t="str">
            <v>SM</v>
          </cell>
          <cell r="P53" t="str">
            <v>Croco</v>
          </cell>
          <cell r="Q53" t="str">
            <v xml:space="preserve"> rue des forges</v>
          </cell>
          <cell r="R53">
            <v>69440</v>
          </cell>
          <cell r="S53" t="str">
            <v>Saint didier /riverie</v>
          </cell>
          <cell r="T53" t="str">
            <v>3.3</v>
          </cell>
          <cell r="U53" t="str">
            <v>CDI</v>
          </cell>
        </row>
        <row r="54">
          <cell r="A54">
            <v>9795</v>
          </cell>
          <cell r="B54" t="str">
            <v>BOUAMARI BOUZID</v>
          </cell>
          <cell r="C54" t="str">
            <v>H</v>
          </cell>
          <cell r="D54" t="str">
            <v>c</v>
          </cell>
          <cell r="E54" t="str">
            <v>BOUAMARI</v>
          </cell>
          <cell r="F54" t="str">
            <v>BOUZID</v>
          </cell>
          <cell r="G54">
            <v>17148</v>
          </cell>
          <cell r="H54" t="str">
            <v>69 ans, 4 mois et 28 jours</v>
          </cell>
          <cell r="I54">
            <v>69</v>
          </cell>
          <cell r="J54" t="str">
            <v>61 et plus</v>
          </cell>
          <cell r="K54">
            <v>36434</v>
          </cell>
          <cell r="L54" t="str">
            <v>16 ans, 7 mois et 9 jours</v>
          </cell>
          <cell r="M54">
            <v>16</v>
          </cell>
          <cell r="N54" t="str">
            <v>16/20</v>
          </cell>
          <cell r="O54" t="str">
            <v>REPARATION</v>
          </cell>
          <cell r="P54" t="str">
            <v>Iris</v>
          </cell>
          <cell r="T54" t="str">
            <v>3.1</v>
          </cell>
          <cell r="U54" t="str">
            <v>CDI</v>
          </cell>
        </row>
        <row r="55">
          <cell r="A55">
            <v>20750</v>
          </cell>
          <cell r="B55" t="str">
            <v>BOUILLET SEVERINE</v>
          </cell>
          <cell r="C55" t="str">
            <v>F</v>
          </cell>
          <cell r="D55" t="str">
            <v>c</v>
          </cell>
          <cell r="E55" t="str">
            <v>BOUILLET</v>
          </cell>
          <cell r="F55" t="str">
            <v>SEVERINE</v>
          </cell>
          <cell r="G55">
            <v>29283</v>
          </cell>
          <cell r="H55" t="str">
            <v>36 ans, 2 mois et 7 jours</v>
          </cell>
          <cell r="I55">
            <v>36</v>
          </cell>
          <cell r="J55" t="str">
            <v>31/40</v>
          </cell>
          <cell r="K55">
            <v>40588</v>
          </cell>
          <cell r="L55" t="str">
            <v>5 ans, 2 mois et 26 jours</v>
          </cell>
          <cell r="M55">
            <v>5</v>
          </cell>
          <cell r="N55" t="str">
            <v>2/5</v>
          </cell>
          <cell r="O55" t="str">
            <v>RESP PROD COUPE</v>
          </cell>
          <cell r="P55" t="str">
            <v>ADM</v>
          </cell>
          <cell r="T55" t="str">
            <v>4.3</v>
          </cell>
          <cell r="U55" t="str">
            <v>CDI</v>
          </cell>
        </row>
        <row r="56">
          <cell r="A56">
            <v>1845</v>
          </cell>
          <cell r="B56" t="str">
            <v>BOURBON SERGE</v>
          </cell>
          <cell r="C56" t="str">
            <v>H</v>
          </cell>
          <cell r="D56" t="str">
            <v>t</v>
          </cell>
          <cell r="E56" t="str">
            <v>BOURBON</v>
          </cell>
          <cell r="F56" t="str">
            <v>SERGE</v>
          </cell>
          <cell r="G56">
            <v>17427</v>
          </cell>
          <cell r="H56" t="str">
            <v>68 ans, 7 mois et 23 jours</v>
          </cell>
          <cell r="I56">
            <v>68</v>
          </cell>
          <cell r="J56" t="str">
            <v>61 et plus</v>
          </cell>
          <cell r="K56">
            <v>30030</v>
          </cell>
          <cell r="L56" t="str">
            <v>34 ans, 1 mois et 20 jours</v>
          </cell>
          <cell r="M56">
            <v>34</v>
          </cell>
          <cell r="N56" t="str">
            <v>26 et plus</v>
          </cell>
          <cell r="O56" t="str">
            <v>SM</v>
          </cell>
          <cell r="P56" t="str">
            <v>Barenia</v>
          </cell>
          <cell r="T56" t="str">
            <v>3.3</v>
          </cell>
          <cell r="U56" t="str">
            <v>CDI</v>
          </cell>
        </row>
        <row r="57">
          <cell r="A57">
            <v>17190</v>
          </cell>
          <cell r="B57" t="str">
            <v>BOURGEADE PIERRICK</v>
          </cell>
          <cell r="C57" t="str">
            <v>H</v>
          </cell>
          <cell r="D57" t="str">
            <v>c</v>
          </cell>
          <cell r="E57" t="str">
            <v>BOURGEADE</v>
          </cell>
          <cell r="F57" t="str">
            <v>PIERRICK</v>
          </cell>
          <cell r="G57">
            <v>31195</v>
          </cell>
          <cell r="H57" t="str">
            <v>30 ans, 11 mois et 12 jours</v>
          </cell>
          <cell r="I57">
            <v>30</v>
          </cell>
          <cell r="J57" t="str">
            <v>21/30</v>
          </cell>
          <cell r="K57">
            <v>39085</v>
          </cell>
          <cell r="L57" t="str">
            <v>9 ans, 4 mois et 7 jours</v>
          </cell>
          <cell r="M57">
            <v>9</v>
          </cell>
          <cell r="N57" t="str">
            <v>6/10</v>
          </cell>
          <cell r="O57" t="str">
            <v>COUPEUR</v>
          </cell>
          <cell r="P57" t="str">
            <v>Tosca</v>
          </cell>
          <cell r="Q57" t="str">
            <v>2 place de l'Europe
résidence de la tour
B15 1er étage</v>
          </cell>
          <cell r="R57">
            <v>69540</v>
          </cell>
          <cell r="S57" t="str">
            <v>Irigny</v>
          </cell>
          <cell r="T57" t="str">
            <v>2.2</v>
          </cell>
          <cell r="U57" t="str">
            <v>CDI</v>
          </cell>
        </row>
        <row r="58">
          <cell r="A58">
            <v>2196</v>
          </cell>
          <cell r="B58" t="str">
            <v>BOURGET GISELE</v>
          </cell>
          <cell r="C58" t="str">
            <v>F</v>
          </cell>
          <cell r="D58" t="str">
            <v>c</v>
          </cell>
          <cell r="E58" t="str">
            <v>BOURGET</v>
          </cell>
          <cell r="F58" t="str">
            <v>GISELE</v>
          </cell>
          <cell r="G58">
            <v>16589</v>
          </cell>
          <cell r="H58" t="str">
            <v>70 ans, 11 mois et 9 jours</v>
          </cell>
          <cell r="I58">
            <v>70</v>
          </cell>
          <cell r="J58" t="str">
            <v>61 et plus</v>
          </cell>
          <cell r="K58">
            <v>36770</v>
          </cell>
          <cell r="L58" t="str">
            <v>15 ans, 8 mois et 9 jours</v>
          </cell>
          <cell r="M58">
            <v>15</v>
          </cell>
          <cell r="N58" t="str">
            <v>11/15</v>
          </cell>
          <cell r="O58" t="str">
            <v>PREPA COUPE</v>
          </cell>
          <cell r="P58" t="str">
            <v>Iris</v>
          </cell>
          <cell r="T58" t="str">
            <v>3.1</v>
          </cell>
          <cell r="U58" t="str">
            <v>CDI</v>
          </cell>
        </row>
        <row r="59">
          <cell r="A59">
            <v>1259</v>
          </cell>
          <cell r="B59" t="str">
            <v>BOUSSAD HOUARIA</v>
          </cell>
          <cell r="C59" t="str">
            <v>F</v>
          </cell>
          <cell r="D59" t="str">
            <v>t</v>
          </cell>
          <cell r="E59" t="str">
            <v>BOUSSAD</v>
          </cell>
          <cell r="F59" t="str">
            <v>HOUARIA</v>
          </cell>
          <cell r="G59">
            <v>26896</v>
          </cell>
          <cell r="H59" t="str">
            <v>42 ans, 8 mois et 20 jours</v>
          </cell>
          <cell r="I59">
            <v>42</v>
          </cell>
          <cell r="J59" t="str">
            <v>41/50</v>
          </cell>
          <cell r="K59">
            <v>35156</v>
          </cell>
          <cell r="L59" t="str">
            <v>20 ans, 1 mois et 9 jours</v>
          </cell>
          <cell r="M59">
            <v>20</v>
          </cell>
          <cell r="N59" t="str">
            <v>16/20</v>
          </cell>
          <cell r="O59" t="str">
            <v>SM</v>
          </cell>
          <cell r="P59" t="str">
            <v>Evercalf</v>
          </cell>
          <cell r="Q59" t="str">
            <v>29 rue Yves farges</v>
          </cell>
          <cell r="R59">
            <v>69700</v>
          </cell>
          <cell r="S59" t="str">
            <v>Givors</v>
          </cell>
          <cell r="T59" t="str">
            <v>3.1</v>
          </cell>
          <cell r="U59" t="str">
            <v>CDI</v>
          </cell>
          <cell r="W59" t="str">
            <v>x</v>
          </cell>
        </row>
        <row r="60">
          <cell r="A60">
            <v>18708</v>
          </cell>
          <cell r="B60" t="str">
            <v>BOUVERET CATHERINE</v>
          </cell>
          <cell r="C60" t="str">
            <v>F</v>
          </cell>
          <cell r="D60" t="str">
            <v>t</v>
          </cell>
          <cell r="E60" t="str">
            <v>BOUVERET</v>
          </cell>
          <cell r="F60" t="str">
            <v>CATHERINE</v>
          </cell>
          <cell r="G60">
            <v>26894</v>
          </cell>
          <cell r="H60" t="str">
            <v>42 ans, 8 mois et 22 jours</v>
          </cell>
          <cell r="I60">
            <v>42</v>
          </cell>
          <cell r="J60" t="str">
            <v>41/50</v>
          </cell>
          <cell r="K60">
            <v>38453</v>
          </cell>
          <cell r="L60" t="str">
            <v>11 ans, 0 mois et 29 jours</v>
          </cell>
          <cell r="M60">
            <v>11</v>
          </cell>
          <cell r="N60" t="str">
            <v>11/15</v>
          </cell>
          <cell r="O60" t="str">
            <v>SM</v>
          </cell>
          <cell r="P60" t="str">
            <v>evercalf</v>
          </cell>
          <cell r="T60" t="str">
            <v>2.1</v>
          </cell>
          <cell r="U60" t="str">
            <v>CDI</v>
          </cell>
        </row>
        <row r="61">
          <cell r="A61">
            <v>3305</v>
          </cell>
          <cell r="B61" t="str">
            <v>BOY VALERIE</v>
          </cell>
          <cell r="C61" t="str">
            <v>F</v>
          </cell>
          <cell r="D61" t="str">
            <v>t</v>
          </cell>
          <cell r="E61" t="str">
            <v>BOY</v>
          </cell>
          <cell r="F61" t="str">
            <v>VALERIE</v>
          </cell>
          <cell r="G61">
            <v>25676</v>
          </cell>
          <cell r="H61" t="str">
            <v>46 ans, 0 mois et 22 jours</v>
          </cell>
          <cell r="I61">
            <v>46</v>
          </cell>
          <cell r="J61" t="str">
            <v>41/50</v>
          </cell>
          <cell r="K61">
            <v>33042</v>
          </cell>
          <cell r="L61" t="str">
            <v>25 ans, 10 mois et 22 jours</v>
          </cell>
          <cell r="M61">
            <v>25</v>
          </cell>
          <cell r="N61" t="str">
            <v>21/25</v>
          </cell>
          <cell r="O61" t="str">
            <v>ENC</v>
          </cell>
          <cell r="P61" t="str">
            <v>Swift</v>
          </cell>
          <cell r="T61" t="str">
            <v>4.2</v>
          </cell>
          <cell r="U61" t="str">
            <v>CDI</v>
          </cell>
          <cell r="W61" t="str">
            <v>x</v>
          </cell>
        </row>
        <row r="62">
          <cell r="A62">
            <v>17878</v>
          </cell>
          <cell r="B62" t="str">
            <v>BOZZACO COLONA LAURENT</v>
          </cell>
          <cell r="C62" t="str">
            <v>H</v>
          </cell>
          <cell r="D62" t="str">
            <v>c</v>
          </cell>
          <cell r="E62" t="str">
            <v>BOZZACO COLONA</v>
          </cell>
          <cell r="F62" t="str">
            <v>LAURENT</v>
          </cell>
          <cell r="G62">
            <v>31776</v>
          </cell>
          <cell r="H62" t="str">
            <v>29 ans, 4 mois et 10 jours</v>
          </cell>
          <cell r="I62">
            <v>29</v>
          </cell>
          <cell r="J62" t="str">
            <v>21/30</v>
          </cell>
          <cell r="K62">
            <v>39391</v>
          </cell>
          <cell r="L62" t="str">
            <v>8 ans, 6 mois et 5 jours</v>
          </cell>
          <cell r="M62">
            <v>8</v>
          </cell>
          <cell r="N62" t="str">
            <v>6/10</v>
          </cell>
          <cell r="O62" t="str">
            <v>COUPEUR</v>
          </cell>
          <cell r="P62" t="str">
            <v>Iris</v>
          </cell>
          <cell r="T62" t="str">
            <v>2.1</v>
          </cell>
          <cell r="U62" t="str">
            <v>CDI</v>
          </cell>
        </row>
        <row r="63">
          <cell r="A63">
            <v>9797</v>
          </cell>
          <cell r="B63" t="str">
            <v>BOZZACO-COLONA MICHEL</v>
          </cell>
          <cell r="C63" t="str">
            <v>H</v>
          </cell>
          <cell r="D63" t="str">
            <v>c</v>
          </cell>
          <cell r="E63" t="str">
            <v>BOZZACO-COLONA</v>
          </cell>
          <cell r="F63" t="str">
            <v>MICHEL</v>
          </cell>
          <cell r="G63">
            <v>22331</v>
          </cell>
          <cell r="H63" t="str">
            <v>55 ans, 2 mois et 21 jours</v>
          </cell>
          <cell r="I63">
            <v>55</v>
          </cell>
          <cell r="J63" t="str">
            <v>51/60</v>
          </cell>
          <cell r="K63">
            <v>36434</v>
          </cell>
          <cell r="L63" t="str">
            <v>16 ans, 7 mois et 9 jours</v>
          </cell>
          <cell r="M63">
            <v>16</v>
          </cell>
          <cell r="N63" t="str">
            <v>16/20</v>
          </cell>
          <cell r="O63" t="str">
            <v xml:space="preserve">TRACAGE </v>
          </cell>
          <cell r="P63" t="str">
            <v>Iris</v>
          </cell>
          <cell r="Q63" t="str">
            <v>62 avenue Antoine de Saint Exupéry</v>
          </cell>
          <cell r="R63">
            <v>69100</v>
          </cell>
          <cell r="S63" t="str">
            <v>Villeurbanne</v>
          </cell>
          <cell r="T63" t="str">
            <v>3.2</v>
          </cell>
          <cell r="U63" t="str">
            <v>CDI</v>
          </cell>
        </row>
        <row r="64">
          <cell r="A64">
            <v>723</v>
          </cell>
          <cell r="B64" t="str">
            <v>BRAYMAND-ROUDIER DELPHINE</v>
          </cell>
          <cell r="C64" t="str">
            <v>F</v>
          </cell>
          <cell r="D64" t="str">
            <v>t</v>
          </cell>
          <cell r="E64" t="str">
            <v>BRAYMAND-ROUDIER</v>
          </cell>
          <cell r="F64" t="str">
            <v>DELPHINE</v>
          </cell>
          <cell r="G64">
            <v>25086</v>
          </cell>
          <cell r="H64" t="str">
            <v>47 ans, 8 mois et 5 jours</v>
          </cell>
          <cell r="I64">
            <v>47</v>
          </cell>
          <cell r="J64" t="str">
            <v>41/50</v>
          </cell>
          <cell r="K64">
            <v>36563</v>
          </cell>
          <cell r="L64" t="str">
            <v>16 ans, 3 mois et 3 jours</v>
          </cell>
          <cell r="M64">
            <v>16</v>
          </cell>
          <cell r="N64" t="str">
            <v>16/20</v>
          </cell>
          <cell r="O64" t="str">
            <v>SM</v>
          </cell>
          <cell r="P64" t="str">
            <v>Gulliver</v>
          </cell>
          <cell r="Q64" t="str">
            <v>22 rue nicolaï</v>
          </cell>
          <cell r="R64">
            <v>69007</v>
          </cell>
          <cell r="S64" t="str">
            <v>Lyon</v>
          </cell>
          <cell r="T64" t="str">
            <v>3.1</v>
          </cell>
          <cell r="U64" t="str">
            <v>CDI</v>
          </cell>
        </row>
        <row r="65">
          <cell r="A65">
            <v>10506</v>
          </cell>
          <cell r="B65" t="str">
            <v>BRICOUT JEANNE</v>
          </cell>
          <cell r="C65" t="str">
            <v>F</v>
          </cell>
          <cell r="D65" t="str">
            <v>t</v>
          </cell>
          <cell r="E65" t="str">
            <v>BRICOUT</v>
          </cell>
          <cell r="F65" t="str">
            <v>JEANNE</v>
          </cell>
          <cell r="G65">
            <v>28782</v>
          </cell>
          <cell r="H65" t="str">
            <v>37 ans, 6 mois et 21 jours</v>
          </cell>
          <cell r="I65">
            <v>37</v>
          </cell>
          <cell r="J65" t="str">
            <v>31/40</v>
          </cell>
          <cell r="K65">
            <v>37321</v>
          </cell>
          <cell r="L65" t="str">
            <v>14 ans, 2 mois et 4 jours</v>
          </cell>
          <cell r="M65">
            <v>14</v>
          </cell>
          <cell r="N65" t="str">
            <v>11/15</v>
          </cell>
          <cell r="O65" t="str">
            <v>SM</v>
          </cell>
          <cell r="P65" t="str">
            <v>Barenia</v>
          </cell>
          <cell r="Q65" t="str">
            <v>1 rue soufflot</v>
          </cell>
          <cell r="R65">
            <v>69005</v>
          </cell>
          <cell r="S65" t="str">
            <v>Lyon</v>
          </cell>
          <cell r="T65" t="str">
            <v>3.1</v>
          </cell>
          <cell r="U65" t="str">
            <v>CDI</v>
          </cell>
        </row>
        <row r="66">
          <cell r="A66">
            <v>15238</v>
          </cell>
          <cell r="B66" t="str">
            <v>BRIDAY SANDRINE</v>
          </cell>
          <cell r="C66" t="str">
            <v>F</v>
          </cell>
          <cell r="D66" t="str">
            <v>s</v>
          </cell>
          <cell r="E66" t="str">
            <v>BRIDAY</v>
          </cell>
          <cell r="F66" t="str">
            <v>SANDRINE</v>
          </cell>
          <cell r="G66">
            <v>29546</v>
          </cell>
          <cell r="H66" t="str">
            <v>35 ans, 5 mois et 19 jours</v>
          </cell>
          <cell r="I66">
            <v>35</v>
          </cell>
          <cell r="J66" t="str">
            <v>31/40</v>
          </cell>
          <cell r="K66">
            <v>38215</v>
          </cell>
          <cell r="L66" t="str">
            <v>11 ans, 8 mois et 24 jours</v>
          </cell>
          <cell r="M66">
            <v>11</v>
          </cell>
          <cell r="N66" t="str">
            <v>11/15</v>
          </cell>
          <cell r="O66" t="str">
            <v>Resp atelier</v>
          </cell>
          <cell r="P66" t="str">
            <v>Iris</v>
          </cell>
          <cell r="Q66" t="str">
            <v>5 allée des oiseaux</v>
          </cell>
          <cell r="R66">
            <v>69530</v>
          </cell>
          <cell r="S66" t="str">
            <v>Brignais</v>
          </cell>
          <cell r="T66" t="str">
            <v>4.3</v>
          </cell>
          <cell r="U66" t="str">
            <v>CDI</v>
          </cell>
        </row>
        <row r="67">
          <cell r="A67">
            <v>15851</v>
          </cell>
          <cell r="B67" t="str">
            <v>BROCHIER EMILIE</v>
          </cell>
          <cell r="C67" t="str">
            <v>F</v>
          </cell>
          <cell r="D67" t="str">
            <v>t</v>
          </cell>
          <cell r="E67" t="str">
            <v>BROCHIER</v>
          </cell>
          <cell r="F67" t="str">
            <v>EMILIE</v>
          </cell>
          <cell r="G67">
            <v>30053</v>
          </cell>
          <cell r="H67" t="str">
            <v>34 ans, 0 mois et 28 jours</v>
          </cell>
          <cell r="I67">
            <v>34</v>
          </cell>
          <cell r="J67" t="str">
            <v>31/40</v>
          </cell>
          <cell r="K67">
            <v>38421</v>
          </cell>
          <cell r="L67" t="str">
            <v>11 ans, 2 mois et 0 jours</v>
          </cell>
          <cell r="M67">
            <v>11</v>
          </cell>
          <cell r="N67" t="str">
            <v>11/15</v>
          </cell>
          <cell r="O67" t="str">
            <v>SM</v>
          </cell>
          <cell r="P67" t="str">
            <v>Evercalf</v>
          </cell>
          <cell r="T67" t="str">
            <v>2.2</v>
          </cell>
          <cell r="U67" t="str">
            <v>CDI</v>
          </cell>
        </row>
        <row r="68">
          <cell r="A68">
            <v>1874</v>
          </cell>
          <cell r="B68" t="str">
            <v>BROSSARD SYLVIE</v>
          </cell>
          <cell r="C68" t="str">
            <v>F</v>
          </cell>
          <cell r="D68" t="str">
            <v>t</v>
          </cell>
          <cell r="E68" t="str">
            <v>BROSSARD</v>
          </cell>
          <cell r="F68" t="str">
            <v>SYLVIE</v>
          </cell>
          <cell r="G68">
            <v>24221</v>
          </cell>
          <cell r="H68" t="str">
            <v>50 ans, 0 mois et 16 jours</v>
          </cell>
          <cell r="I68">
            <v>50</v>
          </cell>
          <cell r="J68" t="str">
            <v>41/50</v>
          </cell>
          <cell r="K68">
            <v>34911</v>
          </cell>
          <cell r="L68" t="str">
            <v>20 ans, 9 mois et 9 jours</v>
          </cell>
          <cell r="M68">
            <v>20</v>
          </cell>
          <cell r="N68" t="str">
            <v>16/20</v>
          </cell>
          <cell r="O68" t="str">
            <v>MECANICIENNE</v>
          </cell>
          <cell r="P68" t="str">
            <v>croco</v>
          </cell>
          <cell r="T68" t="str">
            <v>3.2</v>
          </cell>
          <cell r="U68" t="str">
            <v>CDI</v>
          </cell>
        </row>
        <row r="69">
          <cell r="A69">
            <v>82327</v>
          </cell>
          <cell r="B69" t="str">
            <v>BRUN ANNE-SOPHIE</v>
          </cell>
          <cell r="C69" t="str">
            <v>F</v>
          </cell>
          <cell r="E69" t="str">
            <v>BRUN</v>
          </cell>
          <cell r="F69" t="str">
            <v>ANNE-SOPHIE</v>
          </cell>
          <cell r="G69">
            <v>34396</v>
          </cell>
          <cell r="H69" t="str">
            <v>22 ans, 2 mois et 7 jours</v>
          </cell>
          <cell r="I69">
            <v>22</v>
          </cell>
          <cell r="J69" t="str">
            <v>21/30</v>
          </cell>
          <cell r="K69">
            <v>41372</v>
          </cell>
          <cell r="L69" t="str">
            <v>3 ans, 1 mois et 2 jours</v>
          </cell>
          <cell r="M69">
            <v>3</v>
          </cell>
          <cell r="N69" t="str">
            <v>2/5</v>
          </cell>
          <cell r="O69" t="str">
            <v>SM</v>
          </cell>
          <cell r="P69" t="str">
            <v>Formation G 25</v>
          </cell>
          <cell r="Q69" t="str">
            <v>37 LD Coursiers Chantelèzard</v>
          </cell>
          <cell r="R69">
            <v>42800</v>
          </cell>
          <cell r="S69" t="str">
            <v>Saint martin la plaine</v>
          </cell>
        </row>
        <row r="70">
          <cell r="A70">
            <v>3123</v>
          </cell>
          <cell r="B70" t="str">
            <v>BUFFARD - MARTINET MICHELE</v>
          </cell>
          <cell r="C70" t="str">
            <v>F</v>
          </cell>
          <cell r="D70" t="str">
            <v>s</v>
          </cell>
          <cell r="E70" t="str">
            <v>BUFFARD - MARTINET</v>
          </cell>
          <cell r="F70" t="str">
            <v>MICHELE</v>
          </cell>
          <cell r="G70">
            <v>26537</v>
          </cell>
          <cell r="H70" t="str">
            <v>43 ans, 8 mois et 14 jours</v>
          </cell>
          <cell r="I70">
            <v>43</v>
          </cell>
          <cell r="J70" t="str">
            <v>41/50</v>
          </cell>
          <cell r="K70">
            <v>33756</v>
          </cell>
          <cell r="L70" t="str">
            <v>23 ans, 11 mois et 9 jours</v>
          </cell>
          <cell r="M70">
            <v>23</v>
          </cell>
          <cell r="N70" t="str">
            <v>21/25</v>
          </cell>
          <cell r="O70" t="str">
            <v>CONTRÔLE QUALITÉ</v>
          </cell>
          <cell r="P70" t="str">
            <v>Support Coupe</v>
          </cell>
          <cell r="T70" t="str">
            <v>3.1</v>
          </cell>
          <cell r="U70" t="str">
            <v>CDI</v>
          </cell>
        </row>
        <row r="71">
          <cell r="A71">
            <v>17326</v>
          </cell>
          <cell r="B71" t="str">
            <v>BUISSON JULIE</v>
          </cell>
          <cell r="C71" t="str">
            <v>F</v>
          </cell>
          <cell r="D71" t="str">
            <v>c</v>
          </cell>
          <cell r="E71" t="str">
            <v>BUISSON</v>
          </cell>
          <cell r="F71" t="str">
            <v>JULIE</v>
          </cell>
          <cell r="G71">
            <v>30497</v>
          </cell>
          <cell r="H71" t="str">
            <v>32 ans, 10 mois et 10 jours</v>
          </cell>
          <cell r="I71">
            <v>32</v>
          </cell>
          <cell r="J71" t="str">
            <v>31/40</v>
          </cell>
          <cell r="K71">
            <v>39146</v>
          </cell>
          <cell r="L71" t="str">
            <v>9 ans, 2 mois et 5 jours</v>
          </cell>
          <cell r="M71">
            <v>9</v>
          </cell>
          <cell r="N71" t="str">
            <v>6/10</v>
          </cell>
          <cell r="O71" t="str">
            <v>PREPA COUPE</v>
          </cell>
          <cell r="P71" t="str">
            <v>Tosca</v>
          </cell>
          <cell r="T71" t="str">
            <v>2.1</v>
          </cell>
          <cell r="U71" t="str">
            <v>CDI</v>
          </cell>
        </row>
        <row r="72">
          <cell r="A72">
            <v>17355</v>
          </cell>
          <cell r="B72" t="str">
            <v>BURTIN SOPHIE</v>
          </cell>
          <cell r="C72" t="str">
            <v>F</v>
          </cell>
          <cell r="D72" t="str">
            <v>t</v>
          </cell>
          <cell r="E72" t="str">
            <v>BURTIN</v>
          </cell>
          <cell r="F72" t="str">
            <v>SOPHIE</v>
          </cell>
          <cell r="G72">
            <v>25966</v>
          </cell>
          <cell r="H72" t="str">
            <v>45 ans, 3 mois et 8 jours</v>
          </cell>
          <cell r="I72">
            <v>45</v>
          </cell>
          <cell r="J72" t="str">
            <v>41/50</v>
          </cell>
          <cell r="K72">
            <v>39163</v>
          </cell>
          <cell r="L72" t="str">
            <v>9 ans, 1 mois et 18 jours</v>
          </cell>
          <cell r="M72">
            <v>9</v>
          </cell>
          <cell r="N72" t="str">
            <v>6/10</v>
          </cell>
          <cell r="O72" t="str">
            <v>SM</v>
          </cell>
          <cell r="P72" t="str">
            <v>Barénia</v>
          </cell>
          <cell r="Q72" t="str">
            <v>22 rue jeanne hachette</v>
          </cell>
          <cell r="R72">
            <v>69003</v>
          </cell>
          <cell r="S72" t="str">
            <v>Lyon</v>
          </cell>
          <cell r="T72" t="str">
            <v>2.1</v>
          </cell>
          <cell r="U72" t="str">
            <v>CDI</v>
          </cell>
        </row>
        <row r="73">
          <cell r="A73">
            <v>4378</v>
          </cell>
          <cell r="B73" t="str">
            <v>CAILLE PATRICK</v>
          </cell>
          <cell r="C73" t="str">
            <v>H</v>
          </cell>
          <cell r="D73" t="str">
            <v>c</v>
          </cell>
          <cell r="E73" t="str">
            <v>CAILLE</v>
          </cell>
          <cell r="F73" t="str">
            <v>PATRICK</v>
          </cell>
          <cell r="G73">
            <v>22761</v>
          </cell>
          <cell r="H73" t="str">
            <v>54 ans, 0 mois et 15 jours</v>
          </cell>
          <cell r="I73">
            <v>54</v>
          </cell>
          <cell r="J73" t="str">
            <v>51/60</v>
          </cell>
          <cell r="K73">
            <v>33686</v>
          </cell>
          <cell r="L73" t="str">
            <v>24 ans, 1 mois et 17 jours</v>
          </cell>
          <cell r="M73">
            <v>24</v>
          </cell>
          <cell r="N73" t="str">
            <v>21/25</v>
          </cell>
          <cell r="O73" t="str">
            <v>COUPEUR</v>
          </cell>
          <cell r="P73" t="str">
            <v>Tosca</v>
          </cell>
          <cell r="Q73" t="str">
            <v>121 boulevard de l'europe</v>
          </cell>
          <cell r="R73">
            <v>69310</v>
          </cell>
          <cell r="S73" t="str">
            <v>Pierre benite</v>
          </cell>
          <cell r="T73" t="str">
            <v>3.1</v>
          </cell>
          <cell r="U73" t="str">
            <v>CDI</v>
          </cell>
        </row>
        <row r="74">
          <cell r="A74">
            <v>16164</v>
          </cell>
          <cell r="B74" t="str">
            <v>CAILLEAUX MARIE ANAIS</v>
          </cell>
          <cell r="C74" t="str">
            <v>F</v>
          </cell>
          <cell r="D74" t="str">
            <v>t</v>
          </cell>
          <cell r="E74" t="str">
            <v>CAILLEAUX</v>
          </cell>
          <cell r="F74" t="str">
            <v>MARIE ANAIS</v>
          </cell>
          <cell r="G74">
            <v>27833</v>
          </cell>
          <cell r="H74" t="str">
            <v>40 ans, 1 mois et 26 jours</v>
          </cell>
          <cell r="I74">
            <v>40</v>
          </cell>
          <cell r="J74" t="str">
            <v>31/40</v>
          </cell>
          <cell r="K74">
            <v>38593</v>
          </cell>
          <cell r="L74" t="str">
            <v>10 ans, 8 mois et 11 jours</v>
          </cell>
          <cell r="M74">
            <v>10</v>
          </cell>
          <cell r="N74" t="str">
            <v>6/10</v>
          </cell>
          <cell r="O74" t="str">
            <v>SM</v>
          </cell>
          <cell r="P74" t="str">
            <v>Chamonix</v>
          </cell>
          <cell r="Q74" t="str">
            <v>1 place Colbert</v>
          </cell>
          <cell r="R74">
            <v>69001</v>
          </cell>
          <cell r="S74" t="str">
            <v>Lyon</v>
          </cell>
          <cell r="T74" t="str">
            <v>2.1</v>
          </cell>
          <cell r="U74" t="str">
            <v>CDI</v>
          </cell>
        </row>
        <row r="75">
          <cell r="A75">
            <v>3503</v>
          </cell>
          <cell r="B75" t="str">
            <v>CAMACHO NICOLE</v>
          </cell>
          <cell r="C75" t="str">
            <v>F</v>
          </cell>
          <cell r="D75" t="str">
            <v>t</v>
          </cell>
          <cell r="E75" t="str">
            <v>CAMACHO</v>
          </cell>
          <cell r="F75" t="str">
            <v>NICOLE</v>
          </cell>
          <cell r="G75">
            <v>24190</v>
          </cell>
          <cell r="H75" t="str">
            <v>50 ans, 1 mois et 16 jours</v>
          </cell>
          <cell r="I75">
            <v>50</v>
          </cell>
          <cell r="J75" t="str">
            <v>41/50</v>
          </cell>
          <cell r="K75">
            <v>33329</v>
          </cell>
          <cell r="L75" t="str">
            <v>25 ans, 1 mois et 9 jours</v>
          </cell>
          <cell r="M75">
            <v>25</v>
          </cell>
          <cell r="N75" t="str">
            <v>21/25</v>
          </cell>
          <cell r="O75" t="str">
            <v>SM</v>
          </cell>
          <cell r="P75" t="str">
            <v>Gulliver</v>
          </cell>
          <cell r="T75" t="str">
            <v>3.2</v>
          </cell>
          <cell r="U75" t="str">
            <v>CDI</v>
          </cell>
        </row>
        <row r="76">
          <cell r="A76">
            <v>81196</v>
          </cell>
          <cell r="B76" t="str">
            <v>CANLI Fathi</v>
          </cell>
          <cell r="C76" t="str">
            <v>H</v>
          </cell>
          <cell r="D76" t="str">
            <v>c</v>
          </cell>
          <cell r="E76" t="str">
            <v>CANLI</v>
          </cell>
          <cell r="F76" t="str">
            <v>Fathi</v>
          </cell>
          <cell r="G76">
            <v>31056</v>
          </cell>
          <cell r="H76" t="str">
            <v>31 ans, 4 mois et 1 jours</v>
          </cell>
          <cell r="I76">
            <v>31</v>
          </cell>
          <cell r="J76" t="str">
            <v>31/40</v>
          </cell>
          <cell r="K76">
            <v>40960</v>
          </cell>
          <cell r="L76" t="str">
            <v>4 ans, 2 mois et 19 jours</v>
          </cell>
          <cell r="M76">
            <v>4</v>
          </cell>
          <cell r="N76" t="str">
            <v>2/5</v>
          </cell>
          <cell r="O76" t="str">
            <v>coupeur</v>
          </cell>
          <cell r="P76" t="str">
            <v>Saphir</v>
          </cell>
          <cell r="Q76" t="str">
            <v>7 rue des serres</v>
          </cell>
          <cell r="R76">
            <v>69530</v>
          </cell>
          <cell r="S76" t="str">
            <v>Brignais</v>
          </cell>
          <cell r="U76" t="str">
            <v>CDI</v>
          </cell>
        </row>
        <row r="77">
          <cell r="A77">
            <v>4039</v>
          </cell>
          <cell r="B77" t="str">
            <v>CANTA CHRISTOPHE</v>
          </cell>
          <cell r="C77" t="str">
            <v>H</v>
          </cell>
          <cell r="D77" t="str">
            <v>t</v>
          </cell>
          <cell r="E77" t="str">
            <v>CANTA</v>
          </cell>
          <cell r="F77" t="str">
            <v>CHRISTOPHE</v>
          </cell>
          <cell r="G77">
            <v>26475</v>
          </cell>
          <cell r="H77" t="str">
            <v>43 ans, 10 mois et 15 jours</v>
          </cell>
          <cell r="I77">
            <v>43</v>
          </cell>
          <cell r="J77" t="str">
            <v>41/50</v>
          </cell>
          <cell r="K77">
            <v>33119</v>
          </cell>
          <cell r="L77" t="str">
            <v>25 ans, 8 mois et 7 jours</v>
          </cell>
          <cell r="M77">
            <v>25</v>
          </cell>
          <cell r="N77" t="str">
            <v>21/25</v>
          </cell>
          <cell r="O77" t="str">
            <v>ENC</v>
          </cell>
          <cell r="P77" t="str">
            <v>Barenia</v>
          </cell>
          <cell r="Q77" t="str">
            <v>2E rue de la piscine</v>
          </cell>
          <cell r="R77">
            <v>69360</v>
          </cell>
          <cell r="S77" t="str">
            <v>Saint symphorien d'ozon</v>
          </cell>
          <cell r="T77" t="str">
            <v>4.3</v>
          </cell>
          <cell r="U77" t="str">
            <v>CDI</v>
          </cell>
        </row>
        <row r="78">
          <cell r="A78">
            <v>17192</v>
          </cell>
          <cell r="B78" t="str">
            <v>CARVALHO DE SA ABILIO</v>
          </cell>
          <cell r="C78" t="str">
            <v>H</v>
          </cell>
          <cell r="D78" t="str">
            <v>c</v>
          </cell>
          <cell r="E78" t="str">
            <v>CARVALHO DE SA</v>
          </cell>
          <cell r="F78" t="str">
            <v>ABILIO</v>
          </cell>
          <cell r="G78">
            <v>30253</v>
          </cell>
          <cell r="H78" t="str">
            <v>33 ans, 6 mois et 11 jours</v>
          </cell>
          <cell r="I78">
            <v>33</v>
          </cell>
          <cell r="J78" t="str">
            <v>31/40</v>
          </cell>
          <cell r="K78">
            <v>39085</v>
          </cell>
          <cell r="L78" t="str">
            <v>9 ans, 4 mois et 7 jours</v>
          </cell>
          <cell r="M78">
            <v>9</v>
          </cell>
          <cell r="N78" t="str">
            <v>6/10</v>
          </cell>
          <cell r="O78" t="str">
            <v>RENFORT</v>
          </cell>
          <cell r="P78" t="str">
            <v>Saphir</v>
          </cell>
          <cell r="Q78" t="str">
            <v>8 montée de Cras</v>
          </cell>
          <cell r="R78">
            <v>69700</v>
          </cell>
          <cell r="S78" t="str">
            <v>Givors</v>
          </cell>
          <cell r="T78" t="str">
            <v>2.1</v>
          </cell>
          <cell r="U78" t="str">
            <v>CDI</v>
          </cell>
        </row>
        <row r="79">
          <cell r="A79">
            <v>919</v>
          </cell>
          <cell r="B79" t="str">
            <v>CERQUA -PRADELLE SANDRINE</v>
          </cell>
          <cell r="C79" t="str">
            <v>F</v>
          </cell>
          <cell r="D79" t="str">
            <v>t</v>
          </cell>
          <cell r="E79" t="str">
            <v>CERQUA -PRADELLE</v>
          </cell>
          <cell r="F79" t="str">
            <v>SANDRINE</v>
          </cell>
          <cell r="G79">
            <v>27443</v>
          </cell>
          <cell r="H79" t="str">
            <v>41 ans, 2 mois et 22 jours</v>
          </cell>
          <cell r="I79">
            <v>41</v>
          </cell>
          <cell r="J79" t="str">
            <v>41/50</v>
          </cell>
          <cell r="K79">
            <v>35886</v>
          </cell>
          <cell r="L79" t="str">
            <v>18 ans, 1 mois et 9 jours</v>
          </cell>
          <cell r="M79">
            <v>18</v>
          </cell>
          <cell r="N79" t="str">
            <v>16/20</v>
          </cell>
          <cell r="O79" t="str">
            <v>SM</v>
          </cell>
          <cell r="P79" t="str">
            <v>Chamonix</v>
          </cell>
          <cell r="T79" t="str">
            <v>3.1</v>
          </cell>
          <cell r="U79" t="str">
            <v>CDI</v>
          </cell>
        </row>
        <row r="80">
          <cell r="A80">
            <v>11198</v>
          </cell>
          <cell r="B80" t="str">
            <v>CHABIRA ADRA</v>
          </cell>
          <cell r="C80" t="str">
            <v>F</v>
          </cell>
          <cell r="D80" t="str">
            <v>t</v>
          </cell>
          <cell r="E80" t="str">
            <v>CHABIRA</v>
          </cell>
          <cell r="F80" t="str">
            <v>ADRA</v>
          </cell>
          <cell r="G80">
            <v>27596</v>
          </cell>
          <cell r="H80" t="str">
            <v>40 ans, 9 mois et 19 jours</v>
          </cell>
          <cell r="I80">
            <v>40</v>
          </cell>
          <cell r="J80" t="str">
            <v>31/40</v>
          </cell>
          <cell r="K80">
            <v>37683</v>
          </cell>
          <cell r="L80" t="str">
            <v>13 ans, 2 mois et 7 jours</v>
          </cell>
          <cell r="M80">
            <v>13</v>
          </cell>
          <cell r="N80" t="str">
            <v>11/15</v>
          </cell>
          <cell r="O80" t="str">
            <v>SM</v>
          </cell>
          <cell r="P80" t="str">
            <v>Barenia</v>
          </cell>
          <cell r="T80" t="str">
            <v>2.2</v>
          </cell>
          <cell r="U80" t="str">
            <v>CDI</v>
          </cell>
        </row>
        <row r="81">
          <cell r="A81">
            <v>18706</v>
          </cell>
          <cell r="B81" t="str">
            <v>CHABRY MYLENE</v>
          </cell>
          <cell r="C81" t="str">
            <v>F</v>
          </cell>
          <cell r="D81" t="str">
            <v>c</v>
          </cell>
          <cell r="E81" t="str">
            <v>CHABRY</v>
          </cell>
          <cell r="F81" t="str">
            <v>MYLENE</v>
          </cell>
          <cell r="G81">
            <v>31982</v>
          </cell>
          <cell r="H81" t="str">
            <v>28 ans, 9 mois et 16 jours</v>
          </cell>
          <cell r="I81">
            <v>28</v>
          </cell>
          <cell r="J81" t="str">
            <v>21/30</v>
          </cell>
          <cell r="K81">
            <v>39615</v>
          </cell>
          <cell r="L81" t="str">
            <v>7 ans, 10 mois et 24 jours</v>
          </cell>
          <cell r="M81">
            <v>7</v>
          </cell>
          <cell r="N81" t="str">
            <v>6/10</v>
          </cell>
          <cell r="O81" t="str">
            <v>PETITE MARO</v>
          </cell>
          <cell r="P81" t="str">
            <v>Barenia</v>
          </cell>
          <cell r="T81" t="str">
            <v>2.1</v>
          </cell>
          <cell r="U81" t="str">
            <v>CDI</v>
          </cell>
        </row>
        <row r="82">
          <cell r="A82">
            <v>17362</v>
          </cell>
          <cell r="B82" t="str">
            <v>CHALUT STEPHANIE</v>
          </cell>
          <cell r="C82" t="str">
            <v>F</v>
          </cell>
          <cell r="D82" t="str">
            <v>t</v>
          </cell>
          <cell r="E82" t="str">
            <v>CHALUT</v>
          </cell>
          <cell r="F82" t="str">
            <v>STEPHANIE</v>
          </cell>
          <cell r="G82">
            <v>27120</v>
          </cell>
          <cell r="H82" t="str">
            <v>42 ans, 1 mois et 9 jours</v>
          </cell>
          <cell r="I82">
            <v>42</v>
          </cell>
          <cell r="J82" t="str">
            <v>41/50</v>
          </cell>
          <cell r="K82">
            <v>39163</v>
          </cell>
          <cell r="L82" t="str">
            <v>9 ans, 1 mois et 18 jours</v>
          </cell>
          <cell r="M82">
            <v>9</v>
          </cell>
          <cell r="N82" t="str">
            <v>6/10</v>
          </cell>
          <cell r="O82" t="str">
            <v>SM</v>
          </cell>
          <cell r="P82" t="str">
            <v>Gulliver</v>
          </cell>
          <cell r="T82" t="str">
            <v>2.2</v>
          </cell>
          <cell r="U82" t="str">
            <v>CDI</v>
          </cell>
        </row>
        <row r="83">
          <cell r="A83">
            <v>18395</v>
          </cell>
          <cell r="B83" t="str">
            <v>CHAPALAIN STEPHANE</v>
          </cell>
          <cell r="C83" t="str">
            <v>H</v>
          </cell>
          <cell r="D83" t="str">
            <v>c</v>
          </cell>
          <cell r="E83" t="str">
            <v>CHAPALAIN</v>
          </cell>
          <cell r="F83" t="str">
            <v>STEPHANE</v>
          </cell>
          <cell r="G83">
            <v>28136</v>
          </cell>
          <cell r="H83" t="str">
            <v>39 ans, 3 mois et 29 jours</v>
          </cell>
          <cell r="I83">
            <v>39</v>
          </cell>
          <cell r="J83" t="str">
            <v>31/40</v>
          </cell>
          <cell r="K83">
            <v>39483</v>
          </cell>
          <cell r="L83" t="str">
            <v>8 ans, 3 mois et 5 jours</v>
          </cell>
          <cell r="M83">
            <v>8</v>
          </cell>
          <cell r="N83" t="str">
            <v>6/10</v>
          </cell>
          <cell r="O83" t="str">
            <v>COUPEUR</v>
          </cell>
          <cell r="P83" t="str">
            <v>Saphir</v>
          </cell>
          <cell r="T83" t="str">
            <v>2.1</v>
          </cell>
          <cell r="U83" t="str">
            <v>CDI</v>
          </cell>
        </row>
        <row r="84">
          <cell r="A84">
            <v>10591</v>
          </cell>
          <cell r="B84" t="str">
            <v>CHARDINY ROMEE</v>
          </cell>
          <cell r="C84" t="str">
            <v>H</v>
          </cell>
          <cell r="D84" t="str">
            <v>c</v>
          </cell>
          <cell r="E84" t="str">
            <v>CHARDINY</v>
          </cell>
          <cell r="F84" t="str">
            <v>ROMEE</v>
          </cell>
          <cell r="G84">
            <v>29161</v>
          </cell>
          <cell r="H84" t="str">
            <v>36 ans, 6 mois et 8 jours</v>
          </cell>
          <cell r="I84">
            <v>36</v>
          </cell>
          <cell r="J84" t="str">
            <v>31/40</v>
          </cell>
          <cell r="K84">
            <v>37362</v>
          </cell>
          <cell r="L84" t="str">
            <v>14 ans, 0 mois et 24 jours</v>
          </cell>
          <cell r="M84">
            <v>14</v>
          </cell>
          <cell r="N84" t="str">
            <v>11/15</v>
          </cell>
          <cell r="O84" t="str">
            <v>PREPA COUPE</v>
          </cell>
          <cell r="P84" t="str">
            <v>Co Part /Iris</v>
          </cell>
          <cell r="Q84" t="str">
            <v>12 rue sainte catherine</v>
          </cell>
          <cell r="R84">
            <v>69001</v>
          </cell>
          <cell r="S84" t="str">
            <v>Lyon</v>
          </cell>
          <cell r="T84" t="str">
            <v>2.3</v>
          </cell>
          <cell r="U84" t="str">
            <v>CDI</v>
          </cell>
        </row>
        <row r="85">
          <cell r="A85">
            <v>9591</v>
          </cell>
          <cell r="B85" t="str">
            <v>CHARDONNET CHRISTINE</v>
          </cell>
          <cell r="C85" t="str">
            <v>F</v>
          </cell>
          <cell r="D85" t="str">
            <v>t</v>
          </cell>
          <cell r="E85" t="str">
            <v>CHARDONNET</v>
          </cell>
          <cell r="F85" t="str">
            <v>CHRISTINE</v>
          </cell>
          <cell r="G85">
            <v>25403</v>
          </cell>
          <cell r="H85" t="str">
            <v>46 ans, 9 mois et 21 jours</v>
          </cell>
          <cell r="I85">
            <v>46</v>
          </cell>
          <cell r="J85" t="str">
            <v>41/50</v>
          </cell>
          <cell r="K85">
            <v>36281</v>
          </cell>
          <cell r="L85" t="str">
            <v>17 ans, 0 mois et 9 jours</v>
          </cell>
          <cell r="M85">
            <v>17</v>
          </cell>
          <cell r="N85" t="str">
            <v>16/20</v>
          </cell>
          <cell r="O85" t="str">
            <v>MECANICIENNE</v>
          </cell>
          <cell r="P85" t="str">
            <v>fjord</v>
          </cell>
          <cell r="T85" t="str">
            <v>3.1</v>
          </cell>
          <cell r="U85" t="str">
            <v>CDI</v>
          </cell>
        </row>
        <row r="86">
          <cell r="A86">
            <v>767</v>
          </cell>
          <cell r="B86" t="str">
            <v>CHARENTUS CARINE</v>
          </cell>
          <cell r="C86" t="str">
            <v>F</v>
          </cell>
          <cell r="D86" t="str">
            <v>t</v>
          </cell>
          <cell r="E86" t="str">
            <v>CHARENTUS</v>
          </cell>
          <cell r="F86" t="str">
            <v>CARINE</v>
          </cell>
          <cell r="G86">
            <v>28335</v>
          </cell>
          <cell r="H86" t="str">
            <v>38 ans, 9 mois et 11 jours</v>
          </cell>
          <cell r="I86">
            <v>38</v>
          </cell>
          <cell r="J86" t="str">
            <v>31/40</v>
          </cell>
          <cell r="K86">
            <v>35886</v>
          </cell>
          <cell r="L86" t="str">
            <v>18 ans, 1 mois et 9 jours</v>
          </cell>
          <cell r="M86">
            <v>18</v>
          </cell>
          <cell r="N86" t="str">
            <v>16/20</v>
          </cell>
          <cell r="O86" t="str">
            <v>SM</v>
          </cell>
          <cell r="P86" t="str">
            <v>Evercalf</v>
          </cell>
          <cell r="Q86" t="str">
            <v>2bis rue du champs perrier</v>
          </cell>
          <cell r="R86">
            <v>69320</v>
          </cell>
          <cell r="S86" t="str">
            <v>Feysin</v>
          </cell>
          <cell r="T86" t="str">
            <v>2.3</v>
          </cell>
          <cell r="U86" t="str">
            <v>CDI</v>
          </cell>
          <cell r="W86" t="str">
            <v>x</v>
          </cell>
        </row>
        <row r="87">
          <cell r="A87">
            <v>20946</v>
          </cell>
          <cell r="B87" t="str">
            <v>CHARMET CAROLINE</v>
          </cell>
          <cell r="C87" t="str">
            <v>F</v>
          </cell>
          <cell r="D87" t="str">
            <v>t</v>
          </cell>
          <cell r="E87" t="str">
            <v>CHARMET</v>
          </cell>
          <cell r="F87" t="str">
            <v>CAROLINE</v>
          </cell>
          <cell r="G87">
            <v>31420</v>
          </cell>
          <cell r="H87" t="str">
            <v>30 ans, 4 mois et 2 jours</v>
          </cell>
          <cell r="I87">
            <v>30</v>
          </cell>
          <cell r="J87" t="str">
            <v>21/30</v>
          </cell>
          <cell r="K87">
            <v>40651</v>
          </cell>
          <cell r="L87" t="str">
            <v>5 ans, 0 mois et 22 jours</v>
          </cell>
          <cell r="M87">
            <v>5</v>
          </cell>
          <cell r="N87" t="str">
            <v>2/5</v>
          </cell>
          <cell r="O87" t="str">
            <v>SM</v>
          </cell>
          <cell r="P87" t="str">
            <v>Courchevel</v>
          </cell>
          <cell r="Q87" t="str">
            <v xml:space="preserve">32 rue des Bonnières
</v>
          </cell>
          <cell r="R87">
            <v>69360</v>
          </cell>
          <cell r="S87" t="str">
            <v>COMMUNAY</v>
          </cell>
          <cell r="T87" t="str">
            <v>1.3</v>
          </cell>
          <cell r="U87" t="str">
            <v>CDI</v>
          </cell>
        </row>
        <row r="88">
          <cell r="A88">
            <v>81133</v>
          </cell>
          <cell r="B88" t="str">
            <v>CHATTI KHALED</v>
          </cell>
          <cell r="C88" t="str">
            <v>F</v>
          </cell>
          <cell r="D88" t="str">
            <v>s</v>
          </cell>
          <cell r="E88" t="str">
            <v>CHATTI</v>
          </cell>
          <cell r="F88" t="str">
            <v>KHALED</v>
          </cell>
          <cell r="G88">
            <v>28861</v>
          </cell>
          <cell r="H88" t="str">
            <v>37 ans, 4 mois et 4 jours</v>
          </cell>
          <cell r="I88">
            <v>37</v>
          </cell>
          <cell r="J88" t="str">
            <v>31/40</v>
          </cell>
          <cell r="K88">
            <v>41040</v>
          </cell>
          <cell r="L88" t="str">
            <v>3 ans, 11 mois et 29 jours</v>
          </cell>
          <cell r="M88">
            <v>3</v>
          </cell>
          <cell r="N88" t="str">
            <v>2/5</v>
          </cell>
          <cell r="P88" t="str">
            <v>Maintenance</v>
          </cell>
          <cell r="U88" t="str">
            <v>CDI</v>
          </cell>
        </row>
        <row r="89">
          <cell r="A89">
            <v>19768</v>
          </cell>
          <cell r="B89" t="str">
            <v>CHAVASSE-RIONDET CLAUDE</v>
          </cell>
          <cell r="C89" t="str">
            <v>F</v>
          </cell>
          <cell r="D89" t="str">
            <v>c</v>
          </cell>
          <cell r="E89" t="str">
            <v>CHAVASSE-RIONDET</v>
          </cell>
          <cell r="F89" t="str">
            <v>CLAUDE</v>
          </cell>
          <cell r="G89">
            <v>20074</v>
          </cell>
          <cell r="H89" t="str">
            <v>61 ans, 4 mois et 24 jours</v>
          </cell>
          <cell r="I89">
            <v>61</v>
          </cell>
          <cell r="J89" t="str">
            <v>61 et plus</v>
          </cell>
          <cell r="K89">
            <v>38991</v>
          </cell>
          <cell r="L89" t="str">
            <v>9 ans, 7 mois et 9 jours</v>
          </cell>
          <cell r="M89">
            <v>9</v>
          </cell>
          <cell r="N89" t="str">
            <v>6/10</v>
          </cell>
          <cell r="O89" t="str">
            <v>RENFORT</v>
          </cell>
          <cell r="P89" t="str">
            <v>Graphite</v>
          </cell>
          <cell r="T89" t="str">
            <v>2.2</v>
          </cell>
          <cell r="U89" t="str">
            <v>CDI</v>
          </cell>
        </row>
        <row r="90">
          <cell r="A90">
            <v>7629</v>
          </cell>
          <cell r="B90" t="str">
            <v>CHAVERNOZ REMY</v>
          </cell>
          <cell r="C90" t="str">
            <v>H</v>
          </cell>
          <cell r="D90" t="str">
            <v>t</v>
          </cell>
          <cell r="E90" t="str">
            <v>CHAVERNOZ</v>
          </cell>
          <cell r="F90" t="str">
            <v>REMY</v>
          </cell>
          <cell r="G90">
            <v>26137</v>
          </cell>
          <cell r="H90" t="str">
            <v>44 ans, 9 mois et 17 jours</v>
          </cell>
          <cell r="I90">
            <v>44</v>
          </cell>
          <cell r="J90" t="str">
            <v>41/50</v>
          </cell>
          <cell r="K90">
            <v>33664</v>
          </cell>
          <cell r="L90" t="str">
            <v>24 ans, 2 mois et 9 jours</v>
          </cell>
          <cell r="M90">
            <v>24</v>
          </cell>
          <cell r="N90" t="str">
            <v>21/25</v>
          </cell>
          <cell r="O90" t="str">
            <v>SM</v>
          </cell>
          <cell r="P90" t="str">
            <v>gulliver</v>
          </cell>
          <cell r="Q90" t="str">
            <v>10 chemin du fort</v>
          </cell>
          <cell r="R90">
            <v>69130</v>
          </cell>
          <cell r="S90" t="str">
            <v>Ecully</v>
          </cell>
          <cell r="T90" t="str">
            <v>3.3</v>
          </cell>
          <cell r="U90" t="str">
            <v>CDI</v>
          </cell>
        </row>
        <row r="91">
          <cell r="A91">
            <v>15357</v>
          </cell>
          <cell r="B91" t="str">
            <v>CHAZAUX LAURENCE</v>
          </cell>
          <cell r="C91" t="str">
            <v>F</v>
          </cell>
          <cell r="D91" t="str">
            <v>t</v>
          </cell>
          <cell r="E91" t="str">
            <v>CHAZAUX</v>
          </cell>
          <cell r="F91" t="str">
            <v>LAURENCE</v>
          </cell>
          <cell r="G91">
            <v>22228</v>
          </cell>
          <cell r="H91" t="str">
            <v>55 ans, 6 mois et 2 jours</v>
          </cell>
          <cell r="I91">
            <v>55</v>
          </cell>
          <cell r="J91" t="str">
            <v>51/60</v>
          </cell>
          <cell r="K91">
            <v>38127</v>
          </cell>
          <cell r="L91" t="str">
            <v>11 ans, 11 mois et 20 jours</v>
          </cell>
          <cell r="M91">
            <v>11</v>
          </cell>
          <cell r="N91" t="str">
            <v>11/15</v>
          </cell>
          <cell r="O91" t="str">
            <v>SM</v>
          </cell>
          <cell r="P91" t="str">
            <v>Courchevel</v>
          </cell>
          <cell r="Q91" t="str">
            <v>108 grande rue de Saint Clair</v>
          </cell>
          <cell r="R91">
            <v>69300</v>
          </cell>
          <cell r="S91" t="str">
            <v>Caluire</v>
          </cell>
          <cell r="T91" t="str">
            <v>2.2</v>
          </cell>
          <cell r="U91" t="str">
            <v>CDI</v>
          </cell>
        </row>
        <row r="92">
          <cell r="A92">
            <v>10271</v>
          </cell>
          <cell r="B92" t="str">
            <v>CHELLALI BELGACEM</v>
          </cell>
          <cell r="C92" t="str">
            <v>H</v>
          </cell>
          <cell r="D92" t="str">
            <v>c</v>
          </cell>
          <cell r="E92" t="str">
            <v>CHELLALI</v>
          </cell>
          <cell r="F92" t="str">
            <v>BELGACEM</v>
          </cell>
          <cell r="G92">
            <v>27120</v>
          </cell>
          <cell r="H92" t="str">
            <v>42 ans, 1 mois et 9 jours</v>
          </cell>
          <cell r="I92">
            <v>42</v>
          </cell>
          <cell r="J92" t="str">
            <v>41/50</v>
          </cell>
          <cell r="K92">
            <v>37221</v>
          </cell>
          <cell r="L92" t="str">
            <v>14 ans, 5 mois et 14 jours</v>
          </cell>
          <cell r="M92">
            <v>14</v>
          </cell>
          <cell r="N92" t="str">
            <v>11/15</v>
          </cell>
          <cell r="O92" t="str">
            <v>COUPEUR</v>
          </cell>
          <cell r="P92" t="str">
            <v>Saphir</v>
          </cell>
          <cell r="T92" t="str">
            <v>2.3</v>
          </cell>
          <cell r="U92" t="str">
            <v>CDI</v>
          </cell>
        </row>
        <row r="93">
          <cell r="A93">
            <v>3683</v>
          </cell>
          <cell r="B93" t="str">
            <v>CHEREAU NADEGE</v>
          </cell>
          <cell r="C93" t="str">
            <v>F</v>
          </cell>
          <cell r="D93" t="str">
            <v>t</v>
          </cell>
          <cell r="E93" t="str">
            <v>CHEREAU</v>
          </cell>
          <cell r="F93" t="str">
            <v>NADEGE</v>
          </cell>
          <cell r="G93">
            <v>26578</v>
          </cell>
          <cell r="H93" t="str">
            <v>43 ans, 7 mois et 4 jours</v>
          </cell>
          <cell r="I93">
            <v>43</v>
          </cell>
          <cell r="J93" t="str">
            <v>41/50</v>
          </cell>
          <cell r="K93">
            <v>33483</v>
          </cell>
          <cell r="L93" t="str">
            <v>24 ans, 8 mois et 8 jours</v>
          </cell>
          <cell r="M93">
            <v>24</v>
          </cell>
          <cell r="N93" t="str">
            <v>21/25</v>
          </cell>
          <cell r="O93" t="str">
            <v>prepa</v>
          </cell>
          <cell r="P93" t="str">
            <v>Tosca</v>
          </cell>
          <cell r="Q93" t="str">
            <v>3 allée de la pleiade</v>
          </cell>
          <cell r="R93">
            <v>69330</v>
          </cell>
          <cell r="S93" t="str">
            <v>Jonage</v>
          </cell>
          <cell r="T93" t="str">
            <v>3.3</v>
          </cell>
          <cell r="U93" t="str">
            <v>CDI</v>
          </cell>
        </row>
        <row r="94">
          <cell r="A94">
            <v>2315</v>
          </cell>
          <cell r="B94" t="str">
            <v>CHETAILLE MARTINE</v>
          </cell>
          <cell r="C94" t="str">
            <v>F</v>
          </cell>
          <cell r="D94" t="str">
            <v>t</v>
          </cell>
          <cell r="E94" t="str">
            <v>CHETAILLE</v>
          </cell>
          <cell r="F94" t="str">
            <v>MARTINE</v>
          </cell>
          <cell r="G94">
            <v>26261</v>
          </cell>
          <cell r="H94" t="str">
            <v>44 ans, 5 mois et 16 jours</v>
          </cell>
          <cell r="I94">
            <v>44</v>
          </cell>
          <cell r="J94" t="str">
            <v>41/50</v>
          </cell>
          <cell r="K94">
            <v>33119</v>
          </cell>
          <cell r="L94" t="str">
            <v>25 ans, 8 mois et 7 jours</v>
          </cell>
          <cell r="M94">
            <v>25</v>
          </cell>
          <cell r="N94" t="str">
            <v>21/25</v>
          </cell>
          <cell r="O94" t="str">
            <v>SM</v>
          </cell>
          <cell r="P94" t="str">
            <v>Courchevel</v>
          </cell>
          <cell r="Q94" t="str">
            <v>56 avenue du bois</v>
          </cell>
          <cell r="R94">
            <v>69600</v>
          </cell>
          <cell r="S94" t="str">
            <v xml:space="preserve">     oullins</v>
          </cell>
          <cell r="T94" t="str">
            <v>3.3</v>
          </cell>
          <cell r="U94" t="str">
            <v>CDI</v>
          </cell>
        </row>
        <row r="95">
          <cell r="A95">
            <v>17191</v>
          </cell>
          <cell r="B95" t="str">
            <v>CHHAP VATTHANA</v>
          </cell>
          <cell r="C95" t="str">
            <v>F</v>
          </cell>
          <cell r="D95" t="str">
            <v>t</v>
          </cell>
          <cell r="E95" t="str">
            <v>CHHAP</v>
          </cell>
          <cell r="F95" t="str">
            <v>VATTHANA</v>
          </cell>
          <cell r="G95">
            <v>24642</v>
          </cell>
          <cell r="H95" t="str">
            <v>48 ans, 10 mois et 21 jours</v>
          </cell>
          <cell r="I95">
            <v>48</v>
          </cell>
          <cell r="J95" t="str">
            <v>41/50</v>
          </cell>
          <cell r="K95">
            <v>39085</v>
          </cell>
          <cell r="L95" t="str">
            <v>9 ans, 4 mois et 7 jours</v>
          </cell>
          <cell r="M95">
            <v>9</v>
          </cell>
          <cell r="N95" t="str">
            <v>6/10</v>
          </cell>
          <cell r="O95" t="str">
            <v>SM</v>
          </cell>
          <cell r="P95" t="str">
            <v>Saphir</v>
          </cell>
          <cell r="Q95" t="str">
            <v>135 rue des martyrs de la liberation</v>
          </cell>
          <cell r="R95">
            <v>69310</v>
          </cell>
          <cell r="S95" t="str">
            <v>Pierre benite</v>
          </cell>
          <cell r="T95" t="str">
            <v>2.2</v>
          </cell>
          <cell r="U95" t="str">
            <v>CDI</v>
          </cell>
        </row>
        <row r="96">
          <cell r="A96">
            <v>15006</v>
          </cell>
          <cell r="B96" t="str">
            <v>CHIOVATO RAMBALDO GUIDO</v>
          </cell>
          <cell r="C96" t="str">
            <v>H</v>
          </cell>
          <cell r="D96" t="str">
            <v>c</v>
          </cell>
          <cell r="E96" t="str">
            <v>CHIOVATO RAMBALDO</v>
          </cell>
          <cell r="F96" t="str">
            <v>GUIDO</v>
          </cell>
          <cell r="G96">
            <v>24809</v>
          </cell>
          <cell r="H96" t="str">
            <v>48 ans, 5 mois et 7 jours</v>
          </cell>
          <cell r="I96">
            <v>48</v>
          </cell>
          <cell r="J96" t="str">
            <v>41/50</v>
          </cell>
          <cell r="K96">
            <v>37900</v>
          </cell>
          <cell r="L96" t="str">
            <v>12 ans, 7 mois et 4 jours</v>
          </cell>
          <cell r="M96">
            <v>12</v>
          </cell>
          <cell r="N96" t="str">
            <v>11/15</v>
          </cell>
          <cell r="O96" t="str">
            <v>PREPA COUPE</v>
          </cell>
          <cell r="P96" t="str">
            <v xml:space="preserve">Evercalf </v>
          </cell>
          <cell r="T96" t="str">
            <v>2.2</v>
          </cell>
          <cell r="U96" t="str">
            <v>CDI</v>
          </cell>
        </row>
        <row r="97">
          <cell r="A97">
            <v>9515</v>
          </cell>
          <cell r="B97" t="str">
            <v>CHIROU NATHALIE</v>
          </cell>
          <cell r="C97" t="str">
            <v>F</v>
          </cell>
          <cell r="D97" t="str">
            <v>t</v>
          </cell>
          <cell r="E97" t="str">
            <v>CHIROU</v>
          </cell>
          <cell r="F97" t="str">
            <v>NATHALIE</v>
          </cell>
          <cell r="G97">
            <v>28895</v>
          </cell>
          <cell r="H97" t="str">
            <v>37 ans, 3 mois et 1 jours</v>
          </cell>
          <cell r="I97">
            <v>37</v>
          </cell>
          <cell r="J97" t="str">
            <v>31/40</v>
          </cell>
          <cell r="K97">
            <v>35977</v>
          </cell>
          <cell r="L97" t="str">
            <v>17 ans, 10 mois et 9 jours</v>
          </cell>
          <cell r="M97">
            <v>17</v>
          </cell>
          <cell r="N97" t="str">
            <v>16/20</v>
          </cell>
          <cell r="O97" t="str">
            <v>SM</v>
          </cell>
          <cell r="P97" t="str">
            <v>Croco</v>
          </cell>
          <cell r="T97" t="str">
            <v>3.1</v>
          </cell>
          <cell r="U97" t="str">
            <v>CDI</v>
          </cell>
        </row>
        <row r="98">
          <cell r="A98">
            <v>3247</v>
          </cell>
          <cell r="B98" t="str">
            <v>CHOULET CELINE</v>
          </cell>
          <cell r="C98" t="str">
            <v>F</v>
          </cell>
          <cell r="D98" t="str">
            <v>t</v>
          </cell>
          <cell r="E98" t="str">
            <v>CHOULET</v>
          </cell>
          <cell r="F98" t="str">
            <v>CELINE</v>
          </cell>
          <cell r="G98">
            <v>26159</v>
          </cell>
          <cell r="H98" t="str">
            <v>44 ans, 8 mois et 26 jours</v>
          </cell>
          <cell r="I98">
            <v>44</v>
          </cell>
          <cell r="J98" t="str">
            <v>41/50</v>
          </cell>
          <cell r="K98">
            <v>33029</v>
          </cell>
          <cell r="L98" t="str">
            <v>25 ans, 11 mois et 5 jours</v>
          </cell>
          <cell r="M98">
            <v>25</v>
          </cell>
          <cell r="N98" t="str">
            <v>21/25</v>
          </cell>
          <cell r="O98" t="str">
            <v>SM</v>
          </cell>
          <cell r="P98" t="str">
            <v>Swift</v>
          </cell>
          <cell r="Q98" t="str">
            <v>2 rue jean eugene cullet</v>
          </cell>
          <cell r="R98">
            <v>69630</v>
          </cell>
          <cell r="S98" t="str">
            <v>chaponnost</v>
          </cell>
          <cell r="T98" t="str">
            <v>3.2</v>
          </cell>
          <cell r="U98" t="str">
            <v>CDI</v>
          </cell>
        </row>
        <row r="99">
          <cell r="A99">
            <v>3758</v>
          </cell>
          <cell r="B99" t="str">
            <v>CHUM ROURS</v>
          </cell>
          <cell r="C99" t="str">
            <v>H</v>
          </cell>
          <cell r="D99" t="str">
            <v>t</v>
          </cell>
          <cell r="E99" t="str">
            <v>CHUM</v>
          </cell>
          <cell r="F99" t="str">
            <v>ROURS</v>
          </cell>
          <cell r="G99">
            <v>28037</v>
          </cell>
          <cell r="H99" t="str">
            <v>39 ans, 7 mois et 6 jours</v>
          </cell>
          <cell r="I99">
            <v>39</v>
          </cell>
          <cell r="J99" t="str">
            <v>31/40</v>
          </cell>
          <cell r="K99">
            <v>35186</v>
          </cell>
          <cell r="L99" t="str">
            <v>20 ans, 0 mois et 9 jours</v>
          </cell>
          <cell r="M99">
            <v>20</v>
          </cell>
          <cell r="N99" t="str">
            <v>16/20</v>
          </cell>
          <cell r="O99" t="str">
            <v>SM</v>
          </cell>
          <cell r="P99" t="str">
            <v>Evercalf</v>
          </cell>
          <cell r="Q99" t="str">
            <v>376 montée de la moussiere</v>
          </cell>
          <cell r="R99">
            <v>69700</v>
          </cell>
          <cell r="S99" t="str">
            <v>Loire sur rhone</v>
          </cell>
          <cell r="T99" t="str">
            <v>3.1</v>
          </cell>
          <cell r="U99" t="str">
            <v>CDI</v>
          </cell>
        </row>
        <row r="100">
          <cell r="A100" t="str">
            <v>11Iris</v>
          </cell>
          <cell r="B100" t="str">
            <v>CLAIRET LEONIE</v>
          </cell>
          <cell r="C100" t="str">
            <v>F</v>
          </cell>
          <cell r="D100" t="str">
            <v>t</v>
          </cell>
          <cell r="E100" t="str">
            <v>CLAIRET</v>
          </cell>
          <cell r="F100" t="str">
            <v>LEONIE</v>
          </cell>
          <cell r="G100">
            <v>30333</v>
          </cell>
          <cell r="H100" t="str">
            <v>33 ans, 3 mois et 23 jours</v>
          </cell>
          <cell r="I100">
            <v>33</v>
          </cell>
          <cell r="J100" t="str">
            <v>31/40</v>
          </cell>
          <cell r="K100">
            <v>37683</v>
          </cell>
          <cell r="L100" t="str">
            <v>13 ans, 2 mois et 7 jours</v>
          </cell>
          <cell r="M100">
            <v>13</v>
          </cell>
          <cell r="N100" t="str">
            <v>11/15</v>
          </cell>
          <cell r="O100" t="str">
            <v>SM</v>
          </cell>
          <cell r="P100" t="str">
            <v>Fjord</v>
          </cell>
          <cell r="Q100" t="str">
            <v>La groirie</v>
          </cell>
          <cell r="R100">
            <v>69700</v>
          </cell>
          <cell r="S100" t="str">
            <v>Echalas</v>
          </cell>
          <cell r="T100" t="str">
            <v>2.3</v>
          </cell>
          <cell r="U100" t="str">
            <v>CDI</v>
          </cell>
        </row>
        <row r="101">
          <cell r="A101">
            <v>9454</v>
          </cell>
          <cell r="B101" t="str">
            <v>COFFY CAROLLE</v>
          </cell>
          <cell r="C101" t="str">
            <v>F</v>
          </cell>
          <cell r="D101" t="str">
            <v>t</v>
          </cell>
          <cell r="E101" t="str">
            <v>COFFY</v>
          </cell>
          <cell r="F101" t="str">
            <v>CAROLLE</v>
          </cell>
          <cell r="G101">
            <v>21518</v>
          </cell>
          <cell r="H101" t="str">
            <v>57 ans, 5 mois et 11 jours</v>
          </cell>
          <cell r="I101">
            <v>57</v>
          </cell>
          <cell r="J101" t="str">
            <v>51/60</v>
          </cell>
          <cell r="K101">
            <v>36281</v>
          </cell>
          <cell r="L101" t="str">
            <v>17 ans, 0 mois et 9 jours</v>
          </cell>
          <cell r="M101">
            <v>17</v>
          </cell>
          <cell r="N101" t="str">
            <v>16/20</v>
          </cell>
          <cell r="O101" t="str">
            <v>MECANICIENNE</v>
          </cell>
          <cell r="P101" t="str">
            <v>Barenia</v>
          </cell>
          <cell r="T101" t="str">
            <v>2.3</v>
          </cell>
          <cell r="U101" t="str">
            <v>CDI</v>
          </cell>
        </row>
        <row r="102">
          <cell r="A102">
            <v>15849</v>
          </cell>
          <cell r="B102" t="str">
            <v>COGNAT LAURE</v>
          </cell>
          <cell r="C102" t="str">
            <v>F</v>
          </cell>
          <cell r="D102" t="str">
            <v>t</v>
          </cell>
          <cell r="E102" t="str">
            <v>COGNAT</v>
          </cell>
          <cell r="F102" t="str">
            <v>LAURE</v>
          </cell>
          <cell r="G102">
            <v>31254</v>
          </cell>
          <cell r="H102" t="str">
            <v>30 ans, 9 mois et 14 jours</v>
          </cell>
          <cell r="I102">
            <v>30</v>
          </cell>
          <cell r="J102" t="str">
            <v>21/30</v>
          </cell>
          <cell r="K102">
            <v>38421</v>
          </cell>
          <cell r="L102" t="str">
            <v>11 ans, 2 mois et 0 jours</v>
          </cell>
          <cell r="M102">
            <v>11</v>
          </cell>
          <cell r="N102" t="str">
            <v>11/15</v>
          </cell>
          <cell r="O102" t="str">
            <v>SM</v>
          </cell>
          <cell r="P102" t="str">
            <v>Fjord</v>
          </cell>
          <cell r="Q102" t="str">
            <v>435 rue du haut</v>
          </cell>
          <cell r="R102">
            <v>69700</v>
          </cell>
          <cell r="S102" t="str">
            <v>Loire sur rhone</v>
          </cell>
          <cell r="T102" t="str">
            <v>2.3</v>
          </cell>
          <cell r="U102" t="str">
            <v>CDI</v>
          </cell>
        </row>
        <row r="103">
          <cell r="A103">
            <v>15848</v>
          </cell>
          <cell r="B103" t="str">
            <v>COISSARD MARLENE</v>
          </cell>
          <cell r="C103" t="str">
            <v>F</v>
          </cell>
          <cell r="D103" t="str">
            <v>t</v>
          </cell>
          <cell r="E103" t="str">
            <v>COISSARD</v>
          </cell>
          <cell r="F103" t="str">
            <v>MARLENE</v>
          </cell>
          <cell r="G103">
            <v>31018</v>
          </cell>
          <cell r="H103" t="str">
            <v>31 ans, 5 mois et 8 jours</v>
          </cell>
          <cell r="I103">
            <v>31</v>
          </cell>
          <cell r="J103" t="str">
            <v>31/40</v>
          </cell>
          <cell r="K103">
            <v>38421</v>
          </cell>
          <cell r="L103" t="str">
            <v>11 ans, 2 mois et 0 jours</v>
          </cell>
          <cell r="M103">
            <v>11</v>
          </cell>
          <cell r="N103" t="str">
            <v>11/15</v>
          </cell>
          <cell r="O103" t="str">
            <v>SM</v>
          </cell>
          <cell r="P103" t="str">
            <v>Evercalf</v>
          </cell>
          <cell r="Q103" t="str">
            <v xml:space="preserve"> 68av Marcelin Berthelot</v>
          </cell>
          <cell r="R103">
            <v>69520</v>
          </cell>
          <cell r="S103" t="str">
            <v>Grigny</v>
          </cell>
          <cell r="T103" t="str">
            <v>2.1</v>
          </cell>
          <cell r="U103" t="str">
            <v>CDI</v>
          </cell>
        </row>
        <row r="104">
          <cell r="A104">
            <v>3862</v>
          </cell>
          <cell r="B104" t="str">
            <v>COLLOT EMMANUELLE</v>
          </cell>
          <cell r="C104" t="str">
            <v>F</v>
          </cell>
          <cell r="D104" t="str">
            <v>s</v>
          </cell>
          <cell r="E104" t="str">
            <v>COLLOT</v>
          </cell>
          <cell r="F104" t="str">
            <v>EMMANUELLE</v>
          </cell>
          <cell r="G104">
            <v>23689</v>
          </cell>
          <cell r="H104" t="str">
            <v>51 ans, 6 mois et 2 jours</v>
          </cell>
          <cell r="I104">
            <v>51</v>
          </cell>
          <cell r="J104" t="str">
            <v>51/60</v>
          </cell>
          <cell r="K104">
            <v>33483</v>
          </cell>
          <cell r="L104" t="str">
            <v>24 ans, 8 mois et 8 jours</v>
          </cell>
          <cell r="M104">
            <v>24</v>
          </cell>
          <cell r="N104" t="str">
            <v>21/25</v>
          </cell>
          <cell r="O104" t="str">
            <v>BM</v>
          </cell>
          <cell r="P104" t="str">
            <v>squpport table</v>
          </cell>
          <cell r="Q104" t="str">
            <v>24 rue jenton</v>
          </cell>
          <cell r="R104">
            <v>69008</v>
          </cell>
          <cell r="S104" t="str">
            <v>Lyon</v>
          </cell>
          <cell r="T104" t="str">
            <v>3.1</v>
          </cell>
          <cell r="U104" t="str">
            <v>CDI</v>
          </cell>
          <cell r="V104" t="str">
            <v>x</v>
          </cell>
        </row>
        <row r="105">
          <cell r="A105">
            <v>4125</v>
          </cell>
          <cell r="B105" t="str">
            <v>COLOMBIER SANDRINE</v>
          </cell>
          <cell r="C105" t="str">
            <v>F</v>
          </cell>
          <cell r="D105" t="str">
            <v>s</v>
          </cell>
          <cell r="E105" t="str">
            <v>COLOMBIER</v>
          </cell>
          <cell r="F105" t="str">
            <v>SANDRINE</v>
          </cell>
          <cell r="G105">
            <v>26660</v>
          </cell>
          <cell r="H105" t="str">
            <v>43 ans, 4 mois et 13 jours</v>
          </cell>
          <cell r="I105">
            <v>43</v>
          </cell>
          <cell r="J105" t="str">
            <v>41/50</v>
          </cell>
          <cell r="K105">
            <v>35715</v>
          </cell>
          <cell r="L105" t="str">
            <v>18 ans, 6 mois et 28 jours</v>
          </cell>
          <cell r="M105">
            <v>18</v>
          </cell>
          <cell r="N105" t="str">
            <v>16/20</v>
          </cell>
          <cell r="O105" t="str">
            <v>RESP LOGISTIQUE</v>
          </cell>
          <cell r="P105" t="str">
            <v>LOG</v>
          </cell>
          <cell r="Q105" t="str">
            <v xml:space="preserve">3 rue de Verdun 
</v>
          </cell>
          <cell r="R105">
            <v>69300</v>
          </cell>
          <cell r="S105" t="str">
            <v>CALUIRE ET CUIRE</v>
          </cell>
          <cell r="T105" t="str">
            <v>4.3</v>
          </cell>
          <cell r="U105" t="str">
            <v>CDI</v>
          </cell>
        </row>
        <row r="106">
          <cell r="A106">
            <v>16741</v>
          </cell>
          <cell r="B106" t="str">
            <v>COMBARMOND OLIVIER</v>
          </cell>
          <cell r="C106" t="str">
            <v>H</v>
          </cell>
          <cell r="D106" t="str">
            <v>t</v>
          </cell>
          <cell r="E106" t="str">
            <v>COMBARMOND</v>
          </cell>
          <cell r="F106" t="str">
            <v>OLIVIER</v>
          </cell>
          <cell r="G106">
            <v>28058</v>
          </cell>
          <cell r="H106" t="str">
            <v>39 ans, 6 mois et 15 jours</v>
          </cell>
          <cell r="I106">
            <v>39</v>
          </cell>
          <cell r="J106" t="str">
            <v>31/40</v>
          </cell>
          <cell r="K106">
            <v>38861</v>
          </cell>
          <cell r="L106" t="str">
            <v>9 ans, 11 mois et 16 jours</v>
          </cell>
          <cell r="M106">
            <v>9</v>
          </cell>
          <cell r="N106" t="str">
            <v>6/10</v>
          </cell>
          <cell r="O106" t="str">
            <v>SM</v>
          </cell>
          <cell r="P106" t="str">
            <v>Barenia</v>
          </cell>
          <cell r="Q106" t="str">
            <v>5 rue maxime gorki</v>
          </cell>
          <cell r="R106">
            <v>42800</v>
          </cell>
          <cell r="S106" t="str">
            <v>Rives de gier</v>
          </cell>
          <cell r="T106" t="str">
            <v>2.2</v>
          </cell>
          <cell r="U106" t="str">
            <v>CDI</v>
          </cell>
        </row>
        <row r="107">
          <cell r="A107">
            <v>15986</v>
          </cell>
          <cell r="B107" t="str">
            <v>COMBE CHRISTIAN</v>
          </cell>
          <cell r="C107" t="str">
            <v>H</v>
          </cell>
          <cell r="D107" t="str">
            <v>t</v>
          </cell>
          <cell r="E107" t="str">
            <v>COMBE</v>
          </cell>
          <cell r="F107" t="str">
            <v>CHRISTIAN</v>
          </cell>
          <cell r="G107">
            <v>23767</v>
          </cell>
          <cell r="H107" t="str">
            <v>51 ans, 3 mois et 15 jours</v>
          </cell>
          <cell r="I107">
            <v>51</v>
          </cell>
          <cell r="J107" t="str">
            <v>51/60</v>
          </cell>
          <cell r="K107">
            <v>38510</v>
          </cell>
          <cell r="L107" t="str">
            <v>10 ans, 11 mois et 3 jours</v>
          </cell>
          <cell r="M107">
            <v>10</v>
          </cell>
          <cell r="N107" t="str">
            <v>6/10</v>
          </cell>
          <cell r="O107" t="str">
            <v>SM</v>
          </cell>
          <cell r="P107" t="str">
            <v>Formation</v>
          </cell>
          <cell r="T107" t="str">
            <v>2.3</v>
          </cell>
          <cell r="U107" t="str">
            <v>CDI</v>
          </cell>
        </row>
        <row r="108">
          <cell r="A108">
            <v>17444</v>
          </cell>
          <cell r="B108" t="str">
            <v>CONIL ELSA</v>
          </cell>
          <cell r="C108" t="str">
            <v>F</v>
          </cell>
          <cell r="D108" t="str">
            <v>c</v>
          </cell>
          <cell r="E108" t="str">
            <v>CONIL</v>
          </cell>
          <cell r="F108" t="str">
            <v>ELSA</v>
          </cell>
          <cell r="G108">
            <v>25659</v>
          </cell>
          <cell r="H108" t="str">
            <v>46 ans, 1 mois et 9 jours</v>
          </cell>
          <cell r="I108">
            <v>46</v>
          </cell>
          <cell r="J108" t="str">
            <v>41/50</v>
          </cell>
          <cell r="K108">
            <v>39204</v>
          </cell>
          <cell r="L108" t="str">
            <v>9 ans, 0 mois et 8 jours</v>
          </cell>
          <cell r="M108">
            <v>9</v>
          </cell>
          <cell r="N108" t="str">
            <v>6/10</v>
          </cell>
          <cell r="O108" t="str">
            <v>PREPA COUPE</v>
          </cell>
          <cell r="P108" t="str">
            <v>Saphir</v>
          </cell>
          <cell r="T108" t="str">
            <v>2.2</v>
          </cell>
          <cell r="U108" t="str">
            <v>CDI</v>
          </cell>
        </row>
        <row r="109">
          <cell r="A109">
            <v>19657</v>
          </cell>
          <cell r="B109" t="str">
            <v>CONSTANZO LAURA</v>
          </cell>
          <cell r="C109" t="str">
            <v>F</v>
          </cell>
          <cell r="D109" t="str">
            <v>t</v>
          </cell>
          <cell r="E109" t="str">
            <v>CONSTANZO</v>
          </cell>
          <cell r="F109" t="str">
            <v>LAURA</v>
          </cell>
          <cell r="G109">
            <v>31056</v>
          </cell>
          <cell r="H109" t="str">
            <v>31 ans, 4 mois et 1 jours</v>
          </cell>
          <cell r="I109">
            <v>31</v>
          </cell>
          <cell r="J109" t="str">
            <v>31/40</v>
          </cell>
          <cell r="K109">
            <v>39903</v>
          </cell>
          <cell r="L109" t="str">
            <v>7 ans, 1 mois et 9 jours</v>
          </cell>
          <cell r="M109">
            <v>7</v>
          </cell>
          <cell r="N109" t="str">
            <v>6/10</v>
          </cell>
          <cell r="O109" t="str">
            <v>SM</v>
          </cell>
          <cell r="P109" t="str">
            <v>Barenia</v>
          </cell>
          <cell r="T109" t="str">
            <v>2.2</v>
          </cell>
          <cell r="U109" t="str">
            <v>CDI</v>
          </cell>
        </row>
        <row r="110">
          <cell r="A110">
            <v>17683</v>
          </cell>
          <cell r="B110" t="str">
            <v>COTTE ANNE CLAIRE</v>
          </cell>
          <cell r="C110" t="str">
            <v>F</v>
          </cell>
          <cell r="D110" t="str">
            <v>s</v>
          </cell>
          <cell r="E110" t="str">
            <v>COTTE</v>
          </cell>
          <cell r="F110" t="str">
            <v>ANNE CLAIRE</v>
          </cell>
          <cell r="G110">
            <v>30466</v>
          </cell>
          <cell r="H110" t="str">
            <v>32 ans, 11 mois et 10 jours</v>
          </cell>
          <cell r="I110">
            <v>32</v>
          </cell>
          <cell r="J110" t="str">
            <v>31/40</v>
          </cell>
          <cell r="K110">
            <v>39321</v>
          </cell>
          <cell r="L110" t="str">
            <v>8 ans, 8 mois et 13 jours</v>
          </cell>
          <cell r="M110">
            <v>8</v>
          </cell>
          <cell r="N110" t="str">
            <v>6/10</v>
          </cell>
          <cell r="O110" t="str">
            <v>INFIRMIERE</v>
          </cell>
          <cell r="P110" t="str">
            <v>RH</v>
          </cell>
          <cell r="Q110" t="str">
            <v>10 allée du château</v>
          </cell>
          <cell r="R110">
            <v>69310</v>
          </cell>
          <cell r="S110" t="str">
            <v>Pierre benite</v>
          </cell>
          <cell r="T110" t="str">
            <v>3.1</v>
          </cell>
          <cell r="U110" t="str">
            <v>CDI</v>
          </cell>
        </row>
        <row r="111">
          <cell r="A111">
            <v>18388</v>
          </cell>
          <cell r="B111" t="str">
            <v>COUDOUR ESTHER</v>
          </cell>
          <cell r="C111" t="str">
            <v>F</v>
          </cell>
          <cell r="D111" t="str">
            <v>c</v>
          </cell>
          <cell r="E111" t="str">
            <v>COUDOUR</v>
          </cell>
          <cell r="F111" t="str">
            <v>ESTHER</v>
          </cell>
          <cell r="G111">
            <v>29463</v>
          </cell>
          <cell r="H111" t="str">
            <v>35 ans, 8 mois et 10 jours</v>
          </cell>
          <cell r="I111">
            <v>35</v>
          </cell>
          <cell r="J111" t="str">
            <v>31/40</v>
          </cell>
          <cell r="K111">
            <v>37073</v>
          </cell>
          <cell r="L111" t="str">
            <v>14 ans, 10 mois et 9 jours</v>
          </cell>
          <cell r="M111">
            <v>14</v>
          </cell>
          <cell r="N111" t="str">
            <v>11/15</v>
          </cell>
          <cell r="O111" t="str">
            <v>PREPA COUPE</v>
          </cell>
          <cell r="P111" t="str">
            <v>saphir</v>
          </cell>
          <cell r="Q111" t="str">
            <v>43 rue carnot</v>
          </cell>
          <cell r="R111">
            <v>69200</v>
          </cell>
          <cell r="S111" t="str">
            <v>Venissieux</v>
          </cell>
          <cell r="T111" t="str">
            <v>2.1</v>
          </cell>
          <cell r="U111" t="str">
            <v>CDI</v>
          </cell>
        </row>
        <row r="112">
          <cell r="A112">
            <v>11035</v>
          </cell>
          <cell r="B112" t="str">
            <v>CROS DAVID</v>
          </cell>
          <cell r="C112" t="str">
            <v>H</v>
          </cell>
          <cell r="D112" t="str">
            <v>c</v>
          </cell>
          <cell r="E112" t="str">
            <v>CROS</v>
          </cell>
          <cell r="F112" t="str">
            <v>DAVID</v>
          </cell>
          <cell r="G112">
            <v>28816</v>
          </cell>
          <cell r="H112" t="str">
            <v>37 ans, 5 mois et 18 jours</v>
          </cell>
          <cell r="I112">
            <v>37</v>
          </cell>
          <cell r="J112" t="str">
            <v>31/40</v>
          </cell>
          <cell r="K112">
            <v>37606</v>
          </cell>
          <cell r="L112" t="str">
            <v>13 ans, 4 mois et 24 jours</v>
          </cell>
          <cell r="M112">
            <v>13</v>
          </cell>
          <cell r="N112" t="str">
            <v>11/15</v>
          </cell>
          <cell r="O112" t="str">
            <v>COUPEUR</v>
          </cell>
          <cell r="P112" t="str">
            <v>Saphir</v>
          </cell>
          <cell r="T112" t="str">
            <v>2.3</v>
          </cell>
          <cell r="U112" t="str">
            <v>CDI</v>
          </cell>
        </row>
        <row r="113">
          <cell r="A113">
            <v>687</v>
          </cell>
          <cell r="B113" t="str">
            <v>CROUX STEPHANIE</v>
          </cell>
          <cell r="C113" t="str">
            <v>F</v>
          </cell>
          <cell r="D113" t="str">
            <v>t</v>
          </cell>
          <cell r="E113" t="str">
            <v>CROUX</v>
          </cell>
          <cell r="F113" t="str">
            <v>STEPHANIE</v>
          </cell>
          <cell r="G113">
            <v>27109</v>
          </cell>
          <cell r="H113" t="str">
            <v>42 ans, 1 mois et 19 jours</v>
          </cell>
          <cell r="I113">
            <v>42</v>
          </cell>
          <cell r="J113" t="str">
            <v>41/50</v>
          </cell>
          <cell r="K113">
            <v>35886</v>
          </cell>
          <cell r="L113" t="str">
            <v>18 ans, 1 mois et 9 jours</v>
          </cell>
          <cell r="M113">
            <v>18</v>
          </cell>
          <cell r="N113" t="str">
            <v>16/20</v>
          </cell>
          <cell r="O113" t="str">
            <v>SM</v>
          </cell>
          <cell r="P113" t="str">
            <v>Support Table</v>
          </cell>
          <cell r="Q113" t="str">
            <v>7 rue désaugiers</v>
          </cell>
          <cell r="R113">
            <v>69007</v>
          </cell>
          <cell r="S113" t="str">
            <v>Lyon</v>
          </cell>
          <cell r="T113" t="str">
            <v>3.1</v>
          </cell>
          <cell r="U113" t="str">
            <v>CDI</v>
          </cell>
          <cell r="V113" t="str">
            <v>Expat</v>
          </cell>
        </row>
        <row r="114">
          <cell r="A114">
            <v>1128</v>
          </cell>
          <cell r="B114" t="str">
            <v>CROZE KARINE</v>
          </cell>
          <cell r="C114" t="str">
            <v>F</v>
          </cell>
          <cell r="D114" t="str">
            <v>t</v>
          </cell>
          <cell r="E114" t="str">
            <v>CROZE</v>
          </cell>
          <cell r="F114" t="str">
            <v>KARINE</v>
          </cell>
          <cell r="G114">
            <v>28364</v>
          </cell>
          <cell r="H114" t="str">
            <v>38 ans, 8 mois et 13 jours</v>
          </cell>
          <cell r="I114">
            <v>38</v>
          </cell>
          <cell r="J114" t="str">
            <v>31/40</v>
          </cell>
          <cell r="K114">
            <v>35886</v>
          </cell>
          <cell r="L114" t="str">
            <v>18 ans, 1 mois et 9 jours</v>
          </cell>
          <cell r="M114">
            <v>18</v>
          </cell>
          <cell r="N114" t="str">
            <v>16/20</v>
          </cell>
          <cell r="O114" t="str">
            <v>SM</v>
          </cell>
          <cell r="P114" t="str">
            <v>Courchevel</v>
          </cell>
          <cell r="Q114" t="str">
            <v>Resid les Ifs, 2 rue colonel sebbane</v>
          </cell>
          <cell r="R114">
            <v>69600</v>
          </cell>
          <cell r="S114" t="str">
            <v>Oullins</v>
          </cell>
          <cell r="T114" t="str">
            <v>2.3</v>
          </cell>
          <cell r="U114" t="str">
            <v>CDI</v>
          </cell>
        </row>
        <row r="115">
          <cell r="A115">
            <v>17579</v>
          </cell>
          <cell r="B115" t="str">
            <v>CROZEMARIE OPHELIE</v>
          </cell>
          <cell r="C115" t="str">
            <v>F</v>
          </cell>
          <cell r="D115" t="str">
            <v>t</v>
          </cell>
          <cell r="E115" t="str">
            <v>CROZEMARIE</v>
          </cell>
          <cell r="F115" t="str">
            <v>OPHELIE</v>
          </cell>
          <cell r="G115">
            <v>31478</v>
          </cell>
          <cell r="H115" t="str">
            <v>30 ans, 2 mois et 3 jours</v>
          </cell>
          <cell r="I115">
            <v>30</v>
          </cell>
          <cell r="J115" t="str">
            <v>21/30</v>
          </cell>
          <cell r="K115">
            <v>39266</v>
          </cell>
          <cell r="L115" t="str">
            <v>8 ans, 10 mois et 7 jours</v>
          </cell>
          <cell r="M115">
            <v>8</v>
          </cell>
          <cell r="N115" t="str">
            <v>6/10</v>
          </cell>
          <cell r="O115" t="str">
            <v>SM</v>
          </cell>
          <cell r="P115" t="str">
            <v>Chamonix</v>
          </cell>
          <cell r="T115" t="str">
            <v>2.1</v>
          </cell>
          <cell r="U115" t="str">
            <v>CDI</v>
          </cell>
        </row>
        <row r="116">
          <cell r="A116">
            <v>2221</v>
          </cell>
          <cell r="B116" t="str">
            <v>CUZEL NICOLAS</v>
          </cell>
          <cell r="C116" t="str">
            <v>H</v>
          </cell>
          <cell r="D116" t="str">
            <v>t</v>
          </cell>
          <cell r="E116" t="str">
            <v>CUZEL</v>
          </cell>
          <cell r="F116" t="str">
            <v>NICOLAS</v>
          </cell>
          <cell r="G116">
            <v>29866</v>
          </cell>
          <cell r="H116" t="str">
            <v>34 ans, 7 mois et 3 jours</v>
          </cell>
          <cell r="I116">
            <v>34</v>
          </cell>
          <cell r="J116" t="str">
            <v>31/40</v>
          </cell>
          <cell r="K116">
            <v>36773</v>
          </cell>
          <cell r="L116" t="str">
            <v>15 ans, 8 mois et 6 jours</v>
          </cell>
          <cell r="M116">
            <v>15</v>
          </cell>
          <cell r="N116" t="str">
            <v>11/15</v>
          </cell>
          <cell r="O116" t="str">
            <v>SM</v>
          </cell>
          <cell r="P116" t="str">
            <v>Courchevel</v>
          </cell>
          <cell r="Q116" t="str">
            <v xml:space="preserve">72 rue Ampere </v>
          </cell>
          <cell r="R116">
            <v>38150</v>
          </cell>
          <cell r="S116" t="str">
            <v>Salaize / sanne</v>
          </cell>
          <cell r="T116" t="str">
            <v>3.1</v>
          </cell>
          <cell r="U116" t="str">
            <v>CDI</v>
          </cell>
        </row>
        <row r="117">
          <cell r="A117">
            <v>10503</v>
          </cell>
          <cell r="B117" t="str">
            <v>DAVID PIERRE</v>
          </cell>
          <cell r="C117" t="str">
            <v>H</v>
          </cell>
          <cell r="D117" t="str">
            <v>s</v>
          </cell>
          <cell r="E117" t="str">
            <v>DAVID</v>
          </cell>
          <cell r="F117" t="str">
            <v>PIERRE</v>
          </cell>
          <cell r="G117">
            <v>21740</v>
          </cell>
          <cell r="H117" t="str">
            <v>56 ans, 10 mois et 1 jours</v>
          </cell>
          <cell r="I117">
            <v>56</v>
          </cell>
          <cell r="J117" t="str">
            <v>51/60</v>
          </cell>
          <cell r="K117">
            <v>37326</v>
          </cell>
          <cell r="L117" t="str">
            <v>14 ans, 1 mois et 29 jours</v>
          </cell>
          <cell r="M117">
            <v>14</v>
          </cell>
          <cell r="N117" t="str">
            <v>11/15</v>
          </cell>
          <cell r="O117" t="str">
            <v>CONTRÔLE QUALITÉ</v>
          </cell>
          <cell r="P117" t="str">
            <v>Graphite</v>
          </cell>
          <cell r="T117" t="str">
            <v>2.3</v>
          </cell>
          <cell r="U117" t="str">
            <v>CDI</v>
          </cell>
        </row>
        <row r="118">
          <cell r="A118">
            <v>5387</v>
          </cell>
          <cell r="B118" t="str">
            <v>DEGEORGE CORINNE</v>
          </cell>
          <cell r="C118" t="str">
            <v>F</v>
          </cell>
          <cell r="D118" t="str">
            <v>t</v>
          </cell>
          <cell r="E118" t="str">
            <v>DEGEORGE</v>
          </cell>
          <cell r="F118" t="str">
            <v>CORINNE</v>
          </cell>
          <cell r="G118">
            <v>24741</v>
          </cell>
          <cell r="H118" t="str">
            <v>48 ans, 7 mois et 14 jours</v>
          </cell>
          <cell r="I118">
            <v>48</v>
          </cell>
          <cell r="J118" t="str">
            <v>41/50</v>
          </cell>
          <cell r="K118">
            <v>36938</v>
          </cell>
          <cell r="L118" t="str">
            <v>15 ans, 2 mois et 24 jours</v>
          </cell>
          <cell r="M118">
            <v>15</v>
          </cell>
          <cell r="N118" t="str">
            <v>11/15</v>
          </cell>
          <cell r="O118" t="str">
            <v>SM</v>
          </cell>
          <cell r="P118" t="str">
            <v>Fjord</v>
          </cell>
          <cell r="Q118" t="str">
            <v>Cotaux Lafay</v>
          </cell>
          <cell r="R118">
            <v>69590</v>
          </cell>
          <cell r="S118" t="str">
            <v>LA CHAPELLE SUR COISE</v>
          </cell>
          <cell r="T118" t="str">
            <v>3.1</v>
          </cell>
          <cell r="U118" t="str">
            <v>CDI</v>
          </cell>
        </row>
        <row r="119">
          <cell r="A119">
            <v>15968</v>
          </cell>
          <cell r="B119" t="str">
            <v>DEGRANGE-FERAOUN EMMANUELLE</v>
          </cell>
          <cell r="C119" t="str">
            <v>F</v>
          </cell>
          <cell r="D119" t="str">
            <v>s</v>
          </cell>
          <cell r="E119" t="str">
            <v>DEGRANGE-FERAOUN</v>
          </cell>
          <cell r="F119" t="str">
            <v>EMMANUELLE</v>
          </cell>
          <cell r="G119">
            <v>27392</v>
          </cell>
          <cell r="H119" t="str">
            <v>41 ans, 4 mois et 11 jours</v>
          </cell>
          <cell r="I119">
            <v>41</v>
          </cell>
          <cell r="J119" t="str">
            <v>41/50</v>
          </cell>
          <cell r="K119">
            <v>38489</v>
          </cell>
          <cell r="L119" t="str">
            <v>10 ans, 11 mois et 23 jours</v>
          </cell>
          <cell r="M119">
            <v>10</v>
          </cell>
          <cell r="N119" t="str">
            <v>6/10</v>
          </cell>
          <cell r="O119" t="str">
            <v>Expedition</v>
          </cell>
          <cell r="P119" t="str">
            <v>LOG</v>
          </cell>
          <cell r="T119" t="str">
            <v>2.1</v>
          </cell>
          <cell r="U119" t="str">
            <v>CDI</v>
          </cell>
        </row>
        <row r="120">
          <cell r="A120">
            <v>83635</v>
          </cell>
          <cell r="B120" t="str">
            <v>DEJESUS CAMILLE</v>
          </cell>
          <cell r="C120" t="str">
            <v>F</v>
          </cell>
          <cell r="D120" t="str">
            <v>t</v>
          </cell>
          <cell r="E120" t="str">
            <v>DEJESUS</v>
          </cell>
          <cell r="F120" t="str">
            <v>CAMILLE</v>
          </cell>
          <cell r="G120">
            <v>32991</v>
          </cell>
          <cell r="H120" t="str">
            <v>26 ans, 0 mois et 12 jours</v>
          </cell>
          <cell r="I120">
            <v>26</v>
          </cell>
          <cell r="J120" t="str">
            <v>21/30</v>
          </cell>
          <cell r="K120">
            <v>41722</v>
          </cell>
          <cell r="L120" t="str">
            <v>2 ans, 1 mois et 16 jours</v>
          </cell>
          <cell r="M120">
            <v>2</v>
          </cell>
          <cell r="N120" t="str">
            <v>2/5</v>
          </cell>
          <cell r="O120" t="str">
            <v>SM</v>
          </cell>
          <cell r="P120" t="str">
            <v>Formation G27</v>
          </cell>
          <cell r="U120" t="str">
            <v>CDD</v>
          </cell>
        </row>
        <row r="121">
          <cell r="A121">
            <v>83292</v>
          </cell>
          <cell r="B121" t="str">
            <v>DELAIRE EDOUART</v>
          </cell>
          <cell r="C121" t="str">
            <v>H</v>
          </cell>
          <cell r="D121" t="str">
            <v>t</v>
          </cell>
          <cell r="E121" t="str">
            <v>DELAIRE</v>
          </cell>
          <cell r="F121" t="str">
            <v>EDOUART</v>
          </cell>
          <cell r="G121">
            <v>29669</v>
          </cell>
          <cell r="H121" t="str">
            <v>35 ans, 1 mois et 16 jours</v>
          </cell>
          <cell r="I121">
            <v>35</v>
          </cell>
          <cell r="J121" t="str">
            <v>31/40</v>
          </cell>
          <cell r="K121">
            <v>41640</v>
          </cell>
          <cell r="L121" t="str">
            <v>2 ans, 4 mois et 9 jours</v>
          </cell>
          <cell r="M121">
            <v>2</v>
          </cell>
          <cell r="N121" t="str">
            <v>2/5</v>
          </cell>
          <cell r="Q121" t="str">
            <v>102 boulevard de l'europe</v>
          </cell>
          <cell r="R121">
            <v>69310</v>
          </cell>
          <cell r="S121" t="str">
            <v>Pierre benite</v>
          </cell>
        </row>
        <row r="122">
          <cell r="A122">
            <v>15243</v>
          </cell>
          <cell r="B122" t="str">
            <v>DELAUZUN NATHALIE</v>
          </cell>
          <cell r="C122" t="str">
            <v>F</v>
          </cell>
          <cell r="D122" t="str">
            <v>t</v>
          </cell>
          <cell r="E122" t="str">
            <v>DELAUZUN</v>
          </cell>
          <cell r="F122" t="str">
            <v>NATHALIE</v>
          </cell>
          <cell r="G122">
            <v>24545</v>
          </cell>
          <cell r="H122" t="str">
            <v>49 ans, 1 mois et 26 jours</v>
          </cell>
          <cell r="I122">
            <v>49</v>
          </cell>
          <cell r="J122" t="str">
            <v>41/50</v>
          </cell>
          <cell r="K122">
            <v>38061</v>
          </cell>
          <cell r="L122" t="str">
            <v>12 ans, 1 mois et 25 jours</v>
          </cell>
          <cell r="M122">
            <v>12</v>
          </cell>
          <cell r="N122" t="str">
            <v>11/15</v>
          </cell>
          <cell r="O122" t="str">
            <v>SM</v>
          </cell>
          <cell r="P122" t="str">
            <v>Chamonix</v>
          </cell>
          <cell r="Q122" t="str">
            <v>116 chemin de pilherbe</v>
          </cell>
          <cell r="R122">
            <v>69210</v>
          </cell>
          <cell r="S122" t="str">
            <v>Fleurieu sur arbresle</v>
          </cell>
          <cell r="T122" t="str">
            <v>2.2</v>
          </cell>
          <cell r="U122" t="str">
            <v>CDI</v>
          </cell>
        </row>
        <row r="123">
          <cell r="A123">
            <v>15998</v>
          </cell>
          <cell r="B123" t="str">
            <v>DELLA TORRE VALERIE</v>
          </cell>
          <cell r="C123" t="str">
            <v>F</v>
          </cell>
          <cell r="D123" t="str">
            <v>t</v>
          </cell>
          <cell r="E123" t="str">
            <v>DELLA TORRE</v>
          </cell>
          <cell r="F123" t="str">
            <v>VALERIE</v>
          </cell>
          <cell r="G123">
            <v>25779</v>
          </cell>
          <cell r="H123" t="str">
            <v>45 ans, 9 mois et 10 jours</v>
          </cell>
          <cell r="I123">
            <v>45</v>
          </cell>
          <cell r="J123" t="str">
            <v>41/50</v>
          </cell>
          <cell r="K123">
            <v>38510</v>
          </cell>
          <cell r="L123" t="str">
            <v>10 ans, 11 mois et 3 jours</v>
          </cell>
          <cell r="M123">
            <v>10</v>
          </cell>
          <cell r="N123" t="str">
            <v>6/10</v>
          </cell>
          <cell r="O123" t="str">
            <v>SM</v>
          </cell>
          <cell r="P123" t="str">
            <v>Croco</v>
          </cell>
          <cell r="Q123" t="str">
            <v>28 allée de la claveliere</v>
          </cell>
          <cell r="R123">
            <v>69310</v>
          </cell>
          <cell r="S123" t="str">
            <v>Pierre Benite</v>
          </cell>
          <cell r="T123" t="str">
            <v>2.3</v>
          </cell>
          <cell r="U123" t="str">
            <v>CDI</v>
          </cell>
        </row>
        <row r="124">
          <cell r="A124">
            <v>82325</v>
          </cell>
          <cell r="B124" t="str">
            <v>DELL'AQUILA   CHLOE</v>
          </cell>
          <cell r="C124" t="str">
            <v>F</v>
          </cell>
          <cell r="E124" t="str">
            <v xml:space="preserve">DELL'AQUILA  </v>
          </cell>
          <cell r="F124" t="str">
            <v>CHLOE</v>
          </cell>
          <cell r="G124">
            <v>34200</v>
          </cell>
          <cell r="H124" t="str">
            <v>22 ans, 8 mois et 21 jours</v>
          </cell>
          <cell r="I124">
            <v>22</v>
          </cell>
          <cell r="J124" t="str">
            <v>21/30</v>
          </cell>
          <cell r="K124">
            <v>41372</v>
          </cell>
          <cell r="L124" t="str">
            <v>3 ans, 1 mois et 2 jours</v>
          </cell>
          <cell r="M124">
            <v>3</v>
          </cell>
          <cell r="N124" t="str">
            <v>2/5</v>
          </cell>
          <cell r="O124" t="str">
            <v>SM</v>
          </cell>
          <cell r="P124" t="str">
            <v>Formation G 25</v>
          </cell>
          <cell r="Q124" t="str">
            <v>115 rue de l'Europe</v>
          </cell>
          <cell r="R124">
            <v>1540</v>
          </cell>
          <cell r="S124" t="str">
            <v>Vonnas</v>
          </cell>
        </row>
        <row r="125">
          <cell r="A125">
            <v>10641</v>
          </cell>
          <cell r="B125" t="str">
            <v>DELON DAVID</v>
          </cell>
          <cell r="C125" t="str">
            <v>H</v>
          </cell>
          <cell r="D125" t="str">
            <v>c</v>
          </cell>
          <cell r="E125" t="str">
            <v>DELON</v>
          </cell>
          <cell r="F125" t="str">
            <v>DAVID</v>
          </cell>
          <cell r="G125">
            <v>29209</v>
          </cell>
          <cell r="H125" t="str">
            <v>36 ans, 4 mois et 20 jours</v>
          </cell>
          <cell r="I125">
            <v>36</v>
          </cell>
          <cell r="J125" t="str">
            <v>31/40</v>
          </cell>
          <cell r="K125">
            <v>37398</v>
          </cell>
          <cell r="L125" t="str">
            <v>13 ans, 11 mois et 18 jours</v>
          </cell>
          <cell r="M125">
            <v>13</v>
          </cell>
          <cell r="N125" t="str">
            <v>11/15</v>
          </cell>
          <cell r="O125" t="str">
            <v>COUPEUR</v>
          </cell>
          <cell r="P125" t="str">
            <v>Tosca</v>
          </cell>
          <cell r="Q125" t="str">
            <v>22 route departementale 306</v>
          </cell>
          <cell r="R125">
            <v>69720</v>
          </cell>
          <cell r="S125" t="str">
            <v>Saint bonnet de mure</v>
          </cell>
          <cell r="T125" t="str">
            <v>2.3</v>
          </cell>
          <cell r="U125" t="str">
            <v>CDI</v>
          </cell>
        </row>
        <row r="126">
          <cell r="A126">
            <v>11200</v>
          </cell>
          <cell r="B126" t="str">
            <v>DELORME JEROME</v>
          </cell>
          <cell r="C126" t="str">
            <v>H</v>
          </cell>
          <cell r="D126" t="str">
            <v>t</v>
          </cell>
          <cell r="E126" t="str">
            <v>DELORME</v>
          </cell>
          <cell r="F126" t="str">
            <v>JEROME</v>
          </cell>
          <cell r="G126">
            <v>29708</v>
          </cell>
          <cell r="H126" t="str">
            <v>35 ans, 0 mois et 8 jours</v>
          </cell>
          <cell r="I126">
            <v>35</v>
          </cell>
          <cell r="J126" t="str">
            <v>31/40</v>
          </cell>
          <cell r="K126">
            <v>37683</v>
          </cell>
          <cell r="L126" t="str">
            <v>13 ans, 2 mois et 7 jours</v>
          </cell>
          <cell r="M126">
            <v>13</v>
          </cell>
          <cell r="N126" t="str">
            <v>11/15</v>
          </cell>
          <cell r="O126" t="str">
            <v>SM</v>
          </cell>
          <cell r="P126" t="str">
            <v>Chamonix</v>
          </cell>
          <cell r="T126" t="str">
            <v>2.3</v>
          </cell>
          <cell r="U126" t="str">
            <v>CDI</v>
          </cell>
        </row>
        <row r="127">
          <cell r="A127">
            <v>83180</v>
          </cell>
          <cell r="B127" t="str">
            <v>DEPARIS NEIL</v>
          </cell>
          <cell r="C127" t="str">
            <v>F</v>
          </cell>
          <cell r="D127" t="str">
            <v>s</v>
          </cell>
          <cell r="E127" t="str">
            <v>DEPARIS</v>
          </cell>
          <cell r="F127" t="str">
            <v>NEIL</v>
          </cell>
          <cell r="G127">
            <v>33095</v>
          </cell>
          <cell r="H127" t="str">
            <v>25 ans, 9 mois et 0 jours</v>
          </cell>
          <cell r="I127">
            <v>25</v>
          </cell>
          <cell r="J127" t="str">
            <v>21/30</v>
          </cell>
          <cell r="K127">
            <v>41610</v>
          </cell>
          <cell r="L127" t="str">
            <v>2 ans, 5 mois et 8 jours</v>
          </cell>
          <cell r="M127">
            <v>2</v>
          </cell>
          <cell r="N127" t="str">
            <v>2/5</v>
          </cell>
          <cell r="Q127" t="str">
            <v>Chez Monsieur AUGUSTIN 33 rue René Leynaud</v>
          </cell>
          <cell r="R127">
            <v>69001</v>
          </cell>
          <cell r="S127" t="str">
            <v>Lyon</v>
          </cell>
        </row>
        <row r="128">
          <cell r="A128">
            <v>17580</v>
          </cell>
          <cell r="B128" t="str">
            <v>DEPLAUDE ERIC</v>
          </cell>
          <cell r="C128" t="str">
            <v>H</v>
          </cell>
          <cell r="D128" t="str">
            <v>t</v>
          </cell>
          <cell r="E128" t="str">
            <v>DEPLAUDE</v>
          </cell>
          <cell r="F128" t="str">
            <v>ERIC</v>
          </cell>
          <cell r="G128">
            <v>25793</v>
          </cell>
          <cell r="H128" t="str">
            <v>45 ans, 8 mois et 27 jours</v>
          </cell>
          <cell r="I128">
            <v>45</v>
          </cell>
          <cell r="J128" t="str">
            <v>41/50</v>
          </cell>
          <cell r="K128">
            <v>39266</v>
          </cell>
          <cell r="L128" t="str">
            <v>8 ans, 10 mois et 7 jours</v>
          </cell>
          <cell r="M128">
            <v>8</v>
          </cell>
          <cell r="N128" t="str">
            <v>6/10</v>
          </cell>
          <cell r="O128" t="str">
            <v>SM</v>
          </cell>
          <cell r="P128" t="str">
            <v>Fjord</v>
          </cell>
          <cell r="Q128" t="str">
            <v>37 rue du docteur carrez</v>
          </cell>
          <cell r="R128">
            <v>69440</v>
          </cell>
          <cell r="S128" t="str">
            <v>Mornant</v>
          </cell>
          <cell r="T128" t="str">
            <v>2.1</v>
          </cell>
          <cell r="U128" t="str">
            <v>CDI</v>
          </cell>
        </row>
        <row r="129">
          <cell r="A129">
            <v>18575</v>
          </cell>
          <cell r="B129" t="str">
            <v>DERAIL CATHERINE</v>
          </cell>
          <cell r="C129" t="str">
            <v>F</v>
          </cell>
          <cell r="D129" t="str">
            <v>s</v>
          </cell>
          <cell r="E129" t="str">
            <v>DERAIL</v>
          </cell>
          <cell r="F129" t="str">
            <v>CATHERINE</v>
          </cell>
          <cell r="G129">
            <v>28075</v>
          </cell>
          <cell r="H129" t="str">
            <v>39 ans, 5 mois et 29 jours</v>
          </cell>
          <cell r="I129">
            <v>39</v>
          </cell>
          <cell r="J129" t="str">
            <v>31/40</v>
          </cell>
          <cell r="K129">
            <v>39629</v>
          </cell>
          <cell r="L129" t="str">
            <v>7 ans, 10 mois et 10 jours</v>
          </cell>
          <cell r="M129">
            <v>7</v>
          </cell>
          <cell r="N129" t="str">
            <v>6/10</v>
          </cell>
          <cell r="O129" t="str">
            <v>RESP METHODE</v>
          </cell>
          <cell r="P129" t="str">
            <v>HSE</v>
          </cell>
          <cell r="Q129" t="str">
            <v>28 avenue des frere lumiere</v>
          </cell>
          <cell r="R129">
            <v>69008</v>
          </cell>
          <cell r="S129" t="str">
            <v>Lyon</v>
          </cell>
          <cell r="T129" t="str">
            <v>4.3</v>
          </cell>
          <cell r="U129" t="str">
            <v>CDI</v>
          </cell>
        </row>
        <row r="130">
          <cell r="A130">
            <v>15658</v>
          </cell>
          <cell r="B130" t="str">
            <v>DESROCHE EMILIE</v>
          </cell>
          <cell r="C130" t="str">
            <v>F</v>
          </cell>
          <cell r="D130" t="str">
            <v>t</v>
          </cell>
          <cell r="E130" t="str">
            <v>DESROCHE</v>
          </cell>
          <cell r="F130" t="str">
            <v>EMILIE</v>
          </cell>
          <cell r="G130">
            <v>32146</v>
          </cell>
          <cell r="H130" t="str">
            <v>28 ans, 4 mois et 6 jours</v>
          </cell>
          <cell r="I130">
            <v>28</v>
          </cell>
          <cell r="J130" t="str">
            <v>21/30</v>
          </cell>
          <cell r="K130">
            <v>40269</v>
          </cell>
          <cell r="L130" t="str">
            <v>6 ans, 1 mois et 9 jours</v>
          </cell>
          <cell r="M130">
            <v>6</v>
          </cell>
          <cell r="N130" t="str">
            <v>6/10</v>
          </cell>
          <cell r="O130" t="str">
            <v>SM</v>
          </cell>
          <cell r="P130" t="str">
            <v>Evercalf</v>
          </cell>
          <cell r="Q130" t="str">
            <v>12 lotissement les quatre vents</v>
          </cell>
          <cell r="R130">
            <v>69700</v>
          </cell>
          <cell r="S130" t="str">
            <v xml:space="preserve"> ST ANDEOL LE CHÂTEAU </v>
          </cell>
          <cell r="T130" t="str">
            <v>2.2</v>
          </cell>
          <cell r="U130" t="str">
            <v>CDI</v>
          </cell>
        </row>
        <row r="131">
          <cell r="A131">
            <v>83609</v>
          </cell>
          <cell r="B131" t="str">
            <v>DEVAL CEDRIC</v>
          </cell>
          <cell r="C131" t="str">
            <v>H</v>
          </cell>
          <cell r="D131" t="str">
            <v>s</v>
          </cell>
          <cell r="E131" t="str">
            <v>DEVAL</v>
          </cell>
          <cell r="F131" t="str">
            <v>CEDRIC</v>
          </cell>
          <cell r="G131">
            <v>32339</v>
          </cell>
          <cell r="H131" t="str">
            <v>27 ans, 9 mois et 25 jours</v>
          </cell>
          <cell r="I131">
            <v>27</v>
          </cell>
          <cell r="J131" t="str">
            <v>21/30</v>
          </cell>
          <cell r="K131">
            <v>41736</v>
          </cell>
          <cell r="L131" t="str">
            <v>2 ans, 1 mois et 3 jours</v>
          </cell>
          <cell r="M131">
            <v>2</v>
          </cell>
          <cell r="N131" t="str">
            <v>2/5</v>
          </cell>
          <cell r="O131" t="str">
            <v>SM</v>
          </cell>
          <cell r="P131" t="str">
            <v>Formation G27</v>
          </cell>
          <cell r="U131" t="str">
            <v>CDD</v>
          </cell>
        </row>
        <row r="132">
          <cell r="A132">
            <v>10621</v>
          </cell>
          <cell r="B132" t="str">
            <v>DJEZZAR SALIM</v>
          </cell>
          <cell r="C132" t="str">
            <v>H</v>
          </cell>
          <cell r="D132" t="str">
            <v>c</v>
          </cell>
          <cell r="E132" t="str">
            <v>DJEZZAR</v>
          </cell>
          <cell r="F132" t="str">
            <v>SALIM</v>
          </cell>
          <cell r="G132">
            <v>28388</v>
          </cell>
          <cell r="H132" t="str">
            <v>38 ans, 7 mois et 20 jours</v>
          </cell>
          <cell r="I132">
            <v>38</v>
          </cell>
          <cell r="J132" t="str">
            <v>31/40</v>
          </cell>
          <cell r="K132">
            <v>37383</v>
          </cell>
          <cell r="L132" t="str">
            <v>14 ans, 0 mois et 3 jours</v>
          </cell>
          <cell r="M132">
            <v>14</v>
          </cell>
          <cell r="N132" t="str">
            <v>11/15</v>
          </cell>
          <cell r="O132" t="str">
            <v>ENC</v>
          </cell>
          <cell r="P132" t="str">
            <v>Saphir</v>
          </cell>
          <cell r="Q132" t="str">
            <v>22 rue ste anne de Baraban</v>
          </cell>
          <cell r="R132">
            <v>69003</v>
          </cell>
          <cell r="S132" t="str">
            <v>Lyon</v>
          </cell>
          <cell r="T132" t="str">
            <v>4.1</v>
          </cell>
          <cell r="U132" t="str">
            <v>CDI</v>
          </cell>
        </row>
        <row r="133">
          <cell r="A133">
            <v>20162</v>
          </cell>
          <cell r="B133" t="str">
            <v>DOLBEAU CHARLOTTE</v>
          </cell>
          <cell r="C133" t="str">
            <v>F</v>
          </cell>
          <cell r="D133" t="str">
            <v>t</v>
          </cell>
          <cell r="E133" t="str">
            <v>DOLBEAU</v>
          </cell>
          <cell r="F133" t="str">
            <v>CHARLOTTE</v>
          </cell>
          <cell r="G133">
            <v>31517</v>
          </cell>
          <cell r="H133" t="str">
            <v>30 ans, 0 mois et 25 jours</v>
          </cell>
          <cell r="I133">
            <v>30</v>
          </cell>
          <cell r="J133" t="str">
            <v>21/30</v>
          </cell>
          <cell r="L133" t="str">
            <v>116 ans, 4 mois et 10 jours</v>
          </cell>
          <cell r="M133">
            <v>116</v>
          </cell>
          <cell r="N133" t="str">
            <v>26 et plus</v>
          </cell>
          <cell r="O133" t="str">
            <v>SM</v>
          </cell>
          <cell r="P133" t="str">
            <v>Fjord</v>
          </cell>
          <cell r="Q133" t="str">
            <v>5 rue du griffon</v>
          </cell>
          <cell r="R133">
            <v>69001</v>
          </cell>
          <cell r="S133" t="str">
            <v>Lyon</v>
          </cell>
          <cell r="T133" t="str">
            <v>2.1</v>
          </cell>
          <cell r="U133" t="str">
            <v>CDI</v>
          </cell>
        </row>
        <row r="134">
          <cell r="A134">
            <v>17400</v>
          </cell>
          <cell r="B134" t="str">
            <v>DOLLINGER MARION</v>
          </cell>
          <cell r="C134" t="str">
            <v>F</v>
          </cell>
          <cell r="D134" t="str">
            <v>c</v>
          </cell>
          <cell r="E134" t="str">
            <v>DOLLINGER</v>
          </cell>
          <cell r="F134" t="str">
            <v>MARION</v>
          </cell>
          <cell r="G134">
            <v>30197</v>
          </cell>
          <cell r="H134" t="str">
            <v>33 ans, 8 mois et 7 jours</v>
          </cell>
          <cell r="I134">
            <v>33</v>
          </cell>
          <cell r="J134" t="str">
            <v>31/40</v>
          </cell>
          <cell r="K134">
            <v>39636</v>
          </cell>
          <cell r="L134" t="str">
            <v>7 ans, 10 mois et 3 jours</v>
          </cell>
          <cell r="M134">
            <v>7</v>
          </cell>
          <cell r="N134" t="str">
            <v>6/10</v>
          </cell>
          <cell r="O134" t="str">
            <v>REPARATION</v>
          </cell>
          <cell r="P134" t="str">
            <v>Tosca</v>
          </cell>
          <cell r="Q134" t="str">
            <v>57 rue massena</v>
          </cell>
          <cell r="R134">
            <v>69006</v>
          </cell>
          <cell r="S134" t="str">
            <v>Lyon</v>
          </cell>
          <cell r="T134" t="str">
            <v>2.1</v>
          </cell>
          <cell r="U134" t="str">
            <v>CDI</v>
          </cell>
        </row>
        <row r="135">
          <cell r="A135">
            <v>17586</v>
          </cell>
          <cell r="B135" t="str">
            <v>DOUMI ILHEM</v>
          </cell>
          <cell r="C135" t="str">
            <v>F</v>
          </cell>
          <cell r="D135" t="str">
            <v>t</v>
          </cell>
          <cell r="E135" t="str">
            <v>DOUMI</v>
          </cell>
          <cell r="F135" t="str">
            <v>ILHEM</v>
          </cell>
          <cell r="G135">
            <v>29779</v>
          </cell>
          <cell r="H135" t="str">
            <v>34 ans, 9 mois et 28 jours</v>
          </cell>
          <cell r="I135">
            <v>34</v>
          </cell>
          <cell r="J135" t="str">
            <v>31/40</v>
          </cell>
          <cell r="K135">
            <v>39266</v>
          </cell>
          <cell r="L135" t="str">
            <v>8 ans, 10 mois et 7 jours</v>
          </cell>
          <cell r="M135">
            <v>8</v>
          </cell>
          <cell r="N135" t="str">
            <v>6/10</v>
          </cell>
          <cell r="O135" t="str">
            <v>SM</v>
          </cell>
          <cell r="P135" t="str">
            <v>Barenia</v>
          </cell>
          <cell r="T135" t="str">
            <v>2.1</v>
          </cell>
          <cell r="U135" t="str">
            <v>CDI</v>
          </cell>
          <cell r="V135" t="str">
            <v>cp</v>
          </cell>
        </row>
        <row r="136">
          <cell r="A136">
            <v>85224</v>
          </cell>
          <cell r="B136" t="str">
            <v>DROT MARIE</v>
          </cell>
          <cell r="C136" t="str">
            <v>f</v>
          </cell>
          <cell r="D136" t="str">
            <v>t</v>
          </cell>
          <cell r="E136" t="str">
            <v>DROT</v>
          </cell>
          <cell r="F136" t="str">
            <v>MARIE</v>
          </cell>
          <cell r="G136">
            <v>30068</v>
          </cell>
          <cell r="K136">
            <v>42114</v>
          </cell>
          <cell r="P136" t="str">
            <v>Barenia</v>
          </cell>
        </row>
        <row r="137">
          <cell r="A137">
            <v>20048</v>
          </cell>
          <cell r="B137" t="str">
            <v>DUBANCHET - LACROIX STEPHANIE</v>
          </cell>
          <cell r="C137" t="str">
            <v>F</v>
          </cell>
          <cell r="D137" t="str">
            <v>t</v>
          </cell>
          <cell r="E137" t="str">
            <v>DUBANCHET - LACROIX</v>
          </cell>
          <cell r="F137" t="str">
            <v>STEPHANIE</v>
          </cell>
          <cell r="G137">
            <v>30076</v>
          </cell>
          <cell r="H137" t="str">
            <v>34 ans, 0 mois et 5 jours</v>
          </cell>
          <cell r="I137">
            <v>34</v>
          </cell>
          <cell r="J137" t="str">
            <v>31/40</v>
          </cell>
          <cell r="K137">
            <v>40179</v>
          </cell>
          <cell r="L137" t="str">
            <v>6 ans, 4 mois et 9 jours</v>
          </cell>
          <cell r="M137">
            <v>6</v>
          </cell>
          <cell r="N137" t="str">
            <v>6/10</v>
          </cell>
          <cell r="O137" t="str">
            <v>SM</v>
          </cell>
          <cell r="P137" t="str">
            <v>croco</v>
          </cell>
          <cell r="Q137" t="str">
            <v>6 rue de la gervonde</v>
          </cell>
          <cell r="R137">
            <v>38440</v>
          </cell>
          <cell r="S137" t="str">
            <v>Saint jean de bournay</v>
          </cell>
          <cell r="T137" t="str">
            <v>2.2</v>
          </cell>
          <cell r="U137" t="str">
            <v>CDI</v>
          </cell>
        </row>
        <row r="138">
          <cell r="A138">
            <v>4938</v>
          </cell>
          <cell r="B138" t="str">
            <v>DUBOIS CELINE</v>
          </cell>
          <cell r="C138" t="str">
            <v>F</v>
          </cell>
          <cell r="D138" t="str">
            <v>t</v>
          </cell>
          <cell r="E138" t="str">
            <v>DUBOIS</v>
          </cell>
          <cell r="F138" t="str">
            <v>CELINE</v>
          </cell>
          <cell r="G138">
            <v>25647</v>
          </cell>
          <cell r="H138" t="str">
            <v>46 ans, 1 mois et 20 jours</v>
          </cell>
          <cell r="I138">
            <v>46</v>
          </cell>
          <cell r="J138" t="str">
            <v>41/50</v>
          </cell>
          <cell r="K138">
            <v>32797</v>
          </cell>
          <cell r="L138" t="str">
            <v>26 ans, 6 mois et 24 jours</v>
          </cell>
          <cell r="M138">
            <v>26</v>
          </cell>
          <cell r="N138" t="str">
            <v>26 et plus</v>
          </cell>
          <cell r="O138" t="str">
            <v>SM</v>
          </cell>
          <cell r="P138" t="str">
            <v>support table</v>
          </cell>
          <cell r="Q138" t="str">
            <v>10 rue de la giraudiere</v>
          </cell>
          <cell r="R138">
            <v>69530</v>
          </cell>
          <cell r="S138" t="str">
            <v>Brignais</v>
          </cell>
          <cell r="T138" t="str">
            <v>3.2</v>
          </cell>
          <cell r="U138" t="str">
            <v>CDI</v>
          </cell>
        </row>
        <row r="139">
          <cell r="A139">
            <v>16621</v>
          </cell>
          <cell r="B139" t="str">
            <v>DUC CORALIE</v>
          </cell>
          <cell r="C139" t="str">
            <v>F</v>
          </cell>
          <cell r="D139" t="str">
            <v>t</v>
          </cell>
          <cell r="E139" t="str">
            <v>DUC</v>
          </cell>
          <cell r="F139" t="str">
            <v>CORALIE</v>
          </cell>
          <cell r="G139">
            <v>27774</v>
          </cell>
          <cell r="H139" t="str">
            <v>40 ans, 3 mois et 25 jours</v>
          </cell>
          <cell r="I139">
            <v>40</v>
          </cell>
          <cell r="J139" t="str">
            <v>31/40</v>
          </cell>
          <cell r="K139">
            <v>38775</v>
          </cell>
          <cell r="L139" t="str">
            <v>10 ans, 2 mois et 13 jours</v>
          </cell>
          <cell r="M139">
            <v>10</v>
          </cell>
          <cell r="N139" t="str">
            <v>6/10</v>
          </cell>
          <cell r="O139" t="str">
            <v>SM</v>
          </cell>
          <cell r="P139" t="str">
            <v>Chamonix</v>
          </cell>
          <cell r="Q139" t="str">
            <v xml:space="preserve">84 route de l'indépendance </v>
          </cell>
          <cell r="R139">
            <v>69590</v>
          </cell>
          <cell r="S139" t="str">
            <v>Larajasse</v>
          </cell>
          <cell r="T139" t="str">
            <v>2.3</v>
          </cell>
          <cell r="U139" t="str">
            <v>CDI</v>
          </cell>
        </row>
        <row r="140">
          <cell r="A140" t="str">
            <v>Saphir21</v>
          </cell>
          <cell r="B140" t="str">
            <v>DUMAY MAXIME</v>
          </cell>
          <cell r="C140" t="str">
            <v>H</v>
          </cell>
          <cell r="D140" t="str">
            <v>c</v>
          </cell>
          <cell r="E140" t="str">
            <v>DUMAY</v>
          </cell>
          <cell r="F140" t="str">
            <v>MAXIME</v>
          </cell>
          <cell r="G140">
            <v>27911</v>
          </cell>
          <cell r="H140" t="str">
            <v>39 ans, 11 mois et 9 jours</v>
          </cell>
          <cell r="I140">
            <v>39</v>
          </cell>
          <cell r="J140" t="str">
            <v>31/40</v>
          </cell>
          <cell r="K140">
            <v>40589</v>
          </cell>
          <cell r="L140" t="str">
            <v>5 ans, 2 mois et 25 jours</v>
          </cell>
          <cell r="M140">
            <v>5</v>
          </cell>
          <cell r="N140" t="str">
            <v>2/5</v>
          </cell>
          <cell r="O140" t="str">
            <v>ENC</v>
          </cell>
          <cell r="P140" t="str">
            <v>graphite</v>
          </cell>
          <cell r="Q140" t="str">
            <v>42 impasse du tonkin</v>
          </cell>
          <cell r="R140">
            <v>69290</v>
          </cell>
          <cell r="S140" t="str">
            <v>Craponne</v>
          </cell>
          <cell r="T140" t="str">
            <v>4.3</v>
          </cell>
          <cell r="U140" t="str">
            <v>CDI</v>
          </cell>
        </row>
        <row r="141">
          <cell r="A141">
            <v>15356</v>
          </cell>
          <cell r="B141" t="str">
            <v>DUMONT FLORENCE</v>
          </cell>
          <cell r="C141" t="str">
            <v>F</v>
          </cell>
          <cell r="D141" t="str">
            <v>t</v>
          </cell>
          <cell r="E141" t="str">
            <v>DUMONT</v>
          </cell>
          <cell r="F141" t="str">
            <v>FLORENCE</v>
          </cell>
          <cell r="G141">
            <v>26196</v>
          </cell>
          <cell r="H141" t="str">
            <v>44 ans, 7 mois et 20 jours</v>
          </cell>
          <cell r="I141">
            <v>44</v>
          </cell>
          <cell r="J141" t="str">
            <v>41/50</v>
          </cell>
          <cell r="K141">
            <v>38127</v>
          </cell>
          <cell r="L141" t="str">
            <v>11 ans, 11 mois et 20 jours</v>
          </cell>
          <cell r="M141">
            <v>11</v>
          </cell>
          <cell r="N141" t="str">
            <v>11/15</v>
          </cell>
          <cell r="O141" t="str">
            <v>SM</v>
          </cell>
          <cell r="P141" t="str">
            <v>Chamonix</v>
          </cell>
          <cell r="Q141" t="str">
            <v>93 allée de thuyas</v>
          </cell>
          <cell r="R141">
            <v>38200</v>
          </cell>
          <cell r="S141" t="str">
            <v>Vienne</v>
          </cell>
          <cell r="T141" t="str">
            <v>3.3</v>
          </cell>
          <cell r="U141" t="str">
            <v>CDI</v>
          </cell>
        </row>
        <row r="142">
          <cell r="A142">
            <v>1604</v>
          </cell>
          <cell r="B142" t="str">
            <v>DUMOULIN ELODIE</v>
          </cell>
          <cell r="C142" t="str">
            <v>F</v>
          </cell>
          <cell r="D142" t="str">
            <v>t</v>
          </cell>
          <cell r="E142" t="str">
            <v>DUMOULIN</v>
          </cell>
          <cell r="F142" t="str">
            <v>ELODIE</v>
          </cell>
          <cell r="G142">
            <v>28643</v>
          </cell>
          <cell r="H142" t="str">
            <v>37 ans, 11 mois et 8 jours</v>
          </cell>
          <cell r="I142">
            <v>37</v>
          </cell>
          <cell r="J142" t="str">
            <v>31/40</v>
          </cell>
          <cell r="K142">
            <v>36251</v>
          </cell>
          <cell r="L142" t="str">
            <v>17 ans, 1 mois et 9 jours</v>
          </cell>
          <cell r="M142">
            <v>17</v>
          </cell>
          <cell r="N142" t="str">
            <v>16/20</v>
          </cell>
          <cell r="O142" t="str">
            <v>SM</v>
          </cell>
          <cell r="P142" t="str">
            <v>Croco</v>
          </cell>
          <cell r="Q142" t="str">
            <v>6 allée longchene</v>
          </cell>
          <cell r="R142">
            <v>69230</v>
          </cell>
          <cell r="S142" t="str">
            <v>Saint genis laval</v>
          </cell>
          <cell r="T142" t="str">
            <v>2.3</v>
          </cell>
          <cell r="U142" t="str">
            <v>CDI</v>
          </cell>
        </row>
        <row r="143">
          <cell r="A143">
            <v>16617</v>
          </cell>
          <cell r="B143" t="str">
            <v>DUPART PIA</v>
          </cell>
          <cell r="C143" t="str">
            <v>F</v>
          </cell>
          <cell r="D143" t="str">
            <v>t</v>
          </cell>
          <cell r="E143" t="str">
            <v>DUPART</v>
          </cell>
          <cell r="F143" t="str">
            <v>PIA</v>
          </cell>
          <cell r="G143">
            <v>29186</v>
          </cell>
          <cell r="H143" t="str">
            <v>36 ans, 5 mois et 13 jours</v>
          </cell>
          <cell r="I143">
            <v>36</v>
          </cell>
          <cell r="J143" t="str">
            <v>31/40</v>
          </cell>
          <cell r="K143">
            <v>38775</v>
          </cell>
          <cell r="L143" t="str">
            <v>10 ans, 2 mois et 13 jours</v>
          </cell>
          <cell r="M143">
            <v>10</v>
          </cell>
          <cell r="N143" t="str">
            <v>6/10</v>
          </cell>
          <cell r="O143" t="str">
            <v>SM</v>
          </cell>
          <cell r="P143" t="str">
            <v>Croco</v>
          </cell>
          <cell r="Q143" t="str">
            <v>1B route du Mouchetier</v>
          </cell>
          <cell r="R143">
            <v>69510</v>
          </cell>
          <cell r="S143" t="str">
            <v>Messimy</v>
          </cell>
          <cell r="T143" t="str">
            <v>2.3</v>
          </cell>
          <cell r="U143" t="str">
            <v>CDI</v>
          </cell>
        </row>
        <row r="144">
          <cell r="A144">
            <v>17697</v>
          </cell>
          <cell r="B144" t="str">
            <v>DURAND REMI</v>
          </cell>
          <cell r="C144" t="str">
            <v>H</v>
          </cell>
          <cell r="D144" t="str">
            <v>c</v>
          </cell>
          <cell r="E144" t="str">
            <v>DURAND</v>
          </cell>
          <cell r="F144" t="str">
            <v>REMI</v>
          </cell>
          <cell r="G144">
            <v>30541</v>
          </cell>
          <cell r="H144" t="str">
            <v>32 ans, 8 mois et 27 jours</v>
          </cell>
          <cell r="I144">
            <v>32</v>
          </cell>
          <cell r="J144" t="str">
            <v>31/40</v>
          </cell>
          <cell r="K144">
            <v>39328</v>
          </cell>
          <cell r="L144" t="str">
            <v>8 ans, 8 mois et 7 jours</v>
          </cell>
          <cell r="M144">
            <v>8</v>
          </cell>
          <cell r="N144" t="str">
            <v>6/10</v>
          </cell>
          <cell r="O144" t="str">
            <v>REPARATION</v>
          </cell>
          <cell r="P144" t="str">
            <v>Iris</v>
          </cell>
          <cell r="T144" t="str">
            <v>2.1</v>
          </cell>
          <cell r="U144" t="str">
            <v>CDI</v>
          </cell>
        </row>
        <row r="145">
          <cell r="A145">
            <v>17325</v>
          </cell>
          <cell r="B145" t="str">
            <v>DUREPAIRE CEDRIC</v>
          </cell>
          <cell r="C145" t="str">
            <v>H</v>
          </cell>
          <cell r="D145" t="str">
            <v>s</v>
          </cell>
          <cell r="E145" t="str">
            <v>DUREPAIRE</v>
          </cell>
          <cell r="F145" t="str">
            <v>CEDRIC</v>
          </cell>
          <cell r="G145">
            <v>29579</v>
          </cell>
          <cell r="H145" t="str">
            <v>35 ans, 4 mois et 16 jours</v>
          </cell>
          <cell r="I145">
            <v>35</v>
          </cell>
          <cell r="J145" t="str">
            <v>31/40</v>
          </cell>
          <cell r="K145">
            <v>39056</v>
          </cell>
          <cell r="L145" t="str">
            <v>9 ans, 5 mois et 5 jours</v>
          </cell>
          <cell r="M145">
            <v>9</v>
          </cell>
          <cell r="N145" t="str">
            <v>6/10</v>
          </cell>
          <cell r="O145" t="str">
            <v>MAINTENANCE</v>
          </cell>
          <cell r="P145" t="str">
            <v>Maintenance</v>
          </cell>
          <cell r="T145" t="str">
            <v>2.2</v>
          </cell>
          <cell r="U145" t="str">
            <v>CDI</v>
          </cell>
          <cell r="W145" t="str">
            <v>x</v>
          </cell>
        </row>
        <row r="146">
          <cell r="A146">
            <v>4523</v>
          </cell>
          <cell r="B146" t="str">
            <v>DUSSURGEY AGNES</v>
          </cell>
          <cell r="C146" t="str">
            <v>F</v>
          </cell>
          <cell r="D146" t="str">
            <v>t</v>
          </cell>
          <cell r="E146" t="str">
            <v>DUSSURGEY</v>
          </cell>
          <cell r="F146" t="str">
            <v>AGNES</v>
          </cell>
          <cell r="G146">
            <v>23519</v>
          </cell>
          <cell r="H146" t="str">
            <v>51 ans, 11 mois et 18 jours</v>
          </cell>
          <cell r="I146">
            <v>51</v>
          </cell>
          <cell r="J146" t="str">
            <v>51/60</v>
          </cell>
          <cell r="K146">
            <v>34029</v>
          </cell>
          <cell r="L146" t="str">
            <v>23 ans, 2 mois et 9 jours</v>
          </cell>
          <cell r="M146">
            <v>23</v>
          </cell>
          <cell r="N146" t="str">
            <v>21/25</v>
          </cell>
          <cell r="O146" t="str">
            <v>MECANICIENNE</v>
          </cell>
          <cell r="P146" t="str">
            <v>Swift</v>
          </cell>
          <cell r="Q146" t="str">
            <v>Le pavé</v>
          </cell>
          <cell r="R146">
            <v>69440</v>
          </cell>
          <cell r="S146" t="str">
            <v>Sainte catherine</v>
          </cell>
          <cell r="T146" t="str">
            <v>3.2</v>
          </cell>
          <cell r="U146" t="str">
            <v>CDI</v>
          </cell>
          <cell r="W146" t="str">
            <v>x?</v>
          </cell>
        </row>
        <row r="147">
          <cell r="A147">
            <v>10888</v>
          </cell>
          <cell r="B147" t="str">
            <v>DUSSURGEY JEAN PAUL</v>
          </cell>
          <cell r="C147" t="str">
            <v>H</v>
          </cell>
          <cell r="D147" t="str">
            <v>c</v>
          </cell>
          <cell r="E147" t="str">
            <v>DUSSURGEY</v>
          </cell>
          <cell r="F147" t="str">
            <v>JEAN PAUL</v>
          </cell>
          <cell r="G147">
            <v>22319</v>
          </cell>
          <cell r="H147" t="str">
            <v>55 ans, 3 mois et 3 jours</v>
          </cell>
          <cell r="I147">
            <v>55</v>
          </cell>
          <cell r="J147" t="str">
            <v>51/60</v>
          </cell>
          <cell r="K147">
            <v>37515</v>
          </cell>
          <cell r="L147" t="str">
            <v>13 ans, 7 mois et 24 jours</v>
          </cell>
          <cell r="M147">
            <v>13</v>
          </cell>
          <cell r="N147" t="str">
            <v>11/15</v>
          </cell>
          <cell r="O147" t="str">
            <v>PREPA COUPE</v>
          </cell>
          <cell r="P147" t="str">
            <v>Graphite</v>
          </cell>
          <cell r="Q147" t="str">
            <v>Le pavé</v>
          </cell>
          <cell r="R147">
            <v>69440</v>
          </cell>
          <cell r="S147" t="str">
            <v>Sainte catherine</v>
          </cell>
          <cell r="T147" t="str">
            <v>2.3</v>
          </cell>
          <cell r="U147" t="str">
            <v>CDI</v>
          </cell>
        </row>
        <row r="148">
          <cell r="A148">
            <v>82702</v>
          </cell>
          <cell r="B148" t="str">
            <v>DUVERNEUIL MARINE</v>
          </cell>
          <cell r="C148" t="str">
            <v>F</v>
          </cell>
          <cell r="E148" t="str">
            <v>DUVERNEUIL</v>
          </cell>
          <cell r="F148" t="str">
            <v>MARINE</v>
          </cell>
          <cell r="G148">
            <v>32882</v>
          </cell>
          <cell r="H148" t="str">
            <v>26 ans, 4 mois et 1 jours</v>
          </cell>
          <cell r="I148">
            <v>26</v>
          </cell>
          <cell r="J148" t="str">
            <v>21/30</v>
          </cell>
          <cell r="K148">
            <v>41463</v>
          </cell>
          <cell r="L148" t="str">
            <v>2 ans, 10 mois et 2 jours</v>
          </cell>
          <cell r="M148">
            <v>2</v>
          </cell>
          <cell r="N148" t="str">
            <v>2/5</v>
          </cell>
          <cell r="O148" t="str">
            <v>SM</v>
          </cell>
          <cell r="P148" t="str">
            <v>gulliver</v>
          </cell>
          <cell r="Q148" t="str">
            <v>48 chemin du putet</v>
          </cell>
          <cell r="R148">
            <v>69230</v>
          </cell>
          <cell r="S148" t="str">
            <v>Saint genis laval</v>
          </cell>
          <cell r="T148" t="str">
            <v>gulliver</v>
          </cell>
          <cell r="U148" t="str">
            <v>CDD</v>
          </cell>
        </row>
        <row r="149">
          <cell r="A149">
            <v>2608</v>
          </cell>
          <cell r="B149" t="str">
            <v>EL MAHRAD NEZHA</v>
          </cell>
          <cell r="C149" t="str">
            <v>F</v>
          </cell>
          <cell r="D149" t="str">
            <v>t</v>
          </cell>
          <cell r="E149" t="str">
            <v>EL MAHRAD</v>
          </cell>
          <cell r="F149" t="str">
            <v>NEZHA</v>
          </cell>
          <cell r="G149">
            <v>27738</v>
          </cell>
          <cell r="H149" t="str">
            <v>40 ans, 5 mois et 0 jours</v>
          </cell>
          <cell r="I149">
            <v>40</v>
          </cell>
          <cell r="J149" t="str">
            <v>31/40</v>
          </cell>
          <cell r="K149">
            <v>35521</v>
          </cell>
          <cell r="L149" t="str">
            <v>19 ans, 1 mois et 9 jours</v>
          </cell>
          <cell r="M149">
            <v>19</v>
          </cell>
          <cell r="N149" t="str">
            <v>16/20</v>
          </cell>
          <cell r="O149" t="str">
            <v>SM</v>
          </cell>
          <cell r="P149" t="str">
            <v>Barenia</v>
          </cell>
          <cell r="Q149" t="str">
            <v>4 plan des aures</v>
          </cell>
          <cell r="R149">
            <v>38780</v>
          </cell>
          <cell r="S149" t="str">
            <v>Pont eveque</v>
          </cell>
          <cell r="T149" t="str">
            <v>2.3</v>
          </cell>
          <cell r="U149" t="str">
            <v>CDI</v>
          </cell>
        </row>
        <row r="150">
          <cell r="A150">
            <v>18267</v>
          </cell>
          <cell r="B150" t="str">
            <v>ELIBAL AYGUN SELCAN</v>
          </cell>
          <cell r="C150" t="str">
            <v>F</v>
          </cell>
          <cell r="D150" t="str">
            <v>t</v>
          </cell>
          <cell r="E150" t="str">
            <v>ELIBAL AYGUN</v>
          </cell>
          <cell r="F150" t="str">
            <v>SELCAN</v>
          </cell>
          <cell r="G150">
            <v>32809</v>
          </cell>
          <cell r="H150" t="str">
            <v>26 ans, 6 mois et 12 jours</v>
          </cell>
          <cell r="I150">
            <v>26</v>
          </cell>
          <cell r="J150" t="str">
            <v>21/30</v>
          </cell>
          <cell r="K150">
            <v>39510</v>
          </cell>
          <cell r="L150" t="str">
            <v>8 ans, 2 mois et 7 jours</v>
          </cell>
          <cell r="M150">
            <v>8</v>
          </cell>
          <cell r="N150" t="str">
            <v>6/10</v>
          </cell>
          <cell r="O150" t="str">
            <v>MECANICIENNE</v>
          </cell>
          <cell r="P150" t="str">
            <v>Courchevel</v>
          </cell>
          <cell r="Q150" t="str">
            <v>6 rue yves Farges</v>
          </cell>
          <cell r="R150">
            <v>69700</v>
          </cell>
          <cell r="S150" t="str">
            <v>Givors</v>
          </cell>
          <cell r="T150" t="str">
            <v>2.2</v>
          </cell>
          <cell r="U150" t="str">
            <v>CDI</v>
          </cell>
        </row>
        <row r="151">
          <cell r="A151">
            <v>15245</v>
          </cell>
          <cell r="B151" t="str">
            <v>ERNY CINTHIA</v>
          </cell>
          <cell r="C151" t="str">
            <v>F</v>
          </cell>
          <cell r="D151" t="str">
            <v>t</v>
          </cell>
          <cell r="E151" t="str">
            <v>ERNY</v>
          </cell>
          <cell r="F151" t="str">
            <v>CINTHIA</v>
          </cell>
          <cell r="G151">
            <v>30476</v>
          </cell>
          <cell r="H151" t="str">
            <v>32 ans, 11 mois et 1 jours</v>
          </cell>
          <cell r="I151">
            <v>32</v>
          </cell>
          <cell r="J151" t="str">
            <v>31/40</v>
          </cell>
          <cell r="K151">
            <v>38061</v>
          </cell>
          <cell r="L151" t="str">
            <v>12 ans, 1 mois et 25 jours</v>
          </cell>
          <cell r="M151">
            <v>12</v>
          </cell>
          <cell r="N151" t="str">
            <v>11/15</v>
          </cell>
          <cell r="O151" t="str">
            <v>SM</v>
          </cell>
          <cell r="P151" t="str">
            <v>Barenia</v>
          </cell>
          <cell r="Q151" t="str">
            <v>10 rue voltaire</v>
          </cell>
          <cell r="R151">
            <v>69310</v>
          </cell>
          <cell r="S151" t="str">
            <v>Pierre benite</v>
          </cell>
          <cell r="T151" t="str">
            <v>3.1</v>
          </cell>
          <cell r="U151" t="str">
            <v>CDI</v>
          </cell>
          <cell r="W151" t="str">
            <v>x</v>
          </cell>
        </row>
        <row r="152">
          <cell r="A152">
            <v>19723</v>
          </cell>
          <cell r="B152" t="str">
            <v>ESPIN CINDY</v>
          </cell>
          <cell r="C152" t="str">
            <v>F</v>
          </cell>
          <cell r="D152" t="str">
            <v>s</v>
          </cell>
          <cell r="E152" t="str">
            <v>ESPIN</v>
          </cell>
          <cell r="F152" t="str">
            <v>CINDY</v>
          </cell>
          <cell r="G152">
            <v>31896</v>
          </cell>
          <cell r="H152" t="str">
            <v>29 ans, 0 mois et 11 jours</v>
          </cell>
          <cell r="I152">
            <v>29</v>
          </cell>
          <cell r="J152" t="str">
            <v>21/30</v>
          </cell>
          <cell r="K152">
            <v>39874</v>
          </cell>
          <cell r="L152" t="str">
            <v>7 ans, 2 mois et 8 jours</v>
          </cell>
          <cell r="M152">
            <v>7</v>
          </cell>
          <cell r="N152" t="str">
            <v>6/10</v>
          </cell>
          <cell r="O152" t="str">
            <v>ASS RH</v>
          </cell>
          <cell r="P152" t="str">
            <v>RH</v>
          </cell>
          <cell r="Q152" t="str">
            <v>6A ruze de l'egalité</v>
          </cell>
          <cell r="R152">
            <v>69780</v>
          </cell>
          <cell r="S152" t="str">
            <v>Moins</v>
          </cell>
          <cell r="T152" t="str">
            <v>2.1</v>
          </cell>
          <cell r="U152" t="str">
            <v>CDI</v>
          </cell>
        </row>
        <row r="153">
          <cell r="A153">
            <v>85691</v>
          </cell>
          <cell r="B153" t="str">
            <v>FAIVRE FLORENCE</v>
          </cell>
          <cell r="C153" t="str">
            <v>f</v>
          </cell>
          <cell r="D153" t="str">
            <v>t</v>
          </cell>
          <cell r="E153" t="str">
            <v>FAIVRE</v>
          </cell>
          <cell r="F153" t="str">
            <v>FLORENCE</v>
          </cell>
          <cell r="G153">
            <v>25574</v>
          </cell>
          <cell r="K153">
            <v>42240</v>
          </cell>
        </row>
        <row r="154">
          <cell r="A154">
            <v>17389</v>
          </cell>
          <cell r="B154" t="str">
            <v>FALLETTA GAELLE</v>
          </cell>
          <cell r="C154" t="str">
            <v>F</v>
          </cell>
          <cell r="D154" t="str">
            <v>t</v>
          </cell>
          <cell r="E154" t="str">
            <v>FALLETTA</v>
          </cell>
          <cell r="F154" t="str">
            <v>GAELLE</v>
          </cell>
          <cell r="G154">
            <v>28282</v>
          </cell>
          <cell r="H154" t="str">
            <v>38 ans, 11 mois et 4 jours</v>
          </cell>
          <cell r="I154">
            <v>38</v>
          </cell>
          <cell r="J154" t="str">
            <v>31/40</v>
          </cell>
          <cell r="K154">
            <v>39163</v>
          </cell>
          <cell r="L154" t="str">
            <v>9 ans, 1 mois et 18 jours</v>
          </cell>
          <cell r="M154">
            <v>9</v>
          </cell>
          <cell r="N154" t="str">
            <v>6/10</v>
          </cell>
          <cell r="O154" t="str">
            <v>SM</v>
          </cell>
          <cell r="P154" t="str">
            <v>Gulliver</v>
          </cell>
          <cell r="Q154" t="str">
            <v>3 rue de la garenne</v>
          </cell>
          <cell r="R154">
            <v>42400</v>
          </cell>
          <cell r="S154" t="str">
            <v>Saint chamond</v>
          </cell>
          <cell r="T154" t="str">
            <v>2.1</v>
          </cell>
          <cell r="U154" t="str">
            <v>CDI</v>
          </cell>
          <cell r="W154" t="str">
            <v>x</v>
          </cell>
        </row>
        <row r="155">
          <cell r="A155">
            <v>15846</v>
          </cell>
          <cell r="B155" t="str">
            <v>FANTET CLAIRE</v>
          </cell>
          <cell r="C155" t="str">
            <v>F</v>
          </cell>
          <cell r="D155" t="str">
            <v>t</v>
          </cell>
          <cell r="E155" t="str">
            <v>FANTET</v>
          </cell>
          <cell r="F155" t="str">
            <v>CLAIRE</v>
          </cell>
          <cell r="G155">
            <v>26946</v>
          </cell>
          <cell r="H155" t="str">
            <v>42 ans, 7 mois et 1 jours</v>
          </cell>
          <cell r="I155">
            <v>42</v>
          </cell>
          <cell r="J155" t="str">
            <v>41/50</v>
          </cell>
          <cell r="K155">
            <v>38421</v>
          </cell>
          <cell r="L155" t="str">
            <v>11 ans, 2 mois et 0 jours</v>
          </cell>
          <cell r="M155">
            <v>11</v>
          </cell>
          <cell r="N155" t="str">
            <v>11/15</v>
          </cell>
          <cell r="O155" t="str">
            <v>SM</v>
          </cell>
          <cell r="P155" t="str">
            <v>Saphir</v>
          </cell>
          <cell r="T155" t="str">
            <v>2.1</v>
          </cell>
          <cell r="U155" t="str">
            <v>CDI</v>
          </cell>
        </row>
        <row r="156">
          <cell r="A156">
            <v>17577</v>
          </cell>
          <cell r="B156" t="str">
            <v>FARNIER ASSUMPTA</v>
          </cell>
          <cell r="C156" t="str">
            <v>F</v>
          </cell>
          <cell r="D156" t="str">
            <v>t</v>
          </cell>
          <cell r="E156" t="str">
            <v>FARNIER</v>
          </cell>
          <cell r="F156" t="str">
            <v>ASSUMPTA</v>
          </cell>
          <cell r="G156">
            <v>25795</v>
          </cell>
          <cell r="H156" t="str">
            <v>45 ans, 8 mois et 25 jours</v>
          </cell>
          <cell r="I156">
            <v>45</v>
          </cell>
          <cell r="J156" t="str">
            <v>41/50</v>
          </cell>
          <cell r="K156">
            <v>39266</v>
          </cell>
          <cell r="L156" t="str">
            <v>8 ans, 10 mois et 7 jours</v>
          </cell>
          <cell r="M156">
            <v>8</v>
          </cell>
          <cell r="N156" t="str">
            <v>6/10</v>
          </cell>
          <cell r="O156" t="str">
            <v>SM</v>
          </cell>
          <cell r="P156" t="str">
            <v>Barenia</v>
          </cell>
          <cell r="Q156" t="str">
            <v>68 rue voltaire</v>
          </cell>
          <cell r="R156">
            <v>69310</v>
          </cell>
          <cell r="S156" t="str">
            <v>Pierre benite</v>
          </cell>
          <cell r="T156" t="str">
            <v>2.2</v>
          </cell>
          <cell r="U156" t="str">
            <v>CDI</v>
          </cell>
          <cell r="V156" t="str">
            <v>x</v>
          </cell>
        </row>
        <row r="157">
          <cell r="A157">
            <v>82322</v>
          </cell>
          <cell r="B157" t="str">
            <v>FLORIANI ANAIS</v>
          </cell>
          <cell r="C157" t="str">
            <v>F</v>
          </cell>
          <cell r="E157" t="str">
            <v>FLORIANI</v>
          </cell>
          <cell r="F157" t="str">
            <v>ANAIS</v>
          </cell>
          <cell r="G157">
            <v>33872</v>
          </cell>
          <cell r="H157" t="str">
            <v>23 ans, 7 mois et 15 jours</v>
          </cell>
          <cell r="I157">
            <v>23</v>
          </cell>
          <cell r="J157" t="str">
            <v>21/30</v>
          </cell>
          <cell r="K157">
            <v>41372</v>
          </cell>
          <cell r="L157" t="str">
            <v>3 ans, 1 mois et 2 jours</v>
          </cell>
          <cell r="M157">
            <v>3</v>
          </cell>
          <cell r="N157" t="str">
            <v>2/5</v>
          </cell>
          <cell r="O157" t="str">
            <v>SM</v>
          </cell>
          <cell r="P157" t="str">
            <v>Formation G 25</v>
          </cell>
          <cell r="Q157" t="str">
            <v>55 rue de la glaciere</v>
          </cell>
          <cell r="R157">
            <v>69600</v>
          </cell>
          <cell r="S157" t="str">
            <v>Oullins</v>
          </cell>
        </row>
        <row r="158">
          <cell r="A158">
            <v>3304</v>
          </cell>
          <cell r="B158" t="str">
            <v>FOREST CELINE</v>
          </cell>
          <cell r="C158" t="str">
            <v>F</v>
          </cell>
          <cell r="D158" t="str">
            <v>t</v>
          </cell>
          <cell r="E158" t="str">
            <v>FOREST</v>
          </cell>
          <cell r="F158" t="str">
            <v>CELINE</v>
          </cell>
          <cell r="G158">
            <v>23897</v>
          </cell>
          <cell r="H158" t="str">
            <v>50 ans, 11 mois et 6 jours</v>
          </cell>
          <cell r="I158">
            <v>50</v>
          </cell>
          <cell r="J158" t="str">
            <v>41/50</v>
          </cell>
          <cell r="K158">
            <v>31898</v>
          </cell>
          <cell r="L158" t="str">
            <v>29 ans, 0 mois et 9 jours</v>
          </cell>
          <cell r="M158">
            <v>29</v>
          </cell>
          <cell r="N158" t="str">
            <v>26 et plus</v>
          </cell>
          <cell r="O158" t="str">
            <v>SM</v>
          </cell>
          <cell r="P158" t="str">
            <v>Barenia</v>
          </cell>
          <cell r="Q158" t="str">
            <v>Le hameau missilieuse</v>
          </cell>
          <cell r="R158">
            <v>69440</v>
          </cell>
          <cell r="S158" t="str">
            <v>Saint maurice sur dargoire</v>
          </cell>
          <cell r="T158" t="str">
            <v>3.2</v>
          </cell>
          <cell r="U158" t="str">
            <v>CDI</v>
          </cell>
        </row>
        <row r="159">
          <cell r="A159">
            <v>3476</v>
          </cell>
          <cell r="B159" t="str">
            <v>FOREST LAURENT</v>
          </cell>
          <cell r="C159" t="str">
            <v>H</v>
          </cell>
          <cell r="D159" t="str">
            <v>t</v>
          </cell>
          <cell r="E159" t="str">
            <v>FOREST</v>
          </cell>
          <cell r="F159" t="str">
            <v>LAURENT</v>
          </cell>
          <cell r="G159">
            <v>25635</v>
          </cell>
          <cell r="H159" t="str">
            <v>46 ans, 2 mois et 2 jours</v>
          </cell>
          <cell r="I159">
            <v>46</v>
          </cell>
          <cell r="J159" t="str">
            <v>41/50</v>
          </cell>
          <cell r="K159">
            <v>33042</v>
          </cell>
          <cell r="L159" t="str">
            <v>25 ans, 10 mois et 22 jours</v>
          </cell>
          <cell r="M159">
            <v>25</v>
          </cell>
          <cell r="N159" t="str">
            <v>21/25</v>
          </cell>
          <cell r="O159" t="str">
            <v>ENC</v>
          </cell>
          <cell r="P159" t="str">
            <v>Chamonix</v>
          </cell>
          <cell r="Q159" t="str">
            <v>Le hameau missilieuse</v>
          </cell>
          <cell r="R159">
            <v>69440</v>
          </cell>
          <cell r="S159" t="str">
            <v>Saint maurice sur dargoire</v>
          </cell>
          <cell r="T159" t="str">
            <v>4.3</v>
          </cell>
          <cell r="U159" t="str">
            <v>CDI</v>
          </cell>
        </row>
        <row r="160">
          <cell r="A160">
            <v>15678</v>
          </cell>
          <cell r="B160" t="str">
            <v>FORET BEATRICE</v>
          </cell>
          <cell r="C160" t="str">
            <v>F</v>
          </cell>
          <cell r="D160" t="str">
            <v>s</v>
          </cell>
          <cell r="E160" t="str">
            <v>FORET</v>
          </cell>
          <cell r="F160" t="str">
            <v>BEATRICE</v>
          </cell>
          <cell r="G160">
            <v>27854</v>
          </cell>
          <cell r="H160" t="str">
            <v>40 ans, 1 mois et 6 jours</v>
          </cell>
          <cell r="I160">
            <v>40</v>
          </cell>
          <cell r="J160" t="str">
            <v>31/40</v>
          </cell>
          <cell r="K160">
            <v>38322</v>
          </cell>
          <cell r="L160" t="str">
            <v>11 ans, 5 mois et 9 jours</v>
          </cell>
          <cell r="M160">
            <v>11</v>
          </cell>
          <cell r="N160" t="str">
            <v>11/15</v>
          </cell>
          <cell r="O160" t="str">
            <v>Ass logistique</v>
          </cell>
          <cell r="P160" t="str">
            <v>LOG</v>
          </cell>
          <cell r="T160" t="str">
            <v>3.2</v>
          </cell>
          <cell r="U160" t="str">
            <v>CDI</v>
          </cell>
        </row>
        <row r="161">
          <cell r="A161">
            <v>18701</v>
          </cell>
          <cell r="B161" t="str">
            <v>FOURNIER CHRISTIAN</v>
          </cell>
          <cell r="C161" t="str">
            <v>H</v>
          </cell>
          <cell r="D161" t="str">
            <v>c</v>
          </cell>
          <cell r="E161" t="str">
            <v>FOURNIER</v>
          </cell>
          <cell r="F161" t="str">
            <v>CHRISTIAN</v>
          </cell>
          <cell r="G161">
            <v>25919</v>
          </cell>
          <cell r="H161" t="str">
            <v>45 ans, 4 mois et 23 jours</v>
          </cell>
          <cell r="I161">
            <v>45</v>
          </cell>
          <cell r="J161" t="str">
            <v>41/50</v>
          </cell>
          <cell r="K161">
            <v>39615</v>
          </cell>
          <cell r="L161" t="str">
            <v>7 ans, 10 mois et 24 jours</v>
          </cell>
          <cell r="M161">
            <v>7</v>
          </cell>
          <cell r="N161" t="str">
            <v>6/10</v>
          </cell>
          <cell r="O161" t="str">
            <v>COUPEUR</v>
          </cell>
          <cell r="P161" t="str">
            <v>Graphite</v>
          </cell>
          <cell r="Q161" t="str">
            <v>37 rue du president H Herriot</v>
          </cell>
          <cell r="R161" t="str">
            <v>69Graphite</v>
          </cell>
          <cell r="S161" t="str">
            <v>VENISSIEUX</v>
          </cell>
          <cell r="T161" t="str">
            <v>2.1</v>
          </cell>
          <cell r="U161" t="str">
            <v>CDI</v>
          </cell>
        </row>
        <row r="162">
          <cell r="A162">
            <v>81188</v>
          </cell>
          <cell r="B162" t="str">
            <v>FRAINEAU MAELLE</v>
          </cell>
          <cell r="C162" t="str">
            <v>F</v>
          </cell>
          <cell r="D162" t="str">
            <v>t</v>
          </cell>
          <cell r="E162" t="str">
            <v>FRAINEAU</v>
          </cell>
          <cell r="F162" t="str">
            <v>MAELLE</v>
          </cell>
          <cell r="G162">
            <v>32607</v>
          </cell>
          <cell r="H162" t="str">
            <v>27 ans, 1 mois et 1 jours</v>
          </cell>
          <cell r="I162">
            <v>27</v>
          </cell>
          <cell r="J162" t="str">
            <v>21/30</v>
          </cell>
          <cell r="K162">
            <v>41064</v>
          </cell>
          <cell r="L162" t="str">
            <v>3 ans, 11 mois et 6 jours</v>
          </cell>
          <cell r="M162">
            <v>3</v>
          </cell>
          <cell r="N162" t="str">
            <v>2/5</v>
          </cell>
          <cell r="O162" t="str">
            <v>SM</v>
          </cell>
          <cell r="P162" t="str">
            <v>Evercalf</v>
          </cell>
          <cell r="Q162" t="str">
            <v>15 rue de Janicu
Les allées du parc 
bat C</v>
          </cell>
          <cell r="R162">
            <v>69530</v>
          </cell>
          <cell r="S162" t="str">
            <v>BRIGNAIS</v>
          </cell>
          <cell r="T162" t="str">
            <v>2.1</v>
          </cell>
          <cell r="U162" t="str">
            <v>CDD</v>
          </cell>
        </row>
        <row r="163">
          <cell r="A163">
            <v>82475</v>
          </cell>
          <cell r="B163" t="str">
            <v>FRANCHI REGIS</v>
          </cell>
          <cell r="C163" t="str">
            <v>H</v>
          </cell>
          <cell r="D163" t="str">
            <v>S</v>
          </cell>
          <cell r="E163" t="str">
            <v>FRANCHI</v>
          </cell>
          <cell r="F163" t="str">
            <v>REGIS</v>
          </cell>
          <cell r="G163">
            <v>24859</v>
          </cell>
          <cell r="H163" t="str">
            <v>48 ans, 3 mois et 18 jours</v>
          </cell>
          <cell r="I163">
            <v>48</v>
          </cell>
          <cell r="J163" t="str">
            <v>41/50</v>
          </cell>
          <cell r="K163">
            <v>41456</v>
          </cell>
          <cell r="L163" t="str">
            <v>2 ans, 10 mois et 9 jours</v>
          </cell>
          <cell r="M163">
            <v>2</v>
          </cell>
          <cell r="N163" t="str">
            <v>2/5</v>
          </cell>
          <cell r="O163" t="str">
            <v>dircteur de site</v>
          </cell>
          <cell r="Q163" t="str">
            <v>10 rue des belvederes</v>
          </cell>
          <cell r="R163">
            <v>38080</v>
          </cell>
          <cell r="S163" t="str">
            <v>L'isle d'abeau</v>
          </cell>
          <cell r="U163" t="str">
            <v>CDD</v>
          </cell>
        </row>
        <row r="164">
          <cell r="A164">
            <v>11260</v>
          </cell>
          <cell r="B164" t="str">
            <v>FRASCA NADJET</v>
          </cell>
          <cell r="C164" t="str">
            <v>F</v>
          </cell>
          <cell r="D164" t="str">
            <v>t</v>
          </cell>
          <cell r="E164" t="str">
            <v>FRASCA</v>
          </cell>
          <cell r="F164" t="str">
            <v>NADJET</v>
          </cell>
          <cell r="G164">
            <v>28661</v>
          </cell>
          <cell r="H164" t="str">
            <v>37 ans, 10 mois et 20 jours</v>
          </cell>
          <cell r="I164">
            <v>37</v>
          </cell>
          <cell r="J164" t="str">
            <v>31/40</v>
          </cell>
          <cell r="K164">
            <v>37754</v>
          </cell>
          <cell r="L164" t="str">
            <v>12 ans, 11 mois et 27 jours</v>
          </cell>
          <cell r="M164">
            <v>12</v>
          </cell>
          <cell r="N164" t="str">
            <v>11/15</v>
          </cell>
          <cell r="O164" t="str">
            <v>SM</v>
          </cell>
          <cell r="P164" t="str">
            <v>Evercalf</v>
          </cell>
          <cell r="Q164" t="str">
            <v>9 rue de condomar</v>
          </cell>
          <cell r="R164">
            <v>69320</v>
          </cell>
          <cell r="S164" t="str">
            <v>Feysin</v>
          </cell>
          <cell r="T164" t="str">
            <v>2.1</v>
          </cell>
          <cell r="U164" t="str">
            <v>CDI</v>
          </cell>
        </row>
        <row r="165">
          <cell r="A165">
            <v>81198</v>
          </cell>
          <cell r="B165" t="str">
            <v>FURNION HELENE</v>
          </cell>
          <cell r="C165" t="str">
            <v>F</v>
          </cell>
          <cell r="D165" t="str">
            <v>c</v>
          </cell>
          <cell r="E165" t="str">
            <v>FURNION</v>
          </cell>
          <cell r="F165" t="str">
            <v>HELENE</v>
          </cell>
          <cell r="G165">
            <v>24683</v>
          </cell>
          <cell r="H165" t="str">
            <v>48 ans, 9 mois et 10 jours</v>
          </cell>
          <cell r="I165">
            <v>48</v>
          </cell>
          <cell r="J165" t="str">
            <v>41/50</v>
          </cell>
          <cell r="K165">
            <v>41071</v>
          </cell>
          <cell r="L165" t="str">
            <v>3 ans, 10 mois et 29 jours</v>
          </cell>
          <cell r="M165">
            <v>3</v>
          </cell>
          <cell r="N165" t="str">
            <v>2/5</v>
          </cell>
          <cell r="O165" t="str">
            <v>Preparatrice coupe</v>
          </cell>
          <cell r="P165" t="str">
            <v>graphite</v>
          </cell>
          <cell r="U165" t="str">
            <v>CDI</v>
          </cell>
        </row>
        <row r="166">
          <cell r="A166">
            <v>7743</v>
          </cell>
          <cell r="B166" t="str">
            <v>GACHE NATHALIE</v>
          </cell>
          <cell r="C166" t="str">
            <v>F</v>
          </cell>
          <cell r="D166" t="str">
            <v>c</v>
          </cell>
          <cell r="E166" t="str">
            <v>GACHE</v>
          </cell>
          <cell r="F166" t="str">
            <v>NATHALIE</v>
          </cell>
          <cell r="G166">
            <v>26333</v>
          </cell>
          <cell r="H166" t="str">
            <v>44 ans, 3 mois et 6 jours</v>
          </cell>
          <cell r="I166">
            <v>44</v>
          </cell>
          <cell r="J166" t="str">
            <v>41/50</v>
          </cell>
          <cell r="K166">
            <v>33664</v>
          </cell>
          <cell r="L166" t="str">
            <v>24 ans, 2 mois et 9 jours</v>
          </cell>
          <cell r="M166">
            <v>24</v>
          </cell>
          <cell r="N166" t="str">
            <v>21/25</v>
          </cell>
          <cell r="O166" t="str">
            <v>RENFORT</v>
          </cell>
          <cell r="P166" t="str">
            <v>Saphir</v>
          </cell>
          <cell r="T166" t="str">
            <v>2.3</v>
          </cell>
          <cell r="U166" t="str">
            <v>CDI</v>
          </cell>
        </row>
        <row r="167">
          <cell r="A167">
            <v>7717</v>
          </cell>
          <cell r="B167" t="str">
            <v>GALLARDO EMMANUELLE</v>
          </cell>
          <cell r="C167" t="str">
            <v>F</v>
          </cell>
          <cell r="D167" t="str">
            <v>t</v>
          </cell>
          <cell r="E167" t="str">
            <v>GALLARDO</v>
          </cell>
          <cell r="F167" t="str">
            <v>EMMANUELLE</v>
          </cell>
          <cell r="G167">
            <v>24610</v>
          </cell>
          <cell r="H167" t="str">
            <v>48 ans, 11 mois et 22 jours</v>
          </cell>
          <cell r="I167">
            <v>48</v>
          </cell>
          <cell r="J167" t="str">
            <v>41/50</v>
          </cell>
          <cell r="K167">
            <v>33786</v>
          </cell>
          <cell r="L167" t="str">
            <v>23 ans, 10 mois et 9 jours</v>
          </cell>
          <cell r="M167">
            <v>23</v>
          </cell>
          <cell r="N167" t="str">
            <v>21/25</v>
          </cell>
          <cell r="O167" t="str">
            <v>SM</v>
          </cell>
          <cell r="P167" t="str">
            <v>Courchevel</v>
          </cell>
          <cell r="Q167" t="str">
            <v xml:space="preserve">37 chemin du couvent </v>
          </cell>
          <cell r="R167">
            <v>38150</v>
          </cell>
          <cell r="S167" t="str">
            <v>Roussillon</v>
          </cell>
          <cell r="T167" t="str">
            <v>3.2</v>
          </cell>
          <cell r="U167" t="str">
            <v>CDI</v>
          </cell>
        </row>
        <row r="168">
          <cell r="A168">
            <v>3265</v>
          </cell>
          <cell r="B168" t="str">
            <v>GALLOIS VALERIE</v>
          </cell>
          <cell r="C168" t="str">
            <v>F</v>
          </cell>
          <cell r="D168" t="str">
            <v>t</v>
          </cell>
          <cell r="E168" t="str">
            <v>GALLOIS</v>
          </cell>
          <cell r="F168" t="str">
            <v>VALERIE</v>
          </cell>
          <cell r="G168">
            <v>26160</v>
          </cell>
          <cell r="H168" t="str">
            <v>44 ans, 8 mois et 25 jours</v>
          </cell>
          <cell r="I168">
            <v>44</v>
          </cell>
          <cell r="J168" t="str">
            <v>41/50</v>
          </cell>
          <cell r="K168">
            <v>33119</v>
          </cell>
          <cell r="L168" t="str">
            <v>25 ans, 8 mois et 7 jours</v>
          </cell>
          <cell r="M168">
            <v>25</v>
          </cell>
          <cell r="N168" t="str">
            <v>21/25</v>
          </cell>
          <cell r="O168" t="str">
            <v>SM</v>
          </cell>
          <cell r="P168" t="str">
            <v>Croco</v>
          </cell>
          <cell r="Q168" t="str">
            <v>11 avenue Paul Doumer</v>
          </cell>
          <cell r="R168">
            <v>69630</v>
          </cell>
          <cell r="S168" t="str">
            <v>chaponnost</v>
          </cell>
          <cell r="T168" t="str">
            <v>3.2</v>
          </cell>
          <cell r="U168" t="str">
            <v>CDI</v>
          </cell>
        </row>
        <row r="169">
          <cell r="A169">
            <v>20163</v>
          </cell>
          <cell r="B169" t="str">
            <v>GALLON CELINE</v>
          </cell>
          <cell r="C169" t="str">
            <v>F</v>
          </cell>
          <cell r="D169" t="str">
            <v>t</v>
          </cell>
          <cell r="E169" t="str">
            <v>GALLON</v>
          </cell>
          <cell r="F169" t="str">
            <v>CELINE</v>
          </cell>
          <cell r="G169">
            <v>29141</v>
          </cell>
          <cell r="H169" t="str">
            <v>36 ans, 6 mois et 27 jours</v>
          </cell>
          <cell r="I169">
            <v>36</v>
          </cell>
          <cell r="J169" t="str">
            <v>31/40</v>
          </cell>
          <cell r="K169">
            <v>40259</v>
          </cell>
          <cell r="L169" t="str">
            <v>6 ans, 1 mois et 18 jours</v>
          </cell>
          <cell r="M169">
            <v>6</v>
          </cell>
          <cell r="N169" t="str">
            <v>6/10</v>
          </cell>
          <cell r="O169" t="str">
            <v>SM</v>
          </cell>
          <cell r="P169" t="str">
            <v>Barenia</v>
          </cell>
          <cell r="Q169" t="str">
            <v>2 rue des coquelicots</v>
          </cell>
          <cell r="R169">
            <v>69780</v>
          </cell>
          <cell r="S169" t="str">
            <v>Moins</v>
          </cell>
          <cell r="T169" t="str">
            <v>2.1</v>
          </cell>
          <cell r="U169" t="str">
            <v>CDI</v>
          </cell>
        </row>
        <row r="170">
          <cell r="A170">
            <v>7294</v>
          </cell>
          <cell r="B170" t="str">
            <v>GANAN NATHALIE</v>
          </cell>
          <cell r="C170" t="str">
            <v>F</v>
          </cell>
          <cell r="D170" t="str">
            <v>t</v>
          </cell>
          <cell r="E170" t="str">
            <v>GANAN</v>
          </cell>
          <cell r="F170" t="str">
            <v>NATHALIE</v>
          </cell>
          <cell r="G170">
            <v>25975</v>
          </cell>
          <cell r="H170" t="str">
            <v>45 ans, 2 mois et 29 jours</v>
          </cell>
          <cell r="I170">
            <v>45</v>
          </cell>
          <cell r="J170" t="str">
            <v>41/50</v>
          </cell>
          <cell r="K170">
            <v>34519</v>
          </cell>
          <cell r="L170" t="str">
            <v>21 ans, 10 mois et 6 jours</v>
          </cell>
          <cell r="M170">
            <v>21</v>
          </cell>
          <cell r="N170" t="str">
            <v>21/25</v>
          </cell>
          <cell r="O170" t="str">
            <v>SM</v>
          </cell>
          <cell r="P170" t="str">
            <v>Gulliver</v>
          </cell>
          <cell r="Q170" t="str">
            <v>rue du port</v>
          </cell>
          <cell r="R170">
            <v>42520</v>
          </cell>
          <cell r="S170" t="str">
            <v>Saint pierre de bœuf</v>
          </cell>
          <cell r="T170" t="str">
            <v>3.1</v>
          </cell>
          <cell r="U170" t="str">
            <v>CDI</v>
          </cell>
        </row>
        <row r="171">
          <cell r="A171">
            <v>2976</v>
          </cell>
          <cell r="B171" t="str">
            <v>GARCIA GREGORY</v>
          </cell>
          <cell r="C171" t="str">
            <v>H</v>
          </cell>
          <cell r="D171" t="str">
            <v>t</v>
          </cell>
          <cell r="E171" t="str">
            <v>GARCIA</v>
          </cell>
          <cell r="F171" t="str">
            <v>GREGORY</v>
          </cell>
          <cell r="G171">
            <v>26459</v>
          </cell>
          <cell r="H171" t="str">
            <v>43 ans, 11 mois et 1 jours</v>
          </cell>
          <cell r="I171">
            <v>43</v>
          </cell>
          <cell r="J171" t="str">
            <v>41/50</v>
          </cell>
          <cell r="K171">
            <v>33119</v>
          </cell>
          <cell r="L171" t="str">
            <v>25 ans, 8 mois et 7 jours</v>
          </cell>
          <cell r="M171">
            <v>25</v>
          </cell>
          <cell r="N171" t="str">
            <v>21/25</v>
          </cell>
          <cell r="O171" t="str">
            <v>ENC</v>
          </cell>
          <cell r="P171" t="str">
            <v>fjord</v>
          </cell>
          <cell r="Q171" t="str">
            <v>5 lot. Les casardes</v>
          </cell>
          <cell r="R171">
            <v>69520</v>
          </cell>
          <cell r="S171" t="str">
            <v>Grigny</v>
          </cell>
          <cell r="T171" t="str">
            <v>4.3</v>
          </cell>
          <cell r="U171" t="str">
            <v>CDI</v>
          </cell>
        </row>
        <row r="172">
          <cell r="A172">
            <v>17439</v>
          </cell>
          <cell r="B172" t="str">
            <v>GAUDET HERVE</v>
          </cell>
          <cell r="C172" t="str">
            <v>H</v>
          </cell>
          <cell r="D172" t="str">
            <v>c</v>
          </cell>
          <cell r="E172" t="str">
            <v>GAUDET</v>
          </cell>
          <cell r="F172" t="str">
            <v>HERVE</v>
          </cell>
          <cell r="G172">
            <v>22958</v>
          </cell>
          <cell r="H172" t="str">
            <v>53 ans, 6 mois et 2 jours</v>
          </cell>
          <cell r="I172">
            <v>53</v>
          </cell>
          <cell r="J172" t="str">
            <v>51/60</v>
          </cell>
          <cell r="K172">
            <v>39204</v>
          </cell>
          <cell r="L172" t="str">
            <v>9 ans, 0 mois et 8 jours</v>
          </cell>
          <cell r="M172">
            <v>9</v>
          </cell>
          <cell r="N172" t="str">
            <v>6/10</v>
          </cell>
          <cell r="O172" t="str">
            <v>STOCK CUIR</v>
          </cell>
          <cell r="P172" t="str">
            <v>Saphir</v>
          </cell>
          <cell r="Q172" t="str">
            <v>Le Montcel</v>
          </cell>
          <cell r="R172">
            <v>69850</v>
          </cell>
          <cell r="S172" t="str">
            <v>Saint martin en haut</v>
          </cell>
          <cell r="T172" t="str">
            <v>2.1</v>
          </cell>
          <cell r="U172" t="str">
            <v>CDI</v>
          </cell>
        </row>
        <row r="173">
          <cell r="A173">
            <v>82699</v>
          </cell>
          <cell r="B173" t="str">
            <v>GAUTHIER JEREMY</v>
          </cell>
          <cell r="C173" t="str">
            <v>H</v>
          </cell>
          <cell r="E173" t="str">
            <v>GAUTHIER</v>
          </cell>
          <cell r="F173" t="str">
            <v>JEREMY</v>
          </cell>
          <cell r="G173">
            <v>31825</v>
          </cell>
          <cell r="H173" t="str">
            <v>29 ans, 2 mois et 23 jours</v>
          </cell>
          <cell r="I173">
            <v>29</v>
          </cell>
          <cell r="J173" t="str">
            <v>21/30</v>
          </cell>
          <cell r="K173">
            <v>41463</v>
          </cell>
          <cell r="L173" t="str">
            <v>2 ans, 10 mois et 2 jours</v>
          </cell>
          <cell r="M173">
            <v>2</v>
          </cell>
          <cell r="N173" t="str">
            <v>2/5</v>
          </cell>
          <cell r="O173" t="str">
            <v>SM</v>
          </cell>
          <cell r="P173" t="str">
            <v>barenia</v>
          </cell>
          <cell r="Q173" t="str">
            <v>21 boulevard des tuilleries</v>
          </cell>
          <cell r="R173">
            <v>69300</v>
          </cell>
          <cell r="S173" t="str">
            <v>Bourgoin Jallieu</v>
          </cell>
          <cell r="T173" t="str">
            <v>barenia</v>
          </cell>
          <cell r="U173" t="str">
            <v>CDD</v>
          </cell>
        </row>
        <row r="174">
          <cell r="A174">
            <v>4109</v>
          </cell>
          <cell r="B174" t="str">
            <v>GAVIN MAURIZIO</v>
          </cell>
          <cell r="C174" t="str">
            <v>H</v>
          </cell>
          <cell r="D174" t="str">
            <v>c</v>
          </cell>
          <cell r="E174" t="str">
            <v>GAVIN</v>
          </cell>
          <cell r="F174" t="str">
            <v>MAURIZIO</v>
          </cell>
          <cell r="G174">
            <v>20652</v>
          </cell>
          <cell r="H174" t="str">
            <v>59 ans, 9 mois et 24 jours</v>
          </cell>
          <cell r="I174">
            <v>59</v>
          </cell>
          <cell r="J174" t="str">
            <v>51/60</v>
          </cell>
          <cell r="K174">
            <v>36871</v>
          </cell>
          <cell r="L174" t="str">
            <v>15 ans, 4 mois et 29 jours</v>
          </cell>
          <cell r="M174">
            <v>15</v>
          </cell>
          <cell r="N174" t="str">
            <v>11/15</v>
          </cell>
          <cell r="O174" t="str">
            <v>COUPEUR</v>
          </cell>
          <cell r="P174" t="str">
            <v>Iris</v>
          </cell>
          <cell r="Q174" t="str">
            <v>res de l'etang, 90chaussée de l'etang</v>
          </cell>
          <cell r="R174">
            <v>38090</v>
          </cell>
          <cell r="S174" t="str">
            <v>Villefontaine</v>
          </cell>
          <cell r="T174" t="str">
            <v>3.1</v>
          </cell>
          <cell r="U174" t="str">
            <v>CDI</v>
          </cell>
        </row>
        <row r="175">
          <cell r="A175">
            <v>3441</v>
          </cell>
          <cell r="B175" t="str">
            <v>GAYRAL FRANCOISE</v>
          </cell>
          <cell r="C175" t="str">
            <v>F</v>
          </cell>
          <cell r="D175" t="str">
            <v>t</v>
          </cell>
          <cell r="E175" t="str">
            <v>GAYRAL</v>
          </cell>
          <cell r="F175" t="str">
            <v>FRANCOISE</v>
          </cell>
          <cell r="G175">
            <v>25234</v>
          </cell>
          <cell r="H175" t="str">
            <v>47 ans, 3 mois et 9 jours</v>
          </cell>
          <cell r="I175">
            <v>47</v>
          </cell>
          <cell r="J175" t="str">
            <v>41/50</v>
          </cell>
          <cell r="K175">
            <v>33161</v>
          </cell>
          <cell r="L175" t="str">
            <v>25 ans, 6 mois et 25 jours</v>
          </cell>
          <cell r="M175">
            <v>25</v>
          </cell>
          <cell r="N175" t="str">
            <v>21/25</v>
          </cell>
          <cell r="O175" t="str">
            <v>SM</v>
          </cell>
          <cell r="P175" t="str">
            <v>Barenia</v>
          </cell>
          <cell r="T175" t="str">
            <v>3.1</v>
          </cell>
          <cell r="U175" t="str">
            <v>CDI</v>
          </cell>
        </row>
        <row r="176">
          <cell r="A176">
            <v>2459</v>
          </cell>
          <cell r="B176" t="str">
            <v>GELAS ROSALBA</v>
          </cell>
          <cell r="C176" t="str">
            <v>F</v>
          </cell>
          <cell r="D176" t="str">
            <v>t</v>
          </cell>
          <cell r="E176" t="str">
            <v>GELAS</v>
          </cell>
          <cell r="F176" t="str">
            <v>ROSALBA</v>
          </cell>
          <cell r="G176">
            <v>26212</v>
          </cell>
          <cell r="H176" t="str">
            <v>44 ans, 7 mois et 4 jours</v>
          </cell>
          <cell r="I176">
            <v>44</v>
          </cell>
          <cell r="J176" t="str">
            <v>41/50</v>
          </cell>
          <cell r="K176">
            <v>35156</v>
          </cell>
          <cell r="L176" t="str">
            <v>20 ans, 1 mois et 9 jours</v>
          </cell>
          <cell r="M176">
            <v>20</v>
          </cell>
          <cell r="N176" t="str">
            <v>16/20</v>
          </cell>
          <cell r="O176" t="str">
            <v>SM</v>
          </cell>
          <cell r="P176" t="str">
            <v>Gulliver</v>
          </cell>
          <cell r="T176" t="str">
            <v>3.1</v>
          </cell>
          <cell r="U176" t="str">
            <v>CDI</v>
          </cell>
        </row>
        <row r="177">
          <cell r="A177">
            <v>9885</v>
          </cell>
          <cell r="B177" t="str">
            <v>GERIN SONIA</v>
          </cell>
          <cell r="C177" t="str">
            <v>F</v>
          </cell>
          <cell r="D177" t="str">
            <v>t</v>
          </cell>
          <cell r="E177" t="str">
            <v>GERIN</v>
          </cell>
          <cell r="F177" t="str">
            <v>SONIA</v>
          </cell>
          <cell r="G177">
            <v>29839</v>
          </cell>
          <cell r="H177" t="str">
            <v>34 ans, 8 mois et 0 jours</v>
          </cell>
          <cell r="I177">
            <v>34</v>
          </cell>
          <cell r="J177" t="str">
            <v>31/40</v>
          </cell>
          <cell r="K177">
            <v>41512</v>
          </cell>
          <cell r="L177" t="str">
            <v>2 ans, 8 mois et 14 jours</v>
          </cell>
          <cell r="M177">
            <v>2</v>
          </cell>
          <cell r="N177" t="str">
            <v>2/5</v>
          </cell>
          <cell r="O177" t="str">
            <v>SM</v>
          </cell>
          <cell r="P177" t="str">
            <v>Courchevel</v>
          </cell>
          <cell r="U177" t="str">
            <v>CDI</v>
          </cell>
        </row>
        <row r="178">
          <cell r="A178">
            <v>18270</v>
          </cell>
          <cell r="B178" t="str">
            <v>GHIDETTI ANAIS</v>
          </cell>
          <cell r="C178" t="str">
            <v>F</v>
          </cell>
          <cell r="D178" t="str">
            <v>t</v>
          </cell>
          <cell r="E178" t="str">
            <v>GHIDETTI</v>
          </cell>
          <cell r="F178" t="str">
            <v>ANAIS</v>
          </cell>
          <cell r="G178">
            <v>31488</v>
          </cell>
          <cell r="H178" t="str">
            <v>30 ans, 1 mois et 23 jours</v>
          </cell>
          <cell r="I178">
            <v>30</v>
          </cell>
          <cell r="J178" t="str">
            <v>21/30</v>
          </cell>
          <cell r="K178">
            <v>39527</v>
          </cell>
          <cell r="L178" t="str">
            <v>8 ans, 1 mois et 20 jours</v>
          </cell>
          <cell r="M178">
            <v>8</v>
          </cell>
          <cell r="N178" t="str">
            <v>6/10</v>
          </cell>
          <cell r="O178" t="str">
            <v>SM</v>
          </cell>
          <cell r="P178" t="str">
            <v>Fjord</v>
          </cell>
          <cell r="Q178" t="str">
            <v>4 chemin du vallon</v>
          </cell>
          <cell r="R178">
            <v>69110</v>
          </cell>
          <cell r="S178" t="str">
            <v>Sainte foy les lyon</v>
          </cell>
          <cell r="T178" t="str">
            <v>2.1</v>
          </cell>
          <cell r="U178" t="str">
            <v>CDI</v>
          </cell>
        </row>
        <row r="179">
          <cell r="A179">
            <v>3425</v>
          </cell>
          <cell r="B179" t="str">
            <v>GIACOMINO-PIERRISNARD PATRICIA</v>
          </cell>
          <cell r="C179" t="str">
            <v>F</v>
          </cell>
          <cell r="D179" t="str">
            <v>s</v>
          </cell>
          <cell r="E179" t="str">
            <v>GIACOMINO-PIERRISNARD</v>
          </cell>
          <cell r="F179" t="str">
            <v>PATRICIA</v>
          </cell>
          <cell r="G179">
            <v>21886</v>
          </cell>
          <cell r="H179" t="str">
            <v>56 ans, 5 mois et 8 jours</v>
          </cell>
          <cell r="I179">
            <v>56</v>
          </cell>
          <cell r="J179" t="str">
            <v>51/60</v>
          </cell>
          <cell r="K179">
            <v>32678</v>
          </cell>
          <cell r="L179" t="str">
            <v>26 ans, 10 mois et 21 jours</v>
          </cell>
          <cell r="M179">
            <v>26</v>
          </cell>
          <cell r="N179" t="str">
            <v>26 et plus</v>
          </cell>
          <cell r="O179" t="str">
            <v>CONTRÔLE QUALITÉ</v>
          </cell>
          <cell r="P179" t="str">
            <v>logistique</v>
          </cell>
          <cell r="T179" t="str">
            <v>2.3</v>
          </cell>
          <cell r="U179" t="str">
            <v>CDI</v>
          </cell>
        </row>
        <row r="180">
          <cell r="A180">
            <v>20234</v>
          </cell>
          <cell r="B180" t="str">
            <v>GIONGHI FRANK</v>
          </cell>
          <cell r="C180" t="str">
            <v>H</v>
          </cell>
          <cell r="D180" t="str">
            <v>t</v>
          </cell>
          <cell r="E180" t="str">
            <v>GIONGHI</v>
          </cell>
          <cell r="F180" t="str">
            <v>FRANK</v>
          </cell>
          <cell r="G180">
            <v>26314</v>
          </cell>
          <cell r="H180" t="str">
            <v>44 ans, 3 mois et 24 jours</v>
          </cell>
          <cell r="I180">
            <v>44</v>
          </cell>
          <cell r="J180" t="str">
            <v>41/50</v>
          </cell>
          <cell r="K180">
            <v>35233</v>
          </cell>
          <cell r="L180" t="str">
            <v>19 ans, 10 mois et 23 jours</v>
          </cell>
          <cell r="M180">
            <v>19</v>
          </cell>
          <cell r="N180" t="str">
            <v>16/20</v>
          </cell>
          <cell r="O180" t="str">
            <v>SM</v>
          </cell>
          <cell r="P180" t="str">
            <v>courchevel</v>
          </cell>
          <cell r="Q180" t="str">
            <v>218 Rue des Forsythia, village du chat</v>
          </cell>
          <cell r="R180">
            <v>16220</v>
          </cell>
          <cell r="S180" t="str">
            <v>ECURAS</v>
          </cell>
          <cell r="T180" t="str">
            <v>3.3</v>
          </cell>
          <cell r="U180" t="str">
            <v>CDI</v>
          </cell>
        </row>
        <row r="181">
          <cell r="A181">
            <v>80404</v>
          </cell>
          <cell r="B181" t="str">
            <v>GIRAUD CELINE</v>
          </cell>
          <cell r="C181" t="str">
            <v>F</v>
          </cell>
          <cell r="D181" t="str">
            <v>t</v>
          </cell>
          <cell r="E181" t="str">
            <v>GIRAUD</v>
          </cell>
          <cell r="F181" t="str">
            <v>CELINE</v>
          </cell>
          <cell r="G181">
            <v>26807</v>
          </cell>
          <cell r="H181" t="str">
            <v>42 ans, 11 mois et 17 jours</v>
          </cell>
          <cell r="I181">
            <v>42</v>
          </cell>
          <cell r="J181" t="str">
            <v>41/50</v>
          </cell>
          <cell r="K181">
            <v>40736</v>
          </cell>
          <cell r="L181" t="str">
            <v>4 ans, 9 mois et 28 jours</v>
          </cell>
          <cell r="M181">
            <v>4</v>
          </cell>
          <cell r="N181" t="str">
            <v>2/5</v>
          </cell>
          <cell r="O181" t="str">
            <v>SM</v>
          </cell>
          <cell r="P181" t="str">
            <v>Swift</v>
          </cell>
          <cell r="Q181" t="str">
            <v xml:space="preserve">464, Lieu-dit La Coupe </v>
          </cell>
          <cell r="R181">
            <v>38780</v>
          </cell>
          <cell r="S181" t="str">
            <v>Estrablin</v>
          </cell>
          <cell r="T181" t="str">
            <v>1.3</v>
          </cell>
          <cell r="U181" t="str">
            <v>CDD</v>
          </cell>
        </row>
        <row r="182">
          <cell r="A182">
            <v>4049</v>
          </cell>
          <cell r="B182" t="str">
            <v>GIRAUDON FABRICE</v>
          </cell>
          <cell r="C182" t="str">
            <v>H</v>
          </cell>
          <cell r="D182" t="str">
            <v>c</v>
          </cell>
          <cell r="E182" t="str">
            <v>GIRAUDON</v>
          </cell>
          <cell r="F182" t="str">
            <v>FABRICE</v>
          </cell>
          <cell r="G182">
            <v>24103</v>
          </cell>
          <cell r="H182" t="str">
            <v>50 ans, 4 mois et 13 jours</v>
          </cell>
          <cell r="I182">
            <v>50</v>
          </cell>
          <cell r="J182" t="str">
            <v>41/50</v>
          </cell>
          <cell r="K182">
            <v>32909</v>
          </cell>
          <cell r="L182" t="str">
            <v>26 ans, 3 mois et 5 jours</v>
          </cell>
          <cell r="M182">
            <v>26</v>
          </cell>
          <cell r="N182" t="str">
            <v>26 et plus</v>
          </cell>
          <cell r="P182" t="str">
            <v>graphite</v>
          </cell>
          <cell r="Q182" t="str">
            <v>Les grenouilleres</v>
          </cell>
          <cell r="R182">
            <v>38550</v>
          </cell>
          <cell r="S182" t="str">
            <v>Auberives sur vareze</v>
          </cell>
          <cell r="T182" t="str">
            <v>3.2</v>
          </cell>
          <cell r="U182" t="str">
            <v>CDI</v>
          </cell>
        </row>
        <row r="183">
          <cell r="A183">
            <v>18276</v>
          </cell>
          <cell r="B183" t="str">
            <v>GODET HELENE</v>
          </cell>
          <cell r="C183" t="str">
            <v>F</v>
          </cell>
          <cell r="D183" t="str">
            <v>t</v>
          </cell>
          <cell r="E183" t="str">
            <v>GODET</v>
          </cell>
          <cell r="F183" t="str">
            <v>HELENE</v>
          </cell>
          <cell r="G183">
            <v>25976</v>
          </cell>
          <cell r="H183" t="str">
            <v>45 ans, 2 mois et 28 jours</v>
          </cell>
          <cell r="I183">
            <v>45</v>
          </cell>
          <cell r="J183" t="str">
            <v>41/50</v>
          </cell>
          <cell r="K183">
            <v>39527</v>
          </cell>
          <cell r="L183" t="str">
            <v>8 ans, 1 mois et 20 jours</v>
          </cell>
          <cell r="M183">
            <v>8</v>
          </cell>
          <cell r="N183" t="str">
            <v>6/10</v>
          </cell>
          <cell r="O183" t="str">
            <v>SM</v>
          </cell>
          <cell r="P183" t="str">
            <v>Chamonix</v>
          </cell>
          <cell r="Q183" t="str">
            <v>8 rue des sorbieres</v>
          </cell>
          <cell r="R183">
            <v>69380</v>
          </cell>
          <cell r="S183" t="str">
            <v>chazay d'azegues</v>
          </cell>
          <cell r="T183" t="str">
            <v>2.1</v>
          </cell>
          <cell r="U183" t="str">
            <v>CDI</v>
          </cell>
        </row>
        <row r="184">
          <cell r="A184">
            <v>4233</v>
          </cell>
          <cell r="B184" t="str">
            <v>GOMES LURDES</v>
          </cell>
          <cell r="C184" t="str">
            <v>F</v>
          </cell>
          <cell r="D184" t="str">
            <v>t</v>
          </cell>
          <cell r="E184" t="str">
            <v>GOMES</v>
          </cell>
          <cell r="F184" t="str">
            <v>LURDES</v>
          </cell>
          <cell r="G184">
            <v>28604</v>
          </cell>
          <cell r="H184" t="str">
            <v>38 ans, 0 mois et 16 jours</v>
          </cell>
          <cell r="I184">
            <v>38</v>
          </cell>
          <cell r="J184" t="str">
            <v>31/40</v>
          </cell>
          <cell r="K184">
            <v>35156</v>
          </cell>
          <cell r="L184" t="str">
            <v>20 ans, 1 mois et 9 jours</v>
          </cell>
          <cell r="M184">
            <v>20</v>
          </cell>
          <cell r="N184" t="str">
            <v>16/20</v>
          </cell>
          <cell r="O184" t="str">
            <v>SM</v>
          </cell>
          <cell r="P184" t="str">
            <v>Barenia</v>
          </cell>
          <cell r="T184" t="str">
            <v>3.1</v>
          </cell>
          <cell r="U184" t="str">
            <v>CDI</v>
          </cell>
        </row>
        <row r="185">
          <cell r="A185">
            <v>15236</v>
          </cell>
          <cell r="B185" t="str">
            <v>GOMEZ ISABELLE</v>
          </cell>
          <cell r="C185" t="str">
            <v>F</v>
          </cell>
          <cell r="D185" t="str">
            <v>t</v>
          </cell>
          <cell r="E185" t="str">
            <v>GOMEZ</v>
          </cell>
          <cell r="F185" t="str">
            <v>ISABELLE</v>
          </cell>
          <cell r="G185">
            <v>29830</v>
          </cell>
          <cell r="H185" t="str">
            <v>34 ans, 8 mois et 9 jours</v>
          </cell>
          <cell r="I185">
            <v>34</v>
          </cell>
          <cell r="J185" t="str">
            <v>31/40</v>
          </cell>
          <cell r="K185">
            <v>38047</v>
          </cell>
          <cell r="L185" t="str">
            <v>12 ans, 2 mois et 9 jours</v>
          </cell>
          <cell r="M185">
            <v>12</v>
          </cell>
          <cell r="N185" t="str">
            <v>11/15</v>
          </cell>
          <cell r="O185" t="str">
            <v>SM</v>
          </cell>
          <cell r="P185" t="str">
            <v>Barenia</v>
          </cell>
          <cell r="Q185" t="str">
            <v>49 rue jean Ligonnet</v>
          </cell>
          <cell r="R185">
            <v>69700</v>
          </cell>
          <cell r="S185" t="str">
            <v>Givors</v>
          </cell>
          <cell r="T185" t="str">
            <v>2.3</v>
          </cell>
          <cell r="U185" t="str">
            <v>CDI</v>
          </cell>
        </row>
        <row r="186">
          <cell r="A186">
            <v>3417</v>
          </cell>
          <cell r="B186" t="str">
            <v>GRANDJEAN DOMINIQUE</v>
          </cell>
          <cell r="C186" t="str">
            <v>F</v>
          </cell>
          <cell r="D186" t="str">
            <v>t</v>
          </cell>
          <cell r="E186" t="str">
            <v>GRANDJEAN</v>
          </cell>
          <cell r="F186" t="str">
            <v>DOMINIQUE</v>
          </cell>
          <cell r="G186">
            <v>25023</v>
          </cell>
          <cell r="H186" t="str">
            <v>47 ans, 10 mois et 6 jours</v>
          </cell>
          <cell r="I186">
            <v>47</v>
          </cell>
          <cell r="J186" t="str">
            <v>41/50</v>
          </cell>
          <cell r="K186">
            <v>33756</v>
          </cell>
          <cell r="L186" t="str">
            <v>23 ans, 11 mois et 9 jours</v>
          </cell>
          <cell r="M186">
            <v>23</v>
          </cell>
          <cell r="N186" t="str">
            <v>21/25</v>
          </cell>
          <cell r="O186" t="str">
            <v>SM</v>
          </cell>
          <cell r="P186" t="str">
            <v>Evercalf</v>
          </cell>
          <cell r="Q186" t="str">
            <v>13 rue de la vallonière</v>
          </cell>
          <cell r="R186">
            <v>69850</v>
          </cell>
          <cell r="S186" t="str">
            <v>Saint martin en haut</v>
          </cell>
          <cell r="T186" t="str">
            <v>3.1</v>
          </cell>
          <cell r="U186" t="str">
            <v>CDI</v>
          </cell>
          <cell r="W186" t="str">
            <v>x</v>
          </cell>
        </row>
        <row r="187">
          <cell r="A187">
            <v>3246</v>
          </cell>
          <cell r="B187" t="str">
            <v>GRANGE FLORENCE</v>
          </cell>
          <cell r="C187" t="str">
            <v>F</v>
          </cell>
          <cell r="D187" t="str">
            <v>t</v>
          </cell>
          <cell r="E187" t="str">
            <v>GRANGE</v>
          </cell>
          <cell r="F187" t="str">
            <v>FLORENCE</v>
          </cell>
          <cell r="G187">
            <v>25965</v>
          </cell>
          <cell r="H187" t="str">
            <v>45 ans, 3 mois et 9 jours</v>
          </cell>
          <cell r="I187">
            <v>45</v>
          </cell>
          <cell r="J187" t="str">
            <v>41/50</v>
          </cell>
          <cell r="K187">
            <v>34848</v>
          </cell>
          <cell r="L187" t="str">
            <v>20 ans, 11 mois et 11 jours</v>
          </cell>
          <cell r="M187">
            <v>20</v>
          </cell>
          <cell r="N187" t="str">
            <v>16/20</v>
          </cell>
          <cell r="O187" t="str">
            <v>SM</v>
          </cell>
          <cell r="P187" t="str">
            <v>Swift</v>
          </cell>
          <cell r="Q187" t="str">
            <v>allée des tourterelles</v>
          </cell>
          <cell r="R187">
            <v>69510</v>
          </cell>
          <cell r="S187" t="str">
            <v>Rontalon</v>
          </cell>
          <cell r="T187" t="str">
            <v>2.3</v>
          </cell>
          <cell r="U187" t="str">
            <v>CDI</v>
          </cell>
        </row>
        <row r="188">
          <cell r="A188">
            <v>3249</v>
          </cell>
          <cell r="B188" t="str">
            <v>GROSPERRIN ODYL</v>
          </cell>
          <cell r="C188" t="str">
            <v>F</v>
          </cell>
          <cell r="D188" t="str">
            <v>t</v>
          </cell>
          <cell r="E188" t="str">
            <v>GROSPERRIN</v>
          </cell>
          <cell r="F188" t="str">
            <v>ODYL</v>
          </cell>
          <cell r="G188">
            <v>24060</v>
          </cell>
          <cell r="H188" t="str">
            <v>50 ans, 5 mois et 26 jours</v>
          </cell>
          <cell r="I188">
            <v>50</v>
          </cell>
          <cell r="J188" t="str">
            <v>41/50</v>
          </cell>
          <cell r="K188">
            <v>33392</v>
          </cell>
          <cell r="L188" t="str">
            <v>24 ans, 11 mois et 7 jours</v>
          </cell>
          <cell r="M188">
            <v>24</v>
          </cell>
          <cell r="N188" t="str">
            <v>21/25</v>
          </cell>
          <cell r="O188" t="str">
            <v>SM</v>
          </cell>
          <cell r="P188" t="str">
            <v>fjord</v>
          </cell>
          <cell r="T188" t="str">
            <v>2.3</v>
          </cell>
          <cell r="U188" t="str">
            <v>CDI</v>
          </cell>
        </row>
        <row r="189">
          <cell r="A189">
            <v>3944</v>
          </cell>
          <cell r="B189" t="str">
            <v>GUER JEAN-LUC</v>
          </cell>
          <cell r="C189" t="str">
            <v>H</v>
          </cell>
          <cell r="D189" t="str">
            <v>t</v>
          </cell>
          <cell r="E189" t="str">
            <v>GUER</v>
          </cell>
          <cell r="F189" t="str">
            <v>JEAN-LUC</v>
          </cell>
          <cell r="G189">
            <v>22729</v>
          </cell>
          <cell r="H189" t="str">
            <v>54 ans, 1 mois et 16 jours</v>
          </cell>
          <cell r="I189">
            <v>54</v>
          </cell>
          <cell r="J189" t="str">
            <v>51/60</v>
          </cell>
          <cell r="K189">
            <v>33756</v>
          </cell>
          <cell r="L189" t="str">
            <v>23 ans, 11 mois et 9 jours</v>
          </cell>
          <cell r="M189">
            <v>23</v>
          </cell>
          <cell r="N189" t="str">
            <v>21/25</v>
          </cell>
          <cell r="O189" t="str">
            <v>SM</v>
          </cell>
          <cell r="P189" t="str">
            <v>Gulliver</v>
          </cell>
          <cell r="T189" t="str">
            <v>3.2</v>
          </cell>
          <cell r="U189" t="str">
            <v>CDI</v>
          </cell>
        </row>
        <row r="190">
          <cell r="A190">
            <v>19770</v>
          </cell>
          <cell r="B190" t="str">
            <v>GUERBOUB MOHAMED</v>
          </cell>
          <cell r="C190" t="str">
            <v>H</v>
          </cell>
          <cell r="D190" t="str">
            <v>c</v>
          </cell>
          <cell r="E190" t="str">
            <v>GUERBOUB</v>
          </cell>
          <cell r="F190" t="str">
            <v>MOHAMED</v>
          </cell>
          <cell r="G190">
            <v>18773</v>
          </cell>
          <cell r="H190" t="str">
            <v>64 ans, 11 mois et 15 jours</v>
          </cell>
          <cell r="I190">
            <v>64</v>
          </cell>
          <cell r="J190" t="str">
            <v>61 et plus</v>
          </cell>
          <cell r="K190">
            <v>31413</v>
          </cell>
          <cell r="L190" t="str">
            <v>30 ans, 4 mois et 9 jours</v>
          </cell>
          <cell r="M190">
            <v>30</v>
          </cell>
          <cell r="N190" t="str">
            <v>26 et plus</v>
          </cell>
          <cell r="O190" t="str">
            <v>DOUBLURE</v>
          </cell>
          <cell r="P190" t="str">
            <v>Graphite</v>
          </cell>
          <cell r="T190" t="str">
            <v>2.1</v>
          </cell>
          <cell r="U190" t="str">
            <v>CDI</v>
          </cell>
        </row>
        <row r="191">
          <cell r="A191">
            <v>3784</v>
          </cell>
          <cell r="B191" t="str">
            <v>GUICHARD ANNE MARIE</v>
          </cell>
          <cell r="C191" t="str">
            <v>F</v>
          </cell>
          <cell r="D191" t="str">
            <v>t</v>
          </cell>
          <cell r="E191" t="str">
            <v>GUICHARD</v>
          </cell>
          <cell r="F191" t="str">
            <v>ANNE MARIE</v>
          </cell>
          <cell r="G191">
            <v>24626</v>
          </cell>
          <cell r="H191" t="str">
            <v>48 ans, 11 mois et 7 jours</v>
          </cell>
          <cell r="I191">
            <v>48</v>
          </cell>
          <cell r="J191" t="str">
            <v>41/50</v>
          </cell>
          <cell r="K191">
            <v>33029</v>
          </cell>
          <cell r="L191" t="str">
            <v>25 ans, 11 mois et 5 jours</v>
          </cell>
          <cell r="M191">
            <v>25</v>
          </cell>
          <cell r="N191" t="str">
            <v>21/25</v>
          </cell>
          <cell r="O191" t="str">
            <v>SM</v>
          </cell>
          <cell r="P191" t="str">
            <v>Chamonix</v>
          </cell>
          <cell r="Q191" t="str">
            <v>14 route de bordeaux</v>
          </cell>
          <cell r="R191">
            <v>69670</v>
          </cell>
          <cell r="S191" t="str">
            <v>Vaugneray</v>
          </cell>
          <cell r="T191" t="str">
            <v>3.2</v>
          </cell>
          <cell r="U191" t="str">
            <v>CDI</v>
          </cell>
          <cell r="W191" t="str">
            <v>x</v>
          </cell>
        </row>
        <row r="192">
          <cell r="A192">
            <v>15782</v>
          </cell>
          <cell r="B192" t="str">
            <v>GUIDOUM MALIK</v>
          </cell>
          <cell r="C192" t="str">
            <v>H</v>
          </cell>
          <cell r="D192" t="str">
            <v>c</v>
          </cell>
          <cell r="E192" t="str">
            <v>GUIDOUM</v>
          </cell>
          <cell r="F192" t="str">
            <v>MALIK</v>
          </cell>
          <cell r="G192">
            <v>27789</v>
          </cell>
          <cell r="H192" t="str">
            <v>40 ans, 3 mois et 10 jours</v>
          </cell>
          <cell r="I192">
            <v>40</v>
          </cell>
          <cell r="J192" t="str">
            <v>31/40</v>
          </cell>
          <cell r="K192">
            <v>38362</v>
          </cell>
          <cell r="L192" t="str">
            <v>11 ans, 4 mois et 0 jours</v>
          </cell>
          <cell r="M192">
            <v>11</v>
          </cell>
          <cell r="N192" t="str">
            <v>11/15</v>
          </cell>
          <cell r="O192" t="str">
            <v>COUPEUR</v>
          </cell>
          <cell r="P192" t="str">
            <v>Tosca</v>
          </cell>
          <cell r="T192" t="str">
            <v>2.2</v>
          </cell>
          <cell r="U192" t="str">
            <v>CDI</v>
          </cell>
        </row>
        <row r="193">
          <cell r="A193">
            <v>10620</v>
          </cell>
          <cell r="B193" t="str">
            <v>GUYOT CHRISTELLE</v>
          </cell>
          <cell r="C193" t="str">
            <v>F</v>
          </cell>
          <cell r="D193" t="str">
            <v>t</v>
          </cell>
          <cell r="E193" t="str">
            <v>GUYOT</v>
          </cell>
          <cell r="F193" t="str">
            <v>CHRISTELLE</v>
          </cell>
          <cell r="G193">
            <v>28737</v>
          </cell>
          <cell r="H193" t="str">
            <v>37 ans, 8 mois et 6 jours</v>
          </cell>
          <cell r="I193">
            <v>37</v>
          </cell>
          <cell r="J193" t="str">
            <v>31/40</v>
          </cell>
          <cell r="K193">
            <v>37383</v>
          </cell>
          <cell r="L193" t="str">
            <v>14 ans, 0 mois et 3 jours</v>
          </cell>
          <cell r="M193">
            <v>14</v>
          </cell>
          <cell r="N193" t="str">
            <v>11/15</v>
          </cell>
          <cell r="O193" t="str">
            <v>SM</v>
          </cell>
          <cell r="P193" t="str">
            <v>Gulliver</v>
          </cell>
          <cell r="Q193" t="str">
            <v>75 impasse de Brignoles</v>
          </cell>
          <cell r="R193">
            <v>42410</v>
          </cell>
          <cell r="S193" t="str">
            <v>ST MICHEL SUR RHONE</v>
          </cell>
          <cell r="T193" t="str">
            <v>2.3</v>
          </cell>
          <cell r="U193" t="str">
            <v>CDI</v>
          </cell>
        </row>
        <row r="194">
          <cell r="A194">
            <v>20420</v>
          </cell>
          <cell r="B194" t="str">
            <v>GUYOT EMERIC</v>
          </cell>
          <cell r="C194" t="str">
            <v>H</v>
          </cell>
          <cell r="D194" t="str">
            <v>t</v>
          </cell>
          <cell r="E194" t="str">
            <v>GUYOT</v>
          </cell>
          <cell r="F194" t="str">
            <v>EMERIC</v>
          </cell>
          <cell r="G194">
            <v>28519</v>
          </cell>
          <cell r="H194" t="str">
            <v>38 ans, 3 mois et 11 jours</v>
          </cell>
          <cell r="I194">
            <v>38</v>
          </cell>
          <cell r="J194" t="str">
            <v>31/40</v>
          </cell>
          <cell r="K194">
            <v>40427</v>
          </cell>
          <cell r="L194" t="str">
            <v>5 ans, 8 mois et 4 jours</v>
          </cell>
          <cell r="M194">
            <v>5</v>
          </cell>
          <cell r="N194" t="str">
            <v>2/5</v>
          </cell>
          <cell r="O194" t="str">
            <v>RESP TABLE</v>
          </cell>
          <cell r="P194" t="str">
            <v>Direction</v>
          </cell>
          <cell r="Q194" t="str">
            <v>30 boulevard des breteaux</v>
          </cell>
          <cell r="R194">
            <v>69006</v>
          </cell>
          <cell r="S194" t="str">
            <v>Lyon</v>
          </cell>
          <cell r="T194" t="str">
            <v>4.3</v>
          </cell>
          <cell r="U194" t="str">
            <v>CDI</v>
          </cell>
        </row>
        <row r="195">
          <cell r="A195">
            <v>3290</v>
          </cell>
          <cell r="B195" t="str">
            <v>HAMBLI CHRISTELLE</v>
          </cell>
          <cell r="C195" t="str">
            <v>F</v>
          </cell>
          <cell r="D195" t="str">
            <v>t</v>
          </cell>
          <cell r="E195" t="str">
            <v>HAMBLI</v>
          </cell>
          <cell r="F195" t="str">
            <v>CHRISTELLE</v>
          </cell>
          <cell r="G195">
            <v>27219</v>
          </cell>
          <cell r="H195" t="str">
            <v>41 ans, 10 mois et 1 jours</v>
          </cell>
          <cell r="I195">
            <v>41</v>
          </cell>
          <cell r="J195" t="str">
            <v>41/50</v>
          </cell>
          <cell r="K195">
            <v>34946</v>
          </cell>
          <cell r="L195" t="str">
            <v>20 ans, 8 mois et 6 jours</v>
          </cell>
          <cell r="M195">
            <v>20</v>
          </cell>
          <cell r="N195" t="str">
            <v>16/20</v>
          </cell>
          <cell r="O195" t="str">
            <v>SM</v>
          </cell>
          <cell r="P195" t="str">
            <v>Barenia</v>
          </cell>
          <cell r="T195" t="str">
            <v>3.1</v>
          </cell>
          <cell r="U195" t="str">
            <v>CDI</v>
          </cell>
          <cell r="V195" t="str">
            <v>Expat</v>
          </cell>
        </row>
        <row r="196">
          <cell r="A196">
            <v>2049</v>
          </cell>
          <cell r="B196" t="str">
            <v>HAMBLI FARID</v>
          </cell>
          <cell r="C196" t="str">
            <v>H</v>
          </cell>
          <cell r="D196" t="str">
            <v>t</v>
          </cell>
          <cell r="E196" t="str">
            <v>HAMBLI</v>
          </cell>
          <cell r="F196" t="str">
            <v>FARID</v>
          </cell>
          <cell r="G196">
            <v>26730</v>
          </cell>
          <cell r="H196" t="str">
            <v>43 ans, 2 mois et 3 jours</v>
          </cell>
          <cell r="I196">
            <v>43</v>
          </cell>
          <cell r="J196" t="str">
            <v>41/50</v>
          </cell>
          <cell r="K196">
            <v>36773</v>
          </cell>
          <cell r="L196" t="str">
            <v>15 ans, 8 mois et 6 jours</v>
          </cell>
          <cell r="M196">
            <v>15</v>
          </cell>
          <cell r="N196" t="str">
            <v>11/15</v>
          </cell>
          <cell r="O196" t="str">
            <v>SM</v>
          </cell>
          <cell r="P196" t="str">
            <v>Courchevel</v>
          </cell>
          <cell r="T196" t="str">
            <v>2.3</v>
          </cell>
          <cell r="U196" t="str">
            <v>CDI</v>
          </cell>
          <cell r="V196" t="str">
            <v>Expat</v>
          </cell>
        </row>
        <row r="197">
          <cell r="A197">
            <v>6141</v>
          </cell>
          <cell r="B197" t="str">
            <v>HARZI FATIHA</v>
          </cell>
          <cell r="C197" t="str">
            <v>F</v>
          </cell>
          <cell r="D197" t="str">
            <v>t</v>
          </cell>
          <cell r="E197" t="str">
            <v>HARZI</v>
          </cell>
          <cell r="F197" t="str">
            <v>FATIHA</v>
          </cell>
          <cell r="G197">
            <v>26070</v>
          </cell>
          <cell r="H197" t="str">
            <v>44 ans, 11 mois et 23 jours</v>
          </cell>
          <cell r="I197">
            <v>44</v>
          </cell>
          <cell r="J197" t="str">
            <v>41/50</v>
          </cell>
          <cell r="K197">
            <v>34400</v>
          </cell>
          <cell r="L197" t="str">
            <v>22 ans, 2 mois et 3 jours</v>
          </cell>
          <cell r="M197">
            <v>22</v>
          </cell>
          <cell r="N197" t="str">
            <v>21/25</v>
          </cell>
          <cell r="O197" t="str">
            <v>SM</v>
          </cell>
          <cell r="P197" t="str">
            <v>Evercalf</v>
          </cell>
          <cell r="T197" t="str">
            <v>2.3</v>
          </cell>
          <cell r="U197" t="str">
            <v>CDI</v>
          </cell>
        </row>
        <row r="198">
          <cell r="A198">
            <v>15989</v>
          </cell>
          <cell r="B198" t="str">
            <v>HAY ANTHONY</v>
          </cell>
          <cell r="C198" t="str">
            <v>H</v>
          </cell>
          <cell r="D198" t="str">
            <v>t</v>
          </cell>
          <cell r="E198" t="str">
            <v>HAY</v>
          </cell>
          <cell r="F198" t="str">
            <v>ANTHONY</v>
          </cell>
          <cell r="G198">
            <v>26252</v>
          </cell>
          <cell r="H198" t="str">
            <v>44 ans, 5 mois et 25 jours</v>
          </cell>
          <cell r="I198">
            <v>44</v>
          </cell>
          <cell r="J198" t="str">
            <v>41/50</v>
          </cell>
          <cell r="K198">
            <v>38510</v>
          </cell>
          <cell r="L198" t="str">
            <v>10 ans, 11 mois et 3 jours</v>
          </cell>
          <cell r="M198">
            <v>10</v>
          </cell>
          <cell r="N198" t="str">
            <v>6/10</v>
          </cell>
          <cell r="O198" t="str">
            <v>SM</v>
          </cell>
          <cell r="P198" t="str">
            <v>Gulliver</v>
          </cell>
          <cell r="T198" t="str">
            <v>2.1</v>
          </cell>
          <cell r="U198" t="str">
            <v>CDI</v>
          </cell>
        </row>
        <row r="199">
          <cell r="A199">
            <v>81626</v>
          </cell>
          <cell r="B199" t="str">
            <v>HEIDSIECK OMBELINE</v>
          </cell>
          <cell r="C199" t="str">
            <v>F</v>
          </cell>
          <cell r="D199" t="str">
            <v>T</v>
          </cell>
          <cell r="E199" t="str">
            <v>HEIDSIECK</v>
          </cell>
          <cell r="F199" t="str">
            <v>OMBELINE</v>
          </cell>
          <cell r="G199">
            <v>32576</v>
          </cell>
          <cell r="H199" t="str">
            <v>27 ans, 2 mois et 1 jours</v>
          </cell>
          <cell r="I199">
            <v>27</v>
          </cell>
          <cell r="J199" t="str">
            <v>21/30</v>
          </cell>
          <cell r="K199">
            <v>42374</v>
          </cell>
          <cell r="L199" t="str">
            <v>0 ans, 4 mois et 5 jours</v>
          </cell>
          <cell r="M199">
            <v>0</v>
          </cell>
          <cell r="N199" t="str">
            <v>&lt;2</v>
          </cell>
          <cell r="O199" t="str">
            <v>SM</v>
          </cell>
        </row>
        <row r="200">
          <cell r="A200">
            <v>3489</v>
          </cell>
          <cell r="B200" t="str">
            <v>HERMANT FLORENCE</v>
          </cell>
          <cell r="C200" t="str">
            <v>F</v>
          </cell>
          <cell r="D200" t="str">
            <v>s</v>
          </cell>
          <cell r="E200" t="str">
            <v>HERMANT</v>
          </cell>
          <cell r="F200" t="str">
            <v>FLORENCE</v>
          </cell>
          <cell r="G200">
            <v>24942</v>
          </cell>
          <cell r="H200" t="str">
            <v>48 ans, 0 mois et 26 jours</v>
          </cell>
          <cell r="I200">
            <v>48</v>
          </cell>
          <cell r="J200" t="str">
            <v>41/50</v>
          </cell>
          <cell r="K200">
            <v>31292</v>
          </cell>
          <cell r="L200" t="str">
            <v>30 ans, 8 mois et 8 jours</v>
          </cell>
          <cell r="M200">
            <v>30</v>
          </cell>
          <cell r="N200" t="str">
            <v>26 et plus</v>
          </cell>
          <cell r="O200" t="str">
            <v>METHODE</v>
          </cell>
          <cell r="P200" t="str">
            <v>support table</v>
          </cell>
          <cell r="Q200" t="str">
            <v>La jurriere</v>
          </cell>
          <cell r="R200">
            <v>69440</v>
          </cell>
          <cell r="S200" t="str">
            <v>Saint didier sur riverie</v>
          </cell>
          <cell r="T200" t="str">
            <v>4.1</v>
          </cell>
          <cell r="U200" t="str">
            <v>CDI</v>
          </cell>
        </row>
        <row r="201">
          <cell r="A201">
            <v>3493</v>
          </cell>
          <cell r="B201" t="str">
            <v>HERMANT PHILIPPE</v>
          </cell>
          <cell r="C201" t="str">
            <v>H</v>
          </cell>
          <cell r="D201" t="str">
            <v>s</v>
          </cell>
          <cell r="E201" t="str">
            <v>HERMANT</v>
          </cell>
          <cell r="F201" t="str">
            <v>PHILIPPE</v>
          </cell>
          <cell r="G201">
            <v>24416</v>
          </cell>
          <cell r="H201" t="str">
            <v>49 ans, 6 mois et 5 jours</v>
          </cell>
          <cell r="I201">
            <v>49</v>
          </cell>
          <cell r="J201" t="str">
            <v>41/50</v>
          </cell>
          <cell r="K201">
            <v>32965</v>
          </cell>
          <cell r="L201" t="str">
            <v>26 ans, 1 mois et 8 jours</v>
          </cell>
          <cell r="M201">
            <v>26</v>
          </cell>
          <cell r="N201" t="str">
            <v>26 et plus</v>
          </cell>
          <cell r="O201" t="str">
            <v>BUREAU DES METHODES</v>
          </cell>
          <cell r="P201" t="str">
            <v>Saphir</v>
          </cell>
          <cell r="Q201" t="str">
            <v>La jurriere</v>
          </cell>
          <cell r="R201">
            <v>69441</v>
          </cell>
          <cell r="S201" t="str">
            <v>Saint didier sur riverie</v>
          </cell>
          <cell r="T201" t="str">
            <v>4.1</v>
          </cell>
          <cell r="U201" t="str">
            <v>CDI</v>
          </cell>
        </row>
        <row r="202">
          <cell r="A202">
            <v>16744</v>
          </cell>
          <cell r="B202" t="str">
            <v>HEU LAUREN</v>
          </cell>
          <cell r="C202" t="str">
            <v>F</v>
          </cell>
          <cell r="D202" t="str">
            <v>t</v>
          </cell>
          <cell r="E202" t="str">
            <v>HEU</v>
          </cell>
          <cell r="F202" t="str">
            <v>LAUREN</v>
          </cell>
          <cell r="G202">
            <v>29904</v>
          </cell>
          <cell r="H202" t="str">
            <v>34 ans, 5 mois et 26 jours</v>
          </cell>
          <cell r="I202">
            <v>34</v>
          </cell>
          <cell r="J202" t="str">
            <v>31/40</v>
          </cell>
          <cell r="K202">
            <v>39043</v>
          </cell>
          <cell r="L202" t="str">
            <v>9 ans, 5 mois et 18 jours</v>
          </cell>
          <cell r="M202">
            <v>9</v>
          </cell>
          <cell r="N202" t="str">
            <v>6/10</v>
          </cell>
          <cell r="O202" t="str">
            <v>SM</v>
          </cell>
          <cell r="P202" t="str">
            <v>swift</v>
          </cell>
          <cell r="Q202" t="str">
            <v xml:space="preserve">20 lor le soleil levant N°2 </v>
          </cell>
          <cell r="R202">
            <v>26140</v>
          </cell>
          <cell r="S202" t="str">
            <v>Saint rambert d'Albon</v>
          </cell>
          <cell r="T202" t="str">
            <v>2.1</v>
          </cell>
          <cell r="U202" t="str">
            <v>CDI</v>
          </cell>
        </row>
        <row r="203">
          <cell r="A203">
            <v>4509</v>
          </cell>
          <cell r="B203" t="str">
            <v>HMAIDI LATIFA</v>
          </cell>
          <cell r="C203" t="str">
            <v>F</v>
          </cell>
          <cell r="D203" t="str">
            <v>t</v>
          </cell>
          <cell r="E203" t="str">
            <v>HMAIDI</v>
          </cell>
          <cell r="F203" t="str">
            <v>LATIFA</v>
          </cell>
          <cell r="G203">
            <v>25989</v>
          </cell>
          <cell r="H203" t="str">
            <v>45 ans, 2 mois et 15 jours</v>
          </cell>
          <cell r="I203">
            <v>45</v>
          </cell>
          <cell r="J203" t="str">
            <v>41/50</v>
          </cell>
          <cell r="K203">
            <v>34757</v>
          </cell>
          <cell r="L203" t="str">
            <v>21 ans, 2 mois et 13 jours</v>
          </cell>
          <cell r="M203">
            <v>21</v>
          </cell>
          <cell r="N203" t="str">
            <v>21/25</v>
          </cell>
          <cell r="O203" t="str">
            <v>SM</v>
          </cell>
          <cell r="P203" t="str">
            <v>Chamonix</v>
          </cell>
          <cell r="Q203" t="str">
            <v>30 rue Loubet</v>
          </cell>
          <cell r="R203">
            <v>42400</v>
          </cell>
          <cell r="S203" t="str">
            <v>Saint Chamond</v>
          </cell>
          <cell r="T203" t="str">
            <v>2.3</v>
          </cell>
          <cell r="U203" t="str">
            <v>CDI</v>
          </cell>
        </row>
        <row r="204">
          <cell r="A204">
            <v>5383</v>
          </cell>
          <cell r="B204" t="str">
            <v>HOUIN MARIELLE</v>
          </cell>
          <cell r="C204" t="str">
            <v>F</v>
          </cell>
          <cell r="D204" t="str">
            <v>t</v>
          </cell>
          <cell r="E204" t="str">
            <v>HOUIN</v>
          </cell>
          <cell r="F204" t="str">
            <v>MARIELLE</v>
          </cell>
          <cell r="G204">
            <v>29809</v>
          </cell>
          <cell r="H204" t="str">
            <v>34 ans, 8 mois et 29 jours</v>
          </cell>
          <cell r="I204">
            <v>34</v>
          </cell>
          <cell r="J204" t="str">
            <v>31/40</v>
          </cell>
          <cell r="K204">
            <v>36938</v>
          </cell>
          <cell r="L204" t="str">
            <v>15 ans, 2 mois et 24 jours</v>
          </cell>
          <cell r="M204">
            <v>15</v>
          </cell>
          <cell r="N204" t="str">
            <v>11/15</v>
          </cell>
          <cell r="O204" t="str">
            <v>SM</v>
          </cell>
          <cell r="P204" t="str">
            <v>Croco</v>
          </cell>
          <cell r="T204" t="str">
            <v>2.3</v>
          </cell>
          <cell r="U204" t="str">
            <v>CDI</v>
          </cell>
        </row>
        <row r="205">
          <cell r="A205">
            <v>15990</v>
          </cell>
          <cell r="B205" t="str">
            <v>HURIET BEATRICE</v>
          </cell>
          <cell r="C205" t="str">
            <v>F</v>
          </cell>
          <cell r="D205" t="str">
            <v>t</v>
          </cell>
          <cell r="E205" t="str">
            <v>HURIET</v>
          </cell>
          <cell r="F205" t="str">
            <v>BEATRICE</v>
          </cell>
          <cell r="G205">
            <v>26716</v>
          </cell>
          <cell r="H205" t="str">
            <v>43 ans, 2 mois et 19 jours</v>
          </cell>
          <cell r="I205">
            <v>43</v>
          </cell>
          <cell r="J205" t="str">
            <v>41/50</v>
          </cell>
          <cell r="K205">
            <v>38510</v>
          </cell>
          <cell r="L205" t="str">
            <v>10 ans, 11 mois et 3 jours</v>
          </cell>
          <cell r="M205">
            <v>10</v>
          </cell>
          <cell r="N205" t="str">
            <v>6/10</v>
          </cell>
          <cell r="O205" t="str">
            <v>SM</v>
          </cell>
          <cell r="P205" t="str">
            <v>Barenia</v>
          </cell>
          <cell r="T205" t="str">
            <v>2.1</v>
          </cell>
          <cell r="U205" t="str">
            <v>CDI</v>
          </cell>
        </row>
        <row r="206">
          <cell r="A206">
            <v>80883</v>
          </cell>
          <cell r="B206" t="str">
            <v>ISSATIAL DIEGO</v>
          </cell>
          <cell r="C206" t="str">
            <v>H</v>
          </cell>
          <cell r="D206" t="str">
            <v>S</v>
          </cell>
          <cell r="E206" t="str">
            <v>ISSATIAL</v>
          </cell>
          <cell r="F206" t="str">
            <v>DIEGO</v>
          </cell>
          <cell r="G206">
            <v>31962</v>
          </cell>
          <cell r="H206" t="str">
            <v>28 ans, 10 mois et 6 jours</v>
          </cell>
          <cell r="I206">
            <v>28</v>
          </cell>
          <cell r="J206" t="str">
            <v>21/30</v>
          </cell>
          <cell r="K206">
            <v>40940</v>
          </cell>
          <cell r="L206" t="str">
            <v>4 ans, 3 mois et 9 jours</v>
          </cell>
          <cell r="M206">
            <v>4</v>
          </cell>
          <cell r="N206" t="str">
            <v>2/5</v>
          </cell>
          <cell r="O206" t="str">
            <v>LOGISTIQUE</v>
          </cell>
          <cell r="P206" t="str">
            <v>logistique</v>
          </cell>
          <cell r="Q206" t="str">
            <v>101 rue Cochard</v>
          </cell>
          <cell r="R206">
            <v>69560</v>
          </cell>
          <cell r="S206" t="str">
            <v>Sainte Colombe</v>
          </cell>
          <cell r="U206" t="str">
            <v>CDI</v>
          </cell>
        </row>
        <row r="207">
          <cell r="A207">
            <v>9892</v>
          </cell>
          <cell r="B207" t="str">
            <v>JIMENEZ KATIA</v>
          </cell>
          <cell r="C207" t="str">
            <v>F</v>
          </cell>
          <cell r="D207" t="str">
            <v>c</v>
          </cell>
          <cell r="E207" t="str">
            <v>JIMENEZ</v>
          </cell>
          <cell r="F207" t="str">
            <v>KATIA</v>
          </cell>
          <cell r="G207">
            <v>29962</v>
          </cell>
          <cell r="H207" t="e">
            <v>#NAME?</v>
          </cell>
          <cell r="I207">
            <v>34</v>
          </cell>
          <cell r="J207" t="str">
            <v>31/40</v>
          </cell>
          <cell r="K207">
            <v>36594</v>
          </cell>
          <cell r="L207" t="e">
            <v>#NAME?</v>
          </cell>
          <cell r="M207">
            <v>16</v>
          </cell>
          <cell r="N207" t="str">
            <v>16/20</v>
          </cell>
          <cell r="O207" t="str">
            <v>RENFORT</v>
          </cell>
          <cell r="P207" t="str">
            <v>Saphir</v>
          </cell>
          <cell r="Q207" t="str">
            <v>121 rue du perron</v>
          </cell>
          <cell r="R207">
            <v>69600</v>
          </cell>
          <cell r="S207" t="str">
            <v>Oullins</v>
          </cell>
          <cell r="T207" t="str">
            <v>2.1</v>
          </cell>
          <cell r="U207" t="str">
            <v>CDI</v>
          </cell>
          <cell r="V207" t="str">
            <v>x</v>
          </cell>
        </row>
        <row r="208">
          <cell r="A208">
            <v>8448</v>
          </cell>
          <cell r="B208" t="str">
            <v>JOANDEL PHILIPPE</v>
          </cell>
          <cell r="C208" t="str">
            <v>H</v>
          </cell>
          <cell r="D208" t="str">
            <v>c</v>
          </cell>
          <cell r="E208" t="str">
            <v>JOANDEL</v>
          </cell>
          <cell r="F208" t="str">
            <v>PHILIPPE</v>
          </cell>
          <cell r="G208">
            <v>23328</v>
          </cell>
          <cell r="H208" t="str">
            <v>52 ans, 5 mois et 27 jours</v>
          </cell>
          <cell r="I208">
            <v>52</v>
          </cell>
          <cell r="J208" t="str">
            <v>51/60</v>
          </cell>
          <cell r="K208">
            <v>35352</v>
          </cell>
          <cell r="L208" t="str">
            <v>19 ans, 6 mois et 26 jours</v>
          </cell>
          <cell r="M208">
            <v>19</v>
          </cell>
          <cell r="N208" t="str">
            <v>16/20</v>
          </cell>
          <cell r="O208" t="str">
            <v>PETITE MARO</v>
          </cell>
          <cell r="P208" t="str">
            <v>Petite maro /graphite</v>
          </cell>
          <cell r="Q208" t="str">
            <v>12 allée de la Table romaine</v>
          </cell>
          <cell r="R208">
            <v>69530</v>
          </cell>
          <cell r="S208" t="str">
            <v>Brignais</v>
          </cell>
          <cell r="T208" t="str">
            <v>3.2</v>
          </cell>
          <cell r="U208" t="str">
            <v>CDI</v>
          </cell>
        </row>
        <row r="209">
          <cell r="A209">
            <v>4857</v>
          </cell>
          <cell r="B209" t="str">
            <v>JOHAN VALERIE</v>
          </cell>
          <cell r="C209" t="str">
            <v>F</v>
          </cell>
          <cell r="D209" t="str">
            <v>t</v>
          </cell>
          <cell r="E209" t="str">
            <v>JOHAN</v>
          </cell>
          <cell r="F209" t="str">
            <v>VALERIE</v>
          </cell>
          <cell r="G209">
            <v>24002</v>
          </cell>
          <cell r="H209" t="str">
            <v>50 ans, 7 mois et 23 jours</v>
          </cell>
          <cell r="I209">
            <v>50</v>
          </cell>
          <cell r="J209" t="str">
            <v>41/50</v>
          </cell>
          <cell r="K209">
            <v>34491</v>
          </cell>
          <cell r="L209" t="str">
            <v>21 ans, 11 mois et 4 jours</v>
          </cell>
          <cell r="M209">
            <v>21</v>
          </cell>
          <cell r="N209" t="str">
            <v>21/25</v>
          </cell>
          <cell r="O209" t="str">
            <v>SM</v>
          </cell>
          <cell r="P209" t="str">
            <v>Chamonix</v>
          </cell>
          <cell r="Q209" t="str">
            <v>12 chemin de bramafour</v>
          </cell>
          <cell r="R209">
            <v>69110</v>
          </cell>
          <cell r="S209" t="str">
            <v>Saint foy les lyon</v>
          </cell>
          <cell r="T209" t="str">
            <v>3.1</v>
          </cell>
          <cell r="U209" t="str">
            <v>CDI</v>
          </cell>
        </row>
        <row r="210">
          <cell r="A210">
            <v>8111</v>
          </cell>
          <cell r="B210" t="str">
            <v>JOUET REGIS</v>
          </cell>
          <cell r="C210" t="str">
            <v>H</v>
          </cell>
          <cell r="D210" t="str">
            <v>T</v>
          </cell>
          <cell r="E210" t="str">
            <v>JOUET</v>
          </cell>
          <cell r="F210" t="str">
            <v>REGIS</v>
          </cell>
          <cell r="G210">
            <v>25885</v>
          </cell>
          <cell r="H210" t="str">
            <v>45 ans, 5 mois et 27 jours</v>
          </cell>
          <cell r="I210">
            <v>45</v>
          </cell>
          <cell r="J210" t="str">
            <v>41/50</v>
          </cell>
          <cell r="K210">
            <v>42186</v>
          </cell>
          <cell r="L210" t="str">
            <v>0 ans, 10 mois et 9 jours</v>
          </cell>
          <cell r="M210">
            <v>0</v>
          </cell>
          <cell r="N210" t="str">
            <v>&lt;2</v>
          </cell>
          <cell r="O210" t="str">
            <v>SM</v>
          </cell>
          <cell r="P210" t="str">
            <v>Croco</v>
          </cell>
        </row>
        <row r="211">
          <cell r="A211">
            <v>86644</v>
          </cell>
          <cell r="B211" t="str">
            <v>JOUVE CELINE</v>
          </cell>
          <cell r="C211" t="str">
            <v>f</v>
          </cell>
          <cell r="D211" t="str">
            <v>s</v>
          </cell>
          <cell r="E211" t="str">
            <v>JOUVE</v>
          </cell>
          <cell r="F211" t="str">
            <v>CELINE</v>
          </cell>
          <cell r="G211">
            <v>31995</v>
          </cell>
          <cell r="H211" t="str">
            <v>28 ans, 9 mois et 4 jours</v>
          </cell>
          <cell r="K211">
            <v>42430</v>
          </cell>
          <cell r="L211" t="str">
            <v>0 ans, 2 mois et 9 jours</v>
          </cell>
          <cell r="O211" t="str">
            <v>Achat</v>
          </cell>
        </row>
        <row r="212">
          <cell r="A212">
            <v>2091</v>
          </cell>
          <cell r="B212" t="str">
            <v>JUILLOT SANDRINE</v>
          </cell>
          <cell r="C212" t="str">
            <v>F</v>
          </cell>
          <cell r="D212" t="str">
            <v>t</v>
          </cell>
          <cell r="E212" t="str">
            <v>JUILLOT</v>
          </cell>
          <cell r="F212" t="str">
            <v>SANDRINE</v>
          </cell>
          <cell r="G212">
            <v>26626</v>
          </cell>
          <cell r="H212" t="str">
            <v>43 ans, 5 mois et 17 jours</v>
          </cell>
          <cell r="I212">
            <v>43</v>
          </cell>
          <cell r="J212" t="str">
            <v>41/50</v>
          </cell>
          <cell r="K212">
            <v>34848</v>
          </cell>
          <cell r="L212" t="str">
            <v>20 ans, 11 mois et 11 jours</v>
          </cell>
          <cell r="M212">
            <v>20</v>
          </cell>
          <cell r="N212" t="str">
            <v>16/20</v>
          </cell>
          <cell r="O212" t="str">
            <v>SM</v>
          </cell>
          <cell r="P212" t="str">
            <v>Chamonix</v>
          </cell>
          <cell r="T212" t="str">
            <v>2.3</v>
          </cell>
          <cell r="U212" t="str">
            <v>CDI</v>
          </cell>
        </row>
        <row r="213">
          <cell r="A213">
            <v>4058</v>
          </cell>
          <cell r="B213" t="str">
            <v>JULIEN BRIGITTE</v>
          </cell>
          <cell r="C213" t="str">
            <v>F</v>
          </cell>
          <cell r="D213" t="str">
            <v>t</v>
          </cell>
          <cell r="E213" t="str">
            <v>JULIEN</v>
          </cell>
          <cell r="F213" t="str">
            <v>BRIGITTE</v>
          </cell>
          <cell r="G213">
            <v>24159</v>
          </cell>
          <cell r="H213" t="str">
            <v>50 ans, 2 mois et 19 jours</v>
          </cell>
          <cell r="I213">
            <v>50</v>
          </cell>
          <cell r="J213" t="str">
            <v>41/50</v>
          </cell>
          <cell r="K213">
            <v>33756</v>
          </cell>
          <cell r="L213" t="str">
            <v>23 ans, 11 mois et 9 jours</v>
          </cell>
          <cell r="M213">
            <v>23</v>
          </cell>
          <cell r="N213" t="str">
            <v>21/25</v>
          </cell>
          <cell r="O213" t="str">
            <v>SM</v>
          </cell>
          <cell r="P213" t="str">
            <v>Chamonix</v>
          </cell>
          <cell r="T213" t="str">
            <v>2.3</v>
          </cell>
          <cell r="U213" t="str">
            <v>CDI</v>
          </cell>
        </row>
        <row r="214">
          <cell r="A214">
            <v>20651</v>
          </cell>
          <cell r="B214" t="str">
            <v>JULLIA JIMMY</v>
          </cell>
          <cell r="C214" t="str">
            <v>H</v>
          </cell>
          <cell r="D214" t="str">
            <v>c</v>
          </cell>
          <cell r="E214" t="str">
            <v>JULLIA</v>
          </cell>
          <cell r="F214" t="str">
            <v>JIMMY</v>
          </cell>
          <cell r="G214">
            <v>30248</v>
          </cell>
          <cell r="H214" t="str">
            <v>33 ans, 6 mois et 16 jours</v>
          </cell>
          <cell r="I214">
            <v>33</v>
          </cell>
          <cell r="J214" t="str">
            <v>31/40</v>
          </cell>
          <cell r="K214">
            <v>40777</v>
          </cell>
          <cell r="L214" t="str">
            <v>4 ans, 8 mois et 18 jours</v>
          </cell>
          <cell r="M214">
            <v>4</v>
          </cell>
          <cell r="N214" t="str">
            <v>2/5</v>
          </cell>
          <cell r="O214" t="str">
            <v>DOUBLURE</v>
          </cell>
          <cell r="P214" t="str">
            <v>graphite</v>
          </cell>
          <cell r="Q214" t="str">
            <v>18 rue Marie madeleine fourcade</v>
          </cell>
          <cell r="R214">
            <v>69007</v>
          </cell>
          <cell r="S214" t="str">
            <v>Lyon</v>
          </cell>
          <cell r="T214" t="str">
            <v>1.3</v>
          </cell>
          <cell r="U214" t="str">
            <v>CDI</v>
          </cell>
        </row>
        <row r="215">
          <cell r="A215">
            <v>15872</v>
          </cell>
          <cell r="B215" t="str">
            <v>JULLIA VERONIQUE</v>
          </cell>
          <cell r="C215" t="str">
            <v>F</v>
          </cell>
          <cell r="D215" t="str">
            <v>c</v>
          </cell>
          <cell r="E215" t="str">
            <v>JULLIA</v>
          </cell>
          <cell r="F215" t="str">
            <v>VERONIQUE</v>
          </cell>
          <cell r="G215">
            <v>22094</v>
          </cell>
          <cell r="H215" t="str">
            <v>55 ans, 10 mois et 13 jours</v>
          </cell>
          <cell r="I215">
            <v>55</v>
          </cell>
          <cell r="J215" t="str">
            <v>51/60</v>
          </cell>
          <cell r="K215">
            <v>38404</v>
          </cell>
          <cell r="L215" t="str">
            <v>11 ans, 2 mois et 19 jours</v>
          </cell>
          <cell r="M215">
            <v>11</v>
          </cell>
          <cell r="N215" t="str">
            <v>11/15</v>
          </cell>
          <cell r="O215" t="str">
            <v>PETITE MARO</v>
          </cell>
          <cell r="P215" t="str">
            <v>Petite maro /graphite</v>
          </cell>
          <cell r="T215" t="str">
            <v>2.2</v>
          </cell>
          <cell r="U215" t="str">
            <v>CDI</v>
          </cell>
        </row>
        <row r="216">
          <cell r="A216">
            <v>15991</v>
          </cell>
          <cell r="B216" t="str">
            <v>JULLIEN ELODIE</v>
          </cell>
          <cell r="C216" t="str">
            <v>F</v>
          </cell>
          <cell r="D216" t="str">
            <v>t</v>
          </cell>
          <cell r="E216" t="str">
            <v>JULLIEN</v>
          </cell>
          <cell r="F216" t="str">
            <v>ELODIE</v>
          </cell>
          <cell r="G216">
            <v>30746</v>
          </cell>
          <cell r="H216" t="str">
            <v>32 ans, 2 mois et 5 jours</v>
          </cell>
          <cell r="I216">
            <v>32</v>
          </cell>
          <cell r="J216" t="str">
            <v>31/40</v>
          </cell>
          <cell r="K216">
            <v>38510</v>
          </cell>
          <cell r="L216" t="str">
            <v>10 ans, 11 mois et 3 jours</v>
          </cell>
          <cell r="M216">
            <v>10</v>
          </cell>
          <cell r="N216" t="str">
            <v>6/10</v>
          </cell>
          <cell r="O216" t="str">
            <v>SM</v>
          </cell>
          <cell r="P216" t="str">
            <v>courchevel</v>
          </cell>
          <cell r="Q216" t="str">
            <v>31 route de malval</v>
          </cell>
          <cell r="R216">
            <v>69670</v>
          </cell>
          <cell r="S216" t="str">
            <v>Vaugneray</v>
          </cell>
          <cell r="T216" t="str">
            <v>2.2</v>
          </cell>
          <cell r="U216" t="str">
            <v>CDI</v>
          </cell>
        </row>
        <row r="217">
          <cell r="A217">
            <v>4007</v>
          </cell>
          <cell r="B217" t="str">
            <v>KARAKOUZIAN LAURENCE</v>
          </cell>
          <cell r="C217" t="str">
            <v>F</v>
          </cell>
          <cell r="D217" t="str">
            <v>t</v>
          </cell>
          <cell r="E217" t="str">
            <v>KARAKOUZIAN</v>
          </cell>
          <cell r="F217" t="str">
            <v>LAURENCE</v>
          </cell>
          <cell r="G217">
            <v>27180</v>
          </cell>
          <cell r="H217" t="str">
            <v>41 ans, 11 mois et 9 jours</v>
          </cell>
          <cell r="I217">
            <v>41</v>
          </cell>
          <cell r="J217" t="str">
            <v>41/50</v>
          </cell>
          <cell r="K217">
            <v>35261</v>
          </cell>
          <cell r="L217" t="str">
            <v>19 ans, 9 mois et 25 jours</v>
          </cell>
          <cell r="M217">
            <v>19</v>
          </cell>
          <cell r="N217" t="str">
            <v>16/20</v>
          </cell>
          <cell r="O217" t="str">
            <v/>
          </cell>
          <cell r="P217" t="str">
            <v>Fjord</v>
          </cell>
          <cell r="Q217" t="str">
            <v xml:space="preserve">Chavagneux </v>
          </cell>
          <cell r="R217">
            <v>69850</v>
          </cell>
          <cell r="S217" t="str">
            <v>Saint martin en haut</v>
          </cell>
          <cell r="T217" t="str">
            <v>2.2</v>
          </cell>
          <cell r="U217" t="str">
            <v>CDI</v>
          </cell>
        </row>
        <row r="218">
          <cell r="A218">
            <v>3223</v>
          </cell>
          <cell r="B218" t="str">
            <v>KECIR NADIA</v>
          </cell>
          <cell r="C218" t="str">
            <v>F</v>
          </cell>
          <cell r="D218" t="str">
            <v>t</v>
          </cell>
          <cell r="E218" t="str">
            <v>KECIR</v>
          </cell>
          <cell r="F218" t="str">
            <v>NADIA</v>
          </cell>
          <cell r="G218">
            <v>29005</v>
          </cell>
          <cell r="H218" t="str">
            <v>36 ans, 11 mois et 10 jours</v>
          </cell>
          <cell r="I218">
            <v>36</v>
          </cell>
          <cell r="J218" t="str">
            <v>31/40</v>
          </cell>
          <cell r="K218">
            <v>38127</v>
          </cell>
          <cell r="L218" t="str">
            <v>11 ans, 11 mois et 20 jours</v>
          </cell>
          <cell r="M218">
            <v>11</v>
          </cell>
          <cell r="N218" t="str">
            <v>11/15</v>
          </cell>
          <cell r="O218" t="str">
            <v>SM</v>
          </cell>
          <cell r="P218" t="str">
            <v>Croco</v>
          </cell>
          <cell r="T218" t="str">
            <v>2.3</v>
          </cell>
          <cell r="U218" t="str">
            <v>CDI</v>
          </cell>
          <cell r="W218" t="str">
            <v>x</v>
          </cell>
        </row>
        <row r="219">
          <cell r="A219">
            <v>15363</v>
          </cell>
          <cell r="B219" t="str">
            <v>KENNAR NACIBA</v>
          </cell>
          <cell r="C219" t="str">
            <v>F</v>
          </cell>
          <cell r="D219" t="str">
            <v>t</v>
          </cell>
          <cell r="E219" t="str">
            <v>KENNAR</v>
          </cell>
          <cell r="F219" t="str">
            <v>NACIBA</v>
          </cell>
          <cell r="G219">
            <v>31047</v>
          </cell>
          <cell r="H219" t="str">
            <v>31 ans, 4 mois et 9 jours</v>
          </cell>
          <cell r="I219">
            <v>31</v>
          </cell>
          <cell r="J219" t="str">
            <v>31/40</v>
          </cell>
          <cell r="K219">
            <v>39163</v>
          </cell>
          <cell r="L219" t="str">
            <v>9 ans, 1 mois et 18 jours</v>
          </cell>
          <cell r="M219">
            <v>9</v>
          </cell>
          <cell r="N219" t="str">
            <v>6/10</v>
          </cell>
          <cell r="O219" t="str">
            <v>SM</v>
          </cell>
          <cell r="P219" t="str">
            <v>Barenia</v>
          </cell>
          <cell r="Q219" t="str">
            <v>1 rue Carry</v>
          </cell>
          <cell r="R219">
            <v>69003</v>
          </cell>
          <cell r="S219" t="str">
            <v>Lyon</v>
          </cell>
          <cell r="T219" t="str">
            <v>2.2</v>
          </cell>
          <cell r="U219" t="str">
            <v>CDI</v>
          </cell>
        </row>
        <row r="220">
          <cell r="A220">
            <v>15501</v>
          </cell>
          <cell r="B220" t="str">
            <v>KHELIFI RAZIKA</v>
          </cell>
          <cell r="C220" t="str">
            <v>F</v>
          </cell>
          <cell r="D220" t="str">
            <v>c</v>
          </cell>
          <cell r="E220" t="str">
            <v>KHELIFI</v>
          </cell>
          <cell r="F220" t="str">
            <v>RAZIKA</v>
          </cell>
          <cell r="G220">
            <v>25524</v>
          </cell>
          <cell r="H220" t="str">
            <v>46 ans, 5 mois et 23 jours</v>
          </cell>
          <cell r="I220">
            <v>46</v>
          </cell>
          <cell r="J220" t="str">
            <v>41/50</v>
          </cell>
          <cell r="K220">
            <v>38306</v>
          </cell>
          <cell r="L220" t="str">
            <v>11 ans, 5 mois et 25 jours</v>
          </cell>
          <cell r="M220">
            <v>11</v>
          </cell>
          <cell r="N220" t="str">
            <v>11/15</v>
          </cell>
          <cell r="O220" t="str">
            <v>Preparatrice coupe</v>
          </cell>
          <cell r="P220" t="str">
            <v>saphir</v>
          </cell>
          <cell r="T220" t="str">
            <v>2.1</v>
          </cell>
          <cell r="U220" t="str">
            <v>CDI</v>
          </cell>
        </row>
        <row r="221">
          <cell r="A221">
            <v>15659</v>
          </cell>
          <cell r="B221" t="str">
            <v>KOCHEIDA KAMEL</v>
          </cell>
          <cell r="C221" t="str">
            <v>H</v>
          </cell>
          <cell r="D221" t="str">
            <v>s</v>
          </cell>
          <cell r="E221" t="str">
            <v>KOCHEIDA</v>
          </cell>
          <cell r="F221" t="str">
            <v>KAMEL</v>
          </cell>
          <cell r="G221">
            <v>25524</v>
          </cell>
          <cell r="H221" t="str">
            <v>46 ans, 5 mois et 23 jours</v>
          </cell>
          <cell r="I221">
            <v>46</v>
          </cell>
          <cell r="J221" t="str">
            <v>41/50</v>
          </cell>
          <cell r="K221">
            <v>38306</v>
          </cell>
          <cell r="L221" t="str">
            <v>11 ans, 5 mois et 25 jours</v>
          </cell>
          <cell r="M221">
            <v>11</v>
          </cell>
          <cell r="N221" t="str">
            <v>11/15</v>
          </cell>
          <cell r="O221" t="str">
            <v>CONTRÔLE QUALITÉ</v>
          </cell>
          <cell r="P221" t="str">
            <v>Saphir</v>
          </cell>
          <cell r="Q221" t="str">
            <v xml:space="preserve">14 boulevard de l'europe </v>
          </cell>
          <cell r="R221">
            <v>69600</v>
          </cell>
          <cell r="S221" t="str">
            <v>Oullins</v>
          </cell>
          <cell r="T221" t="str">
            <v>2.1</v>
          </cell>
          <cell r="U221" t="str">
            <v>CDI</v>
          </cell>
        </row>
        <row r="222">
          <cell r="A222">
            <v>10572</v>
          </cell>
          <cell r="B222" t="str">
            <v>KRIMOU KARIM</v>
          </cell>
          <cell r="C222" t="str">
            <v>H</v>
          </cell>
          <cell r="D222" t="str">
            <v>c</v>
          </cell>
          <cell r="E222" t="str">
            <v>KRIMOU</v>
          </cell>
          <cell r="F222" t="str">
            <v>KARIM</v>
          </cell>
          <cell r="G222">
            <v>27810</v>
          </cell>
          <cell r="H222" t="str">
            <v>40 ans, 2 mois et 20 jours</v>
          </cell>
          <cell r="I222">
            <v>40</v>
          </cell>
          <cell r="J222" t="str">
            <v>31/40</v>
          </cell>
          <cell r="K222">
            <v>37347</v>
          </cell>
          <cell r="L222" t="str">
            <v>14 ans, 1 mois et 9 jours</v>
          </cell>
          <cell r="M222">
            <v>14</v>
          </cell>
          <cell r="N222" t="str">
            <v>11/15</v>
          </cell>
          <cell r="O222" t="str">
            <v>PREPA COUPE</v>
          </cell>
          <cell r="P222" t="str">
            <v>Saphir</v>
          </cell>
          <cell r="T222" t="str">
            <v>3.1</v>
          </cell>
          <cell r="U222" t="str">
            <v>CDI</v>
          </cell>
        </row>
        <row r="223">
          <cell r="A223">
            <v>10509</v>
          </cell>
          <cell r="B223" t="str">
            <v>KURKLU DERYA</v>
          </cell>
          <cell r="C223" t="str">
            <v>F</v>
          </cell>
          <cell r="D223" t="str">
            <v>t</v>
          </cell>
          <cell r="E223" t="str">
            <v>KURKLU</v>
          </cell>
          <cell r="F223" t="str">
            <v>DERYA</v>
          </cell>
          <cell r="G223">
            <v>28319</v>
          </cell>
          <cell r="H223" t="str">
            <v>38 ans, 9 mois et 27 jours</v>
          </cell>
          <cell r="I223">
            <v>38</v>
          </cell>
          <cell r="J223" t="str">
            <v>31/40</v>
          </cell>
          <cell r="K223">
            <v>37321</v>
          </cell>
          <cell r="L223" t="str">
            <v>14 ans, 2 mois et 4 jours</v>
          </cell>
          <cell r="M223">
            <v>14</v>
          </cell>
          <cell r="N223" t="str">
            <v>11/15</v>
          </cell>
          <cell r="O223" t="str">
            <v>SM</v>
          </cell>
          <cell r="P223" t="str">
            <v>gulliver</v>
          </cell>
          <cell r="Q223" t="str">
            <v>21 chemin de grange blanche</v>
          </cell>
          <cell r="R223">
            <v>69960</v>
          </cell>
          <cell r="S223" t="str">
            <v>Corbas</v>
          </cell>
          <cell r="T223" t="str">
            <v>2.3</v>
          </cell>
          <cell r="U223" t="str">
            <v>CDI</v>
          </cell>
          <cell r="W223" t="str">
            <v>x</v>
          </cell>
        </row>
        <row r="224">
          <cell r="A224">
            <v>18291</v>
          </cell>
          <cell r="B224" t="str">
            <v>LAFARGE JOANNE</v>
          </cell>
          <cell r="C224" t="str">
            <v>F</v>
          </cell>
          <cell r="D224" t="str">
            <v>t</v>
          </cell>
          <cell r="E224" t="str">
            <v>LAFARGE</v>
          </cell>
          <cell r="F224" t="str">
            <v>JOANNE</v>
          </cell>
          <cell r="G224">
            <v>28129</v>
          </cell>
          <cell r="H224" t="str">
            <v>39 ans, 4 mois et 6 jours</v>
          </cell>
          <cell r="I224">
            <v>39</v>
          </cell>
          <cell r="J224" t="str">
            <v>31/40</v>
          </cell>
          <cell r="K224">
            <v>39527</v>
          </cell>
          <cell r="L224" t="str">
            <v>8 ans, 1 mois et 20 jours</v>
          </cell>
          <cell r="M224">
            <v>8</v>
          </cell>
          <cell r="N224" t="str">
            <v>6/10</v>
          </cell>
          <cell r="O224" t="str">
            <v>SM</v>
          </cell>
          <cell r="P224" t="str">
            <v>Croco</v>
          </cell>
          <cell r="Q224" t="str">
            <v>23 rue de verdun</v>
          </cell>
          <cell r="R224">
            <v>69300</v>
          </cell>
          <cell r="S224" t="str">
            <v>caluire</v>
          </cell>
          <cell r="T224" t="str">
            <v>2.2</v>
          </cell>
          <cell r="U224" t="str">
            <v>CDI</v>
          </cell>
        </row>
        <row r="225">
          <cell r="A225">
            <v>84661</v>
          </cell>
          <cell r="B225" t="str">
            <v>LAFAUX (WATTEBLED) Celine</v>
          </cell>
          <cell r="C225" t="str">
            <v>F</v>
          </cell>
          <cell r="D225" t="str">
            <v>t</v>
          </cell>
          <cell r="E225" t="str">
            <v>LAFAUX (WATTEBLED)</v>
          </cell>
          <cell r="F225" t="str">
            <v>Celine</v>
          </cell>
          <cell r="G225">
            <v>32101</v>
          </cell>
          <cell r="H225" t="str">
            <v>28 ans, 5 mois et 20 jours</v>
          </cell>
          <cell r="I225">
            <v>28</v>
          </cell>
          <cell r="J225" t="str">
            <v>21/30</v>
          </cell>
          <cell r="K225">
            <v>41955</v>
          </cell>
          <cell r="L225" t="str">
            <v>1 ans, 5 mois et 28 jours</v>
          </cell>
          <cell r="M225">
            <v>1</v>
          </cell>
          <cell r="N225" t="str">
            <v>&lt;2</v>
          </cell>
          <cell r="O225" t="str">
            <v>CDD</v>
          </cell>
          <cell r="P225" t="str">
            <v>formation</v>
          </cell>
          <cell r="Q225" t="str">
            <v>15 rue joseph longarini</v>
          </cell>
          <cell r="R225">
            <v>69700</v>
          </cell>
          <cell r="S225" t="str">
            <v>Givors</v>
          </cell>
          <cell r="U225" t="str">
            <v>cdd</v>
          </cell>
        </row>
        <row r="226">
          <cell r="A226">
            <v>2353</v>
          </cell>
          <cell r="B226" t="str">
            <v>LAGRANGE - PASTOR JENNIFER</v>
          </cell>
          <cell r="C226" t="str">
            <v>F</v>
          </cell>
          <cell r="D226" t="str">
            <v>t</v>
          </cell>
          <cell r="E226" t="str">
            <v>LAGRANGE - PASTOR</v>
          </cell>
          <cell r="F226" t="str">
            <v>JENNIFER</v>
          </cell>
          <cell r="G226">
            <v>28747</v>
          </cell>
          <cell r="H226" t="str">
            <v>37 ans, 7 mois et 26 jours</v>
          </cell>
          <cell r="I226">
            <v>37</v>
          </cell>
          <cell r="J226" t="str">
            <v>31/40</v>
          </cell>
          <cell r="K226">
            <v>35521</v>
          </cell>
          <cell r="L226" t="str">
            <v>19 ans, 1 mois et 9 jours</v>
          </cell>
          <cell r="M226">
            <v>19</v>
          </cell>
          <cell r="N226" t="str">
            <v>16/20</v>
          </cell>
          <cell r="O226" t="str">
            <v>SM</v>
          </cell>
          <cell r="P226" t="str">
            <v>Formation</v>
          </cell>
          <cell r="T226" t="str">
            <v>3.2</v>
          </cell>
          <cell r="U226" t="str">
            <v>CDI</v>
          </cell>
          <cell r="W226" t="str">
            <v>x</v>
          </cell>
        </row>
        <row r="227">
          <cell r="A227">
            <v>3427</v>
          </cell>
          <cell r="B227" t="str">
            <v>LAM DAVID</v>
          </cell>
          <cell r="C227" t="str">
            <v>H</v>
          </cell>
          <cell r="D227" t="str">
            <v>t</v>
          </cell>
          <cell r="E227" t="str">
            <v>LAM</v>
          </cell>
          <cell r="F227" t="str">
            <v>DAVID</v>
          </cell>
          <cell r="G227">
            <v>24250</v>
          </cell>
          <cell r="H227" t="str">
            <v>49 ans, 11 mois et 17 jours</v>
          </cell>
          <cell r="I227">
            <v>49</v>
          </cell>
          <cell r="J227" t="str">
            <v>41/50</v>
          </cell>
          <cell r="K227">
            <v>33119</v>
          </cell>
          <cell r="L227" t="str">
            <v>25 ans, 8 mois et 7 jours</v>
          </cell>
          <cell r="M227">
            <v>25</v>
          </cell>
          <cell r="N227" t="str">
            <v>21/25</v>
          </cell>
          <cell r="O227" t="str">
            <v>SM</v>
          </cell>
          <cell r="P227" t="str">
            <v>Chamonix</v>
          </cell>
          <cell r="Q227" t="str">
            <v>2 rue celu</v>
          </cell>
          <cell r="R227">
            <v>69004</v>
          </cell>
          <cell r="S227" t="str">
            <v>Lyon</v>
          </cell>
          <cell r="T227" t="str">
            <v>3.3</v>
          </cell>
          <cell r="U227" t="str">
            <v>CDI</v>
          </cell>
        </row>
        <row r="228">
          <cell r="A228">
            <v>3794</v>
          </cell>
          <cell r="B228" t="str">
            <v>LAMBERT-PERDRIX AGNES</v>
          </cell>
          <cell r="C228" t="str">
            <v>F</v>
          </cell>
          <cell r="D228" t="str">
            <v>t</v>
          </cell>
          <cell r="E228" t="str">
            <v>LAMBERT-PERDRIX</v>
          </cell>
          <cell r="F228" t="str">
            <v>AGNES</v>
          </cell>
          <cell r="G228">
            <v>26295</v>
          </cell>
          <cell r="H228" t="str">
            <v>44 ans, 4 mois et 12 jours</v>
          </cell>
          <cell r="I228">
            <v>44</v>
          </cell>
          <cell r="J228" t="str">
            <v>41/50</v>
          </cell>
          <cell r="K228">
            <v>32797</v>
          </cell>
          <cell r="L228" t="str">
            <v>26 ans, 6 mois et 24 jours</v>
          </cell>
          <cell r="M228">
            <v>26</v>
          </cell>
          <cell r="N228" t="str">
            <v>26 et plus</v>
          </cell>
          <cell r="O228" t="str">
            <v>SM</v>
          </cell>
          <cell r="P228" t="str">
            <v>Fjord</v>
          </cell>
          <cell r="T228" t="str">
            <v>3.2</v>
          </cell>
          <cell r="U228" t="str">
            <v>CDI</v>
          </cell>
        </row>
        <row r="229">
          <cell r="A229">
            <v>2635</v>
          </cell>
          <cell r="B229" t="str">
            <v>LASNIER THIERRY</v>
          </cell>
          <cell r="C229" t="str">
            <v>H</v>
          </cell>
          <cell r="D229" t="str">
            <v>c</v>
          </cell>
          <cell r="E229" t="str">
            <v>LASNIER</v>
          </cell>
          <cell r="F229" t="str">
            <v>THIERRY</v>
          </cell>
          <cell r="G229">
            <v>23645</v>
          </cell>
          <cell r="H229" t="str">
            <v>51 ans, 7 mois et 15 jours</v>
          </cell>
          <cell r="I229">
            <v>51</v>
          </cell>
          <cell r="J229" t="str">
            <v>51/60</v>
          </cell>
          <cell r="K229">
            <v>35187</v>
          </cell>
          <cell r="L229" t="str">
            <v>20 ans, 0 mois et 8 jours</v>
          </cell>
          <cell r="M229">
            <v>20</v>
          </cell>
          <cell r="N229" t="str">
            <v>16/20</v>
          </cell>
          <cell r="O229" t="str">
            <v>PETITE MARO</v>
          </cell>
          <cell r="P229" t="str">
            <v>Graphite</v>
          </cell>
          <cell r="T229" t="str">
            <v>2.2</v>
          </cell>
          <cell r="U229" t="str">
            <v>CDI</v>
          </cell>
        </row>
        <row r="230">
          <cell r="A230">
            <v>15996</v>
          </cell>
          <cell r="B230" t="str">
            <v>LAYROL CATHERINE</v>
          </cell>
          <cell r="C230" t="str">
            <v>F</v>
          </cell>
          <cell r="D230" t="str">
            <v>t</v>
          </cell>
          <cell r="E230" t="str">
            <v>LAYROL</v>
          </cell>
          <cell r="F230" t="str">
            <v>CATHERINE</v>
          </cell>
          <cell r="G230">
            <v>22845</v>
          </cell>
          <cell r="H230" t="str">
            <v>53 ans, 9 mois et 22 jours</v>
          </cell>
          <cell r="I230">
            <v>53</v>
          </cell>
          <cell r="J230" t="str">
            <v>51/60</v>
          </cell>
          <cell r="K230">
            <v>38510</v>
          </cell>
          <cell r="L230" t="str">
            <v>10 ans, 11 mois et 3 jours</v>
          </cell>
          <cell r="M230">
            <v>10</v>
          </cell>
          <cell r="N230" t="str">
            <v>6/10</v>
          </cell>
          <cell r="O230" t="str">
            <v>SM</v>
          </cell>
          <cell r="P230" t="str">
            <v>Courchevel</v>
          </cell>
          <cell r="Q230" t="str">
            <v xml:space="preserve"> 30 chemin du pressoir</v>
          </cell>
          <cell r="R230">
            <v>69420</v>
          </cell>
          <cell r="S230" t="str">
            <v>Longes</v>
          </cell>
          <cell r="T230" t="str">
            <v>2.1</v>
          </cell>
          <cell r="U230" t="str">
            <v>CDI</v>
          </cell>
        </row>
        <row r="231">
          <cell r="A231">
            <v>19661</v>
          </cell>
          <cell r="B231" t="str">
            <v>LE BIHAN VERA</v>
          </cell>
          <cell r="C231" t="str">
            <v>F</v>
          </cell>
          <cell r="D231" t="str">
            <v>t</v>
          </cell>
          <cell r="E231" t="str">
            <v>LE BIHAN</v>
          </cell>
          <cell r="F231" t="str">
            <v>VERA</v>
          </cell>
          <cell r="G231">
            <v>29696</v>
          </cell>
          <cell r="H231" t="str">
            <v>35 ans, 0 mois et 20 jours</v>
          </cell>
          <cell r="I231">
            <v>35</v>
          </cell>
          <cell r="J231" t="str">
            <v>31/40</v>
          </cell>
          <cell r="K231">
            <v>40269</v>
          </cell>
          <cell r="L231" t="str">
            <v>6 ans, 1 mois et 9 jours</v>
          </cell>
          <cell r="M231">
            <v>6</v>
          </cell>
          <cell r="N231" t="str">
            <v>6/10</v>
          </cell>
          <cell r="O231" t="str">
            <v>SM</v>
          </cell>
          <cell r="P231" t="str">
            <v>Croco</v>
          </cell>
          <cell r="Q231" t="str">
            <v>20 montée des carmelites</v>
          </cell>
          <cell r="R231">
            <v>69001</v>
          </cell>
          <cell r="S231" t="str">
            <v>Lyon</v>
          </cell>
          <cell r="T231" t="str">
            <v>2.2</v>
          </cell>
          <cell r="U231" t="str">
            <v>CDI</v>
          </cell>
        </row>
        <row r="232">
          <cell r="A232">
            <v>85590</v>
          </cell>
          <cell r="B232" t="str">
            <v>LECOUTALER SANDRINE</v>
          </cell>
          <cell r="C232" t="str">
            <v>f</v>
          </cell>
          <cell r="D232" t="str">
            <v>T</v>
          </cell>
          <cell r="E232" t="str">
            <v>LECOUTALER</v>
          </cell>
          <cell r="F232" t="str">
            <v>SANDRINE</v>
          </cell>
          <cell r="G232">
            <v>32156</v>
          </cell>
          <cell r="K232">
            <v>42186</v>
          </cell>
        </row>
        <row r="233">
          <cell r="A233">
            <v>17440</v>
          </cell>
          <cell r="B233" t="str">
            <v>LEONARDY ERWAN</v>
          </cell>
          <cell r="C233" t="str">
            <v>H</v>
          </cell>
          <cell r="D233" t="str">
            <v>c</v>
          </cell>
          <cell r="E233" t="str">
            <v>LEONARDY</v>
          </cell>
          <cell r="F233" t="str">
            <v>ERWAN</v>
          </cell>
          <cell r="G233">
            <v>31116</v>
          </cell>
          <cell r="H233" t="str">
            <v>31 ans, 2 mois et 0 jours</v>
          </cell>
          <cell r="I233">
            <v>31</v>
          </cell>
          <cell r="J233" t="str">
            <v>31/40</v>
          </cell>
          <cell r="K233">
            <v>39204</v>
          </cell>
          <cell r="L233" t="str">
            <v>9 ans, 0 mois et 8 jours</v>
          </cell>
          <cell r="M233">
            <v>9</v>
          </cell>
          <cell r="N233" t="str">
            <v>6/10</v>
          </cell>
          <cell r="O233" t="str">
            <v>COUPEUR</v>
          </cell>
          <cell r="P233" t="str">
            <v>Graphite</v>
          </cell>
          <cell r="Q233" t="str">
            <v>Les farges</v>
          </cell>
          <cell r="R233">
            <v>69440</v>
          </cell>
          <cell r="S233" t="str">
            <v>Riverie</v>
          </cell>
          <cell r="T233" t="str">
            <v>2.1</v>
          </cell>
          <cell r="U233" t="str">
            <v>CDI</v>
          </cell>
        </row>
        <row r="234">
          <cell r="A234">
            <v>15246</v>
          </cell>
          <cell r="B234" t="str">
            <v>LEPORE JULIE</v>
          </cell>
          <cell r="C234" t="str">
            <v>F</v>
          </cell>
          <cell r="D234" t="str">
            <v>t</v>
          </cell>
          <cell r="E234" t="str">
            <v>LEPORE</v>
          </cell>
          <cell r="F234" t="str">
            <v>JULIE</v>
          </cell>
          <cell r="G234">
            <v>30296</v>
          </cell>
          <cell r="H234" t="str">
            <v>33 ans, 4 mois et 29 jours</v>
          </cell>
          <cell r="I234">
            <v>33</v>
          </cell>
          <cell r="J234" t="str">
            <v>31/40</v>
          </cell>
          <cell r="K234">
            <v>38061</v>
          </cell>
          <cell r="L234" t="str">
            <v>12 ans, 1 mois et 25 jours</v>
          </cell>
          <cell r="M234">
            <v>12</v>
          </cell>
          <cell r="N234" t="str">
            <v>11/15</v>
          </cell>
          <cell r="O234" t="str">
            <v>SM</v>
          </cell>
          <cell r="P234" t="str">
            <v>Gulliver</v>
          </cell>
          <cell r="T234" t="str">
            <v>2.3</v>
          </cell>
          <cell r="U234" t="str">
            <v>CDI</v>
          </cell>
        </row>
        <row r="235">
          <cell r="A235">
            <v>4586</v>
          </cell>
          <cell r="B235" t="str">
            <v>LEROY BEATRICE</v>
          </cell>
          <cell r="C235" t="str">
            <v>F</v>
          </cell>
          <cell r="D235" t="str">
            <v>s</v>
          </cell>
          <cell r="E235" t="str">
            <v>LEROY</v>
          </cell>
          <cell r="F235" t="str">
            <v>BEATRICE</v>
          </cell>
          <cell r="G235">
            <v>24820</v>
          </cell>
          <cell r="H235" t="str">
            <v>48 ans, 4 mois et 26 jours</v>
          </cell>
          <cell r="I235">
            <v>48</v>
          </cell>
          <cell r="J235" t="str">
            <v>41/50</v>
          </cell>
          <cell r="K235">
            <v>32624</v>
          </cell>
          <cell r="L235" t="str">
            <v>27 ans, 0 mois et 14 jours</v>
          </cell>
          <cell r="M235">
            <v>27</v>
          </cell>
          <cell r="N235" t="str">
            <v>26 et plus</v>
          </cell>
          <cell r="O235" t="str">
            <v>CONTRÔLE QUALITÉ</v>
          </cell>
          <cell r="P235" t="str">
            <v>chamonix</v>
          </cell>
          <cell r="T235" t="str">
            <v>3.1</v>
          </cell>
          <cell r="U235" t="str">
            <v>CDI</v>
          </cell>
          <cell r="V235" t="str">
            <v>x</v>
          </cell>
        </row>
        <row r="236">
          <cell r="A236">
            <v>16989</v>
          </cell>
          <cell r="B236" t="str">
            <v>LIMAO FANNY</v>
          </cell>
          <cell r="C236" t="str">
            <v>F</v>
          </cell>
          <cell r="D236" t="str">
            <v>c</v>
          </cell>
          <cell r="E236" t="str">
            <v>LIMAO</v>
          </cell>
          <cell r="F236" t="str">
            <v>FANNY</v>
          </cell>
          <cell r="G236">
            <v>31611</v>
          </cell>
          <cell r="H236" t="str">
            <v>29 ans, 9 mois et 22 jours</v>
          </cell>
          <cell r="I236">
            <v>29</v>
          </cell>
          <cell r="J236" t="str">
            <v>21/30</v>
          </cell>
          <cell r="K236">
            <v>38964</v>
          </cell>
          <cell r="L236" t="str">
            <v>9 ans, 8 mois et 6 jours</v>
          </cell>
          <cell r="M236">
            <v>9</v>
          </cell>
          <cell r="N236" t="str">
            <v>6/10</v>
          </cell>
          <cell r="O236" t="str">
            <v>COUPE</v>
          </cell>
          <cell r="P236" t="str">
            <v>Iris</v>
          </cell>
          <cell r="Q236" t="str">
            <v>20 avenue d'Oschatz</v>
          </cell>
          <cell r="R236">
            <v>69200</v>
          </cell>
          <cell r="S236" t="str">
            <v>VENISSIEUX</v>
          </cell>
          <cell r="T236" t="str">
            <v>2.1</v>
          </cell>
          <cell r="U236" t="str">
            <v>CDI</v>
          </cell>
        </row>
        <row r="237">
          <cell r="A237">
            <v>18392</v>
          </cell>
          <cell r="B237" t="str">
            <v>LIMAO SAHRA</v>
          </cell>
          <cell r="C237" t="str">
            <v>F</v>
          </cell>
          <cell r="D237" t="str">
            <v>c</v>
          </cell>
          <cell r="E237" t="str">
            <v>LIMAO</v>
          </cell>
          <cell r="F237" t="str">
            <v>SAHRA</v>
          </cell>
          <cell r="G237">
            <v>28576</v>
          </cell>
          <cell r="H237" t="str">
            <v>38 ans, 1 mois et 13 jours</v>
          </cell>
          <cell r="I237">
            <v>38</v>
          </cell>
          <cell r="J237" t="str">
            <v>31/40</v>
          </cell>
          <cell r="K237">
            <v>39483</v>
          </cell>
          <cell r="L237" t="str">
            <v>8 ans, 3 mois et 5 jours</v>
          </cell>
          <cell r="M237">
            <v>8</v>
          </cell>
          <cell r="N237" t="str">
            <v>6/10</v>
          </cell>
          <cell r="O237" t="str">
            <v>RENFORT</v>
          </cell>
          <cell r="P237" t="str">
            <v>saphir</v>
          </cell>
          <cell r="Q237" t="str">
            <v>3 rue Louis Loucheur</v>
          </cell>
          <cell r="R237">
            <v>69800</v>
          </cell>
          <cell r="S237" t="str">
            <v>Saint Priest</v>
          </cell>
          <cell r="T237" t="str">
            <v>2.1</v>
          </cell>
          <cell r="U237" t="str">
            <v>CDI</v>
          </cell>
        </row>
        <row r="238">
          <cell r="A238">
            <v>2108</v>
          </cell>
          <cell r="B238" t="str">
            <v>LOVANG LAURE</v>
          </cell>
          <cell r="C238" t="str">
            <v>F</v>
          </cell>
          <cell r="D238" t="str">
            <v>t</v>
          </cell>
          <cell r="E238" t="str">
            <v>LOVANG</v>
          </cell>
          <cell r="F238" t="str">
            <v>LAURE</v>
          </cell>
          <cell r="G238">
            <v>27988</v>
          </cell>
          <cell r="H238" t="str">
            <v>39 ans, 8 mois et 24 jours</v>
          </cell>
          <cell r="I238">
            <v>39</v>
          </cell>
          <cell r="J238" t="str">
            <v>31/40</v>
          </cell>
          <cell r="K238">
            <v>35156</v>
          </cell>
          <cell r="L238" t="str">
            <v>20 ans, 1 mois et 9 jours</v>
          </cell>
          <cell r="M238">
            <v>20</v>
          </cell>
          <cell r="N238" t="str">
            <v>16/20</v>
          </cell>
          <cell r="O238" t="str">
            <v>SM</v>
          </cell>
          <cell r="P238" t="str">
            <v>Support Coupe</v>
          </cell>
          <cell r="T238" t="str">
            <v>3.1</v>
          </cell>
          <cell r="U238" t="str">
            <v>CDI</v>
          </cell>
        </row>
        <row r="239">
          <cell r="A239">
            <v>3515</v>
          </cell>
          <cell r="B239" t="str">
            <v>LUANG-VIJA GHISLAINE</v>
          </cell>
          <cell r="C239" t="str">
            <v>F</v>
          </cell>
          <cell r="D239" t="str">
            <v>t</v>
          </cell>
          <cell r="E239" t="str">
            <v>LUANG-VIJA</v>
          </cell>
          <cell r="F239" t="str">
            <v>GHISLAINE</v>
          </cell>
          <cell r="G239">
            <v>23244</v>
          </cell>
          <cell r="H239" t="str">
            <v>52 ans, 8 mois et 19 jours</v>
          </cell>
          <cell r="I239">
            <v>52</v>
          </cell>
          <cell r="J239" t="str">
            <v>51/60</v>
          </cell>
          <cell r="K239">
            <v>34141</v>
          </cell>
          <cell r="L239" t="str">
            <v>22 ans, 10 mois et 19 jours</v>
          </cell>
          <cell r="M239">
            <v>22</v>
          </cell>
          <cell r="N239" t="str">
            <v>21/25</v>
          </cell>
          <cell r="O239" t="str">
            <v xml:space="preserve"> MECANICIENNE</v>
          </cell>
          <cell r="P239" t="str">
            <v>Courchevel</v>
          </cell>
          <cell r="T239" t="str">
            <v>3.2</v>
          </cell>
          <cell r="U239" t="str">
            <v>CDI</v>
          </cell>
        </row>
        <row r="240">
          <cell r="A240">
            <v>7283</v>
          </cell>
          <cell r="B240" t="str">
            <v>LUCARELLA CHRYSTELLE</v>
          </cell>
          <cell r="C240" t="str">
            <v>F</v>
          </cell>
          <cell r="D240" t="str">
            <v>t</v>
          </cell>
          <cell r="E240" t="str">
            <v>LUCARELLA</v>
          </cell>
          <cell r="F240" t="str">
            <v>CHRYSTELLE</v>
          </cell>
          <cell r="G240">
            <v>25895</v>
          </cell>
          <cell r="H240" t="str">
            <v>45 ans, 5 mois et 17 jours</v>
          </cell>
          <cell r="I240">
            <v>45</v>
          </cell>
          <cell r="J240" t="str">
            <v>41/50</v>
          </cell>
          <cell r="K240">
            <v>34609</v>
          </cell>
          <cell r="L240" t="str">
            <v>21 ans, 7 mois et 8 jours</v>
          </cell>
          <cell r="M240">
            <v>21</v>
          </cell>
          <cell r="N240" t="str">
            <v>21/25</v>
          </cell>
          <cell r="O240" t="str">
            <v>SM</v>
          </cell>
          <cell r="P240" t="str">
            <v>Swift</v>
          </cell>
          <cell r="Q240" t="str">
            <v>6 RUE Anne Franck</v>
          </cell>
          <cell r="R240">
            <v>69120</v>
          </cell>
          <cell r="S240" t="str">
            <v>Vaux en velin</v>
          </cell>
          <cell r="T240" t="str">
            <v>3.1</v>
          </cell>
          <cell r="U240" t="str">
            <v>CDI</v>
          </cell>
        </row>
        <row r="241">
          <cell r="A241">
            <v>10883</v>
          </cell>
          <cell r="B241" t="str">
            <v>LYONNAZ MATTHIEU</v>
          </cell>
          <cell r="C241" t="str">
            <v>H</v>
          </cell>
          <cell r="D241" t="str">
            <v>s</v>
          </cell>
          <cell r="E241" t="str">
            <v>LYONNAZ</v>
          </cell>
          <cell r="F241" t="str">
            <v>MATTHIEU</v>
          </cell>
          <cell r="G241">
            <v>27275</v>
          </cell>
          <cell r="H241" t="str">
            <v>41 ans, 8 mois et 7 jours</v>
          </cell>
          <cell r="I241">
            <v>41</v>
          </cell>
          <cell r="J241" t="str">
            <v>41/50</v>
          </cell>
          <cell r="K241">
            <v>37500</v>
          </cell>
          <cell r="L241" t="str">
            <v>13 ans, 8 mois et 9 jours</v>
          </cell>
          <cell r="M241">
            <v>13</v>
          </cell>
          <cell r="N241" t="str">
            <v>11/15</v>
          </cell>
          <cell r="O241" t="str">
            <v>RRH</v>
          </cell>
          <cell r="P241" t="str">
            <v>RH</v>
          </cell>
          <cell r="Q241" t="str">
            <v>103 rue tête d'or</v>
          </cell>
          <cell r="R241">
            <v>69006</v>
          </cell>
          <cell r="S241" t="str">
            <v>Lyon</v>
          </cell>
          <cell r="T241" t="str">
            <v>4.3</v>
          </cell>
          <cell r="U241" t="str">
            <v>CDI</v>
          </cell>
        </row>
        <row r="242">
          <cell r="A242">
            <v>18275</v>
          </cell>
          <cell r="B242" t="str">
            <v>MACCIO OLIVIER</v>
          </cell>
          <cell r="C242" t="str">
            <v>H</v>
          </cell>
          <cell r="D242" t="str">
            <v>t</v>
          </cell>
          <cell r="E242" t="str">
            <v>MACCIO</v>
          </cell>
          <cell r="F242" t="str">
            <v>OLIVIER</v>
          </cell>
          <cell r="G242">
            <v>31256</v>
          </cell>
          <cell r="H242" t="str">
            <v>30 ans, 9 mois et 12 jours</v>
          </cell>
          <cell r="I242">
            <v>30</v>
          </cell>
          <cell r="J242" t="str">
            <v>21/30</v>
          </cell>
          <cell r="K242">
            <v>39527</v>
          </cell>
          <cell r="L242" t="str">
            <v>8 ans, 1 mois et 20 jours</v>
          </cell>
          <cell r="M242">
            <v>8</v>
          </cell>
          <cell r="N242" t="str">
            <v>6/10</v>
          </cell>
          <cell r="O242" t="str">
            <v>SM</v>
          </cell>
          <cell r="P242" t="str">
            <v>Swift</v>
          </cell>
          <cell r="Q242" t="str">
            <v>B34 17 rue charles de gaulle</v>
          </cell>
          <cell r="R242">
            <v>69520</v>
          </cell>
          <cell r="S242" t="str">
            <v>Grigny</v>
          </cell>
          <cell r="T242" t="str">
            <v>2.1</v>
          </cell>
          <cell r="U242" t="str">
            <v>CDI</v>
          </cell>
        </row>
        <row r="243">
          <cell r="A243">
            <v>15875</v>
          </cell>
          <cell r="B243" t="str">
            <v>MADRANE YOUSSEF</v>
          </cell>
          <cell r="C243" t="str">
            <v>H</v>
          </cell>
          <cell r="D243" t="str">
            <v>c</v>
          </cell>
          <cell r="E243" t="str">
            <v>MADRANE</v>
          </cell>
          <cell r="F243" t="str">
            <v>YOUSSEF</v>
          </cell>
          <cell r="G243">
            <v>30104</v>
          </cell>
          <cell r="H243" t="str">
            <v>33 ans, 11 mois et 8 jours</v>
          </cell>
          <cell r="I243">
            <v>33</v>
          </cell>
          <cell r="J243" t="str">
            <v>31/40</v>
          </cell>
          <cell r="K243">
            <v>38404</v>
          </cell>
          <cell r="L243" t="str">
            <v>11 ans, 2 mois et 19 jours</v>
          </cell>
          <cell r="M243">
            <v>11</v>
          </cell>
          <cell r="N243" t="str">
            <v>11/15</v>
          </cell>
          <cell r="O243" t="str">
            <v>COUPEUR</v>
          </cell>
          <cell r="P243" t="str">
            <v>Tosca</v>
          </cell>
          <cell r="Q243" t="str">
            <v>33 rue henri Brosse</v>
          </cell>
          <cell r="R243">
            <v>69310</v>
          </cell>
          <cell r="S243" t="str">
            <v>Pierre benite</v>
          </cell>
          <cell r="T243" t="str">
            <v>2.1</v>
          </cell>
          <cell r="U243" t="str">
            <v>CDI</v>
          </cell>
        </row>
        <row r="244">
          <cell r="A244">
            <v>19662</v>
          </cell>
          <cell r="B244" t="str">
            <v>MAGNANT ERWANN</v>
          </cell>
          <cell r="C244" t="str">
            <v>H</v>
          </cell>
          <cell r="D244" t="str">
            <v>t</v>
          </cell>
          <cell r="E244" t="str">
            <v>MAGNANT</v>
          </cell>
          <cell r="F244" t="str">
            <v>ERWANN</v>
          </cell>
          <cell r="G244">
            <v>29073</v>
          </cell>
          <cell r="H244" t="str">
            <v>36 ans, 9 mois et 4 jours</v>
          </cell>
          <cell r="I244">
            <v>36</v>
          </cell>
          <cell r="J244" t="str">
            <v>31/40</v>
          </cell>
          <cell r="K244">
            <v>39903</v>
          </cell>
          <cell r="L244" t="str">
            <v>7 ans, 1 mois et 9 jours</v>
          </cell>
          <cell r="M244">
            <v>7</v>
          </cell>
          <cell r="N244" t="str">
            <v>6/10</v>
          </cell>
          <cell r="O244" t="str">
            <v>SM</v>
          </cell>
          <cell r="P244" t="str">
            <v>Fjord</v>
          </cell>
          <cell r="T244" t="str">
            <v>2.1</v>
          </cell>
          <cell r="U244" t="str">
            <v>CDI</v>
          </cell>
        </row>
        <row r="245">
          <cell r="A245">
            <v>3434</v>
          </cell>
          <cell r="B245" t="str">
            <v>MAGNIN CELINE</v>
          </cell>
          <cell r="C245" t="str">
            <v>F</v>
          </cell>
          <cell r="D245" t="str">
            <v>t</v>
          </cell>
          <cell r="E245" t="str">
            <v>MAGNIN</v>
          </cell>
          <cell r="F245" t="str">
            <v>CELINE</v>
          </cell>
          <cell r="G245">
            <v>27422</v>
          </cell>
          <cell r="H245" t="str">
            <v>41 ans, 3 mois et 12 jours</v>
          </cell>
          <cell r="I245">
            <v>41</v>
          </cell>
          <cell r="J245" t="str">
            <v>41/50</v>
          </cell>
          <cell r="K245">
            <v>36808</v>
          </cell>
          <cell r="L245" t="str">
            <v>15 ans, 7 mois et 1 jours</v>
          </cell>
          <cell r="M245">
            <v>15</v>
          </cell>
          <cell r="N245" t="str">
            <v>11/15</v>
          </cell>
          <cell r="O245" t="str">
            <v>SM</v>
          </cell>
          <cell r="P245" t="str">
            <v>Courchevel</v>
          </cell>
          <cell r="Q245" t="str">
            <v>1109 route du grisard</v>
          </cell>
          <cell r="R245">
            <v>69560</v>
          </cell>
          <cell r="S245" t="str">
            <v>Saint cyr sur Rhone</v>
          </cell>
          <cell r="T245" t="str">
            <v>2.3</v>
          </cell>
          <cell r="U245" t="str">
            <v>CDI</v>
          </cell>
        </row>
        <row r="246">
          <cell r="A246">
            <v>8765</v>
          </cell>
          <cell r="B246" t="str">
            <v>MAGNIN RAPHAEL</v>
          </cell>
          <cell r="C246" t="str">
            <v>H</v>
          </cell>
          <cell r="D246" t="str">
            <v>c</v>
          </cell>
          <cell r="E246" t="str">
            <v>MAGNIN</v>
          </cell>
          <cell r="F246" t="str">
            <v>RAPHAEL</v>
          </cell>
          <cell r="G246">
            <v>25610</v>
          </cell>
          <cell r="H246" t="str">
            <v>46 ans, 2 mois et 29 jours</v>
          </cell>
          <cell r="I246">
            <v>46</v>
          </cell>
          <cell r="J246" t="str">
            <v>41/50</v>
          </cell>
          <cell r="K246">
            <v>33604</v>
          </cell>
          <cell r="L246" t="str">
            <v>24 ans, 4 mois et 9 jours</v>
          </cell>
          <cell r="M246">
            <v>24</v>
          </cell>
          <cell r="N246" t="str">
            <v>21/25</v>
          </cell>
          <cell r="O246" t="str">
            <v>PREPA COUPE</v>
          </cell>
          <cell r="P246" t="str">
            <v>Co part Iris</v>
          </cell>
          <cell r="T246" t="str">
            <v>3.1</v>
          </cell>
          <cell r="U246" t="str">
            <v>CDI</v>
          </cell>
        </row>
        <row r="247">
          <cell r="A247">
            <v>9407</v>
          </cell>
          <cell r="B247" t="str">
            <v>MAGNIN SOPHIE</v>
          </cell>
          <cell r="C247" t="str">
            <v>F</v>
          </cell>
          <cell r="D247" t="str">
            <v>t</v>
          </cell>
          <cell r="E247" t="str">
            <v>MAGNIN</v>
          </cell>
          <cell r="F247" t="str">
            <v>SOPHIE</v>
          </cell>
          <cell r="G247">
            <v>25258</v>
          </cell>
          <cell r="H247" t="str">
            <v>47 ans, 2 mois et 16 jours</v>
          </cell>
          <cell r="I247">
            <v>47</v>
          </cell>
          <cell r="J247" t="str">
            <v>41/50</v>
          </cell>
          <cell r="K247">
            <v>35535</v>
          </cell>
          <cell r="L247" t="str">
            <v>19 ans, 0 mois et 25 jours</v>
          </cell>
          <cell r="M247">
            <v>19</v>
          </cell>
          <cell r="N247" t="str">
            <v>16/20</v>
          </cell>
          <cell r="O247" t="str">
            <v>SM</v>
          </cell>
          <cell r="P247" t="str">
            <v>Fjord</v>
          </cell>
          <cell r="T247" t="str">
            <v>3.1</v>
          </cell>
          <cell r="U247" t="str">
            <v>CDI</v>
          </cell>
        </row>
        <row r="248">
          <cell r="A248">
            <v>9832</v>
          </cell>
          <cell r="B248" t="str">
            <v>MAIGNOL CECILE</v>
          </cell>
          <cell r="C248" t="str">
            <v>F</v>
          </cell>
          <cell r="D248" t="str">
            <v>t</v>
          </cell>
          <cell r="E248" t="str">
            <v>MAIGNOL</v>
          </cell>
          <cell r="F248" t="str">
            <v>CECILE</v>
          </cell>
          <cell r="G248">
            <v>27665</v>
          </cell>
          <cell r="H248" t="str">
            <v>40 ans, 7 mois et 12 jours</v>
          </cell>
          <cell r="I248">
            <v>40</v>
          </cell>
          <cell r="J248" t="str">
            <v>31/40</v>
          </cell>
          <cell r="K248">
            <v>36919</v>
          </cell>
          <cell r="L248" t="str">
            <v>15 ans, 3 mois et 12 jours</v>
          </cell>
          <cell r="M248">
            <v>15</v>
          </cell>
          <cell r="N248" t="str">
            <v>11/15</v>
          </cell>
          <cell r="O248" t="str">
            <v>SM</v>
          </cell>
          <cell r="P248" t="str">
            <v>Croco</v>
          </cell>
          <cell r="Q248" t="str">
            <v>Lotissement les volieres</v>
          </cell>
          <cell r="R248">
            <v>69440</v>
          </cell>
          <cell r="S248" t="str">
            <v>Sainte catherine</v>
          </cell>
          <cell r="T248" t="str">
            <v>2.3</v>
          </cell>
          <cell r="U248" t="str">
            <v>CDI</v>
          </cell>
        </row>
        <row r="249">
          <cell r="A249">
            <v>84232</v>
          </cell>
          <cell r="B249" t="str">
            <v>MALAVIELLE AMANDINE</v>
          </cell>
          <cell r="C249" t="str">
            <v>F</v>
          </cell>
          <cell r="D249" t="str">
            <v>S</v>
          </cell>
          <cell r="E249" t="str">
            <v>MALAVIELLE</v>
          </cell>
          <cell r="F249" t="str">
            <v>AMANDINE</v>
          </cell>
          <cell r="G249">
            <v>30411</v>
          </cell>
          <cell r="H249" t="str">
            <v>33 ans, 1 mois et 5 jours</v>
          </cell>
          <cell r="I249">
            <v>33</v>
          </cell>
          <cell r="J249" t="str">
            <v>31/40</v>
          </cell>
          <cell r="K249">
            <v>41897</v>
          </cell>
          <cell r="L249" t="str">
            <v>1 ans, 7 mois et 25 jours</v>
          </cell>
          <cell r="M249">
            <v>1</v>
          </cell>
          <cell r="N249" t="str">
            <v>&lt;2</v>
          </cell>
          <cell r="O249" t="str">
            <v>Chargée de projet logistique</v>
          </cell>
          <cell r="P249" t="str">
            <v>Logistique</v>
          </cell>
          <cell r="Q249" t="str">
            <v>5 rue de l'eternité</v>
          </cell>
          <cell r="R249">
            <v>69008</v>
          </cell>
          <cell r="S249" t="str">
            <v>Lyon</v>
          </cell>
          <cell r="U249" t="str">
            <v>CDI</v>
          </cell>
        </row>
        <row r="250">
          <cell r="A250">
            <v>2411</v>
          </cell>
          <cell r="B250" t="str">
            <v>MANSOURI KHADIJA</v>
          </cell>
          <cell r="C250" t="str">
            <v>F</v>
          </cell>
          <cell r="D250" t="str">
            <v>t</v>
          </cell>
          <cell r="E250" t="str">
            <v>MANSOURI</v>
          </cell>
          <cell r="F250" t="str">
            <v>KHADIJA</v>
          </cell>
          <cell r="G250">
            <v>26821</v>
          </cell>
          <cell r="H250" t="str">
            <v>42 ans, 11 mois et 4 jours</v>
          </cell>
          <cell r="I250">
            <v>42</v>
          </cell>
          <cell r="J250" t="str">
            <v>41/50</v>
          </cell>
          <cell r="K250">
            <v>34491</v>
          </cell>
          <cell r="L250" t="str">
            <v>21 ans, 11 mois et 4 jours</v>
          </cell>
          <cell r="M250">
            <v>21</v>
          </cell>
          <cell r="N250" t="str">
            <v>21/25</v>
          </cell>
          <cell r="O250" t="str">
            <v>SM</v>
          </cell>
          <cell r="P250" t="str">
            <v>evercalf</v>
          </cell>
          <cell r="Q250" t="str">
            <v>21 cité G Dimitrov</v>
          </cell>
          <cell r="R250">
            <v>96700</v>
          </cell>
          <cell r="S250" t="str">
            <v>Givors</v>
          </cell>
          <cell r="T250" t="str">
            <v>3.1</v>
          </cell>
          <cell r="U250" t="str">
            <v>CDI</v>
          </cell>
        </row>
        <row r="251">
          <cell r="A251">
            <v>3559</v>
          </cell>
          <cell r="B251" t="str">
            <v>MANTOVANI ANNIE</v>
          </cell>
          <cell r="C251" t="str">
            <v>F</v>
          </cell>
          <cell r="D251" t="str">
            <v>t</v>
          </cell>
          <cell r="E251" t="str">
            <v>MANTOVANI</v>
          </cell>
          <cell r="F251" t="str">
            <v>ANNIE</v>
          </cell>
          <cell r="G251">
            <v>26510</v>
          </cell>
          <cell r="H251" t="str">
            <v>43 ans, 9 mois et 10 jours</v>
          </cell>
          <cell r="I251">
            <v>43</v>
          </cell>
          <cell r="J251" t="str">
            <v>41/50</v>
          </cell>
          <cell r="K251">
            <v>33119</v>
          </cell>
          <cell r="L251" t="str">
            <v>25 ans, 8 mois et 7 jours</v>
          </cell>
          <cell r="M251">
            <v>25</v>
          </cell>
          <cell r="N251" t="str">
            <v>21/25</v>
          </cell>
          <cell r="O251" t="str">
            <v>SM</v>
          </cell>
          <cell r="P251" t="str">
            <v>Fjord</v>
          </cell>
          <cell r="Q251" t="str">
            <v>5 rue Marechal Leclerc</v>
          </cell>
          <cell r="R251">
            <v>69780</v>
          </cell>
          <cell r="S251" t="str">
            <v>Moins</v>
          </cell>
          <cell r="T251" t="str">
            <v>3.1</v>
          </cell>
          <cell r="U251" t="str">
            <v>CDI</v>
          </cell>
          <cell r="W251" t="str">
            <v>x</v>
          </cell>
        </row>
        <row r="252">
          <cell r="A252">
            <v>3487</v>
          </cell>
          <cell r="B252" t="str">
            <v>MARAVAT VALERIE</v>
          </cell>
          <cell r="C252" t="str">
            <v>F</v>
          </cell>
          <cell r="D252" t="str">
            <v>t</v>
          </cell>
          <cell r="E252" t="str">
            <v>MARAVAT</v>
          </cell>
          <cell r="F252" t="str">
            <v>VALERIE</v>
          </cell>
          <cell r="G252">
            <v>25052</v>
          </cell>
          <cell r="H252" t="str">
            <v>47 ans, 9 mois et 8 jours</v>
          </cell>
          <cell r="I252">
            <v>47</v>
          </cell>
          <cell r="J252" t="str">
            <v>41/50</v>
          </cell>
          <cell r="K252">
            <v>33029</v>
          </cell>
          <cell r="L252" t="str">
            <v>25 ans, 11 mois et 5 jours</v>
          </cell>
          <cell r="M252">
            <v>25</v>
          </cell>
          <cell r="N252" t="str">
            <v>21/25</v>
          </cell>
          <cell r="O252" t="str">
            <v>SM</v>
          </cell>
          <cell r="P252" t="str">
            <v>Croco</v>
          </cell>
          <cell r="Q252" t="str">
            <v xml:space="preserve">214 Chemin de Garennes </v>
          </cell>
          <cell r="R252">
            <v>69390</v>
          </cell>
          <cell r="S252" t="str">
            <v>Vernaison</v>
          </cell>
          <cell r="T252" t="str">
            <v>3.2</v>
          </cell>
          <cell r="U252" t="str">
            <v>CDI</v>
          </cell>
        </row>
        <row r="253">
          <cell r="A253">
            <v>10616</v>
          </cell>
          <cell r="B253" t="str">
            <v>MARCEAU-CUZEL EMILIE</v>
          </cell>
          <cell r="C253" t="str">
            <v>F</v>
          </cell>
          <cell r="D253" t="str">
            <v>t</v>
          </cell>
          <cell r="E253" t="str">
            <v>MARCEAU-CUZEL</v>
          </cell>
          <cell r="F253" t="str">
            <v>EMILIE</v>
          </cell>
          <cell r="G253">
            <v>29285</v>
          </cell>
          <cell r="H253" t="str">
            <v>36 ans, 2 mois et 5 jours</v>
          </cell>
          <cell r="I253">
            <v>36</v>
          </cell>
          <cell r="J253" t="str">
            <v>31/40</v>
          </cell>
          <cell r="K253">
            <v>37383</v>
          </cell>
          <cell r="L253" t="str">
            <v>14 ans, 0 mois et 3 jours</v>
          </cell>
          <cell r="M253">
            <v>14</v>
          </cell>
          <cell r="N253" t="str">
            <v>11/15</v>
          </cell>
          <cell r="O253" t="str">
            <v>SM</v>
          </cell>
          <cell r="P253" t="str">
            <v>Fjord</v>
          </cell>
          <cell r="Q253" t="str">
            <v>92 rue du Rhône</v>
          </cell>
          <cell r="R253">
            <v>69360</v>
          </cell>
          <cell r="S253" t="str">
            <v>Solaize</v>
          </cell>
          <cell r="T253" t="str">
            <v>2.2</v>
          </cell>
          <cell r="U253" t="str">
            <v>CDI</v>
          </cell>
        </row>
        <row r="254">
          <cell r="A254">
            <v>81190</v>
          </cell>
          <cell r="B254" t="str">
            <v>MARCHAT MARYNE</v>
          </cell>
          <cell r="C254" t="str">
            <v>F</v>
          </cell>
          <cell r="D254" t="str">
            <v>t</v>
          </cell>
          <cell r="E254" t="str">
            <v>MARCHAT</v>
          </cell>
          <cell r="F254" t="str">
            <v>MARYNE</v>
          </cell>
          <cell r="G254">
            <v>33352</v>
          </cell>
          <cell r="H254" t="str">
            <v>25 ans, 0 mois et 16 jours</v>
          </cell>
          <cell r="I254">
            <v>25</v>
          </cell>
          <cell r="J254" t="str">
            <v>21/30</v>
          </cell>
          <cell r="K254">
            <v>41064</v>
          </cell>
          <cell r="L254" t="str">
            <v>3 ans, 11 mois et 6 jours</v>
          </cell>
          <cell r="M254">
            <v>3</v>
          </cell>
          <cell r="N254" t="str">
            <v>2/5</v>
          </cell>
          <cell r="O254" t="str">
            <v>SM</v>
          </cell>
          <cell r="P254" t="str">
            <v>Fjord</v>
          </cell>
          <cell r="Q254" t="str">
            <v>le gour du lac 92 chemin du mornantait</v>
          </cell>
          <cell r="R254">
            <v>69700</v>
          </cell>
          <cell r="S254" t="str">
            <v>Chassany</v>
          </cell>
          <cell r="T254" t="str">
            <v>2.1</v>
          </cell>
          <cell r="U254" t="str">
            <v>CDD</v>
          </cell>
        </row>
        <row r="255">
          <cell r="A255">
            <v>16618</v>
          </cell>
          <cell r="B255" t="str">
            <v>MARECHAL SANDRINE</v>
          </cell>
          <cell r="C255" t="str">
            <v>F</v>
          </cell>
          <cell r="D255" t="str">
            <v>t</v>
          </cell>
          <cell r="E255" t="str">
            <v>MARECHAL</v>
          </cell>
          <cell r="F255" t="str">
            <v>SANDRINE</v>
          </cell>
          <cell r="G255">
            <v>31744</v>
          </cell>
          <cell r="H255" t="str">
            <v>29 ans, 5 mois et 12 jours</v>
          </cell>
          <cell r="I255">
            <v>29</v>
          </cell>
          <cell r="J255" t="str">
            <v>21/30</v>
          </cell>
          <cell r="K255">
            <v>38775</v>
          </cell>
          <cell r="L255" t="str">
            <v>10 ans, 2 mois et 13 jours</v>
          </cell>
          <cell r="M255">
            <v>10</v>
          </cell>
          <cell r="N255" t="str">
            <v>6/10</v>
          </cell>
          <cell r="O255" t="str">
            <v>SM</v>
          </cell>
          <cell r="P255" t="str">
            <v>Gulliver</v>
          </cell>
          <cell r="T255" t="str">
            <v>2.2</v>
          </cell>
          <cell r="U255" t="str">
            <v>CDI</v>
          </cell>
          <cell r="W255" t="str">
            <v>x</v>
          </cell>
        </row>
        <row r="256">
          <cell r="A256">
            <v>2192</v>
          </cell>
          <cell r="B256" t="str">
            <v>MARI VIRGINIE</v>
          </cell>
          <cell r="C256" t="str">
            <v>F</v>
          </cell>
          <cell r="D256" t="str">
            <v>t</v>
          </cell>
          <cell r="E256" t="str">
            <v>MARI</v>
          </cell>
          <cell r="F256" t="str">
            <v>VIRGINIE</v>
          </cell>
          <cell r="G256">
            <v>28252</v>
          </cell>
          <cell r="H256" t="str">
            <v>39 ans, 0 mois et 3 jours</v>
          </cell>
          <cell r="I256">
            <v>39</v>
          </cell>
          <cell r="J256" t="str">
            <v>31/40</v>
          </cell>
          <cell r="K256">
            <v>35674</v>
          </cell>
          <cell r="L256" t="str">
            <v>18 ans, 8 mois et 9 jours</v>
          </cell>
          <cell r="M256">
            <v>18</v>
          </cell>
          <cell r="N256" t="str">
            <v>16/20</v>
          </cell>
          <cell r="O256" t="str">
            <v>SM</v>
          </cell>
          <cell r="P256" t="str">
            <v>Fjord</v>
          </cell>
          <cell r="Q256" t="str">
            <v>3b impasse H Angel</v>
          </cell>
          <cell r="R256">
            <v>38200</v>
          </cell>
          <cell r="S256" t="str">
            <v>Vienne</v>
          </cell>
          <cell r="T256" t="str">
            <v>2.3</v>
          </cell>
          <cell r="U256" t="str">
            <v>CDI</v>
          </cell>
        </row>
        <row r="257">
          <cell r="A257">
            <v>17361</v>
          </cell>
          <cell r="B257" t="str">
            <v>MARTINAT CATHERINE</v>
          </cell>
          <cell r="C257" t="str">
            <v>F</v>
          </cell>
          <cell r="D257" t="str">
            <v>t</v>
          </cell>
          <cell r="E257" t="str">
            <v>MARTINAT</v>
          </cell>
          <cell r="F257" t="str">
            <v>CATHERINE</v>
          </cell>
          <cell r="G257">
            <v>28159</v>
          </cell>
          <cell r="H257" t="str">
            <v>39 ans, 3 mois et 7 jours</v>
          </cell>
          <cell r="I257">
            <v>39</v>
          </cell>
          <cell r="J257" t="str">
            <v>31/40</v>
          </cell>
          <cell r="K257">
            <v>39163</v>
          </cell>
          <cell r="L257" t="str">
            <v>9 ans, 1 mois et 18 jours</v>
          </cell>
          <cell r="M257">
            <v>9</v>
          </cell>
          <cell r="N257" t="str">
            <v>6/10</v>
          </cell>
          <cell r="O257" t="str">
            <v>SM</v>
          </cell>
          <cell r="P257" t="str">
            <v>Fjord</v>
          </cell>
          <cell r="Q257" t="str">
            <v>3 rue jules chausse</v>
          </cell>
          <cell r="R257">
            <v>69630</v>
          </cell>
          <cell r="S257" t="str">
            <v>chaponnost</v>
          </cell>
          <cell r="T257" t="str">
            <v>2.1</v>
          </cell>
          <cell r="U257" t="str">
            <v>CDI</v>
          </cell>
        </row>
        <row r="258">
          <cell r="A258">
            <v>15720</v>
          </cell>
          <cell r="B258" t="str">
            <v>MARTINET MARINE</v>
          </cell>
          <cell r="C258" t="str">
            <v>F</v>
          </cell>
          <cell r="D258" t="str">
            <v>t</v>
          </cell>
          <cell r="E258" t="str">
            <v>MARTINET</v>
          </cell>
          <cell r="F258" t="str">
            <v>MARINE</v>
          </cell>
          <cell r="G258">
            <v>31554</v>
          </cell>
          <cell r="H258" t="str">
            <v>29 ans, 11 mois et 18 jours</v>
          </cell>
          <cell r="I258">
            <v>29</v>
          </cell>
          <cell r="J258" t="str">
            <v>21/30</v>
          </cell>
          <cell r="K258">
            <v>38348</v>
          </cell>
          <cell r="L258" t="str">
            <v>11 ans, 4 mois et 13 jours</v>
          </cell>
          <cell r="M258">
            <v>11</v>
          </cell>
          <cell r="N258" t="str">
            <v>11/15</v>
          </cell>
          <cell r="O258" t="str">
            <v>MECANICIENNE</v>
          </cell>
          <cell r="P258" t="str">
            <v>Evercalf</v>
          </cell>
          <cell r="Q258" t="str">
            <v>42 avenue du general de Gaulle</v>
          </cell>
          <cell r="R258">
            <v>69600</v>
          </cell>
          <cell r="S258" t="str">
            <v>Oullins</v>
          </cell>
          <cell r="T258" t="str">
            <v>2.2</v>
          </cell>
          <cell r="U258" t="str">
            <v>CDI</v>
          </cell>
        </row>
        <row r="259">
          <cell r="A259">
            <v>9525</v>
          </cell>
          <cell r="B259" t="str">
            <v>MARTINET THOMAS</v>
          </cell>
          <cell r="C259" t="str">
            <v>H</v>
          </cell>
          <cell r="D259" t="str">
            <v>c</v>
          </cell>
          <cell r="E259" t="str">
            <v>MARTINET</v>
          </cell>
          <cell r="F259" t="str">
            <v>THOMAS</v>
          </cell>
          <cell r="G259">
            <v>26553</v>
          </cell>
          <cell r="H259" t="str">
            <v>43 ans, 7 mois et 29 jours</v>
          </cell>
          <cell r="I259">
            <v>43</v>
          </cell>
          <cell r="J259" t="str">
            <v>41/50</v>
          </cell>
          <cell r="K259">
            <v>36039</v>
          </cell>
          <cell r="L259" t="str">
            <v>17 ans, 8 mois et 9 jours</v>
          </cell>
          <cell r="M259">
            <v>17</v>
          </cell>
          <cell r="N259" t="str">
            <v>16/20</v>
          </cell>
          <cell r="O259" t="str">
            <v>Coupeur</v>
          </cell>
          <cell r="P259" t="str">
            <v>saphir</v>
          </cell>
          <cell r="U259" t="str">
            <v>CDI</v>
          </cell>
        </row>
        <row r="260">
          <cell r="A260">
            <v>10619</v>
          </cell>
          <cell r="B260" t="str">
            <v>MARTINS SANDRA</v>
          </cell>
          <cell r="C260" t="str">
            <v>F</v>
          </cell>
          <cell r="D260" t="str">
            <v>t</v>
          </cell>
          <cell r="E260" t="str">
            <v>MARTINS</v>
          </cell>
          <cell r="F260" t="str">
            <v>SANDRA</v>
          </cell>
          <cell r="G260">
            <v>30346</v>
          </cell>
          <cell r="H260" t="str">
            <v>33 ans, 3 mois et 10 jours</v>
          </cell>
          <cell r="I260">
            <v>33</v>
          </cell>
          <cell r="J260" t="str">
            <v>31/40</v>
          </cell>
          <cell r="K260">
            <v>37383</v>
          </cell>
          <cell r="L260" t="str">
            <v>14 ans, 0 mois et 3 jours</v>
          </cell>
          <cell r="M260">
            <v>14</v>
          </cell>
          <cell r="N260" t="str">
            <v>11/15</v>
          </cell>
          <cell r="O260" t="str">
            <v>SM</v>
          </cell>
          <cell r="P260" t="str">
            <v>Barenia</v>
          </cell>
          <cell r="Q260" t="str">
            <v>1 bis rue de Morze</v>
          </cell>
          <cell r="R260">
            <v>69360</v>
          </cell>
          <cell r="S260" t="str">
            <v>Ternay</v>
          </cell>
          <cell r="T260" t="str">
            <v>2.2</v>
          </cell>
          <cell r="U260" t="str">
            <v>CDI</v>
          </cell>
        </row>
        <row r="261">
          <cell r="A261">
            <v>20410</v>
          </cell>
          <cell r="B261" t="str">
            <v>MAURIAT  ALEXANDRA</v>
          </cell>
          <cell r="C261" t="str">
            <v>F</v>
          </cell>
          <cell r="D261" t="str">
            <v>t</v>
          </cell>
          <cell r="E261" t="str">
            <v xml:space="preserve">MAURIAT </v>
          </cell>
          <cell r="F261" t="str">
            <v>ALEXANDRA</v>
          </cell>
          <cell r="G261">
            <v>30563</v>
          </cell>
          <cell r="H261" t="str">
            <v>32 ans, 8 mois et 6 jours</v>
          </cell>
          <cell r="I261">
            <v>32</v>
          </cell>
          <cell r="J261" t="str">
            <v>31/40</v>
          </cell>
          <cell r="K261">
            <v>40391</v>
          </cell>
          <cell r="L261" t="str">
            <v>5 ans, 9 mois et 9 jours</v>
          </cell>
          <cell r="M261">
            <v>5</v>
          </cell>
          <cell r="N261" t="str">
            <v>2/5</v>
          </cell>
          <cell r="O261" t="str">
            <v>SM</v>
          </cell>
          <cell r="P261" t="str">
            <v>Courchevel</v>
          </cell>
          <cell r="Q261" t="str">
            <v>24 rue valentin couturier</v>
          </cell>
          <cell r="R261">
            <v>69004</v>
          </cell>
          <cell r="S261" t="str">
            <v>Lyon</v>
          </cell>
          <cell r="T261" t="str">
            <v>2.1</v>
          </cell>
          <cell r="U261" t="str">
            <v>CDI</v>
          </cell>
        </row>
        <row r="262">
          <cell r="A262">
            <v>20409</v>
          </cell>
          <cell r="B262" t="str">
            <v>MAURIAT NICOLAS</v>
          </cell>
          <cell r="C262" t="str">
            <v>H</v>
          </cell>
          <cell r="D262" t="str">
            <v>t</v>
          </cell>
          <cell r="E262" t="str">
            <v>MAURIAT</v>
          </cell>
          <cell r="F262" t="str">
            <v>NICOLAS</v>
          </cell>
          <cell r="G262">
            <v>29249</v>
          </cell>
          <cell r="H262" t="str">
            <v>36 ans, 3 mois et 11 jours</v>
          </cell>
          <cell r="I262">
            <v>36</v>
          </cell>
          <cell r="J262" t="str">
            <v>31/40</v>
          </cell>
          <cell r="K262">
            <v>40391</v>
          </cell>
          <cell r="L262" t="str">
            <v>5 ans, 9 mois et 9 jours</v>
          </cell>
          <cell r="M262">
            <v>5</v>
          </cell>
          <cell r="N262" t="str">
            <v>2/5</v>
          </cell>
          <cell r="O262" t="str">
            <v>SM</v>
          </cell>
          <cell r="P262" t="str">
            <v>Croco</v>
          </cell>
          <cell r="Q262" t="str">
            <v>24 rue valentin couturier</v>
          </cell>
          <cell r="R262">
            <v>69004</v>
          </cell>
          <cell r="S262" t="str">
            <v>Lyon</v>
          </cell>
          <cell r="T262" t="str">
            <v>3.1</v>
          </cell>
          <cell r="U262" t="str">
            <v>CDI</v>
          </cell>
          <cell r="W262" t="str">
            <v>x</v>
          </cell>
        </row>
        <row r="263">
          <cell r="A263">
            <v>2264</v>
          </cell>
          <cell r="B263" t="str">
            <v>MAZGAJ ISABELLE</v>
          </cell>
          <cell r="C263" t="str">
            <v>F</v>
          </cell>
          <cell r="D263" t="str">
            <v>t</v>
          </cell>
          <cell r="E263" t="str">
            <v>MAZGAJ</v>
          </cell>
          <cell r="F263" t="str">
            <v>ISABELLE</v>
          </cell>
          <cell r="G263">
            <v>26881</v>
          </cell>
          <cell r="H263" t="str">
            <v>42 ans, 9 mois et 5 jours</v>
          </cell>
          <cell r="I263">
            <v>42</v>
          </cell>
          <cell r="J263" t="str">
            <v>41/50</v>
          </cell>
          <cell r="K263">
            <v>35521</v>
          </cell>
          <cell r="L263" t="str">
            <v>19 ans, 1 mois et 9 jours</v>
          </cell>
          <cell r="M263">
            <v>19</v>
          </cell>
          <cell r="N263" t="str">
            <v>16/20</v>
          </cell>
          <cell r="O263" t="str">
            <v>SM</v>
          </cell>
          <cell r="P263" t="str">
            <v>Croco</v>
          </cell>
          <cell r="Q263" t="str">
            <v>12 la vinarie</v>
          </cell>
          <cell r="R263">
            <v>42410</v>
          </cell>
          <cell r="S263" t="str">
            <v>chuyer</v>
          </cell>
          <cell r="T263" t="str">
            <v>3.2</v>
          </cell>
          <cell r="U263" t="str">
            <v>CDI</v>
          </cell>
        </row>
        <row r="264">
          <cell r="A264">
            <v>3224</v>
          </cell>
          <cell r="B264" t="str">
            <v>MAZZON GILLES</v>
          </cell>
          <cell r="C264" t="str">
            <v>H</v>
          </cell>
          <cell r="D264" t="str">
            <v>t</v>
          </cell>
          <cell r="E264" t="str">
            <v>MAZZON</v>
          </cell>
          <cell r="F264" t="str">
            <v>GILLES</v>
          </cell>
          <cell r="G264">
            <v>24661</v>
          </cell>
          <cell r="H264" t="str">
            <v>48 ans, 10 mois et 2 jours</v>
          </cell>
          <cell r="I264">
            <v>48</v>
          </cell>
          <cell r="J264" t="str">
            <v>41/50</v>
          </cell>
          <cell r="K264">
            <v>33161</v>
          </cell>
          <cell r="L264" t="str">
            <v>25 ans, 6 mois et 25 jours</v>
          </cell>
          <cell r="M264">
            <v>25</v>
          </cell>
          <cell r="N264" t="str">
            <v>21/25</v>
          </cell>
          <cell r="O264" t="str">
            <v>ENC</v>
          </cell>
          <cell r="P264" t="str">
            <v>Gulliver</v>
          </cell>
          <cell r="T264" t="str">
            <v>4.3</v>
          </cell>
          <cell r="U264" t="str">
            <v>CDI</v>
          </cell>
        </row>
        <row r="265">
          <cell r="A265">
            <v>8829</v>
          </cell>
          <cell r="B265" t="str">
            <v>MECHIN DIDIER</v>
          </cell>
          <cell r="C265" t="str">
            <v>H</v>
          </cell>
          <cell r="D265" t="str">
            <v>t</v>
          </cell>
          <cell r="E265" t="str">
            <v>MECHIN</v>
          </cell>
          <cell r="F265" t="str">
            <v>DIDIER</v>
          </cell>
          <cell r="G265">
            <v>26411</v>
          </cell>
          <cell r="H265" t="str">
            <v>44 ans, 0 mois et 18 jours</v>
          </cell>
          <cell r="I265">
            <v>44</v>
          </cell>
          <cell r="J265" t="str">
            <v>41/50</v>
          </cell>
          <cell r="K265">
            <v>34731</v>
          </cell>
          <cell r="L265" t="str">
            <v>21 ans, 3 mois et 9 jours</v>
          </cell>
          <cell r="M265">
            <v>21</v>
          </cell>
          <cell r="N265" t="str">
            <v>21/25</v>
          </cell>
          <cell r="O265" t="str">
            <v>ENC</v>
          </cell>
          <cell r="P265" t="str">
            <v>Evercalf</v>
          </cell>
          <cell r="T265" t="str">
            <v>4.3</v>
          </cell>
          <cell r="U265" t="str">
            <v>CDI</v>
          </cell>
        </row>
        <row r="266">
          <cell r="A266">
            <v>9661</v>
          </cell>
          <cell r="B266" t="str">
            <v>MECHIN SYLVAIN</v>
          </cell>
          <cell r="C266" t="str">
            <v>H</v>
          </cell>
          <cell r="D266" t="str">
            <v>c</v>
          </cell>
          <cell r="E266" t="str">
            <v>MECHIN</v>
          </cell>
          <cell r="F266" t="str">
            <v>SYLVAIN</v>
          </cell>
          <cell r="G266">
            <v>27941</v>
          </cell>
          <cell r="H266" t="str">
            <v>39 ans, 10 mois et 10 jours</v>
          </cell>
          <cell r="I266">
            <v>39</v>
          </cell>
          <cell r="J266" t="str">
            <v>31/40</v>
          </cell>
          <cell r="K266">
            <v>36039</v>
          </cell>
          <cell r="L266" t="str">
            <v>17 ans, 8 mois et 9 jours</v>
          </cell>
          <cell r="M266">
            <v>17</v>
          </cell>
          <cell r="N266" t="str">
            <v>16/20</v>
          </cell>
          <cell r="O266" t="str">
            <v>ENC</v>
          </cell>
          <cell r="P266" t="str">
            <v>support Coupe</v>
          </cell>
          <cell r="T266" t="str">
            <v>4.1</v>
          </cell>
          <cell r="U266" t="str">
            <v>CDI</v>
          </cell>
        </row>
        <row r="267">
          <cell r="A267">
            <v>80636</v>
          </cell>
          <cell r="B267" t="str">
            <v>MEDINA JULIEN</v>
          </cell>
          <cell r="C267" t="str">
            <v>H</v>
          </cell>
          <cell r="D267" t="str">
            <v>S</v>
          </cell>
          <cell r="E267" t="str">
            <v xml:space="preserve">MEDINA </v>
          </cell>
          <cell r="F267" t="str">
            <v>JULIEN</v>
          </cell>
          <cell r="G267">
            <v>31998</v>
          </cell>
          <cell r="H267" t="str">
            <v>28 ans, 9 mois et 1 jours</v>
          </cell>
          <cell r="I267">
            <v>28</v>
          </cell>
          <cell r="J267" t="str">
            <v>21/30</v>
          </cell>
          <cell r="K267">
            <v>41913</v>
          </cell>
          <cell r="L267" t="str">
            <v>1 ans, 7 mois et 9 jours</v>
          </cell>
          <cell r="M267">
            <v>1</v>
          </cell>
          <cell r="N267" t="str">
            <v>&lt;2</v>
          </cell>
          <cell r="O267" t="str">
            <v>Contrôleur de gestion</v>
          </cell>
          <cell r="Q267" t="str">
            <v>Chez Camille BOURRAT 29 rue de bellecombe</v>
          </cell>
          <cell r="R267">
            <v>69006</v>
          </cell>
          <cell r="S267" t="str">
            <v>Lyon</v>
          </cell>
          <cell r="U267" t="str">
            <v>CDI</v>
          </cell>
        </row>
        <row r="268">
          <cell r="A268">
            <v>15028</v>
          </cell>
          <cell r="B268" t="str">
            <v>MEDINA-GIMEL BENEDICTE</v>
          </cell>
          <cell r="C268" t="str">
            <v>F</v>
          </cell>
          <cell r="D268" t="str">
            <v>s</v>
          </cell>
          <cell r="E268" t="str">
            <v>MEDINA-GIMEL</v>
          </cell>
          <cell r="F268" t="str">
            <v>BENEDICTE</v>
          </cell>
          <cell r="G268">
            <v>29081</v>
          </cell>
          <cell r="H268" t="str">
            <v>36 ans, 8 mois et 26 jours</v>
          </cell>
          <cell r="I268">
            <v>36</v>
          </cell>
          <cell r="J268" t="str">
            <v>31/40</v>
          </cell>
          <cell r="K268">
            <v>37895</v>
          </cell>
          <cell r="L268" t="str">
            <v>12 ans, 7 mois et 9 jours</v>
          </cell>
          <cell r="M268">
            <v>12</v>
          </cell>
          <cell r="N268" t="str">
            <v>11/15</v>
          </cell>
          <cell r="O268" t="str">
            <v>ASSISTANTE</v>
          </cell>
          <cell r="P268" t="str">
            <v>Adm</v>
          </cell>
          <cell r="Q268" t="str">
            <v>12 rue du sillon</v>
          </cell>
          <cell r="R268">
            <v>69360</v>
          </cell>
          <cell r="S268" t="str">
            <v>Communay</v>
          </cell>
          <cell r="T268" t="str">
            <v>3.1</v>
          </cell>
          <cell r="U268" t="str">
            <v>CDI</v>
          </cell>
        </row>
        <row r="269">
          <cell r="A269">
            <v>10879</v>
          </cell>
          <cell r="B269" t="str">
            <v>MEDJAHED ZOHRA</v>
          </cell>
          <cell r="C269" t="str">
            <v>F</v>
          </cell>
          <cell r="D269" t="str">
            <v>t</v>
          </cell>
          <cell r="E269" t="str">
            <v>MEDJAHED</v>
          </cell>
          <cell r="F269" t="str">
            <v>ZOHRA</v>
          </cell>
          <cell r="G269">
            <v>27442</v>
          </cell>
          <cell r="H269" t="str">
            <v>41 ans, 2 mois et 23 jours</v>
          </cell>
          <cell r="I269">
            <v>41</v>
          </cell>
          <cell r="J269" t="str">
            <v>41/50</v>
          </cell>
          <cell r="K269">
            <v>37501</v>
          </cell>
          <cell r="L269" t="str">
            <v>13 ans, 8 mois et 8 jours</v>
          </cell>
          <cell r="M269">
            <v>13</v>
          </cell>
          <cell r="N269" t="str">
            <v>11/15</v>
          </cell>
          <cell r="O269" t="str">
            <v>SM</v>
          </cell>
          <cell r="P269" t="str">
            <v>Gulliver</v>
          </cell>
          <cell r="Q269" t="str">
            <v>1 allée ho chi Min</v>
          </cell>
          <cell r="R269">
            <v>69700</v>
          </cell>
          <cell r="S269" t="str">
            <v>Givors</v>
          </cell>
          <cell r="T269" t="str">
            <v>2.3</v>
          </cell>
          <cell r="U269" t="str">
            <v>CDI</v>
          </cell>
        </row>
        <row r="270">
          <cell r="A270">
            <v>3080</v>
          </cell>
          <cell r="B270" t="str">
            <v>MENDU SERGE</v>
          </cell>
          <cell r="C270" t="str">
            <v>H</v>
          </cell>
          <cell r="D270" t="str">
            <v>t</v>
          </cell>
          <cell r="E270" t="str">
            <v>MENDU</v>
          </cell>
          <cell r="F270" t="str">
            <v>SERGE</v>
          </cell>
          <cell r="G270">
            <v>23519</v>
          </cell>
          <cell r="H270" t="str">
            <v>51 ans, 11 mois et 18 jours</v>
          </cell>
          <cell r="I270">
            <v>51</v>
          </cell>
          <cell r="J270" t="str">
            <v>51/60</v>
          </cell>
          <cell r="K270">
            <v>33392</v>
          </cell>
          <cell r="L270" t="str">
            <v>24 ans, 11 mois et 7 jours</v>
          </cell>
          <cell r="M270">
            <v>24</v>
          </cell>
          <cell r="N270" t="str">
            <v>21/25</v>
          </cell>
          <cell r="O270" t="str">
            <v>SM</v>
          </cell>
          <cell r="P270" t="str">
            <v>Chamonix</v>
          </cell>
          <cell r="T270" t="str">
            <v>3.1</v>
          </cell>
          <cell r="U270" t="str">
            <v>CDI</v>
          </cell>
        </row>
        <row r="271">
          <cell r="A271">
            <v>81835</v>
          </cell>
          <cell r="B271" t="str">
            <v>MENINO CAROLINE</v>
          </cell>
          <cell r="C271" t="str">
            <v>F</v>
          </cell>
          <cell r="D271" t="str">
            <v>t</v>
          </cell>
          <cell r="E271" t="str">
            <v>MENINO</v>
          </cell>
          <cell r="F271" t="str">
            <v>CAROLINE</v>
          </cell>
          <cell r="G271">
            <v>30899</v>
          </cell>
          <cell r="H271" t="str">
            <v>31 ans, 9 mois et 5 jours</v>
          </cell>
          <cell r="I271">
            <v>31</v>
          </cell>
          <cell r="J271" t="str">
            <v>31/40</v>
          </cell>
          <cell r="K271">
            <v>41225</v>
          </cell>
          <cell r="L271" t="str">
            <v>3 ans, 5 mois et 28 jours</v>
          </cell>
          <cell r="M271">
            <v>3</v>
          </cell>
          <cell r="N271" t="str">
            <v>2/5</v>
          </cell>
          <cell r="O271" t="str">
            <v>SM</v>
          </cell>
          <cell r="P271" t="str">
            <v>Evercalf</v>
          </cell>
          <cell r="R271">
            <v>69001</v>
          </cell>
          <cell r="S271" t="str">
            <v>lyon</v>
          </cell>
          <cell r="T271">
            <v>2.1</v>
          </cell>
          <cell r="U271" t="str">
            <v>CDD</v>
          </cell>
        </row>
        <row r="272">
          <cell r="A272">
            <v>2209</v>
          </cell>
          <cell r="B272" t="str">
            <v>MESSOUMIAN OLIVIER</v>
          </cell>
          <cell r="C272" t="str">
            <v>F</v>
          </cell>
          <cell r="D272" t="str">
            <v>c</v>
          </cell>
          <cell r="E272" t="str">
            <v>MESSOUMIAN</v>
          </cell>
          <cell r="F272" t="str">
            <v>OLIVIER</v>
          </cell>
          <cell r="G272">
            <v>28987</v>
          </cell>
          <cell r="H272" t="str">
            <v>36 ans, 11 mois et 28 jours</v>
          </cell>
          <cell r="I272">
            <v>36</v>
          </cell>
          <cell r="J272" t="str">
            <v>31/40</v>
          </cell>
          <cell r="K272">
            <v>36770</v>
          </cell>
          <cell r="L272" t="str">
            <v>15 ans, 8 mois et 9 jours</v>
          </cell>
          <cell r="M272">
            <v>15</v>
          </cell>
          <cell r="N272" t="str">
            <v>11/15</v>
          </cell>
          <cell r="O272" t="str">
            <v>COUPEUR</v>
          </cell>
          <cell r="P272" t="str">
            <v>Graphite</v>
          </cell>
          <cell r="Q272" t="str">
            <v>80 rue du repos</v>
          </cell>
          <cell r="R272">
            <v>69007</v>
          </cell>
          <cell r="S272" t="str">
            <v>Lyon</v>
          </cell>
          <cell r="T272" t="str">
            <v>2.2</v>
          </cell>
          <cell r="U272" t="str">
            <v>CDI</v>
          </cell>
        </row>
        <row r="273">
          <cell r="A273">
            <v>15041</v>
          </cell>
          <cell r="B273" t="str">
            <v>MESTOUL FLORIAN</v>
          </cell>
          <cell r="C273" t="str">
            <v>H</v>
          </cell>
          <cell r="D273" t="str">
            <v>s</v>
          </cell>
          <cell r="E273" t="str">
            <v>MESTOUL</v>
          </cell>
          <cell r="F273" t="str">
            <v>FLORIAN</v>
          </cell>
          <cell r="G273">
            <v>29946</v>
          </cell>
          <cell r="H273" t="str">
            <v>34 ans, 4 mois et 14 jours</v>
          </cell>
          <cell r="I273">
            <v>34</v>
          </cell>
          <cell r="J273" t="str">
            <v>31/40</v>
          </cell>
          <cell r="K273">
            <v>37914</v>
          </cell>
          <cell r="L273" t="str">
            <v>12 ans, 6 mois et 20 jours</v>
          </cell>
          <cell r="M273">
            <v>12</v>
          </cell>
          <cell r="N273" t="str">
            <v>11/15</v>
          </cell>
          <cell r="O273" t="str">
            <v>Prepa coupe</v>
          </cell>
          <cell r="P273" t="str">
            <v>Tosca</v>
          </cell>
          <cell r="Q273" t="str">
            <v>29 quai Pajot</v>
          </cell>
          <cell r="R273">
            <v>38200</v>
          </cell>
          <cell r="S273" t="str">
            <v>Vienne</v>
          </cell>
          <cell r="T273" t="str">
            <v>2.1</v>
          </cell>
          <cell r="U273" t="str">
            <v>CDI</v>
          </cell>
        </row>
        <row r="274">
          <cell r="A274">
            <v>83636</v>
          </cell>
          <cell r="B274" t="str">
            <v>MICHAUD PAULINE</v>
          </cell>
          <cell r="C274" t="str">
            <v>F</v>
          </cell>
          <cell r="D274" t="str">
            <v>t</v>
          </cell>
          <cell r="E274" t="str">
            <v>MICHAUD</v>
          </cell>
          <cell r="F274" t="str">
            <v>PAULINE</v>
          </cell>
          <cell r="G274">
            <v>34673</v>
          </cell>
          <cell r="H274" t="str">
            <v>21 ans, 5 mois et 5 jours</v>
          </cell>
          <cell r="I274">
            <v>21</v>
          </cell>
          <cell r="J274" t="str">
            <v>21/30</v>
          </cell>
          <cell r="K274">
            <v>41722</v>
          </cell>
          <cell r="L274" t="str">
            <v>2 ans, 1 mois et 16 jours</v>
          </cell>
          <cell r="M274">
            <v>2</v>
          </cell>
          <cell r="N274" t="str">
            <v>2/5</v>
          </cell>
          <cell r="O274" t="str">
            <v>SM</v>
          </cell>
          <cell r="P274" t="str">
            <v>Formation G27</v>
          </cell>
          <cell r="U274" t="str">
            <v>CDD</v>
          </cell>
        </row>
        <row r="275">
          <cell r="A275">
            <v>15533</v>
          </cell>
          <cell r="B275" t="str">
            <v>MILAN GAL DELPHINE</v>
          </cell>
          <cell r="C275" t="str">
            <v>F</v>
          </cell>
          <cell r="D275" t="str">
            <v>c</v>
          </cell>
          <cell r="E275" t="str">
            <v>MILAN GAL</v>
          </cell>
          <cell r="F275" t="str">
            <v>DELPHINE</v>
          </cell>
          <cell r="G275">
            <v>26403</v>
          </cell>
          <cell r="H275" t="str">
            <v>44 ans, 0 mois et 26 jours</v>
          </cell>
          <cell r="I275">
            <v>44</v>
          </cell>
          <cell r="J275" t="str">
            <v>41/50</v>
          </cell>
          <cell r="K275">
            <v>38231</v>
          </cell>
          <cell r="L275" t="str">
            <v>11 ans, 8 mois et 9 jours</v>
          </cell>
          <cell r="M275">
            <v>11</v>
          </cell>
          <cell r="N275" t="str">
            <v>11/15</v>
          </cell>
          <cell r="O275" t="str">
            <v>PREPA COUPE</v>
          </cell>
          <cell r="P275" t="str">
            <v>Tosca</v>
          </cell>
          <cell r="Q275" t="str">
            <v>1 rue de l'hotel de ville</v>
          </cell>
          <cell r="R275">
            <v>26240</v>
          </cell>
          <cell r="S275" t="str">
            <v>stuallier</v>
          </cell>
          <cell r="T275" t="str">
            <v>2.2</v>
          </cell>
          <cell r="U275" t="str">
            <v>CDI</v>
          </cell>
        </row>
        <row r="276">
          <cell r="A276">
            <v>3735</v>
          </cell>
          <cell r="B276" t="str">
            <v>MILHAU GABRIELLE</v>
          </cell>
          <cell r="C276" t="str">
            <v>F</v>
          </cell>
          <cell r="D276" t="str">
            <v>t</v>
          </cell>
          <cell r="E276" t="str">
            <v>MILHAU</v>
          </cell>
          <cell r="F276" t="str">
            <v>GABRIELLE</v>
          </cell>
          <cell r="G276">
            <v>24338</v>
          </cell>
          <cell r="H276" t="str">
            <v>49 ans, 8 mois et 21 jours</v>
          </cell>
          <cell r="I276">
            <v>49</v>
          </cell>
          <cell r="J276" t="str">
            <v>41/50</v>
          </cell>
          <cell r="K276">
            <v>32995</v>
          </cell>
          <cell r="L276" t="str">
            <v>26 ans, 0 mois et 8 jours</v>
          </cell>
          <cell r="M276">
            <v>26</v>
          </cell>
          <cell r="N276" t="str">
            <v>26 et plus</v>
          </cell>
          <cell r="O276" t="str">
            <v>SM</v>
          </cell>
          <cell r="P276" t="str">
            <v>Formation</v>
          </cell>
          <cell r="Q276" t="str">
            <v>308 Route d'Echalas</v>
          </cell>
          <cell r="R276">
            <v>69420</v>
          </cell>
          <cell r="S276" t="str">
            <v>Treves</v>
          </cell>
          <cell r="T276" t="str">
            <v>4.1</v>
          </cell>
          <cell r="U276" t="str">
            <v>CDI</v>
          </cell>
        </row>
        <row r="277">
          <cell r="A277">
            <v>1121</v>
          </cell>
          <cell r="B277" t="str">
            <v>MILONE DAVID</v>
          </cell>
          <cell r="C277" t="str">
            <v>H</v>
          </cell>
          <cell r="D277" t="str">
            <v>c</v>
          </cell>
          <cell r="E277" t="str">
            <v>MILONE</v>
          </cell>
          <cell r="F277" t="str">
            <v>DAVID</v>
          </cell>
          <cell r="G277">
            <v>25903</v>
          </cell>
          <cell r="H277" t="str">
            <v>45 ans, 5 mois et 9 jours</v>
          </cell>
          <cell r="I277">
            <v>45</v>
          </cell>
          <cell r="J277" t="str">
            <v>41/50</v>
          </cell>
          <cell r="K277">
            <v>32692</v>
          </cell>
          <cell r="L277" t="str">
            <v>26 ans, 10 mois et 7 jours</v>
          </cell>
          <cell r="M277">
            <v>26</v>
          </cell>
          <cell r="N277" t="str">
            <v>26 et plus</v>
          </cell>
          <cell r="O277" t="str">
            <v>PREPA COUPE</v>
          </cell>
          <cell r="P277" t="str">
            <v>Iris</v>
          </cell>
          <cell r="T277" t="str">
            <v>3.1</v>
          </cell>
          <cell r="U277" t="str">
            <v>CDI</v>
          </cell>
        </row>
        <row r="278">
          <cell r="A278">
            <v>19773</v>
          </cell>
          <cell r="B278" t="str">
            <v>MONATTE PIERRETTE</v>
          </cell>
          <cell r="C278" t="str">
            <v>F</v>
          </cell>
          <cell r="D278" t="str">
            <v>c</v>
          </cell>
          <cell r="E278" t="str">
            <v>MONATTE</v>
          </cell>
          <cell r="F278" t="str">
            <v>PIERRETTE</v>
          </cell>
          <cell r="G278">
            <v>20428</v>
          </cell>
          <cell r="H278" t="str">
            <v>60 ans, 5 mois et 5 jours</v>
          </cell>
          <cell r="I278">
            <v>60</v>
          </cell>
          <cell r="J278" t="str">
            <v>51/60</v>
          </cell>
          <cell r="K278">
            <v>32371</v>
          </cell>
          <cell r="L278" t="str">
            <v>27 ans, 8 mois et 24 jours</v>
          </cell>
          <cell r="M278">
            <v>27</v>
          </cell>
          <cell r="N278" t="str">
            <v>26 et plus</v>
          </cell>
          <cell r="O278" t="str">
            <v>RENFORT</v>
          </cell>
          <cell r="P278" t="str">
            <v>Saphir</v>
          </cell>
          <cell r="T278" t="str">
            <v>2.1</v>
          </cell>
          <cell r="U278" t="str">
            <v>CDI</v>
          </cell>
        </row>
        <row r="279">
          <cell r="A279">
            <v>83634</v>
          </cell>
          <cell r="B279" t="str">
            <v>MONESTIER CECILE</v>
          </cell>
          <cell r="C279" t="str">
            <v>F</v>
          </cell>
          <cell r="D279" t="str">
            <v>t</v>
          </cell>
          <cell r="E279" t="str">
            <v>MONESTIER</v>
          </cell>
          <cell r="F279" t="str">
            <v>CECILE</v>
          </cell>
          <cell r="G279">
            <v>32478</v>
          </cell>
          <cell r="H279" t="str">
            <v>27 ans, 5 mois et 9 jours</v>
          </cell>
          <cell r="I279">
            <v>27</v>
          </cell>
          <cell r="J279" t="str">
            <v>21/30</v>
          </cell>
          <cell r="K279">
            <v>41722</v>
          </cell>
          <cell r="L279" t="str">
            <v>2 ans, 1 mois et 16 jours</v>
          </cell>
          <cell r="M279">
            <v>2</v>
          </cell>
          <cell r="N279" t="str">
            <v>2/5</v>
          </cell>
          <cell r="O279" t="str">
            <v>SM</v>
          </cell>
          <cell r="P279" t="str">
            <v>Formation G27</v>
          </cell>
          <cell r="U279" t="str">
            <v>CDD</v>
          </cell>
        </row>
        <row r="280">
          <cell r="A280">
            <v>3663</v>
          </cell>
          <cell r="B280" t="str">
            <v>MONTAVON ERIC</v>
          </cell>
          <cell r="C280" t="str">
            <v>H</v>
          </cell>
          <cell r="D280" t="str">
            <v>t</v>
          </cell>
          <cell r="E280" t="str">
            <v>MONTAVON</v>
          </cell>
          <cell r="F280" t="str">
            <v>ERIC</v>
          </cell>
          <cell r="G280">
            <v>23729</v>
          </cell>
          <cell r="H280" t="str">
            <v>51 ans, 4 mois et 22 jours</v>
          </cell>
          <cell r="I280">
            <v>51</v>
          </cell>
          <cell r="J280" t="str">
            <v>51/60</v>
          </cell>
          <cell r="K280">
            <v>33029</v>
          </cell>
          <cell r="L280" t="str">
            <v>25 ans, 11 mois et 5 jours</v>
          </cell>
          <cell r="M280">
            <v>25</v>
          </cell>
          <cell r="N280" t="str">
            <v>21/25</v>
          </cell>
          <cell r="O280" t="str">
            <v>PREPA COUPE</v>
          </cell>
          <cell r="P280" t="str">
            <v>Saphir</v>
          </cell>
          <cell r="T280" t="str">
            <v>3.1</v>
          </cell>
          <cell r="U280" t="str">
            <v>CDI</v>
          </cell>
        </row>
        <row r="281">
          <cell r="A281">
            <v>16619</v>
          </cell>
          <cell r="B281" t="str">
            <v>MORETTON CHRISTELLE</v>
          </cell>
          <cell r="C281" t="str">
            <v>F</v>
          </cell>
          <cell r="D281" t="str">
            <v>t</v>
          </cell>
          <cell r="E281" t="str">
            <v>MORETTON</v>
          </cell>
          <cell r="F281" t="str">
            <v>CHRISTELLE</v>
          </cell>
          <cell r="G281">
            <v>29272</v>
          </cell>
          <cell r="H281" t="str">
            <v>36 ans, 2 mois et 19 jours</v>
          </cell>
          <cell r="I281">
            <v>36</v>
          </cell>
          <cell r="J281" t="str">
            <v>31/40</v>
          </cell>
          <cell r="K281">
            <v>38775</v>
          </cell>
          <cell r="L281" t="str">
            <v>10 ans, 2 mois et 13 jours</v>
          </cell>
          <cell r="M281">
            <v>10</v>
          </cell>
          <cell r="N281" t="str">
            <v>6/10</v>
          </cell>
          <cell r="O281" t="str">
            <v>SM</v>
          </cell>
          <cell r="P281" t="str">
            <v>Fjord</v>
          </cell>
          <cell r="T281" t="str">
            <v>2.2</v>
          </cell>
          <cell r="U281" t="str">
            <v>CDI</v>
          </cell>
        </row>
        <row r="282">
          <cell r="A282">
            <v>3128</v>
          </cell>
          <cell r="B282" t="str">
            <v>MOTELLA ISABELLE</v>
          </cell>
          <cell r="C282" t="str">
            <v>F</v>
          </cell>
          <cell r="D282" t="str">
            <v>t</v>
          </cell>
          <cell r="E282" t="str">
            <v>MOTELLA</v>
          </cell>
          <cell r="F282" t="str">
            <v>ISABELLE</v>
          </cell>
          <cell r="G282">
            <v>26091</v>
          </cell>
          <cell r="H282" t="str">
            <v>44 ans, 11 mois et 3 jours</v>
          </cell>
          <cell r="I282">
            <v>44</v>
          </cell>
          <cell r="J282" t="str">
            <v>41/50</v>
          </cell>
          <cell r="K282">
            <v>33392</v>
          </cell>
          <cell r="L282" t="str">
            <v>24 ans, 11 mois et 7 jours</v>
          </cell>
          <cell r="M282">
            <v>24</v>
          </cell>
          <cell r="N282" t="str">
            <v>21/25</v>
          </cell>
          <cell r="O282" t="str">
            <v>SM</v>
          </cell>
          <cell r="P282" t="str">
            <v>Croco</v>
          </cell>
          <cell r="Q282" t="str">
            <v>31 rue Victor Hugo</v>
          </cell>
          <cell r="R282">
            <v>69002</v>
          </cell>
          <cell r="S282" t="str">
            <v>Lyon</v>
          </cell>
          <cell r="T282" t="str">
            <v>3.1</v>
          </cell>
          <cell r="U282" t="str">
            <v>CDI</v>
          </cell>
        </row>
        <row r="283">
          <cell r="A283">
            <v>15809</v>
          </cell>
          <cell r="B283" t="str">
            <v>MOUNIB AMELIE</v>
          </cell>
          <cell r="C283" t="str">
            <v>F</v>
          </cell>
          <cell r="D283" t="str">
            <v>s</v>
          </cell>
          <cell r="E283" t="str">
            <v>MOUNIB</v>
          </cell>
          <cell r="F283" t="str">
            <v>AMELIE</v>
          </cell>
          <cell r="G283">
            <v>30911</v>
          </cell>
          <cell r="H283" t="str">
            <v>31 ans, 8 mois et 23 jours</v>
          </cell>
          <cell r="I283">
            <v>31</v>
          </cell>
          <cell r="J283" t="str">
            <v>31/40</v>
          </cell>
          <cell r="K283">
            <v>38383</v>
          </cell>
          <cell r="L283" t="str">
            <v>11 ans, 3 mois et 9 jours</v>
          </cell>
          <cell r="M283">
            <v>11</v>
          </cell>
          <cell r="N283" t="str">
            <v>11/15</v>
          </cell>
          <cell r="O283" t="str">
            <v>CONTRÔLE QUALITÉ</v>
          </cell>
          <cell r="P283" t="str">
            <v>Graphite</v>
          </cell>
          <cell r="Q283" t="str">
            <v>51 rue de la glacière</v>
          </cell>
          <cell r="R283">
            <v>69600</v>
          </cell>
          <cell r="S283" t="str">
            <v>Oullins</v>
          </cell>
          <cell r="T283" t="str">
            <v>2.1</v>
          </cell>
          <cell r="U283" t="str">
            <v>CDI</v>
          </cell>
        </row>
        <row r="284">
          <cell r="A284">
            <v>19774</v>
          </cell>
          <cell r="B284" t="str">
            <v>MOURADIAN HAGOP</v>
          </cell>
          <cell r="C284" t="str">
            <v>H</v>
          </cell>
          <cell r="D284" t="str">
            <v>t</v>
          </cell>
          <cell r="E284" t="str">
            <v>MOURADIAN</v>
          </cell>
          <cell r="F284" t="str">
            <v>HAGOP</v>
          </cell>
          <cell r="G284">
            <v>22465</v>
          </cell>
          <cell r="H284" t="str">
            <v>54 ans, 10 mois et 7 jours</v>
          </cell>
          <cell r="I284">
            <v>54</v>
          </cell>
          <cell r="J284" t="str">
            <v>51/60</v>
          </cell>
          <cell r="K284">
            <v>38991</v>
          </cell>
          <cell r="L284" t="str">
            <v>9 ans, 7 mois et 9 jours</v>
          </cell>
          <cell r="M284">
            <v>9</v>
          </cell>
          <cell r="N284" t="str">
            <v>6/10</v>
          </cell>
          <cell r="O284" t="str">
            <v>SM</v>
          </cell>
          <cell r="P284" t="str">
            <v>Chamonix</v>
          </cell>
          <cell r="Q284" t="str">
            <v>87 rue paul bert</v>
          </cell>
          <cell r="R284">
            <v>69003</v>
          </cell>
          <cell r="S284" t="str">
            <v>Lyon</v>
          </cell>
          <cell r="T284" t="str">
            <v>2.3</v>
          </cell>
          <cell r="U284" t="str">
            <v>CDI</v>
          </cell>
        </row>
        <row r="285">
          <cell r="A285">
            <v>10512</v>
          </cell>
          <cell r="B285" t="str">
            <v>MOUYON NATHALIE</v>
          </cell>
          <cell r="C285" t="str">
            <v>F</v>
          </cell>
          <cell r="D285" t="str">
            <v>t</v>
          </cell>
          <cell r="E285" t="str">
            <v>MOUYON</v>
          </cell>
          <cell r="F285" t="str">
            <v>NATHALIE</v>
          </cell>
          <cell r="G285">
            <v>25448</v>
          </cell>
          <cell r="H285" t="str">
            <v>46 ans, 8 mois et 8 jours</v>
          </cell>
          <cell r="I285">
            <v>46</v>
          </cell>
          <cell r="J285" t="str">
            <v>41/50</v>
          </cell>
          <cell r="K285">
            <v>37321</v>
          </cell>
          <cell r="L285" t="str">
            <v>14 ans, 2 mois et 4 jours</v>
          </cell>
          <cell r="M285">
            <v>14</v>
          </cell>
          <cell r="N285" t="str">
            <v>11/15</v>
          </cell>
          <cell r="O285" t="str">
            <v>SM</v>
          </cell>
          <cell r="P285" t="str">
            <v>Saphir</v>
          </cell>
          <cell r="T285" t="str">
            <v>3.1</v>
          </cell>
          <cell r="U285" t="str">
            <v>CDI</v>
          </cell>
        </row>
        <row r="286">
          <cell r="A286">
            <v>15972</v>
          </cell>
          <cell r="B286" t="str">
            <v>NAYFER SAHBI</v>
          </cell>
          <cell r="C286" t="str">
            <v>H</v>
          </cell>
          <cell r="D286" t="str">
            <v>c</v>
          </cell>
          <cell r="E286" t="str">
            <v>NAYFER</v>
          </cell>
          <cell r="F286" t="str">
            <v>SAHBI</v>
          </cell>
          <cell r="G286">
            <v>24121</v>
          </cell>
          <cell r="H286" t="str">
            <v>50 ans, 3 mois et 26 jours</v>
          </cell>
          <cell r="I286">
            <v>50</v>
          </cell>
          <cell r="J286" t="str">
            <v>41/50</v>
          </cell>
          <cell r="K286">
            <v>38474</v>
          </cell>
          <cell r="L286" t="str">
            <v>11 ans, 0 mois et 8 jours</v>
          </cell>
          <cell r="M286">
            <v>11</v>
          </cell>
          <cell r="N286" t="str">
            <v>11/15</v>
          </cell>
          <cell r="O286" t="str">
            <v>COUPEUR</v>
          </cell>
          <cell r="P286" t="str">
            <v>géodis</v>
          </cell>
          <cell r="Q286" t="str">
            <v>655 chemin du treve</v>
          </cell>
          <cell r="R286">
            <v>1600</v>
          </cell>
          <cell r="S286" t="str">
            <v>Reyrieux</v>
          </cell>
          <cell r="T286" t="str">
            <v>2.3</v>
          </cell>
          <cell r="U286" t="str">
            <v>CDI</v>
          </cell>
        </row>
        <row r="287">
          <cell r="A287">
            <v>17353</v>
          </cell>
          <cell r="B287" t="str">
            <v>NGUYEN THI BICH VAN</v>
          </cell>
          <cell r="C287" t="str">
            <v>H</v>
          </cell>
          <cell r="D287" t="str">
            <v>t</v>
          </cell>
          <cell r="E287" t="str">
            <v>NGUYEN</v>
          </cell>
          <cell r="F287" t="str">
            <v>THI BICH VAN</v>
          </cell>
          <cell r="G287">
            <v>27587</v>
          </cell>
          <cell r="H287" t="str">
            <v>40 ans, 9 mois et 28 jours</v>
          </cell>
          <cell r="I287">
            <v>40</v>
          </cell>
          <cell r="J287" t="str">
            <v>31/40</v>
          </cell>
          <cell r="K287">
            <v>39163</v>
          </cell>
          <cell r="L287" t="str">
            <v>9 ans, 1 mois et 18 jours</v>
          </cell>
          <cell r="M287">
            <v>9</v>
          </cell>
          <cell r="N287" t="str">
            <v>6/10</v>
          </cell>
          <cell r="O287" t="str">
            <v>SM</v>
          </cell>
          <cell r="P287" t="str">
            <v>Chamonix</v>
          </cell>
          <cell r="T287" t="str">
            <v>2.2</v>
          </cell>
          <cell r="U287" t="str">
            <v>CDI</v>
          </cell>
        </row>
        <row r="288">
          <cell r="A288">
            <v>84159</v>
          </cell>
          <cell r="B288" t="str">
            <v>NICOLETTI BRIGITTE</v>
          </cell>
          <cell r="C288" t="str">
            <v>F</v>
          </cell>
          <cell r="D288" t="str">
            <v>t</v>
          </cell>
          <cell r="E288" t="str">
            <v>NICOLETTI</v>
          </cell>
          <cell r="F288" t="str">
            <v>BRIGITTE</v>
          </cell>
          <cell r="G288">
            <v>27603</v>
          </cell>
          <cell r="H288" t="str">
            <v>40 ans, 9 mois et 12 jours</v>
          </cell>
          <cell r="I288">
            <v>40</v>
          </cell>
          <cell r="J288" t="str">
            <v>31/40</v>
          </cell>
          <cell r="K288">
            <v>41876</v>
          </cell>
          <cell r="L288" t="str">
            <v>1 ans, 8 mois et 15 jours</v>
          </cell>
          <cell r="M288">
            <v>1</v>
          </cell>
          <cell r="N288" t="str">
            <v>&lt;2</v>
          </cell>
          <cell r="O288" t="str">
            <v>SM</v>
          </cell>
          <cell r="P288" t="str">
            <v>croco</v>
          </cell>
        </row>
        <row r="289">
          <cell r="A289">
            <v>17193</v>
          </cell>
          <cell r="B289" t="str">
            <v>NOTTURNO PASCAL</v>
          </cell>
          <cell r="C289" t="str">
            <v>H</v>
          </cell>
          <cell r="D289" t="str">
            <v>c</v>
          </cell>
          <cell r="E289" t="str">
            <v>NOTTURNO</v>
          </cell>
          <cell r="F289" t="str">
            <v>PASCAL</v>
          </cell>
          <cell r="G289">
            <v>22441</v>
          </cell>
          <cell r="H289" t="str">
            <v>54 ans, 11 mois et 1 jours</v>
          </cell>
          <cell r="I289">
            <v>54</v>
          </cell>
          <cell r="J289" t="str">
            <v>51/60</v>
          </cell>
          <cell r="K289">
            <v>39085</v>
          </cell>
          <cell r="L289" t="str">
            <v>9 ans, 4 mois et 7 jours</v>
          </cell>
          <cell r="M289">
            <v>9</v>
          </cell>
          <cell r="N289" t="str">
            <v>6/10</v>
          </cell>
          <cell r="O289" t="str">
            <v>REPARATION</v>
          </cell>
          <cell r="P289" t="str">
            <v>Iris</v>
          </cell>
          <cell r="Q289" t="str">
            <v>76 rue montgolfier</v>
          </cell>
          <cell r="R289">
            <v>69006</v>
          </cell>
          <cell r="S289" t="str">
            <v>Lyon</v>
          </cell>
          <cell r="T289" t="str">
            <v>2.2</v>
          </cell>
          <cell r="U289" t="str">
            <v>CDI</v>
          </cell>
        </row>
        <row r="290">
          <cell r="A290">
            <v>15973</v>
          </cell>
          <cell r="B290" t="str">
            <v>NOTTURNO PATRICK</v>
          </cell>
          <cell r="C290" t="str">
            <v>H</v>
          </cell>
          <cell r="D290" t="str">
            <v>c</v>
          </cell>
          <cell r="E290" t="str">
            <v>NOTTURNO</v>
          </cell>
          <cell r="F290" t="str">
            <v>PATRICK</v>
          </cell>
          <cell r="G290">
            <v>26029</v>
          </cell>
          <cell r="H290" t="str">
            <v>45 ans, 1 mois et 4 jours</v>
          </cell>
          <cell r="I290">
            <v>45</v>
          </cell>
          <cell r="J290" t="str">
            <v>41/50</v>
          </cell>
          <cell r="K290">
            <v>38474</v>
          </cell>
          <cell r="L290" t="str">
            <v>11 ans, 0 mois et 8 jours</v>
          </cell>
          <cell r="M290">
            <v>11</v>
          </cell>
          <cell r="N290" t="str">
            <v>11/15</v>
          </cell>
          <cell r="O290" t="str">
            <v xml:space="preserve">TRACAGE </v>
          </cell>
          <cell r="P290" t="str">
            <v>Iris</v>
          </cell>
          <cell r="Q290" t="str">
            <v>86 avenue de frere lumiere</v>
          </cell>
          <cell r="R290">
            <v>69008</v>
          </cell>
          <cell r="S290" t="str">
            <v>Lyon</v>
          </cell>
          <cell r="T290" t="str">
            <v>2.3</v>
          </cell>
          <cell r="U290" t="str">
            <v>CDI</v>
          </cell>
        </row>
        <row r="291">
          <cell r="A291">
            <v>80406</v>
          </cell>
          <cell r="B291" t="str">
            <v>NOUKRI - TEDJAR RANDA</v>
          </cell>
          <cell r="C291" t="str">
            <v>F</v>
          </cell>
          <cell r="D291" t="str">
            <v>t</v>
          </cell>
          <cell r="E291" t="str">
            <v>NOUKRI - TEDJAR</v>
          </cell>
          <cell r="F291" t="str">
            <v>RANDA</v>
          </cell>
          <cell r="G291">
            <v>32963</v>
          </cell>
          <cell r="H291" t="str">
            <v>26 ans, 1 mois et 9 jours</v>
          </cell>
          <cell r="I291">
            <v>26</v>
          </cell>
          <cell r="J291" t="str">
            <v>21/30</v>
          </cell>
          <cell r="K291">
            <v>40736</v>
          </cell>
          <cell r="L291" t="str">
            <v>4 ans, 9 mois et 28 jours</v>
          </cell>
          <cell r="M291">
            <v>4</v>
          </cell>
          <cell r="N291" t="str">
            <v>2/5</v>
          </cell>
          <cell r="O291" t="str">
            <v>SM</v>
          </cell>
          <cell r="P291" t="str">
            <v>Gulliver</v>
          </cell>
          <cell r="Q291" t="str">
            <v>chemin de la colombette</v>
          </cell>
          <cell r="R291">
            <v>38121</v>
          </cell>
          <cell r="S291" t="str">
            <v>Chonas l'amballan</v>
          </cell>
          <cell r="T291" t="str">
            <v>1.3</v>
          </cell>
          <cell r="U291" t="str">
            <v>CDI</v>
          </cell>
        </row>
        <row r="292">
          <cell r="A292">
            <v>15844</v>
          </cell>
          <cell r="B292" t="str">
            <v>OLLIVIER DAPHNEE</v>
          </cell>
          <cell r="C292" t="str">
            <v>F</v>
          </cell>
          <cell r="D292" t="str">
            <v>t</v>
          </cell>
          <cell r="E292" t="str">
            <v>OLLIVIER</v>
          </cell>
          <cell r="F292" t="str">
            <v>DAPHNEE</v>
          </cell>
          <cell r="G292">
            <v>26503</v>
          </cell>
          <cell r="H292" t="str">
            <v>43 ans, 9 mois et 17 jours</v>
          </cell>
          <cell r="I292">
            <v>43</v>
          </cell>
          <cell r="J292" t="str">
            <v>41/50</v>
          </cell>
          <cell r="K292">
            <v>38421</v>
          </cell>
          <cell r="L292" t="str">
            <v>11 ans, 2 mois et 0 jours</v>
          </cell>
          <cell r="M292">
            <v>11</v>
          </cell>
          <cell r="N292" t="str">
            <v>11/15</v>
          </cell>
          <cell r="O292" t="str">
            <v>SM</v>
          </cell>
          <cell r="P292" t="str">
            <v>Chamonix</v>
          </cell>
          <cell r="Q292" t="str">
            <v>10 rue de trion</v>
          </cell>
          <cell r="R292">
            <v>69005</v>
          </cell>
          <cell r="S292" t="str">
            <v>Lyon</v>
          </cell>
          <cell r="T292" t="str">
            <v>2.3</v>
          </cell>
          <cell r="U292" t="str">
            <v>CDI</v>
          </cell>
        </row>
        <row r="293">
          <cell r="A293">
            <v>3610</v>
          </cell>
          <cell r="B293" t="str">
            <v>OUHIBI NADIA</v>
          </cell>
          <cell r="C293" t="str">
            <v>F</v>
          </cell>
          <cell r="D293" t="str">
            <v>t</v>
          </cell>
          <cell r="E293" t="str">
            <v>OUHIBI</v>
          </cell>
          <cell r="F293" t="str">
            <v>NADIA</v>
          </cell>
          <cell r="G293">
            <v>25503</v>
          </cell>
          <cell r="H293" t="str">
            <v>46 ans, 6 mois et 13 jours</v>
          </cell>
          <cell r="I293">
            <v>46</v>
          </cell>
          <cell r="J293" t="str">
            <v>41/50</v>
          </cell>
          <cell r="K293">
            <v>33119</v>
          </cell>
          <cell r="L293" t="str">
            <v>25 ans, 8 mois et 7 jours</v>
          </cell>
          <cell r="M293">
            <v>25</v>
          </cell>
          <cell r="N293" t="str">
            <v>21/25</v>
          </cell>
          <cell r="O293" t="str">
            <v>SM</v>
          </cell>
          <cell r="P293" t="str">
            <v>Fjord</v>
          </cell>
          <cell r="Q293" t="str">
            <v xml:space="preserve">25 allée des mûriers </v>
          </cell>
          <cell r="R293">
            <v>38121</v>
          </cell>
          <cell r="S293" t="str">
            <v>CHONAS-L'AMBALLAN</v>
          </cell>
          <cell r="T293" t="str">
            <v>3.1</v>
          </cell>
          <cell r="U293" t="str">
            <v>CDI</v>
          </cell>
        </row>
        <row r="294">
          <cell r="A294">
            <v>9432</v>
          </cell>
          <cell r="B294" t="str">
            <v>PANET VIRGINIE</v>
          </cell>
          <cell r="C294" t="str">
            <v>F</v>
          </cell>
          <cell r="D294" t="str">
            <v>t</v>
          </cell>
          <cell r="E294" t="str">
            <v>PANET</v>
          </cell>
          <cell r="F294" t="str">
            <v>VIRGINIE</v>
          </cell>
          <cell r="G294">
            <v>27315</v>
          </cell>
          <cell r="H294" t="str">
            <v>41 ans, 6 mois et 27 jours</v>
          </cell>
          <cell r="I294">
            <v>41</v>
          </cell>
          <cell r="J294" t="str">
            <v>41/50</v>
          </cell>
          <cell r="K294">
            <v>36161</v>
          </cell>
          <cell r="L294" t="str">
            <v>17 ans, 4 mois et 9 jours</v>
          </cell>
          <cell r="M294">
            <v>17</v>
          </cell>
          <cell r="N294" t="str">
            <v>16/20</v>
          </cell>
          <cell r="O294" t="str">
            <v>MECANICIENNE</v>
          </cell>
          <cell r="P294" t="str">
            <v>Fjord</v>
          </cell>
          <cell r="T294" t="str">
            <v>2.3</v>
          </cell>
          <cell r="U294" t="str">
            <v>CDI</v>
          </cell>
          <cell r="V294" t="str">
            <v>x</v>
          </cell>
        </row>
        <row r="295">
          <cell r="A295">
            <v>3819</v>
          </cell>
          <cell r="B295" t="str">
            <v>PARIS ISABELLE</v>
          </cell>
          <cell r="C295" t="str">
            <v>F</v>
          </cell>
          <cell r="D295" t="str">
            <v>t</v>
          </cell>
          <cell r="E295" t="str">
            <v>PARIS</v>
          </cell>
          <cell r="F295" t="str">
            <v>ISABELLE</v>
          </cell>
          <cell r="G295">
            <v>26083</v>
          </cell>
          <cell r="H295" t="str">
            <v>44 ans, 11 mois et 10 jours</v>
          </cell>
          <cell r="I295">
            <v>44</v>
          </cell>
          <cell r="J295" t="str">
            <v>41/50</v>
          </cell>
          <cell r="K295">
            <v>33029</v>
          </cell>
          <cell r="L295" t="str">
            <v>25 ans, 11 mois et 5 jours</v>
          </cell>
          <cell r="M295">
            <v>25</v>
          </cell>
          <cell r="N295" t="str">
            <v>21/25</v>
          </cell>
          <cell r="O295" t="str">
            <v>SM</v>
          </cell>
          <cell r="P295" t="str">
            <v>Fjord</v>
          </cell>
          <cell r="T295" t="str">
            <v>3.2</v>
          </cell>
          <cell r="U295" t="str">
            <v>CDI</v>
          </cell>
        </row>
        <row r="296">
          <cell r="A296">
            <v>5695</v>
          </cell>
          <cell r="B296" t="str">
            <v>PASCAL JEAN PHILIPPE</v>
          </cell>
          <cell r="C296" t="str">
            <v>H</v>
          </cell>
          <cell r="D296" t="str">
            <v>s</v>
          </cell>
          <cell r="E296" t="str">
            <v>PASCAL</v>
          </cell>
          <cell r="F296" t="str">
            <v>JEAN PHILIPPE</v>
          </cell>
          <cell r="G296">
            <v>24289</v>
          </cell>
          <cell r="H296" t="str">
            <v>49 ans, 10 mois et 9 jours</v>
          </cell>
          <cell r="I296">
            <v>49</v>
          </cell>
          <cell r="J296" t="str">
            <v>41/50</v>
          </cell>
          <cell r="K296">
            <v>35101</v>
          </cell>
          <cell r="L296" t="str">
            <v>20 ans, 3 mois et 4 jours</v>
          </cell>
          <cell r="M296">
            <v>20</v>
          </cell>
          <cell r="N296" t="str">
            <v>16/20</v>
          </cell>
          <cell r="O296" t="str">
            <v>RESP ACHAT</v>
          </cell>
          <cell r="P296" t="str">
            <v>support table</v>
          </cell>
          <cell r="Q296" t="str">
            <v>chemin des laies</v>
          </cell>
          <cell r="R296">
            <v>69520</v>
          </cell>
          <cell r="S296" t="str">
            <v>Irigny</v>
          </cell>
          <cell r="T296" t="str">
            <v>3.1</v>
          </cell>
          <cell r="U296" t="str">
            <v>CDI</v>
          </cell>
        </row>
        <row r="297">
          <cell r="A297">
            <v>82698</v>
          </cell>
          <cell r="B297" t="str">
            <v>PASSERAT DE LA CHAPELLE XAVIER</v>
          </cell>
          <cell r="C297" t="str">
            <v>H</v>
          </cell>
          <cell r="E297" t="str">
            <v>PASSERAT DE LA CHAPELLE</v>
          </cell>
          <cell r="F297" t="str">
            <v>XAVIER</v>
          </cell>
          <cell r="G297">
            <v>26349</v>
          </cell>
          <cell r="H297" t="str">
            <v>44 ans, 2 mois et 20 jours</v>
          </cell>
          <cell r="I297">
            <v>44</v>
          </cell>
          <cell r="J297" t="str">
            <v>41/50</v>
          </cell>
          <cell r="K297">
            <v>41463</v>
          </cell>
          <cell r="L297" t="str">
            <v>2 ans, 10 mois et 2 jours</v>
          </cell>
          <cell r="M297">
            <v>2</v>
          </cell>
          <cell r="N297" t="str">
            <v>2/5</v>
          </cell>
          <cell r="O297" t="str">
            <v>SM</v>
          </cell>
          <cell r="P297" t="str">
            <v>courchevel</v>
          </cell>
          <cell r="Q297" t="str">
            <v>21 bis rue A sabatier</v>
          </cell>
          <cell r="R297">
            <v>69520</v>
          </cell>
          <cell r="S297" t="str">
            <v>Grigny</v>
          </cell>
          <cell r="T297" t="str">
            <v>courchevel</v>
          </cell>
          <cell r="U297" t="str">
            <v>CDD</v>
          </cell>
        </row>
        <row r="298">
          <cell r="A298">
            <v>9695</v>
          </cell>
          <cell r="B298" t="str">
            <v>PATEYRON RENAUD</v>
          </cell>
          <cell r="C298" t="str">
            <v>H</v>
          </cell>
          <cell r="D298" t="str">
            <v>c</v>
          </cell>
          <cell r="E298" t="str">
            <v>PATEYRON</v>
          </cell>
          <cell r="F298" t="str">
            <v>RENAUD</v>
          </cell>
          <cell r="G298">
            <v>29042</v>
          </cell>
          <cell r="H298" t="str">
            <v>36 ans, 10 mois et 4 jours</v>
          </cell>
          <cell r="I298">
            <v>36</v>
          </cell>
          <cell r="J298" t="str">
            <v>31/40</v>
          </cell>
          <cell r="K298">
            <v>36039</v>
          </cell>
          <cell r="L298" t="str">
            <v>17 ans, 8 mois et 9 jours</v>
          </cell>
          <cell r="M298">
            <v>17</v>
          </cell>
          <cell r="N298" t="str">
            <v>16/20</v>
          </cell>
          <cell r="O298" t="str">
            <v>coupeur</v>
          </cell>
          <cell r="P298" t="str">
            <v>Iris</v>
          </cell>
          <cell r="Q298" t="str">
            <v>La groirie</v>
          </cell>
          <cell r="R298">
            <v>69700</v>
          </cell>
          <cell r="S298" t="str">
            <v>Echalas</v>
          </cell>
          <cell r="T298" t="str">
            <v>3.1</v>
          </cell>
          <cell r="U298" t="str">
            <v>CDI</v>
          </cell>
        </row>
        <row r="299">
          <cell r="A299">
            <v>81187</v>
          </cell>
          <cell r="B299" t="str">
            <v>PAUTREL MORGANE</v>
          </cell>
          <cell r="C299" t="str">
            <v>F</v>
          </cell>
          <cell r="D299" t="str">
            <v>t</v>
          </cell>
          <cell r="E299" t="str">
            <v>PAUTREL</v>
          </cell>
          <cell r="F299" t="str">
            <v>MORGANE</v>
          </cell>
          <cell r="G299">
            <v>30745</v>
          </cell>
          <cell r="H299" t="str">
            <v>32 ans, 2 mois et 6 jours</v>
          </cell>
          <cell r="I299">
            <v>32</v>
          </cell>
          <cell r="J299" t="str">
            <v>31/40</v>
          </cell>
          <cell r="K299">
            <v>41064</v>
          </cell>
          <cell r="L299" t="str">
            <v>3 ans, 11 mois et 6 jours</v>
          </cell>
          <cell r="M299">
            <v>3</v>
          </cell>
          <cell r="N299" t="str">
            <v>2/5</v>
          </cell>
          <cell r="O299" t="str">
            <v>SM</v>
          </cell>
          <cell r="P299" t="str">
            <v>Swift</v>
          </cell>
          <cell r="Q299" t="str">
            <v>2 rue de l'annonciade</v>
          </cell>
          <cell r="R299">
            <v>69001</v>
          </cell>
          <cell r="S299" t="str">
            <v>LYON</v>
          </cell>
          <cell r="T299">
            <v>2.1</v>
          </cell>
          <cell r="U299" t="str">
            <v>CDD</v>
          </cell>
        </row>
        <row r="300">
          <cell r="A300">
            <v>83311</v>
          </cell>
          <cell r="B300" t="str">
            <v>PAVLOVIC Tatijana</v>
          </cell>
          <cell r="C300" t="str">
            <v>F</v>
          </cell>
          <cell r="D300" t="str">
            <v>S</v>
          </cell>
          <cell r="E300" t="str">
            <v>PAVLOVIC</v>
          </cell>
          <cell r="F300" t="str">
            <v>Tatijana</v>
          </cell>
          <cell r="G300">
            <v>31919</v>
          </cell>
          <cell r="H300" t="str">
            <v>28 ans, 11 mois et 18 jours</v>
          </cell>
          <cell r="I300">
            <v>28</v>
          </cell>
          <cell r="J300" t="str">
            <v>21/30</v>
          </cell>
          <cell r="O300" t="str">
            <v>SM</v>
          </cell>
          <cell r="P300" t="str">
            <v>formation</v>
          </cell>
        </row>
        <row r="301">
          <cell r="A301">
            <v>17581</v>
          </cell>
          <cell r="B301" t="str">
            <v>PEILLON CELINE</v>
          </cell>
          <cell r="C301" t="str">
            <v>F</v>
          </cell>
          <cell r="D301" t="str">
            <v>t</v>
          </cell>
          <cell r="E301" t="str">
            <v>PEILLON</v>
          </cell>
          <cell r="F301" t="str">
            <v>CELINE</v>
          </cell>
          <cell r="G301">
            <v>31657</v>
          </cell>
          <cell r="H301" t="str">
            <v>29 ans, 8 mois et 8 jours</v>
          </cell>
          <cell r="I301">
            <v>29</v>
          </cell>
          <cell r="J301" t="str">
            <v>21/30</v>
          </cell>
          <cell r="K301">
            <v>39266</v>
          </cell>
          <cell r="L301" t="str">
            <v>8 ans, 10 mois et 7 jours</v>
          </cell>
          <cell r="M301">
            <v>8</v>
          </cell>
          <cell r="N301" t="str">
            <v>6/10</v>
          </cell>
          <cell r="O301" t="str">
            <v>SM</v>
          </cell>
          <cell r="P301" t="str">
            <v>Fjord</v>
          </cell>
          <cell r="Q301" t="str">
            <v>8 rue testenoir Lafayette</v>
          </cell>
          <cell r="R301">
            <v>42100</v>
          </cell>
          <cell r="S301" t="str">
            <v>Saint etienne</v>
          </cell>
          <cell r="T301" t="str">
            <v>2.2</v>
          </cell>
          <cell r="U301" t="str">
            <v>CDI</v>
          </cell>
        </row>
        <row r="302">
          <cell r="A302">
            <v>4114</v>
          </cell>
          <cell r="B302" t="str">
            <v>PERDOMO SYLVIE</v>
          </cell>
          <cell r="C302" t="str">
            <v>F</v>
          </cell>
          <cell r="D302" t="str">
            <v>t</v>
          </cell>
          <cell r="E302" t="str">
            <v>PERDOMO</v>
          </cell>
          <cell r="F302" t="str">
            <v>SYLVIE</v>
          </cell>
          <cell r="G302">
            <v>25384</v>
          </cell>
          <cell r="H302" t="str">
            <v>46 ans, 10 mois et 10 jours</v>
          </cell>
          <cell r="I302">
            <v>46</v>
          </cell>
          <cell r="J302" t="str">
            <v>41/50</v>
          </cell>
          <cell r="K302">
            <v>33029</v>
          </cell>
          <cell r="L302" t="str">
            <v>25 ans, 11 mois et 5 jours</v>
          </cell>
          <cell r="M302">
            <v>25</v>
          </cell>
          <cell r="N302" t="str">
            <v>21/25</v>
          </cell>
          <cell r="O302" t="str">
            <v>SM</v>
          </cell>
          <cell r="P302" t="str">
            <v>Fjord</v>
          </cell>
          <cell r="T302" t="str">
            <v>3.1</v>
          </cell>
          <cell r="U302" t="str">
            <v>CDI</v>
          </cell>
        </row>
        <row r="303">
          <cell r="A303">
            <v>4111</v>
          </cell>
          <cell r="B303" t="str">
            <v>PEREZ ANTHONY</v>
          </cell>
          <cell r="C303" t="str">
            <v>H</v>
          </cell>
          <cell r="D303" t="str">
            <v>c</v>
          </cell>
          <cell r="E303" t="str">
            <v>PEREZ</v>
          </cell>
          <cell r="F303" t="str">
            <v>ANTHONY</v>
          </cell>
          <cell r="G303">
            <v>29710</v>
          </cell>
          <cell r="H303" t="str">
            <v>35 ans, 0 mois et 6 jours</v>
          </cell>
          <cell r="I303">
            <v>35</v>
          </cell>
          <cell r="J303" t="str">
            <v>31/40</v>
          </cell>
          <cell r="K303">
            <v>36878</v>
          </cell>
          <cell r="L303" t="str">
            <v>15 ans, 4 mois et 22 jours</v>
          </cell>
          <cell r="M303">
            <v>15</v>
          </cell>
          <cell r="N303" t="str">
            <v>11/15</v>
          </cell>
          <cell r="O303" t="str">
            <v>DOUBLURE</v>
          </cell>
          <cell r="P303" t="str">
            <v>Tosca</v>
          </cell>
          <cell r="Q303" t="str">
            <v>21 avenue Ferdinand Gaillard</v>
          </cell>
          <cell r="S303" t="str">
            <v>Brignais</v>
          </cell>
          <cell r="T303" t="str">
            <v>2.2</v>
          </cell>
          <cell r="U303" t="str">
            <v>CDI</v>
          </cell>
        </row>
        <row r="304">
          <cell r="A304">
            <v>15842</v>
          </cell>
          <cell r="B304" t="str">
            <v>PERNET GABRIELLE</v>
          </cell>
          <cell r="C304" t="str">
            <v>F</v>
          </cell>
          <cell r="D304" t="str">
            <v>t</v>
          </cell>
          <cell r="E304" t="str">
            <v>PERNET</v>
          </cell>
          <cell r="F304" t="str">
            <v>GABRIELLE</v>
          </cell>
          <cell r="G304">
            <v>28771</v>
          </cell>
          <cell r="H304" t="str">
            <v>37 ans, 7 mois et 2 jours</v>
          </cell>
          <cell r="I304">
            <v>37</v>
          </cell>
          <cell r="J304" t="str">
            <v>31/40</v>
          </cell>
          <cell r="K304">
            <v>38421</v>
          </cell>
          <cell r="L304" t="str">
            <v>11 ans, 2 mois et 0 jours</v>
          </cell>
          <cell r="M304">
            <v>11</v>
          </cell>
          <cell r="N304" t="str">
            <v>11/15</v>
          </cell>
          <cell r="O304" t="str">
            <v>SM</v>
          </cell>
          <cell r="P304" t="str">
            <v>Fjord</v>
          </cell>
          <cell r="Q304" t="str">
            <v>residence le cedre,  rue croix bertrant</v>
          </cell>
          <cell r="R304">
            <v>69850</v>
          </cell>
          <cell r="S304" t="str">
            <v>Saint martin en haut</v>
          </cell>
          <cell r="T304" t="str">
            <v>2.1</v>
          </cell>
          <cell r="U304" t="str">
            <v>CDI</v>
          </cell>
        </row>
        <row r="305">
          <cell r="A305">
            <v>6467</v>
          </cell>
          <cell r="B305" t="str">
            <v>PERO BENOIT</v>
          </cell>
          <cell r="C305" t="str">
            <v>H</v>
          </cell>
          <cell r="D305" t="str">
            <v>s</v>
          </cell>
          <cell r="E305" t="str">
            <v>PERO</v>
          </cell>
          <cell r="F305" t="str">
            <v>BENOIT</v>
          </cell>
          <cell r="G305">
            <v>23125</v>
          </cell>
          <cell r="H305" t="str">
            <v>53 ans, 0 mois et 16 jours</v>
          </cell>
          <cell r="I305">
            <v>53</v>
          </cell>
          <cell r="J305" t="str">
            <v>51/60</v>
          </cell>
          <cell r="K305">
            <v>33878</v>
          </cell>
          <cell r="L305" t="str">
            <v>23 ans, 7 mois et 9 jours</v>
          </cell>
          <cell r="M305">
            <v>23</v>
          </cell>
          <cell r="N305" t="str">
            <v>21/25</v>
          </cell>
          <cell r="O305" t="str">
            <v>RESP MAINTENANCE</v>
          </cell>
          <cell r="P305" t="str">
            <v>maintenance</v>
          </cell>
          <cell r="Q305" t="str">
            <v>36 rue de la grange</v>
          </cell>
          <cell r="R305">
            <v>69440</v>
          </cell>
          <cell r="S305" t="str">
            <v>Taluyers</v>
          </cell>
          <cell r="T305" t="str">
            <v>4.1</v>
          </cell>
          <cell r="U305" t="str">
            <v>CDI</v>
          </cell>
        </row>
        <row r="306">
          <cell r="A306">
            <v>82323</v>
          </cell>
          <cell r="B306" t="str">
            <v>PEROSINO GRAVALLON  SOLENE</v>
          </cell>
          <cell r="C306" t="str">
            <v>F</v>
          </cell>
          <cell r="E306" t="str">
            <v xml:space="preserve">PEROSINO GRAVALLON </v>
          </cell>
          <cell r="F306" t="str">
            <v>SOLENE</v>
          </cell>
          <cell r="G306">
            <v>32229</v>
          </cell>
          <cell r="H306" t="str">
            <v>28 ans, 1 mois et 13 jours</v>
          </cell>
          <cell r="I306">
            <v>28</v>
          </cell>
          <cell r="J306" t="str">
            <v>21/30</v>
          </cell>
          <cell r="K306">
            <v>41372</v>
          </cell>
          <cell r="L306" t="str">
            <v>3 ans, 1 mois et 2 jours</v>
          </cell>
          <cell r="M306">
            <v>3</v>
          </cell>
          <cell r="N306" t="str">
            <v>2/5</v>
          </cell>
          <cell r="O306" t="str">
            <v>SM</v>
          </cell>
          <cell r="P306" t="str">
            <v>Formation G 25</v>
          </cell>
          <cell r="Q306" t="str">
            <v>1 allée des charmes</v>
          </cell>
          <cell r="R306">
            <v>69960</v>
          </cell>
          <cell r="S306" t="str">
            <v>Corbas</v>
          </cell>
        </row>
        <row r="307">
          <cell r="A307">
            <v>3840</v>
          </cell>
          <cell r="B307" t="str">
            <v>PERRET-GENTIL ARLETTE</v>
          </cell>
          <cell r="C307" t="str">
            <v>F</v>
          </cell>
          <cell r="D307" t="str">
            <v>t</v>
          </cell>
          <cell r="E307" t="str">
            <v>PERRET-GENTIL</v>
          </cell>
          <cell r="F307" t="str">
            <v>ARLETTE</v>
          </cell>
          <cell r="G307">
            <v>26133</v>
          </cell>
          <cell r="H307" t="str">
            <v>44 ans, 9 mois et 21 jours</v>
          </cell>
          <cell r="I307">
            <v>44</v>
          </cell>
          <cell r="J307" t="str">
            <v>41/50</v>
          </cell>
          <cell r="K307">
            <v>33392</v>
          </cell>
          <cell r="L307" t="str">
            <v>24 ans, 11 mois et 7 jours</v>
          </cell>
          <cell r="M307">
            <v>24</v>
          </cell>
          <cell r="N307" t="str">
            <v>21/25</v>
          </cell>
          <cell r="O307" t="str">
            <v>SM</v>
          </cell>
          <cell r="P307" t="str">
            <v>Chamonix</v>
          </cell>
          <cell r="Q307" t="str">
            <v>55 impasse du clos de la vareze</v>
          </cell>
          <cell r="R307">
            <v>38150</v>
          </cell>
          <cell r="S307" t="str">
            <v>Vernioz</v>
          </cell>
          <cell r="T307" t="str">
            <v>3.3</v>
          </cell>
          <cell r="U307" t="str">
            <v>CDI</v>
          </cell>
        </row>
        <row r="308">
          <cell r="A308">
            <v>9876</v>
          </cell>
          <cell r="B308" t="str">
            <v>PERRIAU JULIA</v>
          </cell>
          <cell r="C308" t="str">
            <v>F</v>
          </cell>
          <cell r="D308" t="str">
            <v>t</v>
          </cell>
          <cell r="E308" t="str">
            <v>PERRIAU</v>
          </cell>
          <cell r="F308" t="str">
            <v>JULIA</v>
          </cell>
          <cell r="G308">
            <v>29094</v>
          </cell>
          <cell r="H308" t="str">
            <v>36 ans, 8 mois et 13 jours</v>
          </cell>
          <cell r="I308">
            <v>36</v>
          </cell>
          <cell r="J308" t="str">
            <v>31/40</v>
          </cell>
          <cell r="K308">
            <v>36594</v>
          </cell>
          <cell r="L308" t="str">
            <v>16 ans, 2 mois et 1 jours</v>
          </cell>
          <cell r="M308">
            <v>16</v>
          </cell>
          <cell r="N308" t="str">
            <v>16/20</v>
          </cell>
          <cell r="O308" t="str">
            <v>SM</v>
          </cell>
          <cell r="P308" t="str">
            <v>Swift</v>
          </cell>
          <cell r="T308" t="str">
            <v>2.2</v>
          </cell>
          <cell r="U308" t="str">
            <v>CDI</v>
          </cell>
        </row>
        <row r="309">
          <cell r="A309">
            <v>20819</v>
          </cell>
          <cell r="B309" t="str">
            <v>PICHON CAROLINE</v>
          </cell>
          <cell r="C309" t="str">
            <v>H</v>
          </cell>
          <cell r="D309" t="str">
            <v>s</v>
          </cell>
          <cell r="E309" t="str">
            <v>PICHON</v>
          </cell>
          <cell r="F309" t="str">
            <v>CAROLINE</v>
          </cell>
          <cell r="G309">
            <v>26503</v>
          </cell>
          <cell r="H309" t="str">
            <v>43 ans, 9 mois et 17 jours</v>
          </cell>
          <cell r="I309">
            <v>43</v>
          </cell>
          <cell r="J309" t="str">
            <v>41/50</v>
          </cell>
          <cell r="K309">
            <v>40616</v>
          </cell>
          <cell r="L309" t="str">
            <v>5 ans, 1 mois et 26 jours</v>
          </cell>
          <cell r="M309">
            <v>5</v>
          </cell>
          <cell r="N309" t="str">
            <v>2/5</v>
          </cell>
          <cell r="O309" t="str">
            <v>RESP PROJET LOGISTIQUE</v>
          </cell>
          <cell r="P309" t="str">
            <v>croco</v>
          </cell>
          <cell r="T309" t="str">
            <v>4.3</v>
          </cell>
          <cell r="U309" t="str">
            <v>CDI</v>
          </cell>
        </row>
        <row r="310">
          <cell r="A310">
            <v>19772</v>
          </cell>
          <cell r="B310" t="str">
            <v>PIEGAY JOHANNA</v>
          </cell>
          <cell r="C310" t="str">
            <v>F</v>
          </cell>
          <cell r="D310" t="str">
            <v>c</v>
          </cell>
          <cell r="E310" t="str">
            <v>PIEGAY</v>
          </cell>
          <cell r="F310" t="str">
            <v>JOHANNA</v>
          </cell>
          <cell r="G310">
            <v>31274</v>
          </cell>
          <cell r="H310" t="str">
            <v>30 ans, 8 mois et 25 jours</v>
          </cell>
          <cell r="I310">
            <v>30</v>
          </cell>
          <cell r="J310" t="str">
            <v>21/30</v>
          </cell>
          <cell r="K310">
            <v>38901</v>
          </cell>
          <cell r="L310" t="str">
            <v>9 ans, 10 mois et 7 jours</v>
          </cell>
          <cell r="M310">
            <v>9</v>
          </cell>
          <cell r="N310" t="str">
            <v>6/10</v>
          </cell>
          <cell r="O310" t="str">
            <v>RENFORT</v>
          </cell>
          <cell r="P310" t="str">
            <v>Saphir</v>
          </cell>
          <cell r="Q310" t="str">
            <v>12 place jules grandclement</v>
          </cell>
          <cell r="R310">
            <v>69100</v>
          </cell>
          <cell r="S310" t="str">
            <v>Villeurbanne</v>
          </cell>
          <cell r="T310" t="str">
            <v>2.1</v>
          </cell>
          <cell r="U310" t="str">
            <v>CDI</v>
          </cell>
        </row>
        <row r="311">
          <cell r="A311">
            <v>19664</v>
          </cell>
          <cell r="B311" t="str">
            <v>PIERRE LAURA</v>
          </cell>
          <cell r="C311" t="str">
            <v>F</v>
          </cell>
          <cell r="D311" t="str">
            <v>t</v>
          </cell>
          <cell r="E311" t="str">
            <v>PIERRE</v>
          </cell>
          <cell r="F311" t="str">
            <v>LAURA</v>
          </cell>
          <cell r="G311">
            <v>32790</v>
          </cell>
          <cell r="H311" t="str">
            <v>26 ans, 7 mois et 1 jours</v>
          </cell>
          <cell r="I311">
            <v>26</v>
          </cell>
          <cell r="J311" t="str">
            <v>21/30</v>
          </cell>
          <cell r="K311">
            <v>40269</v>
          </cell>
          <cell r="L311" t="str">
            <v>6 ans, 1 mois et 9 jours</v>
          </cell>
          <cell r="M311">
            <v>6</v>
          </cell>
          <cell r="N311" t="str">
            <v>6/10</v>
          </cell>
          <cell r="O311" t="str">
            <v>SM</v>
          </cell>
          <cell r="P311" t="str">
            <v>Evercalf</v>
          </cell>
          <cell r="T311" t="str">
            <v>2.2</v>
          </cell>
          <cell r="U311" t="str">
            <v>CDI</v>
          </cell>
        </row>
        <row r="312">
          <cell r="A312">
            <v>82319</v>
          </cell>
          <cell r="B312" t="str">
            <v>PIERROT NICOAS</v>
          </cell>
          <cell r="C312" t="str">
            <v>H</v>
          </cell>
          <cell r="E312" t="str">
            <v>PIERROT</v>
          </cell>
          <cell r="F312" t="str">
            <v>NICOAS</v>
          </cell>
          <cell r="G312">
            <v>27974</v>
          </cell>
          <cell r="H312" t="str">
            <v>39 ans, 9 mois et 8 jours</v>
          </cell>
          <cell r="I312">
            <v>39</v>
          </cell>
          <cell r="J312" t="str">
            <v>31/40</v>
          </cell>
          <cell r="K312">
            <v>41372</v>
          </cell>
          <cell r="L312" t="str">
            <v>3 ans, 1 mois et 2 jours</v>
          </cell>
          <cell r="M312">
            <v>3</v>
          </cell>
          <cell r="N312" t="str">
            <v>2/5</v>
          </cell>
          <cell r="O312" t="str">
            <v>SM</v>
          </cell>
          <cell r="P312" t="str">
            <v>Saphir</v>
          </cell>
          <cell r="Q312" t="str">
            <v>4 Allée du puits</v>
          </cell>
          <cell r="R312">
            <v>69230</v>
          </cell>
          <cell r="S312" t="str">
            <v>Saint genis laval</v>
          </cell>
        </row>
        <row r="313">
          <cell r="A313">
            <v>83468</v>
          </cell>
          <cell r="B313" t="str">
            <v>PIERSON Quentin</v>
          </cell>
          <cell r="C313" t="str">
            <v>M</v>
          </cell>
          <cell r="D313" t="str">
            <v>s</v>
          </cell>
          <cell r="E313" t="str">
            <v>PIERSON</v>
          </cell>
          <cell r="F313" t="str">
            <v>Quentin</v>
          </cell>
          <cell r="G313">
            <v>33234</v>
          </cell>
          <cell r="H313" t="str">
            <v>25 ans, 4 mois et 13 jours</v>
          </cell>
          <cell r="I313">
            <v>25</v>
          </cell>
          <cell r="J313" t="str">
            <v>21/30</v>
          </cell>
          <cell r="K313">
            <v>41890</v>
          </cell>
          <cell r="L313" t="str">
            <v>1 ans, 8 mois et 2 jours</v>
          </cell>
          <cell r="M313">
            <v>1</v>
          </cell>
          <cell r="N313" t="str">
            <v>&lt;2</v>
          </cell>
          <cell r="O313" t="str">
            <v>CDD</v>
          </cell>
          <cell r="Q313" t="str">
            <v>36 blv jean moulin</v>
          </cell>
          <cell r="R313">
            <v>13005</v>
          </cell>
          <cell r="S313" t="str">
            <v>Marseille</v>
          </cell>
          <cell r="U313" t="str">
            <v>CDD</v>
          </cell>
        </row>
        <row r="314">
          <cell r="A314">
            <v>4376</v>
          </cell>
          <cell r="B314" t="str">
            <v>PINOSA SYLVIE</v>
          </cell>
          <cell r="C314" t="str">
            <v>F</v>
          </cell>
          <cell r="D314" t="str">
            <v>t</v>
          </cell>
          <cell r="E314" t="str">
            <v>PINOSA</v>
          </cell>
          <cell r="F314" t="str">
            <v>SYLVIE</v>
          </cell>
          <cell r="G314">
            <v>26056</v>
          </cell>
          <cell r="H314" t="str">
            <v>45 ans, 0 mois et 7 jours</v>
          </cell>
          <cell r="I314">
            <v>45</v>
          </cell>
          <cell r="J314" t="str">
            <v>41/50</v>
          </cell>
          <cell r="K314">
            <v>33640</v>
          </cell>
          <cell r="L314" t="str">
            <v>24 ans, 3 mois et 4 jours</v>
          </cell>
          <cell r="M314">
            <v>24</v>
          </cell>
          <cell r="N314" t="str">
            <v>21/25</v>
          </cell>
          <cell r="O314" t="str">
            <v>SM</v>
          </cell>
          <cell r="P314" t="str">
            <v>Gulliver</v>
          </cell>
          <cell r="Q314" t="str">
            <v>87 rue des freres lumiere</v>
          </cell>
          <cell r="R314">
            <v>69320</v>
          </cell>
          <cell r="S314" t="str">
            <v>feysin</v>
          </cell>
          <cell r="T314" t="str">
            <v>3.3</v>
          </cell>
          <cell r="U314" t="str">
            <v>CDI</v>
          </cell>
        </row>
        <row r="315">
          <cell r="A315">
            <v>84160</v>
          </cell>
          <cell r="B315" t="str">
            <v>PIVETEAU YANN</v>
          </cell>
          <cell r="C315" t="str">
            <v>H</v>
          </cell>
          <cell r="D315" t="str">
            <v>T</v>
          </cell>
          <cell r="E315" t="str">
            <v>PIVETEAU</v>
          </cell>
          <cell r="F315" t="str">
            <v>YANN</v>
          </cell>
          <cell r="G315">
            <v>28460</v>
          </cell>
          <cell r="H315" t="str">
            <v>38 ans, 5 mois et 9 jours</v>
          </cell>
          <cell r="I315">
            <v>38</v>
          </cell>
          <cell r="J315" t="str">
            <v>31/40</v>
          </cell>
          <cell r="K315">
            <v>41876</v>
          </cell>
          <cell r="L315" t="str">
            <v>1 ans, 8 mois et 15 jours</v>
          </cell>
          <cell r="M315">
            <v>1</v>
          </cell>
          <cell r="N315" t="str">
            <v>&lt;2</v>
          </cell>
          <cell r="O315" t="str">
            <v>SM</v>
          </cell>
          <cell r="P315" t="str">
            <v>Evercalf</v>
          </cell>
          <cell r="Q315" t="str">
            <v>37B Bis rue des acqueducs</v>
          </cell>
          <cell r="R315">
            <v>69005</v>
          </cell>
          <cell r="S315" t="str">
            <v>Lyon</v>
          </cell>
          <cell r="U315" t="str">
            <v>CDI</v>
          </cell>
        </row>
        <row r="316">
          <cell r="A316">
            <v>15595</v>
          </cell>
          <cell r="B316" t="str">
            <v>POLSINELLI CHANTAL</v>
          </cell>
          <cell r="C316" t="str">
            <v>F</v>
          </cell>
          <cell r="D316" t="str">
            <v>s</v>
          </cell>
          <cell r="E316" t="str">
            <v>POLSINELLI</v>
          </cell>
          <cell r="F316" t="str">
            <v>CHANTAL</v>
          </cell>
          <cell r="G316">
            <v>21486</v>
          </cell>
          <cell r="H316" t="str">
            <v>57 ans, 6 mois et 12 jours</v>
          </cell>
          <cell r="I316">
            <v>57</v>
          </cell>
          <cell r="J316" t="str">
            <v>51/60</v>
          </cell>
          <cell r="K316">
            <v>38271</v>
          </cell>
          <cell r="L316" t="str">
            <v>11 ans, 6 mois et 29 jours</v>
          </cell>
          <cell r="M316">
            <v>11</v>
          </cell>
          <cell r="N316" t="str">
            <v>11/15</v>
          </cell>
          <cell r="O316" t="str">
            <v>CONTRÔLE QUALITÉ</v>
          </cell>
          <cell r="P316" t="str">
            <v>Iris</v>
          </cell>
          <cell r="Q316" t="str">
            <v>3 rue Champollion</v>
          </cell>
          <cell r="R316">
            <v>69150</v>
          </cell>
          <cell r="S316" t="str">
            <v>Decine</v>
          </cell>
          <cell r="T316" t="str">
            <v>2.3</v>
          </cell>
          <cell r="U316" t="str">
            <v>CDI</v>
          </cell>
        </row>
        <row r="317">
          <cell r="A317">
            <v>3313</v>
          </cell>
          <cell r="B317" t="str">
            <v>PONCET SOPHIE</v>
          </cell>
          <cell r="C317" t="str">
            <v>F</v>
          </cell>
          <cell r="D317" t="str">
            <v>t</v>
          </cell>
          <cell r="E317" t="str">
            <v>PONCET</v>
          </cell>
          <cell r="F317" t="str">
            <v>SOPHIE</v>
          </cell>
          <cell r="G317">
            <v>25256</v>
          </cell>
          <cell r="H317" t="str">
            <v>47 ans, 2 mois et 18 jours</v>
          </cell>
          <cell r="I317">
            <v>47</v>
          </cell>
          <cell r="J317" t="str">
            <v>41/50</v>
          </cell>
          <cell r="K317">
            <v>32387</v>
          </cell>
          <cell r="L317" t="str">
            <v>27 ans, 8 mois et 9 jours</v>
          </cell>
          <cell r="M317">
            <v>27</v>
          </cell>
          <cell r="N317" t="str">
            <v>26 et plus</v>
          </cell>
          <cell r="O317" t="str">
            <v>SM</v>
          </cell>
          <cell r="P317" t="str">
            <v>graphite</v>
          </cell>
          <cell r="Q317" t="str">
            <v>25 impasse de Montagny</v>
          </cell>
          <cell r="R317">
            <v>69700</v>
          </cell>
          <cell r="S317" t="str">
            <v>Givors</v>
          </cell>
          <cell r="T317" t="str">
            <v>3.2</v>
          </cell>
          <cell r="U317" t="str">
            <v>CDI</v>
          </cell>
        </row>
        <row r="318">
          <cell r="A318">
            <v>11197</v>
          </cell>
          <cell r="B318" t="str">
            <v>PRIGENT MARIE</v>
          </cell>
          <cell r="C318" t="str">
            <v>F</v>
          </cell>
          <cell r="D318" t="str">
            <v>t</v>
          </cell>
          <cell r="E318" t="str">
            <v>PRIGENT</v>
          </cell>
          <cell r="F318" t="str">
            <v>MARIE</v>
          </cell>
          <cell r="G318">
            <v>30142</v>
          </cell>
          <cell r="H318" t="str">
            <v>33 ans, 10 mois et 0 jours</v>
          </cell>
          <cell r="I318">
            <v>33</v>
          </cell>
          <cell r="J318" t="str">
            <v>31/40</v>
          </cell>
          <cell r="K318">
            <v>37683</v>
          </cell>
          <cell r="L318" t="str">
            <v>13 ans, 2 mois et 7 jours</v>
          </cell>
          <cell r="M318">
            <v>13</v>
          </cell>
          <cell r="N318" t="str">
            <v>11/15</v>
          </cell>
          <cell r="O318" t="str">
            <v>SM</v>
          </cell>
          <cell r="P318" t="str">
            <v>Expatriation</v>
          </cell>
          <cell r="T318" t="str">
            <v>3.1</v>
          </cell>
          <cell r="U318" t="str">
            <v>CDI</v>
          </cell>
        </row>
        <row r="319">
          <cell r="A319">
            <v>10510</v>
          </cell>
          <cell r="B319" t="str">
            <v>PRUDHOMME MADLINE</v>
          </cell>
          <cell r="C319" t="str">
            <v>F</v>
          </cell>
          <cell r="D319" t="str">
            <v>t</v>
          </cell>
          <cell r="E319" t="str">
            <v>PRUDHOMME</v>
          </cell>
          <cell r="F319" t="str">
            <v>MADLINE</v>
          </cell>
          <cell r="G319">
            <v>30383</v>
          </cell>
          <cell r="H319" t="str">
            <v>33 ans, 2 mois et 2 jours</v>
          </cell>
          <cell r="I319">
            <v>33</v>
          </cell>
          <cell r="J319" t="str">
            <v>31/40</v>
          </cell>
          <cell r="K319">
            <v>37321</v>
          </cell>
          <cell r="L319" t="str">
            <v>14 ans, 2 mois et 4 jours</v>
          </cell>
          <cell r="M319">
            <v>14</v>
          </cell>
          <cell r="N319" t="str">
            <v>11/15</v>
          </cell>
          <cell r="O319" t="str">
            <v>SM</v>
          </cell>
          <cell r="P319" t="str">
            <v>Croco</v>
          </cell>
          <cell r="T319" t="str">
            <v>2.3</v>
          </cell>
          <cell r="U319" t="str">
            <v>CDI</v>
          </cell>
        </row>
        <row r="320">
          <cell r="A320">
            <v>3729</v>
          </cell>
          <cell r="B320" t="str">
            <v>RAMOS ANTONIO</v>
          </cell>
          <cell r="C320" t="str">
            <v>H</v>
          </cell>
          <cell r="D320" t="str">
            <v>c</v>
          </cell>
          <cell r="E320" t="str">
            <v>RAMOS</v>
          </cell>
          <cell r="F320" t="str">
            <v>ANTONIO</v>
          </cell>
          <cell r="G320">
            <v>21061</v>
          </cell>
          <cell r="H320" t="str">
            <v>58 ans, 8 mois et 11 jours</v>
          </cell>
          <cell r="I320">
            <v>58</v>
          </cell>
          <cell r="J320" t="str">
            <v>51/60</v>
          </cell>
          <cell r="K320">
            <v>33695</v>
          </cell>
          <cell r="L320" t="str">
            <v>24 ans, 1 mois et 9 jours</v>
          </cell>
          <cell r="M320">
            <v>24</v>
          </cell>
          <cell r="N320" t="str">
            <v>21/25</v>
          </cell>
          <cell r="O320" t="str">
            <v>RESP EQUIPE</v>
          </cell>
          <cell r="P320" t="str">
            <v>Saphir</v>
          </cell>
          <cell r="Q320" t="str">
            <v>15 rue jean bajard</v>
          </cell>
          <cell r="R320">
            <v>39310</v>
          </cell>
          <cell r="S320" t="str">
            <v>Pierre benite</v>
          </cell>
          <cell r="T320" t="str">
            <v>3.3</v>
          </cell>
          <cell r="U320" t="str">
            <v>CDI</v>
          </cell>
        </row>
        <row r="321">
          <cell r="A321">
            <v>20948</v>
          </cell>
          <cell r="B321" t="str">
            <v>RASPILAIRE AMANDINE</v>
          </cell>
          <cell r="C321" t="str">
            <v>F</v>
          </cell>
          <cell r="D321" t="str">
            <v>t</v>
          </cell>
          <cell r="E321" t="str">
            <v>RASPILAIRE</v>
          </cell>
          <cell r="F321" t="str">
            <v>AMANDINE</v>
          </cell>
          <cell r="G321">
            <v>28689</v>
          </cell>
          <cell r="H321" t="str">
            <v>37 ans, 9 mois et 22 jours</v>
          </cell>
          <cell r="I321">
            <v>37</v>
          </cell>
          <cell r="J321" t="str">
            <v>31/40</v>
          </cell>
          <cell r="K321">
            <v>40651</v>
          </cell>
          <cell r="L321" t="str">
            <v>5 ans, 0 mois et 22 jours</v>
          </cell>
          <cell r="M321">
            <v>5</v>
          </cell>
          <cell r="N321" t="str">
            <v>2/5</v>
          </cell>
          <cell r="O321" t="str">
            <v>SM</v>
          </cell>
          <cell r="P321" t="str">
            <v>Fjord</v>
          </cell>
          <cell r="T321" t="str">
            <v>1.3</v>
          </cell>
          <cell r="U321" t="str">
            <v>CDD</v>
          </cell>
        </row>
        <row r="322">
          <cell r="A322">
            <v>3411</v>
          </cell>
          <cell r="B322" t="str">
            <v>REUZE WILFRID</v>
          </cell>
          <cell r="C322" t="str">
            <v>H</v>
          </cell>
          <cell r="D322" t="str">
            <v>t</v>
          </cell>
          <cell r="E322" t="str">
            <v>REUZE</v>
          </cell>
          <cell r="F322" t="str">
            <v>WILFRID</v>
          </cell>
          <cell r="G322">
            <v>26194</v>
          </cell>
          <cell r="H322" t="str">
            <v>44 ans, 7 mois et 22 jours</v>
          </cell>
          <cell r="I322">
            <v>44</v>
          </cell>
          <cell r="J322" t="str">
            <v>41/50</v>
          </cell>
          <cell r="K322">
            <v>33182</v>
          </cell>
          <cell r="L322" t="str">
            <v>25 ans, 6 mois et 5 jours</v>
          </cell>
          <cell r="M322">
            <v>25</v>
          </cell>
          <cell r="N322" t="str">
            <v>21/25</v>
          </cell>
          <cell r="O322" t="str">
            <v>SM</v>
          </cell>
          <cell r="P322" t="str">
            <v>Gulliver</v>
          </cell>
          <cell r="Q322" t="str">
            <v>146 avenue de la colombe</v>
          </cell>
          <cell r="R322">
            <v>69520</v>
          </cell>
          <cell r="S322" t="str">
            <v>Grigny</v>
          </cell>
          <cell r="T322" t="str">
            <v>3.3</v>
          </cell>
          <cell r="U322" t="str">
            <v>CDI</v>
          </cell>
        </row>
        <row r="323">
          <cell r="A323">
            <v>18277</v>
          </cell>
          <cell r="B323" t="str">
            <v>REYNAUD MARJOLAINE</v>
          </cell>
          <cell r="C323" t="str">
            <v>F</v>
          </cell>
          <cell r="D323" t="str">
            <v>t</v>
          </cell>
          <cell r="E323" t="str">
            <v>REYNAUD</v>
          </cell>
          <cell r="F323" t="str">
            <v>MARJOLAINE</v>
          </cell>
          <cell r="G323">
            <v>30884</v>
          </cell>
          <cell r="H323" t="str">
            <v>31 ans, 9 mois et 19 jours</v>
          </cell>
          <cell r="I323">
            <v>31</v>
          </cell>
          <cell r="J323" t="str">
            <v>31/40</v>
          </cell>
          <cell r="K323">
            <v>39527</v>
          </cell>
          <cell r="L323" t="str">
            <v>8 ans, 1 mois et 20 jours</v>
          </cell>
          <cell r="M323">
            <v>8</v>
          </cell>
          <cell r="N323" t="str">
            <v>6/10</v>
          </cell>
          <cell r="O323" t="str">
            <v>SM</v>
          </cell>
          <cell r="P323" t="str">
            <v>swift</v>
          </cell>
          <cell r="Q323" t="str">
            <v>31 avenue de gadagne Bat A</v>
          </cell>
          <cell r="R323">
            <v>69230</v>
          </cell>
          <cell r="S323" t="str">
            <v>Saint genis laval</v>
          </cell>
          <cell r="T323" t="str">
            <v>2.1</v>
          </cell>
          <cell r="U323" t="str">
            <v>CDI</v>
          </cell>
        </row>
        <row r="324">
          <cell r="A324">
            <v>4449</v>
          </cell>
          <cell r="B324" t="str">
            <v>REZIG ZAKIA</v>
          </cell>
          <cell r="C324" t="str">
            <v>F</v>
          </cell>
          <cell r="D324" t="str">
            <v>t</v>
          </cell>
          <cell r="E324" t="str">
            <v>REZIG</v>
          </cell>
          <cell r="F324" t="str">
            <v>ZAKIA</v>
          </cell>
          <cell r="G324">
            <v>22703</v>
          </cell>
          <cell r="H324" t="str">
            <v>54 ans, 2 mois et 14 jours</v>
          </cell>
          <cell r="I324">
            <v>54</v>
          </cell>
          <cell r="J324" t="str">
            <v>51/60</v>
          </cell>
          <cell r="K324">
            <v>32797</v>
          </cell>
          <cell r="L324" t="str">
            <v>26 ans, 6 mois et 24 jours</v>
          </cell>
          <cell r="M324">
            <v>26</v>
          </cell>
          <cell r="N324" t="str">
            <v>26 et plus</v>
          </cell>
          <cell r="O324" t="str">
            <v>SM</v>
          </cell>
          <cell r="P324" t="str">
            <v>Fjord</v>
          </cell>
          <cell r="Q324" t="str">
            <v>69 rue chevrent</v>
          </cell>
          <cell r="R324">
            <v>69007</v>
          </cell>
          <cell r="S324" t="str">
            <v>Lyon</v>
          </cell>
          <cell r="T324" t="str">
            <v>2.3</v>
          </cell>
          <cell r="U324" t="str">
            <v>CDI</v>
          </cell>
        </row>
        <row r="325">
          <cell r="A325">
            <v>4210</v>
          </cell>
          <cell r="B325" t="str">
            <v>RIBAULD NICOLAS</v>
          </cell>
          <cell r="C325" t="str">
            <v>T</v>
          </cell>
          <cell r="E325" t="str">
            <v>RIBAULD</v>
          </cell>
          <cell r="F325" t="str">
            <v>NICOLAS</v>
          </cell>
          <cell r="G325">
            <v>26444</v>
          </cell>
          <cell r="H325" t="str">
            <v>43 ans, 11 mois et 15 jours</v>
          </cell>
          <cell r="I325">
            <v>43</v>
          </cell>
          <cell r="J325" t="str">
            <v>41/50</v>
          </cell>
          <cell r="K325">
            <v>41282</v>
          </cell>
          <cell r="L325" t="str">
            <v>3 ans, 4 mois et 2 jours</v>
          </cell>
          <cell r="M325">
            <v>3</v>
          </cell>
          <cell r="N325" t="str">
            <v>2/5</v>
          </cell>
          <cell r="P325" t="str">
            <v>Swift</v>
          </cell>
        </row>
        <row r="326">
          <cell r="A326">
            <v>2525</v>
          </cell>
          <cell r="B326" t="str">
            <v>RICCI ISABELLA</v>
          </cell>
          <cell r="C326" t="str">
            <v>F</v>
          </cell>
          <cell r="D326" t="str">
            <v>c</v>
          </cell>
          <cell r="E326" t="str">
            <v>RICCI</v>
          </cell>
          <cell r="F326" t="str">
            <v>ISABELLA</v>
          </cell>
          <cell r="G326">
            <v>23245</v>
          </cell>
          <cell r="H326" t="str">
            <v>52 ans, 8 mois et 18 jours</v>
          </cell>
          <cell r="I326">
            <v>52</v>
          </cell>
          <cell r="J326" t="str">
            <v>51/60</v>
          </cell>
          <cell r="K326">
            <v>36801</v>
          </cell>
          <cell r="L326" t="str">
            <v>15 ans, 7 mois et 8 jours</v>
          </cell>
          <cell r="M326">
            <v>15</v>
          </cell>
          <cell r="N326" t="str">
            <v>11/15</v>
          </cell>
          <cell r="O326" t="str">
            <v>PREPA COUPE</v>
          </cell>
          <cell r="P326" t="str">
            <v>Graphite</v>
          </cell>
          <cell r="T326" t="str">
            <v>3.1</v>
          </cell>
          <cell r="U326" t="str">
            <v>CDI</v>
          </cell>
        </row>
        <row r="327">
          <cell r="A327">
            <v>10618</v>
          </cell>
          <cell r="B327" t="str">
            <v>RICCOBENE SONIA</v>
          </cell>
          <cell r="C327" t="str">
            <v>F</v>
          </cell>
          <cell r="D327" t="str">
            <v>t</v>
          </cell>
          <cell r="E327" t="str">
            <v>RICCOBENE</v>
          </cell>
          <cell r="F327" t="str">
            <v>SONIA</v>
          </cell>
          <cell r="G327">
            <v>29263</v>
          </cell>
          <cell r="H327" t="str">
            <v>36 ans, 2 mois et 28 jours</v>
          </cell>
          <cell r="I327">
            <v>36</v>
          </cell>
          <cell r="J327" t="str">
            <v>31/40</v>
          </cell>
          <cell r="K327">
            <v>37383</v>
          </cell>
          <cell r="L327" t="str">
            <v>14 ans, 0 mois et 3 jours</v>
          </cell>
          <cell r="M327">
            <v>14</v>
          </cell>
          <cell r="N327" t="str">
            <v>11/15</v>
          </cell>
          <cell r="O327" t="str">
            <v>SM</v>
          </cell>
          <cell r="P327" t="str">
            <v>Gulliver</v>
          </cell>
          <cell r="T327" t="str">
            <v>2.2</v>
          </cell>
          <cell r="U327" t="str">
            <v>CDI</v>
          </cell>
          <cell r="W327" t="str">
            <v>x</v>
          </cell>
        </row>
        <row r="328">
          <cell r="A328">
            <v>797</v>
          </cell>
          <cell r="B328" t="str">
            <v>RIMAUD JEROME</v>
          </cell>
          <cell r="C328" t="str">
            <v>H</v>
          </cell>
          <cell r="D328" t="str">
            <v>t</v>
          </cell>
          <cell r="E328" t="str">
            <v>RIMAUD</v>
          </cell>
          <cell r="F328" t="str">
            <v>JEROME</v>
          </cell>
          <cell r="G328">
            <v>22239</v>
          </cell>
          <cell r="H328" t="str">
            <v>55 ans, 5 mois et 21 jours</v>
          </cell>
          <cell r="I328">
            <v>55</v>
          </cell>
          <cell r="J328" t="str">
            <v>51/60</v>
          </cell>
          <cell r="K328">
            <v>29465</v>
          </cell>
          <cell r="L328" t="str">
            <v>35 ans, 8 mois et 9 jours</v>
          </cell>
          <cell r="M328">
            <v>35</v>
          </cell>
          <cell r="N328" t="str">
            <v>26 et plus</v>
          </cell>
          <cell r="O328" t="str">
            <v>Prepa coupe</v>
          </cell>
          <cell r="P328" t="str">
            <v>Prépa coupe Saphir</v>
          </cell>
          <cell r="Q328" t="str">
            <v>14 rue de la barre</v>
          </cell>
          <cell r="R328">
            <v>69002</v>
          </cell>
          <cell r="S328" t="str">
            <v>Lyon</v>
          </cell>
          <cell r="T328" t="str">
            <v>3.2</v>
          </cell>
          <cell r="U328" t="str">
            <v>CDI</v>
          </cell>
        </row>
        <row r="329">
          <cell r="A329">
            <v>15843</v>
          </cell>
          <cell r="B329" t="str">
            <v>RIVAS LAETITIA</v>
          </cell>
          <cell r="C329" t="str">
            <v>F</v>
          </cell>
          <cell r="D329" t="str">
            <v>t</v>
          </cell>
          <cell r="E329" t="str">
            <v>RIVAS</v>
          </cell>
          <cell r="F329" t="str">
            <v>LAETITIA</v>
          </cell>
          <cell r="G329">
            <v>31111</v>
          </cell>
          <cell r="H329" t="str">
            <v>31 ans, 2 mois et 5 jours</v>
          </cell>
          <cell r="I329">
            <v>31</v>
          </cell>
          <cell r="J329" t="str">
            <v>31/40</v>
          </cell>
          <cell r="K329">
            <v>38421</v>
          </cell>
          <cell r="L329" t="str">
            <v>11 ans, 2 mois et 0 jours</v>
          </cell>
          <cell r="M329">
            <v>11</v>
          </cell>
          <cell r="N329" t="str">
            <v>11/15</v>
          </cell>
          <cell r="O329" t="str">
            <v>SM</v>
          </cell>
          <cell r="P329" t="str">
            <v>Gulliver</v>
          </cell>
          <cell r="Q329" t="str">
            <v>Feziliere</v>
          </cell>
          <cell r="R329">
            <v>38510</v>
          </cell>
          <cell r="S329" t="str">
            <v>Courtenay</v>
          </cell>
          <cell r="T329" t="str">
            <v>2.3</v>
          </cell>
          <cell r="U329" t="str">
            <v>CDI</v>
          </cell>
          <cell r="W329" t="str">
            <v>x</v>
          </cell>
        </row>
        <row r="330">
          <cell r="A330">
            <v>83631</v>
          </cell>
          <cell r="B330" t="str">
            <v>ROSAZ MARION</v>
          </cell>
          <cell r="C330" t="str">
            <v>F</v>
          </cell>
          <cell r="D330" t="str">
            <v>t</v>
          </cell>
          <cell r="E330" t="str">
            <v>ROSAZ</v>
          </cell>
          <cell r="F330" t="str">
            <v>MARION</v>
          </cell>
          <cell r="G330">
            <v>30644</v>
          </cell>
          <cell r="H330" t="str">
            <v>32 ans, 5 mois et 16 jours</v>
          </cell>
          <cell r="I330">
            <v>32</v>
          </cell>
          <cell r="J330" t="str">
            <v>31/40</v>
          </cell>
          <cell r="K330">
            <v>41722</v>
          </cell>
          <cell r="L330" t="str">
            <v>2 ans, 1 mois et 16 jours</v>
          </cell>
          <cell r="M330">
            <v>2</v>
          </cell>
          <cell r="N330" t="str">
            <v>2/5</v>
          </cell>
          <cell r="O330" t="str">
            <v>SM</v>
          </cell>
          <cell r="P330" t="str">
            <v>Formation G27</v>
          </cell>
          <cell r="U330" t="str">
            <v>CDD</v>
          </cell>
        </row>
        <row r="331">
          <cell r="A331">
            <v>81837</v>
          </cell>
          <cell r="B331" t="str">
            <v>ROUSSET MARLENE</v>
          </cell>
          <cell r="C331" t="str">
            <v>F</v>
          </cell>
          <cell r="D331" t="str">
            <v>t</v>
          </cell>
          <cell r="E331" t="str">
            <v>ROUSSET</v>
          </cell>
          <cell r="F331" t="str">
            <v>MARLENE</v>
          </cell>
          <cell r="G331">
            <v>33414</v>
          </cell>
          <cell r="H331" t="str">
            <v>24 ans, 10 mois et 15 jours</v>
          </cell>
          <cell r="I331">
            <v>24</v>
          </cell>
          <cell r="J331" t="str">
            <v>21/30</v>
          </cell>
          <cell r="K331">
            <v>41225</v>
          </cell>
          <cell r="L331" t="str">
            <v>3 ans, 5 mois et 28 jours</v>
          </cell>
          <cell r="M331">
            <v>3</v>
          </cell>
          <cell r="N331" t="str">
            <v>2/5</v>
          </cell>
          <cell r="O331" t="str">
            <v>SM</v>
          </cell>
          <cell r="P331" t="str">
            <v>Evercalf</v>
          </cell>
          <cell r="Q331" t="str">
            <v>102 boulevard de l'europe</v>
          </cell>
          <cell r="R331">
            <v>69310</v>
          </cell>
          <cell r="S331" t="str">
            <v>Pierre benite</v>
          </cell>
          <cell r="T331">
            <v>2.1</v>
          </cell>
          <cell r="U331" t="str">
            <v>CDD</v>
          </cell>
        </row>
        <row r="332">
          <cell r="A332">
            <v>18705</v>
          </cell>
          <cell r="B332" t="str">
            <v>RUIZ ELODIE</v>
          </cell>
          <cell r="C332" t="str">
            <v>F</v>
          </cell>
          <cell r="D332" t="str">
            <v>t</v>
          </cell>
          <cell r="E332" t="str">
            <v>RUIZ</v>
          </cell>
          <cell r="F332" t="str">
            <v>ELODIE</v>
          </cell>
          <cell r="G332">
            <v>30288</v>
          </cell>
          <cell r="H332" t="str">
            <v>33 ans, 5 mois et 7 jours</v>
          </cell>
          <cell r="I332">
            <v>33</v>
          </cell>
          <cell r="J332" t="str">
            <v>31/40</v>
          </cell>
          <cell r="K332">
            <v>39615</v>
          </cell>
          <cell r="L332" t="str">
            <v>7 ans, 10 mois et 24 jours</v>
          </cell>
          <cell r="M332">
            <v>7</v>
          </cell>
          <cell r="N332" t="str">
            <v>6/10</v>
          </cell>
          <cell r="O332" t="str">
            <v>PREPA COUPE</v>
          </cell>
          <cell r="P332" t="str">
            <v>Graphite</v>
          </cell>
          <cell r="T332" t="str">
            <v>2.2</v>
          </cell>
          <cell r="U332" t="str">
            <v>CDI</v>
          </cell>
        </row>
        <row r="333">
          <cell r="A333">
            <v>81192</v>
          </cell>
          <cell r="B333" t="str">
            <v>RUIZ -LEPLUS celine</v>
          </cell>
          <cell r="C333" t="str">
            <v>F</v>
          </cell>
          <cell r="D333" t="str">
            <v>t</v>
          </cell>
          <cell r="E333" t="str">
            <v>RUIZ -LEPLUS</v>
          </cell>
          <cell r="F333" t="str">
            <v>celine</v>
          </cell>
          <cell r="G333">
            <v>33320</v>
          </cell>
          <cell r="H333" t="str">
            <v>25 ans, 1 mois et 17 jours</v>
          </cell>
          <cell r="I333">
            <v>25</v>
          </cell>
          <cell r="J333" t="str">
            <v>21/30</v>
          </cell>
          <cell r="K333">
            <v>41064</v>
          </cell>
          <cell r="L333" t="str">
            <v>3 ans, 11 mois et 6 jours</v>
          </cell>
          <cell r="M333">
            <v>3</v>
          </cell>
          <cell r="N333" t="str">
            <v>2/5</v>
          </cell>
          <cell r="O333" t="str">
            <v>SM</v>
          </cell>
          <cell r="P333" t="str">
            <v>Chamonix</v>
          </cell>
          <cell r="Q333" t="str">
            <v>16 rue romain rolland</v>
          </cell>
          <cell r="R333">
            <v>69700</v>
          </cell>
          <cell r="S333" t="str">
            <v>Giovors</v>
          </cell>
          <cell r="T333" t="str">
            <v>2.1</v>
          </cell>
          <cell r="U333" t="str">
            <v>CDD</v>
          </cell>
        </row>
        <row r="334">
          <cell r="A334">
            <v>3746</v>
          </cell>
          <cell r="B334" t="str">
            <v>SANCHEZ CHANTAL</v>
          </cell>
          <cell r="C334" t="str">
            <v>F</v>
          </cell>
          <cell r="D334" t="str">
            <v>t</v>
          </cell>
          <cell r="E334" t="str">
            <v>SANCHEZ</v>
          </cell>
          <cell r="F334" t="str">
            <v>CHANTAL</v>
          </cell>
          <cell r="G334">
            <v>24324</v>
          </cell>
          <cell r="H334" t="str">
            <v>49 ans, 9 mois et 5 jours</v>
          </cell>
          <cell r="I334">
            <v>49</v>
          </cell>
          <cell r="J334" t="str">
            <v>41/50</v>
          </cell>
          <cell r="K334">
            <v>33241</v>
          </cell>
          <cell r="L334" t="str">
            <v>25 ans, 4 mois et 7 jours</v>
          </cell>
          <cell r="M334">
            <v>25</v>
          </cell>
          <cell r="N334" t="str">
            <v>21/25</v>
          </cell>
          <cell r="O334" t="str">
            <v>MECANICIENNE</v>
          </cell>
          <cell r="P334" t="str">
            <v>chamonix</v>
          </cell>
          <cell r="Q334" t="str">
            <v>10 impasse du vallon</v>
          </cell>
          <cell r="R334">
            <v>38230</v>
          </cell>
          <cell r="S334" t="str">
            <v>Charvieu</v>
          </cell>
          <cell r="T334" t="str">
            <v>3.1</v>
          </cell>
          <cell r="U334" t="str">
            <v>CDI</v>
          </cell>
        </row>
        <row r="335">
          <cell r="A335">
            <v>15971</v>
          </cell>
          <cell r="B335" t="str">
            <v>SANCHEZ CINDY</v>
          </cell>
          <cell r="C335" t="str">
            <v>F</v>
          </cell>
          <cell r="D335" t="str">
            <v>c</v>
          </cell>
          <cell r="E335" t="str">
            <v>SANCHEZ</v>
          </cell>
          <cell r="F335" t="str">
            <v>CINDY</v>
          </cell>
          <cell r="G335">
            <v>30113</v>
          </cell>
          <cell r="H335" t="str">
            <v>33 ans, 10 mois et 29 jours</v>
          </cell>
          <cell r="I335">
            <v>33</v>
          </cell>
          <cell r="J335" t="str">
            <v>31/40</v>
          </cell>
          <cell r="K335">
            <v>38489</v>
          </cell>
          <cell r="L335" t="str">
            <v>10 ans, 11 mois et 23 jours</v>
          </cell>
          <cell r="M335">
            <v>10</v>
          </cell>
          <cell r="N335" t="str">
            <v>6/10</v>
          </cell>
          <cell r="O335" t="str">
            <v>PREPA COUPE</v>
          </cell>
          <cell r="P335" t="str">
            <v>Tosca</v>
          </cell>
          <cell r="Q335" t="str">
            <v>26 rue mere Elise Rivet</v>
          </cell>
          <cell r="R335">
            <v>69530</v>
          </cell>
          <cell r="S335" t="str">
            <v>Brignais</v>
          </cell>
          <cell r="T335" t="str">
            <v>2.1</v>
          </cell>
          <cell r="U335" t="str">
            <v>CDI</v>
          </cell>
        </row>
        <row r="336">
          <cell r="A336">
            <v>3294</v>
          </cell>
          <cell r="B336" t="str">
            <v>SANDRON CATHERINE</v>
          </cell>
          <cell r="C336" t="str">
            <v>F</v>
          </cell>
          <cell r="D336" t="str">
            <v>t</v>
          </cell>
          <cell r="E336" t="str">
            <v>SANDRON</v>
          </cell>
          <cell r="F336" t="str">
            <v>CATHERINE</v>
          </cell>
          <cell r="G336">
            <v>24046</v>
          </cell>
          <cell r="H336" t="str">
            <v>50 ans, 6 mois et 9 jours</v>
          </cell>
          <cell r="I336">
            <v>50</v>
          </cell>
          <cell r="J336" t="str">
            <v>41/50</v>
          </cell>
          <cell r="K336">
            <v>33695</v>
          </cell>
          <cell r="L336" t="str">
            <v>24 ans, 1 mois et 9 jours</v>
          </cell>
          <cell r="M336">
            <v>24</v>
          </cell>
          <cell r="N336" t="str">
            <v>21/25</v>
          </cell>
          <cell r="O336" t="str">
            <v>MECANICIENNE</v>
          </cell>
          <cell r="P336" t="str">
            <v>croco</v>
          </cell>
          <cell r="Q336" t="str">
            <v>9 ter rue jules chausse</v>
          </cell>
          <cell r="R336">
            <v>69630</v>
          </cell>
          <cell r="S336" t="str">
            <v>Chaponnost</v>
          </cell>
          <cell r="T336" t="str">
            <v>3.2</v>
          </cell>
          <cell r="U336" t="str">
            <v>CDI</v>
          </cell>
        </row>
        <row r="337">
          <cell r="A337">
            <v>80849</v>
          </cell>
          <cell r="B337" t="str">
            <v>SAUNIER CELINE</v>
          </cell>
          <cell r="C337" t="str">
            <v>F</v>
          </cell>
          <cell r="D337" t="str">
            <v>t</v>
          </cell>
          <cell r="E337" t="str">
            <v>SAUNIER</v>
          </cell>
          <cell r="F337" t="str">
            <v>CELINE</v>
          </cell>
          <cell r="G337">
            <v>27479</v>
          </cell>
          <cell r="H337" t="str">
            <v>41 ans, 1 mois et 14 jours</v>
          </cell>
          <cell r="I337">
            <v>41</v>
          </cell>
          <cell r="J337" t="str">
            <v>41/50</v>
          </cell>
          <cell r="K337">
            <v>40784</v>
          </cell>
          <cell r="L337" t="str">
            <v>4 ans, 8 mois et 11 jours</v>
          </cell>
          <cell r="M337">
            <v>4</v>
          </cell>
          <cell r="N337" t="str">
            <v>2/5</v>
          </cell>
          <cell r="O337" t="str">
            <v>SM</v>
          </cell>
          <cell r="P337" t="str">
            <v>Evercalf</v>
          </cell>
          <cell r="Q337" t="str">
            <v xml:space="preserve">residence la chataigenraie, 17 avenue de gadagne </v>
          </cell>
          <cell r="R337">
            <v>69230</v>
          </cell>
          <cell r="S337" t="str">
            <v>Saint genis laval</v>
          </cell>
          <cell r="T337" t="str">
            <v>3.1</v>
          </cell>
          <cell r="U337" t="str">
            <v>CDI</v>
          </cell>
        </row>
        <row r="338">
          <cell r="A338">
            <v>20949</v>
          </cell>
          <cell r="B338" t="str">
            <v>SAUVEBOIS CLEMENCE</v>
          </cell>
          <cell r="C338" t="str">
            <v>F</v>
          </cell>
          <cell r="D338" t="str">
            <v>t</v>
          </cell>
          <cell r="E338" t="str">
            <v>SAUVEBOIS</v>
          </cell>
          <cell r="F338" t="str">
            <v>CLEMENCE</v>
          </cell>
          <cell r="G338">
            <v>31837</v>
          </cell>
          <cell r="H338" t="str">
            <v>29 ans, 2 mois et 9 jours</v>
          </cell>
          <cell r="I338">
            <v>29</v>
          </cell>
          <cell r="J338" t="str">
            <v>21/30</v>
          </cell>
          <cell r="K338">
            <v>40651</v>
          </cell>
          <cell r="L338" t="str">
            <v>5 ans, 0 mois et 22 jours</v>
          </cell>
          <cell r="M338">
            <v>5</v>
          </cell>
          <cell r="N338" t="str">
            <v>2/5</v>
          </cell>
          <cell r="O338" t="str">
            <v>SM</v>
          </cell>
          <cell r="P338" t="str">
            <v>Barenia</v>
          </cell>
          <cell r="Q338" t="str">
            <v>123 avenue Marechal de saxe</v>
          </cell>
          <cell r="R338">
            <v>69003</v>
          </cell>
          <cell r="S338" t="str">
            <v>Lyon</v>
          </cell>
          <cell r="T338" t="str">
            <v>1.3</v>
          </cell>
          <cell r="U338" t="str">
            <v>CDI</v>
          </cell>
        </row>
        <row r="339">
          <cell r="A339">
            <v>17584</v>
          </cell>
          <cell r="B339" t="str">
            <v>SCOTTO D'APOLLONIA FREDERIC</v>
          </cell>
          <cell r="C339" t="str">
            <v>H</v>
          </cell>
          <cell r="D339" t="str">
            <v>t</v>
          </cell>
          <cell r="E339" t="str">
            <v>SCOTTO D'APOLLONIA</v>
          </cell>
          <cell r="F339" t="str">
            <v>FREDERIC</v>
          </cell>
          <cell r="G339">
            <v>23927</v>
          </cell>
          <cell r="H339" t="str">
            <v>50 ans, 10 mois et 6 jours</v>
          </cell>
          <cell r="I339">
            <v>50</v>
          </cell>
          <cell r="J339" t="str">
            <v>41/50</v>
          </cell>
          <cell r="K339">
            <v>39266</v>
          </cell>
          <cell r="L339" t="str">
            <v>8 ans, 10 mois et 7 jours</v>
          </cell>
          <cell r="M339">
            <v>8</v>
          </cell>
          <cell r="N339" t="str">
            <v>6/10</v>
          </cell>
          <cell r="O339" t="str">
            <v>SM</v>
          </cell>
          <cell r="P339" t="str">
            <v>Barenia</v>
          </cell>
          <cell r="Q339" t="str">
            <v>La gagere</v>
          </cell>
          <cell r="R339">
            <v>69630</v>
          </cell>
          <cell r="S339" t="str">
            <v>Chaponnost</v>
          </cell>
          <cell r="T339" t="str">
            <v>2.2</v>
          </cell>
          <cell r="U339" t="str">
            <v>CDI</v>
          </cell>
        </row>
        <row r="340">
          <cell r="A340">
            <v>80408</v>
          </cell>
          <cell r="B340" t="str">
            <v>SELLA JEAN MARC</v>
          </cell>
          <cell r="C340" t="str">
            <v>H</v>
          </cell>
          <cell r="D340" t="str">
            <v>t</v>
          </cell>
          <cell r="E340" t="str">
            <v>SELLA</v>
          </cell>
          <cell r="F340" t="str">
            <v>JEAN MARC</v>
          </cell>
          <cell r="G340">
            <v>27230</v>
          </cell>
          <cell r="H340" t="str">
            <v>41 ans, 9 mois et 20 jours</v>
          </cell>
          <cell r="I340">
            <v>41</v>
          </cell>
          <cell r="J340" t="str">
            <v>41/50</v>
          </cell>
          <cell r="K340">
            <v>40736</v>
          </cell>
          <cell r="L340" t="str">
            <v>4 ans, 9 mois et 28 jours</v>
          </cell>
          <cell r="M340">
            <v>4</v>
          </cell>
          <cell r="N340" t="str">
            <v>2/5</v>
          </cell>
          <cell r="O340" t="str">
            <v>SM</v>
          </cell>
          <cell r="P340" t="str">
            <v>Chamonix</v>
          </cell>
          <cell r="T340" t="str">
            <v>1.3</v>
          </cell>
          <cell r="U340" t="str">
            <v>CDD</v>
          </cell>
        </row>
        <row r="341">
          <cell r="A341">
            <v>11204</v>
          </cell>
          <cell r="B341" t="str">
            <v>SEZER AYSUN</v>
          </cell>
          <cell r="C341" t="str">
            <v>F</v>
          </cell>
          <cell r="D341" t="str">
            <v>t</v>
          </cell>
          <cell r="E341" t="str">
            <v>SEZER</v>
          </cell>
          <cell r="F341" t="str">
            <v>AYSUN</v>
          </cell>
          <cell r="G341">
            <v>30935</v>
          </cell>
          <cell r="H341" t="str">
            <v>31 ans, 8 mois et 0 jours</v>
          </cell>
          <cell r="I341">
            <v>31</v>
          </cell>
          <cell r="J341" t="str">
            <v>31/40</v>
          </cell>
          <cell r="K341">
            <v>37683</v>
          </cell>
          <cell r="L341" t="str">
            <v>13 ans, 2 mois et 7 jours</v>
          </cell>
          <cell r="M341">
            <v>13</v>
          </cell>
          <cell r="N341" t="str">
            <v>11/15</v>
          </cell>
          <cell r="O341" t="str">
            <v>SM</v>
          </cell>
          <cell r="P341" t="str">
            <v>Chamonix</v>
          </cell>
          <cell r="Q341" t="str">
            <v>377 le burel</v>
          </cell>
          <cell r="R341">
            <v>69420</v>
          </cell>
          <cell r="S341" t="str">
            <v>TREVES</v>
          </cell>
          <cell r="T341" t="str">
            <v>2.3</v>
          </cell>
          <cell r="U341" t="str">
            <v>CDI</v>
          </cell>
        </row>
        <row r="342">
          <cell r="A342">
            <v>16169</v>
          </cell>
          <cell r="B342" t="str">
            <v>SICARD VERONIQUE</v>
          </cell>
          <cell r="C342" t="str">
            <v>F</v>
          </cell>
          <cell r="D342" t="str">
            <v>t</v>
          </cell>
          <cell r="E342" t="str">
            <v>SICARD</v>
          </cell>
          <cell r="F342" t="str">
            <v>VERONIQUE</v>
          </cell>
          <cell r="G342">
            <v>25579</v>
          </cell>
          <cell r="H342" t="str">
            <v>46 ans, 3 mois et 29 jours</v>
          </cell>
          <cell r="I342">
            <v>46</v>
          </cell>
          <cell r="J342" t="str">
            <v>41/50</v>
          </cell>
          <cell r="K342">
            <v>38593</v>
          </cell>
          <cell r="L342" t="str">
            <v>10 ans, 8 mois et 11 jours</v>
          </cell>
          <cell r="M342">
            <v>10</v>
          </cell>
          <cell r="N342" t="str">
            <v>6/10</v>
          </cell>
          <cell r="O342" t="str">
            <v>SM</v>
          </cell>
          <cell r="P342" t="str">
            <v>Expatriation</v>
          </cell>
          <cell r="T342" t="str">
            <v>2.2</v>
          </cell>
          <cell r="U342" t="str">
            <v>CDI</v>
          </cell>
        </row>
        <row r="343">
          <cell r="A343">
            <v>17352</v>
          </cell>
          <cell r="B343" t="str">
            <v>SILANO LAURENCE</v>
          </cell>
          <cell r="C343" t="str">
            <v>F</v>
          </cell>
          <cell r="D343" t="str">
            <v>t</v>
          </cell>
          <cell r="E343" t="str">
            <v>SILANO</v>
          </cell>
          <cell r="F343" t="str">
            <v>LAURENCE</v>
          </cell>
          <cell r="G343">
            <v>28671</v>
          </cell>
          <cell r="H343" t="str">
            <v>37 ans, 10 mois et 10 jours</v>
          </cell>
          <cell r="I343">
            <v>37</v>
          </cell>
          <cell r="J343" t="str">
            <v>31/40</v>
          </cell>
          <cell r="K343">
            <v>39163</v>
          </cell>
          <cell r="L343" t="str">
            <v>9 ans, 1 mois et 18 jours</v>
          </cell>
          <cell r="M343">
            <v>9</v>
          </cell>
          <cell r="N343" t="str">
            <v>6/10</v>
          </cell>
          <cell r="O343" t="str">
            <v>SM</v>
          </cell>
          <cell r="P343" t="str">
            <v>Courchevel</v>
          </cell>
          <cell r="T343" t="str">
            <v>2.1</v>
          </cell>
          <cell r="U343" t="str">
            <v>CDI</v>
          </cell>
        </row>
        <row r="344">
          <cell r="A344">
            <v>16623</v>
          </cell>
          <cell r="B344" t="str">
            <v>SOARES SOFIA</v>
          </cell>
          <cell r="C344" t="str">
            <v>F</v>
          </cell>
          <cell r="D344" t="str">
            <v>t</v>
          </cell>
          <cell r="E344" t="str">
            <v>SOARES</v>
          </cell>
          <cell r="F344" t="str">
            <v>SOFIA</v>
          </cell>
          <cell r="G344">
            <v>30667</v>
          </cell>
          <cell r="H344" t="str">
            <v>32 ans, 4 mois et 23 jours</v>
          </cell>
          <cell r="I344">
            <v>32</v>
          </cell>
          <cell r="J344" t="str">
            <v>31/40</v>
          </cell>
          <cell r="K344">
            <v>38775</v>
          </cell>
          <cell r="L344" t="str">
            <v>10 ans, 2 mois et 13 jours</v>
          </cell>
          <cell r="M344">
            <v>10</v>
          </cell>
          <cell r="N344" t="str">
            <v>6/10</v>
          </cell>
          <cell r="O344" t="str">
            <v>SM</v>
          </cell>
          <cell r="P344" t="str">
            <v>Courchevel</v>
          </cell>
          <cell r="Q344" t="str">
            <v>47 chemin du pivolet</v>
          </cell>
          <cell r="R344">
            <v>69630</v>
          </cell>
          <cell r="S344" t="str">
            <v>Chaponnost</v>
          </cell>
          <cell r="T344" t="str">
            <v>2.2</v>
          </cell>
          <cell r="U344" t="str">
            <v>CDI</v>
          </cell>
          <cell r="W344" t="str">
            <v>x</v>
          </cell>
        </row>
        <row r="345">
          <cell r="A345">
            <v>3277</v>
          </cell>
          <cell r="B345" t="str">
            <v>SOAVE DENIS</v>
          </cell>
          <cell r="C345" t="str">
            <v>H</v>
          </cell>
          <cell r="D345" t="str">
            <v>s</v>
          </cell>
          <cell r="E345" t="str">
            <v>SOAVE</v>
          </cell>
          <cell r="F345" t="str">
            <v>DENIS</v>
          </cell>
          <cell r="G345">
            <v>23474</v>
          </cell>
          <cell r="H345" t="str">
            <v>52 ans, 1 mois et 3 jours</v>
          </cell>
          <cell r="I345">
            <v>52</v>
          </cell>
          <cell r="J345" t="str">
            <v>51/60</v>
          </cell>
          <cell r="K345">
            <v>31782</v>
          </cell>
          <cell r="L345" t="str">
            <v>29 ans, 4 mois et 5 jours</v>
          </cell>
          <cell r="M345">
            <v>29</v>
          </cell>
          <cell r="N345" t="str">
            <v>26 et plus</v>
          </cell>
          <cell r="O345" t="str">
            <v>STOCK CUIR</v>
          </cell>
          <cell r="P345" t="str">
            <v>LOG</v>
          </cell>
          <cell r="T345" t="str">
            <v>4.1</v>
          </cell>
          <cell r="U345" t="str">
            <v>CDI</v>
          </cell>
        </row>
        <row r="346">
          <cell r="A346">
            <v>4223</v>
          </cell>
          <cell r="B346" t="str">
            <v>SOCRATE SANDRINE</v>
          </cell>
          <cell r="C346" t="str">
            <v>F</v>
          </cell>
          <cell r="D346" t="str">
            <v>t</v>
          </cell>
          <cell r="E346" t="str">
            <v>SOCRATE</v>
          </cell>
          <cell r="F346" t="str">
            <v>SANDRINE</v>
          </cell>
          <cell r="G346">
            <v>25143</v>
          </cell>
          <cell r="H346" t="str">
            <v>47 ans, 6 mois et 9 jours</v>
          </cell>
          <cell r="I346">
            <v>47</v>
          </cell>
          <cell r="J346" t="str">
            <v>41/50</v>
          </cell>
          <cell r="K346">
            <v>32615</v>
          </cell>
          <cell r="L346" t="str">
            <v>27 ans, 0 mois et 23 jours</v>
          </cell>
          <cell r="M346">
            <v>27</v>
          </cell>
          <cell r="N346" t="str">
            <v>26 et plus</v>
          </cell>
          <cell r="O346" t="str">
            <v>SM</v>
          </cell>
          <cell r="P346" t="str">
            <v>croco</v>
          </cell>
          <cell r="Q346" t="str">
            <v>6 residences les Charmes</v>
          </cell>
          <cell r="R346">
            <v>69520</v>
          </cell>
          <cell r="S346" t="str">
            <v>Grigny</v>
          </cell>
          <cell r="T346" t="str">
            <v>3.2</v>
          </cell>
          <cell r="U346" t="str">
            <v>CDI</v>
          </cell>
        </row>
        <row r="347">
          <cell r="A347">
            <v>11255</v>
          </cell>
          <cell r="B347" t="str">
            <v>SOKKOU YAMINA</v>
          </cell>
          <cell r="C347" t="str">
            <v>F</v>
          </cell>
          <cell r="D347" t="str">
            <v>t</v>
          </cell>
          <cell r="E347" t="str">
            <v>SOKKOU</v>
          </cell>
          <cell r="F347" t="str">
            <v>YAMINA</v>
          </cell>
          <cell r="G347">
            <v>25577</v>
          </cell>
          <cell r="H347" t="str">
            <v>46 ans, 4 mois et 1 jours</v>
          </cell>
          <cell r="I347">
            <v>46</v>
          </cell>
          <cell r="J347" t="str">
            <v>41/50</v>
          </cell>
          <cell r="K347">
            <v>37754</v>
          </cell>
          <cell r="L347" t="str">
            <v>12 ans, 11 mois et 27 jours</v>
          </cell>
          <cell r="M347">
            <v>12</v>
          </cell>
          <cell r="N347" t="str">
            <v>11/15</v>
          </cell>
          <cell r="O347" t="str">
            <v>SM</v>
          </cell>
          <cell r="P347" t="str">
            <v>Barenia</v>
          </cell>
          <cell r="Q347" t="str">
            <v>17 cité jean baptiste Clement</v>
          </cell>
          <cell r="R347">
            <v>69700</v>
          </cell>
          <cell r="S347" t="str">
            <v>GIVORS</v>
          </cell>
          <cell r="T347" t="str">
            <v>2.1</v>
          </cell>
          <cell r="U347" t="str">
            <v>CDI</v>
          </cell>
          <cell r="W347" t="str">
            <v>x</v>
          </cell>
        </row>
        <row r="348">
          <cell r="A348">
            <v>85690</v>
          </cell>
          <cell r="B348" t="str">
            <v>SOMNEZ SAAT Esée</v>
          </cell>
          <cell r="C348" t="str">
            <v>F</v>
          </cell>
          <cell r="D348" t="str">
            <v>T</v>
          </cell>
          <cell r="E348" t="str">
            <v>SOMNEZ SAAT</v>
          </cell>
          <cell r="F348" t="str">
            <v>Esée</v>
          </cell>
        </row>
        <row r="349">
          <cell r="A349">
            <v>10919</v>
          </cell>
          <cell r="B349" t="str">
            <v>STANDAERT LAURENCE</v>
          </cell>
          <cell r="C349" t="str">
            <v>F</v>
          </cell>
          <cell r="D349" t="str">
            <v>t</v>
          </cell>
          <cell r="E349" t="str">
            <v>STANDAERT</v>
          </cell>
          <cell r="F349" t="str">
            <v>LAURENCE</v>
          </cell>
          <cell r="G349">
            <v>25559</v>
          </cell>
          <cell r="H349" t="str">
            <v>46 ans, 4 mois et 18 jours</v>
          </cell>
          <cell r="I349">
            <v>46</v>
          </cell>
          <cell r="J349" t="str">
            <v>41/50</v>
          </cell>
          <cell r="K349">
            <v>37530</v>
          </cell>
          <cell r="L349" t="str">
            <v>13 ans, 7 mois et 9 jours</v>
          </cell>
          <cell r="M349">
            <v>13</v>
          </cell>
          <cell r="N349" t="str">
            <v>11/15</v>
          </cell>
          <cell r="O349" t="str">
            <v>SM</v>
          </cell>
          <cell r="P349" t="str">
            <v>Courchevel</v>
          </cell>
          <cell r="Q349" t="str">
            <v>2 impasse villard</v>
          </cell>
          <cell r="R349">
            <v>69230</v>
          </cell>
          <cell r="S349" t="str">
            <v>Saint genis laval</v>
          </cell>
          <cell r="T349" t="str">
            <v>3.1</v>
          </cell>
          <cell r="U349" t="str">
            <v>CDI</v>
          </cell>
        </row>
        <row r="350">
          <cell r="A350">
            <v>4130</v>
          </cell>
          <cell r="B350" t="str">
            <v>SZMYTKOWSKI DELPHINE</v>
          </cell>
          <cell r="C350" t="str">
            <v>F</v>
          </cell>
          <cell r="D350" t="str">
            <v>t</v>
          </cell>
          <cell r="E350" t="str">
            <v>SZMYTKOWSKI</v>
          </cell>
          <cell r="F350" t="str">
            <v>DELPHINE</v>
          </cell>
          <cell r="G350">
            <v>25850</v>
          </cell>
          <cell r="H350" t="str">
            <v>45 ans, 7 mois et 1 jours</v>
          </cell>
          <cell r="I350">
            <v>45</v>
          </cell>
          <cell r="J350" t="str">
            <v>41/50</v>
          </cell>
          <cell r="K350">
            <v>33329</v>
          </cell>
          <cell r="L350" t="str">
            <v>25 ans, 1 mois et 9 jours</v>
          </cell>
          <cell r="M350">
            <v>25</v>
          </cell>
          <cell r="N350" t="str">
            <v>21/25</v>
          </cell>
          <cell r="O350" t="str">
            <v>SM</v>
          </cell>
          <cell r="P350" t="str">
            <v>Croco</v>
          </cell>
          <cell r="Q350" t="str">
            <v>Le sourzy</v>
          </cell>
          <cell r="R350">
            <v>69700</v>
          </cell>
          <cell r="S350" t="str">
            <v>Montagny</v>
          </cell>
          <cell r="T350" t="str">
            <v>3.1</v>
          </cell>
          <cell r="U350" t="str">
            <v>CDI</v>
          </cell>
        </row>
        <row r="351">
          <cell r="A351">
            <v>3083</v>
          </cell>
          <cell r="B351" t="str">
            <v>TANG CAROLINE</v>
          </cell>
          <cell r="C351" t="str">
            <v>F</v>
          </cell>
          <cell r="D351" t="str">
            <v>t</v>
          </cell>
          <cell r="E351" t="str">
            <v>TANG</v>
          </cell>
          <cell r="F351" t="str">
            <v>CAROLINE</v>
          </cell>
          <cell r="G351">
            <v>26096</v>
          </cell>
          <cell r="H351" t="str">
            <v>44 ans, 10 mois et 28 jours</v>
          </cell>
          <cell r="I351">
            <v>44</v>
          </cell>
          <cell r="J351" t="str">
            <v>41/50</v>
          </cell>
          <cell r="K351">
            <v>34036</v>
          </cell>
          <cell r="L351" t="str">
            <v>23 ans, 2 mois et 2 jours</v>
          </cell>
          <cell r="M351">
            <v>23</v>
          </cell>
          <cell r="N351" t="str">
            <v>21/25</v>
          </cell>
          <cell r="O351" t="str">
            <v>SM</v>
          </cell>
          <cell r="P351" t="str">
            <v>croco</v>
          </cell>
          <cell r="T351" t="str">
            <v>3.2</v>
          </cell>
          <cell r="U351" t="str">
            <v>CDI</v>
          </cell>
        </row>
        <row r="352">
          <cell r="A352">
            <v>2778</v>
          </cell>
          <cell r="B352" t="str">
            <v>TANG ERIC</v>
          </cell>
          <cell r="C352" t="str">
            <v>H</v>
          </cell>
          <cell r="D352" t="str">
            <v>c</v>
          </cell>
          <cell r="E352" t="str">
            <v>TANG</v>
          </cell>
          <cell r="F352" t="str">
            <v>ERIC</v>
          </cell>
          <cell r="G352">
            <v>26762</v>
          </cell>
          <cell r="H352" t="str">
            <v>43 ans, 1 mois et 2 jours</v>
          </cell>
          <cell r="I352">
            <v>43</v>
          </cell>
          <cell r="J352" t="str">
            <v>41/50</v>
          </cell>
          <cell r="K352">
            <v>35521</v>
          </cell>
          <cell r="L352" t="str">
            <v>19 ans, 1 mois et 9 jours</v>
          </cell>
          <cell r="M352">
            <v>19</v>
          </cell>
          <cell r="N352" t="str">
            <v>16/20</v>
          </cell>
          <cell r="O352" t="str">
            <v>RENFORT</v>
          </cell>
          <cell r="P352" t="str">
            <v>Graphite</v>
          </cell>
          <cell r="Q352" t="str">
            <v>188 route de vienne</v>
          </cell>
          <cell r="R352">
            <v>69008</v>
          </cell>
          <cell r="S352" t="str">
            <v>Lyon</v>
          </cell>
          <cell r="T352" t="str">
            <v>2.2</v>
          </cell>
          <cell r="U352" t="str">
            <v>CDI</v>
          </cell>
        </row>
        <row r="353">
          <cell r="A353">
            <v>18027</v>
          </cell>
          <cell r="B353" t="str">
            <v>TAREL LAURENT</v>
          </cell>
          <cell r="C353" t="str">
            <v>H</v>
          </cell>
          <cell r="D353" t="str">
            <v>s</v>
          </cell>
          <cell r="E353" t="str">
            <v>TAREL</v>
          </cell>
          <cell r="F353" t="str">
            <v>LAURENT</v>
          </cell>
          <cell r="G353">
            <v>26680</v>
          </cell>
          <cell r="H353" t="str">
            <v>43 ans, 3 mois et 24 jours</v>
          </cell>
          <cell r="I353">
            <v>43</v>
          </cell>
          <cell r="J353" t="str">
            <v>41/50</v>
          </cell>
          <cell r="K353">
            <v>36815</v>
          </cell>
          <cell r="L353" t="str">
            <v>15 ans, 6 mois et 24 jours</v>
          </cell>
          <cell r="M353">
            <v>15</v>
          </cell>
          <cell r="N353" t="str">
            <v>11/15</v>
          </cell>
          <cell r="O353" t="str">
            <v>RESP CONTRÔLE DE GESTION</v>
          </cell>
          <cell r="P353" t="str">
            <v>ADm</v>
          </cell>
          <cell r="Q353" t="str">
            <v>8 rue Arnaud</v>
          </cell>
          <cell r="R353">
            <v>69005</v>
          </cell>
          <cell r="S353" t="str">
            <v>Lyon</v>
          </cell>
          <cell r="T353" t="str">
            <v>4.3</v>
          </cell>
          <cell r="U353" t="str">
            <v>CDI</v>
          </cell>
        </row>
        <row r="354">
          <cell r="A354">
            <v>82826</v>
          </cell>
          <cell r="B354" t="str">
            <v>TARRASSIOUK KARINE</v>
          </cell>
          <cell r="C354" t="str">
            <v>F</v>
          </cell>
          <cell r="D354" t="str">
            <v>t</v>
          </cell>
          <cell r="E354" t="str">
            <v>TARRASSIOUK</v>
          </cell>
          <cell r="F354" t="str">
            <v>KARINE</v>
          </cell>
          <cell r="G354">
            <v>27067</v>
          </cell>
          <cell r="H354" t="str">
            <v>42 ans, 3 mois et 3 jours</v>
          </cell>
          <cell r="I354">
            <v>42</v>
          </cell>
          <cell r="J354" t="str">
            <v>41/50</v>
          </cell>
          <cell r="K354">
            <v>41518</v>
          </cell>
          <cell r="L354" t="str">
            <v>2 ans, 8 mois et 9 jours</v>
          </cell>
          <cell r="M354">
            <v>2</v>
          </cell>
          <cell r="N354" t="str">
            <v>2/5</v>
          </cell>
          <cell r="O354" t="str">
            <v>SM</v>
          </cell>
          <cell r="P354" t="str">
            <v>Courchevel</v>
          </cell>
          <cell r="U354" t="str">
            <v>CDI</v>
          </cell>
        </row>
        <row r="355">
          <cell r="A355">
            <v>3674</v>
          </cell>
          <cell r="B355" t="str">
            <v>TERREIRO EDITE</v>
          </cell>
          <cell r="C355" t="str">
            <v>F</v>
          </cell>
          <cell r="D355" t="str">
            <v>t</v>
          </cell>
          <cell r="E355" t="str">
            <v>TERREIRO</v>
          </cell>
          <cell r="F355" t="str">
            <v>EDITE</v>
          </cell>
          <cell r="G355">
            <v>24800</v>
          </cell>
          <cell r="H355" t="str">
            <v>48 ans, 5 mois et 16 jours</v>
          </cell>
          <cell r="I355">
            <v>48</v>
          </cell>
          <cell r="J355" t="str">
            <v>41/50</v>
          </cell>
          <cell r="K355">
            <v>34400</v>
          </cell>
          <cell r="L355" t="str">
            <v>22 ans, 2 mois et 3 jours</v>
          </cell>
          <cell r="M355">
            <v>22</v>
          </cell>
          <cell r="N355" t="str">
            <v>21/25</v>
          </cell>
          <cell r="O355" t="str">
            <v>SM</v>
          </cell>
          <cell r="P355" t="str">
            <v>Croco</v>
          </cell>
          <cell r="Q355" t="str">
            <v>37 chemin de la cadiere</v>
          </cell>
          <cell r="R355">
            <v>69350</v>
          </cell>
          <cell r="S355" t="str">
            <v>La mulatière</v>
          </cell>
          <cell r="T355" t="str">
            <v>3.1</v>
          </cell>
          <cell r="U355" t="str">
            <v>CDI</v>
          </cell>
        </row>
        <row r="356">
          <cell r="A356">
            <v>86416</v>
          </cell>
          <cell r="B356" t="str">
            <v>TESTONI LAURA</v>
          </cell>
          <cell r="C356" t="str">
            <v>F</v>
          </cell>
          <cell r="D356" t="str">
            <v>C</v>
          </cell>
          <cell r="E356" t="str">
            <v>TESTONI</v>
          </cell>
          <cell r="F356" t="str">
            <v>LAURA</v>
          </cell>
          <cell r="G356">
            <v>26520</v>
          </cell>
          <cell r="H356" t="str">
            <v>43 ans, 9 mois et 1 jours</v>
          </cell>
          <cell r="I356">
            <v>43</v>
          </cell>
          <cell r="J356" t="str">
            <v>41/50</v>
          </cell>
          <cell r="K356">
            <v>42374</v>
          </cell>
          <cell r="L356" t="str">
            <v>0 ans, 4 mois et 5 jours</v>
          </cell>
          <cell r="M356">
            <v>0</v>
          </cell>
          <cell r="N356" t="str">
            <v>&lt;2</v>
          </cell>
          <cell r="O356" t="str">
            <v>Coupeuse</v>
          </cell>
        </row>
        <row r="357">
          <cell r="A357">
            <v>8699</v>
          </cell>
          <cell r="B357" t="str">
            <v>THIEFIN ANNIE</v>
          </cell>
          <cell r="C357" t="str">
            <v>F</v>
          </cell>
          <cell r="D357" t="str">
            <v>t</v>
          </cell>
          <cell r="E357" t="str">
            <v>THIEFIN</v>
          </cell>
          <cell r="F357" t="str">
            <v>ANNIE</v>
          </cell>
          <cell r="G357">
            <v>24949</v>
          </cell>
          <cell r="H357" t="str">
            <v>48 ans, 0 mois et 19 jours</v>
          </cell>
          <cell r="I357">
            <v>48</v>
          </cell>
          <cell r="J357" t="str">
            <v>41/50</v>
          </cell>
          <cell r="K357">
            <v>35590</v>
          </cell>
          <cell r="L357" t="str">
            <v>18 ans, 11 mois et 1 jours</v>
          </cell>
          <cell r="M357">
            <v>18</v>
          </cell>
          <cell r="N357" t="str">
            <v>16/20</v>
          </cell>
          <cell r="O357" t="str">
            <v>MECANICIENNE</v>
          </cell>
          <cell r="P357" t="str">
            <v>chamonix</v>
          </cell>
          <cell r="Q357" t="str">
            <v>Chemin du grand routet</v>
          </cell>
          <cell r="R357">
            <v>1800</v>
          </cell>
          <cell r="S357" t="str">
            <v>saint maurice de gourdans</v>
          </cell>
          <cell r="T357" t="str">
            <v>3.1</v>
          </cell>
          <cell r="U357" t="str">
            <v>CDI</v>
          </cell>
          <cell r="V357" t="str">
            <v>x</v>
          </cell>
        </row>
        <row r="358">
          <cell r="A358">
            <v>83626</v>
          </cell>
          <cell r="B358" t="str">
            <v>THIOLLIERE QUENTIN</v>
          </cell>
          <cell r="C358" t="str">
            <v>H</v>
          </cell>
          <cell r="D358" t="str">
            <v>t</v>
          </cell>
          <cell r="E358" t="str">
            <v>THIOLLIERE</v>
          </cell>
          <cell r="F358" t="str">
            <v>QUENTIN</v>
          </cell>
          <cell r="G358">
            <v>34481</v>
          </cell>
          <cell r="H358" t="str">
            <v>21 ans, 11 mois et 13 jours</v>
          </cell>
          <cell r="I358">
            <v>21</v>
          </cell>
          <cell r="J358" t="str">
            <v>21/30</v>
          </cell>
          <cell r="K358">
            <v>41722</v>
          </cell>
          <cell r="L358" t="str">
            <v>2 ans, 1 mois et 16 jours</v>
          </cell>
          <cell r="M358">
            <v>2</v>
          </cell>
          <cell r="N358" t="str">
            <v>2/5</v>
          </cell>
          <cell r="O358" t="str">
            <v>SM</v>
          </cell>
          <cell r="P358" t="str">
            <v>Formation G27</v>
          </cell>
          <cell r="U358" t="str">
            <v>CDD</v>
          </cell>
        </row>
        <row r="359">
          <cell r="A359">
            <v>82326</v>
          </cell>
          <cell r="B359" t="str">
            <v>TIMONER SAMANTHA</v>
          </cell>
          <cell r="C359" t="str">
            <v>F</v>
          </cell>
          <cell r="E359" t="str">
            <v>TIMONER</v>
          </cell>
          <cell r="F359" t="str">
            <v>SAMANTHA</v>
          </cell>
          <cell r="G359">
            <v>32769</v>
          </cell>
          <cell r="H359" t="str">
            <v>26 ans, 7 mois et 22 jours</v>
          </cell>
          <cell r="I359">
            <v>26</v>
          </cell>
          <cell r="J359" t="str">
            <v>21/30</v>
          </cell>
          <cell r="K359">
            <v>41372</v>
          </cell>
          <cell r="L359" t="str">
            <v>3 ans, 1 mois et 2 jours</v>
          </cell>
          <cell r="M359">
            <v>3</v>
          </cell>
          <cell r="N359" t="str">
            <v>2/5</v>
          </cell>
          <cell r="O359" t="str">
            <v>SM</v>
          </cell>
          <cell r="P359" t="str">
            <v>Formation G 25</v>
          </cell>
          <cell r="Q359" t="str">
            <v>14 rue Antoinette</v>
          </cell>
          <cell r="R359">
            <v>69003</v>
          </cell>
          <cell r="S359" t="str">
            <v>Lyon</v>
          </cell>
        </row>
        <row r="360">
          <cell r="A360">
            <v>9866</v>
          </cell>
          <cell r="B360" t="str">
            <v>TIRROLONI RAPHAEL</v>
          </cell>
          <cell r="C360" t="str">
            <v>H</v>
          </cell>
          <cell r="D360" t="str">
            <v>t</v>
          </cell>
          <cell r="E360" t="str">
            <v>TIRROLONI</v>
          </cell>
          <cell r="F360" t="str">
            <v>RAPHAEL</v>
          </cell>
          <cell r="G360">
            <v>27874</v>
          </cell>
          <cell r="H360" t="str">
            <v>40 ans, 0 mois et 16 jours</v>
          </cell>
          <cell r="I360">
            <v>40</v>
          </cell>
          <cell r="J360" t="str">
            <v>31/40</v>
          </cell>
          <cell r="K360">
            <v>36594</v>
          </cell>
          <cell r="L360" t="str">
            <v>16 ans, 2 mois et 1 jours</v>
          </cell>
          <cell r="M360">
            <v>16</v>
          </cell>
          <cell r="N360" t="str">
            <v>16/20</v>
          </cell>
          <cell r="O360" t="str">
            <v>SM</v>
          </cell>
          <cell r="P360" t="str">
            <v>Gulliver</v>
          </cell>
          <cell r="Q360" t="str">
            <v>138 boulevard de l'europe</v>
          </cell>
          <cell r="R360">
            <v>69310</v>
          </cell>
          <cell r="S360" t="str">
            <v>Pierre benite</v>
          </cell>
          <cell r="T360" t="str">
            <v>2.3</v>
          </cell>
          <cell r="U360" t="str">
            <v>CDI</v>
          </cell>
        </row>
        <row r="361">
          <cell r="A361">
            <v>80796</v>
          </cell>
          <cell r="B361" t="str">
            <v>TOUILLON HELENE</v>
          </cell>
          <cell r="C361" t="str">
            <v>F</v>
          </cell>
          <cell r="D361" t="str">
            <v>c</v>
          </cell>
          <cell r="E361" t="str">
            <v>TOUILLON</v>
          </cell>
          <cell r="F361" t="str">
            <v>HELENE</v>
          </cell>
          <cell r="G361">
            <v>28942</v>
          </cell>
          <cell r="H361" t="str">
            <v>37 ans, 1 mois et 12 jours</v>
          </cell>
          <cell r="I361">
            <v>37</v>
          </cell>
          <cell r="J361" t="str">
            <v>31/40</v>
          </cell>
          <cell r="K361">
            <v>40910</v>
          </cell>
          <cell r="L361" t="str">
            <v>4 ans, 4 mois et 8 jours</v>
          </cell>
          <cell r="M361">
            <v>4</v>
          </cell>
          <cell r="N361" t="str">
            <v>2/5</v>
          </cell>
          <cell r="O361" t="str">
            <v>Resp d'ilot</v>
          </cell>
          <cell r="P361" t="str">
            <v>Tosca</v>
          </cell>
          <cell r="Q361" t="str">
            <v>26b chemin de cachenoix</v>
          </cell>
          <cell r="R361">
            <v>69340</v>
          </cell>
          <cell r="S361" t="str">
            <v>Francheville</v>
          </cell>
          <cell r="U361" t="str">
            <v>CDI</v>
          </cell>
        </row>
        <row r="362">
          <cell r="A362">
            <v>19665</v>
          </cell>
          <cell r="B362" t="str">
            <v>TOURNAYRE CHARLENE</v>
          </cell>
          <cell r="C362" t="str">
            <v>F</v>
          </cell>
          <cell r="D362" t="str">
            <v>t</v>
          </cell>
          <cell r="E362" t="str">
            <v>TOURNAYRE</v>
          </cell>
          <cell r="F362" t="str">
            <v>CHARLENE</v>
          </cell>
          <cell r="G362">
            <v>32508</v>
          </cell>
          <cell r="H362" t="str">
            <v>27 ans, 4 mois et 9 jours</v>
          </cell>
          <cell r="I362">
            <v>27</v>
          </cell>
          <cell r="J362" t="str">
            <v>21/30</v>
          </cell>
          <cell r="K362">
            <v>40269</v>
          </cell>
          <cell r="L362" t="str">
            <v>6 ans, 1 mois et 9 jours</v>
          </cell>
          <cell r="M362">
            <v>6</v>
          </cell>
          <cell r="N362" t="str">
            <v>6/10</v>
          </cell>
          <cell r="O362" t="str">
            <v>SM</v>
          </cell>
          <cell r="P362" t="str">
            <v>Gulliver</v>
          </cell>
          <cell r="Q362" t="str">
            <v>18 route departementale 386</v>
          </cell>
          <cell r="R362">
            <v>69520</v>
          </cell>
          <cell r="S362" t="str">
            <v>Grigny</v>
          </cell>
          <cell r="T362" t="str">
            <v>2.1</v>
          </cell>
          <cell r="U362" t="str">
            <v>CDI</v>
          </cell>
        </row>
        <row r="363">
          <cell r="A363">
            <v>83637</v>
          </cell>
          <cell r="B363" t="str">
            <v>TRAN JULIETTE</v>
          </cell>
          <cell r="C363" t="str">
            <v>F</v>
          </cell>
          <cell r="D363" t="str">
            <v>t</v>
          </cell>
          <cell r="E363" t="str">
            <v>TRAN</v>
          </cell>
          <cell r="F363" t="str">
            <v>JULIETTE</v>
          </cell>
          <cell r="G363">
            <v>34083</v>
          </cell>
          <cell r="H363" t="str">
            <v>23 ans, 0 mois et 16 jours</v>
          </cell>
          <cell r="I363">
            <v>23</v>
          </cell>
          <cell r="J363" t="str">
            <v>21/30</v>
          </cell>
          <cell r="K363">
            <v>41722</v>
          </cell>
          <cell r="L363" t="str">
            <v>2 ans, 1 mois et 16 jours</v>
          </cell>
          <cell r="M363">
            <v>2</v>
          </cell>
          <cell r="N363" t="str">
            <v>2/5</v>
          </cell>
          <cell r="O363" t="str">
            <v>SM</v>
          </cell>
          <cell r="P363" t="str">
            <v>Formation G27</v>
          </cell>
          <cell r="U363" t="str">
            <v>CDD</v>
          </cell>
        </row>
        <row r="364">
          <cell r="A364">
            <v>3738</v>
          </cell>
          <cell r="B364" t="str">
            <v>TROTE SYLVAIN</v>
          </cell>
          <cell r="C364" t="str">
            <v>H</v>
          </cell>
          <cell r="D364" t="str">
            <v>t</v>
          </cell>
          <cell r="E364" t="str">
            <v>TROTE</v>
          </cell>
          <cell r="F364" t="str">
            <v>SYLVAIN</v>
          </cell>
          <cell r="G364">
            <v>25692</v>
          </cell>
          <cell r="H364" t="str">
            <v>46 ans, 0 mois et 6 jours</v>
          </cell>
          <cell r="I364">
            <v>46</v>
          </cell>
          <cell r="J364" t="str">
            <v>41/50</v>
          </cell>
          <cell r="K364">
            <v>33392</v>
          </cell>
          <cell r="L364" t="str">
            <v>24 ans, 11 mois et 7 jours</v>
          </cell>
          <cell r="M364">
            <v>24</v>
          </cell>
          <cell r="N364" t="str">
            <v>21/25</v>
          </cell>
          <cell r="O364" t="str">
            <v>SM</v>
          </cell>
          <cell r="P364" t="str">
            <v>Courchevel</v>
          </cell>
          <cell r="T364" t="str">
            <v>3.1</v>
          </cell>
          <cell r="U364" t="str">
            <v>CDI</v>
          </cell>
        </row>
        <row r="365">
          <cell r="A365">
            <v>6536</v>
          </cell>
          <cell r="B365" t="str">
            <v>USAI INGRID</v>
          </cell>
          <cell r="C365" t="str">
            <v>F</v>
          </cell>
          <cell r="D365" t="str">
            <v>t</v>
          </cell>
          <cell r="E365" t="str">
            <v>USAI</v>
          </cell>
          <cell r="F365" t="str">
            <v>INGRID</v>
          </cell>
          <cell r="G365">
            <v>27623</v>
          </cell>
          <cell r="H365" t="str">
            <v>40 ans, 8 mois et 23 jours</v>
          </cell>
          <cell r="I365">
            <v>40</v>
          </cell>
          <cell r="J365" t="str">
            <v>31/40</v>
          </cell>
          <cell r="K365">
            <v>37026</v>
          </cell>
          <cell r="L365" t="str">
            <v>14 ans, 11 mois et 25 jours</v>
          </cell>
          <cell r="M365">
            <v>14</v>
          </cell>
          <cell r="N365" t="str">
            <v>11/15</v>
          </cell>
          <cell r="O365" t="str">
            <v>SM</v>
          </cell>
          <cell r="P365" t="str">
            <v>Courchevel</v>
          </cell>
          <cell r="T365" t="str">
            <v>2.1</v>
          </cell>
          <cell r="U365" t="str">
            <v>CDI</v>
          </cell>
        </row>
        <row r="366">
          <cell r="A366">
            <v>82696</v>
          </cell>
          <cell r="B366" t="str">
            <v>VACA QUENTIN</v>
          </cell>
          <cell r="C366" t="str">
            <v>H</v>
          </cell>
          <cell r="E366" t="str">
            <v>VACA</v>
          </cell>
          <cell r="F366" t="str">
            <v>QUENTIN</v>
          </cell>
          <cell r="G366">
            <v>33337</v>
          </cell>
          <cell r="H366" t="str">
            <v>25 ans, 1 mois et 1 jours</v>
          </cell>
          <cell r="I366">
            <v>25</v>
          </cell>
          <cell r="J366" t="str">
            <v>21/30</v>
          </cell>
          <cell r="K366">
            <v>41463</v>
          </cell>
          <cell r="L366" t="str">
            <v>2 ans, 10 mois et 2 jours</v>
          </cell>
          <cell r="M366">
            <v>2</v>
          </cell>
          <cell r="N366" t="str">
            <v>2/5</v>
          </cell>
          <cell r="O366" t="str">
            <v>SM</v>
          </cell>
          <cell r="P366" t="str">
            <v>croco</v>
          </cell>
          <cell r="Q366" t="str">
            <v>7 rue du 11 novembre 1918</v>
          </cell>
          <cell r="R366">
            <v>69310</v>
          </cell>
          <cell r="S366" t="str">
            <v>Pierre benite</v>
          </cell>
          <cell r="T366" t="str">
            <v>croco</v>
          </cell>
          <cell r="U366" t="str">
            <v>CDD</v>
          </cell>
        </row>
        <row r="367">
          <cell r="A367">
            <v>5388</v>
          </cell>
          <cell r="B367" t="str">
            <v>VALASTRO DOMINGE SOPHIE</v>
          </cell>
          <cell r="C367" t="str">
            <v>F</v>
          </cell>
          <cell r="D367" t="str">
            <v>t</v>
          </cell>
          <cell r="E367" t="str">
            <v>VALASTRO DOMINGE</v>
          </cell>
          <cell r="F367" t="str">
            <v>SOPHIE</v>
          </cell>
          <cell r="G367">
            <v>26596</v>
          </cell>
          <cell r="H367" t="str">
            <v>43 ans, 6 mois et 16 jours</v>
          </cell>
          <cell r="I367">
            <v>43</v>
          </cell>
          <cell r="J367" t="str">
            <v>41/50</v>
          </cell>
          <cell r="K367">
            <v>36938</v>
          </cell>
          <cell r="L367" t="str">
            <v>15 ans, 2 mois et 24 jours</v>
          </cell>
          <cell r="M367">
            <v>15</v>
          </cell>
          <cell r="N367" t="str">
            <v>11/15</v>
          </cell>
          <cell r="O367" t="str">
            <v>SM</v>
          </cell>
          <cell r="P367" t="str">
            <v>Croco</v>
          </cell>
          <cell r="Q367" t="str">
            <v>104 avenue de la colombe</v>
          </cell>
          <cell r="R367">
            <v>69520</v>
          </cell>
          <cell r="S367" t="str">
            <v>Grigny</v>
          </cell>
          <cell r="T367" t="str">
            <v>3.1</v>
          </cell>
          <cell r="U367" t="str">
            <v>CDI</v>
          </cell>
        </row>
        <row r="368">
          <cell r="A368">
            <v>2043</v>
          </cell>
          <cell r="B368" t="str">
            <v>VALAT NANCY</v>
          </cell>
          <cell r="C368" t="str">
            <v>F</v>
          </cell>
          <cell r="D368" t="str">
            <v>c</v>
          </cell>
          <cell r="E368" t="str">
            <v>VALAT</v>
          </cell>
          <cell r="F368" t="str">
            <v>NANCY</v>
          </cell>
          <cell r="G368">
            <v>25536</v>
          </cell>
          <cell r="H368" t="str">
            <v>46 ans, 5 mois et 11 jours</v>
          </cell>
          <cell r="I368">
            <v>46</v>
          </cell>
          <cell r="J368" t="str">
            <v>41/50</v>
          </cell>
          <cell r="K368">
            <v>36773</v>
          </cell>
          <cell r="L368" t="str">
            <v>15 ans, 8 mois et 6 jours</v>
          </cell>
          <cell r="M368">
            <v>15</v>
          </cell>
          <cell r="N368" t="str">
            <v>11/15</v>
          </cell>
          <cell r="O368" t="str">
            <v>RENFORT</v>
          </cell>
          <cell r="P368" t="str">
            <v>Saphir</v>
          </cell>
          <cell r="Q368" t="str">
            <v>4 A ru burais</v>
          </cell>
          <cell r="R368">
            <v>69100</v>
          </cell>
          <cell r="S368" t="str">
            <v>Villeurbanne</v>
          </cell>
          <cell r="T368" t="str">
            <v>2.1</v>
          </cell>
          <cell r="U368" t="str">
            <v>CDI</v>
          </cell>
          <cell r="V368" t="str">
            <v>x</v>
          </cell>
        </row>
        <row r="369">
          <cell r="A369">
            <v>20950</v>
          </cell>
          <cell r="B369" t="str">
            <v>VALIN KARINE</v>
          </cell>
          <cell r="C369" t="str">
            <v>F</v>
          </cell>
          <cell r="D369" t="str">
            <v>t</v>
          </cell>
          <cell r="E369" t="str">
            <v>VALIN</v>
          </cell>
          <cell r="F369" t="str">
            <v>KARINE</v>
          </cell>
          <cell r="G369">
            <v>28923</v>
          </cell>
          <cell r="H369" t="str">
            <v>37 ans, 2 mois et 1 jours</v>
          </cell>
          <cell r="I369">
            <v>37</v>
          </cell>
          <cell r="J369" t="str">
            <v>31/40</v>
          </cell>
          <cell r="K369">
            <v>40651</v>
          </cell>
          <cell r="L369" t="str">
            <v>5 ans, 0 mois et 22 jours</v>
          </cell>
          <cell r="M369">
            <v>5</v>
          </cell>
          <cell r="N369" t="str">
            <v>2/5</v>
          </cell>
          <cell r="O369" t="str">
            <v>SM</v>
          </cell>
          <cell r="P369" t="str">
            <v>Barenia</v>
          </cell>
          <cell r="T369" t="str">
            <v>1.3</v>
          </cell>
          <cell r="U369" t="str">
            <v>CDI</v>
          </cell>
        </row>
        <row r="370">
          <cell r="A370">
            <v>84566</v>
          </cell>
          <cell r="B370" t="str">
            <v>VALLEREY DIANE</v>
          </cell>
          <cell r="E370" t="str">
            <v>VALLEREY</v>
          </cell>
          <cell r="F370" t="str">
            <v>DIANE</v>
          </cell>
          <cell r="G370" t="str">
            <v>006/01/192</v>
          </cell>
          <cell r="K370">
            <v>41926</v>
          </cell>
        </row>
        <row r="371">
          <cell r="A371">
            <v>16625</v>
          </cell>
          <cell r="B371" t="str">
            <v>VELASCO FABIEN</v>
          </cell>
          <cell r="C371" t="str">
            <v>H</v>
          </cell>
          <cell r="D371" t="str">
            <v>c</v>
          </cell>
          <cell r="E371" t="str">
            <v>VELASCO</v>
          </cell>
          <cell r="F371" t="str">
            <v>FABIEN</v>
          </cell>
          <cell r="G371">
            <v>28301</v>
          </cell>
          <cell r="H371" t="str">
            <v>38 ans, 10 mois et 15 jours</v>
          </cell>
          <cell r="I371">
            <v>38</v>
          </cell>
          <cell r="J371" t="str">
            <v>31/40</v>
          </cell>
          <cell r="K371">
            <v>38775</v>
          </cell>
          <cell r="L371" t="str">
            <v>10 ans, 2 mois et 13 jours</v>
          </cell>
          <cell r="M371">
            <v>10</v>
          </cell>
          <cell r="N371" t="str">
            <v>6/10</v>
          </cell>
          <cell r="O371" t="str">
            <v>COUPEUR</v>
          </cell>
          <cell r="P371" t="str">
            <v>Support Coupe</v>
          </cell>
          <cell r="T371" t="str">
            <v>2.2</v>
          </cell>
          <cell r="U371" t="str">
            <v>CDI</v>
          </cell>
        </row>
        <row r="372">
          <cell r="A372">
            <v>16626</v>
          </cell>
          <cell r="B372" t="str">
            <v>VIAL CHLOE</v>
          </cell>
          <cell r="C372" t="str">
            <v>F</v>
          </cell>
          <cell r="D372" t="str">
            <v>t</v>
          </cell>
          <cell r="E372" t="str">
            <v>VIAL</v>
          </cell>
          <cell r="F372" t="str">
            <v>CHLOE</v>
          </cell>
          <cell r="G372">
            <v>31669</v>
          </cell>
          <cell r="H372" t="str">
            <v>29 ans, 7 mois et 26 jours</v>
          </cell>
          <cell r="I372">
            <v>29</v>
          </cell>
          <cell r="J372" t="str">
            <v>21/30</v>
          </cell>
          <cell r="K372">
            <v>38775</v>
          </cell>
          <cell r="L372" t="str">
            <v>10 ans, 2 mois et 13 jours</v>
          </cell>
          <cell r="M372">
            <v>10</v>
          </cell>
          <cell r="N372" t="str">
            <v>6/10</v>
          </cell>
          <cell r="O372" t="str">
            <v>SM</v>
          </cell>
          <cell r="P372" t="str">
            <v>evercalf</v>
          </cell>
          <cell r="Q372" t="str">
            <v>Le bourg</v>
          </cell>
          <cell r="R372">
            <v>69440</v>
          </cell>
          <cell r="S372" t="str">
            <v>Saint André la cote</v>
          </cell>
          <cell r="T372" t="str">
            <v>2.2</v>
          </cell>
          <cell r="U372" t="str">
            <v>CDI</v>
          </cell>
        </row>
        <row r="373">
          <cell r="A373">
            <v>3500</v>
          </cell>
          <cell r="B373" t="str">
            <v>VIALA FREDERIC</v>
          </cell>
          <cell r="C373" t="str">
            <v>H</v>
          </cell>
          <cell r="D373" t="str">
            <v>t</v>
          </cell>
          <cell r="E373" t="str">
            <v>VIALA</v>
          </cell>
          <cell r="F373" t="str">
            <v>FREDERIC</v>
          </cell>
          <cell r="G373">
            <v>28131</v>
          </cell>
          <cell r="H373" t="str">
            <v>39 ans, 4 mois et 4 jours</v>
          </cell>
          <cell r="I373">
            <v>39</v>
          </cell>
          <cell r="J373" t="str">
            <v>31/40</v>
          </cell>
          <cell r="K373">
            <v>36251</v>
          </cell>
          <cell r="L373" t="str">
            <v>17 ans, 1 mois et 9 jours</v>
          </cell>
          <cell r="M373">
            <v>17</v>
          </cell>
          <cell r="N373" t="str">
            <v>16/20</v>
          </cell>
          <cell r="O373" t="str">
            <v>SM</v>
          </cell>
          <cell r="P373" t="str">
            <v>Barenia</v>
          </cell>
          <cell r="T373" t="str">
            <v>2.2</v>
          </cell>
          <cell r="U373" t="str">
            <v>CDI</v>
          </cell>
        </row>
        <row r="374">
          <cell r="A374">
            <v>3244</v>
          </cell>
          <cell r="B374" t="str">
            <v>VIDAL ARNAUD</v>
          </cell>
          <cell r="C374" t="str">
            <v>H</v>
          </cell>
          <cell r="D374" t="str">
            <v>t</v>
          </cell>
          <cell r="E374" t="str">
            <v>VIDAL</v>
          </cell>
          <cell r="F374" t="str">
            <v>ARNAUD</v>
          </cell>
          <cell r="G374">
            <v>25584</v>
          </cell>
          <cell r="H374" t="str">
            <v>46 ans, 3 mois et 24 jours</v>
          </cell>
          <cell r="I374">
            <v>46</v>
          </cell>
          <cell r="J374" t="str">
            <v>41/50</v>
          </cell>
          <cell r="K374">
            <v>34121</v>
          </cell>
          <cell r="L374" t="str">
            <v>22 ans, 11 mois et 9 jours</v>
          </cell>
          <cell r="M374">
            <v>22</v>
          </cell>
          <cell r="N374" t="str">
            <v>21/25</v>
          </cell>
          <cell r="O374" t="str">
            <v>SM</v>
          </cell>
          <cell r="P374" t="str">
            <v>Formation</v>
          </cell>
          <cell r="T374" t="str">
            <v>3.2</v>
          </cell>
          <cell r="U374" t="str">
            <v>CDI</v>
          </cell>
        </row>
        <row r="375">
          <cell r="A375">
            <v>2938</v>
          </cell>
          <cell r="B375" t="str">
            <v>VIDAL FATIMA</v>
          </cell>
          <cell r="C375" t="str">
            <v>F</v>
          </cell>
          <cell r="D375" t="str">
            <v>t</v>
          </cell>
          <cell r="E375" t="str">
            <v>VIDAL</v>
          </cell>
          <cell r="F375" t="str">
            <v>FATIMA</v>
          </cell>
          <cell r="G375">
            <v>25385</v>
          </cell>
          <cell r="H375" t="str">
            <v>46 ans, 10 mois et 9 jours</v>
          </cell>
          <cell r="I375">
            <v>46</v>
          </cell>
          <cell r="J375" t="str">
            <v>41/50</v>
          </cell>
          <cell r="K375">
            <v>34121</v>
          </cell>
          <cell r="L375" t="str">
            <v>22 ans, 11 mois et 9 jours</v>
          </cell>
          <cell r="M375">
            <v>22</v>
          </cell>
          <cell r="N375" t="str">
            <v>21/25</v>
          </cell>
          <cell r="O375" t="str">
            <v>SM</v>
          </cell>
          <cell r="P375" t="str">
            <v>Croco</v>
          </cell>
          <cell r="Q375" t="str">
            <v>La groirie</v>
          </cell>
          <cell r="R375">
            <v>69700</v>
          </cell>
          <cell r="S375" t="str">
            <v>Echalas</v>
          </cell>
          <cell r="T375" t="str">
            <v>3.2</v>
          </cell>
          <cell r="U375" t="str">
            <v>CDI</v>
          </cell>
        </row>
        <row r="376">
          <cell r="A376">
            <v>6534</v>
          </cell>
          <cell r="B376" t="str">
            <v>VIEIRA ANNABELLE</v>
          </cell>
          <cell r="C376" t="str">
            <v>F</v>
          </cell>
          <cell r="D376" t="str">
            <v>t</v>
          </cell>
          <cell r="E376" t="str">
            <v>VIEIRA</v>
          </cell>
          <cell r="F376" t="str">
            <v>ANNABELLE</v>
          </cell>
          <cell r="G376">
            <v>27338</v>
          </cell>
          <cell r="H376" t="str">
            <v>41 ans, 6 mois et 5 jours</v>
          </cell>
          <cell r="I376">
            <v>41</v>
          </cell>
          <cell r="J376" t="str">
            <v>41/50</v>
          </cell>
          <cell r="K376">
            <v>37026</v>
          </cell>
          <cell r="L376" t="str">
            <v>14 ans, 11 mois et 25 jours</v>
          </cell>
          <cell r="M376">
            <v>14</v>
          </cell>
          <cell r="N376" t="str">
            <v>11/15</v>
          </cell>
          <cell r="O376" t="str">
            <v>SM</v>
          </cell>
          <cell r="P376" t="str">
            <v>swift</v>
          </cell>
          <cell r="T376" t="str">
            <v>2.2</v>
          </cell>
          <cell r="U376" t="str">
            <v>CDI</v>
          </cell>
        </row>
        <row r="377">
          <cell r="A377">
            <v>15806</v>
          </cell>
          <cell r="B377" t="str">
            <v>VIRICEL VALERIE</v>
          </cell>
          <cell r="C377" t="str">
            <v>F</v>
          </cell>
          <cell r="D377" t="str">
            <v>c</v>
          </cell>
          <cell r="E377" t="str">
            <v>VIRICEL</v>
          </cell>
          <cell r="F377" t="str">
            <v>VALERIE</v>
          </cell>
          <cell r="G377">
            <v>24993</v>
          </cell>
          <cell r="H377" t="str">
            <v>47 ans, 11 mois et 6 jours</v>
          </cell>
          <cell r="I377">
            <v>47</v>
          </cell>
          <cell r="J377" t="str">
            <v>41/50</v>
          </cell>
          <cell r="K377">
            <v>38376</v>
          </cell>
          <cell r="L377" t="str">
            <v>11 ans, 3 mois et 16 jours</v>
          </cell>
          <cell r="M377">
            <v>11</v>
          </cell>
          <cell r="N377" t="str">
            <v>11/15</v>
          </cell>
          <cell r="O377" t="str">
            <v>PETITE MARO</v>
          </cell>
          <cell r="P377" t="str">
            <v>Iris</v>
          </cell>
          <cell r="T377" t="str">
            <v>2.2</v>
          </cell>
          <cell r="U377" t="str">
            <v>CDI</v>
          </cell>
        </row>
        <row r="378">
          <cell r="A378">
            <v>3464</v>
          </cell>
          <cell r="B378" t="str">
            <v>WEISS HUGUES</v>
          </cell>
          <cell r="C378" t="str">
            <v>H</v>
          </cell>
          <cell r="D378" t="str">
            <v>t</v>
          </cell>
          <cell r="E378" t="str">
            <v>WEISS</v>
          </cell>
          <cell r="F378" t="str">
            <v>HUGUES</v>
          </cell>
          <cell r="G378">
            <v>27615</v>
          </cell>
          <cell r="H378" t="str">
            <v>40 ans, 9 mois et 1 jours</v>
          </cell>
          <cell r="I378">
            <v>40</v>
          </cell>
          <cell r="J378" t="str">
            <v>31/40</v>
          </cell>
          <cell r="K378">
            <v>35156</v>
          </cell>
          <cell r="L378" t="str">
            <v>20 ans, 1 mois et 9 jours</v>
          </cell>
          <cell r="M378">
            <v>20</v>
          </cell>
          <cell r="N378" t="str">
            <v>16/20</v>
          </cell>
          <cell r="O378" t="str">
            <v>SM</v>
          </cell>
          <cell r="P378" t="str">
            <v>Formation</v>
          </cell>
          <cell r="Q378" t="str">
            <v>47 chemin du pivolet</v>
          </cell>
          <cell r="R378">
            <v>69630</v>
          </cell>
          <cell r="S378" t="str">
            <v>Chaponnost</v>
          </cell>
          <cell r="T378" t="str">
            <v>3.3</v>
          </cell>
          <cell r="U378" t="str">
            <v>CDI</v>
          </cell>
        </row>
        <row r="379">
          <cell r="A379">
            <v>81185</v>
          </cell>
          <cell r="B379" t="str">
            <v>WEISSENBACH AMANDINE</v>
          </cell>
          <cell r="C379" t="str">
            <v>F</v>
          </cell>
          <cell r="D379" t="str">
            <v>t</v>
          </cell>
          <cell r="E379" t="str">
            <v>WEISSENBACH</v>
          </cell>
          <cell r="F379" t="str">
            <v>AMANDINE</v>
          </cell>
          <cell r="G379">
            <v>30116</v>
          </cell>
          <cell r="H379" t="str">
            <v>33 ans, 10 mois et 26 jours</v>
          </cell>
          <cell r="I379">
            <v>33</v>
          </cell>
          <cell r="J379" t="str">
            <v>31/40</v>
          </cell>
          <cell r="K379">
            <v>41064</v>
          </cell>
          <cell r="L379" t="str">
            <v>3 ans, 11 mois et 6 jours</v>
          </cell>
          <cell r="M379">
            <v>3</v>
          </cell>
          <cell r="N379" t="str">
            <v>2/5</v>
          </cell>
          <cell r="O379" t="str">
            <v>SM</v>
          </cell>
          <cell r="P379" t="str">
            <v>Fjord</v>
          </cell>
          <cell r="Q379" t="str">
            <v>la vialle</v>
          </cell>
          <cell r="R379">
            <v>42410</v>
          </cell>
          <cell r="S379" t="str">
            <v>Pelussin</v>
          </cell>
          <cell r="T379" t="str">
            <v>2.1</v>
          </cell>
          <cell r="U379" t="str">
            <v>CDD</v>
          </cell>
        </row>
        <row r="380">
          <cell r="A380">
            <v>19461</v>
          </cell>
          <cell r="B380" t="str">
            <v>WROBEL REYMOND ALEKSANDRA</v>
          </cell>
          <cell r="C380" t="str">
            <v>F</v>
          </cell>
          <cell r="D380" t="str">
            <v>s</v>
          </cell>
          <cell r="E380" t="str">
            <v>WROBEL REYMOND</v>
          </cell>
          <cell r="F380" t="str">
            <v>ALEKSANDRA</v>
          </cell>
          <cell r="G380">
            <v>30034</v>
          </cell>
          <cell r="H380" t="str">
            <v>34 ans, 1 mois et 16 jours</v>
          </cell>
          <cell r="I380">
            <v>34</v>
          </cell>
          <cell r="J380" t="str">
            <v>31/40</v>
          </cell>
          <cell r="K380">
            <v>39764</v>
          </cell>
          <cell r="L380" t="str">
            <v>7 ans, 5 mois et 28 jours</v>
          </cell>
          <cell r="M380">
            <v>7</v>
          </cell>
          <cell r="N380" t="str">
            <v>6/10</v>
          </cell>
          <cell r="O380" t="str">
            <v>adm</v>
          </cell>
          <cell r="P380" t="str">
            <v>logistique</v>
          </cell>
          <cell r="Q380" t="str">
            <v>24 rue cuvier</v>
          </cell>
          <cell r="R380">
            <v>69006</v>
          </cell>
          <cell r="S380" t="str">
            <v>Lyon</v>
          </cell>
          <cell r="U380" t="str">
            <v>CDI</v>
          </cell>
        </row>
        <row r="381">
          <cell r="A381">
            <v>2972</v>
          </cell>
          <cell r="B381" t="str">
            <v>XIONG CHLOE</v>
          </cell>
          <cell r="C381" t="str">
            <v>F</v>
          </cell>
          <cell r="D381" t="str">
            <v>t</v>
          </cell>
          <cell r="E381" t="str">
            <v>XIONG</v>
          </cell>
          <cell r="F381" t="str">
            <v>CHLOE</v>
          </cell>
          <cell r="G381">
            <v>27110</v>
          </cell>
          <cell r="H381" t="str">
            <v>42 ans, 1 mois et 18 jours</v>
          </cell>
          <cell r="I381">
            <v>42</v>
          </cell>
          <cell r="J381" t="str">
            <v>41/50</v>
          </cell>
          <cell r="K381">
            <v>35521</v>
          </cell>
          <cell r="L381" t="str">
            <v>19 ans, 1 mois et 9 jours</v>
          </cell>
          <cell r="M381">
            <v>19</v>
          </cell>
          <cell r="N381" t="str">
            <v>16/20</v>
          </cell>
          <cell r="O381" t="str">
            <v>SM</v>
          </cell>
          <cell r="P381" t="str">
            <v>Barenia</v>
          </cell>
          <cell r="Q381" t="str">
            <v>7 impasse des Rigolles</v>
          </cell>
          <cell r="R381">
            <v>38260</v>
          </cell>
          <cell r="S381" t="str">
            <v>Tignieu</v>
          </cell>
          <cell r="T381" t="str">
            <v>3.1</v>
          </cell>
          <cell r="U381" t="str">
            <v>CDI</v>
          </cell>
        </row>
        <row r="382">
          <cell r="A382">
            <v>80409</v>
          </cell>
          <cell r="B382" t="str">
            <v>XIONG FRANCOIS</v>
          </cell>
          <cell r="C382" t="str">
            <v>H</v>
          </cell>
          <cell r="D382" t="str">
            <v>t</v>
          </cell>
          <cell r="E382" t="str">
            <v>XIONG</v>
          </cell>
          <cell r="F382" t="str">
            <v>FRANCOIS</v>
          </cell>
          <cell r="G382">
            <v>29302</v>
          </cell>
          <cell r="H382" t="str">
            <v>36 ans, 1 mois et 18 jours</v>
          </cell>
          <cell r="I382">
            <v>36</v>
          </cell>
          <cell r="J382" t="str">
            <v>31/40</v>
          </cell>
          <cell r="K382">
            <v>40736</v>
          </cell>
          <cell r="L382" t="str">
            <v>4 ans, 9 mois et 28 jours</v>
          </cell>
          <cell r="M382">
            <v>4</v>
          </cell>
          <cell r="N382" t="str">
            <v>2/5</v>
          </cell>
          <cell r="O382" t="str">
            <v>SM</v>
          </cell>
          <cell r="P382" t="str">
            <v>Swift</v>
          </cell>
          <cell r="T382" t="str">
            <v>1.3</v>
          </cell>
          <cell r="U382" t="str">
            <v>CDD</v>
          </cell>
        </row>
        <row r="383">
          <cell r="A383">
            <v>82321</v>
          </cell>
          <cell r="B383" t="str">
            <v>YAHAUD KARINE</v>
          </cell>
          <cell r="C383" t="str">
            <v>F</v>
          </cell>
          <cell r="D383" t="str">
            <v>t</v>
          </cell>
          <cell r="E383" t="str">
            <v>YAHAUD</v>
          </cell>
          <cell r="F383" t="str">
            <v>KARINE</v>
          </cell>
          <cell r="G383">
            <v>33899</v>
          </cell>
          <cell r="H383" t="str">
            <v>23 ans, 6 mois et 18 jours</v>
          </cell>
          <cell r="I383">
            <v>23</v>
          </cell>
          <cell r="J383" t="str">
            <v>21/30</v>
          </cell>
          <cell r="K383">
            <v>41372</v>
          </cell>
          <cell r="L383" t="str">
            <v>3 ans, 1 mois et 2 jours</v>
          </cell>
          <cell r="M383">
            <v>3</v>
          </cell>
          <cell r="N383" t="str">
            <v>2/5</v>
          </cell>
          <cell r="O383" t="str">
            <v>SM</v>
          </cell>
          <cell r="P383" t="str">
            <v>Formation G 25</v>
          </cell>
          <cell r="Q383" t="str">
            <v>25 Avenue de la Table de Pierre</v>
          </cell>
          <cell r="R383">
            <v>69340</v>
          </cell>
          <cell r="S383" t="str">
            <v>Francheville</v>
          </cell>
        </row>
        <row r="384">
          <cell r="A384">
            <v>84231</v>
          </cell>
          <cell r="B384" t="str">
            <v>YESIL DELPHINE</v>
          </cell>
          <cell r="C384" t="str">
            <v>F</v>
          </cell>
          <cell r="D384" t="str">
            <v>T</v>
          </cell>
          <cell r="E384" t="str">
            <v>YESIL</v>
          </cell>
          <cell r="F384" t="str">
            <v>DELPHINE</v>
          </cell>
          <cell r="G384">
            <v>33113</v>
          </cell>
          <cell r="H384" t="str">
            <v>25 ans, 8 mois et 12 jours</v>
          </cell>
          <cell r="I384">
            <v>25</v>
          </cell>
          <cell r="J384" t="str">
            <v>21/30</v>
          </cell>
          <cell r="K384">
            <v>41890</v>
          </cell>
          <cell r="L384" t="str">
            <v>1 ans, 8 mois et 2 jours</v>
          </cell>
          <cell r="M384">
            <v>1</v>
          </cell>
          <cell r="N384" t="str">
            <v>&lt;2</v>
          </cell>
          <cell r="O384" t="str">
            <v>mécanicienne</v>
          </cell>
          <cell r="P384" t="str">
            <v>croco</v>
          </cell>
        </row>
        <row r="385">
          <cell r="A385">
            <v>5381</v>
          </cell>
          <cell r="B385" t="str">
            <v>ZORSU FERIDE</v>
          </cell>
          <cell r="C385" t="str">
            <v>F</v>
          </cell>
          <cell r="D385" t="str">
            <v>t</v>
          </cell>
          <cell r="E385" t="str">
            <v>ZORSU</v>
          </cell>
          <cell r="F385" t="str">
            <v>FERIDE</v>
          </cell>
          <cell r="G385">
            <v>28031</v>
          </cell>
          <cell r="H385" t="str">
            <v>39 ans, 7 mois et 12 jours</v>
          </cell>
          <cell r="I385">
            <v>39</v>
          </cell>
          <cell r="J385" t="str">
            <v>31/40</v>
          </cell>
          <cell r="K385">
            <v>37263</v>
          </cell>
          <cell r="L385" t="str">
            <v>14 ans, 4 mois et 3 jours</v>
          </cell>
          <cell r="M385">
            <v>14</v>
          </cell>
          <cell r="N385" t="str">
            <v>11/15</v>
          </cell>
          <cell r="O385" t="str">
            <v>SM</v>
          </cell>
          <cell r="P385" t="str">
            <v>Barenia</v>
          </cell>
          <cell r="Q385" t="str">
            <v>Le clos des bans lot A rue rené Peillon</v>
          </cell>
          <cell r="R385">
            <v>69700</v>
          </cell>
          <cell r="S385" t="str">
            <v>Givors</v>
          </cell>
          <cell r="T385" t="str">
            <v>2.1</v>
          </cell>
          <cell r="U385" t="str">
            <v>CDI</v>
          </cell>
        </row>
        <row r="386">
          <cell r="A386">
            <v>3893</v>
          </cell>
          <cell r="B386" t="str">
            <v>ZOU CHANTAL</v>
          </cell>
          <cell r="C386" t="str">
            <v>F</v>
          </cell>
          <cell r="D386" t="str">
            <v>t</v>
          </cell>
          <cell r="E386" t="str">
            <v>ZOU</v>
          </cell>
          <cell r="F386" t="str">
            <v>CHANTAL</v>
          </cell>
          <cell r="G386">
            <v>24961</v>
          </cell>
          <cell r="H386" t="str">
            <v>48 ans, 0 mois et 7 jours</v>
          </cell>
          <cell r="I386">
            <v>48</v>
          </cell>
          <cell r="J386" t="str">
            <v>41/50</v>
          </cell>
          <cell r="K386">
            <v>33042</v>
          </cell>
          <cell r="L386" t="str">
            <v>25 ans, 10 mois et 22 jours</v>
          </cell>
          <cell r="M386">
            <v>25</v>
          </cell>
          <cell r="N386" t="str">
            <v>21/25</v>
          </cell>
          <cell r="O386" t="str">
            <v>SM</v>
          </cell>
          <cell r="P386" t="str">
            <v>croco</v>
          </cell>
          <cell r="T386" t="str">
            <v>3.1</v>
          </cell>
          <cell r="U386" t="str">
            <v>CDI</v>
          </cell>
        </row>
        <row r="387">
          <cell r="A387">
            <v>86849</v>
          </cell>
          <cell r="B387" t="str">
            <v>AUMEUNIER  VINCENT</v>
          </cell>
          <cell r="C387" t="str">
            <v>H</v>
          </cell>
          <cell r="D387" t="str">
            <v>t</v>
          </cell>
          <cell r="E387" t="str">
            <v xml:space="preserve">AUMEUNIER </v>
          </cell>
          <cell r="F387" t="str">
            <v>VINCENT</v>
          </cell>
          <cell r="G387">
            <v>32567</v>
          </cell>
          <cell r="H387" t="str">
            <v>27 ans, 2 mois et 12 jours</v>
          </cell>
          <cell r="I387">
            <v>27</v>
          </cell>
          <cell r="J387" t="str">
            <v>21/30</v>
          </cell>
          <cell r="K387">
            <v>42458</v>
          </cell>
          <cell r="L387" t="str">
            <v>0 ans, 1 mois et 11 jours</v>
          </cell>
          <cell r="M387">
            <v>0</v>
          </cell>
          <cell r="N387" t="str">
            <v>&lt;2</v>
          </cell>
          <cell r="O387" t="str">
            <v>SM</v>
          </cell>
          <cell r="P387" t="str">
            <v>Formation</v>
          </cell>
        </row>
        <row r="388">
          <cell r="A388">
            <v>86850</v>
          </cell>
          <cell r="B388" t="str">
            <v>FRAISSE  SEBASTIEN</v>
          </cell>
          <cell r="C388" t="str">
            <v>H</v>
          </cell>
          <cell r="D388" t="str">
            <v>t</v>
          </cell>
          <cell r="E388" t="str">
            <v xml:space="preserve">FRAISSE </v>
          </cell>
          <cell r="F388" t="str">
            <v>SEBASTIEN</v>
          </cell>
          <cell r="G388">
            <v>31131</v>
          </cell>
          <cell r="H388" t="str">
            <v>31 ans, 1 mois et 15 jours</v>
          </cell>
          <cell r="I388">
            <v>31</v>
          </cell>
          <cell r="J388" t="str">
            <v>31/40</v>
          </cell>
          <cell r="K388">
            <v>42458</v>
          </cell>
          <cell r="L388" t="str">
            <v>0 ans, 1 mois et 11 jours</v>
          </cell>
          <cell r="M388">
            <v>0</v>
          </cell>
          <cell r="N388" t="str">
            <v>&lt;2</v>
          </cell>
          <cell r="O388" t="str">
            <v>SM</v>
          </cell>
          <cell r="P388" t="str">
            <v>Formation</v>
          </cell>
        </row>
        <row r="389">
          <cell r="A389">
            <v>86851</v>
          </cell>
          <cell r="B389" t="str">
            <v>MONJOIE  NATHALIE</v>
          </cell>
          <cell r="C389" t="str">
            <v>F</v>
          </cell>
          <cell r="D389" t="str">
            <v>t</v>
          </cell>
          <cell r="E389" t="str">
            <v xml:space="preserve">MONJOIE </v>
          </cell>
          <cell r="F389" t="str">
            <v>NATHALIE</v>
          </cell>
          <cell r="G389">
            <v>29407</v>
          </cell>
          <cell r="H389" t="str">
            <v>35 ans, 10 mois et 5 jours</v>
          </cell>
          <cell r="I389">
            <v>35</v>
          </cell>
          <cell r="J389" t="str">
            <v>31/40</v>
          </cell>
          <cell r="K389">
            <v>42458</v>
          </cell>
          <cell r="L389" t="str">
            <v>0 ans, 1 mois et 11 jours</v>
          </cell>
          <cell r="M389">
            <v>0</v>
          </cell>
          <cell r="N389" t="str">
            <v>&lt;2</v>
          </cell>
          <cell r="O389" t="str">
            <v>SM</v>
          </cell>
          <cell r="P389" t="str">
            <v>Formation</v>
          </cell>
        </row>
        <row r="390">
          <cell r="A390">
            <v>86852</v>
          </cell>
          <cell r="B390" t="str">
            <v>RASOLOFO  ZINAHA</v>
          </cell>
          <cell r="C390" t="str">
            <v>F</v>
          </cell>
          <cell r="D390" t="str">
            <v>t</v>
          </cell>
          <cell r="E390" t="str">
            <v xml:space="preserve">RASOLOFO </v>
          </cell>
          <cell r="F390" t="str">
            <v>ZINAHA</v>
          </cell>
          <cell r="G390">
            <v>30932</v>
          </cell>
          <cell r="H390" t="str">
            <v>31 ans, 8 mois et 3 jours</v>
          </cell>
          <cell r="I390">
            <v>31</v>
          </cell>
          <cell r="J390" t="str">
            <v>31/40</v>
          </cell>
          <cell r="K390">
            <v>42458</v>
          </cell>
          <cell r="L390" t="str">
            <v>0 ans, 1 mois et 11 jours</v>
          </cell>
          <cell r="M390">
            <v>0</v>
          </cell>
          <cell r="N390" t="str">
            <v>&lt;2</v>
          </cell>
          <cell r="O390" t="str">
            <v>SM</v>
          </cell>
          <cell r="P390" t="str">
            <v>Formation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5:AA378" totalsRowShown="0" headerRowDxfId="42">
  <autoFilter ref="A5:AA378"/>
  <sortState ref="A4:AA374">
    <sortCondition ref="B4:B374"/>
    <sortCondition ref="L4:L374"/>
  </sortState>
  <tableColumns count="27">
    <tableColumn id="1" name="Mat." dataDxfId="41"/>
    <tableColumn id="2" name="Nom Prénom" dataDxfId="40">
      <calculatedColumnFormula>VLOOKUP(A6,'[1]BDD RH'!$A$9:$W$453,2,FALSE)</calculatedColumnFormula>
    </tableColumn>
    <tableColumn id="3" name="Atelier" dataDxfId="39">
      <calculatedColumnFormula>VLOOKUP(A6,'[1]BDD RH'!$A$9:$W$453,16,FALSE)</calculatedColumnFormula>
    </tableColumn>
    <tableColumn id="4" name="secteur" dataDxfId="38">
      <calculatedColumnFormula>VLOOKUP(A6,'[1]BDD RH'!$A$9:$W$453,4,FALSE)</calculatedColumnFormula>
    </tableColumn>
    <tableColumn id="5" name="sexe" dataDxfId="37">
      <calculatedColumnFormula>VLOOKUP(A6,'[1]BDD RH'!$A$9:$W$453,3,FALSE)</calculatedColumnFormula>
    </tableColumn>
    <tableColumn id="6" name="Age" dataDxfId="36">
      <calculatedColumnFormula>DATEDIF((VLOOKUP(A6,'[1]BDD RH'!$A$2:$W$485,7,FALSE)),L6,"y")</calculatedColumnFormula>
    </tableColumn>
    <tableColumn id="7" name="tranche d'âge" dataDxfId="35">
      <calculatedColumnFormula>IF(F6&lt;=20,"&lt;=20",IF(F6&lt;=30,"21/30",IF(F6&lt;=40,"31/40",IF(F6&lt;=50,"41/50",IF(F6&lt;=60,"51/60",IF(F6&gt;60,"61 et plus",FALSE))))))</calculatedColumnFormula>
    </tableColumn>
    <tableColumn id="8" name="Ancienneté" dataDxfId="34">
      <calculatedColumnFormula>DATEDIF((VLOOKUP(A6,'[1]BDD RH'!$A$2:$W$485,11,FALSE)),L6,"y")</calculatedColumnFormula>
    </tableColumn>
    <tableColumn id="9" name="Categorie ancienneté" dataDxfId="33">
      <calculatedColumnFormula>IF(H6&lt;2,"&lt;2",IF(H6&lt;6,"2/5",IF(H6&lt;11,"6/10",IF(H6&lt;16,"11/15",IF(H6&lt;21,"16/20",IF(H6&lt;26,"21/25",IF(H6&gt;25,"26 et plus",FALSE)))))))</calculatedColumnFormula>
    </tableColumn>
    <tableColumn id="10" name="arret N°  _x000a_en 2016" dataDxfId="32"/>
    <tableColumn id="28" name="Trimestre" dataDxfId="31">
      <calculatedColumnFormula>IF($N$19:$N$585&lt;=3,1,IF($N$19:$N$585&lt;=6,2,IF($N$19:$N$585&lt;=9,3,IF($N$19:$N$585&gt;9,4,FALSE))))</calculatedColumnFormula>
    </tableColumn>
    <tableColumn id="11" name="Début" dataDxfId="30"/>
    <tableColumn id="12" name="Fin" dataDxfId="29"/>
    <tableColumn id="13" name="Mois du début de l'arrêt" dataDxfId="28">
      <calculatedColumnFormula>MONTH(L6)</calculatedColumnFormula>
    </tableColumn>
    <tableColumn id="14" name="Mois de fin de l'arrêt" dataDxfId="27">
      <calculatedColumnFormula>MONTH(M6)</calculatedColumnFormula>
    </tableColumn>
    <tableColumn id="15" name="Nombre de jours M" dataDxfId="26">
      <calculatedColumnFormula>IF(O6-N6=0,NETWORKDAYS(L6,M6,[1]Congés!$D$2:$D$26),NETWORKDAYS(L6,EOMONTH(L6,0),[1]Congés!$D$2:$D$26))</calculatedColumnFormula>
    </tableColumn>
    <tableColumn id="16" name="Nombre de jours M+1" dataDxfId="25">
      <calculatedColumnFormula>IF(O6-N6=0,0,IF(O6-N6=1,NETWORKDAYS(L6,M6,[1]Congés!$D$2:$D$160)-P6,IF(O6-N6=2,NETWORKDAYS(L6,EOMONTH(L6,1),[1]Congés!$D$2:$D$160)-P6,IF(O6-N6=3,NETWORKDAYS(L6,EOMONTH(L6,1),[1]Congés!$D$2:$D$160)-P6))))</calculatedColumnFormula>
    </tableColumn>
    <tableColumn id="17" name="Nombre de jours M+2" dataDxfId="24">
      <calculatedColumnFormula>IF(O6-N6&lt;2,0,IF(O6-N6=2,NETWORKDAYS(L6,M6,[1]Congés!$D$2:$D$160)-Q6-P6,IF(O6-N6=3,NETWORKDAYS(L6,EOMONTH(L6,2),[1]Congés!$D$2:$D$160)-Q6-P6)))</calculatedColumnFormula>
    </tableColumn>
    <tableColumn id="18" name="Nombre de jours M+3" dataDxfId="23">
      <calculatedColumnFormula>IF(O6-N6&lt;3,0,NETWORKDAYS(L6,M6,[1]Congés!$D$2:$D$160)-R6-Q6-P6)</calculatedColumnFormula>
    </tableColumn>
    <tableColumn id="19" name="Nombre jours arrêts" dataDxfId="22">
      <calculatedColumnFormula>NETWORKDAYS(L6,M6,[1]Congés!C$2:C$160)</calculatedColumnFormula>
    </tableColumn>
    <tableColumn id="20" name="type d'arrêt"/>
    <tableColumn id="21" name="Date de début de MT/LM/AM" dataDxfId="21"/>
    <tableColumn id="22" name="Classification arrêts" dataDxfId="20">
      <calculatedColumnFormula>IF(T6&lt;3,"1) 1 à 2 jours",IF(T6&lt;5,"2) 3 à 4 jours",IF(T6=5,"3) 5 jours",IF(T6&lt;=10,"4) 6 à 10 jours",IF(T6&gt;10,"5) plus de 10 jours")))))</calculatedColumnFormula>
    </tableColumn>
    <tableColumn id="23" name="suite"/>
    <tableColumn id="24" name="VM le "/>
    <tableColumn id="25" name="infos_x000a_nbre jrs arret calendaire" dataDxfId="19">
      <calculatedColumnFormula>M6-L6+1</calculatedColumnFormula>
    </tableColumn>
    <tableColumn id="27" name="Colonne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2:AD383"/>
  <sheetViews>
    <sheetView tabSelected="1" zoomScale="90" zoomScaleNormal="90" workbookViewId="0">
      <pane ySplit="5" topLeftCell="A6" activePane="bottomLeft" state="frozen"/>
      <selection pane="bottomLeft" activeCell="G12" sqref="G12"/>
    </sheetView>
  </sheetViews>
  <sheetFormatPr baseColWidth="10" defaultRowHeight="14.4" x14ac:dyDescent="0.3"/>
  <cols>
    <col min="1" max="1" width="8.109375" style="1" customWidth="1"/>
    <col min="2" max="2" width="24.33203125" style="5" customWidth="1"/>
    <col min="3" max="3" width="10" style="1" customWidth="1"/>
    <col min="4" max="4" width="3.33203125" style="1" customWidth="1"/>
    <col min="5" max="5" width="2.6640625" style="1" customWidth="1"/>
    <col min="6" max="6" width="4.109375" style="1" customWidth="1"/>
    <col min="7" max="7" width="13" style="1" customWidth="1"/>
    <col min="8" max="8" width="4.5546875" style="1" customWidth="1"/>
    <col min="9" max="9" width="11" style="1" customWidth="1"/>
    <col min="10" max="10" width="11.5546875" style="1" customWidth="1"/>
    <col min="11" max="11" width="2.44140625" style="1" customWidth="1"/>
    <col min="12" max="13" width="11.44140625" style="4" customWidth="1"/>
    <col min="14" max="19" width="4.33203125" style="1" customWidth="1"/>
    <col min="20" max="20" width="4.33203125" style="3" customWidth="1"/>
    <col min="21" max="21" width="12.44140625" customWidth="1"/>
    <col min="22" max="22" width="13.5546875" style="2" customWidth="1"/>
    <col min="23" max="23" width="20.44140625" customWidth="1"/>
    <col min="24" max="24" width="15" style="1" customWidth="1"/>
    <col min="25" max="25" width="14.33203125" customWidth="1"/>
    <col min="26" max="26" width="7.109375" customWidth="1"/>
  </cols>
  <sheetData>
    <row r="2" spans="1:30" x14ac:dyDescent="0.3">
      <c r="B2" s="5" t="s">
        <v>284</v>
      </c>
    </row>
    <row r="3" spans="1:30" x14ac:dyDescent="0.3">
      <c r="A3" s="46"/>
      <c r="B3" s="45" t="s">
        <v>285</v>
      </c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D3" t="s">
        <v>283</v>
      </c>
    </row>
    <row r="4" spans="1:30" x14ac:dyDescent="0.3">
      <c r="B4" s="5" t="s">
        <v>286</v>
      </c>
      <c r="AD4">
        <v>0</v>
      </c>
    </row>
    <row r="5" spans="1:30" ht="58.5" customHeight="1" x14ac:dyDescent="0.3">
      <c r="A5" s="39" t="s">
        <v>282</v>
      </c>
      <c r="B5" s="43" t="s">
        <v>281</v>
      </c>
      <c r="C5" s="39" t="s">
        <v>280</v>
      </c>
      <c r="D5" s="39" t="s">
        <v>279</v>
      </c>
      <c r="E5" s="39" t="s">
        <v>278</v>
      </c>
      <c r="F5" s="39" t="s">
        <v>277</v>
      </c>
      <c r="G5" s="39" t="s">
        <v>276</v>
      </c>
      <c r="H5" s="39" t="s">
        <v>275</v>
      </c>
      <c r="I5" s="39" t="s">
        <v>274</v>
      </c>
      <c r="J5" s="39" t="s">
        <v>273</v>
      </c>
      <c r="K5" s="39" t="s">
        <v>272</v>
      </c>
      <c r="L5" s="42" t="s">
        <v>271</v>
      </c>
      <c r="M5" s="42" t="s">
        <v>270</v>
      </c>
      <c r="N5" s="39" t="s">
        <v>269</v>
      </c>
      <c r="O5" s="39" t="s">
        <v>268</v>
      </c>
      <c r="P5" s="39" t="s">
        <v>267</v>
      </c>
      <c r="Q5" s="39" t="s">
        <v>266</v>
      </c>
      <c r="R5" s="39" t="s">
        <v>265</v>
      </c>
      <c r="S5" s="39" t="s">
        <v>264</v>
      </c>
      <c r="T5" s="41" t="s">
        <v>263</v>
      </c>
      <c r="U5" s="38" t="s">
        <v>262</v>
      </c>
      <c r="V5" s="40" t="s">
        <v>261</v>
      </c>
      <c r="W5" s="38" t="s">
        <v>260</v>
      </c>
      <c r="X5" s="39" t="s">
        <v>259</v>
      </c>
      <c r="Y5" s="38" t="s">
        <v>258</v>
      </c>
      <c r="Z5" s="38" t="s">
        <v>257</v>
      </c>
      <c r="AA5" s="38" t="s">
        <v>256</v>
      </c>
    </row>
    <row r="6" spans="1:30" ht="17.25" customHeight="1" x14ac:dyDescent="0.3">
      <c r="A6" s="35" t="s">
        <v>255</v>
      </c>
      <c r="B6" s="34" t="s">
        <v>234</v>
      </c>
      <c r="C6" s="32"/>
      <c r="D6" s="32" t="e">
        <f>VLOOKUP(A6,'[1]BDD RH'!$A$9:$W$453,4,FALSE)</f>
        <v>#N/A</v>
      </c>
      <c r="E6" s="32" t="e">
        <f>VLOOKUP(A6,'[1]BDD RH'!$A$9:$W$453,3,FALSE)</f>
        <v>#N/A</v>
      </c>
      <c r="F6" s="32" t="e">
        <f>DATEDIF((VLOOKUP(A6,'[1]BDD RH'!$A$2:$W$485,7,FALSE)),L6,"y")</f>
        <v>#N/A</v>
      </c>
      <c r="G6" s="37" t="s">
        <v>254</v>
      </c>
      <c r="H6" s="32" t="e">
        <f>DATEDIF((VLOOKUP(A6,'[1]BDD RH'!$A$2:$W$485,11,FALSE)),L6,"y")</f>
        <v>#N/A</v>
      </c>
      <c r="I6" s="32" t="e">
        <f>IF(H6&lt;2,"&lt;2",IF(H6&lt;6,"2/5",IF(H6&lt;11,"6/10",IF(H6&lt;16,"11/15",IF(H6&lt;21,"16/20",IF(H6&lt;26,"21/25",IF(H6&gt;25,"26 et plus",FALSE)))))))</f>
        <v>#N/A</v>
      </c>
      <c r="J6" s="22"/>
      <c r="K6" s="1" t="e">
        <f>IF($N$19:$N$585&lt;=3,1,IF($N$19:$N$585&lt;=6,2,IF($N$19:$N$585&lt;=9,3,IF($N$19:$N$585&gt;9,4,FALSE))))</f>
        <v>#VALUE!</v>
      </c>
      <c r="L6" s="33"/>
      <c r="M6" s="33"/>
      <c r="N6" s="32">
        <v>1</v>
      </c>
      <c r="O6" s="32">
        <f>MONTH(M6)</f>
        <v>1</v>
      </c>
      <c r="P6" s="32">
        <v>0</v>
      </c>
      <c r="Q6" s="32">
        <f>IF(O6-N6=0,0,IF(O6-N6=1,NETWORKDAYS(L6,M6,[1]Congés!$D$2:$D$160)-P6,IF(O6-N6=2,NETWORKDAYS(L6,EOMONTH(L6,1),[1]Congés!$D$2:$D$160)-P6,IF(O6-N6=3,NETWORKDAYS(L6,EOMONTH(L6,1),[1]Congés!$D$2:$D$160)-P6))))</f>
        <v>0</v>
      </c>
      <c r="R6" s="32">
        <f>IF(O6-N6&lt;2,0,IF(O6-N6=2,NETWORKDAYS(L6,M6,[1]Congés!$D$2:$D$160)-Q6-P6,IF(O6-N6=3,NETWORKDAYS(L6,EOMONTH(L6,2),[1]Congés!$D$2:$D$160)-Q6-P6)))</f>
        <v>0</v>
      </c>
      <c r="S6" s="32">
        <f>IF(O6-N6&lt;3,0,NETWORKDAYS(L6,M6,[1]Congés!$D$2:$D$160)-R6-Q6-P6)</f>
        <v>0</v>
      </c>
      <c r="T6" s="32">
        <f>NETWORKDAYS(L6,M6,[1]Congés!C$2:C$160)</f>
        <v>0</v>
      </c>
      <c r="U6" s="22" t="s">
        <v>1</v>
      </c>
      <c r="V6" s="33"/>
      <c r="W6" s="32" t="str">
        <f>IF(T6&lt;3,"1) 1 à 2 jours",IF(T6&lt;5,"2) 3 à 4 jours",IF(T6=5,"3) 5 jours",IF(T6&lt;=10,"4) 6 à 10 jours",IF(T6&gt;10,"5) plus de 10 jours")))))</f>
        <v>1) 1 à 2 jours</v>
      </c>
      <c r="X6" s="22"/>
      <c r="Y6" s="22"/>
      <c r="Z6" s="32">
        <f>M6-L6+1</f>
        <v>1</v>
      </c>
      <c r="AA6" s="22"/>
    </row>
    <row r="7" spans="1:30" ht="17.25" customHeight="1" x14ac:dyDescent="0.3">
      <c r="A7" s="35" t="s">
        <v>253</v>
      </c>
      <c r="B7" s="34" t="s">
        <v>234</v>
      </c>
      <c r="C7" s="32" t="e">
        <f>VLOOKUP(A7,'[1]BDD RH'!$A$9:$W$453,16,FALSE)</f>
        <v>#N/A</v>
      </c>
      <c r="D7" s="32" t="e">
        <f>VLOOKUP(A7,'[1]BDD RH'!$A$9:$W$453,4,FALSE)</f>
        <v>#N/A</v>
      </c>
      <c r="E7" s="32" t="e">
        <f>VLOOKUP(A7,'[1]BDD RH'!$A$9:$W$453,3,FALSE)</f>
        <v>#N/A</v>
      </c>
      <c r="F7" s="32" t="e">
        <f>DATEDIF((VLOOKUP(A7,'[1]BDD RH'!$A$2:$W$485,7,FALSE)),L7,"y")</f>
        <v>#N/A</v>
      </c>
      <c r="G7" s="32"/>
      <c r="H7" s="32" t="e">
        <f>DATEDIF((VLOOKUP(A7,'[1]BDD RH'!$A$2:$W$485,11,FALSE)),L7,"y")</f>
        <v>#N/A</v>
      </c>
      <c r="I7" s="32" t="e">
        <f>IF(H7&lt;2,"&lt;2",IF(H7&lt;6,"2/5",IF(H7&lt;11,"6/10",IF(H7&lt;16,"11/15",IF(H7&lt;21,"16/20",IF(H7&lt;26,"21/25",IF(H7&gt;25,"26 et plus",FALSE)))))))</f>
        <v>#N/A</v>
      </c>
      <c r="J7" s="22"/>
      <c r="K7" s="1" t="e">
        <f>IF($N$19:$N$585&lt;=3,1,IF($N$19:$N$585&lt;=6,2,IF($N$19:$N$585&lt;=9,3,IF($N$19:$N$585&gt;9,4,FALSE))))</f>
        <v>#VALUE!</v>
      </c>
      <c r="L7" s="33"/>
      <c r="M7" s="33"/>
      <c r="N7" s="32">
        <v>2</v>
      </c>
      <c r="O7" s="32">
        <f>MONTH(M7)</f>
        <v>1</v>
      </c>
      <c r="P7" s="32">
        <v>0</v>
      </c>
      <c r="Q7" s="32" t="b">
        <f>IF(O7-N7=0,0,IF(O7-N7=1,NETWORKDAYS(L7,M7,[1]Congés!$D$2:$D$160)-P7,IF(O7-N7=2,NETWORKDAYS(L7,EOMONTH(L7,1),[1]Congés!$D$2:$D$160)-P7,IF(O7-N7=3,NETWORKDAYS(L7,EOMONTH(L7,1),[1]Congés!$D$2:$D$160)-P7))))</f>
        <v>0</v>
      </c>
      <c r="R7" s="32">
        <f>IF(O7-N7&lt;2,0,IF(O7-N7=2,NETWORKDAYS(L7,M7,[1]Congés!$D$2:$D$160)-Q7-P7,IF(O7-N7=3,NETWORKDAYS(L7,EOMONTH(L7,2),[1]Congés!$D$2:$D$160)-Q7-P7)))</f>
        <v>0</v>
      </c>
      <c r="S7" s="32">
        <f>IF(O7-N7&lt;3,0,NETWORKDAYS(L7,M7,[1]Congés!$D$2:$D$160)-R7-Q7-P7)</f>
        <v>0</v>
      </c>
      <c r="T7" s="32">
        <f>NETWORKDAYS(L7,M7,[1]Congés!C$2:C$160)</f>
        <v>0</v>
      </c>
      <c r="U7" s="22" t="s">
        <v>14</v>
      </c>
      <c r="V7" s="33"/>
      <c r="W7" s="32" t="str">
        <f>IF(T7&lt;3,"1) 1 à 2 jours",IF(T7&lt;5,"2) 3 à 4 jours",IF(T7=5,"3) 5 jours",IF(T7&lt;=10,"4) 6 à 10 jours",IF(T7&gt;10,"5) plus de 10 jours")))))</f>
        <v>1) 1 à 2 jours</v>
      </c>
      <c r="X7" s="22"/>
      <c r="Y7" s="22"/>
      <c r="Z7" s="32">
        <f>M7-L7+1</f>
        <v>1</v>
      </c>
      <c r="AA7" s="22"/>
    </row>
    <row r="8" spans="1:30" ht="17.25" customHeight="1" x14ac:dyDescent="0.3">
      <c r="A8" s="35" t="s">
        <v>252</v>
      </c>
      <c r="B8" s="34" t="s">
        <v>234</v>
      </c>
      <c r="C8" s="32" t="e">
        <f>VLOOKUP(A8,'[1]BDD RH'!$A$9:$W$453,16,FALSE)</f>
        <v>#N/A</v>
      </c>
      <c r="D8" s="32" t="e">
        <f>VLOOKUP(A8,'[1]BDD RH'!$A$9:$W$453,4,FALSE)</f>
        <v>#N/A</v>
      </c>
      <c r="E8" s="32" t="e">
        <f>VLOOKUP(A8,'[1]BDD RH'!$A$9:$W$453,3,FALSE)</f>
        <v>#N/A</v>
      </c>
      <c r="F8" s="32" t="e">
        <f>DATEDIF((VLOOKUP(A8,'[1]BDD RH'!$A$2:$W$485,7,FALSE)),L8,"y")</f>
        <v>#N/A</v>
      </c>
      <c r="G8" s="32" t="e">
        <f>IF(F8&lt;=19,"&lt;20",IF(F8&lt;=24,"20-24",IF(F8&lt;=29,"25-29",IF(F8&lt;=34,"30-34",IF(F8&lt;=39,"35-39",IF(F8&lt;=44,"40-44",IF(F8&lt;=49,"45-49",FALSE)))))))*OR(IF(F8&lt;=54,"50-54",IF(F8&lt;=59,"55-59",IF(F8&lt;=64,60-64,IF(F8&lt;=69,"65-69",IF(F8&gt;=70,"70 et plus",FALSE))))))</f>
        <v>#N/A</v>
      </c>
      <c r="H8" s="32" t="e">
        <f>DATEDIF((VLOOKUP(A8,'[1]BDD RH'!$A$2:$W$485,11,FALSE)),L8,"y")</f>
        <v>#N/A</v>
      </c>
      <c r="I8" s="32" t="e">
        <f>IF(H8&lt;2,"&lt;2",IF(H8&lt;6,"2/5",IF(H8&lt;11,"6/10",IF(H8&lt;16,"11/15",IF(H8&lt;21,"16/20",IF(H8&lt;26,"21/25",IF(H8&gt;25,"26 et plus",FALSE)))))))</f>
        <v>#N/A</v>
      </c>
      <c r="J8" s="22"/>
      <c r="K8" s="1" t="e">
        <f>IF($N$19:$N$585&lt;=3,1,IF($N$19:$N$585&lt;=6,2,IF($N$19:$N$585&lt;=9,3,IF($N$19:$N$585&gt;9,4,FALSE))))</f>
        <v>#VALUE!</v>
      </c>
      <c r="L8" s="33"/>
      <c r="M8" s="33"/>
      <c r="N8" s="32">
        <v>3</v>
      </c>
      <c r="O8" s="32">
        <f>MONTH(M8)</f>
        <v>1</v>
      </c>
      <c r="P8" s="32">
        <v>0</v>
      </c>
      <c r="Q8" s="32" t="b">
        <f>IF(O8-N8=0,0,IF(O8-N8=1,NETWORKDAYS(L8,M8,[1]Congés!$D$2:$D$160)-P8,IF(O8-N8=2,NETWORKDAYS(L8,EOMONTH(L8,1),[1]Congés!$D$2:$D$160)-P8,IF(O8-N8=3,NETWORKDAYS(L8,EOMONTH(L8,1),[1]Congés!$D$2:$D$160)-P8))))</f>
        <v>0</v>
      </c>
      <c r="R8" s="32">
        <f>IF(O8-N8&lt;2,0,IF(O8-N8=2,NETWORKDAYS(L8,M8,[1]Congés!$D$2:$D$160)-Q8-P8,IF(O8-N8=3,NETWORKDAYS(L8,EOMONTH(L8,2),[1]Congés!$D$2:$D$160)-Q8-P8)))</f>
        <v>0</v>
      </c>
      <c r="S8" s="32">
        <f>IF(O8-N8&lt;3,0,NETWORKDAYS(L8,M8,[1]Congés!$D$2:$D$160)-R8-Q8-P8)</f>
        <v>0</v>
      </c>
      <c r="T8" s="32">
        <f>NETWORKDAYS(L8,M8,[1]Congés!C$2:C$160)</f>
        <v>0</v>
      </c>
      <c r="U8" s="22" t="s">
        <v>251</v>
      </c>
      <c r="V8" s="33"/>
      <c r="W8" s="32" t="str">
        <f>IF(T8&lt;3,"1) 1 à 2 jours",IF(T8&lt;5,"2) 3 à 4 jours",IF(T8=5,"3) 5 jours",IF(T8&lt;=10,"4) 6 à 10 jours",IF(T8&gt;10,"5) plus de 10 jours")))))</f>
        <v>1) 1 à 2 jours</v>
      </c>
      <c r="X8" s="22"/>
      <c r="Y8" s="36"/>
      <c r="Z8" s="32">
        <f>M8-L8+1</f>
        <v>1</v>
      </c>
      <c r="AA8" s="22"/>
    </row>
    <row r="9" spans="1:30" x14ac:dyDescent="0.3">
      <c r="A9" s="35" t="s">
        <v>249</v>
      </c>
      <c r="B9" s="34" t="s">
        <v>234</v>
      </c>
      <c r="C9" s="32" t="e">
        <f>VLOOKUP(A9,'[1]BDD RH'!$A$9:$W$453,16,FALSE)</f>
        <v>#N/A</v>
      </c>
      <c r="D9" s="32" t="e">
        <f>VLOOKUP(A9,'[1]BDD RH'!$A$9:$W$453,4,FALSE)</f>
        <v>#N/A</v>
      </c>
      <c r="E9" s="32" t="e">
        <f>VLOOKUP(A9,'[1]BDD RH'!$A$9:$W$453,3,FALSE)</f>
        <v>#N/A</v>
      </c>
      <c r="F9" s="32" t="e">
        <f>DATEDIF((VLOOKUP(A9,'[1]BDD RH'!$A$2:$W$485,7,FALSE)),L9,"y")</f>
        <v>#N/A</v>
      </c>
      <c r="G9" s="32" t="e">
        <f>IF(F9&lt;=19,"&lt;20",IF(F9&lt;=24,"20-24",IF(F9&lt;=29,"25-29",IF(F9&lt;=34,"30-34",IF(F9&lt;=39,"35-39",IF(F9&lt;=44,"40-44",IF(F9&lt;=49,"45-49",FALSE)))))))*OR(IF(F9&lt;=54,"50-54",IF(F9&lt;=59,"55-59",IF(F9&lt;=64,60-64,IF(F9&lt;=69,"65-69",IF(F9&gt;=70,"70 et plus",FALSE))))))</f>
        <v>#N/A</v>
      </c>
      <c r="H9" s="32" t="e">
        <f>DATEDIF((VLOOKUP(A9,'[1]BDD RH'!$A$2:$W$485,11,FALSE)),L9,"y")</f>
        <v>#N/A</v>
      </c>
      <c r="I9" s="32" t="e">
        <f>IF(H9&lt;2,"&lt;2",IF(H9&lt;6,"2/5",IF(H9&lt;11,"6/10",IF(H9&lt;16,"11/15",IF(H9&lt;21,"16/20",IF(H9&lt;26,"21/25",IF(H9&gt;25,"26 et plus",FALSE)))))))</f>
        <v>#N/A</v>
      </c>
      <c r="J9" s="22"/>
      <c r="K9" s="1" t="e">
        <f>IF($N$19:$N$585&lt;=3,1,IF($N$19:$N$585&lt;=6,2,IF($N$19:$N$585&lt;=9,3,IF($N$19:$N$585&gt;9,4,FALSE))))</f>
        <v>#VALUE!</v>
      </c>
      <c r="L9" s="33"/>
      <c r="M9" s="33"/>
      <c r="N9" s="32">
        <v>4</v>
      </c>
      <c r="O9" s="32">
        <f>MONTH(M9)</f>
        <v>1</v>
      </c>
      <c r="P9" s="32">
        <v>0</v>
      </c>
      <c r="Q9" s="32" t="b">
        <f>IF(O9-N9=0,0,IF(O9-N9=1,NETWORKDAYS(L9,M9,[1]Congés!$D$2:$D$160)-P9,IF(O9-N9=2,NETWORKDAYS(L9,EOMONTH(L9,1),[1]Congés!$D$2:$D$160)-P9,IF(O9-N9=3,NETWORKDAYS(L9,EOMONTH(L9,1),[1]Congés!$D$2:$D$160)-P9))))</f>
        <v>0</v>
      </c>
      <c r="R9" s="32">
        <f>IF(O9-N9&lt;2,0,IF(O9-N9=2,NETWORKDAYS(L9,M9,[1]Congés!$D$2:$D$160)-Q9-P9,IF(O9-N9=3,NETWORKDAYS(L9,EOMONTH(L9,2),[1]Congés!$D$2:$D$160)-Q9-P9)))</f>
        <v>0</v>
      </c>
      <c r="S9" s="32">
        <f>IF(O9-N9&lt;3,0,NETWORKDAYS(L9,M9,[1]Congés!$D$2:$D$160)-R9-Q9-P9)</f>
        <v>0</v>
      </c>
      <c r="T9" s="32">
        <f>NETWORKDAYS(L9,M9,[1]Congés!C$2:C$160)</f>
        <v>0</v>
      </c>
      <c r="U9" s="22" t="s">
        <v>250</v>
      </c>
      <c r="V9" s="33"/>
      <c r="W9" s="32" t="str">
        <f>IF(T9&lt;3,"1) 1 à 2 jours",IF(T9&lt;5,"2) 3 à 4 jours",IF(T9=5,"3) 5 jours",IF(T9&lt;=10,"4) 6 à 10 jours",IF(T9&gt;10,"5) plus de 10 jours")))))</f>
        <v>1) 1 à 2 jours</v>
      </c>
      <c r="X9" s="22"/>
      <c r="Y9" s="22"/>
      <c r="Z9" s="32">
        <f>M9-L9+1</f>
        <v>1</v>
      </c>
      <c r="AA9" s="22"/>
    </row>
    <row r="10" spans="1:30" x14ac:dyDescent="0.3">
      <c r="A10" s="35" t="s">
        <v>249</v>
      </c>
      <c r="B10" s="34" t="s">
        <v>234</v>
      </c>
      <c r="C10" s="32" t="e">
        <f>VLOOKUP(A10,'[1]BDD RH'!$A$9:$W$453,16,FALSE)</f>
        <v>#N/A</v>
      </c>
      <c r="D10" s="32" t="e">
        <f>VLOOKUP(A10,'[1]BDD RH'!$A$9:$W$453,4,FALSE)</f>
        <v>#N/A</v>
      </c>
      <c r="E10" s="32" t="e">
        <f>VLOOKUP(A10,'[1]BDD RH'!$A$9:$W$453,3,FALSE)</f>
        <v>#N/A</v>
      </c>
      <c r="F10" s="32" t="e">
        <f>DATEDIF((VLOOKUP(A10,'[1]BDD RH'!$A$2:$W$485,7,FALSE)),L10,"y")</f>
        <v>#N/A</v>
      </c>
      <c r="G10" s="32" t="e">
        <f>IF(F10&lt;=19,"&lt;20",IF(F10&lt;=24,"20-24",IF(F10&lt;=29,"25-29",IF(F10&lt;=34,"30-34",IF(F10&lt;=39,"35-39",IF(F10&lt;=44,"40-44",IF(F10&lt;=49,"45-49",FALSE)))))))*OR(IF(F10&lt;=54,"50-54",IF(F10&lt;=59,"55-59",IF(F10&lt;=64,60-64,IF(F10&lt;=69,"65-69",IF(F10&gt;=70,"70 et plus",FALSE))))))</f>
        <v>#N/A</v>
      </c>
      <c r="H10" s="32" t="e">
        <f>DATEDIF((VLOOKUP(A10,'[1]BDD RH'!$A$2:$W$485,11,FALSE)),L10,"y")</f>
        <v>#N/A</v>
      </c>
      <c r="I10" s="32" t="e">
        <f>IF(H10&lt;2,"&lt;2",IF(H10&lt;6,"2/5",IF(H10&lt;11,"6/10",IF(H10&lt;16,"11/15",IF(H10&lt;21,"16/20",IF(H10&lt;26,"21/25",IF(H10&gt;25,"26 et plus",FALSE)))))))</f>
        <v>#N/A</v>
      </c>
      <c r="J10" s="22"/>
      <c r="K10" s="1" t="e">
        <f>IF($N$19:$N$585&lt;=3,1,IF($N$19:$N$585&lt;=6,2,IF($N$19:$N$585&lt;=9,3,IF($N$19:$N$585&gt;9,4,FALSE))))</f>
        <v>#VALUE!</v>
      </c>
      <c r="L10" s="33"/>
      <c r="M10" s="33"/>
      <c r="N10" s="32">
        <v>5</v>
      </c>
      <c r="O10" s="32">
        <f>MONTH(M10)</f>
        <v>1</v>
      </c>
      <c r="P10" s="32">
        <v>0</v>
      </c>
      <c r="Q10" s="32" t="b">
        <f>IF(O10-N10=0,0,IF(O10-N10=1,NETWORKDAYS(L10,M10,[1]Congés!$D$2:$D$160)-P10,IF(O10-N10=2,NETWORKDAYS(L10,EOMONTH(L10,1),[1]Congés!$D$2:$D$160)-P10,IF(O10-N10=3,NETWORKDAYS(L10,EOMONTH(L10,1),[1]Congés!$D$2:$D$160)-P10))))</f>
        <v>0</v>
      </c>
      <c r="R10" s="32">
        <f>IF(O10-N10&lt;2,0,IF(O10-N10=2,NETWORKDAYS(L10,M10,[1]Congés!$D$2:$D$160)-Q10-P10,IF(O10-N10=3,NETWORKDAYS(L10,EOMONTH(L10,2),[1]Congés!$D$2:$D$160)-Q10-P10)))</f>
        <v>0</v>
      </c>
      <c r="S10" s="32">
        <f>IF(O10-N10&lt;3,0,NETWORKDAYS(L10,M10,[1]Congés!$D$2:$D$160)-R10-Q10-P10)</f>
        <v>0</v>
      </c>
      <c r="T10" s="32">
        <f>NETWORKDAYS(L10,M10,[1]Congés!C$2:C$160)</f>
        <v>0</v>
      </c>
      <c r="U10" s="22" t="s">
        <v>248</v>
      </c>
      <c r="V10" s="33"/>
      <c r="W10" s="32" t="str">
        <f>IF(T10&lt;3,"1) 1 à 2 jours",IF(T10&lt;5,"2) 3 à 4 jours",IF(T10=5,"3) 5 jours",IF(T10&lt;=10,"4) 6 à 10 jours",IF(T10&gt;10,"5) plus de 10 jours")))))</f>
        <v>1) 1 à 2 jours</v>
      </c>
      <c r="X10" s="22"/>
      <c r="Y10" s="22"/>
      <c r="Z10" s="32">
        <f>M10-L10+1</f>
        <v>1</v>
      </c>
      <c r="AA10" s="22"/>
    </row>
    <row r="11" spans="1:30" x14ac:dyDescent="0.3">
      <c r="A11" s="35" t="s">
        <v>247</v>
      </c>
      <c r="B11" s="34" t="s">
        <v>234</v>
      </c>
      <c r="C11" s="32" t="e">
        <f>VLOOKUP(A11,'[1]BDD RH'!$A$9:$W$453,16,FALSE)</f>
        <v>#N/A</v>
      </c>
      <c r="D11" s="32" t="e">
        <f>VLOOKUP(A11,'[1]BDD RH'!$A$9:$W$453,4,FALSE)</f>
        <v>#N/A</v>
      </c>
      <c r="E11" s="32" t="e">
        <f>VLOOKUP(A11,'[1]BDD RH'!$A$9:$W$453,3,FALSE)</f>
        <v>#N/A</v>
      </c>
      <c r="F11" s="32" t="e">
        <f>DATEDIF((VLOOKUP(A11,'[1]BDD RH'!$A$2:$W$485,7,FALSE)),L11,"y")</f>
        <v>#N/A</v>
      </c>
      <c r="G11" s="32" t="e">
        <f>IF(F11&lt;=19,"&lt;20",IF(F11&lt;=24,"20-24",IF(F11&lt;=29,"25-29",IF(F11&lt;=34,"30-34",IF(F11&lt;=39,"35-39",IF(F11&lt;=44,"40-44",IF(F11&lt;=49,"45-49",FALSE)))))))*OR(IF(F11&lt;=54,"50-54",IF(F11&lt;=59,"55-59",IF(F11&lt;=64,60-64,IF(F11&lt;=69,"65-69",IF(F11&gt;=70,"70 et plus",FALSE))))))</f>
        <v>#N/A</v>
      </c>
      <c r="H11" s="32" t="e">
        <f>DATEDIF((VLOOKUP(A11,'[1]BDD RH'!$A$2:$W$485,11,FALSE)),L11,"y")</f>
        <v>#N/A</v>
      </c>
      <c r="I11" s="32" t="e">
        <f>IF(H11&lt;2,"&lt;2",IF(H11&lt;6,"2/5",IF(H11&lt;11,"6/10",IF(H11&lt;16,"11/15",IF(H11&lt;21,"16/20",IF(H11&lt;26,"21/25",IF(H11&gt;25,"26 et plus",FALSE)))))))</f>
        <v>#N/A</v>
      </c>
      <c r="J11" s="22"/>
      <c r="K11" s="1" t="e">
        <f>IF($N$19:$N$585&lt;=3,1,IF($N$19:$N$585&lt;=6,2,IF($N$19:$N$585&lt;=9,3,IF($N$19:$N$585&gt;9,4,FALSE))))</f>
        <v>#VALUE!</v>
      </c>
      <c r="L11" s="33"/>
      <c r="M11" s="33"/>
      <c r="N11" s="32">
        <v>5</v>
      </c>
      <c r="O11" s="32">
        <f>MONTH(M11)</f>
        <v>1</v>
      </c>
      <c r="P11" s="32">
        <v>0</v>
      </c>
      <c r="Q11" s="32" t="b">
        <f>IF(O11-N11=0,0,IF(O11-N11=1,NETWORKDAYS(L11,M11,[1]Congés!$D$2:$D$160)-P11,IF(O11-N11=2,NETWORKDAYS(L11,EOMONTH(L11,1),[1]Congés!$D$2:$D$160)-P11,IF(O11-N11=3,NETWORKDAYS(L11,EOMONTH(L11,1),[1]Congés!$D$2:$D$160)-P11))))</f>
        <v>0</v>
      </c>
      <c r="R11" s="32">
        <f>IF(O11-N11&lt;2,0,IF(O11-N11=2,NETWORKDAYS(L11,M11,[1]Congés!$D$2:$D$160)-Q11-P11,IF(O11-N11=3,NETWORKDAYS(L11,EOMONTH(L11,2),[1]Congés!$D$2:$D$160)-Q11-P11)))</f>
        <v>0</v>
      </c>
      <c r="S11" s="32">
        <f>IF(O11-N11&lt;3,0,NETWORKDAYS(L11,M11,[1]Congés!$D$2:$D$160)-R11-Q11-P11)</f>
        <v>0</v>
      </c>
      <c r="T11" s="32">
        <f>NETWORKDAYS(L11,M11,[1]Congés!C$2:C$160)</f>
        <v>0</v>
      </c>
      <c r="U11" s="22" t="s">
        <v>85</v>
      </c>
      <c r="V11" s="33"/>
      <c r="W11" s="32" t="str">
        <f>IF(T11&lt;3,"1) 1 à 2 jours",IF(T11&lt;5,"2) 3 à 4 jours",IF(T11=5,"3) 5 jours",IF(T11&lt;=10,"4) 6 à 10 jours",IF(T11&gt;10,"5) plus de 10 jours")))))</f>
        <v>1) 1 à 2 jours</v>
      </c>
      <c r="X11" s="22"/>
      <c r="Y11" s="22"/>
      <c r="Z11" s="32">
        <f>M11-L11+1</f>
        <v>1</v>
      </c>
      <c r="AA11" s="22"/>
    </row>
    <row r="12" spans="1:30" x14ac:dyDescent="0.3">
      <c r="A12" s="35" t="s">
        <v>246</v>
      </c>
      <c r="B12" s="34" t="s">
        <v>234</v>
      </c>
      <c r="C12" s="32" t="e">
        <f>VLOOKUP(A12,'[1]BDD RH'!$A$9:$W$453,16,FALSE)</f>
        <v>#N/A</v>
      </c>
      <c r="D12" s="32" t="e">
        <f>VLOOKUP(A12,'[1]BDD RH'!$A$9:$W$453,4,FALSE)</f>
        <v>#N/A</v>
      </c>
      <c r="E12" s="32" t="e">
        <f>VLOOKUP(A12,'[1]BDD RH'!$A$9:$W$453,3,FALSE)</f>
        <v>#N/A</v>
      </c>
      <c r="F12" s="32" t="e">
        <f>DATEDIF((VLOOKUP(A12,'[1]BDD RH'!$A$2:$W$485,7,FALSE)),L12,"y")</f>
        <v>#N/A</v>
      </c>
      <c r="G12" s="32" t="e">
        <f>IF(F12&lt;=19,"&lt;20",IF(F12&lt;=24,"20-24",IF(F12&lt;=29,"25-29",IF(F12&lt;=34,"30-34",IF(F12&lt;=39,"35-39",IF(F12&lt;=44,"40-44",IF(F12&lt;=49,"45-49",FALSE)))))))*AND(IF(F12&lt;=54,"50-54",IF(F12&lt;=59,"55-59",IF(F12&lt;=64,60-64,IF(F12&lt;=69,"65-69",IF(F12&gt;=70,"70 et plus",FALSE))))))</f>
        <v>#N/A</v>
      </c>
      <c r="H12" s="32" t="e">
        <f>DATEDIF((VLOOKUP(A12,'[1]BDD RH'!$A$2:$W$485,11,FALSE)),L12,"y")</f>
        <v>#N/A</v>
      </c>
      <c r="I12" s="32" t="e">
        <f>IF(H12&lt;2,"&lt;2",IF(H12&lt;6,"2/5",IF(H12&lt;11,"6/10",IF(H12&lt;16,"11/15",IF(H12&lt;21,"16/20",IF(H12&lt;26,"21/25",IF(H12&gt;25,"26 et plus",FALSE)))))))</f>
        <v>#N/A</v>
      </c>
      <c r="J12" s="22"/>
      <c r="K12" s="1" t="e">
        <f>IF($N$19:$N$585&lt;=3,1,IF($N$19:$N$585&lt;=6,2,IF($N$19:$N$585&lt;=9,3,IF($N$19:$N$585&gt;9,4,FALSE))))</f>
        <v>#VALUE!</v>
      </c>
      <c r="L12" s="33"/>
      <c r="M12" s="33"/>
      <c r="N12" s="32">
        <v>6</v>
      </c>
      <c r="O12" s="32">
        <f>MONTH(M12)</f>
        <v>1</v>
      </c>
      <c r="P12" s="32">
        <v>0</v>
      </c>
      <c r="Q12" s="32" t="b">
        <f>IF(O12-N12=0,0,IF(O12-N12=1,NETWORKDAYS(L12,M12,[1]Congés!$D$2:$D$160)-P12,IF(O12-N12=2,NETWORKDAYS(L12,EOMONTH(L12,1),[1]Congés!$D$2:$D$160)-P12,IF(O12-N12=3,NETWORKDAYS(L12,EOMONTH(L12,1),[1]Congés!$D$2:$D$160)-P12))))</f>
        <v>0</v>
      </c>
      <c r="R12" s="32">
        <f>IF(O12-N12&lt;2,0,IF(O12-N12=2,NETWORKDAYS(L12,M12,[1]Congés!$D$2:$D$160)-Q12-P12,IF(O12-N12=3,NETWORKDAYS(L12,EOMONTH(L12,2),[1]Congés!$D$2:$D$160)-Q12-P12)))</f>
        <v>0</v>
      </c>
      <c r="S12" s="32">
        <f>IF(O12-N12&lt;3,0,NETWORKDAYS(L12,M12,[1]Congés!$D$2:$D$160)-R12-Q12-P12)</f>
        <v>0</v>
      </c>
      <c r="T12" s="32">
        <f>NETWORKDAYS(L12,M12,[1]Congés!C$2:C$160)</f>
        <v>0</v>
      </c>
      <c r="U12" s="22" t="s">
        <v>245</v>
      </c>
      <c r="V12" s="33"/>
      <c r="W12" s="32" t="str">
        <f>IF(T12&lt;3,"1) 1 à 2 jours",IF(T12&lt;5,"2) 3 à 4 jours",IF(T12=5,"3) 5 jours",IF(T12&lt;=10,"4) 6 à 10 jours",IF(T12&gt;10,"5) plus de 10 jours")))))</f>
        <v>1) 1 à 2 jours</v>
      </c>
      <c r="X12" s="22"/>
      <c r="Y12" s="22"/>
      <c r="Z12" s="32">
        <f>M12-L12+1</f>
        <v>1</v>
      </c>
      <c r="AA12" s="22"/>
    </row>
    <row r="13" spans="1:30" x14ac:dyDescent="0.3">
      <c r="A13" s="35" t="s">
        <v>244</v>
      </c>
      <c r="B13" s="34" t="s">
        <v>234</v>
      </c>
      <c r="C13" s="32" t="e">
        <f>VLOOKUP(A13,'[1]BDD RH'!$A$9:$W$453,16,FALSE)</f>
        <v>#N/A</v>
      </c>
      <c r="D13" s="32" t="e">
        <f>VLOOKUP(A13,'[1]BDD RH'!$A$9:$W$453,4,FALSE)</f>
        <v>#N/A</v>
      </c>
      <c r="E13" s="32" t="e">
        <f>VLOOKUP(A13,'[1]BDD RH'!$A$9:$W$453,3,FALSE)</f>
        <v>#N/A</v>
      </c>
      <c r="F13" s="32" t="e">
        <f>DATEDIF((VLOOKUP(A13,'[1]BDD RH'!$A$2:$W$485,7,FALSE)),L13,"y")</f>
        <v>#N/A</v>
      </c>
      <c r="G13" s="32" t="e">
        <f>IF(F13&lt;=19,"&lt;20",IF(F13&lt;=24,"20-24",IF(F13&lt;=29,"25-29",IF(F13&lt;=34,"30-34",IF(F13&lt;=39,"35-39",IF(F13&lt;=44,"40-44",IF(F13&lt;=49,"45-49",FALSE)))))))*OR(IF(F13&lt;=54,"50-54",IF(F13&lt;=59,"55-59",IF(F13&lt;=64,60-64,IF(F13&lt;=69,"65-69",IF(F13&gt;=70,"70 et plus",FALSE))))))</f>
        <v>#N/A</v>
      </c>
      <c r="H13" s="32" t="e">
        <f>DATEDIF((VLOOKUP(A13,'[1]BDD RH'!$A$2:$W$485,11,FALSE)),L13,"y")</f>
        <v>#N/A</v>
      </c>
      <c r="I13" s="32" t="e">
        <f>IF(H13&lt;2,"&lt;2",IF(H13&lt;6,"2/5",IF(H13&lt;11,"6/10",IF(H13&lt;16,"11/15",IF(H13&lt;21,"16/20",IF(H13&lt;26,"21/25",IF(H13&gt;25,"26 et plus",FALSE)))))))</f>
        <v>#N/A</v>
      </c>
      <c r="J13" s="22"/>
      <c r="K13" s="1" t="e">
        <f>IF($N$19:$N$585&lt;=3,1,IF($N$19:$N$585&lt;=6,2,IF($N$19:$N$585&lt;=9,3,IF($N$19:$N$585&gt;9,4,FALSE))))</f>
        <v>#VALUE!</v>
      </c>
      <c r="L13" s="33"/>
      <c r="M13" s="33"/>
      <c r="N13" s="32">
        <v>7</v>
      </c>
      <c r="O13" s="32">
        <f>MONTH(M13)</f>
        <v>1</v>
      </c>
      <c r="P13" s="32">
        <v>0</v>
      </c>
      <c r="Q13" s="32" t="b">
        <f>IF(O13-N13=0,0,IF(O13-N13=1,NETWORKDAYS(L13,M13,[1]Congés!$D$2:$D$160)-P13,IF(O13-N13=2,NETWORKDAYS(L13,EOMONTH(L13,1),[1]Congés!$D$2:$D$160)-P13,IF(O13-N13=3,NETWORKDAYS(L13,EOMONTH(L13,1),[1]Congés!$D$2:$D$160)-P13))))</f>
        <v>0</v>
      </c>
      <c r="R13" s="32">
        <f>IF(O13-N13&lt;2,0,IF(O13-N13=2,NETWORKDAYS(L13,M13,[1]Congés!$D$2:$D$160)-Q13-P13,IF(O13-N13=3,NETWORKDAYS(L13,EOMONTH(L13,2),[1]Congés!$D$2:$D$160)-Q13-P13)))</f>
        <v>0</v>
      </c>
      <c r="S13" s="32">
        <f>IF(O13-N13&lt;3,0,NETWORKDAYS(L13,M13,[1]Congés!$D$2:$D$160)-R13-Q13-P13)</f>
        <v>0</v>
      </c>
      <c r="T13" s="32">
        <f>NETWORKDAYS(L13,M13,[1]Congés!C$2:C$160)</f>
        <v>0</v>
      </c>
      <c r="U13" s="22" t="s">
        <v>243</v>
      </c>
      <c r="V13" s="33"/>
      <c r="W13" s="32" t="str">
        <f>IF(T13&lt;3,"1) 1 à 2 jours",IF(T13&lt;5,"2) 3 à 4 jours",IF(T13=5,"3) 5 jours",IF(T13&lt;=10,"4) 6 à 10 jours",IF(T13&gt;10,"5) plus de 10 jours")))))</f>
        <v>1) 1 à 2 jours</v>
      </c>
      <c r="X13" s="22"/>
      <c r="Y13" s="22"/>
      <c r="Z13" s="32">
        <f>M13-L13+1</f>
        <v>1</v>
      </c>
      <c r="AA13" s="22"/>
    </row>
    <row r="14" spans="1:30" x14ac:dyDescent="0.3">
      <c r="A14" s="35" t="s">
        <v>242</v>
      </c>
      <c r="B14" s="34" t="s">
        <v>234</v>
      </c>
      <c r="C14" s="32" t="e">
        <f>VLOOKUP(A14,'[1]BDD RH'!$A$9:$W$453,16,FALSE)</f>
        <v>#N/A</v>
      </c>
      <c r="D14" s="32" t="e">
        <f>VLOOKUP(A14,'[1]BDD RH'!$A$9:$W$453,4,FALSE)</f>
        <v>#N/A</v>
      </c>
      <c r="E14" s="32" t="e">
        <f>VLOOKUP(A14,'[1]BDD RH'!$A$9:$W$453,3,FALSE)</f>
        <v>#N/A</v>
      </c>
      <c r="F14" s="32" t="e">
        <f>DATEDIF((VLOOKUP(A14,'[1]BDD RH'!$A$2:$W$485,7,FALSE)),L14,"y")</f>
        <v>#N/A</v>
      </c>
      <c r="G14" s="32" t="e">
        <f>IF(F14&lt;=19,"&lt;20",IF(F14&lt;=24,"20-24",IF(F14&lt;=29,"25-29",IF(F14&lt;=34,"30-34",IF(F14&lt;=39,"35-39",IF(F14&lt;=44,"40-44",IF(F14&lt;=49,"45-49",FALSE)))))))*OR(IF(F14&lt;=54,"50-54",IF(F14&lt;=59,"55-59",IF(F14&lt;=64,60-64,IF(F14&lt;=69,"65-69",IF(F14&gt;=70,"70 et plus",FALSE))))))</f>
        <v>#N/A</v>
      </c>
      <c r="H14" s="32" t="e">
        <f>DATEDIF((VLOOKUP(A14,'[1]BDD RH'!$A$2:$W$485,11,FALSE)),L14,"y")</f>
        <v>#N/A</v>
      </c>
      <c r="I14" s="32" t="e">
        <f>IF(H14&lt;2,"&lt;2",IF(H14&lt;6,"2/5",IF(H14&lt;11,"6/10",IF(H14&lt;16,"11/15",IF(H14&lt;21,"16/20",IF(H14&lt;26,"21/25",IF(H14&gt;25,"26 et plus",FALSE)))))))</f>
        <v>#N/A</v>
      </c>
      <c r="J14" s="22"/>
      <c r="K14" s="1" t="e">
        <f>IF($N$19:$N$585&lt;=3,1,IF($N$19:$N$585&lt;=6,2,IF($N$19:$N$585&lt;=9,3,IF($N$19:$N$585&gt;9,4,FALSE))))</f>
        <v>#VALUE!</v>
      </c>
      <c r="L14" s="33"/>
      <c r="M14" s="33"/>
      <c r="N14" s="32">
        <v>8</v>
      </c>
      <c r="O14" s="32">
        <f>MONTH(M14)</f>
        <v>1</v>
      </c>
      <c r="P14" s="32">
        <v>0</v>
      </c>
      <c r="Q14" s="32" t="b">
        <f>IF(O14-N14=0,0,IF(O14-N14=1,NETWORKDAYS(L14,M14,[1]Congés!$D$2:$D$160)-P14,IF(O14-N14=2,NETWORKDAYS(L14,EOMONTH(L14,1),[1]Congés!$D$2:$D$160)-P14,IF(O14-N14=3,NETWORKDAYS(L14,EOMONTH(L14,1),[1]Congés!$D$2:$D$160)-P14))))</f>
        <v>0</v>
      </c>
      <c r="R14" s="32">
        <f>IF(O14-N14&lt;2,0,IF(O14-N14=2,NETWORKDAYS(L14,M14,[1]Congés!$D$2:$D$160)-Q14-P14,IF(O14-N14=3,NETWORKDAYS(L14,EOMONTH(L14,2),[1]Congés!$D$2:$D$160)-Q14-P14)))</f>
        <v>0</v>
      </c>
      <c r="S14" s="32">
        <f>IF(O14-N14&lt;3,0,NETWORKDAYS(L14,M14,[1]Congés!$D$2:$D$160)-R14-Q14-P14)</f>
        <v>0</v>
      </c>
      <c r="T14" s="32">
        <f>NETWORKDAYS(L14,M14,[1]Congés!C$2:C$160)</f>
        <v>0</v>
      </c>
      <c r="U14" s="22" t="s">
        <v>241</v>
      </c>
      <c r="V14" s="33"/>
      <c r="W14" s="32" t="str">
        <f>IF(T14&lt;3,"1) 1 à 2 jours",IF(T14&lt;5,"2) 3 à 4 jours",IF(T14=5,"3) 5 jours",IF(T14&lt;=10,"4) 6 à 10 jours",IF(T14&gt;10,"5) plus de 10 jours")))))</f>
        <v>1) 1 à 2 jours</v>
      </c>
      <c r="X14" s="22"/>
      <c r="Y14" s="36"/>
      <c r="Z14" s="32">
        <f>M14-L14+1</f>
        <v>1</v>
      </c>
      <c r="AA14" s="22"/>
    </row>
    <row r="15" spans="1:30" x14ac:dyDescent="0.3">
      <c r="A15" s="35" t="s">
        <v>240</v>
      </c>
      <c r="B15" s="34" t="s">
        <v>234</v>
      </c>
      <c r="C15" s="32" t="e">
        <f>VLOOKUP(A15,'[1]BDD RH'!$A$9:$W$453,16,FALSE)</f>
        <v>#N/A</v>
      </c>
      <c r="D15" s="32" t="e">
        <f>VLOOKUP(A15,'[1]BDD RH'!$A$9:$W$453,4,FALSE)</f>
        <v>#N/A</v>
      </c>
      <c r="E15" s="32" t="e">
        <f>VLOOKUP(A15,'[1]BDD RH'!$A$9:$W$453,3,FALSE)</f>
        <v>#N/A</v>
      </c>
      <c r="F15" s="32" t="e">
        <f>DATEDIF((VLOOKUP(A15,'[1]BDD RH'!$A$2:$W$485,7,FALSE)),L15,"y")</f>
        <v>#N/A</v>
      </c>
      <c r="G15" s="32" t="e">
        <f>IF(F15&lt;=19,"&lt;20",IF(F15&lt;=24,"20-24",IF(F15&lt;=29,"25-29",IF(F15&lt;=34,"30-34",IF(F15&lt;=39,"35-39",IF(F15&lt;=44,"40-44",IF(F15&lt;=49,"45-49",FALSE)))))))*OR(IF(F15&lt;=54,"50-54",IF(F15&lt;=59,"55-59",IF(F15&lt;=64,60-64,IF(F15&lt;=69,"65-69",IF(F15&gt;=70,"70 et plus",FALSE))))))</f>
        <v>#N/A</v>
      </c>
      <c r="H15" s="32" t="e">
        <f>DATEDIF((VLOOKUP(A15,'[1]BDD RH'!$A$2:$W$485,11,FALSE)),L15,"y")</f>
        <v>#N/A</v>
      </c>
      <c r="I15" s="32" t="e">
        <f>IF(H15&lt;2,"&lt;2",IF(H15&lt;6,"2/5",IF(H15&lt;11,"6/10",IF(H15&lt;16,"11/15",IF(H15&lt;21,"16/20",IF(H15&lt;26,"21/25",IF(H15&gt;25,"26 et plus",FALSE)))))))</f>
        <v>#N/A</v>
      </c>
      <c r="J15" s="22"/>
      <c r="K15" s="1" t="e">
        <f>IF($N$19:$N$585&lt;=3,1,IF($N$19:$N$585&lt;=6,2,IF($N$19:$N$585&lt;=9,3,IF($N$19:$N$585&gt;9,4,FALSE))))</f>
        <v>#VALUE!</v>
      </c>
      <c r="L15" s="33"/>
      <c r="M15" s="33"/>
      <c r="N15" s="32">
        <v>9</v>
      </c>
      <c r="O15" s="32">
        <f>MONTH(M15)</f>
        <v>1</v>
      </c>
      <c r="P15" s="32">
        <v>0</v>
      </c>
      <c r="Q15" s="32" t="b">
        <f>IF(O15-N15=0,0,IF(O15-N15=1,NETWORKDAYS(L15,M15,[1]Congés!$D$2:$D$160)-P15,IF(O15-N15=2,NETWORKDAYS(L15,EOMONTH(L15,1),[1]Congés!$D$2:$D$160)-P15,IF(O15-N15=3,NETWORKDAYS(L15,EOMONTH(L15,1),[1]Congés!$D$2:$D$160)-P15))))</f>
        <v>0</v>
      </c>
      <c r="R15" s="32">
        <f>IF(O15-N15&lt;2,0,IF(O15-N15=2,NETWORKDAYS(L15,M15,[1]Congés!$D$2:$D$160)-Q15-P15,IF(O15-N15=3,NETWORKDAYS(L15,EOMONTH(L15,2),[1]Congés!$D$2:$D$160)-Q15-P15)))</f>
        <v>0</v>
      </c>
      <c r="S15" s="32">
        <f>IF(O15-N15&lt;3,0,NETWORKDAYS(L15,M15,[1]Congés!$D$2:$D$160)-R15-Q15-P15)</f>
        <v>0</v>
      </c>
      <c r="T15" s="32">
        <f>NETWORKDAYS(L15,M15,[1]Congés!C$2:C$160)</f>
        <v>0</v>
      </c>
      <c r="U15" s="22" t="s">
        <v>239</v>
      </c>
      <c r="V15" s="33"/>
      <c r="W15" s="32" t="str">
        <f>IF(T15&lt;3,"1) 1 à 2 jours",IF(T15&lt;5,"2) 3 à 4 jours",IF(T15=5,"3) 5 jours",IF(T15&lt;=10,"4) 6 à 10 jours",IF(T15&gt;10,"5) plus de 10 jours")))))</f>
        <v>1) 1 à 2 jours</v>
      </c>
      <c r="X15" s="22"/>
      <c r="Y15" s="22"/>
      <c r="Z15" s="32">
        <f>M15-L15+1</f>
        <v>1</v>
      </c>
      <c r="AA15" s="22" t="s">
        <v>238</v>
      </c>
    </row>
    <row r="16" spans="1:30" x14ac:dyDescent="0.3">
      <c r="A16" s="35" t="s">
        <v>237</v>
      </c>
      <c r="B16" s="34" t="s">
        <v>234</v>
      </c>
      <c r="C16" s="32" t="e">
        <f>VLOOKUP(A16,'[1]BDD RH'!$A$9:$W$453,16,FALSE)</f>
        <v>#N/A</v>
      </c>
      <c r="D16" s="32" t="e">
        <f>VLOOKUP(A16,'[1]BDD RH'!$A$9:$W$453,4,FALSE)</f>
        <v>#N/A</v>
      </c>
      <c r="E16" s="32" t="e">
        <f>VLOOKUP(A16,'[1]BDD RH'!$A$9:$W$453,3,FALSE)</f>
        <v>#N/A</v>
      </c>
      <c r="F16" s="32" t="e">
        <f>DATEDIF((VLOOKUP(A16,'[1]BDD RH'!$A$2:$W$485,7,FALSE)),L16,"y")</f>
        <v>#N/A</v>
      </c>
      <c r="G16" s="32" t="e">
        <f>IF(F16&lt;=19,"&lt;20",IF(F16&lt;=24,"20-24",IF(F16&lt;=29,"25-29",IF(F16&lt;=34,"30-34",IF(F16&lt;=39,"35-39",IF(F16&lt;=44,"40-44",IF(F16&lt;=49,"45-49",FALSE)))))))*OR(IF(F16&lt;=54,"50-54",IF(F16&lt;=59,"55-59",IF(F16&lt;=64,60-64,IF(F16&lt;=69,"65-69",IF(F16&gt;=70,"70 et plus",FALSE))))))</f>
        <v>#N/A</v>
      </c>
      <c r="H16" s="32" t="e">
        <f>DATEDIF((VLOOKUP(A16,'[1]BDD RH'!$A$2:$W$485,11,FALSE)),L16,"y")</f>
        <v>#N/A</v>
      </c>
      <c r="I16" s="32" t="e">
        <f>IF(H16&lt;2,"&lt;2",IF(H16&lt;6,"2/5",IF(H16&lt;11,"6/10",IF(H16&lt;16,"11/15",IF(H16&lt;21,"16/20",IF(H16&lt;26,"21/25",IF(H16&gt;25,"26 et plus",FALSE)))))))</f>
        <v>#N/A</v>
      </c>
      <c r="J16" s="22"/>
      <c r="K16" s="1" t="e">
        <f>IF($N$19:$N$585&lt;=3,1,IF($N$19:$N$585&lt;=6,2,IF($N$19:$N$585&lt;=9,3,IF($N$19:$N$585&gt;9,4,FALSE))))</f>
        <v>#VALUE!</v>
      </c>
      <c r="L16" s="33"/>
      <c r="M16" s="33"/>
      <c r="N16" s="32">
        <v>10</v>
      </c>
      <c r="O16" s="32">
        <f>MONTH(M16)</f>
        <v>1</v>
      </c>
      <c r="P16" s="32">
        <v>0</v>
      </c>
      <c r="Q16" s="32" t="b">
        <f>IF(O16-N16=0,0,IF(O16-N16=1,NETWORKDAYS(L16,M16,[1]Congés!$D$2:$D$160)-P16,IF(O16-N16=2,NETWORKDAYS(L16,EOMONTH(L16,1),[1]Congés!$D$2:$D$160)-P16,IF(O16-N16=3,NETWORKDAYS(L16,EOMONTH(L16,1),[1]Congés!$D$2:$D$160)-P16))))</f>
        <v>0</v>
      </c>
      <c r="R16" s="32">
        <f>IF(O16-N16&lt;2,0,IF(O16-N16=2,NETWORKDAYS(L16,M16,[1]Congés!$D$2:$D$160)-Q16-P16,IF(O16-N16=3,NETWORKDAYS(L16,EOMONTH(L16,2),[1]Congés!$D$2:$D$160)-Q16-P16)))</f>
        <v>0</v>
      </c>
      <c r="S16" s="32">
        <f>IF(O16-N16&lt;3,0,NETWORKDAYS(L16,M16,[1]Congés!$D$2:$D$160)-R16-Q16-P16)</f>
        <v>0</v>
      </c>
      <c r="T16" s="32">
        <f>NETWORKDAYS(L16,M16,[1]Congés!C$2:C$160)</f>
        <v>0</v>
      </c>
      <c r="U16" s="22" t="s">
        <v>64</v>
      </c>
      <c r="V16" s="33"/>
      <c r="W16" s="32" t="str">
        <f>IF(T16&lt;3,"1) 1 à 2 jours",IF(T16&lt;5,"2) 3 à 4 jours",IF(T16=5,"3) 5 jours",IF(T16&lt;=10,"4) 6 à 10 jours",IF(T16&gt;10,"5) plus de 10 jours")))))</f>
        <v>1) 1 à 2 jours</v>
      </c>
      <c r="X16" s="22"/>
      <c r="Y16" s="22"/>
      <c r="Z16" s="32">
        <f>M16-L16+1</f>
        <v>1</v>
      </c>
      <c r="AA16" s="22"/>
    </row>
    <row r="17" spans="1:27" x14ac:dyDescent="0.3">
      <c r="A17" s="35" t="s">
        <v>236</v>
      </c>
      <c r="B17" s="34" t="s">
        <v>234</v>
      </c>
      <c r="C17" s="32" t="e">
        <f>VLOOKUP(A17,'[1]BDD RH'!$A$9:$W$453,16,FALSE)</f>
        <v>#N/A</v>
      </c>
      <c r="D17" s="32" t="e">
        <f>VLOOKUP(A17,'[1]BDD RH'!$A$9:$W$453,4,FALSE)</f>
        <v>#N/A</v>
      </c>
      <c r="E17" s="32" t="e">
        <f>VLOOKUP(A17,'[1]BDD RH'!$A$9:$W$453,3,FALSE)</f>
        <v>#N/A</v>
      </c>
      <c r="F17" s="32" t="e">
        <f>DATEDIF((VLOOKUP(A17,'[1]BDD RH'!$A$2:$W$485,7,FALSE)),L17,"y")</f>
        <v>#N/A</v>
      </c>
      <c r="G17" s="32" t="e">
        <f>IF(F17&lt;=19,"&lt;20",IF(F17&lt;=24,"20-24",IF(F17&lt;=29,"25-29",IF(F17&lt;=34,"30-34",IF(F17&lt;=39,"35-39",IF(F17&lt;=44,"40-44",IF(F17&lt;=49,"45-49",FALSE)))))))*OR(IF(F17&lt;=54,"50-54",IF(F17&lt;=59,"55-59",IF(F17&lt;=64,60-64,IF(F17&lt;=69,"65-69",IF(F17&gt;=70,"70 et plus",FALSE))))))</f>
        <v>#N/A</v>
      </c>
      <c r="H17" s="32" t="e">
        <f>DATEDIF((VLOOKUP(A17,'[1]BDD RH'!$A$2:$W$485,11,FALSE)),L17,"y")</f>
        <v>#N/A</v>
      </c>
      <c r="I17" s="32" t="e">
        <f>IF(H17&lt;2,"&lt;2",IF(H17&lt;6,"2/5",IF(H17&lt;11,"6/10",IF(H17&lt;16,"11/15",IF(H17&lt;21,"16/20",IF(H17&lt;26,"21/25",IF(H17&gt;25,"26 et plus",FALSE)))))))</f>
        <v>#N/A</v>
      </c>
      <c r="J17" s="22"/>
      <c r="K17" s="1" t="e">
        <f>IF($N$19:$N$585&lt;=3,1,IF($N$19:$N$585&lt;=6,2,IF($N$19:$N$585&lt;=9,3,IF($N$19:$N$585&gt;9,4,FALSE))))</f>
        <v>#VALUE!</v>
      </c>
      <c r="L17" s="33"/>
      <c r="M17" s="33"/>
      <c r="N17" s="32">
        <v>11</v>
      </c>
      <c r="O17" s="32">
        <f>MONTH(M17)</f>
        <v>1</v>
      </c>
      <c r="P17" s="32">
        <v>0</v>
      </c>
      <c r="Q17" s="32" t="b">
        <f>IF(O17-N17=0,0,IF(O17-N17=1,NETWORKDAYS(L17,M17,[1]Congés!$D$2:$D$160)-P17,IF(O17-N17=2,NETWORKDAYS(L17,EOMONTH(L17,1),[1]Congés!$D$2:$D$160)-P17,IF(O17-N17=3,NETWORKDAYS(L17,EOMONTH(L17,1),[1]Congés!$D$2:$D$160)-P17))))</f>
        <v>0</v>
      </c>
      <c r="R17" s="32">
        <f>IF(O17-N17&lt;2,0,IF(O17-N17=2,NETWORKDAYS(L17,M17,[1]Congés!$D$2:$D$160)-Q17-P17,IF(O17-N17=3,NETWORKDAYS(L17,EOMONTH(L17,2),[1]Congés!$D$2:$D$160)-Q17-P17)))</f>
        <v>0</v>
      </c>
      <c r="S17" s="32">
        <f>IF(O17-N17&lt;3,0,NETWORKDAYS(L17,M17,[1]Congés!$D$2:$D$160)-R17-Q17-P17)</f>
        <v>0</v>
      </c>
      <c r="T17" s="32">
        <f>NETWORKDAYS(L17,M17,[1]Congés!C$2:C$160)</f>
        <v>0</v>
      </c>
      <c r="U17" s="22" t="s">
        <v>50</v>
      </c>
      <c r="V17" s="33"/>
      <c r="W17" s="32" t="str">
        <f>IF(T17&lt;3,"1) 1 à 2 jours",IF(T17&lt;5,"2) 3 à 4 jours",IF(T17=5,"3) 5 jours",IF(T17&lt;=10,"4) 6 à 10 jours",IF(T17&gt;10,"5) plus de 10 jours")))))</f>
        <v>1) 1 à 2 jours</v>
      </c>
      <c r="X17" s="22"/>
      <c r="Y17" s="22"/>
      <c r="Z17" s="32">
        <f>M17-L17+1</f>
        <v>1</v>
      </c>
      <c r="AA17" s="22"/>
    </row>
    <row r="18" spans="1:27" x14ac:dyDescent="0.3">
      <c r="A18" s="35" t="s">
        <v>235</v>
      </c>
      <c r="B18" s="34" t="s">
        <v>234</v>
      </c>
      <c r="C18" s="32" t="e">
        <f>VLOOKUP(A18,'[1]BDD RH'!$A$9:$W$453,16,FALSE)</f>
        <v>#N/A</v>
      </c>
      <c r="D18" s="32" t="e">
        <f>VLOOKUP(A18,'[1]BDD RH'!$A$9:$W$453,4,FALSE)</f>
        <v>#N/A</v>
      </c>
      <c r="E18" s="32" t="e">
        <f>VLOOKUP(A18,'[1]BDD RH'!$A$9:$W$453,3,FALSE)</f>
        <v>#N/A</v>
      </c>
      <c r="F18" s="32" t="e">
        <f>DATEDIF((VLOOKUP(A18,'[1]BDD RH'!$A$2:$W$485,7,FALSE)),L18,"y")</f>
        <v>#N/A</v>
      </c>
      <c r="G18" s="32" t="e">
        <f>IF(F18&lt;=19,"&lt;20",IF(F18&lt;=24,"20-24",IF(F18&lt;=29,"25-29",IF(F18&lt;=34,"30-34",IF(F18&lt;=39,"35-39",IF(F18&lt;=44,"40-44",IF(F18&lt;=49,"45-49",FALSE)))))))*OR(IF(F18&lt;=54,"50-54",IF(F18&lt;=59,"55-59",IF(F18&lt;=64,60-64,IF(F18&lt;=69,"65-69",IF(F18&gt;=70,"70 et plus",FALSE))))))</f>
        <v>#N/A</v>
      </c>
      <c r="H18" s="32" t="e">
        <f>DATEDIF((VLOOKUP(A18,'[1]BDD RH'!$A$2:$W$485,11,FALSE)),L18,"y")</f>
        <v>#N/A</v>
      </c>
      <c r="I18" s="32" t="e">
        <f>IF(H18&lt;2,"&lt;2",IF(H18&lt;6,"2/5",IF(H18&lt;11,"6/10",IF(H18&lt;16,"11/15",IF(H18&lt;21,"16/20",IF(H18&lt;26,"21/25",IF(H18&gt;25,"26 et plus",FALSE)))))))</f>
        <v>#N/A</v>
      </c>
      <c r="J18" s="22"/>
      <c r="K18" s="1" t="e">
        <f>IF($N$19:$N$585&lt;=3,1,IF($N$19:$N$585&lt;=6,2,IF($N$19:$N$585&lt;=9,3,IF($N$19:$N$585&gt;9,4,FALSE))))</f>
        <v>#VALUE!</v>
      </c>
      <c r="L18" s="33"/>
      <c r="M18" s="33"/>
      <c r="N18" s="32">
        <v>12</v>
      </c>
      <c r="O18" s="32">
        <f>MONTH(M18)</f>
        <v>1</v>
      </c>
      <c r="P18" s="32">
        <v>0</v>
      </c>
      <c r="Q18" s="32" t="b">
        <f>IF(O18-N18=0,0,IF(O18-N18=1,NETWORKDAYS(L18,M18,[1]Congés!$D$2:$D$160)-P18,IF(O18-N18=2,NETWORKDAYS(L18,EOMONTH(L18,1),[1]Congés!$D$2:$D$160)-P18,IF(O18-N18=3,NETWORKDAYS(L18,EOMONTH(L18,1),[1]Congés!$D$2:$D$160)-P18))))</f>
        <v>0</v>
      </c>
      <c r="R18" s="32">
        <f>IF(O18-N18&lt;2,0,IF(O18-N18=2,NETWORKDAYS(L18,M18,[1]Congés!$D$2:$D$160)-Q18-P18,IF(O18-N18=3,NETWORKDAYS(L18,EOMONTH(L18,2),[1]Congés!$D$2:$D$160)-Q18-P18)))</f>
        <v>0</v>
      </c>
      <c r="S18" s="32">
        <f>IF(O18-N18&lt;3,0,NETWORKDAYS(L18,M18,[1]Congés!$D$2:$D$160)-R18-Q18-P18)</f>
        <v>0</v>
      </c>
      <c r="T18" s="32">
        <f>NETWORKDAYS(L18,M18,[1]Congés!C$2:C$160)</f>
        <v>0</v>
      </c>
      <c r="U18" s="22" t="s">
        <v>1</v>
      </c>
      <c r="V18" s="33"/>
      <c r="W18" s="32" t="str">
        <f>IF(T18&lt;3,"1) 1 à 2 jours",IF(T18&lt;5,"2) 3 à 4 jours",IF(T18=5,"3) 5 jours",IF(T18&lt;=10,"4) 6 à 10 jours",IF(T18&gt;10,"5) plus de 10 jours")))))</f>
        <v>1) 1 à 2 jours</v>
      </c>
      <c r="X18" s="22"/>
      <c r="Y18" s="22"/>
      <c r="Z18" s="32">
        <f>M18-L18+1</f>
        <v>1</v>
      </c>
      <c r="AA18" s="22"/>
    </row>
    <row r="19" spans="1:27" x14ac:dyDescent="0.3">
      <c r="A19" s="1">
        <v>16737</v>
      </c>
      <c r="B19" s="8"/>
      <c r="C19" s="7" t="str">
        <f>VLOOKUP(A19,'[1]BDD RH'!$A$9:$W$453,16,FALSE)</f>
        <v>Evercalf</v>
      </c>
      <c r="D19" s="7" t="str">
        <f>VLOOKUP(A19,'[1]BDD RH'!$A$9:$W$453,4,FALSE)</f>
        <v>t</v>
      </c>
      <c r="E19" s="7" t="str">
        <f>VLOOKUP(A19,'[1]BDD RH'!$A$9:$W$453,3,FALSE)</f>
        <v>F</v>
      </c>
      <c r="F19" s="7">
        <f>DATEDIF((VLOOKUP(A19,'[1]BDD RH'!$A$2:$W$485,7,FALSE)),L19,"y")</f>
        <v>41</v>
      </c>
      <c r="G19" s="7" t="str">
        <f>IF(F19&lt;=20,"&lt;=20",IF(F19&lt;=30,"21/30",IF(F19&lt;=40,"31/40",IF(F19&lt;=50,"41/50",IF(F19&lt;=60,"51/60",IF(F19&gt;60,"61 et plus",FALSE))))))</f>
        <v>41/50</v>
      </c>
      <c r="H19" s="7">
        <f>DATEDIF((VLOOKUP(A19,'[1]BDD RH'!$A$2:$W$485,11,FALSE)),L19,"y")</f>
        <v>9</v>
      </c>
      <c r="I19" s="7" t="str">
        <f>IF(H19&lt;2,"&lt;2",IF(H19&lt;6,"2/5",IF(H19&lt;11,"6/10",IF(H19&lt;16,"11/15",IF(H19&lt;21,"16/20",IF(H19&lt;26,"21/25",IF(H19&gt;25,"26 et plus",FALSE)))))))</f>
        <v>6/10</v>
      </c>
      <c r="J19" s="1" t="s">
        <v>233</v>
      </c>
      <c r="K19" s="1">
        <f>IF($N$19:$N$585&lt;=3,1,IF($N$19:$N$585&lt;=6,2,IF($N$19:$N$585&lt;=9,3,IF($N$19:$N$585&gt;9,4,FALSE))))</f>
        <v>1</v>
      </c>
      <c r="L19" s="4">
        <v>42370</v>
      </c>
      <c r="M19" s="4">
        <v>42372</v>
      </c>
      <c r="N19" s="7">
        <f>MONTH(L19)</f>
        <v>1</v>
      </c>
      <c r="O19" s="7">
        <f>MONTH(M19)</f>
        <v>1</v>
      </c>
      <c r="P19" s="7">
        <f>IF(O19-N19=0,NETWORKDAYS(L19,M19,[1]Congés!$D$2:$D$26),NETWORKDAYS(L19,EOMONTH(L19,0),[1]Congés!$D$2:$D$26))</f>
        <v>1</v>
      </c>
      <c r="Q19" s="7">
        <f>IF(O19-N19=0,0,IF(O19-N19=1,NETWORKDAYS(L19,M19,[1]Congés!$D$2:$D$160)-P19,IF(O19-N19=2,NETWORKDAYS(L19,EOMONTH(L19,1),[1]Congés!$D$2:$D$160)-P19,IF(O19-N19=3,NETWORKDAYS(L19,EOMONTH(L19,1),[1]Congés!$D$2:$D$160)-P19))))</f>
        <v>0</v>
      </c>
      <c r="R19" s="7">
        <f>IF(O19-N19&lt;2,0,IF(O19-N19=2,NETWORKDAYS(L19,M19,[1]Congés!$D$2:$D$160)-Q19-P19,IF(O19-N19=3,NETWORKDAYS(L19,EOMONTH(L19,2),[1]Congés!$D$2:$D$160)-Q19-P19)))</f>
        <v>0</v>
      </c>
      <c r="S19" s="7">
        <f>IF(O19-N19&lt;3,0,NETWORKDAYS(L19,M19,[1]Congés!$D$2:$D$160)-R19-Q19-P19)</f>
        <v>0</v>
      </c>
      <c r="T19" s="7">
        <f>NETWORKDAYS(L19,M19,[1]Congés!C$2:C$160)</f>
        <v>0</v>
      </c>
      <c r="U19" t="s">
        <v>64</v>
      </c>
      <c r="V19" s="2">
        <v>42254</v>
      </c>
      <c r="W19" s="6" t="str">
        <f>IF(T19&lt;3,"1) 1 à 2 jours",IF(T19&lt;5,"2) 3 à 4 jours",IF(T19=5,"3) 5 jours",IF(T19&lt;=10,"4) 6 à 10 jours",IF(T19&gt;10,"5) plus de 10 jours")))))</f>
        <v>1) 1 à 2 jours</v>
      </c>
      <c r="X19" t="s">
        <v>57</v>
      </c>
      <c r="Y19" s="20">
        <v>42402</v>
      </c>
      <c r="Z19" s="6">
        <f>M19-L19+1</f>
        <v>3</v>
      </c>
    </row>
    <row r="20" spans="1:27" x14ac:dyDescent="0.3">
      <c r="A20" s="1">
        <v>16737</v>
      </c>
      <c r="B20" s="8"/>
      <c r="C20" s="7" t="str">
        <f>VLOOKUP(A20,'[1]BDD RH'!$A$9:$W$453,16,FALSE)</f>
        <v>Evercalf</v>
      </c>
      <c r="D20" s="7" t="str">
        <f>VLOOKUP(A20,'[1]BDD RH'!$A$9:$W$453,4,FALSE)</f>
        <v>t</v>
      </c>
      <c r="E20" s="7" t="str">
        <f>VLOOKUP(A20,'[1]BDD RH'!$A$9:$W$453,3,FALSE)</f>
        <v>F</v>
      </c>
      <c r="F20" s="7">
        <f>DATEDIF((VLOOKUP(A20,'[1]BDD RH'!$A$2:$W$485,7,FALSE)),L20,"y")</f>
        <v>41</v>
      </c>
      <c r="G20" s="7" t="str">
        <f>IF(F20&lt;=20,"&lt;=20",IF(F20&lt;=30,"21/30",IF(F20&lt;=40,"31/40",IF(F20&lt;=50,"41/50",IF(F20&lt;=60,"51/60",IF(F20&gt;60,"61 et plus",FALSE))))))</f>
        <v>41/50</v>
      </c>
      <c r="H20" s="7">
        <f>DATEDIF((VLOOKUP(A20,'[1]BDD RH'!$A$2:$W$485,11,FALSE)),L20,"y")</f>
        <v>9</v>
      </c>
      <c r="I20" s="7" t="str">
        <f>IF(H20&lt;2,"&lt;2",IF(H20&lt;6,"2/5",IF(H20&lt;11,"6/10",IF(H20&lt;16,"11/15",IF(H20&lt;21,"16/20",IF(H20&lt;26,"21/25",IF(H20&gt;25,"26 et plus",FALSE)))))))</f>
        <v>6/10</v>
      </c>
      <c r="K20" s="1">
        <f>IF($N$19:$N$585&lt;=3,1,IF($N$19:$N$585&lt;=6,2,IF($N$19:$N$585&lt;=9,3,IF($N$19:$N$585&gt;9,4,FALSE))))</f>
        <v>1</v>
      </c>
      <c r="L20" s="4">
        <v>42373</v>
      </c>
      <c r="M20" s="4">
        <v>42433</v>
      </c>
      <c r="N20" s="7">
        <f>MONTH(L20)</f>
        <v>1</v>
      </c>
      <c r="O20" s="7">
        <f>MONTH(M20)</f>
        <v>3</v>
      </c>
      <c r="P20" s="7">
        <f>IF(O20-N20=0,NETWORKDAYS(L20,M20,[1]Congés!$D$2:$D$26),NETWORKDAYS(L20,EOMONTH(L20,0),[1]Congés!$D$2:$D$26))</f>
        <v>20</v>
      </c>
      <c r="Q20" s="7">
        <f>IF(O20-N20=0,0,IF(O20-N20=1,NETWORKDAYS(L20,M20,[1]Congés!$D$2:$D$160)-P20,IF(O20-N20=2,NETWORKDAYS(L20,EOMONTH(L20,1),[1]Congés!$D$2:$D$160)-P20,IF(O20-N20=3,NETWORKDAYS(L20,EOMONTH(L20,1),[1]Congés!$D$2:$D$160)-P20))))</f>
        <v>21</v>
      </c>
      <c r="R20" s="7">
        <f>IF(O20-N20&lt;2,0,IF(O20-N20=2,NETWORKDAYS(L20,M20,[1]Congés!$D$2:$D$160)-Q20-P20,IF(O20-N20=3,NETWORKDAYS(L20,EOMONTH(L20,2),[1]Congés!$D$2:$D$160)-Q20-P20)))</f>
        <v>4</v>
      </c>
      <c r="S20" s="7">
        <f>IF(O20-N20&lt;3,0,NETWORKDAYS(L20,M20,[1]Congés!$D$2:$D$160)-R20-Q20-P20)</f>
        <v>0</v>
      </c>
      <c r="T20" s="7">
        <f>NETWORKDAYS(L20,M20,[1]Congés!C$2:C$160)</f>
        <v>45</v>
      </c>
      <c r="U20" t="s">
        <v>14</v>
      </c>
      <c r="V20" s="2">
        <v>42373</v>
      </c>
      <c r="W20" s="6" t="str">
        <f>IF(T20&lt;3,"1) 1 à 2 jours",IF(T20&lt;5,"2) 3 à 4 jours",IF(T20=5,"3) 5 jours",IF(T20&lt;=10,"4) 6 à 10 jours",IF(T20&gt;10,"5) plus de 10 jours")))))</f>
        <v>5) plus de 10 jours</v>
      </c>
      <c r="Z20" s="6">
        <f>M20-L20+1</f>
        <v>61</v>
      </c>
    </row>
    <row r="21" spans="1:27" x14ac:dyDescent="0.3">
      <c r="A21" s="1">
        <v>16737</v>
      </c>
      <c r="B21" s="8"/>
      <c r="C21" s="7" t="str">
        <f>VLOOKUP(A21,'[1]BDD RH'!$A$9:$W$453,16,FALSE)</f>
        <v>Evercalf</v>
      </c>
      <c r="D21" s="7" t="str">
        <f>VLOOKUP(A21,'[1]BDD RH'!$A$9:$W$453,4,FALSE)</f>
        <v>t</v>
      </c>
      <c r="E21" s="7" t="str">
        <f>VLOOKUP(A21,'[1]BDD RH'!$A$9:$W$453,3,FALSE)</f>
        <v>F</v>
      </c>
      <c r="F21" s="7">
        <f>DATEDIF((VLOOKUP(A21,'[1]BDD RH'!$A$2:$W$485,7,FALSE)),L21,"y")</f>
        <v>41</v>
      </c>
      <c r="G21" s="7" t="str">
        <f>IF(F21&lt;=20,"&lt;=20",IF(F21&lt;=30,"21/30",IF(F21&lt;=40,"31/40",IF(F21&lt;=50,"41/50",IF(F21&lt;=60,"51/60",IF(F21&gt;60,"61 et plus",FALSE))))))</f>
        <v>41/50</v>
      </c>
      <c r="H21" s="7">
        <f>DATEDIF((VLOOKUP(A21,'[1]BDD RH'!$A$2:$W$485,11,FALSE)),L21,"y")</f>
        <v>9</v>
      </c>
      <c r="I21" s="7" t="str">
        <f>IF(H21&lt;2,"&lt;2",IF(H21&lt;6,"2/5",IF(H21&lt;11,"6/10",IF(H21&lt;16,"11/15",IF(H21&lt;21,"16/20",IF(H21&lt;26,"21/25",IF(H21&gt;25,"26 et plus",FALSE)))))))</f>
        <v>6/10</v>
      </c>
      <c r="K21" s="1">
        <f>IF($N$19:$N$585&lt;=3,1,IF($N$19:$N$585&lt;=6,2,IF($N$19:$N$585&lt;=9,3,IF($N$19:$N$585&gt;9,4,FALSE))))</f>
        <v>1</v>
      </c>
      <c r="L21" s="4">
        <v>42436</v>
      </c>
      <c r="M21" s="4">
        <v>42517</v>
      </c>
      <c r="N21" s="7">
        <f>MONTH(L21)</f>
        <v>3</v>
      </c>
      <c r="O21" s="7">
        <f>MONTH(M21)</f>
        <v>5</v>
      </c>
      <c r="P21" s="7">
        <f>IF(O21-N21=0,NETWORKDAYS(L21,M21,[1]Congés!$D$2:$D$26),NETWORKDAYS(L21,EOMONTH(L21,0),[1]Congés!$D$2:$D$26))</f>
        <v>19</v>
      </c>
      <c r="Q21" s="7">
        <f>IF(O21-N21=0,0,IF(O21-N21=1,NETWORKDAYS(L21,M21,[1]Congés!$D$2:$D$160)-P21,IF(O21-N21=2,NETWORKDAYS(L21,EOMONTH(L21,1),[1]Congés!$D$2:$D$160)-P21,IF(O21-N21=3,NETWORKDAYS(L21,EOMONTH(L21,1),[1]Congés!$D$2:$D$160)-P21))))</f>
        <v>21</v>
      </c>
      <c r="R21" s="7">
        <f>IF(O21-N21&lt;2,0,IF(O21-N21=2,NETWORKDAYS(L21,M21,[1]Congés!$D$2:$D$160)-Q21-P21,IF(O21-N21=3,NETWORKDAYS(L21,EOMONTH(L21,2),[1]Congés!$D$2:$D$160)-Q21-P21)))</f>
        <v>20</v>
      </c>
      <c r="S21" s="7">
        <f>IF(O21-N21&lt;3,0,NETWORKDAYS(L21,M21,[1]Congés!$D$2:$D$160)-R21-Q21-P21)</f>
        <v>0</v>
      </c>
      <c r="T21" s="7">
        <f>NETWORKDAYS(L21,M21,[1]Congés!C$2:C$160)</f>
        <v>56</v>
      </c>
      <c r="U21" t="s">
        <v>14</v>
      </c>
      <c r="W21" s="6" t="str">
        <f>IF(T21&lt;3,"1) 1 à 2 jours",IF(T21&lt;5,"2) 3 à 4 jours",IF(T21=5,"3) 5 jours",IF(T21&lt;=10,"4) 6 à 10 jours",IF(T21&gt;10,"5) plus de 10 jours")))))</f>
        <v>5) plus de 10 jours</v>
      </c>
      <c r="X21" t="s">
        <v>13</v>
      </c>
      <c r="Z21" s="6">
        <f>M21-L21+1</f>
        <v>82</v>
      </c>
    </row>
    <row r="22" spans="1:27" x14ac:dyDescent="0.3">
      <c r="A22" s="1">
        <v>17354</v>
      </c>
      <c r="B22" s="8"/>
      <c r="C22" s="7" t="str">
        <f>VLOOKUP(A22,'[1]BDD RH'!$A$9:$W$453,16,FALSE)</f>
        <v>Courchevel</v>
      </c>
      <c r="D22" s="7" t="str">
        <f>VLOOKUP(A22,'[1]BDD RH'!$A$9:$W$453,4,FALSE)</f>
        <v>t</v>
      </c>
      <c r="E22" s="7" t="str">
        <f>VLOOKUP(A22,'[1]BDD RH'!$A$9:$W$453,3,FALSE)</f>
        <v>F</v>
      </c>
      <c r="F22" s="7">
        <f>DATEDIF((VLOOKUP(A22,'[1]BDD RH'!$A$2:$W$485,7,FALSE)),L22,"y")</f>
        <v>29</v>
      </c>
      <c r="G22" s="7" t="str">
        <f>IF(F22&lt;=20,"&lt;=20",IF(F22&lt;=30,"21/30",IF(F22&lt;=40,"31/40",IF(F22&lt;=50,"41/50",IF(F22&lt;=60,"51/60",IF(F22&gt;60,"61 et plus",FALSE))))))</f>
        <v>21/30</v>
      </c>
      <c r="H22" s="7">
        <f>DATEDIF((VLOOKUP(A22,'[1]BDD RH'!$A$2:$W$485,11,FALSE)),L22,"y")</f>
        <v>8</v>
      </c>
      <c r="I22" s="7" t="str">
        <f>IF(H22&lt;2,"&lt;2",IF(H22&lt;6,"2/5",IF(H22&lt;11,"6/10",IF(H22&lt;16,"11/15",IF(H22&lt;21,"16/20",IF(H22&lt;26,"21/25",IF(H22&gt;25,"26 et plus",FALSE)))))))</f>
        <v>6/10</v>
      </c>
      <c r="J22" s="1" t="s">
        <v>232</v>
      </c>
      <c r="K22" s="1">
        <f>IF($N$19:$N$585&lt;=3,1,IF($N$19:$N$585&lt;=6,2,IF($N$19:$N$585&lt;=9,3,IF($N$19:$N$585&gt;9,4,FALSE))))</f>
        <v>1</v>
      </c>
      <c r="L22" s="4">
        <v>42376</v>
      </c>
      <c r="M22" s="4">
        <v>42408</v>
      </c>
      <c r="N22" s="7">
        <f>MONTH(L22)</f>
        <v>1</v>
      </c>
      <c r="O22" s="7">
        <f>MONTH(M22)</f>
        <v>2</v>
      </c>
      <c r="P22" s="7">
        <f>IF(O22-N22=0,NETWORKDAYS(L22,M22,[1]Congés!$D$2:$D$26),NETWORKDAYS(L22,EOMONTH(L22,0),[1]Congés!$D$2:$D$26))</f>
        <v>17</v>
      </c>
      <c r="Q22" s="7">
        <f>IF(O22-N22=0,0,IF(O22-N22=1,NETWORKDAYS(L22,M22,[1]Congés!$D$2:$D$160)-P22,IF(O22-N22=2,NETWORKDAYS(L22,EOMONTH(L22,1),[1]Congés!$D$2:$D$160)-P22,IF(O22-N22=3,NETWORKDAYS(L22,EOMONTH(L22,1),[1]Congés!$D$2:$D$160)-P22))))</f>
        <v>6</v>
      </c>
      <c r="R22" s="7">
        <f>IF(O22-N22&lt;2,0,IF(O22-N22=2,NETWORKDAYS(L22,M22,[1]Congés!$D$2:$D$160)-Q22-P22,IF(O22-N22=3,NETWORKDAYS(L22,EOMONTH(L22,2),[1]Congés!$D$2:$D$160)-Q22-P22)))</f>
        <v>0</v>
      </c>
      <c r="S22" s="7">
        <f>IF(O22-N22&lt;3,0,NETWORKDAYS(L22,M22,[1]Congés!$D$2:$D$160)-R22-Q22-P22)</f>
        <v>0</v>
      </c>
      <c r="T22" s="7">
        <f>NETWORKDAYS(L22,M22,[1]Congés!C$2:C$160)</f>
        <v>23</v>
      </c>
      <c r="U22" t="s">
        <v>1</v>
      </c>
      <c r="V22" s="2">
        <v>42376</v>
      </c>
      <c r="W22" s="6" t="str">
        <f>IF(T22&lt;3,"1) 1 à 2 jours",IF(T22&lt;5,"2) 3 à 4 jours",IF(T22=5,"3) 5 jours",IF(T22&lt;=10,"4) 6 à 10 jours",IF(T22&gt;10,"5) plus de 10 jours")))))</f>
        <v>5) plus de 10 jours</v>
      </c>
      <c r="X22" t="s">
        <v>10</v>
      </c>
      <c r="Z22" s="6">
        <f>M22-L22+1</f>
        <v>33</v>
      </c>
    </row>
    <row r="23" spans="1:27" x14ac:dyDescent="0.3">
      <c r="A23" s="1">
        <v>17354</v>
      </c>
      <c r="B23" s="8"/>
      <c r="C23" s="7" t="str">
        <f>VLOOKUP(A23,'[1]BDD RH'!$A$9:$W$453,16,FALSE)</f>
        <v>Courchevel</v>
      </c>
      <c r="D23" s="7" t="str">
        <f>VLOOKUP(A23,'[1]BDD RH'!$A$9:$W$453,4,FALSE)</f>
        <v>t</v>
      </c>
      <c r="E23" s="7" t="str">
        <f>VLOOKUP(A23,'[1]BDD RH'!$A$9:$W$453,3,FALSE)</f>
        <v>F</v>
      </c>
      <c r="F23" s="7">
        <f>DATEDIF((VLOOKUP(A23,'[1]BDD RH'!$A$2:$W$485,7,FALSE)),L23,"y")</f>
        <v>29</v>
      </c>
      <c r="G23" s="7" t="str">
        <f>IF(F23&lt;=20,"&lt;=20",IF(F23&lt;=30,"21/30",IF(F23&lt;=40,"31/40",IF(F23&lt;=50,"41/50",IF(F23&lt;=60,"51/60",IF(F23&gt;60,"61 et plus",FALSE))))))</f>
        <v>21/30</v>
      </c>
      <c r="H23" s="7">
        <f>DATEDIF((VLOOKUP(A23,'[1]BDD RH'!$A$2:$W$485,11,FALSE)),L23,"y")</f>
        <v>8</v>
      </c>
      <c r="I23" s="7" t="str">
        <f>IF(H23&lt;2,"&lt;2",IF(H23&lt;6,"2/5",IF(H23&lt;11,"6/10",IF(H23&lt;16,"11/15",IF(H23&lt;21,"16/20",IF(H23&lt;26,"21/25",IF(H23&gt;25,"26 et plus",FALSE)))))))</f>
        <v>6/10</v>
      </c>
      <c r="J23" s="1" t="s">
        <v>232</v>
      </c>
      <c r="K23" s="1">
        <f>IF($N$19:$N$585&lt;=3,1,IF($N$19:$N$585&lt;=6,2,IF($N$19:$N$585&lt;=9,3,IF($N$19:$N$585&gt;9,4,FALSE))))</f>
        <v>1</v>
      </c>
      <c r="L23" s="4">
        <v>42409</v>
      </c>
      <c r="M23" s="4">
        <v>42422</v>
      </c>
      <c r="N23" s="7">
        <f>MONTH(L23)</f>
        <v>2</v>
      </c>
      <c r="O23" s="7">
        <f>MONTH(M23)</f>
        <v>2</v>
      </c>
      <c r="P23" s="7">
        <f>IF(O23-N23=0,NETWORKDAYS(L23,M23,[1]Congés!$D$2:$D$26),NETWORKDAYS(L23,EOMONTH(L23,0),[1]Congés!$D$2:$D$26))</f>
        <v>10</v>
      </c>
      <c r="Q23" s="7">
        <f>IF(O23-N23=0,0,IF(O23-N23=1,NETWORKDAYS(L23,M23,[1]Congés!$D$2:$D$160)-P23,IF(O23-N23=2,NETWORKDAYS(L23,EOMONTH(L23,1),[1]Congés!$D$2:$D$160)-P23,IF(O23-N23=3,NETWORKDAYS(L23,EOMONTH(L23,1),[1]Congés!$D$2:$D$160)-P23))))</f>
        <v>0</v>
      </c>
      <c r="R23" s="7">
        <f>IF(O23-N23&lt;2,0,IF(O23-N23=2,NETWORKDAYS(L23,M23,[1]Congés!$D$2:$D$160)-Q23-P23,IF(O23-N23=3,NETWORKDAYS(L23,EOMONTH(L23,2),[1]Congés!$D$2:$D$160)-Q23-P23)))</f>
        <v>0</v>
      </c>
      <c r="S23" s="7">
        <f>IF(O23-N23&lt;3,0,NETWORKDAYS(L23,M23,[1]Congés!$D$2:$D$160)-R23-Q23-P23)</f>
        <v>0</v>
      </c>
      <c r="T23" s="7">
        <f>NETWORKDAYS(L23,M23,[1]Congés!C$2:C$160)</f>
        <v>10</v>
      </c>
      <c r="U23" t="s">
        <v>1</v>
      </c>
      <c r="V23" s="2">
        <v>42376</v>
      </c>
      <c r="W23" s="6" t="str">
        <f>IF(T23&lt;3,"1) 1 à 2 jours",IF(T23&lt;5,"2) 3 à 4 jours",IF(T23=5,"3) 5 jours",IF(T23&lt;=10,"4) 6 à 10 jours",IF(T23&gt;10,"5) plus de 10 jours")))))</f>
        <v>4) 6 à 10 jours</v>
      </c>
      <c r="X23" t="s">
        <v>30</v>
      </c>
      <c r="Z23" s="6">
        <f>M23-L23+1</f>
        <v>14</v>
      </c>
    </row>
    <row r="24" spans="1:27" x14ac:dyDescent="0.3">
      <c r="A24" s="1">
        <v>11205</v>
      </c>
      <c r="B24" s="8"/>
      <c r="C24" s="7" t="str">
        <f>VLOOKUP(A24,'[1]BDD RH'!$A$9:$W$453,16,FALSE)</f>
        <v>Gulliver</v>
      </c>
      <c r="D24" s="7" t="str">
        <f>VLOOKUP(A24,'[1]BDD RH'!$A$9:$W$453,4,FALSE)</f>
        <v>t</v>
      </c>
      <c r="E24" s="7" t="str">
        <f>VLOOKUP(A24,'[1]BDD RH'!$A$9:$W$453,3,FALSE)</f>
        <v>F</v>
      </c>
      <c r="F24" s="7">
        <f>DATEDIF((VLOOKUP(A24,'[1]BDD RH'!$A$2:$W$485,7,FALSE)),L24,"y")</f>
        <v>32</v>
      </c>
      <c r="G24" s="7" t="str">
        <f>IF(F24&lt;=20,"&lt;=20",IF(F24&lt;=30,"21/30",IF(F24&lt;=40,"31/40",IF(F24&lt;=50,"41/50",IF(F24&lt;=60,"51/60",IF(F24&gt;60,"61 et plus",FALSE))))))</f>
        <v>31/40</v>
      </c>
      <c r="H24" s="7">
        <f>DATEDIF((VLOOKUP(A24,'[1]BDD RH'!$A$2:$W$485,11,FALSE)),L24,"y")</f>
        <v>13</v>
      </c>
      <c r="I24" s="7" t="str">
        <f>IF(H24&lt;2,"&lt;2",IF(H24&lt;6,"2/5",IF(H24&lt;11,"6/10",IF(H24&lt;16,"11/15",IF(H24&lt;21,"16/20",IF(H24&lt;26,"21/25",IF(H24&gt;25,"26 et plus",FALSE)))))))</f>
        <v>11/15</v>
      </c>
      <c r="J24" s="1" t="s">
        <v>231</v>
      </c>
      <c r="K24" s="1">
        <f>IF($N$19:$N$585&lt;=3,1,IF($N$19:$N$585&lt;=6,2,IF($N$19:$N$585&lt;=9,3,IF($N$19:$N$585&gt;9,4,FALSE))))</f>
        <v>1</v>
      </c>
      <c r="L24" s="4">
        <v>42444</v>
      </c>
      <c r="M24" s="4">
        <v>42449</v>
      </c>
      <c r="N24" s="7">
        <f>MONTH(L24)</f>
        <v>3</v>
      </c>
      <c r="O24" s="7">
        <f>MONTH(M24)</f>
        <v>3</v>
      </c>
      <c r="P24" s="7">
        <f>IF(O24-N24=0,NETWORKDAYS(L24,M24,[1]Congés!$D$2:$D$26),NETWORKDAYS(L24,EOMONTH(L24,0),[1]Congés!$D$2:$D$26))</f>
        <v>4</v>
      </c>
      <c r="Q24" s="7">
        <f>IF(O24-N24=0,0,IF(O24-N24=1,NETWORKDAYS(L24,M24,[1]Congés!$D$2:$D$160)-P24,IF(O24-N24=2,NETWORKDAYS(L24,EOMONTH(L24,1),[1]Congés!$D$2:$D$160)-P24,IF(O24-N24=3,NETWORKDAYS(L24,EOMONTH(L24,1),[1]Congés!$D$2:$D$160)-P24))))</f>
        <v>0</v>
      </c>
      <c r="R24" s="7">
        <f>IF(O24-N24&lt;2,0,IF(O24-N24=2,NETWORKDAYS(L24,M24,[1]Congés!$D$2:$D$160)-Q24-P24,IF(O24-N24=3,NETWORKDAYS(L24,EOMONTH(L24,2),[1]Congés!$D$2:$D$160)-Q24-P24)))</f>
        <v>0</v>
      </c>
      <c r="S24" s="7">
        <f>IF(O24-N24&lt;3,0,NETWORKDAYS(L24,M24,[1]Congés!$D$2:$D$160)-R24-Q24-P24)</f>
        <v>0</v>
      </c>
      <c r="T24" s="7">
        <f>NETWORKDAYS(L24,M24,[1]Congés!C$2:C$160)</f>
        <v>4</v>
      </c>
      <c r="U24" t="s">
        <v>1</v>
      </c>
      <c r="V24" s="2">
        <v>42444</v>
      </c>
      <c r="W24" s="6" t="str">
        <f>IF(T24&lt;3,"1) 1 à 2 jours",IF(T24&lt;5,"2) 3 à 4 jours",IF(T24=5,"3) 5 jours",IF(T24&lt;=10,"4) 6 à 10 jours",IF(T24&gt;10,"5) plus de 10 jours")))))</f>
        <v>2) 3 à 4 jours</v>
      </c>
      <c r="X24" t="s">
        <v>10</v>
      </c>
      <c r="Z24" s="6">
        <f>M24-L24+1</f>
        <v>6</v>
      </c>
    </row>
    <row r="25" spans="1:27" x14ac:dyDescent="0.3">
      <c r="A25" s="1">
        <v>11205</v>
      </c>
      <c r="B25" s="8"/>
      <c r="C25" s="7" t="str">
        <f>VLOOKUP(A25,'[1]BDD RH'!$A$9:$W$453,16,FALSE)</f>
        <v>Gulliver</v>
      </c>
      <c r="D25" s="7" t="str">
        <f>VLOOKUP(A25,'[1]BDD RH'!$A$9:$W$453,4,FALSE)</f>
        <v>t</v>
      </c>
      <c r="E25" s="7" t="str">
        <f>VLOOKUP(A25,'[1]BDD RH'!$A$9:$W$453,3,FALSE)</f>
        <v>F</v>
      </c>
      <c r="F25" s="7">
        <f>DATEDIF((VLOOKUP(A25,'[1]BDD RH'!$A$2:$W$485,7,FALSE)),L25,"y")</f>
        <v>32</v>
      </c>
      <c r="G25" s="7" t="str">
        <f>IF(F25&lt;=20,"&lt;=20",IF(F25&lt;=30,"21/30",IF(F25&lt;=40,"31/40",IF(F25&lt;=50,"41/50",IF(F25&lt;=60,"51/60",IF(F25&gt;60,"61 et plus",FALSE))))))</f>
        <v>31/40</v>
      </c>
      <c r="H25" s="7">
        <f>DATEDIF((VLOOKUP(A25,'[1]BDD RH'!$A$2:$W$485,11,FALSE)),L25,"y")</f>
        <v>13</v>
      </c>
      <c r="I25" s="7" t="str">
        <f>IF(H25&lt;2,"&lt;2",IF(H25&lt;6,"2/5",IF(H25&lt;11,"6/10",IF(H25&lt;16,"11/15",IF(H25&lt;21,"16/20",IF(H25&lt;26,"21/25",IF(H25&gt;25,"26 et plus",FALSE)))))))</f>
        <v>11/15</v>
      </c>
      <c r="K25" s="1">
        <f>IF($N$19:$N$585&lt;=3,1,IF($N$19:$N$585&lt;=6,2,IF($N$19:$N$585&lt;=9,3,IF($N$19:$N$585&gt;9,4,FALSE))))</f>
        <v>1</v>
      </c>
      <c r="L25" s="4">
        <v>42450</v>
      </c>
      <c r="M25" s="4">
        <v>42456</v>
      </c>
      <c r="N25" s="7">
        <f>MONTH(L25)</f>
        <v>3</v>
      </c>
      <c r="O25" s="7">
        <f>MONTH(M25)</f>
        <v>3</v>
      </c>
      <c r="P25" s="7">
        <f>IF(O25-N25=0,NETWORKDAYS(L25,M25,[1]Congés!$D$2:$D$26),NETWORKDAYS(L25,EOMONTH(L25,0),[1]Congés!$D$2:$D$26))</f>
        <v>5</v>
      </c>
      <c r="Q25" s="7">
        <f>IF(O25-N25=0,0,IF(O25-N25=1,NETWORKDAYS(L25,M25,[1]Congés!$D$2:$D$160)-P25,IF(O25-N25=2,NETWORKDAYS(L25,EOMONTH(L25,1),[1]Congés!$D$2:$D$160)-P25,IF(O25-N25=3,NETWORKDAYS(L25,EOMONTH(L25,1),[1]Congés!$D$2:$D$160)-P25))))</f>
        <v>0</v>
      </c>
      <c r="R25" s="7">
        <f>IF(O25-N25&lt;2,0,IF(O25-N25=2,NETWORKDAYS(L25,M25,[1]Congés!$D$2:$D$160)-Q25-P25,IF(O25-N25=3,NETWORKDAYS(L25,EOMONTH(L25,2),[1]Congés!$D$2:$D$160)-Q25-P25)))</f>
        <v>0</v>
      </c>
      <c r="S25" s="7">
        <f>IF(O25-N25&lt;3,0,NETWORKDAYS(L25,M25,[1]Congés!$D$2:$D$160)-R25-Q25-P25)</f>
        <v>0</v>
      </c>
      <c r="T25" s="7">
        <f>NETWORKDAYS(L25,M25,[1]Congés!C$2:C$160)</f>
        <v>5</v>
      </c>
      <c r="U25" t="s">
        <v>1</v>
      </c>
      <c r="V25" s="2">
        <v>42444</v>
      </c>
      <c r="W25" s="6" t="str">
        <f>IF(T25&lt;3,"1) 1 à 2 jours",IF(T25&lt;5,"2) 3 à 4 jours",IF(T25=5,"3) 5 jours",IF(T25&lt;=10,"4) 6 à 10 jours",IF(T25&gt;10,"5) plus de 10 jours")))))</f>
        <v>3) 5 jours</v>
      </c>
      <c r="X25" t="s">
        <v>0</v>
      </c>
      <c r="Z25" s="6">
        <f>M25-L25+1</f>
        <v>7</v>
      </c>
    </row>
    <row r="26" spans="1:27" x14ac:dyDescent="0.3">
      <c r="A26" s="1">
        <v>4300</v>
      </c>
      <c r="B26" s="8"/>
      <c r="C26" s="7" t="str">
        <f>VLOOKUP(A26,'[1]BDD RH'!$A$9:$W$453,16,FALSE)</f>
        <v>GEODIS</v>
      </c>
      <c r="D26" s="7" t="str">
        <f>VLOOKUP(A26,'[1]BDD RH'!$A$9:$W$453,4,FALSE)</f>
        <v>s</v>
      </c>
      <c r="E26" s="7" t="str">
        <f>VLOOKUP(A26,'[1]BDD RH'!$A$9:$W$453,3,FALSE)</f>
        <v>F</v>
      </c>
      <c r="F26" s="7">
        <f>DATEDIF((VLOOKUP(A26,'[1]BDD RH'!$A$2:$W$485,7,FALSE)),L26,"y")</f>
        <v>46</v>
      </c>
      <c r="G26" s="7" t="str">
        <f>IF(F26&lt;=20,"&lt;=20",IF(F26&lt;=30,"21/30",IF(F26&lt;=40,"31/40",IF(F26&lt;=50,"41/50",IF(F26&lt;=60,"51/60",IF(F26&gt;60,"61 et plus",FALSE))))))</f>
        <v>41/50</v>
      </c>
      <c r="H26" s="7">
        <f>DATEDIF((VLOOKUP(A26,'[1]BDD RH'!$A$2:$W$485,11,FALSE)),L26,"y")</f>
        <v>24</v>
      </c>
      <c r="I26" s="7" t="str">
        <f>IF(H26&lt;2,"&lt;2",IF(H26&lt;6,"2/5",IF(H26&lt;11,"6/10",IF(H26&lt;16,"11/15",IF(H26&lt;21,"16/20",IF(H26&lt;26,"21/25",IF(H26&gt;25,"26 et plus",FALSE)))))))</f>
        <v>21/25</v>
      </c>
      <c r="J26" s="1" t="s">
        <v>230</v>
      </c>
      <c r="K26" s="1">
        <f>IF($N$19:$N$585&lt;=3,1,IF($N$19:$N$585&lt;=6,2,IF($N$19:$N$585&lt;=9,3,IF($N$19:$N$585&gt;9,4,FALSE))))</f>
        <v>1</v>
      </c>
      <c r="L26" s="4">
        <v>42370</v>
      </c>
      <c r="M26" s="4">
        <v>42380</v>
      </c>
      <c r="N26" s="7">
        <f>MONTH(L26)</f>
        <v>1</v>
      </c>
      <c r="O26" s="7">
        <f>MONTH(M26)</f>
        <v>1</v>
      </c>
      <c r="P26" s="7">
        <f>IF(O26-N26=0,NETWORKDAYS(L26,M26,[1]Congés!$D$2:$D$26),NETWORKDAYS(L26,EOMONTH(L26,0),[1]Congés!$D$2:$D$26))</f>
        <v>7</v>
      </c>
      <c r="Q26" s="7">
        <f>IF(O26-N26=0,0,IF(O26-N26=1,NETWORKDAYS(L26,M26,[1]Congés!$D$2:$D$160)-P26,IF(O26-N26=2,NETWORKDAYS(L26,EOMONTH(L26,1),[1]Congés!$D$2:$D$160)-P26,IF(O26-N26=3,NETWORKDAYS(L26,EOMONTH(L26,1),[1]Congés!$D$2:$D$160)-P26))))</f>
        <v>0</v>
      </c>
      <c r="R26" s="7">
        <f>IF(O26-N26&lt;2,0,IF(O26-N26=2,NETWORKDAYS(L26,M26,[1]Congés!$D$2:$D$160)-Q26-P26,IF(O26-N26=3,NETWORKDAYS(L26,EOMONTH(L26,2),[1]Congés!$D$2:$D$160)-Q26-P26)))</f>
        <v>0</v>
      </c>
      <c r="S26" s="7">
        <f>IF(O26-N26&lt;3,0,NETWORKDAYS(L26,M26,[1]Congés!$D$2:$D$160)-R26-Q26-P26)</f>
        <v>0</v>
      </c>
      <c r="T26" s="7">
        <f>NETWORKDAYS(L26,M26,[1]Congés!C$2:C$160)</f>
        <v>6</v>
      </c>
      <c r="U26" t="s">
        <v>64</v>
      </c>
      <c r="V26" s="2">
        <v>42032</v>
      </c>
      <c r="W26" s="6" t="str">
        <f>IF(T26&lt;3,"1) 1 à 2 jours",IF(T26&lt;5,"2) 3 à 4 jours",IF(T26=5,"3) 5 jours",IF(T26&lt;=10,"4) 6 à 10 jours",IF(T26&gt;10,"5) plus de 10 jours")))))</f>
        <v>4) 6 à 10 jours</v>
      </c>
      <c r="X26" t="s">
        <v>10</v>
      </c>
      <c r="Z26" s="6">
        <f>M26-L26+1</f>
        <v>11</v>
      </c>
    </row>
    <row r="27" spans="1:27" x14ac:dyDescent="0.3">
      <c r="A27" s="1">
        <v>4300</v>
      </c>
      <c r="B27" s="8"/>
      <c r="C27" s="7" t="str">
        <f>VLOOKUP(A27,'[1]BDD RH'!$A$9:$W$453,16,FALSE)</f>
        <v>GEODIS</v>
      </c>
      <c r="D27" s="7" t="str">
        <f>VLOOKUP(A27,'[1]BDD RH'!$A$9:$W$453,4,FALSE)</f>
        <v>s</v>
      </c>
      <c r="E27" s="7" t="str">
        <f>VLOOKUP(A27,'[1]BDD RH'!$A$9:$W$453,3,FALSE)</f>
        <v>F</v>
      </c>
      <c r="F27" s="7">
        <f>DATEDIF((VLOOKUP(A27,'[1]BDD RH'!$A$2:$W$485,7,FALSE)),L27,"y")</f>
        <v>46</v>
      </c>
      <c r="G27" s="7" t="str">
        <f>IF(F27&lt;=20,"&lt;=20",IF(F27&lt;=30,"21/30",IF(F27&lt;=40,"31/40",IF(F27&lt;=50,"41/50",IF(F27&lt;=60,"51/60",IF(F27&gt;60,"61 et plus",FALSE))))))</f>
        <v>41/50</v>
      </c>
      <c r="H27" s="7">
        <f>DATEDIF((VLOOKUP(A27,'[1]BDD RH'!$A$2:$W$485,11,FALSE)),L27,"y")</f>
        <v>24</v>
      </c>
      <c r="I27" s="7" t="str">
        <f>IF(H27&lt;2,"&lt;2",IF(H27&lt;6,"2/5",IF(H27&lt;11,"6/10",IF(H27&lt;16,"11/15",IF(H27&lt;21,"16/20",IF(H27&lt;26,"21/25",IF(H27&gt;25,"26 et plus",FALSE)))))))</f>
        <v>21/25</v>
      </c>
      <c r="J27" s="1" t="s">
        <v>230</v>
      </c>
      <c r="K27" s="1">
        <f>IF($N$19:$N$585&lt;=3,1,IF($N$19:$N$585&lt;=6,2,IF($N$19:$N$585&lt;=9,3,IF($N$19:$N$585&gt;9,4,FALSE))))</f>
        <v>1</v>
      </c>
      <c r="L27" s="4">
        <v>42381</v>
      </c>
      <c r="M27" s="4">
        <v>42464</v>
      </c>
      <c r="N27" s="7">
        <f>MONTH(L27)</f>
        <v>1</v>
      </c>
      <c r="O27" s="7">
        <f>MONTH(M27)</f>
        <v>4</v>
      </c>
      <c r="P27" s="7">
        <f>IF(O27-N27=0,NETWORKDAYS(L27,M27,[1]Congés!$D$2:$D$26),NETWORKDAYS(L27,EOMONTH(L27,0),[1]Congés!$D$2:$D$26))</f>
        <v>14</v>
      </c>
      <c r="Q27" s="7">
        <f>IF(O27-N27=0,0,IF(O27-N27=1,NETWORKDAYS(L27,M27,[1]Congés!$D$2:$D$160)-P27,IF(O27-N27=2,NETWORKDAYS(L27,EOMONTH(L27,1),[1]Congés!$D$2:$D$160)-P27,IF(O27-N27=3,NETWORKDAYS(L27,EOMONTH(L27,1),[1]Congés!$D$2:$D$160)-P27))))</f>
        <v>21</v>
      </c>
      <c r="R27" s="7">
        <f>IF(O27-N27&lt;2,0,IF(O27-N27=2,NETWORKDAYS(L27,M27,[1]Congés!$D$2:$D$160)-Q27-P27,IF(O27-N27=3,NETWORKDAYS(L27,EOMONTH(L27,2),[1]Congés!$D$2:$D$160)-Q27-P27)))</f>
        <v>23</v>
      </c>
      <c r="S27" s="7">
        <f>IF(O27-N27&lt;3,0,NETWORKDAYS(L27,M27,[1]Congés!$D$2:$D$160)-R27-Q27-P27)</f>
        <v>2</v>
      </c>
      <c r="T27" s="7">
        <f>NETWORKDAYS(L27,M27,[1]Congés!C$2:C$160)</f>
        <v>59</v>
      </c>
      <c r="U27" t="s">
        <v>64</v>
      </c>
      <c r="V27" s="2">
        <v>42032</v>
      </c>
      <c r="W27" s="6" t="str">
        <f>IF(T27&lt;3,"1) 1 à 2 jours",IF(T27&lt;5,"2) 3 à 4 jours",IF(T27=5,"3) 5 jours",IF(T27&lt;=10,"4) 6 à 10 jours",IF(T27&gt;10,"5) plus de 10 jours")))))</f>
        <v>5) plus de 10 jours</v>
      </c>
      <c r="X27" t="s">
        <v>10</v>
      </c>
      <c r="Z27" s="6">
        <f>M27-L27+1</f>
        <v>84</v>
      </c>
    </row>
    <row r="28" spans="1:27" x14ac:dyDescent="0.3">
      <c r="A28" s="1">
        <v>4300</v>
      </c>
      <c r="B28" s="8"/>
      <c r="C28" s="7" t="str">
        <f>VLOOKUP(A28,'[1]BDD RH'!$A$9:$W$453,16,FALSE)</f>
        <v>GEODIS</v>
      </c>
      <c r="D28" s="7" t="str">
        <f>VLOOKUP(A28,'[1]BDD RH'!$A$9:$W$453,4,FALSE)</f>
        <v>s</v>
      </c>
      <c r="E28" s="7" t="str">
        <f>VLOOKUP(A28,'[1]BDD RH'!$A$9:$W$453,3,FALSE)</f>
        <v>F</v>
      </c>
      <c r="F28" s="7">
        <f>DATEDIF((VLOOKUP(A28,'[1]BDD RH'!$A$2:$W$485,7,FALSE)),L28,"y")</f>
        <v>46</v>
      </c>
      <c r="G28" s="7" t="str">
        <f>IF(F28&lt;=20,"&lt;=20",IF(F28&lt;=30,"21/30",IF(F28&lt;=40,"31/40",IF(F28&lt;=50,"41/50",IF(F28&lt;=60,"51/60",IF(F28&gt;60,"61 et plus",FALSE))))))</f>
        <v>41/50</v>
      </c>
      <c r="H28" s="7">
        <f>DATEDIF((VLOOKUP(A28,'[1]BDD RH'!$A$2:$W$485,11,FALSE)),L28,"y")</f>
        <v>25</v>
      </c>
      <c r="I28" s="7" t="str">
        <f>IF(H28&lt;2,"&lt;2",IF(H28&lt;6,"2/5",IF(H28&lt;11,"6/10",IF(H28&lt;16,"11/15",IF(H28&lt;21,"16/20",IF(H28&lt;26,"21/25",IF(H28&gt;25,"26 et plus",FALSE)))))))</f>
        <v>21/25</v>
      </c>
      <c r="J28" s="1" t="s">
        <v>230</v>
      </c>
      <c r="K28" s="1">
        <f>IF($N$19:$N$585&lt;=3,1,IF($N$19:$N$585&lt;=6,2,IF($N$19:$N$585&lt;=9,3,IF($N$19:$N$585&gt;9,4,FALSE))))</f>
        <v>2</v>
      </c>
      <c r="L28" s="4">
        <v>42465</v>
      </c>
      <c r="M28" s="4">
        <v>42496</v>
      </c>
      <c r="N28" s="7">
        <f>MONTH(L28)</f>
        <v>4</v>
      </c>
      <c r="O28" s="7">
        <f>MONTH(M28)</f>
        <v>5</v>
      </c>
      <c r="P28" s="7">
        <f>IF(O28-N28=0,NETWORKDAYS(L28,M28,[1]Congés!$D$2:$D$26),NETWORKDAYS(L28,EOMONTH(L28,0),[1]Congés!$D$2:$D$26))</f>
        <v>19</v>
      </c>
      <c r="Q28" s="7">
        <f>IF(O28-N28=0,0,IF(O28-N28=1,NETWORKDAYS(L28,M28,[1]Congés!$D$2:$D$160)-P28,IF(O28-N28=2,NETWORKDAYS(L28,EOMONTH(L28,1),[1]Congés!$D$2:$D$160)-P28,IF(O28-N28=3,NETWORKDAYS(L28,EOMONTH(L28,1),[1]Congés!$D$2:$D$160)-P28))))</f>
        <v>5</v>
      </c>
      <c r="R28" s="7">
        <f>IF(O28-N28&lt;2,0,IF(O28-N28=2,NETWORKDAYS(L28,M28,[1]Congés!$D$2:$D$160)-Q28-P28,IF(O28-N28=3,NETWORKDAYS(L28,EOMONTH(L28,2),[1]Congés!$D$2:$D$160)-Q28-P28)))</f>
        <v>0</v>
      </c>
      <c r="S28" s="7">
        <f>IF(O28-N28&lt;3,0,NETWORKDAYS(L28,M28,[1]Congés!$D$2:$D$160)-R28-Q28-P28)</f>
        <v>0</v>
      </c>
      <c r="T28" s="7">
        <f>NETWORKDAYS(L28,M28,[1]Congés!C$2:C$160)</f>
        <v>22</v>
      </c>
      <c r="U28" t="s">
        <v>64</v>
      </c>
      <c r="V28" s="2">
        <v>42032</v>
      </c>
      <c r="W28" s="6" t="str">
        <f>IF(T28&lt;3,"1) 1 à 2 jours",IF(T28&lt;5,"2) 3 à 4 jours",IF(T28=5,"3) 5 jours",IF(T28&lt;=10,"4) 6 à 10 jours",IF(T28&gt;10,"5) plus de 10 jours")))))</f>
        <v>5) plus de 10 jours</v>
      </c>
      <c r="X28" t="s">
        <v>10</v>
      </c>
      <c r="Z28" s="6">
        <f>M28-L28+1</f>
        <v>32</v>
      </c>
    </row>
    <row r="29" spans="1:27" x14ac:dyDescent="0.3">
      <c r="A29" s="1">
        <v>4300</v>
      </c>
      <c r="B29" s="8"/>
      <c r="C29" s="7" t="str">
        <f>VLOOKUP(A29,'[1]BDD RH'!$A$9:$W$453,16,FALSE)</f>
        <v>GEODIS</v>
      </c>
      <c r="D29" s="7" t="str">
        <f>VLOOKUP(A29,'[1]BDD RH'!$A$9:$W$453,4,FALSE)</f>
        <v>s</v>
      </c>
      <c r="E29" s="7" t="str">
        <f>VLOOKUP(A29,'[1]BDD RH'!$A$9:$W$453,3,FALSE)</f>
        <v>F</v>
      </c>
      <c r="F29" s="7">
        <f>DATEDIF((VLOOKUP(A29,'[1]BDD RH'!$A$2:$W$485,7,FALSE)),L29,"y")</f>
        <v>46</v>
      </c>
      <c r="G29" s="7" t="str">
        <f>IF(F29&lt;=20,"&lt;=20",IF(F29&lt;=30,"21/30",IF(F29&lt;=40,"31/40",IF(F29&lt;=50,"41/50",IF(F29&lt;=60,"51/60",IF(F29&gt;60,"61 et plus",FALSE))))))</f>
        <v>41/50</v>
      </c>
      <c r="H29" s="7">
        <f>DATEDIF((VLOOKUP(A29,'[1]BDD RH'!$A$2:$W$485,11,FALSE)),L29,"y")</f>
        <v>25</v>
      </c>
      <c r="I29" s="7" t="str">
        <f>IF(H29&lt;2,"&lt;2",IF(H29&lt;6,"2/5",IF(H29&lt;11,"6/10",IF(H29&lt;16,"11/15",IF(H29&lt;21,"16/20",IF(H29&lt;26,"21/25",IF(H29&gt;25,"26 et plus",FALSE)))))))</f>
        <v>21/25</v>
      </c>
      <c r="J29" s="1" t="s">
        <v>230</v>
      </c>
      <c r="K29" s="1">
        <f>IF($N$19:$N$585&lt;=3,1,IF($N$19:$N$585&lt;=6,2,IF($N$19:$N$585&lt;=9,3,IF($N$19:$N$585&gt;9,4,FALSE))))</f>
        <v>2</v>
      </c>
      <c r="L29" s="4">
        <v>42497</v>
      </c>
      <c r="M29" s="4">
        <v>42588</v>
      </c>
      <c r="N29" s="7">
        <f>MONTH(L29)</f>
        <v>5</v>
      </c>
      <c r="O29" s="7">
        <f>MONTH(M29)</f>
        <v>8</v>
      </c>
      <c r="P29" s="7">
        <f>IF(O29-N29=0,NETWORKDAYS(L29,M29,[1]Congés!$D$2:$D$26),NETWORKDAYS(L29,EOMONTH(L29,0),[1]Congés!$D$2:$D$26))</f>
        <v>17</v>
      </c>
      <c r="Q29" s="7">
        <f>IF(O29-N29=0,0,IF(O29-N29=1,NETWORKDAYS(L29,M29,[1]Congés!$D$2:$D$160)-P29,IF(O29-N29=2,NETWORKDAYS(L29,EOMONTH(L29,1),[1]Congés!$D$2:$D$160)-P29,IF(O29-N29=3,NETWORKDAYS(L29,EOMONTH(L29,1),[1]Congés!$D$2:$D$160)-P29))))</f>
        <v>22</v>
      </c>
      <c r="R29" s="7">
        <f>IF(O29-N29&lt;2,0,IF(O29-N29=2,NETWORKDAYS(L29,M29,[1]Congés!$D$2:$D$160)-Q29-P29,IF(O29-N29=3,NETWORKDAYS(L29,EOMONTH(L29,2),[1]Congés!$D$2:$D$160)-Q29-P29)))</f>
        <v>21</v>
      </c>
      <c r="S29" s="7">
        <f>IF(O29-N29&lt;3,0,NETWORKDAYS(L29,M29,[1]Congés!$D$2:$D$160)-R29-Q29-P29)</f>
        <v>5</v>
      </c>
      <c r="T29" s="7">
        <f>NETWORKDAYS(L29,M29,[1]Congés!C$2:C$160)</f>
        <v>57</v>
      </c>
      <c r="U29" t="s">
        <v>64</v>
      </c>
      <c r="V29" s="2">
        <v>42032</v>
      </c>
      <c r="W29" s="6" t="str">
        <f>IF(T29&lt;3,"1) 1 à 2 jours",IF(T29&lt;5,"2) 3 à 4 jours",IF(T29=5,"3) 5 jours",IF(T29&lt;=10,"4) 6 à 10 jours",IF(T29&gt;10,"5) plus de 10 jours")))))</f>
        <v>5) plus de 10 jours</v>
      </c>
      <c r="X29" t="s">
        <v>10</v>
      </c>
      <c r="Z29" s="6">
        <f>M29-L29+1</f>
        <v>92</v>
      </c>
    </row>
    <row r="30" spans="1:27" x14ac:dyDescent="0.3">
      <c r="A30" s="1">
        <v>4300</v>
      </c>
      <c r="B30" s="8"/>
      <c r="C30" s="7" t="str">
        <f>VLOOKUP(A30,'[1]BDD RH'!$A$9:$W$453,16,FALSE)</f>
        <v>GEODIS</v>
      </c>
      <c r="D30" s="7" t="str">
        <f>VLOOKUP(A30,'[1]BDD RH'!$A$9:$W$453,4,FALSE)</f>
        <v>s</v>
      </c>
      <c r="E30" s="7" t="str">
        <f>VLOOKUP(A30,'[1]BDD RH'!$A$9:$W$453,3,FALSE)</f>
        <v>F</v>
      </c>
      <c r="F30" s="7">
        <f>DATEDIF((VLOOKUP(A30,'[1]BDD RH'!$A$2:$W$485,7,FALSE)),L30,"y")</f>
        <v>46</v>
      </c>
      <c r="G30" s="7" t="str">
        <f>IF(F30&lt;=20,"&lt;=20",IF(F30&lt;=30,"21/30",IF(F30&lt;=40,"31/40",IF(F30&lt;=50,"41/50",IF(F30&lt;=60,"51/60",IF(F30&gt;60,"61 et plus",FALSE))))))</f>
        <v>41/50</v>
      </c>
      <c r="H30" s="7">
        <f>DATEDIF((VLOOKUP(A30,'[1]BDD RH'!$A$2:$W$485,11,FALSE)),L30,"y")</f>
        <v>25</v>
      </c>
      <c r="I30" s="7" t="str">
        <f>IF(H30&lt;2,"&lt;2",IF(H30&lt;6,"2/5",IF(H30&lt;11,"6/10",IF(H30&lt;16,"11/15",IF(H30&lt;21,"16/20",IF(H30&lt;26,"21/25",IF(H30&gt;25,"26 et plus",FALSE)))))))</f>
        <v>21/25</v>
      </c>
      <c r="J30" s="1" t="s">
        <v>230</v>
      </c>
      <c r="K30" s="1">
        <f>IF($N$19:$N$585&lt;=3,1,IF($N$19:$N$585&lt;=6,2,IF($N$19:$N$585&lt;=9,3,IF($N$19:$N$585&gt;9,4,FALSE))))</f>
        <v>3</v>
      </c>
      <c r="L30" s="4">
        <v>42589</v>
      </c>
      <c r="M30" s="4">
        <v>42617</v>
      </c>
      <c r="N30" s="7">
        <f>MONTH(L30)</f>
        <v>8</v>
      </c>
      <c r="O30" s="7">
        <f>MONTH(M30)</f>
        <v>9</v>
      </c>
      <c r="P30" s="7">
        <f>IF(O30-N30=0,NETWORKDAYS(L30,M30,[1]Congés!$D$2:$D$26),NETWORKDAYS(L30,EOMONTH(L30,0),[1]Congés!$D$2:$D$26))</f>
        <v>18</v>
      </c>
      <c r="Q30" s="7">
        <f>IF(O30-N30=0,0,IF(O30-N30=1,NETWORKDAYS(L30,M30,[1]Congés!$D$2:$D$160)-P30,IF(O30-N30=2,NETWORKDAYS(L30,EOMONTH(L30,1),[1]Congés!$D$2:$D$160)-P30,IF(O30-N30=3,NETWORKDAYS(L30,EOMONTH(L30,1),[1]Congés!$D$2:$D$160)-P30))))</f>
        <v>2</v>
      </c>
      <c r="R30" s="7">
        <f>IF(O30-N30&lt;2,0,IF(O30-N30=2,NETWORKDAYS(L30,M30,[1]Congés!$D$2:$D$160)-Q30-P30,IF(O30-N30=3,NETWORKDAYS(L30,EOMONTH(L30,2),[1]Congés!$D$2:$D$160)-Q30-P30)))</f>
        <v>0</v>
      </c>
      <c r="S30" s="7">
        <f>IF(O30-N30&lt;3,0,NETWORKDAYS(L30,M30,[1]Congés!$D$2:$D$160)-R30-Q30-P30)</f>
        <v>0</v>
      </c>
      <c r="T30" s="7">
        <f>NETWORKDAYS(L30,M30,[1]Congés!C$2:C$160)</f>
        <v>10</v>
      </c>
      <c r="U30" t="s">
        <v>64</v>
      </c>
      <c r="V30" s="2">
        <v>42032</v>
      </c>
      <c r="W30" s="6" t="str">
        <f>IF(T30&lt;3,"1) 1 à 2 jours",IF(T30&lt;5,"2) 3 à 4 jours",IF(T30=5,"3) 5 jours",IF(T30&lt;=10,"4) 6 à 10 jours",IF(T30&gt;10,"5) plus de 10 jours")))))</f>
        <v>4) 6 à 10 jours</v>
      </c>
      <c r="X30" s="31" t="s">
        <v>30</v>
      </c>
      <c r="Z30" s="6">
        <f>M30-L30+1</f>
        <v>29</v>
      </c>
    </row>
    <row r="31" spans="1:27" x14ac:dyDescent="0.3">
      <c r="A31" s="1">
        <v>18326</v>
      </c>
      <c r="B31" s="8"/>
      <c r="C31" s="7" t="str">
        <f>VLOOKUP(A31,'[1]BDD RH'!$A$9:$W$453,16,FALSE)</f>
        <v xml:space="preserve">LOG </v>
      </c>
      <c r="D31" s="7" t="str">
        <f>VLOOKUP(A31,'[1]BDD RH'!$A$9:$W$453,4,FALSE)</f>
        <v>c</v>
      </c>
      <c r="E31" s="7" t="str">
        <f>VLOOKUP(A31,'[1]BDD RH'!$A$9:$W$453,3,FALSE)</f>
        <v>H</v>
      </c>
      <c r="F31" s="7">
        <f>DATEDIF((VLOOKUP(A31,'[1]BDD RH'!$A$2:$W$485,7,FALSE)),L31,"y")</f>
        <v>37</v>
      </c>
      <c r="G31" s="7" t="str">
        <f>IF(F31&lt;=20,"&lt;=20",IF(F31&lt;=30,"21/30",IF(F31&lt;=40,"31/40",IF(F31&lt;=50,"41/50",IF(F31&lt;=60,"51/60",IF(F31&gt;60,"61 et plus",FALSE))))))</f>
        <v>31/40</v>
      </c>
      <c r="H31" s="7">
        <f>DATEDIF((VLOOKUP(A31,'[1]BDD RH'!$A$2:$W$485,11,FALSE)),L31,"y")</f>
        <v>7</v>
      </c>
      <c r="I31" s="7" t="str">
        <f>IF(H31&lt;2,"&lt;2",IF(H31&lt;6,"2/5",IF(H31&lt;11,"6/10",IF(H31&lt;16,"11/15",IF(H31&lt;21,"16/20",IF(H31&lt;26,"21/25",IF(H31&gt;25,"26 et plus",FALSE)))))))</f>
        <v>6/10</v>
      </c>
      <c r="J31" s="1" t="s">
        <v>229</v>
      </c>
      <c r="K31" s="1">
        <f>IF($N$19:$N$585&lt;=3,1,IF($N$19:$N$585&lt;=6,2,IF($N$19:$N$585&lt;=9,3,IF($N$19:$N$585&gt;9,4,FALSE))))</f>
        <v>2</v>
      </c>
      <c r="L31" s="4">
        <v>42471</v>
      </c>
      <c r="M31" s="4">
        <v>42473</v>
      </c>
      <c r="N31" s="7">
        <f>MONTH(L31)</f>
        <v>4</v>
      </c>
      <c r="O31" s="7">
        <f>MONTH(M31)</f>
        <v>4</v>
      </c>
      <c r="P31" s="7">
        <f>IF(O31-N31=0,NETWORKDAYS(L31,M31,[1]Congés!$D$2:$D$26),NETWORKDAYS(L31,EOMONTH(L31,0),[1]Congés!$D$2:$D$26))</f>
        <v>3</v>
      </c>
      <c r="Q31" s="7">
        <f>IF(O31-N31=0,0,IF(O31-N31=1,NETWORKDAYS(L31,M31,[1]Congés!$D$2:$D$160)-P31,IF(O31-N31=2,NETWORKDAYS(L31,EOMONTH(L31,1),[1]Congés!$D$2:$D$160)-P31,IF(O31-N31=3,NETWORKDAYS(L31,EOMONTH(L31,1),[1]Congés!$D$2:$D$160)-P31))))</f>
        <v>0</v>
      </c>
      <c r="R31" s="7">
        <f>IF(O31-N31&lt;2,0,IF(O31-N31=2,NETWORKDAYS(L31,M31,[1]Congés!$D$2:$D$160)-Q31-P31,IF(O31-N31=3,NETWORKDAYS(L31,EOMONTH(L31,2),[1]Congés!$D$2:$D$160)-Q31-P31)))</f>
        <v>0</v>
      </c>
      <c r="S31" s="7">
        <f>IF(O31-N31&lt;3,0,NETWORKDAYS(L31,M31,[1]Congés!$D$2:$D$160)-R31-Q31-P31)</f>
        <v>0</v>
      </c>
      <c r="T31" s="7">
        <f>NETWORKDAYS(L31,M31,[1]Congés!C$2:C$160)</f>
        <v>3</v>
      </c>
      <c r="U31" t="s">
        <v>1</v>
      </c>
      <c r="W31" s="6" t="str">
        <f>IF(T31&lt;3,"1) 1 à 2 jours",IF(T31&lt;5,"2) 3 à 4 jours",IF(T31=5,"3) 5 jours",IF(T31&lt;=10,"4) 6 à 10 jours",IF(T31&gt;10,"5) plus de 10 jours")))))</f>
        <v>2) 3 à 4 jours</v>
      </c>
      <c r="X31" t="s">
        <v>0</v>
      </c>
      <c r="Z31" s="6">
        <f>M31-L31+1</f>
        <v>3</v>
      </c>
    </row>
    <row r="32" spans="1:27" x14ac:dyDescent="0.3">
      <c r="A32" s="1">
        <v>20944</v>
      </c>
      <c r="B32" s="8"/>
      <c r="C32" s="7" t="str">
        <f>VLOOKUP(A32,'[1]BDD RH'!$A$9:$W$453,16,FALSE)</f>
        <v>Evercalf</v>
      </c>
      <c r="D32" s="7" t="str">
        <f>VLOOKUP(A32,'[1]BDD RH'!$A$9:$W$453,4,FALSE)</f>
        <v>t</v>
      </c>
      <c r="E32" s="7" t="str">
        <f>VLOOKUP(A32,'[1]BDD RH'!$A$9:$W$453,3,FALSE)</f>
        <v>F</v>
      </c>
      <c r="F32" s="7">
        <f>DATEDIF((VLOOKUP(A32,'[1]BDD RH'!$A$2:$W$485,7,FALSE)),L32,"y")</f>
        <v>25</v>
      </c>
      <c r="G32" s="7" t="str">
        <f>IF(F32&lt;=20,"&lt;=20",IF(F32&lt;=30,"21/30",IF(F32&lt;=40,"31/40",IF(F32&lt;=50,"41/50",IF(F32&lt;=60,"51/60",IF(F32&gt;60,"61 et plus",FALSE))))))</f>
        <v>21/30</v>
      </c>
      <c r="H32" s="7">
        <f>DATEDIF((VLOOKUP(A32,'[1]BDD RH'!$A$2:$W$485,11,FALSE)),L32,"y")</f>
        <v>4</v>
      </c>
      <c r="I32" s="7" t="str">
        <f>IF(H32&lt;2,"&lt;2",IF(H32&lt;6,"2/5",IF(H32&lt;11,"6/10",IF(H32&lt;16,"11/15",IF(H32&lt;21,"16/20",IF(H32&lt;26,"21/25",IF(H32&gt;25,"26 et plus",FALSE)))))))</f>
        <v>2/5</v>
      </c>
      <c r="J32" s="1" t="s">
        <v>228</v>
      </c>
      <c r="K32" s="1">
        <f>IF($N$19:$N$585&lt;=3,1,IF($N$19:$N$585&lt;=6,2,IF($N$19:$N$585&lt;=9,3,IF($N$19:$N$585&gt;9,4,FALSE))))</f>
        <v>1</v>
      </c>
      <c r="L32" s="4">
        <v>42381</v>
      </c>
      <c r="M32" s="4">
        <v>42382</v>
      </c>
      <c r="N32" s="7">
        <f>MONTH(L32)</f>
        <v>1</v>
      </c>
      <c r="O32" s="7">
        <f>MONTH(M32)</f>
        <v>1</v>
      </c>
      <c r="P32" s="7">
        <f>IF(O32-N32=0,NETWORKDAYS(L32,M32,[1]Congés!$D$2:$D$26),NETWORKDAYS(L32,EOMONTH(L32,0),[1]Congés!$D$2:$D$26))</f>
        <v>2</v>
      </c>
      <c r="Q32" s="7">
        <f>IF(O32-N32=0,0,IF(O32-N32=1,NETWORKDAYS(L32,M32,[1]Congés!$D$2:$D$160)-P32,IF(O32-N32=2,NETWORKDAYS(L32,EOMONTH(L32,1),[1]Congés!$D$2:$D$160)-P32,IF(O32-N32=3,NETWORKDAYS(L32,EOMONTH(L32,1),[1]Congés!$D$2:$D$160)-P32))))</f>
        <v>0</v>
      </c>
      <c r="R32" s="7">
        <f>IF(O32-N32&lt;2,0,IF(O32-N32=2,NETWORKDAYS(L32,M32,[1]Congés!$D$2:$D$160)-Q32-P32,IF(O32-N32=3,NETWORKDAYS(L32,EOMONTH(L32,2),[1]Congés!$D$2:$D$160)-Q32-P32)))</f>
        <v>0</v>
      </c>
      <c r="S32" s="7">
        <f>IF(O32-N32&lt;3,0,NETWORKDAYS(L32,M32,[1]Congés!$D$2:$D$160)-R32-Q32-P32)</f>
        <v>0</v>
      </c>
      <c r="T32" s="7">
        <f>NETWORKDAYS(L32,M32,[1]Congés!C$2:C$160)</f>
        <v>2</v>
      </c>
      <c r="U32" t="s">
        <v>1</v>
      </c>
      <c r="V32" s="2">
        <v>42381</v>
      </c>
      <c r="W32" s="6" t="str">
        <f>IF(T32&lt;3,"1) 1 à 2 jours",IF(T32&lt;5,"2) 3 à 4 jours",IF(T32=5,"3) 5 jours",IF(T32&lt;=10,"4) 6 à 10 jours",IF(T32&gt;10,"5) plus de 10 jours")))))</f>
        <v>1) 1 à 2 jours</v>
      </c>
      <c r="X32" t="s">
        <v>10</v>
      </c>
      <c r="Z32" s="6">
        <f>M32-L32+1</f>
        <v>2</v>
      </c>
    </row>
    <row r="33" spans="1:26" x14ac:dyDescent="0.3">
      <c r="A33" s="1">
        <v>20944</v>
      </c>
      <c r="B33" s="8"/>
      <c r="C33" s="7" t="str">
        <f>VLOOKUP(A33,'[1]BDD RH'!$A$9:$W$453,16,FALSE)</f>
        <v>Evercalf</v>
      </c>
      <c r="D33" s="7" t="str">
        <f>VLOOKUP(A33,'[1]BDD RH'!$A$9:$W$453,4,FALSE)</f>
        <v>t</v>
      </c>
      <c r="E33" s="7" t="str">
        <f>VLOOKUP(A33,'[1]BDD RH'!$A$9:$W$453,3,FALSE)</f>
        <v>F</v>
      </c>
      <c r="F33" s="7">
        <f>DATEDIF((VLOOKUP(A33,'[1]BDD RH'!$A$2:$W$485,7,FALSE)),L33,"y")</f>
        <v>25</v>
      </c>
      <c r="G33" s="7" t="str">
        <f>IF(F33&lt;=20,"&lt;=20",IF(F33&lt;=30,"21/30",IF(F33&lt;=40,"31/40",IF(F33&lt;=50,"41/50",IF(F33&lt;=60,"51/60",IF(F33&gt;60,"61 et plus",FALSE))))))</f>
        <v>21/30</v>
      </c>
      <c r="H33" s="7">
        <f>DATEDIF((VLOOKUP(A33,'[1]BDD RH'!$A$2:$W$485,11,FALSE)),L33,"y")</f>
        <v>4</v>
      </c>
      <c r="I33" s="7" t="str">
        <f>IF(H33&lt;2,"&lt;2",IF(H33&lt;6,"2/5",IF(H33&lt;11,"6/10",IF(H33&lt;16,"11/15",IF(H33&lt;21,"16/20",IF(H33&lt;26,"21/25",IF(H33&gt;25,"26 et plus",FALSE)))))))</f>
        <v>2/5</v>
      </c>
      <c r="J33" s="1" t="s">
        <v>228</v>
      </c>
      <c r="K33" s="1">
        <f>IF($N$19:$N$585&lt;=3,1,IF($N$19:$N$585&lt;=6,2,IF($N$19:$N$585&lt;=9,3,IF($N$19:$N$585&gt;9,4,FALSE))))</f>
        <v>1</v>
      </c>
      <c r="L33" s="4">
        <v>42383</v>
      </c>
      <c r="M33" s="4">
        <v>42384</v>
      </c>
      <c r="N33" s="7">
        <f>MONTH(L33)</f>
        <v>1</v>
      </c>
      <c r="O33" s="7">
        <f>MONTH(M33)</f>
        <v>1</v>
      </c>
      <c r="P33" s="7">
        <f>IF(O33-N33=0,NETWORKDAYS(L33,M33,[1]Congés!$D$2:$D$26),NETWORKDAYS(L33,EOMONTH(L33,0),[1]Congés!$D$2:$D$26))</f>
        <v>2</v>
      </c>
      <c r="Q33" s="7">
        <f>IF(O33-N33=0,0,IF(O33-N33=1,NETWORKDAYS(L33,M33,[1]Congés!$D$2:$D$160)-P33,IF(O33-N33=2,NETWORKDAYS(L33,EOMONTH(L33,1),[1]Congés!$D$2:$D$160)-P33,IF(O33-N33=3,NETWORKDAYS(L33,EOMONTH(L33,1),[1]Congés!$D$2:$D$160)-P33))))</f>
        <v>0</v>
      </c>
      <c r="R33" s="7">
        <f>IF(O33-N33&lt;2,0,IF(O33-N33=2,NETWORKDAYS(L33,M33,[1]Congés!$D$2:$D$160)-Q33-P33,IF(O33-N33=3,NETWORKDAYS(L33,EOMONTH(L33,2),[1]Congés!$D$2:$D$160)-Q33-P33)))</f>
        <v>0</v>
      </c>
      <c r="S33" s="7">
        <f>IF(O33-N33&lt;3,0,NETWORKDAYS(L33,M33,[1]Congés!$D$2:$D$160)-R33-Q33-P33)</f>
        <v>0</v>
      </c>
      <c r="T33" s="7">
        <f>NETWORKDAYS(L33,M33,[1]Congés!C$2:C$160)</f>
        <v>2</v>
      </c>
      <c r="U33" t="s">
        <v>1</v>
      </c>
      <c r="V33" s="2">
        <v>42381</v>
      </c>
      <c r="W33" s="6" t="str">
        <f>IF(T33&lt;3,"1) 1 à 2 jours",IF(T33&lt;5,"2) 3 à 4 jours",IF(T33=5,"3) 5 jours",IF(T33&lt;=10,"4) 6 à 10 jours",IF(T33&gt;10,"5) plus de 10 jours")))))</f>
        <v>1) 1 à 2 jours</v>
      </c>
      <c r="X33" t="s">
        <v>0</v>
      </c>
      <c r="Z33" s="6">
        <f>M33-L33+1</f>
        <v>2</v>
      </c>
    </row>
    <row r="34" spans="1:26" x14ac:dyDescent="0.3">
      <c r="A34" s="1">
        <v>20944</v>
      </c>
      <c r="B34" s="8"/>
      <c r="C34" s="7" t="str">
        <f>VLOOKUP(A34,'[1]BDD RH'!$A$9:$W$453,16,FALSE)</f>
        <v>Evercalf</v>
      </c>
      <c r="D34" s="7" t="str">
        <f>VLOOKUP(A34,'[1]BDD RH'!$A$9:$W$453,4,FALSE)</f>
        <v>t</v>
      </c>
      <c r="E34" s="7" t="str">
        <f>VLOOKUP(A34,'[1]BDD RH'!$A$9:$W$453,3,FALSE)</f>
        <v>F</v>
      </c>
      <c r="F34" s="7">
        <f>DATEDIF((VLOOKUP(A34,'[1]BDD RH'!$A$2:$W$485,7,FALSE)),L34,"y")</f>
        <v>26</v>
      </c>
      <c r="G34" s="7" t="str">
        <f>IF(F34&lt;=20,"&lt;=20",IF(F34&lt;=30,"21/30",IF(F34&lt;=40,"31/40",IF(F34&lt;=50,"41/50",IF(F34&lt;=60,"51/60",IF(F34&gt;60,"61 et plus",FALSE))))))</f>
        <v>21/30</v>
      </c>
      <c r="H34" s="7">
        <f>DATEDIF((VLOOKUP(A34,'[1]BDD RH'!$A$2:$W$485,11,FALSE)),L34,"y")</f>
        <v>4</v>
      </c>
      <c r="I34" s="7" t="str">
        <f>IF(H34&lt;2,"&lt;2",IF(H34&lt;6,"2/5",IF(H34&lt;11,"6/10",IF(H34&lt;16,"11/15",IF(H34&lt;21,"16/20",IF(H34&lt;26,"21/25",IF(H34&gt;25,"26 et plus",FALSE)))))))</f>
        <v>2/5</v>
      </c>
      <c r="J34" s="1" t="s">
        <v>227</v>
      </c>
      <c r="K34" s="1">
        <f>IF($N$19:$N$585&lt;=3,1,IF($N$19:$N$585&lt;=6,2,IF($N$19:$N$585&lt;=9,3,IF($N$19:$N$585&gt;9,4,FALSE))))</f>
        <v>1</v>
      </c>
      <c r="L34" s="4">
        <v>42450</v>
      </c>
      <c r="M34" s="4">
        <v>42451</v>
      </c>
      <c r="N34" s="7">
        <f>MONTH(L34)</f>
        <v>3</v>
      </c>
      <c r="O34" s="7">
        <f>MONTH(M34)</f>
        <v>3</v>
      </c>
      <c r="P34" s="7">
        <f>IF(O34-N34=0,NETWORKDAYS(L34,M34,[1]Congés!$D$2:$D$26),NETWORKDAYS(L34,EOMONTH(L34,0),[1]Congés!$D$2:$D$26))</f>
        <v>2</v>
      </c>
      <c r="Q34" s="7">
        <f>IF(O34-N34=0,0,IF(O34-N34=1,NETWORKDAYS(L34,M34,[1]Congés!$D$2:$D$160)-P34,IF(O34-N34=2,NETWORKDAYS(L34,EOMONTH(L34,1),[1]Congés!$D$2:$D$160)-P34,IF(O34-N34=3,NETWORKDAYS(L34,EOMONTH(L34,1),[1]Congés!$D$2:$D$160)-P34))))</f>
        <v>0</v>
      </c>
      <c r="R34" s="7">
        <f>IF(O34-N34&lt;2,0,IF(O34-N34=2,NETWORKDAYS(L34,M34,[1]Congés!$D$2:$D$160)-Q34-P34,IF(O34-N34=3,NETWORKDAYS(L34,EOMONTH(L34,2),[1]Congés!$D$2:$D$160)-Q34-P34)))</f>
        <v>0</v>
      </c>
      <c r="S34" s="7">
        <f>IF(O34-N34&lt;3,0,NETWORKDAYS(L34,M34,[1]Congés!$D$2:$D$160)-R34-Q34-P34)</f>
        <v>0</v>
      </c>
      <c r="T34" s="7">
        <f>NETWORKDAYS(L34,M34,[1]Congés!C$2:C$160)</f>
        <v>2</v>
      </c>
      <c r="U34" t="s">
        <v>1</v>
      </c>
      <c r="V34" s="2">
        <v>42450</v>
      </c>
      <c r="W34" s="6" t="str">
        <f>IF(T34&lt;3,"1) 1 à 2 jours",IF(T34&lt;5,"2) 3 à 4 jours",IF(T34=5,"3) 5 jours",IF(T34&lt;=10,"4) 6 à 10 jours",IF(T34&gt;10,"5) plus de 10 jours")))))</f>
        <v>1) 1 à 2 jours</v>
      </c>
      <c r="X34" t="s">
        <v>10</v>
      </c>
      <c r="Z34" s="6">
        <f>M34-L34+1</f>
        <v>2</v>
      </c>
    </row>
    <row r="35" spans="1:26" x14ac:dyDescent="0.3">
      <c r="A35" s="1">
        <v>20944</v>
      </c>
      <c r="B35" s="8"/>
      <c r="C35" s="7" t="str">
        <f>VLOOKUP(A35,'[1]BDD RH'!$A$9:$W$453,16,FALSE)</f>
        <v>Evercalf</v>
      </c>
      <c r="D35" s="7" t="str">
        <f>VLOOKUP(A35,'[1]BDD RH'!$A$9:$W$453,4,FALSE)</f>
        <v>t</v>
      </c>
      <c r="E35" s="7" t="str">
        <f>VLOOKUP(A35,'[1]BDD RH'!$A$9:$W$453,3,FALSE)</f>
        <v>F</v>
      </c>
      <c r="F35" s="7">
        <f>DATEDIF((VLOOKUP(A35,'[1]BDD RH'!$A$2:$W$485,7,FALSE)),L35,"y")</f>
        <v>26</v>
      </c>
      <c r="G35" s="7" t="str">
        <f>IF(F35&lt;=20,"&lt;=20",IF(F35&lt;=30,"21/30",IF(F35&lt;=40,"31/40",IF(F35&lt;=50,"41/50",IF(F35&lt;=60,"51/60",IF(F35&gt;60,"61 et plus",FALSE))))))</f>
        <v>21/30</v>
      </c>
      <c r="H35" s="7">
        <f>DATEDIF((VLOOKUP(A35,'[1]BDD RH'!$A$2:$W$485,11,FALSE)),L35,"y")</f>
        <v>4</v>
      </c>
      <c r="I35" s="7" t="str">
        <f>IF(H35&lt;2,"&lt;2",IF(H35&lt;6,"2/5",IF(H35&lt;11,"6/10",IF(H35&lt;16,"11/15",IF(H35&lt;21,"16/20",IF(H35&lt;26,"21/25",IF(H35&gt;25,"26 et plus",FALSE)))))))</f>
        <v>2/5</v>
      </c>
      <c r="J35" s="1" t="s">
        <v>227</v>
      </c>
      <c r="K35" s="1">
        <f>IF($N$19:$N$585&lt;=3,1,IF($N$19:$N$585&lt;=6,2,IF($N$19:$N$585&lt;=9,3,IF($N$19:$N$585&gt;9,4,FALSE))))</f>
        <v>1</v>
      </c>
      <c r="L35" s="4">
        <v>42452</v>
      </c>
      <c r="M35" s="4">
        <v>42454</v>
      </c>
      <c r="N35" s="7">
        <f>MONTH(L35)</f>
        <v>3</v>
      </c>
      <c r="O35" s="7">
        <f>MONTH(M35)</f>
        <v>3</v>
      </c>
      <c r="P35" s="7">
        <f>IF(O35-N35=0,NETWORKDAYS(L35,M35,[1]Congés!$D$2:$D$26),NETWORKDAYS(L35,EOMONTH(L35,0),[1]Congés!$D$2:$D$26))</f>
        <v>3</v>
      </c>
      <c r="Q35" s="7">
        <f>IF(O35-N35=0,0,IF(O35-N35=1,NETWORKDAYS(L35,M35,[1]Congés!$D$2:$D$160)-P35,IF(O35-N35=2,NETWORKDAYS(L35,EOMONTH(L35,1),[1]Congés!$D$2:$D$160)-P35,IF(O35-N35=3,NETWORKDAYS(L35,EOMONTH(L35,1),[1]Congés!$D$2:$D$160)-P35))))</f>
        <v>0</v>
      </c>
      <c r="R35" s="7">
        <f>IF(O35-N35&lt;2,0,IF(O35-N35=2,NETWORKDAYS(L35,M35,[1]Congés!$D$2:$D$160)-Q35-P35,IF(O35-N35=3,NETWORKDAYS(L35,EOMONTH(L35,2),[1]Congés!$D$2:$D$160)-Q35-P35)))</f>
        <v>0</v>
      </c>
      <c r="S35" s="7">
        <f>IF(O35-N35&lt;3,0,NETWORKDAYS(L35,M35,[1]Congés!$D$2:$D$160)-R35-Q35-P35)</f>
        <v>0</v>
      </c>
      <c r="T35" s="7">
        <f>NETWORKDAYS(L35,M35,[1]Congés!C$2:C$160)</f>
        <v>3</v>
      </c>
      <c r="U35" t="s">
        <v>1</v>
      </c>
      <c r="V35" s="2">
        <v>42450</v>
      </c>
      <c r="W35" s="6" t="str">
        <f>IF(T35&lt;3,"1) 1 à 2 jours",IF(T35&lt;5,"2) 3 à 4 jours",IF(T35=5,"3) 5 jours",IF(T35&lt;=10,"4) 6 à 10 jours",IF(T35&gt;10,"5) plus de 10 jours")))))</f>
        <v>2) 3 à 4 jours</v>
      </c>
      <c r="X35" t="s">
        <v>0</v>
      </c>
      <c r="Z35" s="6">
        <f>M35-L35+1</f>
        <v>3</v>
      </c>
    </row>
    <row r="36" spans="1:26" x14ac:dyDescent="0.3">
      <c r="A36" s="1">
        <v>16614</v>
      </c>
      <c r="B36" s="8"/>
      <c r="C36" s="7" t="str">
        <f>VLOOKUP(A36,'[1]BDD RH'!$A$9:$W$453,16,FALSE)</f>
        <v>Courchevel</v>
      </c>
      <c r="D36" s="7" t="str">
        <f>VLOOKUP(A36,'[1]BDD RH'!$A$9:$W$453,4,FALSE)</f>
        <v>t</v>
      </c>
      <c r="E36" s="7" t="str">
        <f>VLOOKUP(A36,'[1]BDD RH'!$A$9:$W$453,3,FALSE)</f>
        <v>F</v>
      </c>
      <c r="F36" s="7">
        <f>DATEDIF((VLOOKUP(A36,'[1]BDD RH'!$A$2:$W$485,7,FALSE)),L36,"y")</f>
        <v>41</v>
      </c>
      <c r="G36" s="7" t="str">
        <f>IF(F36&lt;=20,"&lt;=20",IF(F36&lt;=30,"21/30",IF(F36&lt;=40,"31/40",IF(F36&lt;=50,"41/50",IF(F36&lt;=60,"51/60",IF(F36&gt;60,"61 et plus",FALSE))))))</f>
        <v>41/50</v>
      </c>
      <c r="H36" s="7">
        <f>DATEDIF((VLOOKUP(A36,'[1]BDD RH'!$A$2:$W$485,11,FALSE)),L36,"y")</f>
        <v>9</v>
      </c>
      <c r="I36" s="7" t="str">
        <f>IF(H36&lt;2,"&lt;2",IF(H36&lt;6,"2/5",IF(H36&lt;11,"6/10",IF(H36&lt;16,"11/15",IF(H36&lt;21,"16/20",IF(H36&lt;26,"21/25",IF(H36&gt;25,"26 et plus",FALSE)))))))</f>
        <v>6/10</v>
      </c>
      <c r="J36" s="1" t="s">
        <v>226</v>
      </c>
      <c r="K36" s="1">
        <f>IF($N$19:$N$585&lt;=3,1,IF($N$19:$N$585&lt;=6,2,IF($N$19:$N$585&lt;=9,3,IF($N$19:$N$585&gt;9,4,FALSE))))</f>
        <v>1</v>
      </c>
      <c r="L36" s="4">
        <v>42374</v>
      </c>
      <c r="M36" s="4">
        <v>42375</v>
      </c>
      <c r="N36" s="7">
        <f>MONTH(L36)</f>
        <v>1</v>
      </c>
      <c r="O36" s="7">
        <f>MONTH(M36)</f>
        <v>1</v>
      </c>
      <c r="P36" s="7">
        <f>IF(O36-N36=0,NETWORKDAYS(L36,M36,[1]Congés!$D$2:$D$26),NETWORKDAYS(L36,EOMONTH(L36,0),[1]Congés!$D$2:$D$26))</f>
        <v>2</v>
      </c>
      <c r="Q36" s="7">
        <f>IF(O36-N36=0,0,IF(O36-N36=1,NETWORKDAYS(L36,M36,[1]Congés!$D$2:$D$160)-P36,IF(O36-N36=2,NETWORKDAYS(L36,EOMONTH(L36,1),[1]Congés!$D$2:$D$160)-P36,IF(O36-N36=3,NETWORKDAYS(L36,EOMONTH(L36,1),[1]Congés!$D$2:$D$160)-P36))))</f>
        <v>0</v>
      </c>
      <c r="R36" s="7">
        <f>IF(O36-N36&lt;2,0,IF(O36-N36=2,NETWORKDAYS(L36,M36,[1]Congés!$D$2:$D$160)-Q36-P36,IF(O36-N36=3,NETWORKDAYS(L36,EOMONTH(L36,2),[1]Congés!$D$2:$D$160)-Q36-P36)))</f>
        <v>0</v>
      </c>
      <c r="S36" s="7">
        <f>IF(O36-N36&lt;3,0,NETWORKDAYS(L36,M36,[1]Congés!$D$2:$D$160)-R36-Q36-P36)</f>
        <v>0</v>
      </c>
      <c r="T36" s="7">
        <f>NETWORKDAYS(L36,M36,[1]Congés!C$2:C$160)</f>
        <v>2</v>
      </c>
      <c r="U36" t="s">
        <v>1</v>
      </c>
      <c r="W36" s="6" t="str">
        <f>IF(T36&lt;3,"1) 1 à 2 jours",IF(T36&lt;5,"2) 3 à 4 jours",IF(T36=5,"3) 5 jours",IF(T36&lt;=10,"4) 6 à 10 jours",IF(T36&gt;10,"5) plus de 10 jours")))))</f>
        <v>1) 1 à 2 jours</v>
      </c>
      <c r="X36" t="s">
        <v>0</v>
      </c>
      <c r="Z36" s="6">
        <f>M36-L36+1</f>
        <v>2</v>
      </c>
    </row>
    <row r="37" spans="1:26" x14ac:dyDescent="0.3">
      <c r="A37" s="1">
        <v>16614</v>
      </c>
      <c r="B37" s="8"/>
      <c r="C37" s="7" t="str">
        <f>VLOOKUP(A37,'[1]BDD RH'!$A$9:$W$453,16,FALSE)</f>
        <v>Courchevel</v>
      </c>
      <c r="D37" s="7" t="str">
        <f>VLOOKUP(A37,'[1]BDD RH'!$A$9:$W$453,4,FALSE)</f>
        <v>t</v>
      </c>
      <c r="E37" s="7" t="str">
        <f>VLOOKUP(A37,'[1]BDD RH'!$A$9:$W$453,3,FALSE)</f>
        <v>F</v>
      </c>
      <c r="F37" s="7">
        <f>DATEDIF((VLOOKUP(A37,'[1]BDD RH'!$A$2:$W$485,7,FALSE)),L37,"y")</f>
        <v>41</v>
      </c>
      <c r="G37" s="7" t="str">
        <f>IF(F37&lt;=20,"&lt;=20",IF(F37&lt;=30,"21/30",IF(F37&lt;=40,"31/40",IF(F37&lt;=50,"41/50",IF(F37&lt;=60,"51/60",IF(F37&gt;60,"61 et plus",FALSE))))))</f>
        <v>41/50</v>
      </c>
      <c r="H37" s="7">
        <f>DATEDIF((VLOOKUP(A37,'[1]BDD RH'!$A$2:$W$485,11,FALSE)),L37,"y")</f>
        <v>10</v>
      </c>
      <c r="I37" s="7" t="str">
        <f>IF(H37&lt;2,"&lt;2",IF(H37&lt;6,"2/5",IF(H37&lt;11,"6/10",IF(H37&lt;16,"11/15",IF(H37&lt;21,"16/20",IF(H37&lt;26,"21/25",IF(H37&gt;25,"26 et plus",FALSE)))))))</f>
        <v>6/10</v>
      </c>
      <c r="J37" s="1" t="s">
        <v>225</v>
      </c>
      <c r="K37" s="1">
        <f>IF($N$19:$N$585&lt;=3,1,IF($N$19:$N$585&lt;=6,2,IF($N$19:$N$585&lt;=9,3,IF($N$19:$N$585&gt;9,4,FALSE))))</f>
        <v>1</v>
      </c>
      <c r="L37" s="4">
        <v>42450</v>
      </c>
      <c r="M37" s="4">
        <v>42451</v>
      </c>
      <c r="N37" s="7">
        <f>MONTH(L37)</f>
        <v>3</v>
      </c>
      <c r="O37" s="7">
        <f>MONTH(M37)</f>
        <v>3</v>
      </c>
      <c r="P37" s="7">
        <f>IF(O37-N37=0,NETWORKDAYS(L37,M37,[1]Congés!$D$2:$D$26),NETWORKDAYS(L37,EOMONTH(L37,0),[1]Congés!$D$2:$D$26))</f>
        <v>2</v>
      </c>
      <c r="Q37" s="7">
        <f>IF(O37-N37=0,0,IF(O37-N37=1,NETWORKDAYS(L37,M37,[1]Congés!$D$2:$D$160)-P37,IF(O37-N37=2,NETWORKDAYS(L37,EOMONTH(L37,1),[1]Congés!$D$2:$D$160)-P37,IF(O37-N37=3,NETWORKDAYS(L37,EOMONTH(L37,1),[1]Congés!$D$2:$D$160)-P37))))</f>
        <v>0</v>
      </c>
      <c r="R37" s="7">
        <f>IF(O37-N37&lt;2,0,IF(O37-N37=2,NETWORKDAYS(L37,M37,[1]Congés!$D$2:$D$160)-Q37-P37,IF(O37-N37=3,NETWORKDAYS(L37,EOMONTH(L37,2),[1]Congés!$D$2:$D$160)-Q37-P37)))</f>
        <v>0</v>
      </c>
      <c r="S37" s="7">
        <f>IF(O37-N37&lt;3,0,NETWORKDAYS(L37,M37,[1]Congés!$D$2:$D$160)-R37-Q37-P37)</f>
        <v>0</v>
      </c>
      <c r="T37" s="7">
        <f>NETWORKDAYS(L37,M37,[1]Congés!C$2:C$160)</f>
        <v>2</v>
      </c>
      <c r="U37" t="s">
        <v>1</v>
      </c>
      <c r="W37" s="6" t="str">
        <f>IF(T37&lt;3,"1) 1 à 2 jours",IF(T37&lt;5,"2) 3 à 4 jours",IF(T37=5,"3) 5 jours",IF(T37&lt;=10,"4) 6 à 10 jours",IF(T37&gt;10,"5) plus de 10 jours")))))</f>
        <v>1) 1 à 2 jours</v>
      </c>
      <c r="X37" t="s">
        <v>0</v>
      </c>
      <c r="Z37" s="6">
        <f>M37-L37+1</f>
        <v>2</v>
      </c>
    </row>
    <row r="38" spans="1:26" x14ac:dyDescent="0.3">
      <c r="A38" s="1">
        <v>81189</v>
      </c>
      <c r="B38" s="8"/>
      <c r="C38" s="7" t="str">
        <f>VLOOKUP(A38,'[1]BDD RH'!$A$9:$W$453,16,FALSE)</f>
        <v>Evercalf</v>
      </c>
      <c r="D38" s="7" t="str">
        <f>VLOOKUP(A38,'[1]BDD RH'!$A$9:$W$453,4,FALSE)</f>
        <v>t</v>
      </c>
      <c r="E38" s="7" t="str">
        <f>VLOOKUP(A38,'[1]BDD RH'!$A$9:$W$453,3,FALSE)</f>
        <v>F</v>
      </c>
      <c r="F38" s="7">
        <f>DATEDIF((VLOOKUP(A38,'[1]BDD RH'!$A$2:$W$485,7,FALSE)),L38,"y")</f>
        <v>29</v>
      </c>
      <c r="G38" s="7" t="str">
        <f>IF(F38&lt;=20,"&lt;=20",IF(F38&lt;=30,"21/30",IF(F38&lt;=40,"31/40",IF(F38&lt;=50,"41/50",IF(F38&lt;=60,"51/60",IF(F38&gt;60,"61 et plus",FALSE))))))</f>
        <v>21/30</v>
      </c>
      <c r="H38" s="7">
        <f>DATEDIF((VLOOKUP(A38,'[1]BDD RH'!$A$2:$W$485,11,FALSE)),L38,"y")</f>
        <v>3</v>
      </c>
      <c r="I38" s="7" t="str">
        <f>IF(H38&lt;2,"&lt;2",IF(H38&lt;6,"2/5",IF(H38&lt;11,"6/10",IF(H38&lt;16,"11/15",IF(H38&lt;21,"16/20",IF(H38&lt;26,"21/25",IF(H38&gt;25,"26 et plus",FALSE)))))))</f>
        <v>2/5</v>
      </c>
      <c r="J38" s="1" t="s">
        <v>224</v>
      </c>
      <c r="K38" s="1">
        <f>IF($N$19:$N$585&lt;=3,1,IF($N$19:$N$585&lt;=6,2,IF($N$19:$N$585&lt;=9,3,IF($N$19:$N$585&gt;9,4,FALSE))))</f>
        <v>1</v>
      </c>
      <c r="L38" s="4">
        <v>42410</v>
      </c>
      <c r="M38" s="4">
        <v>42411</v>
      </c>
      <c r="N38" s="7">
        <f>MONTH(L38)</f>
        <v>2</v>
      </c>
      <c r="O38" s="7">
        <f>MONTH(M38)</f>
        <v>2</v>
      </c>
      <c r="P38" s="7">
        <f>IF(O38-N38=0,NETWORKDAYS(L38,M38,[1]Congés!$D$2:$D$26),NETWORKDAYS(L38,EOMONTH(L38,0),[1]Congés!$D$2:$D$26))</f>
        <v>2</v>
      </c>
      <c r="Q38" s="7">
        <f>IF(O38-N38=0,0,IF(O38-N38=1,NETWORKDAYS(L38,M38,[1]Congés!$D$2:$D$160)-P38,IF(O38-N38=2,NETWORKDAYS(L38,EOMONTH(L38,1),[1]Congés!$D$2:$D$160)-P38,IF(O38-N38=3,NETWORKDAYS(L38,EOMONTH(L38,1),[1]Congés!$D$2:$D$160)-P38))))</f>
        <v>0</v>
      </c>
      <c r="R38" s="7">
        <f>IF(O38-N38&lt;2,0,IF(O38-N38=2,NETWORKDAYS(L38,M38,[1]Congés!$D$2:$D$160)-Q38-P38,IF(O38-N38=3,NETWORKDAYS(L38,EOMONTH(L38,2),[1]Congés!$D$2:$D$160)-Q38-P38)))</f>
        <v>0</v>
      </c>
      <c r="S38" s="7">
        <f>IF(O38-N38&lt;3,0,NETWORKDAYS(L38,M38,[1]Congés!$D$2:$D$160)-R38-Q38-P38)</f>
        <v>0</v>
      </c>
      <c r="T38" s="7">
        <f>NETWORKDAYS(L38,M38,[1]Congés!C$2:C$160)</f>
        <v>2</v>
      </c>
      <c r="U38" t="s">
        <v>1</v>
      </c>
      <c r="V38" s="2">
        <v>42410</v>
      </c>
      <c r="W38" s="6" t="str">
        <f>IF(T38&lt;3,"1) 1 à 2 jours",IF(T38&lt;5,"2) 3 à 4 jours",IF(T38=5,"3) 5 jours",IF(T38&lt;=10,"4) 6 à 10 jours",IF(T38&gt;10,"5) plus de 10 jours")))))</f>
        <v>1) 1 à 2 jours</v>
      </c>
      <c r="X38" t="s">
        <v>10</v>
      </c>
      <c r="Z38" s="6">
        <f>M38-L38+1</f>
        <v>2</v>
      </c>
    </row>
    <row r="39" spans="1:26" x14ac:dyDescent="0.3">
      <c r="A39" s="1">
        <v>81189</v>
      </c>
      <c r="B39" s="8"/>
      <c r="C39" s="7" t="str">
        <f>VLOOKUP(A39,'[1]BDD RH'!$A$9:$W$453,16,FALSE)</f>
        <v>Evercalf</v>
      </c>
      <c r="D39" s="7" t="str">
        <f>VLOOKUP(A39,'[1]BDD RH'!$A$9:$W$453,4,FALSE)</f>
        <v>t</v>
      </c>
      <c r="E39" s="7" t="str">
        <f>VLOOKUP(A39,'[1]BDD RH'!$A$9:$W$453,3,FALSE)</f>
        <v>F</v>
      </c>
      <c r="F39" s="7">
        <f>DATEDIF((VLOOKUP(A39,'[1]BDD RH'!$A$2:$W$485,7,FALSE)),L39,"y")</f>
        <v>29</v>
      </c>
      <c r="G39" s="7" t="str">
        <f>IF(F39&lt;=20,"&lt;=20",IF(F39&lt;=30,"21/30",IF(F39&lt;=40,"31/40",IF(F39&lt;=50,"41/50",IF(F39&lt;=60,"51/60",IF(F39&gt;60,"61 et plus",FALSE))))))</f>
        <v>21/30</v>
      </c>
      <c r="H39" s="7">
        <f>DATEDIF((VLOOKUP(A39,'[1]BDD RH'!$A$2:$W$485,11,FALSE)),L39,"y")</f>
        <v>3</v>
      </c>
      <c r="I39" s="7" t="str">
        <f>IF(H39&lt;2,"&lt;2",IF(H39&lt;6,"2/5",IF(H39&lt;11,"6/10",IF(H39&lt;16,"11/15",IF(H39&lt;21,"16/20",IF(H39&lt;26,"21/25",IF(H39&gt;25,"26 et plus",FALSE)))))))</f>
        <v>2/5</v>
      </c>
      <c r="J39" s="1" t="s">
        <v>224</v>
      </c>
      <c r="K39" s="1">
        <f>IF($N$19:$N$585&lt;=3,1,IF($N$19:$N$585&lt;=6,2,IF($N$19:$N$585&lt;=9,3,IF($N$19:$N$585&gt;9,4,FALSE))))</f>
        <v>1</v>
      </c>
      <c r="L39" s="4">
        <v>42412</v>
      </c>
      <c r="M39" s="4">
        <v>42412</v>
      </c>
      <c r="N39" s="7">
        <f>MONTH(L39)</f>
        <v>2</v>
      </c>
      <c r="O39" s="7">
        <f>MONTH(M39)</f>
        <v>2</v>
      </c>
      <c r="P39" s="7">
        <f>IF(O39-N39=0,NETWORKDAYS(L39,M39,[1]Congés!$D$2:$D$26),NETWORKDAYS(L39,EOMONTH(L39,0),[1]Congés!$D$2:$D$26))</f>
        <v>1</v>
      </c>
      <c r="Q39" s="7">
        <f>IF(O39-N39=0,0,IF(O39-N39=1,NETWORKDAYS(L39,M39,[1]Congés!$D$2:$D$160)-P39,IF(O39-N39=2,NETWORKDAYS(L39,EOMONTH(L39,1),[1]Congés!$D$2:$D$160)-P39,IF(O39-N39=3,NETWORKDAYS(L39,EOMONTH(L39,1),[1]Congés!$D$2:$D$160)-P39))))</f>
        <v>0</v>
      </c>
      <c r="R39" s="7">
        <f>IF(O39-N39&lt;2,0,IF(O39-N39=2,NETWORKDAYS(L39,M39,[1]Congés!$D$2:$D$160)-Q39-P39,IF(O39-N39=3,NETWORKDAYS(L39,EOMONTH(L39,2),[1]Congés!$D$2:$D$160)-Q39-P39)))</f>
        <v>0</v>
      </c>
      <c r="S39" s="7">
        <f>IF(O39-N39&lt;3,0,NETWORKDAYS(L39,M39,[1]Congés!$D$2:$D$160)-R39-Q39-P39)</f>
        <v>0</v>
      </c>
      <c r="T39" s="7">
        <f>NETWORKDAYS(L39,M39,[1]Congés!C$2:C$160)</f>
        <v>1</v>
      </c>
      <c r="U39" t="s">
        <v>1</v>
      </c>
      <c r="V39" s="2">
        <v>42410</v>
      </c>
      <c r="W39" s="6" t="str">
        <f>IF(T39&lt;3,"1) 1 à 2 jours",IF(T39&lt;5,"2) 3 à 4 jours",IF(T39=5,"3) 5 jours",IF(T39&lt;=10,"4) 6 à 10 jours",IF(T39&gt;10,"5) plus de 10 jours")))))</f>
        <v>1) 1 à 2 jours</v>
      </c>
      <c r="X39" t="s">
        <v>10</v>
      </c>
      <c r="Z39" s="6">
        <f>M39-L39+1</f>
        <v>1</v>
      </c>
    </row>
    <row r="40" spans="1:26" x14ac:dyDescent="0.3">
      <c r="A40" s="1">
        <v>81189</v>
      </c>
      <c r="B40" s="8"/>
      <c r="C40" s="7" t="str">
        <f>VLOOKUP(A40,'[1]BDD RH'!$A$9:$W$453,16,FALSE)</f>
        <v>Evercalf</v>
      </c>
      <c r="D40" s="7" t="str">
        <f>VLOOKUP(A40,'[1]BDD RH'!$A$9:$W$453,4,FALSE)</f>
        <v>t</v>
      </c>
      <c r="E40" s="7" t="str">
        <f>VLOOKUP(A40,'[1]BDD RH'!$A$9:$W$453,3,FALSE)</f>
        <v>F</v>
      </c>
      <c r="F40" s="7">
        <f>DATEDIF((VLOOKUP(A40,'[1]BDD RH'!$A$2:$W$485,7,FALSE)),L40,"y")</f>
        <v>29</v>
      </c>
      <c r="G40" s="7" t="str">
        <f>IF(F40&lt;=20,"&lt;=20",IF(F40&lt;=30,"21/30",IF(F40&lt;=40,"31/40",IF(F40&lt;=50,"41/50",IF(F40&lt;=60,"51/60",IF(F40&gt;60,"61 et plus",FALSE))))))</f>
        <v>21/30</v>
      </c>
      <c r="H40" s="7">
        <f>DATEDIF((VLOOKUP(A40,'[1]BDD RH'!$A$2:$W$485,11,FALSE)),L40,"y")</f>
        <v>3</v>
      </c>
      <c r="I40" s="7" t="str">
        <f>IF(H40&lt;2,"&lt;2",IF(H40&lt;6,"2/5",IF(H40&lt;11,"6/10",IF(H40&lt;16,"11/15",IF(H40&lt;21,"16/20",IF(H40&lt;26,"21/25",IF(H40&gt;25,"26 et plus",FALSE)))))))</f>
        <v>2/5</v>
      </c>
      <c r="J40" s="1" t="s">
        <v>224</v>
      </c>
      <c r="K40" s="1">
        <f>IF($N$19:$N$585&lt;=3,1,IF($N$19:$N$585&lt;=6,2,IF($N$19:$N$585&lt;=9,3,IF($N$19:$N$585&gt;9,4,FALSE))))</f>
        <v>1</v>
      </c>
      <c r="L40" s="4">
        <v>42415</v>
      </c>
      <c r="M40" s="4">
        <v>42416</v>
      </c>
      <c r="N40" s="7">
        <f>MONTH(L40)</f>
        <v>2</v>
      </c>
      <c r="O40" s="7">
        <f>MONTH(M40)</f>
        <v>2</v>
      </c>
      <c r="P40" s="7">
        <f>IF(O40-N40=0,NETWORKDAYS(L40,M40,[1]Congés!$D$2:$D$26),NETWORKDAYS(L40,EOMONTH(L40,0),[1]Congés!$D$2:$D$26))</f>
        <v>2</v>
      </c>
      <c r="Q40" s="7">
        <f>IF(O40-N40=0,0,IF(O40-N40=1,NETWORKDAYS(L40,M40,[1]Congés!$D$2:$D$160)-P40,IF(O40-N40=2,NETWORKDAYS(L40,EOMONTH(L40,1),[1]Congés!$D$2:$D$160)-P40,IF(O40-N40=3,NETWORKDAYS(L40,EOMONTH(L40,1),[1]Congés!$D$2:$D$160)-P40))))</f>
        <v>0</v>
      </c>
      <c r="R40" s="7">
        <f>IF(O40-N40&lt;2,0,IF(O40-N40=2,NETWORKDAYS(L40,M40,[1]Congés!$D$2:$D$160)-Q40-P40,IF(O40-N40=3,NETWORKDAYS(L40,EOMONTH(L40,2),[1]Congés!$D$2:$D$160)-Q40-P40)))</f>
        <v>0</v>
      </c>
      <c r="S40" s="7">
        <f>IF(O40-N40&lt;3,0,NETWORKDAYS(L40,M40,[1]Congés!$D$2:$D$160)-R40-Q40-P40)</f>
        <v>0</v>
      </c>
      <c r="T40" s="7">
        <f>NETWORKDAYS(L40,M40,[1]Congés!C$2:C$160)</f>
        <v>2</v>
      </c>
      <c r="U40" t="s">
        <v>1</v>
      </c>
      <c r="V40" s="2">
        <v>42410</v>
      </c>
      <c r="W40" s="6" t="str">
        <f>IF(T40&lt;3,"1) 1 à 2 jours",IF(T40&lt;5,"2) 3 à 4 jours",IF(T40=5,"3) 5 jours",IF(T40&lt;=10,"4) 6 à 10 jours",IF(T40&gt;10,"5) plus de 10 jours")))))</f>
        <v>1) 1 à 2 jours</v>
      </c>
      <c r="X40" t="s">
        <v>0</v>
      </c>
      <c r="Z40" s="6">
        <f>M40-L40+1</f>
        <v>2</v>
      </c>
    </row>
    <row r="41" spans="1:26" x14ac:dyDescent="0.3">
      <c r="A41" s="1">
        <v>9084</v>
      </c>
      <c r="B41" s="8"/>
      <c r="C41" s="7" t="str">
        <f>VLOOKUP(A41,'[1]BDD RH'!$A$9:$W$453,16,FALSE)</f>
        <v>Gulliver</v>
      </c>
      <c r="D41" s="7" t="str">
        <f>VLOOKUP(A41,'[1]BDD RH'!$A$9:$W$453,4,FALSE)</f>
        <v>t</v>
      </c>
      <c r="E41" s="7" t="str">
        <f>VLOOKUP(A41,'[1]BDD RH'!$A$9:$W$453,3,FALSE)</f>
        <v>H</v>
      </c>
      <c r="F41" s="7">
        <f>DATEDIF((VLOOKUP(A41,'[1]BDD RH'!$A$2:$W$485,7,FALSE)),L41,"y")</f>
        <v>49</v>
      </c>
      <c r="G41" s="7" t="str">
        <f>IF(F41&lt;=20,"&lt;=20",IF(F41&lt;=30,"21/30",IF(F41&lt;=40,"31/40",IF(F41&lt;=50,"41/50",IF(F41&lt;=60,"51/60",IF(F41&gt;60,"61 et plus",FALSE))))))</f>
        <v>41/50</v>
      </c>
      <c r="H41" s="7">
        <f>DATEDIF((VLOOKUP(A41,'[1]BDD RH'!$A$2:$W$485,11,FALSE)),L41,"y")</f>
        <v>19</v>
      </c>
      <c r="I41" s="7" t="str">
        <f>IF(H41&lt;2,"&lt;2",IF(H41&lt;6,"2/5",IF(H41&lt;11,"6/10",IF(H41&lt;16,"11/15",IF(H41&lt;21,"16/20",IF(H41&lt;26,"21/25",IF(H41&gt;25,"26 et plus",FALSE)))))))</f>
        <v>16/20</v>
      </c>
      <c r="J41" s="1" t="s">
        <v>223</v>
      </c>
      <c r="K41" s="1">
        <f>IF($N$19:$N$585&lt;=3,1,IF($N$19:$N$585&lt;=6,2,IF($N$19:$N$585&lt;=9,3,IF($N$19:$N$585&gt;9,4,FALSE))))</f>
        <v>2</v>
      </c>
      <c r="L41" s="4">
        <v>42477</v>
      </c>
      <c r="M41" s="4">
        <v>42480</v>
      </c>
      <c r="N41" s="7">
        <f>MONTH(L41)</f>
        <v>4</v>
      </c>
      <c r="O41" s="7">
        <f>MONTH(M41)</f>
        <v>4</v>
      </c>
      <c r="P41" s="7">
        <f>IF(O41-N41=0,NETWORKDAYS(L41,M41,[1]Congés!$D$2:$D$26),NETWORKDAYS(L41,EOMONTH(L41,0),[1]Congés!$D$2:$D$26))</f>
        <v>3</v>
      </c>
      <c r="Q41" s="7">
        <f>IF(O41-N41=0,0,IF(O41-N41=1,NETWORKDAYS(L41,M41,[1]Congés!$D$2:$D$160)-P41,IF(O41-N41=2,NETWORKDAYS(L41,EOMONTH(L41,1),[1]Congés!$D$2:$D$160)-P41,IF(O41-N41=3,NETWORKDAYS(L41,EOMONTH(L41,1),[1]Congés!$D$2:$D$160)-P41))))</f>
        <v>0</v>
      </c>
      <c r="R41" s="7">
        <f>IF(O41-N41&lt;2,0,IF(O41-N41=2,NETWORKDAYS(L41,M41,[1]Congés!$D$2:$D$160)-Q41-P41,IF(O41-N41=3,NETWORKDAYS(L41,EOMONTH(L41,2),[1]Congés!$D$2:$D$160)-Q41-P41)))</f>
        <v>0</v>
      </c>
      <c r="S41" s="7">
        <f>IF(O41-N41&lt;3,0,NETWORKDAYS(L41,M41,[1]Congés!$D$2:$D$160)-R41-Q41-P41)</f>
        <v>0</v>
      </c>
      <c r="T41" s="7">
        <f>NETWORKDAYS(L41,M41,[1]Congés!C$2:C$160)</f>
        <v>3</v>
      </c>
      <c r="U41" t="s">
        <v>1</v>
      </c>
      <c r="W41" s="6" t="str">
        <f>IF(T41&lt;3,"1) 1 à 2 jours",IF(T41&lt;5,"2) 3 à 4 jours",IF(T41=5,"3) 5 jours",IF(T41&lt;=10,"4) 6 à 10 jours",IF(T41&gt;10,"5) plus de 10 jours")))))</f>
        <v>2) 3 à 4 jours</v>
      </c>
      <c r="X41" t="s">
        <v>0</v>
      </c>
      <c r="Z41" s="6">
        <f>M41-L41+1</f>
        <v>4</v>
      </c>
    </row>
    <row r="42" spans="1:26" x14ac:dyDescent="0.3">
      <c r="A42" s="1">
        <v>11437</v>
      </c>
      <c r="B42" s="8"/>
      <c r="C42" s="7" t="str">
        <f>VLOOKUP(A42,'[1]BDD RH'!$A$9:$W$453,16,FALSE)</f>
        <v>Gulliver</v>
      </c>
      <c r="D42" s="7" t="str">
        <f>VLOOKUP(A42,'[1]BDD RH'!$A$9:$W$453,4,FALSE)</f>
        <v>t</v>
      </c>
      <c r="E42" s="7" t="str">
        <f>VLOOKUP(A42,'[1]BDD RH'!$A$9:$W$453,3,FALSE)</f>
        <v>F</v>
      </c>
      <c r="F42" s="7">
        <f>DATEDIF((VLOOKUP(A42,'[1]BDD RH'!$A$2:$W$485,7,FALSE)),L42,"y")</f>
        <v>45</v>
      </c>
      <c r="G42" s="7" t="str">
        <f>IF(F42&lt;=20,"&lt;=20",IF(F42&lt;=30,"21/30",IF(F42&lt;=40,"31/40",IF(F42&lt;=50,"41/50",IF(F42&lt;=60,"51/60",IF(F42&gt;60,"61 et plus",FALSE))))))</f>
        <v>41/50</v>
      </c>
      <c r="H42" s="7">
        <f>DATEDIF((VLOOKUP(A42,'[1]BDD RH'!$A$2:$W$485,11,FALSE)),L42,"y")</f>
        <v>12</v>
      </c>
      <c r="I42" s="7" t="str">
        <f>IF(H42&lt;2,"&lt;2",IF(H42&lt;6,"2/5",IF(H42&lt;11,"6/10",IF(H42&lt;16,"11/15",IF(H42&lt;21,"16/20",IF(H42&lt;26,"21/25",IF(H42&gt;25,"26 et plus",FALSE)))))))</f>
        <v>11/15</v>
      </c>
      <c r="J42" s="1" t="s">
        <v>222</v>
      </c>
      <c r="K42" s="1">
        <f>IF($N$19:$N$585&lt;=3,1,IF($N$19:$N$585&lt;=6,2,IF($N$19:$N$585&lt;=9,3,IF($N$19:$N$585&gt;9,4,FALSE))))</f>
        <v>1</v>
      </c>
      <c r="L42" s="4">
        <v>42380</v>
      </c>
      <c r="M42" s="4">
        <v>42387</v>
      </c>
      <c r="N42" s="7">
        <f>MONTH(L42)</f>
        <v>1</v>
      </c>
      <c r="O42" s="7">
        <f>MONTH(M42)</f>
        <v>1</v>
      </c>
      <c r="P42" s="7">
        <f>IF(O42-N42=0,NETWORKDAYS(L42,M42,[1]Congés!$D$2:$D$26),NETWORKDAYS(L42,EOMONTH(L42,0),[1]Congés!$D$2:$D$26))</f>
        <v>6</v>
      </c>
      <c r="Q42" s="7">
        <f>IF(O42-N42=0,0,IF(O42-N42=1,NETWORKDAYS(L42,M42,[1]Congés!$D$2:$D$160)-P42,IF(O42-N42=2,NETWORKDAYS(L42,EOMONTH(L42,1),[1]Congés!$D$2:$D$160)-P42,IF(O42-N42=3,NETWORKDAYS(L42,EOMONTH(L42,1),[1]Congés!$D$2:$D$160)-P42))))</f>
        <v>0</v>
      </c>
      <c r="R42" s="7">
        <f>IF(O42-N42&lt;2,0,IF(O42-N42=2,NETWORKDAYS(L42,M42,[1]Congés!$D$2:$D$160)-Q42-P42,IF(O42-N42=3,NETWORKDAYS(L42,EOMONTH(L42,2),[1]Congés!$D$2:$D$160)-Q42-P42)))</f>
        <v>0</v>
      </c>
      <c r="S42" s="7">
        <f>IF(O42-N42&lt;3,0,NETWORKDAYS(L42,M42,[1]Congés!$D$2:$D$160)-R42-Q42-P42)</f>
        <v>0</v>
      </c>
      <c r="T42" s="7">
        <f>NETWORKDAYS(L42,M42,[1]Congés!C$2:C$160)</f>
        <v>6</v>
      </c>
      <c r="U42" t="s">
        <v>1</v>
      </c>
      <c r="W42" s="6" t="str">
        <f>IF(T42&lt;3,"1) 1 à 2 jours",IF(T42&lt;5,"2) 3 à 4 jours",IF(T42=5,"3) 5 jours",IF(T42&lt;=10,"4) 6 à 10 jours",IF(T42&gt;10,"5) plus de 10 jours")))))</f>
        <v>4) 6 à 10 jours</v>
      </c>
      <c r="X42" t="s">
        <v>0</v>
      </c>
      <c r="Z42" s="6">
        <f>M42-L42+1</f>
        <v>8</v>
      </c>
    </row>
    <row r="43" spans="1:26" x14ac:dyDescent="0.3">
      <c r="A43" s="1">
        <v>11437</v>
      </c>
      <c r="B43" s="8"/>
      <c r="C43" s="7" t="str">
        <f>VLOOKUP(A43,'[1]BDD RH'!$A$9:$W$453,16,FALSE)</f>
        <v>Gulliver</v>
      </c>
      <c r="D43" s="7" t="str">
        <f>VLOOKUP(A43,'[1]BDD RH'!$A$9:$W$453,4,FALSE)</f>
        <v>t</v>
      </c>
      <c r="E43" s="7" t="str">
        <f>VLOOKUP(A43,'[1]BDD RH'!$A$9:$W$453,3,FALSE)</f>
        <v>F</v>
      </c>
      <c r="F43" s="7">
        <f>DATEDIF((VLOOKUP(A43,'[1]BDD RH'!$A$2:$W$485,7,FALSE)),L43,"y")</f>
        <v>45</v>
      </c>
      <c r="G43" s="7" t="str">
        <f>IF(F43&lt;=20,"&lt;=20",IF(F43&lt;=30,"21/30",IF(F43&lt;=40,"31/40",IF(F43&lt;=50,"41/50",IF(F43&lt;=60,"51/60",IF(F43&gt;60,"61 et plus",FALSE))))))</f>
        <v>41/50</v>
      </c>
      <c r="H43" s="7">
        <f>DATEDIF((VLOOKUP(A43,'[1]BDD RH'!$A$2:$W$485,11,FALSE)),L43,"y")</f>
        <v>12</v>
      </c>
      <c r="I43" s="7" t="str">
        <f>IF(H43&lt;2,"&lt;2",IF(H43&lt;6,"2/5",IF(H43&lt;11,"6/10",IF(H43&lt;16,"11/15",IF(H43&lt;21,"16/20",IF(H43&lt;26,"21/25",IF(H43&gt;25,"26 et plus",FALSE)))))))</f>
        <v>11/15</v>
      </c>
      <c r="J43" s="1" t="s">
        <v>221</v>
      </c>
      <c r="K43" s="1">
        <f>IF($N$19:$N$585&lt;=3,1,IF($N$19:$N$585&lt;=6,2,IF($N$19:$N$585&lt;=9,3,IF($N$19:$N$585&gt;9,4,FALSE))))</f>
        <v>1</v>
      </c>
      <c r="L43" s="4">
        <v>42419</v>
      </c>
      <c r="M43" s="4">
        <v>42419</v>
      </c>
      <c r="N43" s="7">
        <f>MONTH(L43)</f>
        <v>2</v>
      </c>
      <c r="O43" s="7">
        <f>MONTH(M43)</f>
        <v>2</v>
      </c>
      <c r="P43" s="7">
        <f>IF(O43-N43=0,NETWORKDAYS(L43,M43,[1]Congés!$D$2:$D$26),NETWORKDAYS(L43,EOMONTH(L43,0),[1]Congés!$D$2:$D$26))</f>
        <v>1</v>
      </c>
      <c r="Q43" s="7">
        <f>IF(O43-N43=0,0,IF(O43-N43=1,NETWORKDAYS(L43,M43,[1]Congés!$D$2:$D$160)-P43,IF(O43-N43=2,NETWORKDAYS(L43,EOMONTH(L43,1),[1]Congés!$D$2:$D$160)-P43,IF(O43-N43=3,NETWORKDAYS(L43,EOMONTH(L43,1),[1]Congés!$D$2:$D$160)-P43))))</f>
        <v>0</v>
      </c>
      <c r="R43" s="7">
        <f>IF(O43-N43&lt;2,0,IF(O43-N43=2,NETWORKDAYS(L43,M43,[1]Congés!$D$2:$D$160)-Q43-P43,IF(O43-N43=3,NETWORKDAYS(L43,EOMONTH(L43,2),[1]Congés!$D$2:$D$160)-Q43-P43)))</f>
        <v>0</v>
      </c>
      <c r="S43" s="7">
        <f>IF(O43-N43&lt;3,0,NETWORKDAYS(L43,M43,[1]Congés!$D$2:$D$160)-R43-Q43-P43)</f>
        <v>0</v>
      </c>
      <c r="T43" s="7">
        <f>NETWORKDAYS(L43,M43,[1]Congés!C$2:C$160)</f>
        <v>1</v>
      </c>
      <c r="U43" t="s">
        <v>1</v>
      </c>
      <c r="W43" s="6" t="str">
        <f>IF(T43&lt;3,"1) 1 à 2 jours",IF(T43&lt;5,"2) 3 à 4 jours",IF(T43=5,"3) 5 jours",IF(T43&lt;=10,"4) 6 à 10 jours",IF(T43&gt;10,"5) plus de 10 jours")))))</f>
        <v>1) 1 à 2 jours</v>
      </c>
      <c r="X43" t="s">
        <v>0</v>
      </c>
      <c r="Z43" s="6">
        <f>M43-L43+1</f>
        <v>1</v>
      </c>
    </row>
    <row r="44" spans="1:26" x14ac:dyDescent="0.3">
      <c r="A44" s="1">
        <v>17876</v>
      </c>
      <c r="B44" s="8"/>
      <c r="C44" s="7" t="str">
        <f>VLOOKUP(A44,'[1]BDD RH'!$A$9:$W$453,16,FALSE)</f>
        <v>Iris</v>
      </c>
      <c r="D44" s="7" t="str">
        <f>VLOOKUP(A44,'[1]BDD RH'!$A$9:$W$453,4,FALSE)</f>
        <v>c</v>
      </c>
      <c r="E44" s="7" t="str">
        <f>VLOOKUP(A44,'[1]BDD RH'!$A$9:$W$453,3,FALSE)</f>
        <v>H</v>
      </c>
      <c r="F44" s="7">
        <f>DATEDIF((VLOOKUP(A44,'[1]BDD RH'!$A$2:$W$485,7,FALSE)),L44,"y")</f>
        <v>28</v>
      </c>
      <c r="G44" s="7" t="str">
        <f>IF(F44&lt;=20,"&lt;=20",IF(F44&lt;=30,"21/30",IF(F44&lt;=40,"31/40",IF(F44&lt;=50,"41/50",IF(F44&lt;=60,"51/60",IF(F44&gt;60,"61 et plus",FALSE))))))</f>
        <v>21/30</v>
      </c>
      <c r="H44" s="7">
        <f>DATEDIF((VLOOKUP(A44,'[1]BDD RH'!$A$2:$W$485,11,FALSE)),L44,"y")</f>
        <v>8</v>
      </c>
      <c r="I44" s="7" t="str">
        <f>IF(H44&lt;2,"&lt;2",IF(H44&lt;6,"2/5",IF(H44&lt;11,"6/10",IF(H44&lt;16,"11/15",IF(H44&lt;21,"16/20",IF(H44&lt;26,"21/25",IF(H44&gt;25,"26 et plus",FALSE)))))))</f>
        <v>6/10</v>
      </c>
      <c r="J44" s="1" t="s">
        <v>220</v>
      </c>
      <c r="K44" s="1">
        <f>IF($N$19:$N$585&lt;=3,1,IF($N$19:$N$585&lt;=6,2,IF($N$19:$N$585&lt;=9,3,IF($N$19:$N$585&gt;9,4,FALSE))))</f>
        <v>1</v>
      </c>
      <c r="L44" s="4">
        <v>42370</v>
      </c>
      <c r="M44" s="4">
        <v>42373</v>
      </c>
      <c r="N44" s="7">
        <f>MONTH(L44)</f>
        <v>1</v>
      </c>
      <c r="O44" s="7">
        <f>MONTH(M44)</f>
        <v>1</v>
      </c>
      <c r="P44" s="7">
        <f>IF(O44-N44=0,NETWORKDAYS(L44,M44,[1]Congés!$D$2:$D$26),NETWORKDAYS(L44,EOMONTH(L44,0),[1]Congés!$D$2:$D$26))</f>
        <v>2</v>
      </c>
      <c r="Q44" s="7">
        <f>IF(O44-N44=0,0,IF(O44-N44=1,NETWORKDAYS(L44,M44,[1]Congés!$D$2:$D$160)-P44,IF(O44-N44=2,NETWORKDAYS(L44,EOMONTH(L44,1),[1]Congés!$D$2:$D$160)-P44,IF(O44-N44=3,NETWORKDAYS(L44,EOMONTH(L44,1),[1]Congés!$D$2:$D$160)-P44))))</f>
        <v>0</v>
      </c>
      <c r="R44" s="7">
        <f>IF(O44-N44&lt;2,0,IF(O44-N44=2,NETWORKDAYS(L44,M44,[1]Congés!$D$2:$D$160)-Q44-P44,IF(O44-N44=3,NETWORKDAYS(L44,EOMONTH(L44,2),[1]Congés!$D$2:$D$160)-Q44-P44)))</f>
        <v>0</v>
      </c>
      <c r="S44" s="7">
        <f>IF(O44-N44&lt;3,0,NETWORKDAYS(L44,M44,[1]Congés!$D$2:$D$160)-R44-Q44-P44)</f>
        <v>0</v>
      </c>
      <c r="T44" s="7">
        <f>NETWORKDAYS(L44,M44,[1]Congés!C$2:C$160)</f>
        <v>1</v>
      </c>
      <c r="U44" s="22" t="s">
        <v>85</v>
      </c>
      <c r="V44" s="2">
        <v>42367</v>
      </c>
      <c r="W44" s="6" t="str">
        <f>IF(T44&lt;3,"1) 1 à 2 jours",IF(T44&lt;5,"2) 3 à 4 jours",IF(T44=5,"3) 5 jours",IF(T44&lt;=10,"4) 6 à 10 jours",IF(T44&gt;10,"5) plus de 10 jours")))))</f>
        <v>1) 1 à 2 jours</v>
      </c>
      <c r="X44" t="s">
        <v>10</v>
      </c>
      <c r="Z44" s="6">
        <f>M44-L44+1</f>
        <v>4</v>
      </c>
    </row>
    <row r="45" spans="1:26" x14ac:dyDescent="0.3">
      <c r="A45" s="1">
        <v>17876</v>
      </c>
      <c r="B45" s="8"/>
      <c r="C45" s="7" t="str">
        <f>VLOOKUP(A45,'[1]BDD RH'!$A$9:$W$453,16,FALSE)</f>
        <v>Iris</v>
      </c>
      <c r="D45" s="7" t="str">
        <f>VLOOKUP(A45,'[1]BDD RH'!$A$9:$W$453,4,FALSE)</f>
        <v>c</v>
      </c>
      <c r="E45" s="7" t="str">
        <f>VLOOKUP(A45,'[1]BDD RH'!$A$9:$W$453,3,FALSE)</f>
        <v>H</v>
      </c>
      <c r="F45" s="7">
        <f>DATEDIF((VLOOKUP(A45,'[1]BDD RH'!$A$2:$W$485,7,FALSE)),L45,"y")</f>
        <v>28</v>
      </c>
      <c r="G45" s="7" t="str">
        <f>IF(F45&lt;=20,"&lt;=20",IF(F45&lt;=30,"21/30",IF(F45&lt;=40,"31/40",IF(F45&lt;=50,"41/50",IF(F45&lt;=60,"51/60",IF(F45&gt;60,"61 et plus",FALSE))))))</f>
        <v>21/30</v>
      </c>
      <c r="H45" s="7">
        <f>DATEDIF((VLOOKUP(A45,'[1]BDD RH'!$A$2:$W$485,11,FALSE)),L45,"y")</f>
        <v>8</v>
      </c>
      <c r="I45" s="7" t="str">
        <f>IF(H45&lt;2,"&lt;2",IF(H45&lt;6,"2/5",IF(H45&lt;11,"6/10",IF(H45&lt;16,"11/15",IF(H45&lt;21,"16/20",IF(H45&lt;26,"21/25",IF(H45&gt;25,"26 et plus",FALSE)))))))</f>
        <v>6/10</v>
      </c>
      <c r="J45" s="1" t="s">
        <v>220</v>
      </c>
      <c r="K45" s="1">
        <f>IF($N$19:$N$585&lt;=3,1,IF($N$19:$N$585&lt;=6,2,IF($N$19:$N$585&lt;=9,3,IF($N$19:$N$585&gt;9,4,FALSE))))</f>
        <v>1</v>
      </c>
      <c r="L45" s="4">
        <v>42374</v>
      </c>
      <c r="M45" s="4">
        <v>42380</v>
      </c>
      <c r="N45" s="7">
        <f>MONTH(L45)</f>
        <v>1</v>
      </c>
      <c r="O45" s="7">
        <f>MONTH(M45)</f>
        <v>1</v>
      </c>
      <c r="P45" s="7">
        <f>IF(O45-N45=0,NETWORKDAYS(L45,M45,[1]Congés!$D$2:$D$26),NETWORKDAYS(L45,EOMONTH(L45,0),[1]Congés!$D$2:$D$26))</f>
        <v>5</v>
      </c>
      <c r="Q45" s="7">
        <f>IF(O45-N45=0,0,IF(O45-N45=1,NETWORKDAYS(L45,M45,[1]Congés!$D$2:$D$160)-P45,IF(O45-N45=2,NETWORKDAYS(L45,EOMONTH(L45,1),[1]Congés!$D$2:$D$160)-P45,IF(O45-N45=3,NETWORKDAYS(L45,EOMONTH(L45,1),[1]Congés!$D$2:$D$160)-P45))))</f>
        <v>0</v>
      </c>
      <c r="R45" s="7">
        <f>IF(O45-N45&lt;2,0,IF(O45-N45=2,NETWORKDAYS(L45,M45,[1]Congés!$D$2:$D$160)-Q45-P45,IF(O45-N45=3,NETWORKDAYS(L45,EOMONTH(L45,2),[1]Congés!$D$2:$D$160)-Q45-P45)))</f>
        <v>0</v>
      </c>
      <c r="S45" s="7">
        <f>IF(O45-N45&lt;3,0,NETWORKDAYS(L45,M45,[1]Congés!$D$2:$D$160)-R45-Q45-P45)</f>
        <v>0</v>
      </c>
      <c r="T45" s="7">
        <f>NETWORKDAYS(L45,M45,[1]Congés!C$2:C$160)</f>
        <v>5</v>
      </c>
      <c r="U45" s="22" t="s">
        <v>85</v>
      </c>
      <c r="V45" s="2">
        <v>42367</v>
      </c>
      <c r="W45" s="6" t="str">
        <f>IF(T45&lt;3,"1) 1 à 2 jours",IF(T45&lt;5,"2) 3 à 4 jours",IF(T45=5,"3) 5 jours",IF(T45&lt;=10,"4) 6 à 10 jours",IF(T45&gt;10,"5) plus de 10 jours")))))</f>
        <v>3) 5 jours</v>
      </c>
      <c r="X45" t="s">
        <v>10</v>
      </c>
      <c r="Z45" s="6">
        <f>M45-L45+1</f>
        <v>7</v>
      </c>
    </row>
    <row r="46" spans="1:26" x14ac:dyDescent="0.3">
      <c r="A46" s="1">
        <v>17876</v>
      </c>
      <c r="B46" s="8"/>
      <c r="C46" s="7" t="str">
        <f>VLOOKUP(A46,'[1]BDD RH'!$A$9:$W$453,16,FALSE)</f>
        <v>Iris</v>
      </c>
      <c r="D46" s="7" t="str">
        <f>VLOOKUP(A46,'[1]BDD RH'!$A$9:$W$453,4,FALSE)</f>
        <v>c</v>
      </c>
      <c r="E46" s="7" t="str">
        <f>VLOOKUP(A46,'[1]BDD RH'!$A$9:$W$453,3,FALSE)</f>
        <v>H</v>
      </c>
      <c r="F46" s="7">
        <f>DATEDIF((VLOOKUP(A46,'[1]BDD RH'!$A$2:$W$485,7,FALSE)),L46,"y")</f>
        <v>28</v>
      </c>
      <c r="G46" s="7" t="str">
        <f>IF(F46&lt;=20,"&lt;=20",IF(F46&lt;=30,"21/30",IF(F46&lt;=40,"31/40",IF(F46&lt;=50,"41/50",IF(F46&lt;=60,"51/60",IF(F46&gt;60,"61 et plus",FALSE))))))</f>
        <v>21/30</v>
      </c>
      <c r="H46" s="7">
        <f>DATEDIF((VLOOKUP(A46,'[1]BDD RH'!$A$2:$W$485,11,FALSE)),L46,"y")</f>
        <v>8</v>
      </c>
      <c r="I46" s="7" t="str">
        <f>IF(H46&lt;2,"&lt;2",IF(H46&lt;6,"2/5",IF(H46&lt;11,"6/10",IF(H46&lt;16,"11/15",IF(H46&lt;21,"16/20",IF(H46&lt;26,"21/25",IF(H46&gt;25,"26 et plus",FALSE)))))))</f>
        <v>6/10</v>
      </c>
      <c r="J46" s="1" t="s">
        <v>220</v>
      </c>
      <c r="K46" s="1">
        <f>IF($N$19:$N$585&lt;=3,1,IF($N$19:$N$585&lt;=6,2,IF($N$19:$N$585&lt;=9,3,IF($N$19:$N$585&gt;9,4,FALSE))))</f>
        <v>1</v>
      </c>
      <c r="L46" s="4">
        <v>42381</v>
      </c>
      <c r="M46" s="4">
        <v>42387</v>
      </c>
      <c r="N46" s="7">
        <f>MONTH(L46)</f>
        <v>1</v>
      </c>
      <c r="O46" s="7">
        <f>MONTH(M46)</f>
        <v>1</v>
      </c>
      <c r="P46" s="7">
        <f>IF(O46-N46=0,NETWORKDAYS(L46,M46,[1]Congés!$D$2:$D$26),NETWORKDAYS(L46,EOMONTH(L46,0),[1]Congés!$D$2:$D$26))</f>
        <v>5</v>
      </c>
      <c r="Q46" s="7">
        <f>IF(O46-N46=0,0,IF(O46-N46=1,NETWORKDAYS(L46,M46,[1]Congés!$D$2:$D$160)-P46,IF(O46-N46=2,NETWORKDAYS(L46,EOMONTH(L46,1),[1]Congés!$D$2:$D$160)-P46,IF(O46-N46=3,NETWORKDAYS(L46,EOMONTH(L46,1),[1]Congés!$D$2:$D$160)-P46))))</f>
        <v>0</v>
      </c>
      <c r="R46" s="7">
        <f>IF(O46-N46&lt;2,0,IF(O46-N46=2,NETWORKDAYS(L46,M46,[1]Congés!$D$2:$D$160)-Q46-P46,IF(O46-N46=3,NETWORKDAYS(L46,EOMONTH(L46,2),[1]Congés!$D$2:$D$160)-Q46-P46)))</f>
        <v>0</v>
      </c>
      <c r="S46" s="7">
        <f>IF(O46-N46&lt;3,0,NETWORKDAYS(L46,M46,[1]Congés!$D$2:$D$160)-R46-Q46-P46)</f>
        <v>0</v>
      </c>
      <c r="T46" s="7">
        <f>NETWORKDAYS(L46,M46,[1]Congés!C$2:C$160)</f>
        <v>5</v>
      </c>
      <c r="U46" s="22" t="s">
        <v>85</v>
      </c>
      <c r="V46" s="2">
        <v>42733</v>
      </c>
      <c r="W46" s="6" t="str">
        <f>IF(T46&lt;3,"1) 1 à 2 jours",IF(T46&lt;5,"2) 3 à 4 jours",IF(T46=5,"3) 5 jours",IF(T46&lt;=10,"4) 6 à 10 jours",IF(T46&gt;10,"5) plus de 10 jours")))))</f>
        <v>3) 5 jours</v>
      </c>
      <c r="X46" t="s">
        <v>0</v>
      </c>
      <c r="Z46" s="6">
        <f>M46-L46+1</f>
        <v>7</v>
      </c>
    </row>
    <row r="47" spans="1:26" x14ac:dyDescent="0.3">
      <c r="A47" s="1">
        <v>16988</v>
      </c>
      <c r="B47" s="8"/>
      <c r="C47" s="7" t="str">
        <f>VLOOKUP(A47,'[1]BDD RH'!$A$9:$W$453,16,FALSE)</f>
        <v>Tosca</v>
      </c>
      <c r="D47" s="7" t="str">
        <f>VLOOKUP(A47,'[1]BDD RH'!$A$9:$W$453,4,FALSE)</f>
        <v>c</v>
      </c>
      <c r="E47" s="7" t="str">
        <f>VLOOKUP(A47,'[1]BDD RH'!$A$9:$W$453,3,FALSE)</f>
        <v>F</v>
      </c>
      <c r="F47" s="7">
        <f>DATEDIF((VLOOKUP(A47,'[1]BDD RH'!$A$2:$W$485,7,FALSE)),L47,"y")</f>
        <v>42</v>
      </c>
      <c r="G47" s="7" t="str">
        <f>IF(F47&lt;=20,"&lt;=20",IF(F47&lt;=30,"21/30",IF(F47&lt;=40,"31/40",IF(F47&lt;=50,"41/50",IF(F47&lt;=60,"51/60",IF(F47&gt;60,"61 et plus",FALSE))))))</f>
        <v>41/50</v>
      </c>
      <c r="H47" s="7">
        <f>DATEDIF((VLOOKUP(A47,'[1]BDD RH'!$A$2:$W$485,11,FALSE)),L47,"y")</f>
        <v>9</v>
      </c>
      <c r="I47" s="7" t="str">
        <f>IF(H47&lt;2,"&lt;2",IF(H47&lt;6,"2/5",IF(H47&lt;11,"6/10",IF(H47&lt;16,"11/15",IF(H47&lt;21,"16/20",IF(H47&lt;26,"21/25",IF(H47&gt;25,"26 et plus",FALSE)))))))</f>
        <v>6/10</v>
      </c>
      <c r="J47" s="1" t="s">
        <v>219</v>
      </c>
      <c r="K47" s="1">
        <f>IF($N$19:$N$585&lt;=3,1,IF($N$19:$N$585&lt;=6,2,IF($N$19:$N$585&lt;=9,3,IF($N$19:$N$585&gt;9,4,FALSE))))</f>
        <v>1</v>
      </c>
      <c r="L47" s="4">
        <v>42426</v>
      </c>
      <c r="M47" s="4">
        <v>42431</v>
      </c>
      <c r="N47" s="7">
        <f>MONTH(L47)</f>
        <v>2</v>
      </c>
      <c r="O47" s="7">
        <f>MONTH(M47)</f>
        <v>3</v>
      </c>
      <c r="P47" s="7">
        <f>IF(O47-N47=0,NETWORKDAYS(L47,M47,[1]Congés!$D$2:$D$26),NETWORKDAYS(L47,EOMONTH(L47,0),[1]Congés!$D$2:$D$26))</f>
        <v>2</v>
      </c>
      <c r="Q47" s="7">
        <f>IF(O47-N47=0,0,IF(O47-N47=1,NETWORKDAYS(L47,M47,[1]Congés!$D$2:$D$160)-P47,IF(O47-N47=2,NETWORKDAYS(L47,EOMONTH(L47,1),[1]Congés!$D$2:$D$160)-P47,IF(O47-N47=3,NETWORKDAYS(L47,EOMONTH(L47,1),[1]Congés!$D$2:$D$160)-P47))))</f>
        <v>2</v>
      </c>
      <c r="R47" s="7">
        <f>IF(O47-N47&lt;2,0,IF(O47-N47=2,NETWORKDAYS(L47,M47,[1]Congés!$D$2:$D$160)-Q47-P47,IF(O47-N47=3,NETWORKDAYS(L47,EOMONTH(L47,2),[1]Congés!$D$2:$D$160)-Q47-P47)))</f>
        <v>0</v>
      </c>
      <c r="S47" s="7">
        <f>IF(O47-N47&lt;3,0,NETWORKDAYS(L47,M47,[1]Congés!$D$2:$D$160)-R47-Q47-P47)</f>
        <v>0</v>
      </c>
      <c r="T47" s="7">
        <f>NETWORKDAYS(L47,M47,[1]Congés!C$2:C$160)</f>
        <v>4</v>
      </c>
      <c r="U47" t="s">
        <v>1</v>
      </c>
      <c r="W47" s="6" t="str">
        <f>IF(T47&lt;3,"1) 1 à 2 jours",IF(T47&lt;5,"2) 3 à 4 jours",IF(T47=5,"3) 5 jours",IF(T47&lt;=10,"4) 6 à 10 jours",IF(T47&gt;10,"5) plus de 10 jours")))))</f>
        <v>2) 3 à 4 jours</v>
      </c>
      <c r="X47" t="s">
        <v>0</v>
      </c>
      <c r="Z47" s="6">
        <f>M47-L47+1</f>
        <v>6</v>
      </c>
    </row>
    <row r="48" spans="1:26" x14ac:dyDescent="0.3">
      <c r="A48" s="1">
        <v>3279</v>
      </c>
      <c r="B48" s="8"/>
      <c r="C48" s="7" t="str">
        <f>VLOOKUP(A48,'[1]BDD RH'!$A$9:$W$453,16,FALSE)</f>
        <v>Evercalf</v>
      </c>
      <c r="D48" s="7" t="str">
        <f>VLOOKUP(A48,'[1]BDD RH'!$A$9:$W$453,4,FALSE)</f>
        <v>t</v>
      </c>
      <c r="E48" s="7" t="str">
        <f>VLOOKUP(A48,'[1]BDD RH'!$A$9:$W$453,3,FALSE)</f>
        <v>F</v>
      </c>
      <c r="F48" s="7">
        <f>DATEDIF((VLOOKUP(A48,'[1]BDD RH'!$A$2:$W$485,7,FALSE)),L48,"y")</f>
        <v>38</v>
      </c>
      <c r="G48" s="7" t="str">
        <f>IF(F48&lt;=20,"&lt;=20",IF(F48&lt;=30,"21/30",IF(F48&lt;=40,"31/40",IF(F48&lt;=50,"41/50",IF(F48&lt;=60,"51/60",IF(F48&gt;60,"61 et plus",FALSE))))))</f>
        <v>31/40</v>
      </c>
      <c r="H48" s="7">
        <f>DATEDIF((VLOOKUP(A48,'[1]BDD RH'!$A$2:$W$485,11,FALSE)),L48,"y")</f>
        <v>18</v>
      </c>
      <c r="I48" s="7" t="str">
        <f>IF(H48&lt;2,"&lt;2",IF(H48&lt;6,"2/5",IF(H48&lt;11,"6/10",IF(H48&lt;16,"11/15",IF(H48&lt;21,"16/20",IF(H48&lt;26,"21/25",IF(H48&gt;25,"26 et plus",FALSE)))))))</f>
        <v>16/20</v>
      </c>
      <c r="J48" s="1" t="s">
        <v>218</v>
      </c>
      <c r="K48" s="1">
        <f>IF($N$19:$N$585&lt;=3,1,IF($N$19:$N$585&lt;=6,2,IF($N$19:$N$585&lt;=9,3,IF($N$19:$N$585&gt;9,4,FALSE))))</f>
        <v>2</v>
      </c>
      <c r="L48" s="4">
        <v>42485</v>
      </c>
      <c r="M48" s="4">
        <v>42487</v>
      </c>
      <c r="N48" s="7">
        <f>MONTH(L48)</f>
        <v>4</v>
      </c>
      <c r="O48" s="7">
        <f>MONTH(M48)</f>
        <v>4</v>
      </c>
      <c r="P48" s="7">
        <f>IF(O48-N48=0,NETWORKDAYS(L48,M48,[1]Congés!$D$2:$D$26),NETWORKDAYS(L48,EOMONTH(L48,0),[1]Congés!$D$2:$D$26))</f>
        <v>3</v>
      </c>
      <c r="Q48" s="7">
        <f>IF(O48-N48=0,0,IF(O48-N48=1,NETWORKDAYS(L48,M48,[1]Congés!$D$2:$D$160)-P48,IF(O48-N48=2,NETWORKDAYS(L48,EOMONTH(L48,1),[1]Congés!$D$2:$D$160)-P48,IF(O48-N48=3,NETWORKDAYS(L48,EOMONTH(L48,1),[1]Congés!$D$2:$D$160)-P48))))</f>
        <v>0</v>
      </c>
      <c r="R48" s="7">
        <f>IF(O48-N48&lt;2,0,IF(O48-N48=2,NETWORKDAYS(L48,M48,[1]Congés!$D$2:$D$160)-Q48-P48,IF(O48-N48=3,NETWORKDAYS(L48,EOMONTH(L48,2),[1]Congés!$D$2:$D$160)-Q48-P48)))</f>
        <v>0</v>
      </c>
      <c r="S48" s="7">
        <f>IF(O48-N48&lt;3,0,NETWORKDAYS(L48,M48,[1]Congés!$D$2:$D$160)-R48-Q48-P48)</f>
        <v>0</v>
      </c>
      <c r="T48" s="7">
        <f>NETWORKDAYS(L48,M48,[1]Congés!C$2:C$160)</f>
        <v>3</v>
      </c>
      <c r="U48" t="s">
        <v>1</v>
      </c>
      <c r="W48" s="6" t="str">
        <f>IF(T48&lt;3,"1) 1 à 2 jours",IF(T48&lt;5,"2) 3 à 4 jours",IF(T48=5,"3) 5 jours",IF(T48&lt;=10,"4) 6 à 10 jours",IF(T48&gt;10,"5) plus de 10 jours")))))</f>
        <v>2) 3 à 4 jours</v>
      </c>
      <c r="X48" t="s">
        <v>0</v>
      </c>
      <c r="Z48" s="6">
        <f>M48-L48+1</f>
        <v>3</v>
      </c>
    </row>
    <row r="49" spans="1:27" x14ac:dyDescent="0.3">
      <c r="A49" s="1">
        <v>15969</v>
      </c>
      <c r="B49" s="8"/>
      <c r="C49" s="7" t="str">
        <f>VLOOKUP(A49,'[1]BDD RH'!$A$9:$W$453,16,FALSE)</f>
        <v>Tosca</v>
      </c>
      <c r="D49" s="7" t="str">
        <f>VLOOKUP(A49,'[1]BDD RH'!$A$9:$W$453,4,FALSE)</f>
        <v>c</v>
      </c>
      <c r="E49" s="7" t="str">
        <f>VLOOKUP(A49,'[1]BDD RH'!$A$9:$W$453,3,FALSE)</f>
        <v>F</v>
      </c>
      <c r="F49" s="7">
        <f>DATEDIF((VLOOKUP(A49,'[1]BDD RH'!$A$2:$W$485,7,FALSE)),L49,"y")</f>
        <v>30</v>
      </c>
      <c r="G49" s="7" t="str">
        <f>IF(F49&lt;=20,"&lt;=20",IF(F49&lt;=30,"21/30",IF(F49&lt;=40,"31/40",IF(F49&lt;=50,"41/50",IF(F49&lt;=60,"51/60",IF(F49&gt;60,"61 et plus",FALSE))))))</f>
        <v>21/30</v>
      </c>
      <c r="H49" s="7">
        <f>DATEDIF((VLOOKUP(A49,'[1]BDD RH'!$A$2:$W$485,11,FALSE)),L49,"y")</f>
        <v>10</v>
      </c>
      <c r="I49" s="7" t="str">
        <f>IF(H49&lt;2,"&lt;2",IF(H49&lt;6,"2/5",IF(H49&lt;11,"6/10",IF(H49&lt;16,"11/15",IF(H49&lt;21,"16/20",IF(H49&lt;26,"21/25",IF(H49&gt;25,"26 et plus",FALSE)))))))</f>
        <v>6/10</v>
      </c>
      <c r="J49" s="1" t="s">
        <v>217</v>
      </c>
      <c r="K49" s="1">
        <f>IF($N$19:$N$585&lt;=3,1,IF($N$19:$N$585&lt;=6,2,IF($N$19:$N$585&lt;=9,3,IF($N$19:$N$585&gt;9,4,FALSE))))</f>
        <v>1</v>
      </c>
      <c r="L49" s="4">
        <v>42452</v>
      </c>
      <c r="M49" s="4">
        <v>42453</v>
      </c>
      <c r="N49" s="7">
        <f>MONTH(L49)</f>
        <v>3</v>
      </c>
      <c r="O49" s="7">
        <f>MONTH(M49)</f>
        <v>3</v>
      </c>
      <c r="P49" s="7">
        <f>IF(O49-N49=0,NETWORKDAYS(L49,M49,[1]Congés!$D$2:$D$26),NETWORKDAYS(L49,EOMONTH(L49,0),[1]Congés!$D$2:$D$26))</f>
        <v>2</v>
      </c>
      <c r="Q49" s="7">
        <f>IF(O49-N49=0,0,IF(O49-N49=1,NETWORKDAYS(L49,M49,[1]Congés!$D$2:$D$160)-P49,IF(O49-N49=2,NETWORKDAYS(L49,EOMONTH(L49,1),[1]Congés!$D$2:$D$160)-P49,IF(O49-N49=3,NETWORKDAYS(L49,EOMONTH(L49,1),[1]Congés!$D$2:$D$160)-P49))))</f>
        <v>0</v>
      </c>
      <c r="R49" s="7">
        <f>IF(O49-N49&lt;2,0,IF(O49-N49=2,NETWORKDAYS(L49,M49,[1]Congés!$D$2:$D$160)-Q49-P49,IF(O49-N49=3,NETWORKDAYS(L49,EOMONTH(L49,2),[1]Congés!$D$2:$D$160)-Q49-P49)))</f>
        <v>0</v>
      </c>
      <c r="S49" s="7">
        <f>IF(O49-N49&lt;3,0,NETWORKDAYS(L49,M49,[1]Congés!$D$2:$D$160)-R49-Q49-P49)</f>
        <v>0</v>
      </c>
      <c r="T49" s="7">
        <f>NETWORKDAYS(L49,M49,[1]Congés!C$2:C$160)</f>
        <v>2</v>
      </c>
      <c r="U49" s="22" t="s">
        <v>1</v>
      </c>
      <c r="W49" s="6" t="str">
        <f>IF(T49&lt;3,"1) 1 à 2 jours",IF(T49&lt;5,"2) 3 à 4 jours",IF(T49=5,"3) 5 jours",IF(T49&lt;=10,"4) 6 à 10 jours",IF(T49&gt;10,"5) plus de 10 jours")))))</f>
        <v>1) 1 à 2 jours</v>
      </c>
      <c r="X49" t="s">
        <v>0</v>
      </c>
      <c r="Z49" s="6">
        <f>M49-L49+1</f>
        <v>2</v>
      </c>
    </row>
    <row r="50" spans="1:27" x14ac:dyDescent="0.3">
      <c r="A50" s="1">
        <v>9313</v>
      </c>
      <c r="B50" s="8"/>
      <c r="C50" s="7" t="str">
        <f>VLOOKUP(A50,'[1]BDD RH'!$A$9:$W$453,16,FALSE)</f>
        <v>Iris</v>
      </c>
      <c r="D50" s="7" t="str">
        <f>VLOOKUP(A50,'[1]BDD RH'!$A$9:$W$453,4,FALSE)</f>
        <v>c</v>
      </c>
      <c r="E50" s="7" t="str">
        <f>VLOOKUP(A50,'[1]BDD RH'!$A$9:$W$453,3,FALSE)</f>
        <v>H</v>
      </c>
      <c r="F50" s="7">
        <f>DATEDIF((VLOOKUP(A50,'[1]BDD RH'!$A$2:$W$485,7,FALSE)),L50,"y")</f>
        <v>42</v>
      </c>
      <c r="G50" s="7" t="str">
        <f>IF(F50&lt;=20,"&lt;=20",IF(F50&lt;=30,"21/30",IF(F50&lt;=40,"31/40",IF(F50&lt;=50,"41/50",IF(F50&lt;=60,"51/60",IF(F50&gt;60,"61 et plus",FALSE))))))</f>
        <v>41/50</v>
      </c>
      <c r="H50" s="7">
        <f>DATEDIF((VLOOKUP(A50,'[1]BDD RH'!$A$2:$W$485,11,FALSE)),L50,"y")</f>
        <v>17</v>
      </c>
      <c r="I50" s="7" t="str">
        <f>IF(H50&lt;2,"&lt;2",IF(H50&lt;6,"2/5",IF(H50&lt;11,"6/10",IF(H50&lt;16,"11/15",IF(H50&lt;21,"16/20",IF(H50&lt;26,"21/25",IF(H50&gt;25,"26 et plus",FALSE)))))))</f>
        <v>16/20</v>
      </c>
      <c r="J50" s="1" t="s">
        <v>216</v>
      </c>
      <c r="K50" s="1">
        <f>IF($N$19:$N$585&lt;=3,1,IF($N$19:$N$585&lt;=6,2,IF($N$19:$N$585&lt;=9,3,IF($N$19:$N$585&gt;9,4,FALSE))))</f>
        <v>1</v>
      </c>
      <c r="L50" s="4">
        <v>42370</v>
      </c>
      <c r="M50" s="4">
        <v>42409</v>
      </c>
      <c r="N50" s="7">
        <f>MONTH(L50)</f>
        <v>1</v>
      </c>
      <c r="O50" s="7">
        <f>MONTH(M50)</f>
        <v>2</v>
      </c>
      <c r="P50" s="7">
        <f>IF(O50-N50=0,NETWORKDAYS(L50,M50,[1]Congés!$D$2:$D$26),NETWORKDAYS(L50,EOMONTH(L50,0),[1]Congés!$D$2:$D$26))</f>
        <v>21</v>
      </c>
      <c r="Q50" s="7">
        <f>IF(O50-N50=0,0,IF(O50-N50=1,NETWORKDAYS(L50,M50,[1]Congés!$D$2:$D$160)-P50,IF(O50-N50=2,NETWORKDAYS(L50,EOMONTH(L50,1),[1]Congés!$D$2:$D$160)-P50,IF(O50-N50=3,NETWORKDAYS(L50,EOMONTH(L50,1),[1]Congés!$D$2:$D$160)-P50))))</f>
        <v>7</v>
      </c>
      <c r="R50" s="7">
        <f>IF(O50-N50&lt;2,0,IF(O50-N50=2,NETWORKDAYS(L50,M50,[1]Congés!$D$2:$D$160)-Q50-P50,IF(O50-N50=3,NETWORKDAYS(L50,EOMONTH(L50,2),[1]Congés!$D$2:$D$160)-Q50-P50)))</f>
        <v>0</v>
      </c>
      <c r="S50" s="7">
        <f>IF(O50-N50&lt;3,0,NETWORKDAYS(L50,M50,[1]Congés!$D$2:$D$160)-R50-Q50-P50)</f>
        <v>0</v>
      </c>
      <c r="T50" s="7">
        <f>NETWORKDAYS(L50,M50,[1]Congés!C$2:C$160)</f>
        <v>27</v>
      </c>
      <c r="U50" t="s">
        <v>64</v>
      </c>
      <c r="V50" s="2">
        <v>42156</v>
      </c>
      <c r="W50" s="6" t="str">
        <f>IF(T50&lt;3,"1) 1 à 2 jours",IF(T50&lt;5,"2) 3 à 4 jours",IF(T50=5,"3) 5 jours",IF(T50&lt;=10,"4) 6 à 10 jours",IF(T50&gt;10,"5) plus de 10 jours")))))</f>
        <v>5) plus de 10 jours</v>
      </c>
      <c r="X50" t="s">
        <v>10</v>
      </c>
      <c r="Z50" s="6">
        <f>M50-L50+1</f>
        <v>40</v>
      </c>
    </row>
    <row r="51" spans="1:27" x14ac:dyDescent="0.3">
      <c r="A51" s="1">
        <v>9313</v>
      </c>
      <c r="B51" s="8"/>
      <c r="C51" s="7" t="str">
        <f>VLOOKUP(A51,'[1]BDD RH'!$A$9:$W$453,16,FALSE)</f>
        <v>Iris</v>
      </c>
      <c r="D51" s="7" t="str">
        <f>VLOOKUP(A51,'[1]BDD RH'!$A$9:$W$453,4,FALSE)</f>
        <v>c</v>
      </c>
      <c r="E51" s="7" t="str">
        <f>VLOOKUP(A51,'[1]BDD RH'!$A$9:$W$453,3,FALSE)</f>
        <v>H</v>
      </c>
      <c r="F51" s="7">
        <f>DATEDIF((VLOOKUP(A51,'[1]BDD RH'!$A$2:$W$485,7,FALSE)),L51,"y")</f>
        <v>42</v>
      </c>
      <c r="G51" s="7" t="str">
        <f>IF(F51&lt;=20,"&lt;=20",IF(F51&lt;=30,"21/30",IF(F51&lt;=40,"31/40",IF(F51&lt;=50,"41/50",IF(F51&lt;=60,"51/60",IF(F51&gt;60,"61 et plus",FALSE))))))</f>
        <v>41/50</v>
      </c>
      <c r="H51" s="7">
        <f>DATEDIF((VLOOKUP(A51,'[1]BDD RH'!$A$2:$W$485,11,FALSE)),L51,"y")</f>
        <v>17</v>
      </c>
      <c r="I51" s="7" t="str">
        <f>IF(H51&lt;2,"&lt;2",IF(H51&lt;6,"2/5",IF(H51&lt;11,"6/10",IF(H51&lt;16,"11/15",IF(H51&lt;21,"16/20",IF(H51&lt;26,"21/25",IF(H51&gt;25,"26 et plus",FALSE)))))))</f>
        <v>16/20</v>
      </c>
      <c r="J51" s="1" t="s">
        <v>216</v>
      </c>
      <c r="K51" s="1">
        <f>IF($N$19:$N$585&lt;=3,1,IF($N$19:$N$585&lt;=6,2,IF($N$19:$N$585&lt;=9,3,IF($N$19:$N$585&gt;9,4,FALSE))))</f>
        <v>1</v>
      </c>
      <c r="L51" s="4">
        <v>42410</v>
      </c>
      <c r="M51" s="4">
        <v>42430</v>
      </c>
      <c r="N51" s="7">
        <f>MONTH(L51)</f>
        <v>2</v>
      </c>
      <c r="O51" s="7">
        <f>MONTH(M51)</f>
        <v>3</v>
      </c>
      <c r="P51" s="7">
        <f>IF(O51-N51=0,NETWORKDAYS(L51,M51,[1]Congés!$D$2:$D$26),NETWORKDAYS(L51,EOMONTH(L51,0),[1]Congés!$D$2:$D$26))</f>
        <v>14</v>
      </c>
      <c r="Q51" s="7">
        <f>IF(O51-N51=0,0,IF(O51-N51=1,NETWORKDAYS(L51,M51,[1]Congés!$D$2:$D$160)-P51,IF(O51-N51=2,NETWORKDAYS(L51,EOMONTH(L51,1),[1]Congés!$D$2:$D$160)-P51,IF(O51-N51=3,NETWORKDAYS(L51,EOMONTH(L51,1),[1]Congés!$D$2:$D$160)-P51))))</f>
        <v>1</v>
      </c>
      <c r="R51" s="7">
        <f>IF(O51-N51&lt;2,0,IF(O51-N51=2,NETWORKDAYS(L51,M51,[1]Congés!$D$2:$D$160)-Q51-P51,IF(O51-N51=3,NETWORKDAYS(L51,EOMONTH(L51,2),[1]Congés!$D$2:$D$160)-Q51-P51)))</f>
        <v>0</v>
      </c>
      <c r="S51" s="7">
        <f>IF(O51-N51&lt;3,0,NETWORKDAYS(L51,M51,[1]Congés!$D$2:$D$160)-R51-Q51-P51)</f>
        <v>0</v>
      </c>
      <c r="T51" s="7">
        <f>NETWORKDAYS(L51,M51,[1]Congés!C$2:C$160)</f>
        <v>15</v>
      </c>
      <c r="U51" t="s">
        <v>64</v>
      </c>
      <c r="V51" s="2">
        <v>42156</v>
      </c>
      <c r="W51" s="6" t="str">
        <f>IF(T51&lt;3,"1) 1 à 2 jours",IF(T51&lt;5,"2) 3 à 4 jours",IF(T51=5,"3) 5 jours",IF(T51&lt;=10,"4) 6 à 10 jours",IF(T51&gt;10,"5) plus de 10 jours")))))</f>
        <v>5) plus de 10 jours</v>
      </c>
      <c r="X51" t="s">
        <v>215</v>
      </c>
      <c r="Z51" s="6">
        <f>M51-L51+1</f>
        <v>21</v>
      </c>
    </row>
    <row r="52" spans="1:27" x14ac:dyDescent="0.3">
      <c r="A52" s="1">
        <v>7741</v>
      </c>
      <c r="B52" s="8"/>
      <c r="C52" s="7" t="str">
        <f>VLOOKUP(A52,'[1]BDD RH'!$A$9:$W$453,16,FALSE)</f>
        <v>Saphir</v>
      </c>
      <c r="D52" s="7" t="str">
        <f>VLOOKUP(A52,'[1]BDD RH'!$A$9:$W$453,4,FALSE)</f>
        <v>s</v>
      </c>
      <c r="E52" s="7" t="str">
        <f>VLOOKUP(A52,'[1]BDD RH'!$A$9:$W$453,3,FALSE)</f>
        <v>F</v>
      </c>
      <c r="F52" s="7">
        <f>DATEDIF((VLOOKUP(A52,'[1]BDD RH'!$A$2:$W$485,7,FALSE)),L52,"y")</f>
        <v>44</v>
      </c>
      <c r="G52" s="7" t="str">
        <f>IF(F52&lt;=20,"&lt;=20",IF(F52&lt;=30,"21/30",IF(F52&lt;=40,"31/40",IF(F52&lt;=50,"41/50",IF(F52&lt;=60,"51/60",IF(F52&gt;60,"61 et plus",FALSE))))))</f>
        <v>41/50</v>
      </c>
      <c r="H52" s="7">
        <f>DATEDIF((VLOOKUP(A52,'[1]BDD RH'!$A$2:$W$485,11,FALSE)),L52,"y")</f>
        <v>23</v>
      </c>
      <c r="I52" s="7" t="str">
        <f>IF(H52&lt;2,"&lt;2",IF(H52&lt;6,"2/5",IF(H52&lt;11,"6/10",IF(H52&lt;16,"11/15",IF(H52&lt;21,"16/20",IF(H52&lt;26,"21/25",IF(H52&gt;25,"26 et plus",FALSE)))))))</f>
        <v>21/25</v>
      </c>
      <c r="J52" s="1" t="s">
        <v>214</v>
      </c>
      <c r="K52" s="1">
        <f>IF($N$19:$N$585&lt;=3,1,IF($N$19:$N$585&lt;=6,2,IF($N$19:$N$585&lt;=9,3,IF($N$19:$N$585&gt;9,4,FALSE))))</f>
        <v>1</v>
      </c>
      <c r="L52" s="4">
        <v>42373</v>
      </c>
      <c r="M52" s="4">
        <v>42377</v>
      </c>
      <c r="N52" s="7">
        <f>MONTH(L52)</f>
        <v>1</v>
      </c>
      <c r="O52" s="7">
        <f>MONTH(M52)</f>
        <v>1</v>
      </c>
      <c r="P52" s="7">
        <f>IF(O52-N52=0,NETWORKDAYS(L52,M52,[1]Congés!$D$2:$D$26),NETWORKDAYS(L52,EOMONTH(L52,0),[1]Congés!$D$2:$D$26))</f>
        <v>5</v>
      </c>
      <c r="Q52" s="7">
        <f>IF(O52-N52=0,0,IF(O52-N52=1,NETWORKDAYS(L52,M52,[1]Congés!$D$2:$D$160)-P52,IF(O52-N52=2,NETWORKDAYS(L52,EOMONTH(L52,1),[1]Congés!$D$2:$D$160)-P52,IF(O52-N52=3,NETWORKDAYS(L52,EOMONTH(L52,1),[1]Congés!$D$2:$D$160)-P52))))</f>
        <v>0</v>
      </c>
      <c r="R52" s="7">
        <f>IF(O52-N52&lt;2,0,IF(O52-N52=2,NETWORKDAYS(L52,M52,[1]Congés!$D$2:$D$160)-Q52-P52,IF(O52-N52=3,NETWORKDAYS(L52,EOMONTH(L52,2),[1]Congés!$D$2:$D$160)-Q52-P52)))</f>
        <v>0</v>
      </c>
      <c r="S52" s="7">
        <f>IF(O52-N52&lt;3,0,NETWORKDAYS(L52,M52,[1]Congés!$D$2:$D$160)-R52-Q52-P52)</f>
        <v>0</v>
      </c>
      <c r="T52" s="7">
        <f>NETWORKDAYS(L52,M52,[1]Congés!C$2:C$160)</f>
        <v>5</v>
      </c>
      <c r="U52" t="s">
        <v>1</v>
      </c>
      <c r="V52" s="2">
        <v>42373</v>
      </c>
      <c r="W52" s="6" t="str">
        <f>IF(T52&lt;3,"1) 1 à 2 jours",IF(T52&lt;5,"2) 3 à 4 jours",IF(T52=5,"3) 5 jours",IF(T52&lt;=10,"4) 6 à 10 jours",IF(T52&gt;10,"5) plus de 10 jours")))))</f>
        <v>3) 5 jours</v>
      </c>
      <c r="X52" t="s">
        <v>10</v>
      </c>
      <c r="Z52" s="6">
        <f>M52-L52+1</f>
        <v>5</v>
      </c>
    </row>
    <row r="53" spans="1:27" x14ac:dyDescent="0.3">
      <c r="A53" s="1">
        <v>7741</v>
      </c>
      <c r="B53" s="8"/>
      <c r="C53" s="7" t="str">
        <f>VLOOKUP(A53,'[1]BDD RH'!$A$9:$W$453,16,FALSE)</f>
        <v>Saphir</v>
      </c>
      <c r="D53" s="7" t="str">
        <f>VLOOKUP(A53,'[1]BDD RH'!$A$9:$W$453,4,FALSE)</f>
        <v>s</v>
      </c>
      <c r="E53" s="7" t="str">
        <f>VLOOKUP(A53,'[1]BDD RH'!$A$9:$W$453,3,FALSE)</f>
        <v>F</v>
      </c>
      <c r="F53" s="7">
        <f>DATEDIF((VLOOKUP(A53,'[1]BDD RH'!$A$2:$W$485,7,FALSE)),L53,"y")</f>
        <v>44</v>
      </c>
      <c r="G53" s="7" t="str">
        <f>IF(F53&lt;=20,"&lt;=20",IF(F53&lt;=30,"21/30",IF(F53&lt;=40,"31/40",IF(F53&lt;=50,"41/50",IF(F53&lt;=60,"51/60",IF(F53&gt;60,"61 et plus",FALSE))))))</f>
        <v>41/50</v>
      </c>
      <c r="H53" s="7">
        <f>DATEDIF((VLOOKUP(A53,'[1]BDD RH'!$A$2:$W$485,11,FALSE)),L53,"y")</f>
        <v>23</v>
      </c>
      <c r="I53" s="7" t="str">
        <f>IF(H53&lt;2,"&lt;2",IF(H53&lt;6,"2/5",IF(H53&lt;11,"6/10",IF(H53&lt;16,"11/15",IF(H53&lt;21,"16/20",IF(H53&lt;26,"21/25",IF(H53&gt;25,"26 et plus",FALSE)))))))</f>
        <v>21/25</v>
      </c>
      <c r="J53" s="1" t="s">
        <v>214</v>
      </c>
      <c r="K53" s="1">
        <f>IF($N$19:$N$585&lt;=3,1,IF($N$19:$N$585&lt;=6,2,IF($N$19:$N$585&lt;=9,3,IF($N$19:$N$585&gt;9,4,FALSE))))</f>
        <v>1</v>
      </c>
      <c r="L53" s="4">
        <v>42378</v>
      </c>
      <c r="M53" s="4">
        <v>42384</v>
      </c>
      <c r="N53" s="7">
        <f>MONTH(L53)</f>
        <v>1</v>
      </c>
      <c r="O53" s="7">
        <f>MONTH(M53)</f>
        <v>1</v>
      </c>
      <c r="P53" s="7">
        <f>IF(O53-N53=0,NETWORKDAYS(L53,M53,[1]Congés!$D$2:$D$26),NETWORKDAYS(L53,EOMONTH(L53,0),[1]Congés!$D$2:$D$26))</f>
        <v>5</v>
      </c>
      <c r="Q53" s="7">
        <f>IF(O53-N53=0,0,IF(O53-N53=1,NETWORKDAYS(L53,M53,[1]Congés!$D$2:$D$160)-P53,IF(O53-N53=2,NETWORKDAYS(L53,EOMONTH(L53,1),[1]Congés!$D$2:$D$160)-P53,IF(O53-N53=3,NETWORKDAYS(L53,EOMONTH(L53,1),[1]Congés!$D$2:$D$160)-P53))))</f>
        <v>0</v>
      </c>
      <c r="R53" s="7">
        <f>IF(O53-N53&lt;2,0,IF(O53-N53=2,NETWORKDAYS(L53,M53,[1]Congés!$D$2:$D$160)-Q53-P53,IF(O53-N53=3,NETWORKDAYS(L53,EOMONTH(L53,2),[1]Congés!$D$2:$D$160)-Q53-P53)))</f>
        <v>0</v>
      </c>
      <c r="S53" s="7">
        <f>IF(O53-N53&lt;3,0,NETWORKDAYS(L53,M53,[1]Congés!$D$2:$D$160)-R53-Q53-P53)</f>
        <v>0</v>
      </c>
      <c r="T53" s="7">
        <f>NETWORKDAYS(L53,M53,[1]Congés!C$2:C$160)</f>
        <v>5</v>
      </c>
      <c r="U53" t="s">
        <v>1</v>
      </c>
      <c r="V53" s="2">
        <v>42373</v>
      </c>
      <c r="W53" s="6" t="str">
        <f>IF(T53&lt;3,"1) 1 à 2 jours",IF(T53&lt;5,"2) 3 à 4 jours",IF(T53=5,"3) 5 jours",IF(T53&lt;=10,"4) 6 à 10 jours",IF(T53&gt;10,"5) plus de 10 jours")))))</f>
        <v>3) 5 jours</v>
      </c>
      <c r="X53" t="s">
        <v>0</v>
      </c>
      <c r="Z53" s="6">
        <f>M53-L53+1</f>
        <v>7</v>
      </c>
    </row>
    <row r="54" spans="1:27" x14ac:dyDescent="0.3">
      <c r="A54" s="1">
        <v>7741</v>
      </c>
      <c r="B54" s="8"/>
      <c r="C54" s="7" t="str">
        <f>VLOOKUP(A54,'[1]BDD RH'!$A$9:$W$453,16,FALSE)</f>
        <v>Saphir</v>
      </c>
      <c r="D54" s="7" t="str">
        <f>VLOOKUP(A54,'[1]BDD RH'!$A$9:$W$453,4,FALSE)</f>
        <v>s</v>
      </c>
      <c r="E54" s="7" t="str">
        <f>VLOOKUP(A54,'[1]BDD RH'!$A$9:$W$453,3,FALSE)</f>
        <v>F</v>
      </c>
      <c r="F54" s="7">
        <f>DATEDIF((VLOOKUP(A54,'[1]BDD RH'!$A$2:$W$485,7,FALSE)),L54,"y")</f>
        <v>44</v>
      </c>
      <c r="G54" s="7" t="str">
        <f>IF(F54&lt;=20,"&lt;=20",IF(F54&lt;=30,"21/30",IF(F54&lt;=40,"31/40",IF(F54&lt;=50,"41/50",IF(F54&lt;=60,"51/60",IF(F54&gt;60,"61 et plus",FALSE))))))</f>
        <v>41/50</v>
      </c>
      <c r="H54" s="7">
        <f>DATEDIF((VLOOKUP(A54,'[1]BDD RH'!$A$2:$W$485,11,FALSE)),L54,"y")</f>
        <v>23</v>
      </c>
      <c r="I54" s="7" t="str">
        <f>IF(H54&lt;2,"&lt;2",IF(H54&lt;6,"2/5",IF(H54&lt;11,"6/10",IF(H54&lt;16,"11/15",IF(H54&lt;21,"16/20",IF(H54&lt;26,"21/25",IF(H54&gt;25,"26 et plus",FALSE)))))))</f>
        <v>21/25</v>
      </c>
      <c r="J54" s="1" t="s">
        <v>213</v>
      </c>
      <c r="K54" s="1">
        <f>IF($N$19:$N$585&lt;=3,1,IF($N$19:$N$585&lt;=6,2,IF($N$19:$N$585&lt;=9,3,IF($N$19:$N$585&gt;9,4,FALSE))))</f>
        <v>1</v>
      </c>
      <c r="L54" s="4">
        <v>42389</v>
      </c>
      <c r="M54" s="4">
        <v>42391</v>
      </c>
      <c r="N54" s="7">
        <f>MONTH(L54)</f>
        <v>1</v>
      </c>
      <c r="O54" s="7">
        <f>MONTH(M54)</f>
        <v>1</v>
      </c>
      <c r="P54" s="7">
        <f>IF(O54-N54=0,NETWORKDAYS(L54,M54,[1]Congés!$D$2:$D$26),NETWORKDAYS(L54,EOMONTH(L54,0),[1]Congés!$D$2:$D$26))</f>
        <v>3</v>
      </c>
      <c r="Q54" s="7">
        <f>IF(O54-N54=0,0,IF(O54-N54=1,NETWORKDAYS(L54,M54,[1]Congés!$D$2:$D$160)-P54,IF(O54-N54=2,NETWORKDAYS(L54,EOMONTH(L54,1),[1]Congés!$D$2:$D$160)-P54,IF(O54-N54=3,NETWORKDAYS(L54,EOMONTH(L54,1),[1]Congés!$D$2:$D$160)-P54))))</f>
        <v>0</v>
      </c>
      <c r="R54" s="7">
        <f>IF(O54-N54&lt;2,0,IF(O54-N54=2,NETWORKDAYS(L54,M54,[1]Congés!$D$2:$D$160)-Q54-P54,IF(O54-N54=3,NETWORKDAYS(L54,EOMONTH(L54,2),[1]Congés!$D$2:$D$160)-Q54-P54)))</f>
        <v>0</v>
      </c>
      <c r="S54" s="7">
        <f>IF(O54-N54&lt;3,0,NETWORKDAYS(L54,M54,[1]Congés!$D$2:$D$160)-R54-Q54-P54)</f>
        <v>0</v>
      </c>
      <c r="T54" s="7">
        <f>NETWORKDAYS(L54,M54,[1]Congés!C$2:C$160)</f>
        <v>3</v>
      </c>
      <c r="U54" t="s">
        <v>1</v>
      </c>
      <c r="W54" s="6" t="str">
        <f>IF(T54&lt;3,"1) 1 à 2 jours",IF(T54&lt;5,"2) 3 à 4 jours",IF(T54=5,"3) 5 jours",IF(T54&lt;=10,"4) 6 à 10 jours",IF(T54&gt;10,"5) plus de 10 jours")))))</f>
        <v>2) 3 à 4 jours</v>
      </c>
      <c r="X54" t="s">
        <v>0</v>
      </c>
      <c r="Z54" s="6">
        <f>M54-L54+1</f>
        <v>3</v>
      </c>
    </row>
    <row r="55" spans="1:27" x14ac:dyDescent="0.3">
      <c r="A55" s="1">
        <v>7741</v>
      </c>
      <c r="B55" s="8"/>
      <c r="C55" s="7" t="str">
        <f>VLOOKUP(A55,'[1]BDD RH'!$A$9:$W$453,16,FALSE)</f>
        <v>Saphir</v>
      </c>
      <c r="D55" s="7" t="str">
        <f>VLOOKUP(A55,'[1]BDD RH'!$A$9:$W$453,4,FALSE)</f>
        <v>s</v>
      </c>
      <c r="E55" s="7" t="str">
        <f>VLOOKUP(A55,'[1]BDD RH'!$A$9:$W$453,3,FALSE)</f>
        <v>F</v>
      </c>
      <c r="F55" s="7">
        <f>DATEDIF((VLOOKUP(A55,'[1]BDD RH'!$A$2:$W$485,7,FALSE)),L55,"y")</f>
        <v>44</v>
      </c>
      <c r="G55" s="7" t="str">
        <f>IF(F55&lt;=20,"&lt;=20",IF(F55&lt;=30,"21/30",IF(F55&lt;=40,"31/40",IF(F55&lt;=50,"41/50",IF(F55&lt;=60,"51/60",IF(F55&gt;60,"61 et plus",FALSE))))))</f>
        <v>41/50</v>
      </c>
      <c r="H55" s="7">
        <f>DATEDIF((VLOOKUP(A55,'[1]BDD RH'!$A$2:$W$485,11,FALSE)),L55,"y")</f>
        <v>24</v>
      </c>
      <c r="I55" s="7" t="str">
        <f>IF(H55&lt;2,"&lt;2",IF(H55&lt;6,"2/5",IF(H55&lt;11,"6/10",IF(H55&lt;16,"11/15",IF(H55&lt;21,"16/20",IF(H55&lt;26,"21/25",IF(H55&gt;25,"26 et plus",FALSE)))))))</f>
        <v>21/25</v>
      </c>
      <c r="J55" s="1" t="s">
        <v>212</v>
      </c>
      <c r="K55" s="1">
        <f>IF($N$19:$N$585&lt;=3,1,IF($N$19:$N$585&lt;=6,2,IF($N$19:$N$585&lt;=9,3,IF($N$19:$N$585&gt;9,4,FALSE))))</f>
        <v>1</v>
      </c>
      <c r="L55" s="4">
        <v>42437</v>
      </c>
      <c r="M55" s="4">
        <v>42437</v>
      </c>
      <c r="N55" s="7">
        <f>MONTH(L55)</f>
        <v>3</v>
      </c>
      <c r="O55" s="7">
        <f>MONTH(M55)</f>
        <v>3</v>
      </c>
      <c r="P55" s="7">
        <f>IF(O55-N55=0,NETWORKDAYS(L55,M55,[1]Congés!$D$2:$D$26),NETWORKDAYS(L55,EOMONTH(L55,0),[1]Congés!$D$2:$D$26))</f>
        <v>1</v>
      </c>
      <c r="Q55" s="7">
        <f>IF(O55-N55=0,0,IF(O55-N55=1,NETWORKDAYS(L55,M55,[1]Congés!$D$2:$D$160)-P55,IF(O55-N55=2,NETWORKDAYS(L55,EOMONTH(L55,1),[1]Congés!$D$2:$D$160)-P55,IF(O55-N55=3,NETWORKDAYS(L55,EOMONTH(L55,1),[1]Congés!$D$2:$D$160)-P55))))</f>
        <v>0</v>
      </c>
      <c r="R55" s="7">
        <f>IF(O55-N55&lt;2,0,IF(O55-N55=2,NETWORKDAYS(L55,M55,[1]Congés!$D$2:$D$160)-Q55-P55,IF(O55-N55=3,NETWORKDAYS(L55,EOMONTH(L55,2),[1]Congés!$D$2:$D$160)-Q55-P55)))</f>
        <v>0</v>
      </c>
      <c r="S55" s="7">
        <f>IF(O55-N55&lt;3,0,NETWORKDAYS(L55,M55,[1]Congés!$D$2:$D$160)-R55-Q55-P55)</f>
        <v>0</v>
      </c>
      <c r="T55" s="7">
        <f>NETWORKDAYS(L55,M55,[1]Congés!C$2:C$160)</f>
        <v>1</v>
      </c>
      <c r="U55" t="s">
        <v>1</v>
      </c>
      <c r="W55" s="6" t="str">
        <f>IF(T55&lt;3,"1) 1 à 2 jours",IF(T55&lt;5,"2) 3 à 4 jours",IF(T55=5,"3) 5 jours",IF(T55&lt;=10,"4) 6 à 10 jours",IF(T55&gt;10,"5) plus de 10 jours")))))</f>
        <v>1) 1 à 2 jours</v>
      </c>
      <c r="X55" t="s">
        <v>0</v>
      </c>
      <c r="Z55" s="6">
        <f>M55-L55+1</f>
        <v>1</v>
      </c>
    </row>
    <row r="56" spans="1:27" x14ac:dyDescent="0.3">
      <c r="A56" s="1">
        <v>7741</v>
      </c>
      <c r="B56" s="8"/>
      <c r="C56" s="7" t="str">
        <f>VLOOKUP(A56,'[1]BDD RH'!$A$9:$W$453,16,FALSE)</f>
        <v>Saphir</v>
      </c>
      <c r="D56" s="7" t="str">
        <f>VLOOKUP(A56,'[1]BDD RH'!$A$9:$W$453,4,FALSE)</f>
        <v>s</v>
      </c>
      <c r="E56" s="7" t="str">
        <f>VLOOKUP(A56,'[1]BDD RH'!$A$9:$W$453,3,FALSE)</f>
        <v>F</v>
      </c>
      <c r="F56" s="7">
        <f>DATEDIF((VLOOKUP(A56,'[1]BDD RH'!$A$2:$W$485,7,FALSE)),L56,"y")</f>
        <v>44</v>
      </c>
      <c r="G56" s="7" t="str">
        <f>IF(F56&lt;=20,"&lt;=20",IF(F56&lt;=30,"21/30",IF(F56&lt;=40,"31/40",IF(F56&lt;=50,"41/50",IF(F56&lt;=60,"51/60",IF(F56&gt;60,"61 et plus",FALSE))))))</f>
        <v>41/50</v>
      </c>
      <c r="H56" s="7">
        <f>DATEDIF((VLOOKUP(A56,'[1]BDD RH'!$A$2:$W$485,11,FALSE)),L56,"y")</f>
        <v>24</v>
      </c>
      <c r="I56" s="7" t="str">
        <f>IF(H56&lt;2,"&lt;2",IF(H56&lt;6,"2/5",IF(H56&lt;11,"6/10",IF(H56&lt;16,"11/15",IF(H56&lt;21,"16/20",IF(H56&lt;26,"21/25",IF(H56&gt;25,"26 et plus",FALSE)))))))</f>
        <v>21/25</v>
      </c>
      <c r="J56" s="1" t="s">
        <v>211</v>
      </c>
      <c r="K56" s="1">
        <f>IF($N$19:$N$585&lt;=3,1,IF($N$19:$N$585&lt;=6,2,IF($N$19:$N$585&lt;=9,3,IF($N$19:$N$585&gt;9,4,FALSE))))</f>
        <v>1</v>
      </c>
      <c r="L56" s="4">
        <v>42453</v>
      </c>
      <c r="M56" s="4">
        <v>42454</v>
      </c>
      <c r="N56" s="7">
        <f>MONTH(L56)</f>
        <v>3</v>
      </c>
      <c r="O56" s="7">
        <f>MONTH(M56)</f>
        <v>3</v>
      </c>
      <c r="P56" s="7">
        <f>IF(O56-N56=0,NETWORKDAYS(L56,M56,[1]Congés!$D$2:$D$26),NETWORKDAYS(L56,EOMONTH(L56,0),[1]Congés!$D$2:$D$26))</f>
        <v>2</v>
      </c>
      <c r="Q56" s="7">
        <f>IF(O56-N56=0,0,IF(O56-N56=1,NETWORKDAYS(L56,M56,[1]Congés!$D$2:$D$160)-P56,IF(O56-N56=2,NETWORKDAYS(L56,EOMONTH(L56,1),[1]Congés!$D$2:$D$160)-P56,IF(O56-N56=3,NETWORKDAYS(L56,EOMONTH(L56,1),[1]Congés!$D$2:$D$160)-P56))))</f>
        <v>0</v>
      </c>
      <c r="R56" s="7">
        <f>IF(O56-N56&lt;2,0,IF(O56-N56=2,NETWORKDAYS(L56,M56,[1]Congés!$D$2:$D$160)-Q56-P56,IF(O56-N56=3,NETWORKDAYS(L56,EOMONTH(L56,2),[1]Congés!$D$2:$D$160)-Q56-P56)))</f>
        <v>0</v>
      </c>
      <c r="S56" s="7">
        <f>IF(O56-N56&lt;3,0,NETWORKDAYS(L56,M56,[1]Congés!$D$2:$D$160)-R56-Q56-P56)</f>
        <v>0</v>
      </c>
      <c r="T56" s="7">
        <f>NETWORKDAYS(L56,M56,[1]Congés!C$2:C$160)</f>
        <v>2</v>
      </c>
      <c r="U56" t="s">
        <v>1</v>
      </c>
      <c r="W56" s="6" t="str">
        <f>IF(T56&lt;3,"1) 1 à 2 jours",IF(T56&lt;5,"2) 3 à 4 jours",IF(T56=5,"3) 5 jours",IF(T56&lt;=10,"4) 6 à 10 jours",IF(T56&gt;10,"5) plus de 10 jours")))))</f>
        <v>1) 1 à 2 jours</v>
      </c>
      <c r="X56" t="s">
        <v>0</v>
      </c>
      <c r="Z56" s="6">
        <f>M56-L56+1</f>
        <v>2</v>
      </c>
    </row>
    <row r="57" spans="1:27" x14ac:dyDescent="0.3">
      <c r="A57" s="1">
        <v>7741</v>
      </c>
      <c r="B57" s="8"/>
      <c r="C57" s="7" t="str">
        <f>VLOOKUP(A57,'[1]BDD RH'!$A$9:$W$453,16,FALSE)</f>
        <v>Saphir</v>
      </c>
      <c r="D57" s="7" t="str">
        <f>VLOOKUP(A57,'[1]BDD RH'!$A$9:$W$453,4,FALSE)</f>
        <v>s</v>
      </c>
      <c r="E57" s="7" t="str">
        <f>VLOOKUP(A57,'[1]BDD RH'!$A$9:$W$453,3,FALSE)</f>
        <v>F</v>
      </c>
      <c r="F57" s="7">
        <f>DATEDIF((VLOOKUP(A57,'[1]BDD RH'!$A$2:$W$485,7,FALSE)),L57,"y")</f>
        <v>44</v>
      </c>
      <c r="G57" s="7" t="str">
        <f>IF(F57&lt;=20,"&lt;=20",IF(F57&lt;=30,"21/30",IF(F57&lt;=40,"31/40",IF(F57&lt;=50,"41/50",IF(F57&lt;=60,"51/60",IF(F57&gt;60,"61 et plus",FALSE))))))</f>
        <v>41/50</v>
      </c>
      <c r="H57" s="7">
        <f>DATEDIF((VLOOKUP(A57,'[1]BDD RH'!$A$2:$W$485,11,FALSE)),L57,"y")</f>
        <v>24</v>
      </c>
      <c r="I57" s="7" t="str">
        <f>IF(H57&lt;2,"&lt;2",IF(H57&lt;6,"2/5",IF(H57&lt;11,"6/10",IF(H57&lt;16,"11/15",IF(H57&lt;21,"16/20",IF(H57&lt;26,"21/25",IF(H57&gt;25,"26 et plus",FALSE)))))))</f>
        <v>21/25</v>
      </c>
      <c r="J57" s="1" t="s">
        <v>210</v>
      </c>
      <c r="K57" s="1">
        <f>IF($N$19:$N$585&lt;=3,1,IF($N$19:$N$585&lt;=6,2,IF($N$19:$N$585&lt;=9,3,IF($N$19:$N$585&gt;9,4,FALSE))))</f>
        <v>1</v>
      </c>
      <c r="L57" s="4">
        <v>42458</v>
      </c>
      <c r="M57" s="4">
        <v>42461</v>
      </c>
      <c r="N57" s="7">
        <f>MONTH(L57)</f>
        <v>3</v>
      </c>
      <c r="O57" s="7">
        <f>MONTH(M57)</f>
        <v>4</v>
      </c>
      <c r="P57" s="7">
        <f>IF(O57-N57=0,NETWORKDAYS(L57,M57,[1]Congés!$D$2:$D$26),NETWORKDAYS(L57,EOMONTH(L57,0),[1]Congés!$D$2:$D$26))</f>
        <v>3</v>
      </c>
      <c r="Q57" s="7">
        <f>IF(O57-N57=0,0,IF(O57-N57=1,NETWORKDAYS(L57,M57,[1]Congés!$D$2:$D$160)-P57,IF(O57-N57=2,NETWORKDAYS(L57,EOMONTH(L57,1),[1]Congés!$D$2:$D$160)-P57,IF(O57-N57=3,NETWORKDAYS(L57,EOMONTH(L57,1),[1]Congés!$D$2:$D$160)-P57))))</f>
        <v>1</v>
      </c>
      <c r="R57" s="7">
        <f>IF(O57-N57&lt;2,0,IF(O57-N57=2,NETWORKDAYS(L57,M57,[1]Congés!$D$2:$D$160)-Q57-P57,IF(O57-N57=3,NETWORKDAYS(L57,EOMONTH(L57,2),[1]Congés!$D$2:$D$160)-Q57-P57)))</f>
        <v>0</v>
      </c>
      <c r="S57" s="7">
        <f>IF(O57-N57&lt;3,0,NETWORKDAYS(L57,M57,[1]Congés!$D$2:$D$160)-R57-Q57-P57)</f>
        <v>0</v>
      </c>
      <c r="T57" s="7">
        <f>NETWORKDAYS(L57,M57,[1]Congés!C$2:C$160)</f>
        <v>4</v>
      </c>
      <c r="U57" t="s">
        <v>1</v>
      </c>
      <c r="W57" s="6" t="str">
        <f>IF(T57&lt;3,"1) 1 à 2 jours",IF(T57&lt;5,"2) 3 à 4 jours",IF(T57=5,"3) 5 jours",IF(T57&lt;=10,"4) 6 à 10 jours",IF(T57&gt;10,"5) plus de 10 jours")))))</f>
        <v>2) 3 à 4 jours</v>
      </c>
      <c r="X57" t="s">
        <v>0</v>
      </c>
      <c r="Z57" s="6">
        <f>M57-L57+1</f>
        <v>4</v>
      </c>
    </row>
    <row r="58" spans="1:27" x14ac:dyDescent="0.3">
      <c r="A58" s="12">
        <v>15626</v>
      </c>
      <c r="B58" s="15"/>
      <c r="C58" s="13" t="str">
        <f>VLOOKUP(A58,'[1]BDD RH'!$A$9:$W$453,16,FALSE)</f>
        <v>Saphir</v>
      </c>
      <c r="D58" s="13" t="str">
        <f>VLOOKUP(A58,'[1]BDD RH'!$A$9:$W$453,4,FALSE)</f>
        <v>c</v>
      </c>
      <c r="E58" s="13" t="str">
        <f>VLOOKUP(A58,'[1]BDD RH'!$A$9:$W$453,3,FALSE)</f>
        <v>H</v>
      </c>
      <c r="F58" s="13">
        <f>DATEDIF((VLOOKUP(A58,'[1]BDD RH'!$A$2:$W$485,7,FALSE)),L58,"y")</f>
        <v>42</v>
      </c>
      <c r="G58" s="13" t="str">
        <f>IF(F58&lt;=20,"&lt;=20",IF(F58&lt;=30,"21/30",IF(F58&lt;=40,"31/40",IF(F58&lt;=50,"41/50",IF(F58&lt;=60,"51/60",IF(F58&gt;60,"61 et plus",FALSE))))))</f>
        <v>41/50</v>
      </c>
      <c r="H58" s="13">
        <f>DATEDIF((VLOOKUP(A58,'[1]BDD RH'!$A$2:$W$485,11,FALSE)),L58,"y")</f>
        <v>11</v>
      </c>
      <c r="I58" s="13" t="str">
        <f>IF(H58&lt;2,"&lt;2",IF(H58&lt;6,"2/5",IF(H58&lt;11,"6/10",IF(H58&lt;16,"11/15",IF(H58&lt;21,"16/20",IF(H58&lt;26,"21/25",IF(H58&gt;25,"26 et plus",FALSE)))))))</f>
        <v>11/15</v>
      </c>
      <c r="J58" s="12"/>
      <c r="K58" s="1">
        <f>IF($N$19:$N$585&lt;=3,1,IF($N$19:$N$585&lt;=6,2,IF($N$19:$N$585&lt;=9,3,IF($N$19:$N$585&gt;9,4,FALSE))))</f>
        <v>1</v>
      </c>
      <c r="L58" s="14">
        <v>42370</v>
      </c>
      <c r="M58" s="14">
        <v>42374</v>
      </c>
      <c r="N58" s="13">
        <f>MONTH(L58)</f>
        <v>1</v>
      </c>
      <c r="O58" s="13">
        <f>MONTH(M58)</f>
        <v>1</v>
      </c>
      <c r="P58" s="13">
        <f>IF(O58-N58=0,NETWORKDAYS(L58,M58,[1]Congés!$D$2:$D$26),NETWORKDAYS(L58,EOMONTH(L58,0),[1]Congés!$D$2:$D$26))</f>
        <v>3</v>
      </c>
      <c r="Q58" s="13">
        <f>IF(O58-N58=0,0,IF(O58-N58=1,NETWORKDAYS(L58,M58,[1]Congés!$D$2:$D$160)-P58,IF(O58-N58=2,NETWORKDAYS(L58,EOMONTH(L58,1),[1]Congés!$D$2:$D$160)-P58,IF(O58-N58=3,NETWORKDAYS(L58,EOMONTH(L58,1),[1]Congés!$D$2:$D$160)-P58))))</f>
        <v>0</v>
      </c>
      <c r="R58" s="13">
        <f>IF(O58-N58&lt;2,0,IF(O58-N58=2,NETWORKDAYS(L58,M58,[1]Congés!$D$2:$D$160)-Q58-P58,IF(O58-N58=3,NETWORKDAYS(L58,EOMONTH(L58,2),[1]Congés!$D$2:$D$160)-Q58-P58)))</f>
        <v>0</v>
      </c>
      <c r="S58" s="13">
        <f>IF(O58-N58&lt;3,0,NETWORKDAYS(L58,M58,[1]Congés!$D$2:$D$160)-R58-Q58-P58)</f>
        <v>0</v>
      </c>
      <c r="T58" s="13">
        <f>NETWORKDAYS(L58,M58,[1]Congés!C$2:C$160)</f>
        <v>2</v>
      </c>
      <c r="U58" s="12" t="s">
        <v>14</v>
      </c>
      <c r="V58" s="11">
        <v>42282</v>
      </c>
      <c r="W58" s="10" t="str">
        <f>IF(T58&lt;3,"1) 1 à 2 jours",IF(T58&lt;5,"2) 3 à 4 jours",IF(T58=5,"3) 5 jours",IF(T58&lt;=10,"4) 6 à 10 jours",IF(T58&gt;10,"5) plus de 10 jours")))))</f>
        <v>1) 1 à 2 jours</v>
      </c>
      <c r="X58" s="9"/>
      <c r="Y58" s="9"/>
      <c r="Z58" s="10">
        <f>M58-L58+1</f>
        <v>5</v>
      </c>
      <c r="AA58" s="9"/>
    </row>
    <row r="59" spans="1:27" x14ac:dyDescent="0.3">
      <c r="A59" s="1">
        <v>15626</v>
      </c>
      <c r="B59" s="8"/>
      <c r="C59" s="7" t="str">
        <f>VLOOKUP(A59,'[1]BDD RH'!$A$9:$W$453,16,FALSE)</f>
        <v>Saphir</v>
      </c>
      <c r="D59" s="7" t="str">
        <f>VLOOKUP(A59,'[1]BDD RH'!$A$9:$W$453,4,FALSE)</f>
        <v>c</v>
      </c>
      <c r="E59" s="7" t="str">
        <f>VLOOKUP(A59,'[1]BDD RH'!$A$9:$W$453,3,FALSE)</f>
        <v>H</v>
      </c>
      <c r="F59" s="7">
        <f>DATEDIF((VLOOKUP(A59,'[1]BDD RH'!$A$2:$W$485,7,FALSE)),L59,"y")</f>
        <v>42</v>
      </c>
      <c r="G59" s="7" t="str">
        <f>IF(F59&lt;=20,"&lt;=20",IF(F59&lt;=30,"21/30",IF(F59&lt;=40,"31/40",IF(F59&lt;=50,"41/50",IF(F59&lt;=60,"51/60",IF(F59&gt;60,"61 et plus",FALSE))))))</f>
        <v>41/50</v>
      </c>
      <c r="H59" s="7">
        <f>DATEDIF((VLOOKUP(A59,'[1]BDD RH'!$A$2:$W$485,11,FALSE)),L59,"y")</f>
        <v>11</v>
      </c>
      <c r="I59" s="7" t="str">
        <f>IF(H59&lt;2,"&lt;2",IF(H59&lt;6,"2/5",IF(H59&lt;11,"6/10",IF(H59&lt;16,"11/15",IF(H59&lt;21,"16/20",IF(H59&lt;26,"21/25",IF(H59&gt;25,"26 et plus",FALSE)))))))</f>
        <v>11/15</v>
      </c>
      <c r="K59" s="1">
        <f>IF($N$19:$N$585&lt;=3,1,IF($N$19:$N$585&lt;=6,2,IF($N$19:$N$585&lt;=9,3,IF($N$19:$N$585&gt;9,4,FALSE))))</f>
        <v>1</v>
      </c>
      <c r="L59" s="4">
        <v>42373</v>
      </c>
      <c r="M59" s="4">
        <v>42402</v>
      </c>
      <c r="N59" s="7">
        <f>MONTH(L59)</f>
        <v>1</v>
      </c>
      <c r="O59" s="7">
        <f>MONTH(M59)</f>
        <v>2</v>
      </c>
      <c r="P59" s="7">
        <f>IF(O59-N59=0,NETWORKDAYS(L59,M59,[1]Congés!$D$2:$D$26),NETWORKDAYS(L59,EOMONTH(L59,0),[1]Congés!$D$2:$D$26))</f>
        <v>20</v>
      </c>
      <c r="Q59" s="7">
        <f>IF(O59-N59=0,0,IF(O59-N59=1,NETWORKDAYS(L59,M59,[1]Congés!$D$2:$D$160)-P59,IF(O59-N59=2,NETWORKDAYS(L59,EOMONTH(L59,1),[1]Congés!$D$2:$D$160)-P59,IF(O59-N59=3,NETWORKDAYS(L59,EOMONTH(L59,1),[1]Congés!$D$2:$D$160)-P59))))</f>
        <v>2</v>
      </c>
      <c r="R59" s="7">
        <f>IF(O59-N59&lt;2,0,IF(O59-N59=2,NETWORKDAYS(L59,M59,[1]Congés!$D$2:$D$160)-Q59-P59,IF(O59-N59=3,NETWORKDAYS(L59,EOMONTH(L59,2),[1]Congés!$D$2:$D$160)-Q59-P59)))</f>
        <v>0</v>
      </c>
      <c r="S59" s="7">
        <f>IF(O59-N59&lt;3,0,NETWORKDAYS(L59,M59,[1]Congés!$D$2:$D$160)-R59-Q59-P59)</f>
        <v>0</v>
      </c>
      <c r="T59" s="7">
        <f>NETWORKDAYS(L59,M59,[1]Congés!C$2:C$160)</f>
        <v>22</v>
      </c>
      <c r="U59" t="s">
        <v>14</v>
      </c>
      <c r="V59" s="2">
        <v>42282</v>
      </c>
      <c r="W59" s="6" t="str">
        <f>IF(T59&lt;3,"1) 1 à 2 jours",IF(T59&lt;5,"2) 3 à 4 jours",IF(T59=5,"3) 5 jours",IF(T59&lt;=10,"4) 6 à 10 jours",IF(T59&gt;10,"5) plus de 10 jours")))))</f>
        <v>5) plus de 10 jours</v>
      </c>
      <c r="X59"/>
      <c r="Z59" s="6">
        <f>M59-L59+1</f>
        <v>30</v>
      </c>
    </row>
    <row r="60" spans="1:27" x14ac:dyDescent="0.3">
      <c r="A60" s="1">
        <v>15626</v>
      </c>
      <c r="B60" s="8"/>
      <c r="C60" s="7" t="str">
        <f>VLOOKUP(A60,'[1]BDD RH'!$A$9:$W$453,16,FALSE)</f>
        <v>Saphir</v>
      </c>
      <c r="D60" s="7" t="str">
        <f>VLOOKUP(A60,'[1]BDD RH'!$A$9:$W$453,4,FALSE)</f>
        <v>c</v>
      </c>
      <c r="E60" s="7" t="str">
        <f>VLOOKUP(A60,'[1]BDD RH'!$A$9:$W$453,3,FALSE)</f>
        <v>H</v>
      </c>
      <c r="F60" s="7">
        <f>DATEDIF((VLOOKUP(A60,'[1]BDD RH'!$A$2:$W$485,7,FALSE)),L60,"y")</f>
        <v>42</v>
      </c>
      <c r="G60" s="7" t="str">
        <f>IF(F60&lt;=20,"&lt;=20",IF(F60&lt;=30,"21/30",IF(F60&lt;=40,"31/40",IF(F60&lt;=50,"41/50",IF(F60&lt;=60,"51/60",IF(F60&gt;60,"61 et plus",FALSE))))))</f>
        <v>41/50</v>
      </c>
      <c r="H60" s="7">
        <f>DATEDIF((VLOOKUP(A60,'[1]BDD RH'!$A$2:$W$485,11,FALSE)),L60,"y")</f>
        <v>11</v>
      </c>
      <c r="I60" s="7" t="str">
        <f>IF(H60&lt;2,"&lt;2",IF(H60&lt;6,"2/5",IF(H60&lt;11,"6/10",IF(H60&lt;16,"11/15",IF(H60&lt;21,"16/20",IF(H60&lt;26,"21/25",IF(H60&gt;25,"26 et plus",FALSE)))))))</f>
        <v>11/15</v>
      </c>
      <c r="K60" s="1">
        <f>IF($N$19:$N$585&lt;=3,1,IF($N$19:$N$585&lt;=6,2,IF($N$19:$N$585&lt;=9,3,IF($N$19:$N$585&gt;9,4,FALSE))))</f>
        <v>1</v>
      </c>
      <c r="L60" s="4">
        <v>42403</v>
      </c>
      <c r="M60" s="4">
        <v>42432</v>
      </c>
      <c r="N60" s="7">
        <f>MONTH(L60)</f>
        <v>2</v>
      </c>
      <c r="O60" s="7">
        <f>MONTH(M60)</f>
        <v>3</v>
      </c>
      <c r="P60" s="7">
        <f>IF(O60-N60=0,NETWORKDAYS(L60,M60,[1]Congés!$D$2:$D$26),NETWORKDAYS(L60,EOMONTH(L60,0),[1]Congés!$D$2:$D$26))</f>
        <v>19</v>
      </c>
      <c r="Q60" s="7">
        <f>IF(O60-N60=0,0,IF(O60-N60=1,NETWORKDAYS(L60,M60,[1]Congés!$D$2:$D$160)-P60,IF(O60-N60=2,NETWORKDAYS(L60,EOMONTH(L60,1),[1]Congés!$D$2:$D$160)-P60,IF(O60-N60=3,NETWORKDAYS(L60,EOMONTH(L60,1),[1]Congés!$D$2:$D$160)-P60))))</f>
        <v>3</v>
      </c>
      <c r="R60" s="7">
        <f>IF(O60-N60&lt;2,0,IF(O60-N60=2,NETWORKDAYS(L60,M60,[1]Congés!$D$2:$D$160)-Q60-P60,IF(O60-N60=3,NETWORKDAYS(L60,EOMONTH(L60,2),[1]Congés!$D$2:$D$160)-Q60-P60)))</f>
        <v>0</v>
      </c>
      <c r="S60" s="7">
        <f>IF(O60-N60&lt;3,0,NETWORKDAYS(L60,M60,[1]Congés!$D$2:$D$160)-R60-Q60-P60)</f>
        <v>0</v>
      </c>
      <c r="T60" s="7">
        <f>NETWORKDAYS(L60,M60,[1]Congés!C$2:C$160)</f>
        <v>22</v>
      </c>
      <c r="U60" t="s">
        <v>14</v>
      </c>
      <c r="V60" s="2">
        <v>42282</v>
      </c>
      <c r="W60" s="6" t="str">
        <f>IF(T60&lt;3,"1) 1 à 2 jours",IF(T60&lt;5,"2) 3 à 4 jours",IF(T60=5,"3) 5 jours",IF(T60&lt;=10,"4) 6 à 10 jours",IF(T60&gt;10,"5) plus de 10 jours")))))</f>
        <v>5) plus de 10 jours</v>
      </c>
      <c r="X60"/>
      <c r="Z60" s="6">
        <f>M60-L60+1</f>
        <v>30</v>
      </c>
    </row>
    <row r="61" spans="1:27" x14ac:dyDescent="0.3">
      <c r="A61" s="1">
        <v>15626</v>
      </c>
      <c r="B61" s="8"/>
      <c r="C61" s="7" t="str">
        <f>VLOOKUP(A61,'[1]BDD RH'!$A$9:$W$453,16,FALSE)</f>
        <v>Saphir</v>
      </c>
      <c r="D61" s="7" t="str">
        <f>VLOOKUP(A61,'[1]BDD RH'!$A$9:$W$453,4,FALSE)</f>
        <v>c</v>
      </c>
      <c r="E61" s="7" t="str">
        <f>VLOOKUP(A61,'[1]BDD RH'!$A$9:$W$453,3,FALSE)</f>
        <v>H</v>
      </c>
      <c r="F61" s="7">
        <f>DATEDIF((VLOOKUP(A61,'[1]BDD RH'!$A$2:$W$485,7,FALSE)),L61,"y")</f>
        <v>43</v>
      </c>
      <c r="G61" s="7" t="str">
        <f>IF(F61&lt;=20,"&lt;=20",IF(F61&lt;=30,"21/30",IF(F61&lt;=40,"31/40",IF(F61&lt;=50,"41/50",IF(F61&lt;=60,"51/60",IF(F61&gt;60,"61 et plus",FALSE))))))</f>
        <v>41/50</v>
      </c>
      <c r="H61" s="7">
        <f>DATEDIF((VLOOKUP(A61,'[1]BDD RH'!$A$2:$W$485,11,FALSE)),L61,"y")</f>
        <v>11</v>
      </c>
      <c r="I61" s="7" t="str">
        <f>IF(H61&lt;2,"&lt;2",IF(H61&lt;6,"2/5",IF(H61&lt;11,"6/10",IF(H61&lt;16,"11/15",IF(H61&lt;21,"16/20",IF(H61&lt;26,"21/25",IF(H61&gt;25,"26 et plus",FALSE)))))))</f>
        <v>11/15</v>
      </c>
      <c r="K61" s="1">
        <f>IF($N$19:$N$585&lt;=3,1,IF($N$19:$N$585&lt;=6,2,IF($N$19:$N$585&lt;=9,3,IF($N$19:$N$585&gt;9,4,FALSE))))</f>
        <v>1</v>
      </c>
      <c r="L61" s="4">
        <v>42430</v>
      </c>
      <c r="M61" s="4">
        <v>42460</v>
      </c>
      <c r="N61" s="7">
        <f>MONTH(L61)</f>
        <v>3</v>
      </c>
      <c r="O61" s="7">
        <f>MONTH(M61)</f>
        <v>3</v>
      </c>
      <c r="P61" s="7">
        <f>IF(O61-N61=0,NETWORKDAYS(L61,M61,[1]Congés!$D$2:$D$26),NETWORKDAYS(L61,EOMONTH(L61,0),[1]Congés!$D$2:$D$26))</f>
        <v>23</v>
      </c>
      <c r="Q61" s="7">
        <f>IF(O61-N61=0,0,IF(O61-N61=1,NETWORKDAYS(L61,M61,[1]Congés!$D$2:$D$160)-P61,IF(O61-N61=2,NETWORKDAYS(L61,EOMONTH(L61,1),[1]Congés!$D$2:$D$160)-P61,IF(O61-N61=3,NETWORKDAYS(L61,EOMONTH(L61,1),[1]Congés!$D$2:$D$160)-P61))))</f>
        <v>0</v>
      </c>
      <c r="R61" s="7">
        <f>IF(O61-N61&lt;2,0,IF(O61-N61=2,NETWORKDAYS(L61,M61,[1]Congés!$D$2:$D$160)-Q61-P61,IF(O61-N61=3,NETWORKDAYS(L61,EOMONTH(L61,2),[1]Congés!$D$2:$D$160)-Q61-P61)))</f>
        <v>0</v>
      </c>
      <c r="S61" s="7">
        <f>IF(O61-N61&lt;3,0,NETWORKDAYS(L61,M61,[1]Congés!$D$2:$D$160)-R61-Q61-P61)</f>
        <v>0</v>
      </c>
      <c r="T61" s="7">
        <f>NETWORKDAYS(L61,M61,[1]Congés!C$2:C$160)</f>
        <v>22</v>
      </c>
      <c r="U61" t="s">
        <v>14</v>
      </c>
      <c r="V61" s="2">
        <v>42282</v>
      </c>
      <c r="W61" s="6" t="str">
        <f>IF(T61&lt;3,"1) 1 à 2 jours",IF(T61&lt;5,"2) 3 à 4 jours",IF(T61=5,"3) 5 jours",IF(T61&lt;=10,"4) 6 à 10 jours",IF(T61&gt;10,"5) plus de 10 jours")))))</f>
        <v>5) plus de 10 jours</v>
      </c>
      <c r="X61"/>
      <c r="Z61" s="6">
        <f>M61-L61+1</f>
        <v>31</v>
      </c>
    </row>
    <row r="62" spans="1:27" x14ac:dyDescent="0.3">
      <c r="A62" s="1">
        <v>15626</v>
      </c>
      <c r="B62" s="8"/>
      <c r="C62" s="7" t="str">
        <f>VLOOKUP(A62,'[1]BDD RH'!$A$9:$W$453,16,FALSE)</f>
        <v>Saphir</v>
      </c>
      <c r="D62" s="7" t="str">
        <f>VLOOKUP(A62,'[1]BDD RH'!$A$9:$W$453,4,FALSE)</f>
        <v>c</v>
      </c>
      <c r="E62" s="7" t="str">
        <f>VLOOKUP(A62,'[1]BDD RH'!$A$9:$W$453,3,FALSE)</f>
        <v>H</v>
      </c>
      <c r="F62" s="7">
        <f>DATEDIF((VLOOKUP(A62,'[1]BDD RH'!$A$2:$W$485,7,FALSE)),L62,"y")</f>
        <v>43</v>
      </c>
      <c r="G62" s="7" t="str">
        <f>IF(F62&lt;=20,"&lt;=20",IF(F62&lt;=30,"21/30",IF(F62&lt;=40,"31/40",IF(F62&lt;=50,"41/50",IF(F62&lt;=60,"51/60",IF(F62&gt;60,"61 et plus",FALSE))))))</f>
        <v>41/50</v>
      </c>
      <c r="H62" s="7">
        <f>DATEDIF((VLOOKUP(A62,'[1]BDD RH'!$A$2:$W$485,11,FALSE)),L62,"y")</f>
        <v>11</v>
      </c>
      <c r="I62" s="7" t="str">
        <f>IF(H62&lt;2,"&lt;2",IF(H62&lt;6,"2/5",IF(H62&lt;11,"6/10",IF(H62&lt;16,"11/15",IF(H62&lt;21,"16/20",IF(H62&lt;26,"21/25",IF(H62&gt;25,"26 et plus",FALSE)))))))</f>
        <v>11/15</v>
      </c>
      <c r="K62" s="1">
        <f>IF($N$19:$N$585&lt;=3,1,IF($N$19:$N$585&lt;=6,2,IF($N$19:$N$585&lt;=9,3,IF($N$19:$N$585&gt;9,4,FALSE))))</f>
        <v>2</v>
      </c>
      <c r="L62" s="4">
        <v>42485</v>
      </c>
      <c r="M62" s="4">
        <v>42485</v>
      </c>
      <c r="N62" s="7">
        <f>MONTH(L62)</f>
        <v>4</v>
      </c>
      <c r="O62" s="7">
        <f>MONTH(M62)</f>
        <v>4</v>
      </c>
      <c r="P62" s="7">
        <f>IF(O62-N62=0,NETWORKDAYS(L62,M62,[1]Congés!$D$2:$D$26),NETWORKDAYS(L62,EOMONTH(L62,0),[1]Congés!$D$2:$D$26))</f>
        <v>1</v>
      </c>
      <c r="Q62" s="7">
        <f>IF(O62-N62=0,0,IF(O62-N62=1,NETWORKDAYS(L62,M62,[1]Congés!$D$2:$D$160)-P62,IF(O62-N62=2,NETWORKDAYS(L62,EOMONTH(L62,1),[1]Congés!$D$2:$D$160)-P62,IF(O62-N62=3,NETWORKDAYS(L62,EOMONTH(L62,1),[1]Congés!$D$2:$D$160)-P62))))</f>
        <v>0</v>
      </c>
      <c r="R62" s="7">
        <f>IF(O62-N62&lt;2,0,IF(O62-N62=2,NETWORKDAYS(L62,M62,[1]Congés!$D$2:$D$160)-Q62-P62,IF(O62-N62=3,NETWORKDAYS(L62,EOMONTH(L62,2),[1]Congés!$D$2:$D$160)-Q62-P62)))</f>
        <v>0</v>
      </c>
      <c r="S62" s="7">
        <f>IF(O62-N62&lt;3,0,NETWORKDAYS(L62,M62,[1]Congés!$D$2:$D$160)-R62-Q62-P62)</f>
        <v>0</v>
      </c>
      <c r="T62" s="7">
        <f>NETWORKDAYS(L62,M62,[1]Congés!C$2:C$160)</f>
        <v>1</v>
      </c>
      <c r="U62" t="s">
        <v>1</v>
      </c>
      <c r="W62" s="6" t="str">
        <f>IF(T62&lt;3,"1) 1 à 2 jours",IF(T62&lt;5,"2) 3 à 4 jours",IF(T62=5,"3) 5 jours",IF(T62&lt;=10,"4) 6 à 10 jours",IF(T62&gt;10,"5) plus de 10 jours")))))</f>
        <v>1) 1 à 2 jours</v>
      </c>
      <c r="X62" t="s">
        <v>0</v>
      </c>
      <c r="Z62" s="6">
        <f>M62-L62+1</f>
        <v>1</v>
      </c>
    </row>
    <row r="63" spans="1:27" x14ac:dyDescent="0.3">
      <c r="A63" s="1">
        <v>2403</v>
      </c>
      <c r="B63" s="8"/>
      <c r="C63" s="7" t="str">
        <f>VLOOKUP(A63,'[1]BDD RH'!$A$9:$W$453,16,FALSE)</f>
        <v>Support table</v>
      </c>
      <c r="D63" s="7" t="str">
        <f>VLOOKUP(A63,'[1]BDD RH'!$A$9:$W$453,4,FALSE)</f>
        <v>s</v>
      </c>
      <c r="E63" s="7" t="str">
        <f>VLOOKUP(A63,'[1]BDD RH'!$A$9:$W$453,3,FALSE)</f>
        <v>F</v>
      </c>
      <c r="F63" s="7">
        <f>DATEDIF((VLOOKUP(A63,'[1]BDD RH'!$A$2:$W$485,7,FALSE)),L63,"y")</f>
        <v>44</v>
      </c>
      <c r="G63" s="7" t="str">
        <f>IF(F63&lt;=20,"&lt;=20",IF(F63&lt;=30,"21/30",IF(F63&lt;=40,"31/40",IF(F63&lt;=50,"41/50",IF(F63&lt;=60,"51/60",IF(F63&gt;60,"61 et plus",FALSE))))))</f>
        <v>41/50</v>
      </c>
      <c r="H63" s="7">
        <f>DATEDIF((VLOOKUP(A63,'[1]BDD RH'!$A$2:$W$485,11,FALSE)),L63,"y")</f>
        <v>23</v>
      </c>
      <c r="I63" s="7" t="str">
        <f>IF(H63&lt;2,"&lt;2",IF(H63&lt;6,"2/5",IF(H63&lt;11,"6/10",IF(H63&lt;16,"11/15",IF(H63&lt;21,"16/20",IF(H63&lt;26,"21/25",IF(H63&gt;25,"26 et plus",FALSE)))))))</f>
        <v>21/25</v>
      </c>
      <c r="J63" s="1" t="s">
        <v>209</v>
      </c>
      <c r="K63" s="1">
        <f>IF($N$19:$N$585&lt;=3,1,IF($N$19:$N$585&lt;=6,2,IF($N$19:$N$585&lt;=9,3,IF($N$19:$N$585&gt;9,4,FALSE))))</f>
        <v>1</v>
      </c>
      <c r="L63" s="4">
        <v>42411</v>
      </c>
      <c r="M63" s="4">
        <v>42412</v>
      </c>
      <c r="N63" s="7">
        <f>MONTH(L63)</f>
        <v>2</v>
      </c>
      <c r="O63" s="7">
        <f>MONTH(M63)</f>
        <v>2</v>
      </c>
      <c r="P63" s="7">
        <f>IF(O63-N63=0,NETWORKDAYS(L63,M63,[1]Congés!$D$2:$D$26),NETWORKDAYS(L63,EOMONTH(L63,0),[1]Congés!$D$2:$D$26))</f>
        <v>2</v>
      </c>
      <c r="Q63" s="7">
        <f>IF(O63-N63=0,0,IF(O63-N63=1,NETWORKDAYS(L63,M63,[1]Congés!$D$2:$D$160)-P63,IF(O63-N63=2,NETWORKDAYS(L63,EOMONTH(L63,1),[1]Congés!$D$2:$D$160)-P63,IF(O63-N63=3,NETWORKDAYS(L63,EOMONTH(L63,1),[1]Congés!$D$2:$D$160)-P63))))</f>
        <v>0</v>
      </c>
      <c r="R63" s="7">
        <f>IF(O63-N63&lt;2,0,IF(O63-N63=2,NETWORKDAYS(L63,M63,[1]Congés!$D$2:$D$160)-Q63-P63,IF(O63-N63=3,NETWORKDAYS(L63,EOMONTH(L63,2),[1]Congés!$D$2:$D$160)-Q63-P63)))</f>
        <v>0</v>
      </c>
      <c r="S63" s="7">
        <f>IF(O63-N63&lt;3,0,NETWORKDAYS(L63,M63,[1]Congés!$D$2:$D$160)-R63-Q63-P63)</f>
        <v>0</v>
      </c>
      <c r="T63" s="7">
        <f>NETWORKDAYS(L63,M63,[1]Congés!C$2:C$160)</f>
        <v>2</v>
      </c>
      <c r="U63" t="s">
        <v>1</v>
      </c>
      <c r="W63" s="6" t="str">
        <f>IF(T63&lt;3,"1) 1 à 2 jours",IF(T63&lt;5,"2) 3 à 4 jours",IF(T63=5,"3) 5 jours",IF(T63&lt;=10,"4) 6 à 10 jours",IF(T63&gt;10,"5) plus de 10 jours")))))</f>
        <v>1) 1 à 2 jours</v>
      </c>
      <c r="X63" t="s">
        <v>0</v>
      </c>
      <c r="Z63" s="6">
        <f>M63-L63+1</f>
        <v>2</v>
      </c>
    </row>
    <row r="64" spans="1:27" x14ac:dyDescent="0.3">
      <c r="A64" s="1">
        <v>2906</v>
      </c>
      <c r="B64" s="8"/>
      <c r="C64" s="7" t="str">
        <f>VLOOKUP(A64,'[1]BDD RH'!$A$9:$W$453,16,FALSE)</f>
        <v>Fjord</v>
      </c>
      <c r="D64" s="7" t="str">
        <f>VLOOKUP(A64,'[1]BDD RH'!$A$9:$W$453,4,FALSE)</f>
        <v>t</v>
      </c>
      <c r="E64" s="7" t="str">
        <f>VLOOKUP(A64,'[1]BDD RH'!$A$9:$W$453,3,FALSE)</f>
        <v>F</v>
      </c>
      <c r="F64" s="7">
        <f>DATEDIF((VLOOKUP(A64,'[1]BDD RH'!$A$2:$W$485,7,FALSE)),L64,"y")</f>
        <v>45</v>
      </c>
      <c r="G64" s="7" t="str">
        <f>IF(F64&lt;=20,"&lt;=20",IF(F64&lt;=30,"21/30",IF(F64&lt;=40,"31/40",IF(F64&lt;=50,"41/50",IF(F64&lt;=60,"51/60",IF(F64&gt;60,"61 et plus",FALSE))))))</f>
        <v>41/50</v>
      </c>
      <c r="H64" s="7">
        <f>DATEDIF((VLOOKUP(A64,'[1]BDD RH'!$A$2:$W$485,11,FALSE)),L64,"y")</f>
        <v>24</v>
      </c>
      <c r="I64" s="7" t="str">
        <f>IF(H64&lt;2,"&lt;2",IF(H64&lt;6,"2/5",IF(H64&lt;11,"6/10",IF(H64&lt;16,"11/15",IF(H64&lt;21,"16/20",IF(H64&lt;26,"21/25",IF(H64&gt;25,"26 et plus",FALSE)))))))</f>
        <v>21/25</v>
      </c>
      <c r="J64" s="1" t="s">
        <v>208</v>
      </c>
      <c r="K64" s="1">
        <f>IF($N$19:$N$585&lt;=3,1,IF($N$19:$N$585&lt;=6,2,IF($N$19:$N$585&lt;=9,3,IF($N$19:$N$585&gt;9,4,FALSE))))</f>
        <v>2</v>
      </c>
      <c r="L64" s="4">
        <v>42464</v>
      </c>
      <c r="M64" s="4">
        <v>42466</v>
      </c>
      <c r="N64" s="7">
        <f>MONTH(L64)</f>
        <v>4</v>
      </c>
      <c r="O64" s="7">
        <f>MONTH(M64)</f>
        <v>4</v>
      </c>
      <c r="P64" s="7">
        <f>IF(O64-N64=0,NETWORKDAYS(L64,M64,[1]Congés!$D$2:$D$26),NETWORKDAYS(L64,EOMONTH(L64,0),[1]Congés!$D$2:$D$26))</f>
        <v>3</v>
      </c>
      <c r="Q64" s="7">
        <f>IF(O64-N64=0,0,IF(O64-N64=1,NETWORKDAYS(L64,M64,[1]Congés!$D$2:$D$160)-P64,IF(O64-N64=2,NETWORKDAYS(L64,EOMONTH(L64,1),[1]Congés!$D$2:$D$160)-P64,IF(O64-N64=3,NETWORKDAYS(L64,EOMONTH(L64,1),[1]Congés!$D$2:$D$160)-P64))))</f>
        <v>0</v>
      </c>
      <c r="R64" s="7">
        <f>IF(O64-N64&lt;2,0,IF(O64-N64=2,NETWORKDAYS(L64,M64,[1]Congés!$D$2:$D$160)-Q64-P64,IF(O64-N64=3,NETWORKDAYS(L64,EOMONTH(L64,2),[1]Congés!$D$2:$D$160)-Q64-P64)))</f>
        <v>0</v>
      </c>
      <c r="S64" s="7">
        <f>IF(O64-N64&lt;3,0,NETWORKDAYS(L64,M64,[1]Congés!$D$2:$D$160)-R64-Q64-P64)</f>
        <v>0</v>
      </c>
      <c r="T64" s="7">
        <f>NETWORKDAYS(L64,M64,[1]Congés!C$2:C$160)</f>
        <v>3</v>
      </c>
      <c r="U64" t="s">
        <v>1</v>
      </c>
      <c r="V64" s="2">
        <v>42464</v>
      </c>
      <c r="W64" s="6" t="str">
        <f>IF(T64&lt;3,"1) 1 à 2 jours",IF(T64&lt;5,"2) 3 à 4 jours",IF(T64=5,"3) 5 jours",IF(T64&lt;=10,"4) 6 à 10 jours",IF(T64&gt;10,"5) plus de 10 jours")))))</f>
        <v>2) 3 à 4 jours</v>
      </c>
      <c r="X64" t="s">
        <v>10</v>
      </c>
      <c r="Z64" s="6">
        <f>M64-L64+1</f>
        <v>3</v>
      </c>
    </row>
    <row r="65" spans="1:26" x14ac:dyDescent="0.3">
      <c r="A65" s="1">
        <v>2906</v>
      </c>
      <c r="B65" s="8"/>
      <c r="C65" s="7" t="str">
        <f>VLOOKUP(A65,'[1]BDD RH'!$A$9:$W$453,16,FALSE)</f>
        <v>Fjord</v>
      </c>
      <c r="D65" s="7" t="str">
        <f>VLOOKUP(A65,'[1]BDD RH'!$A$9:$W$453,4,FALSE)</f>
        <v>t</v>
      </c>
      <c r="E65" s="7" t="str">
        <f>VLOOKUP(A65,'[1]BDD RH'!$A$9:$W$453,3,FALSE)</f>
        <v>F</v>
      </c>
      <c r="F65" s="7">
        <f>DATEDIF((VLOOKUP(A65,'[1]BDD RH'!$A$2:$W$485,7,FALSE)),L65,"y")</f>
        <v>45</v>
      </c>
      <c r="G65" s="7" t="str">
        <f>IF(F65&lt;=20,"&lt;=20",IF(F65&lt;=30,"21/30",IF(F65&lt;=40,"31/40",IF(F65&lt;=50,"41/50",IF(F65&lt;=60,"51/60",IF(F65&gt;60,"61 et plus",FALSE))))))</f>
        <v>41/50</v>
      </c>
      <c r="H65" s="7">
        <f>DATEDIF((VLOOKUP(A65,'[1]BDD RH'!$A$2:$W$485,11,FALSE)),L65,"y")</f>
        <v>24</v>
      </c>
      <c r="I65" s="7" t="str">
        <f>IF(H65&lt;2,"&lt;2",IF(H65&lt;6,"2/5",IF(H65&lt;11,"6/10",IF(H65&lt;16,"11/15",IF(H65&lt;21,"16/20",IF(H65&lt;26,"21/25",IF(H65&gt;25,"26 et plus",FALSE)))))))</f>
        <v>21/25</v>
      </c>
      <c r="J65" s="1" t="s">
        <v>208</v>
      </c>
      <c r="K65" s="1">
        <f>IF($N$19:$N$585&lt;=3,1,IF($N$19:$N$585&lt;=6,2,IF($N$19:$N$585&lt;=9,3,IF($N$19:$N$585&gt;9,4,FALSE))))</f>
        <v>2</v>
      </c>
      <c r="L65" s="4">
        <v>42467</v>
      </c>
      <c r="M65" s="4">
        <v>42473</v>
      </c>
      <c r="N65" s="7">
        <f>MONTH(L65)</f>
        <v>4</v>
      </c>
      <c r="O65" s="7">
        <f>MONTH(M65)</f>
        <v>4</v>
      </c>
      <c r="P65" s="7">
        <f>IF(O65-N65=0,NETWORKDAYS(L65,M65,[1]Congés!$D$2:$D$26),NETWORKDAYS(L65,EOMONTH(L65,0),[1]Congés!$D$2:$D$26))</f>
        <v>5</v>
      </c>
      <c r="Q65" s="7">
        <f>IF(O65-N65=0,0,IF(O65-N65=1,NETWORKDAYS(L65,M65,[1]Congés!$D$2:$D$160)-P65,IF(O65-N65=2,NETWORKDAYS(L65,EOMONTH(L65,1),[1]Congés!$D$2:$D$160)-P65,IF(O65-N65=3,NETWORKDAYS(L65,EOMONTH(L65,1),[1]Congés!$D$2:$D$160)-P65))))</f>
        <v>0</v>
      </c>
      <c r="R65" s="7">
        <f>IF(O65-N65&lt;2,0,IF(O65-N65=2,NETWORKDAYS(L65,M65,[1]Congés!$D$2:$D$160)-Q65-P65,IF(O65-N65=3,NETWORKDAYS(L65,EOMONTH(L65,2),[1]Congés!$D$2:$D$160)-Q65-P65)))</f>
        <v>0</v>
      </c>
      <c r="S65" s="7">
        <f>IF(O65-N65&lt;3,0,NETWORKDAYS(L65,M65,[1]Congés!$D$2:$D$160)-R65-Q65-P65)</f>
        <v>0</v>
      </c>
      <c r="T65" s="7">
        <f>NETWORKDAYS(L65,M65,[1]Congés!C$2:C$160)</f>
        <v>5</v>
      </c>
      <c r="U65" t="s">
        <v>1</v>
      </c>
      <c r="V65" s="2">
        <v>42464</v>
      </c>
      <c r="W65" s="6" t="str">
        <f>IF(T65&lt;3,"1) 1 à 2 jours",IF(T65&lt;5,"2) 3 à 4 jours",IF(T65=5,"3) 5 jours",IF(T65&lt;=10,"4) 6 à 10 jours",IF(T65&gt;10,"5) plus de 10 jours")))))</f>
        <v>3) 5 jours</v>
      </c>
      <c r="X65" t="s">
        <v>0</v>
      </c>
      <c r="Z65" s="6">
        <f>M65-L65+1</f>
        <v>7</v>
      </c>
    </row>
    <row r="66" spans="1:26" x14ac:dyDescent="0.3">
      <c r="A66" s="1">
        <v>20945</v>
      </c>
      <c r="B66" s="8"/>
      <c r="C66" s="7" t="str">
        <f>VLOOKUP(A66,'[1]BDD RH'!$A$9:$W$453,16,FALSE)</f>
        <v>Swift</v>
      </c>
      <c r="D66" s="7" t="str">
        <f>VLOOKUP(A66,'[1]BDD RH'!$A$9:$W$453,4,FALSE)</f>
        <v>t</v>
      </c>
      <c r="E66" s="7" t="str">
        <f>VLOOKUP(A66,'[1]BDD RH'!$A$9:$W$453,3,FALSE)</f>
        <v>F</v>
      </c>
      <c r="F66" s="7">
        <f>DATEDIF((VLOOKUP(A66,'[1]BDD RH'!$A$2:$W$485,7,FALSE)),L66,"y")</f>
        <v>39</v>
      </c>
      <c r="G66" s="7" t="str">
        <f>IF(F66&lt;=20,"&lt;=20",IF(F66&lt;=30,"21/30",IF(F66&lt;=40,"31/40",IF(F66&lt;=50,"41/50",IF(F66&lt;=60,"51/60",IF(F66&gt;60,"61 et plus",FALSE))))))</f>
        <v>31/40</v>
      </c>
      <c r="H66" s="7">
        <f>DATEDIF((VLOOKUP(A66,'[1]BDD RH'!$A$2:$W$485,11,FALSE)),L66,"y")</f>
        <v>4</v>
      </c>
      <c r="I66" s="7" t="str">
        <f>IF(H66&lt;2,"&lt;2",IF(H66&lt;6,"2/5",IF(H66&lt;11,"6/10",IF(H66&lt;16,"11/15",IF(H66&lt;21,"16/20",IF(H66&lt;26,"21/25",IF(H66&gt;25,"26 et plus",FALSE)))))))</f>
        <v>2/5</v>
      </c>
      <c r="J66" s="1" t="s">
        <v>207</v>
      </c>
      <c r="K66" s="1">
        <f>IF($N$19:$N$585&lt;=3,1,IF($N$19:$N$585&lt;=6,2,IF($N$19:$N$585&lt;=9,3,IF($N$19:$N$585&gt;9,4,FALSE))))</f>
        <v>1</v>
      </c>
      <c r="L66" s="4">
        <v>42370</v>
      </c>
      <c r="M66" s="4">
        <v>42386</v>
      </c>
      <c r="N66" s="7">
        <f>MONTH(L66)</f>
        <v>1</v>
      </c>
      <c r="O66" s="7">
        <f>MONTH(M66)</f>
        <v>1</v>
      </c>
      <c r="P66" s="7">
        <f>IF(O66-N66=0,NETWORKDAYS(L66,M66,[1]Congés!$D$2:$D$26),NETWORKDAYS(L66,EOMONTH(L66,0),[1]Congés!$D$2:$D$26))</f>
        <v>11</v>
      </c>
      <c r="Q66" s="7">
        <f>IF(O66-N66=0,0,IF(O66-N66=1,NETWORKDAYS(L66,M66,[1]Congés!$D$2:$D$160)-P66,IF(O66-N66=2,NETWORKDAYS(L66,EOMONTH(L66,1),[1]Congés!$D$2:$D$160)-P66,IF(O66-N66=3,NETWORKDAYS(L66,EOMONTH(L66,1),[1]Congés!$D$2:$D$160)-P66))))</f>
        <v>0</v>
      </c>
      <c r="R66" s="7">
        <f>IF(O66-N66&lt;2,0,IF(O66-N66=2,NETWORKDAYS(L66,M66,[1]Congés!$D$2:$D$160)-Q66-P66,IF(O66-N66=3,NETWORKDAYS(L66,EOMONTH(L66,2),[1]Congés!$D$2:$D$160)-Q66-P66)))</f>
        <v>0</v>
      </c>
      <c r="S66" s="7">
        <f>IF(O66-N66&lt;3,0,NETWORKDAYS(L66,M66,[1]Congés!$D$2:$D$160)-R66-Q66-P66)</f>
        <v>0</v>
      </c>
      <c r="T66" s="7">
        <f>NETWORKDAYS(L66,M66,[1]Congés!C$2:C$160)</f>
        <v>10</v>
      </c>
      <c r="U66" s="22" t="s">
        <v>85</v>
      </c>
      <c r="V66" s="2">
        <v>42263</v>
      </c>
      <c r="W66" s="6" t="str">
        <f>IF(T66&lt;3,"1) 1 à 2 jours",IF(T66&lt;5,"2) 3 à 4 jours",IF(T66=5,"3) 5 jours",IF(T66&lt;=10,"4) 6 à 10 jours",IF(T66&gt;10,"5) plus de 10 jours")))))</f>
        <v>4) 6 à 10 jours</v>
      </c>
      <c r="X66" t="s">
        <v>10</v>
      </c>
      <c r="Z66" s="6">
        <f>M66-L66+1</f>
        <v>17</v>
      </c>
    </row>
    <row r="67" spans="1:26" x14ac:dyDescent="0.3">
      <c r="A67" s="1">
        <v>20945</v>
      </c>
      <c r="B67" s="8"/>
      <c r="C67" s="7" t="str">
        <f>VLOOKUP(A67,'[1]BDD RH'!$A$9:$W$453,16,FALSE)</f>
        <v>Swift</v>
      </c>
      <c r="D67" s="7" t="str">
        <f>VLOOKUP(A67,'[1]BDD RH'!$A$9:$W$453,4,FALSE)</f>
        <v>t</v>
      </c>
      <c r="E67" s="7" t="str">
        <f>VLOOKUP(A67,'[1]BDD RH'!$A$9:$W$453,3,FALSE)</f>
        <v>F</v>
      </c>
      <c r="F67" s="7">
        <f>DATEDIF((VLOOKUP(A67,'[1]BDD RH'!$A$2:$W$485,7,FALSE)),L67,"y")</f>
        <v>39</v>
      </c>
      <c r="G67" s="7" t="str">
        <f>IF(F67&lt;=20,"&lt;=20",IF(F67&lt;=30,"21/30",IF(F67&lt;=40,"31/40",IF(F67&lt;=50,"41/50",IF(F67&lt;=60,"51/60",IF(F67&gt;60,"61 et plus",FALSE))))))</f>
        <v>31/40</v>
      </c>
      <c r="H67" s="7">
        <f>DATEDIF((VLOOKUP(A67,'[1]BDD RH'!$A$2:$W$485,11,FALSE)),L67,"y")</f>
        <v>4</v>
      </c>
      <c r="I67" s="7" t="str">
        <f>IF(H67&lt;2,"&lt;2",IF(H67&lt;6,"2/5",IF(H67&lt;11,"6/10",IF(H67&lt;16,"11/15",IF(H67&lt;21,"16/20",IF(H67&lt;26,"21/25",IF(H67&gt;25,"26 et plus",FALSE)))))))</f>
        <v>2/5</v>
      </c>
      <c r="J67" s="1" t="s">
        <v>207</v>
      </c>
      <c r="K67" s="1">
        <f>IF($N$19:$N$585&lt;=3,1,IF($N$19:$N$585&lt;=6,2,IF($N$19:$N$585&lt;=9,3,IF($N$19:$N$585&gt;9,4,FALSE))))</f>
        <v>1</v>
      </c>
      <c r="L67" s="4">
        <v>42387</v>
      </c>
      <c r="M67" s="4">
        <v>42400</v>
      </c>
      <c r="N67" s="7">
        <f>MONTH(L67)</f>
        <v>1</v>
      </c>
      <c r="O67" s="7">
        <f>MONTH(M67)</f>
        <v>1</v>
      </c>
      <c r="P67" s="7">
        <f>IF(O67-N67=0,NETWORKDAYS(L67,M67,[1]Congés!$D$2:$D$26),NETWORKDAYS(L67,EOMONTH(L67,0),[1]Congés!$D$2:$D$26))</f>
        <v>10</v>
      </c>
      <c r="Q67" s="7">
        <f>IF(O67-N67=0,0,IF(O67-N67=1,NETWORKDAYS(L67,M67,[1]Congés!$D$2:$D$160)-P67,IF(O67-N67=2,NETWORKDAYS(L67,EOMONTH(L67,1),[1]Congés!$D$2:$D$160)-P67,IF(O67-N67=3,NETWORKDAYS(L67,EOMONTH(L67,1),[1]Congés!$D$2:$D$160)-P67))))</f>
        <v>0</v>
      </c>
      <c r="R67" s="7">
        <f>IF(O67-N67&lt;2,0,IF(O67-N67=2,NETWORKDAYS(L67,M67,[1]Congés!$D$2:$D$160)-Q67-P67,IF(O67-N67=3,NETWORKDAYS(L67,EOMONTH(L67,2),[1]Congés!$D$2:$D$160)-Q67-P67)))</f>
        <v>0</v>
      </c>
      <c r="S67" s="7">
        <f>IF(O67-N67&lt;3,0,NETWORKDAYS(L67,M67,[1]Congés!$D$2:$D$160)-R67-Q67-P67)</f>
        <v>0</v>
      </c>
      <c r="T67" s="7">
        <f>NETWORKDAYS(L67,M67,[1]Congés!C$2:C$160)</f>
        <v>10</v>
      </c>
      <c r="U67" s="22" t="s">
        <v>85</v>
      </c>
      <c r="V67" s="2">
        <v>42629</v>
      </c>
      <c r="W67" s="6" t="str">
        <f>IF(T67&lt;3,"1) 1 à 2 jours",IF(T67&lt;5,"2) 3 à 4 jours",IF(T67=5,"3) 5 jours",IF(T67&lt;=10,"4) 6 à 10 jours",IF(T67&gt;10,"5) plus de 10 jours")))))</f>
        <v>4) 6 à 10 jours</v>
      </c>
      <c r="X67" t="s">
        <v>10</v>
      </c>
      <c r="Z67" s="6">
        <f>M67-L67+1</f>
        <v>14</v>
      </c>
    </row>
    <row r="68" spans="1:26" x14ac:dyDescent="0.3">
      <c r="A68" s="1">
        <v>20945</v>
      </c>
      <c r="B68" s="8"/>
      <c r="C68" s="7" t="str">
        <f>VLOOKUP(A68,'[1]BDD RH'!$A$9:$W$453,16,FALSE)</f>
        <v>Swift</v>
      </c>
      <c r="D68" s="7" t="str">
        <f>VLOOKUP(A68,'[1]BDD RH'!$A$9:$W$453,4,FALSE)</f>
        <v>t</v>
      </c>
      <c r="E68" s="7" t="str">
        <f>VLOOKUP(A68,'[1]BDD RH'!$A$9:$W$453,3,FALSE)</f>
        <v>F</v>
      </c>
      <c r="F68" s="7">
        <f>DATEDIF((VLOOKUP(A68,'[1]BDD RH'!$A$2:$W$485,7,FALSE)),L68,"y")</f>
        <v>39</v>
      </c>
      <c r="G68" s="7" t="str">
        <f>IF(F68&lt;=20,"&lt;=20",IF(F68&lt;=30,"21/30",IF(F68&lt;=40,"31/40",IF(F68&lt;=50,"41/50",IF(F68&lt;=60,"51/60",IF(F68&gt;60,"61 et plus",FALSE))))))</f>
        <v>31/40</v>
      </c>
      <c r="H68" s="7">
        <f>DATEDIF((VLOOKUP(A68,'[1]BDD RH'!$A$2:$W$485,11,FALSE)),L68,"y")</f>
        <v>4</v>
      </c>
      <c r="I68" s="7" t="str">
        <f>IF(H68&lt;2,"&lt;2",IF(H68&lt;6,"2/5",IF(H68&lt;11,"6/10",IF(H68&lt;16,"11/15",IF(H68&lt;21,"16/20",IF(H68&lt;26,"21/25",IF(H68&gt;25,"26 et plus",FALSE)))))))</f>
        <v>2/5</v>
      </c>
      <c r="J68" s="1" t="s">
        <v>207</v>
      </c>
      <c r="K68" s="1">
        <f>IF($N$19:$N$585&lt;=3,1,IF($N$19:$N$585&lt;=6,2,IF($N$19:$N$585&lt;=9,3,IF($N$19:$N$585&gt;9,4,FALSE))))</f>
        <v>1</v>
      </c>
      <c r="L68" s="4">
        <v>42401</v>
      </c>
      <c r="M68" s="4">
        <v>42408</v>
      </c>
      <c r="N68" s="7">
        <f>MONTH(L68)</f>
        <v>2</v>
      </c>
      <c r="O68" s="7">
        <f>MONTH(M68)</f>
        <v>2</v>
      </c>
      <c r="P68" s="7">
        <f>IF(O68-N68=0,NETWORKDAYS(L68,M68,[1]Congés!$D$2:$D$26),NETWORKDAYS(L68,EOMONTH(L68,0),[1]Congés!$D$2:$D$26))</f>
        <v>6</v>
      </c>
      <c r="Q68" s="7">
        <f>IF(O68-N68=0,0,IF(O68-N68=1,NETWORKDAYS(L68,M68,[1]Congés!$D$2:$D$160)-P68,IF(O68-N68=2,NETWORKDAYS(L68,EOMONTH(L68,1),[1]Congés!$D$2:$D$160)-P68,IF(O68-N68=3,NETWORKDAYS(L68,EOMONTH(L68,1),[1]Congés!$D$2:$D$160)-P68))))</f>
        <v>0</v>
      </c>
      <c r="R68" s="7">
        <f>IF(O68-N68&lt;2,0,IF(O68-N68=2,NETWORKDAYS(L68,M68,[1]Congés!$D$2:$D$160)-Q68-P68,IF(O68-N68=3,NETWORKDAYS(L68,EOMONTH(L68,2),[1]Congés!$D$2:$D$160)-Q68-P68)))</f>
        <v>0</v>
      </c>
      <c r="S68" s="7">
        <f>IF(O68-N68&lt;3,0,NETWORKDAYS(L68,M68,[1]Congés!$D$2:$D$160)-R68-Q68-P68)</f>
        <v>0</v>
      </c>
      <c r="T68" s="7">
        <f>NETWORKDAYS(L68,M68,[1]Congés!C$2:C$160)</f>
        <v>6</v>
      </c>
      <c r="U68" t="s">
        <v>85</v>
      </c>
      <c r="V68" s="2">
        <v>42263</v>
      </c>
      <c r="W68" s="6" t="str">
        <f>IF(T68&lt;3,"1) 1 à 2 jours",IF(T68&lt;5,"2) 3 à 4 jours",IF(T68=5,"3) 5 jours",IF(T68&lt;=10,"4) 6 à 10 jours",IF(T68&gt;10,"5) plus de 10 jours")))))</f>
        <v>4) 6 à 10 jours</v>
      </c>
      <c r="X68" t="s">
        <v>10</v>
      </c>
      <c r="Z68" s="6">
        <f>M68-L68+1</f>
        <v>8</v>
      </c>
    </row>
    <row r="69" spans="1:26" x14ac:dyDescent="0.3">
      <c r="A69" s="1">
        <v>20945</v>
      </c>
      <c r="B69" s="8"/>
      <c r="C69" s="7" t="str">
        <f>VLOOKUP(A69,'[1]BDD RH'!$A$9:$W$453,16,FALSE)</f>
        <v>Swift</v>
      </c>
      <c r="D69" s="7" t="str">
        <f>VLOOKUP(A69,'[1]BDD RH'!$A$9:$W$453,4,FALSE)</f>
        <v>t</v>
      </c>
      <c r="E69" s="7" t="str">
        <f>VLOOKUP(A69,'[1]BDD RH'!$A$9:$W$453,3,FALSE)</f>
        <v>F</v>
      </c>
      <c r="F69" s="7">
        <f>DATEDIF((VLOOKUP(A69,'[1]BDD RH'!$A$2:$W$485,7,FALSE)),L69,"y")</f>
        <v>39</v>
      </c>
      <c r="G69" s="7" t="str">
        <f>IF(F69&lt;=20,"&lt;=20",IF(F69&lt;=30,"21/30",IF(F69&lt;=40,"31/40",IF(F69&lt;=50,"41/50",IF(F69&lt;=60,"51/60",IF(F69&gt;60,"61 et plus",FALSE))))))</f>
        <v>31/40</v>
      </c>
      <c r="H69" s="7">
        <f>DATEDIF((VLOOKUP(A69,'[1]BDD RH'!$A$2:$W$485,11,FALSE)),L69,"y")</f>
        <v>4</v>
      </c>
      <c r="I69" s="7" t="str">
        <f>IF(H69&lt;2,"&lt;2",IF(H69&lt;6,"2/5",IF(H69&lt;11,"6/10",IF(H69&lt;16,"11/15",IF(H69&lt;21,"16/20",IF(H69&lt;26,"21/25",IF(H69&gt;25,"26 et plus",FALSE)))))))</f>
        <v>2/5</v>
      </c>
      <c r="J69" s="1" t="s">
        <v>207</v>
      </c>
      <c r="K69" s="1">
        <f>IF($N$19:$N$585&lt;=3,1,IF($N$19:$N$585&lt;=6,2,IF($N$19:$N$585&lt;=9,3,IF($N$19:$N$585&gt;9,4,FALSE))))</f>
        <v>1</v>
      </c>
      <c r="L69" s="4">
        <v>42409</v>
      </c>
      <c r="M69" s="4">
        <v>42429</v>
      </c>
      <c r="N69" s="7">
        <f>MONTH(L69)</f>
        <v>2</v>
      </c>
      <c r="O69" s="7">
        <f>MONTH(M69)</f>
        <v>2</v>
      </c>
      <c r="P69" s="7">
        <f>IF(O69-N69=0,NETWORKDAYS(L69,M69,[1]Congés!$D$2:$D$26),NETWORKDAYS(L69,EOMONTH(L69,0),[1]Congés!$D$2:$D$26))</f>
        <v>15</v>
      </c>
      <c r="Q69" s="7">
        <f>IF(O69-N69=0,0,IF(O69-N69=1,NETWORKDAYS(L69,M69,[1]Congés!$D$2:$D$160)-P69,IF(O69-N69=2,NETWORKDAYS(L69,EOMONTH(L69,1),[1]Congés!$D$2:$D$160)-P69,IF(O69-N69=3,NETWORKDAYS(L69,EOMONTH(L69,1),[1]Congés!$D$2:$D$160)-P69))))</f>
        <v>0</v>
      </c>
      <c r="R69" s="7">
        <f>IF(O69-N69&lt;2,0,IF(O69-N69=2,NETWORKDAYS(L69,M69,[1]Congés!$D$2:$D$160)-Q69-P69,IF(O69-N69=3,NETWORKDAYS(L69,EOMONTH(L69,2),[1]Congés!$D$2:$D$160)-Q69-P69)))</f>
        <v>0</v>
      </c>
      <c r="S69" s="7">
        <f>IF(O69-N69&lt;3,0,NETWORKDAYS(L69,M69,[1]Congés!$D$2:$D$160)-R69-Q69-P69)</f>
        <v>0</v>
      </c>
      <c r="T69" s="7">
        <f>NETWORKDAYS(L69,M69,[1]Congés!C$2:C$160)</f>
        <v>15</v>
      </c>
      <c r="U69" t="s">
        <v>85</v>
      </c>
      <c r="V69" s="2">
        <v>42263</v>
      </c>
      <c r="W69" s="6" t="str">
        <f>IF(T69&lt;3,"1) 1 à 2 jours",IF(T69&lt;5,"2) 3 à 4 jours",IF(T69=5,"3) 5 jours",IF(T69&lt;=10,"4) 6 à 10 jours",IF(T69&gt;10,"5) plus de 10 jours")))))</f>
        <v>5) plus de 10 jours</v>
      </c>
      <c r="X69" t="s">
        <v>10</v>
      </c>
      <c r="Z69" s="6">
        <f>M69-L69+1</f>
        <v>21</v>
      </c>
    </row>
    <row r="70" spans="1:26" x14ac:dyDescent="0.3">
      <c r="A70" s="1">
        <v>20945</v>
      </c>
      <c r="B70" s="8"/>
      <c r="C70" s="7" t="str">
        <f>VLOOKUP(A70,'[1]BDD RH'!$A$9:$W$453,16,FALSE)</f>
        <v>Swift</v>
      </c>
      <c r="D70" s="7" t="str">
        <f>VLOOKUP(A70,'[1]BDD RH'!$A$9:$W$453,4,FALSE)</f>
        <v>t</v>
      </c>
      <c r="E70" s="7" t="str">
        <f>VLOOKUP(A70,'[1]BDD RH'!$A$9:$W$453,3,FALSE)</f>
        <v>F</v>
      </c>
      <c r="F70" s="7">
        <f>DATEDIF((VLOOKUP(A70,'[1]BDD RH'!$A$2:$W$485,7,FALSE)),L70,"y")</f>
        <v>39</v>
      </c>
      <c r="G70" s="7" t="str">
        <f>IF(F70&lt;=20,"&lt;=20",IF(F70&lt;=30,"21/30",IF(F70&lt;=40,"31/40",IF(F70&lt;=50,"41/50",IF(F70&lt;=60,"51/60",IF(F70&gt;60,"61 et plus",FALSE))))))</f>
        <v>31/40</v>
      </c>
      <c r="H70" s="7">
        <f>DATEDIF((VLOOKUP(A70,'[1]BDD RH'!$A$2:$W$485,11,FALSE)),L70,"y")</f>
        <v>4</v>
      </c>
      <c r="I70" s="7" t="str">
        <f>IF(H70&lt;2,"&lt;2",IF(H70&lt;6,"2/5",IF(H70&lt;11,"6/10",IF(H70&lt;16,"11/15",IF(H70&lt;21,"16/20",IF(H70&lt;26,"21/25",IF(H70&gt;25,"26 et plus",FALSE)))))))</f>
        <v>2/5</v>
      </c>
      <c r="J70" s="1" t="s">
        <v>207</v>
      </c>
      <c r="K70" s="1">
        <f>IF($N$19:$N$585&lt;=3,1,IF($N$19:$N$585&lt;=6,2,IF($N$19:$N$585&lt;=9,3,IF($N$19:$N$585&gt;9,4,FALSE))))</f>
        <v>1</v>
      </c>
      <c r="L70" s="4">
        <v>42429</v>
      </c>
      <c r="M70" s="4">
        <v>42464</v>
      </c>
      <c r="N70" s="7">
        <f>MONTH(L70)</f>
        <v>2</v>
      </c>
      <c r="O70" s="7">
        <f>MONTH(M70)</f>
        <v>4</v>
      </c>
      <c r="P70" s="7">
        <f>IF(O70-N70=0,NETWORKDAYS(L70,M70,[1]Congés!$D$2:$D$26),NETWORKDAYS(L70,EOMONTH(L70,0),[1]Congés!$D$2:$D$26))</f>
        <v>1</v>
      </c>
      <c r="Q70" s="7">
        <f>IF(O70-N70=0,0,IF(O70-N70=1,NETWORKDAYS(L70,M70,[1]Congés!$D$2:$D$160)-P70,IF(O70-N70=2,NETWORKDAYS(L70,EOMONTH(L70,1),[1]Congés!$D$2:$D$160)-P70,IF(O70-N70=3,NETWORKDAYS(L70,EOMONTH(L70,1),[1]Congés!$D$2:$D$160)-P70))))</f>
        <v>23</v>
      </c>
      <c r="R70" s="7">
        <f>IF(O70-N70&lt;2,0,IF(O70-N70=2,NETWORKDAYS(L70,M70,[1]Congés!$D$2:$D$160)-Q70-P70,IF(O70-N70=3,NETWORKDAYS(L70,EOMONTH(L70,2),[1]Congés!$D$2:$D$160)-Q70-P70)))</f>
        <v>2</v>
      </c>
      <c r="S70" s="7">
        <f>IF(O70-N70&lt;3,0,NETWORKDAYS(L70,M70,[1]Congés!$D$2:$D$160)-R70-Q70-P70)</f>
        <v>0</v>
      </c>
      <c r="T70" s="7">
        <f>NETWORKDAYS(L70,M70,[1]Congés!C$2:C$160)</f>
        <v>25</v>
      </c>
      <c r="U70" t="s">
        <v>85</v>
      </c>
      <c r="V70" s="2">
        <v>42629</v>
      </c>
      <c r="W70" s="6" t="str">
        <f>IF(T70&lt;3,"1) 1 à 2 jours",IF(T70&lt;5,"2) 3 à 4 jours",IF(T70=5,"3) 5 jours",IF(T70&lt;=10,"4) 6 à 10 jours",IF(T70&gt;10,"5) plus de 10 jours")))))</f>
        <v>5) plus de 10 jours</v>
      </c>
      <c r="X70" t="s">
        <v>57</v>
      </c>
      <c r="Y70" s="20">
        <v>42467</v>
      </c>
      <c r="Z70" s="6">
        <f>M70-L70+1</f>
        <v>36</v>
      </c>
    </row>
    <row r="71" spans="1:26" x14ac:dyDescent="0.3">
      <c r="A71" s="1">
        <v>20945</v>
      </c>
      <c r="B71" s="8"/>
      <c r="C71" s="7" t="str">
        <f>VLOOKUP(A71,'[1]BDD RH'!$A$9:$W$453,16,FALSE)</f>
        <v>Swift</v>
      </c>
      <c r="D71" s="7" t="str">
        <f>VLOOKUP(A71,'[1]BDD RH'!$A$9:$W$453,4,FALSE)</f>
        <v>t</v>
      </c>
      <c r="E71" s="7" t="str">
        <f>VLOOKUP(A71,'[1]BDD RH'!$A$9:$W$453,3,FALSE)</f>
        <v>F</v>
      </c>
      <c r="F71" s="7">
        <f>DATEDIF((VLOOKUP(A71,'[1]BDD RH'!$A$2:$W$485,7,FALSE)),L71,"y")</f>
        <v>39</v>
      </c>
      <c r="G71" s="7" t="str">
        <f>IF(F71&lt;=20,"&lt;=20",IF(F71&lt;=30,"21/30",IF(F71&lt;=40,"31/40",IF(F71&lt;=50,"41/50",IF(F71&lt;=60,"51/60",IF(F71&gt;60,"61 et plus",FALSE))))))</f>
        <v>31/40</v>
      </c>
      <c r="H71" s="7">
        <f>DATEDIF((VLOOKUP(A71,'[1]BDD RH'!$A$2:$W$485,11,FALSE)),L71,"y")</f>
        <v>4</v>
      </c>
      <c r="I71" s="7" t="str">
        <f>IF(H71&lt;2,"&lt;2",IF(H71&lt;6,"2/5",IF(H71&lt;11,"6/10",IF(H71&lt;16,"11/15",IF(H71&lt;21,"16/20",IF(H71&lt;26,"21/25",IF(H71&gt;25,"26 et plus",FALSE)))))))</f>
        <v>2/5</v>
      </c>
      <c r="J71" s="1" t="s">
        <v>206</v>
      </c>
      <c r="K71" s="1">
        <f>IF($N$19:$N$585&lt;=3,1,IF($N$19:$N$585&lt;=6,2,IF($N$19:$N$585&lt;=9,3,IF($N$19:$N$585&gt;9,4,FALSE))))</f>
        <v>2</v>
      </c>
      <c r="L71" s="4">
        <v>42471</v>
      </c>
      <c r="M71" s="4">
        <v>42510</v>
      </c>
      <c r="N71" s="7">
        <f>MONTH(L71)</f>
        <v>4</v>
      </c>
      <c r="O71" s="7">
        <f>MONTH(M71)</f>
        <v>5</v>
      </c>
      <c r="P71" s="7">
        <f>IF(O71-N71=0,NETWORKDAYS(L71,M71,[1]Congés!$D$2:$D$26),NETWORKDAYS(L71,EOMONTH(L71,0),[1]Congés!$D$2:$D$26))</f>
        <v>15</v>
      </c>
      <c r="Q71" s="7">
        <f>IF(O71-N71=0,0,IF(O71-N71=1,NETWORKDAYS(L71,M71,[1]Congés!$D$2:$D$160)-P71,IF(O71-N71=2,NETWORKDAYS(L71,EOMONTH(L71,1),[1]Congés!$D$2:$D$160)-P71,IF(O71-N71=3,NETWORKDAYS(L71,EOMONTH(L71,1),[1]Congés!$D$2:$D$160)-P71))))</f>
        <v>15</v>
      </c>
      <c r="R71" s="7">
        <f>IF(O71-N71&lt;2,0,IF(O71-N71=2,NETWORKDAYS(L71,M71,[1]Congés!$D$2:$D$160)-Q71-P71,IF(O71-N71=3,NETWORKDAYS(L71,EOMONTH(L71,2),[1]Congés!$D$2:$D$160)-Q71-P71)))</f>
        <v>0</v>
      </c>
      <c r="S71" s="7">
        <f>IF(O71-N71&lt;3,0,NETWORKDAYS(L71,M71,[1]Congés!$D$2:$D$160)-R71-Q71-P71)</f>
        <v>0</v>
      </c>
      <c r="T71" s="7">
        <f>NETWORKDAYS(L71,M71,[1]Congés!C$2:C$160)</f>
        <v>27</v>
      </c>
      <c r="U71" t="s">
        <v>85</v>
      </c>
      <c r="V71" s="2">
        <v>42471</v>
      </c>
      <c r="W71" s="6" t="str">
        <f>IF(T71&lt;3,"1) 1 à 2 jours",IF(T71&lt;5,"2) 3 à 4 jours",IF(T71=5,"3) 5 jours",IF(T71&lt;=10,"4) 6 à 10 jours",IF(T71&gt;10,"5) plus de 10 jours")))))</f>
        <v>5) plus de 10 jours</v>
      </c>
      <c r="X71" t="s">
        <v>30</v>
      </c>
      <c r="Z71" s="6">
        <f>M71-L71+1</f>
        <v>40</v>
      </c>
    </row>
    <row r="72" spans="1:26" x14ac:dyDescent="0.3">
      <c r="A72" s="1">
        <v>17399</v>
      </c>
      <c r="B72" s="8"/>
      <c r="C72" s="7" t="str">
        <f>VLOOKUP(A72,'[1]BDD RH'!$A$9:$W$453,16,FALSE)</f>
        <v>Evercalf</v>
      </c>
      <c r="D72" s="7" t="str">
        <f>VLOOKUP(A72,'[1]BDD RH'!$A$9:$W$453,4,FALSE)</f>
        <v>t</v>
      </c>
      <c r="E72" s="7" t="str">
        <f>VLOOKUP(A72,'[1]BDD RH'!$A$9:$W$453,3,FALSE)</f>
        <v>F</v>
      </c>
      <c r="F72" s="7">
        <f>DATEDIF((VLOOKUP(A72,'[1]BDD RH'!$A$2:$W$485,7,FALSE)),L72,"y")</f>
        <v>29</v>
      </c>
      <c r="G72" s="7" t="str">
        <f>IF(F72&lt;=20,"&lt;=20",IF(F72&lt;=30,"21/30",IF(F72&lt;=40,"31/40",IF(F72&lt;=50,"41/50",IF(F72&lt;=60,"51/60",IF(F72&gt;60,"61 et plus",FALSE))))))</f>
        <v>21/30</v>
      </c>
      <c r="H72" s="7">
        <f>DATEDIF((VLOOKUP(A72,'[1]BDD RH'!$A$2:$W$485,11,FALSE)),L72,"y")</f>
        <v>8</v>
      </c>
      <c r="I72" s="7" t="str">
        <f>IF(H72&lt;2,"&lt;2",IF(H72&lt;6,"2/5",IF(H72&lt;11,"6/10",IF(H72&lt;16,"11/15",IF(H72&lt;21,"16/20",IF(H72&lt;26,"21/25",IF(H72&gt;25,"26 et plus",FALSE)))))))</f>
        <v>6/10</v>
      </c>
      <c r="J72" s="1" t="s">
        <v>205</v>
      </c>
      <c r="K72" s="1">
        <f>IF($N$19:$N$585&lt;=3,1,IF($N$19:$N$585&lt;=6,2,IF($N$19:$N$585&lt;=9,3,IF($N$19:$N$585&gt;9,4,FALSE))))</f>
        <v>1</v>
      </c>
      <c r="L72" s="4">
        <v>42412</v>
      </c>
      <c r="M72" s="4">
        <v>42412</v>
      </c>
      <c r="N72" s="7">
        <f>MONTH(L72)</f>
        <v>2</v>
      </c>
      <c r="O72" s="7">
        <f>MONTH(M72)</f>
        <v>2</v>
      </c>
      <c r="P72" s="7">
        <f>IF(O72-N72=0,NETWORKDAYS(L72,M72,[1]Congés!$D$2:$D$26),NETWORKDAYS(L72,EOMONTH(L72,0),[1]Congés!$D$2:$D$26))</f>
        <v>1</v>
      </c>
      <c r="Q72" s="7">
        <f>IF(O72-N72=0,0,IF(O72-N72=1,NETWORKDAYS(L72,M72,[1]Congés!$D$2:$D$160)-P72,IF(O72-N72=2,NETWORKDAYS(L72,EOMONTH(L72,1),[1]Congés!$D$2:$D$160)-P72,IF(O72-N72=3,NETWORKDAYS(L72,EOMONTH(L72,1),[1]Congés!$D$2:$D$160)-P72))))</f>
        <v>0</v>
      </c>
      <c r="R72" s="7">
        <f>IF(O72-N72&lt;2,0,IF(O72-N72=2,NETWORKDAYS(L72,M72,[1]Congés!$D$2:$D$160)-Q72-P72,IF(O72-N72=3,NETWORKDAYS(L72,EOMONTH(L72,2),[1]Congés!$D$2:$D$160)-Q72-P72)))</f>
        <v>0</v>
      </c>
      <c r="S72" s="7">
        <f>IF(O72-N72&lt;3,0,NETWORKDAYS(L72,M72,[1]Congés!$D$2:$D$160)-R72-Q72-P72)</f>
        <v>0</v>
      </c>
      <c r="T72" s="7">
        <f>NETWORKDAYS(L72,M72,[1]Congés!C$2:C$160)</f>
        <v>1</v>
      </c>
      <c r="U72" t="s">
        <v>1</v>
      </c>
      <c r="W72" s="6" t="str">
        <f>IF(T72&lt;3,"1) 1 à 2 jours",IF(T72&lt;5,"2) 3 à 4 jours",IF(T72=5,"3) 5 jours",IF(T72&lt;=10,"4) 6 à 10 jours",IF(T72&gt;10,"5) plus de 10 jours")))))</f>
        <v>1) 1 à 2 jours</v>
      </c>
      <c r="X72" t="s">
        <v>0</v>
      </c>
      <c r="Z72" s="6">
        <f>M72-L72+1</f>
        <v>1</v>
      </c>
    </row>
    <row r="73" spans="1:26" x14ac:dyDescent="0.3">
      <c r="A73" s="1">
        <v>17399</v>
      </c>
      <c r="B73" s="8"/>
      <c r="C73" s="7" t="str">
        <f>VLOOKUP(A73,'[1]BDD RH'!$A$9:$W$453,16,FALSE)</f>
        <v>Evercalf</v>
      </c>
      <c r="D73" s="7" t="str">
        <f>VLOOKUP(A73,'[1]BDD RH'!$A$9:$W$453,4,FALSE)</f>
        <v>t</v>
      </c>
      <c r="E73" s="7" t="str">
        <f>VLOOKUP(A73,'[1]BDD RH'!$A$9:$W$453,3,FALSE)</f>
        <v>F</v>
      </c>
      <c r="F73" s="7">
        <f>DATEDIF((VLOOKUP(A73,'[1]BDD RH'!$A$2:$W$485,7,FALSE)),L73,"y")</f>
        <v>29</v>
      </c>
      <c r="G73" s="7" t="str">
        <f>IF(F73&lt;=20,"&lt;=20",IF(F73&lt;=30,"21/30",IF(F73&lt;=40,"31/40",IF(F73&lt;=50,"41/50",IF(F73&lt;=60,"51/60",IF(F73&gt;60,"61 et plus",FALSE))))))</f>
        <v>21/30</v>
      </c>
      <c r="H73" s="7">
        <f>DATEDIF((VLOOKUP(A73,'[1]BDD RH'!$A$2:$W$485,11,FALSE)),L73,"y")</f>
        <v>8</v>
      </c>
      <c r="I73" s="7" t="str">
        <f>IF(H73&lt;2,"&lt;2",IF(H73&lt;6,"2/5",IF(H73&lt;11,"6/10",IF(H73&lt;16,"11/15",IF(H73&lt;21,"16/20",IF(H73&lt;26,"21/25",IF(H73&gt;25,"26 et plus",FALSE)))))))</f>
        <v>6/10</v>
      </c>
      <c r="J73" s="1" t="s">
        <v>204</v>
      </c>
      <c r="K73" s="1">
        <f>IF($N$19:$N$585&lt;=3,1,IF($N$19:$N$585&lt;=6,2,IF($N$19:$N$585&lt;=9,3,IF($N$19:$N$585&gt;9,4,FALSE))))</f>
        <v>1</v>
      </c>
      <c r="L73" s="4">
        <v>42419</v>
      </c>
      <c r="M73" s="4">
        <v>42419</v>
      </c>
      <c r="N73" s="7">
        <f>MONTH(L73)</f>
        <v>2</v>
      </c>
      <c r="O73" s="7">
        <f>MONTH(M73)</f>
        <v>2</v>
      </c>
      <c r="P73" s="7">
        <f>IF(O73-N73=0,NETWORKDAYS(L73,M73,[1]Congés!$D$2:$D$26),NETWORKDAYS(L73,EOMONTH(L73,0),[1]Congés!$D$2:$D$26))</f>
        <v>1</v>
      </c>
      <c r="Q73" s="7">
        <f>IF(O73-N73=0,0,IF(O73-N73=1,NETWORKDAYS(L73,M73,[1]Congés!$D$2:$D$160)-P73,IF(O73-N73=2,NETWORKDAYS(L73,EOMONTH(L73,1),[1]Congés!$D$2:$D$160)-P73,IF(O73-N73=3,NETWORKDAYS(L73,EOMONTH(L73,1),[1]Congés!$D$2:$D$160)-P73))))</f>
        <v>0</v>
      </c>
      <c r="R73" s="7">
        <f>IF(O73-N73&lt;2,0,IF(O73-N73=2,NETWORKDAYS(L73,M73,[1]Congés!$D$2:$D$160)-Q73-P73,IF(O73-N73=3,NETWORKDAYS(L73,EOMONTH(L73,2),[1]Congés!$D$2:$D$160)-Q73-P73)))</f>
        <v>0</v>
      </c>
      <c r="S73" s="7">
        <f>IF(O73-N73&lt;3,0,NETWORKDAYS(L73,M73,[1]Congés!$D$2:$D$160)-R73-Q73-P73)</f>
        <v>0</v>
      </c>
      <c r="T73" s="7">
        <f>NETWORKDAYS(L73,M73,[1]Congés!C$2:C$160)</f>
        <v>1</v>
      </c>
      <c r="U73" t="s">
        <v>1</v>
      </c>
      <c r="W73" s="6" t="str">
        <f>IF(T73&lt;3,"1) 1 à 2 jours",IF(T73&lt;5,"2) 3 à 4 jours",IF(T73=5,"3) 5 jours",IF(T73&lt;=10,"4) 6 à 10 jours",IF(T73&gt;10,"5) plus de 10 jours")))))</f>
        <v>1) 1 à 2 jours</v>
      </c>
      <c r="X73" t="s">
        <v>0</v>
      </c>
      <c r="Z73" s="6">
        <f>M73-L73+1</f>
        <v>1</v>
      </c>
    </row>
    <row r="74" spans="1:26" x14ac:dyDescent="0.3">
      <c r="A74" s="1">
        <v>3232</v>
      </c>
      <c r="B74" s="8"/>
      <c r="C74" s="7" t="str">
        <f>VLOOKUP(A74,'[1]BDD RH'!$A$9:$W$453,16,FALSE)</f>
        <v>Croco</v>
      </c>
      <c r="D74" s="7" t="str">
        <f>VLOOKUP(A74,'[1]BDD RH'!$A$9:$W$453,4,FALSE)</f>
        <v>t</v>
      </c>
      <c r="E74" s="7" t="str">
        <f>VLOOKUP(A74,'[1]BDD RH'!$A$9:$W$453,3,FALSE)</f>
        <v>F</v>
      </c>
      <c r="F74" s="7">
        <f>DATEDIF((VLOOKUP(A74,'[1]BDD RH'!$A$2:$W$485,7,FALSE)),L74,"y")</f>
        <v>48</v>
      </c>
      <c r="G74" s="7" t="str">
        <f>IF(F74&lt;=20,"&lt;=20",IF(F74&lt;=30,"21/30",IF(F74&lt;=40,"31/40",IF(F74&lt;=50,"41/50",IF(F74&lt;=60,"51/60",IF(F74&gt;60,"61 et plus",FALSE))))))</f>
        <v>41/50</v>
      </c>
      <c r="H74" s="7">
        <f>DATEDIF((VLOOKUP(A74,'[1]BDD RH'!$A$2:$W$485,11,FALSE)),L74,"y")</f>
        <v>26</v>
      </c>
      <c r="I74" s="7" t="str">
        <f>IF(H74&lt;2,"&lt;2",IF(H74&lt;6,"2/5",IF(H74&lt;11,"6/10",IF(H74&lt;16,"11/15",IF(H74&lt;21,"16/20",IF(H74&lt;26,"21/25",IF(H74&gt;25,"26 et plus",FALSE)))))))</f>
        <v>26 et plus</v>
      </c>
      <c r="J74" s="1" t="s">
        <v>203</v>
      </c>
      <c r="K74" s="1">
        <f>IF($N$19:$N$585&lt;=3,1,IF($N$19:$N$585&lt;=6,2,IF($N$19:$N$585&lt;=9,3,IF($N$19:$N$585&gt;9,4,FALSE))))</f>
        <v>2</v>
      </c>
      <c r="L74" s="4">
        <v>42465</v>
      </c>
      <c r="M74" s="16">
        <v>42494</v>
      </c>
      <c r="N74" s="7">
        <f>MONTH(L74)</f>
        <v>4</v>
      </c>
      <c r="O74" s="7">
        <f>MONTH(M74)</f>
        <v>5</v>
      </c>
      <c r="P74" s="7">
        <f>IF(O74-N74=0,NETWORKDAYS(L74,M74,[1]Congés!$D$2:$D$26),NETWORKDAYS(L74,EOMONTH(L74,0),[1]Congés!$D$2:$D$26))</f>
        <v>19</v>
      </c>
      <c r="Q74" s="7">
        <f>IF(O74-N74=0,0,IF(O74-N74=1,NETWORKDAYS(L74,M74,[1]Congés!$D$2:$D$160)-P74,IF(O74-N74=2,NETWORKDAYS(L74,EOMONTH(L74,1),[1]Congés!$D$2:$D$160)-P74,IF(O74-N74=3,NETWORKDAYS(L74,EOMONTH(L74,1),[1]Congés!$D$2:$D$160)-P74))))</f>
        <v>3</v>
      </c>
      <c r="R74" s="7">
        <f>IF(O74-N74&lt;2,0,IF(O74-N74=2,NETWORKDAYS(L74,M74,[1]Congés!$D$2:$D$160)-Q74-P74,IF(O74-N74=3,NETWORKDAYS(L74,EOMONTH(L74,2),[1]Congés!$D$2:$D$160)-Q74-P74)))</f>
        <v>0</v>
      </c>
      <c r="S74" s="7">
        <f>IF(O74-N74&lt;3,0,NETWORKDAYS(L74,M74,[1]Congés!$D$2:$D$160)-R74-Q74-P74)</f>
        <v>0</v>
      </c>
      <c r="T74" s="7">
        <f>NETWORKDAYS(L74,M74,[1]Congés!C$2:C$160)</f>
        <v>22</v>
      </c>
      <c r="U74" t="s">
        <v>1</v>
      </c>
      <c r="W74" s="6" t="str">
        <f>IF(T74&lt;3,"1) 1 à 2 jours",IF(T74&lt;5,"2) 3 à 4 jours",IF(T74=5,"3) 5 jours",IF(T74&lt;=10,"4) 6 à 10 jours",IF(T74&gt;10,"5) plus de 10 jours")))))</f>
        <v>5) plus de 10 jours</v>
      </c>
      <c r="X74" t="s">
        <v>30</v>
      </c>
      <c r="Z74" s="6">
        <f>M74-L74+1</f>
        <v>30</v>
      </c>
    </row>
    <row r="75" spans="1:26" x14ac:dyDescent="0.3">
      <c r="A75" s="1">
        <v>723</v>
      </c>
      <c r="B75" s="8"/>
      <c r="C75" s="7" t="str">
        <f>VLOOKUP(A75,'[1]BDD RH'!$A$9:$W$453,16,FALSE)</f>
        <v>Gulliver</v>
      </c>
      <c r="D75" s="7" t="str">
        <f>VLOOKUP(A75,'[1]BDD RH'!$A$9:$W$453,4,FALSE)</f>
        <v>t</v>
      </c>
      <c r="E75" s="7" t="str">
        <f>VLOOKUP(A75,'[1]BDD RH'!$A$9:$W$453,3,FALSE)</f>
        <v>F</v>
      </c>
      <c r="F75" s="7">
        <f>DATEDIF((VLOOKUP(A75,'[1]BDD RH'!$A$2:$W$485,7,FALSE)),L75,"y")</f>
        <v>47</v>
      </c>
      <c r="G75" s="7" t="str">
        <f>IF(F75&lt;=20,"&lt;=20",IF(F75&lt;=30,"21/30",IF(F75&lt;=40,"31/40",IF(F75&lt;=50,"41/50",IF(F75&lt;=60,"51/60",IF(F75&gt;60,"61 et plus",FALSE))))))</f>
        <v>41/50</v>
      </c>
      <c r="H75" s="7">
        <f>DATEDIF((VLOOKUP(A75,'[1]BDD RH'!$A$2:$W$485,11,FALSE)),L75,"y")</f>
        <v>16</v>
      </c>
      <c r="I75" s="7" t="str">
        <f>IF(H75&lt;2,"&lt;2",IF(H75&lt;6,"2/5",IF(H75&lt;11,"6/10",IF(H75&lt;16,"11/15",IF(H75&lt;21,"16/20",IF(H75&lt;26,"21/25",IF(H75&gt;25,"26 et plus",FALSE)))))))</f>
        <v>16/20</v>
      </c>
      <c r="K75" s="1">
        <f>IF($N$19:$N$585&lt;=3,1,IF($N$19:$N$585&lt;=6,2,IF($N$19:$N$585&lt;=9,3,IF($N$19:$N$585&gt;9,4,FALSE))))</f>
        <v>1</v>
      </c>
      <c r="L75" s="4">
        <v>42442</v>
      </c>
      <c r="M75" s="4">
        <v>42445</v>
      </c>
      <c r="N75" s="7">
        <f>MONTH(L75)</f>
        <v>3</v>
      </c>
      <c r="O75" s="7">
        <f>MONTH(M75)</f>
        <v>3</v>
      </c>
      <c r="P75" s="7">
        <f>IF(O75-N75=0,NETWORKDAYS(L75,M75,[1]Congés!$D$2:$D$26),NETWORKDAYS(L75,EOMONTH(L75,0),[1]Congés!$D$2:$D$26))</f>
        <v>3</v>
      </c>
      <c r="Q75" s="7">
        <f>IF(O75-N75=0,0,IF(O75-N75=1,NETWORKDAYS(L75,M75,[1]Congés!$D$2:$D$160)-P75,IF(O75-N75=2,NETWORKDAYS(L75,EOMONTH(L75,1),[1]Congés!$D$2:$D$160)-P75,IF(O75-N75=3,NETWORKDAYS(L75,EOMONTH(L75,1),[1]Congés!$D$2:$D$160)-P75))))</f>
        <v>0</v>
      </c>
      <c r="R75" s="7">
        <f>IF(O75-N75&lt;2,0,IF(O75-N75=2,NETWORKDAYS(L75,M75,[1]Congés!$D$2:$D$160)-Q75-P75,IF(O75-N75=3,NETWORKDAYS(L75,EOMONTH(L75,2),[1]Congés!$D$2:$D$160)-Q75-P75)))</f>
        <v>0</v>
      </c>
      <c r="S75" s="7">
        <f>IF(O75-N75&lt;3,0,NETWORKDAYS(L75,M75,[1]Congés!$D$2:$D$160)-R75-Q75-P75)</f>
        <v>0</v>
      </c>
      <c r="T75" s="7">
        <f>NETWORKDAYS(L75,M75,[1]Congés!C$2:C$160)</f>
        <v>3</v>
      </c>
      <c r="U75" t="s">
        <v>1</v>
      </c>
      <c r="V75" s="2">
        <v>42442</v>
      </c>
      <c r="W75" s="6" t="str">
        <f>IF(T75&lt;3,"1) 1 à 2 jours",IF(T75&lt;5,"2) 3 à 4 jours",IF(T75=5,"3) 5 jours",IF(T75&lt;=10,"4) 6 à 10 jours",IF(T75&gt;10,"5) plus de 10 jours")))))</f>
        <v>2) 3 à 4 jours</v>
      </c>
      <c r="X75" t="s">
        <v>10</v>
      </c>
      <c r="Z75" s="6">
        <f>M75-L75+1</f>
        <v>4</v>
      </c>
    </row>
    <row r="76" spans="1:26" x14ac:dyDescent="0.3">
      <c r="A76" s="1">
        <v>723</v>
      </c>
      <c r="B76" s="8"/>
      <c r="C76" s="7" t="str">
        <f>VLOOKUP(A76,'[1]BDD RH'!$A$9:$W$453,16,FALSE)</f>
        <v>Gulliver</v>
      </c>
      <c r="D76" s="7" t="str">
        <f>VLOOKUP(A76,'[1]BDD RH'!$A$9:$W$453,4,FALSE)</f>
        <v>t</v>
      </c>
      <c r="E76" s="7" t="str">
        <f>VLOOKUP(A76,'[1]BDD RH'!$A$9:$W$453,3,FALSE)</f>
        <v>F</v>
      </c>
      <c r="F76" s="7">
        <f>DATEDIF((VLOOKUP(A76,'[1]BDD RH'!$A$2:$W$485,7,FALSE)),L76,"y")</f>
        <v>47</v>
      </c>
      <c r="G76" s="7" t="str">
        <f>IF(F76&lt;=20,"&lt;=20",IF(F76&lt;=30,"21/30",IF(F76&lt;=40,"31/40",IF(F76&lt;=50,"41/50",IF(F76&lt;=60,"51/60",IF(F76&gt;60,"61 et plus",FALSE))))))</f>
        <v>41/50</v>
      </c>
      <c r="H76" s="7">
        <f>DATEDIF((VLOOKUP(A76,'[1]BDD RH'!$A$2:$W$485,11,FALSE)),L76,"y")</f>
        <v>16</v>
      </c>
      <c r="I76" s="7" t="str">
        <f>IF(H76&lt;2,"&lt;2",IF(H76&lt;6,"2/5",IF(H76&lt;11,"6/10",IF(H76&lt;16,"11/15",IF(H76&lt;21,"16/20",IF(H76&lt;26,"21/25",IF(H76&gt;25,"26 et plus",FALSE)))))))</f>
        <v>16/20</v>
      </c>
      <c r="K76" s="1">
        <f>IF($N$19:$N$585&lt;=3,1,IF($N$19:$N$585&lt;=6,2,IF($N$19:$N$585&lt;=9,3,IF($N$19:$N$585&gt;9,4,FALSE))))</f>
        <v>1</v>
      </c>
      <c r="L76" s="4">
        <v>42446</v>
      </c>
      <c r="M76" s="4">
        <v>42505</v>
      </c>
      <c r="N76" s="7">
        <f>MONTH(L76)</f>
        <v>3</v>
      </c>
      <c r="O76" s="7">
        <f>MONTH(M76)</f>
        <v>5</v>
      </c>
      <c r="P76" s="7">
        <f>IF(O76-N76=0,NETWORKDAYS(L76,M76,[1]Congés!$D$2:$D$26),NETWORKDAYS(L76,EOMONTH(L76,0),[1]Congés!$D$2:$D$26))</f>
        <v>11</v>
      </c>
      <c r="Q76" s="7">
        <f>IF(O76-N76=0,0,IF(O76-N76=1,NETWORKDAYS(L76,M76,[1]Congés!$D$2:$D$160)-P76,IF(O76-N76=2,NETWORKDAYS(L76,EOMONTH(L76,1),[1]Congés!$D$2:$D$160)-P76,IF(O76-N76=3,NETWORKDAYS(L76,EOMONTH(L76,1),[1]Congés!$D$2:$D$160)-P76))))</f>
        <v>21</v>
      </c>
      <c r="R76" s="7">
        <f>IF(O76-N76&lt;2,0,IF(O76-N76=2,NETWORKDAYS(L76,M76,[1]Congés!$D$2:$D$160)-Q76-P76,IF(O76-N76=3,NETWORKDAYS(L76,EOMONTH(L76,2),[1]Congés!$D$2:$D$160)-Q76-P76)))</f>
        <v>10</v>
      </c>
      <c r="S76" s="7">
        <f>IF(O76-N76&lt;3,0,NETWORKDAYS(L76,M76,[1]Congés!$D$2:$D$160)-R76-Q76-P76)</f>
        <v>0</v>
      </c>
      <c r="T76" s="7">
        <f>NETWORKDAYS(L76,M76,[1]Congés!C$2:C$160)</f>
        <v>39</v>
      </c>
      <c r="U76" t="s">
        <v>1</v>
      </c>
      <c r="V76" s="2">
        <v>42442</v>
      </c>
      <c r="W76" s="6" t="str">
        <f>IF(T76&lt;3,"1) 1 à 2 jours",IF(T76&lt;5,"2) 3 à 4 jours",IF(T76=5,"3) 5 jours",IF(T76&lt;=10,"4) 6 à 10 jours",IF(T76&gt;10,"5) plus de 10 jours")))))</f>
        <v>5) plus de 10 jours</v>
      </c>
      <c r="X76" t="s">
        <v>30</v>
      </c>
      <c r="Z76" s="6">
        <f>M76-L76+1</f>
        <v>60</v>
      </c>
    </row>
    <row r="77" spans="1:26" x14ac:dyDescent="0.3">
      <c r="A77" s="1">
        <v>15851</v>
      </c>
      <c r="B77" s="8"/>
      <c r="C77" s="7" t="str">
        <f>VLOOKUP(A77,'[1]BDD RH'!$A$9:$W$453,16,FALSE)</f>
        <v>Evercalf</v>
      </c>
      <c r="D77" s="7" t="str">
        <f>VLOOKUP(A77,'[1]BDD RH'!$A$9:$W$453,4,FALSE)</f>
        <v>t</v>
      </c>
      <c r="E77" s="7" t="str">
        <f>VLOOKUP(A77,'[1]BDD RH'!$A$9:$W$453,3,FALSE)</f>
        <v>F</v>
      </c>
      <c r="F77" s="7">
        <f>DATEDIF((VLOOKUP(A77,'[1]BDD RH'!$A$2:$W$485,7,FALSE)),L77,"y")</f>
        <v>34</v>
      </c>
      <c r="G77" s="7" t="str">
        <f>IF(F77&lt;=20,"&lt;=20",IF(F77&lt;=30,"21/30",IF(F77&lt;=40,"31/40",IF(F77&lt;=50,"41/50",IF(F77&lt;=60,"51/60",IF(F77&gt;60,"61 et plus",FALSE))))))</f>
        <v>31/40</v>
      </c>
      <c r="H77" s="7">
        <f>DATEDIF((VLOOKUP(A77,'[1]BDD RH'!$A$2:$W$485,11,FALSE)),L77,"y")</f>
        <v>11</v>
      </c>
      <c r="I77" s="7" t="str">
        <f>IF(H77&lt;2,"&lt;2",IF(H77&lt;6,"2/5",IF(H77&lt;11,"6/10",IF(H77&lt;16,"11/15",IF(H77&lt;21,"16/20",IF(H77&lt;26,"21/25",IF(H77&gt;25,"26 et plus",FALSE)))))))</f>
        <v>11/15</v>
      </c>
      <c r="J77" s="1" t="s">
        <v>202</v>
      </c>
      <c r="K77" s="1">
        <f>IF($N$19:$N$585&lt;=3,1,IF($N$19:$N$585&lt;=6,2,IF($N$19:$N$585&lt;=9,3,IF($N$19:$N$585&gt;9,4,FALSE))))</f>
        <v>2</v>
      </c>
      <c r="L77" s="4">
        <v>42485</v>
      </c>
      <c r="M77" s="4">
        <v>42496</v>
      </c>
      <c r="N77" s="7">
        <f>MONTH(L77)</f>
        <v>4</v>
      </c>
      <c r="O77" s="7">
        <f>MONTH(M77)</f>
        <v>5</v>
      </c>
      <c r="P77" s="7">
        <f>IF(O77-N77=0,NETWORKDAYS(L77,M77,[1]Congés!$D$2:$D$26),NETWORKDAYS(L77,EOMONTH(L77,0),[1]Congés!$D$2:$D$26))</f>
        <v>5</v>
      </c>
      <c r="Q77" s="7">
        <f>IF(O77-N77=0,0,IF(O77-N77=1,NETWORKDAYS(L77,M77,[1]Congés!$D$2:$D$160)-P77,IF(O77-N77=2,NETWORKDAYS(L77,EOMONTH(L77,1),[1]Congés!$D$2:$D$160)-P77,IF(O77-N77=3,NETWORKDAYS(L77,EOMONTH(L77,1),[1]Congés!$D$2:$D$160)-P77))))</f>
        <v>5</v>
      </c>
      <c r="R77" s="7">
        <f>IF(O77-N77&lt;2,0,IF(O77-N77=2,NETWORKDAYS(L77,M77,[1]Congés!$D$2:$D$160)-Q77-P77,IF(O77-N77=3,NETWORKDAYS(L77,EOMONTH(L77,2),[1]Congés!$D$2:$D$160)-Q77-P77)))</f>
        <v>0</v>
      </c>
      <c r="S77" s="7">
        <f>IF(O77-N77&lt;3,0,NETWORKDAYS(L77,M77,[1]Congés!$D$2:$D$160)-R77-Q77-P77)</f>
        <v>0</v>
      </c>
      <c r="T77" s="7">
        <f>NETWORKDAYS(L77,M77,[1]Congés!C$2:C$160)</f>
        <v>8</v>
      </c>
      <c r="U77" t="s">
        <v>1</v>
      </c>
      <c r="W77" s="6" t="str">
        <f>IF(T77&lt;3,"1) 1 à 2 jours",IF(T77&lt;5,"2) 3 à 4 jours",IF(T77=5,"3) 5 jours",IF(T77&lt;=10,"4) 6 à 10 jours",IF(T77&gt;10,"5) plus de 10 jours")))))</f>
        <v>4) 6 à 10 jours</v>
      </c>
      <c r="X77" t="s">
        <v>0</v>
      </c>
      <c r="Z77" s="6">
        <f>M77-L77+1</f>
        <v>12</v>
      </c>
    </row>
    <row r="78" spans="1:26" x14ac:dyDescent="0.3">
      <c r="A78" s="1">
        <v>82327</v>
      </c>
      <c r="B78" s="8"/>
      <c r="C78" s="7" t="str">
        <f>VLOOKUP(A78,'[1]BDD RH'!$A$9:$W$453,16,FALSE)</f>
        <v>Formation G 25</v>
      </c>
      <c r="D78" s="7">
        <f>VLOOKUP(A78,'[1]BDD RH'!$A$9:$W$453,4,FALSE)</f>
        <v>0</v>
      </c>
      <c r="E78" s="7" t="str">
        <f>VLOOKUP(A78,'[1]BDD RH'!$A$9:$W$453,3,FALSE)</f>
        <v>F</v>
      </c>
      <c r="F78" s="7">
        <f>DATEDIF((VLOOKUP(A78,'[1]BDD RH'!$A$2:$W$485,7,FALSE)),L78,"y")</f>
        <v>22</v>
      </c>
      <c r="G78" s="7" t="str">
        <f>IF(F78&lt;=20,"&lt;=20",IF(F78&lt;=30,"21/30",IF(F78&lt;=40,"31/40",IF(F78&lt;=50,"41/50",IF(F78&lt;=60,"51/60",IF(F78&gt;60,"61 et plus",FALSE))))))</f>
        <v>21/30</v>
      </c>
      <c r="H78" s="7">
        <f>DATEDIF((VLOOKUP(A78,'[1]BDD RH'!$A$2:$W$485,11,FALSE)),L78,"y")</f>
        <v>3</v>
      </c>
      <c r="I78" s="7" t="str">
        <f>IF(H78&lt;2,"&lt;2",IF(H78&lt;6,"2/5",IF(H78&lt;11,"6/10",IF(H78&lt;16,"11/15",IF(H78&lt;21,"16/20",IF(H78&lt;26,"21/25",IF(H78&gt;25,"26 et plus",FALSE)))))))</f>
        <v>2/5</v>
      </c>
      <c r="K78" s="1">
        <f>IF($N$19:$N$585&lt;=3,1,IF($N$19:$N$585&lt;=6,2,IF($N$19:$N$585&lt;=9,3,IF($N$19:$N$585&gt;9,4,FALSE))))</f>
        <v>2</v>
      </c>
      <c r="L78" s="4">
        <v>42470</v>
      </c>
      <c r="M78" s="4">
        <v>42477</v>
      </c>
      <c r="N78" s="7">
        <f>MONTH(L78)</f>
        <v>4</v>
      </c>
      <c r="O78" s="7">
        <f>MONTH(M78)</f>
        <v>4</v>
      </c>
      <c r="P78" s="7">
        <f>IF(O78-N78=0,NETWORKDAYS(L78,M78,[1]Congés!$D$2:$D$26),NETWORKDAYS(L78,EOMONTH(L78,0),[1]Congés!$D$2:$D$26))</f>
        <v>5</v>
      </c>
      <c r="Q78" s="7">
        <f>IF(O78-N78=0,0,IF(O78-N78=1,NETWORKDAYS(L78,M78,[1]Congés!$D$2:$D$160)-P78,IF(O78-N78=2,NETWORKDAYS(L78,EOMONTH(L78,1),[1]Congés!$D$2:$D$160)-P78,IF(O78-N78=3,NETWORKDAYS(L78,EOMONTH(L78,1),[1]Congés!$D$2:$D$160)-P78))))</f>
        <v>0</v>
      </c>
      <c r="R78" s="7">
        <f>IF(O78-N78&lt;2,0,IF(O78-N78=2,NETWORKDAYS(L78,M78,[1]Congés!$D$2:$D$160)-Q78-P78,IF(O78-N78=3,NETWORKDAYS(L78,EOMONTH(L78,2),[1]Congés!$D$2:$D$160)-Q78-P78)))</f>
        <v>0</v>
      </c>
      <c r="S78" s="7">
        <f>IF(O78-N78&lt;3,0,NETWORKDAYS(L78,M78,[1]Congés!$D$2:$D$160)-R78-Q78-P78)</f>
        <v>0</v>
      </c>
      <c r="T78" s="7">
        <f>NETWORKDAYS(L78,M78,[1]Congés!C$2:C$160)</f>
        <v>5</v>
      </c>
      <c r="U78" t="s">
        <v>1</v>
      </c>
      <c r="W78" s="6" t="str">
        <f>IF(T78&lt;3,"1) 1 à 2 jours",IF(T78&lt;5,"2) 3 à 4 jours",IF(T78=5,"3) 5 jours",IF(T78&lt;=10,"4) 6 à 10 jours",IF(T78&gt;10,"5) plus de 10 jours")))))</f>
        <v>3) 5 jours</v>
      </c>
      <c r="X78" t="s">
        <v>0</v>
      </c>
      <c r="Z78" s="6">
        <f>M78-L78+1</f>
        <v>8</v>
      </c>
    </row>
    <row r="79" spans="1:26" x14ac:dyDescent="0.3">
      <c r="A79" s="1">
        <v>17355</v>
      </c>
      <c r="B79" s="8"/>
      <c r="C79" s="7" t="str">
        <f>VLOOKUP(A79,'[1]BDD RH'!$A$9:$W$453,16,FALSE)</f>
        <v>Barénia</v>
      </c>
      <c r="D79" s="7" t="str">
        <f>VLOOKUP(A79,'[1]BDD RH'!$A$9:$W$453,4,FALSE)</f>
        <v>t</v>
      </c>
      <c r="E79" s="7" t="str">
        <f>VLOOKUP(A79,'[1]BDD RH'!$A$9:$W$453,3,FALSE)</f>
        <v>F</v>
      </c>
      <c r="F79" s="7">
        <f>DATEDIF((VLOOKUP(A79,'[1]BDD RH'!$A$2:$W$485,7,FALSE)),L79,"y")</f>
        <v>44</v>
      </c>
      <c r="G79" s="7" t="str">
        <f>IF(F79&lt;=20,"&lt;=20",IF(F79&lt;=30,"21/30",IF(F79&lt;=40,"31/40",IF(F79&lt;=50,"41/50",IF(F79&lt;=60,"51/60",IF(F79&gt;60,"61 et plus",FALSE))))))</f>
        <v>41/50</v>
      </c>
      <c r="H79" s="7">
        <f>DATEDIF((VLOOKUP(A79,'[1]BDD RH'!$A$2:$W$485,11,FALSE)),L79,"y")</f>
        <v>8</v>
      </c>
      <c r="I79" s="7" t="str">
        <f>IF(H79&lt;2,"&lt;2",IF(H79&lt;6,"2/5",IF(H79&lt;11,"6/10",IF(H79&lt;16,"11/15",IF(H79&lt;21,"16/20",IF(H79&lt;26,"21/25",IF(H79&gt;25,"26 et plus",FALSE)))))))</f>
        <v>6/10</v>
      </c>
      <c r="J79" s="1" t="s">
        <v>201</v>
      </c>
      <c r="K79" s="1">
        <f>IF($N$19:$N$585&lt;=3,1,IF($N$19:$N$585&lt;=6,2,IF($N$19:$N$585&lt;=9,3,IF($N$19:$N$585&gt;9,4,FALSE))))</f>
        <v>1</v>
      </c>
      <c r="L79" s="4">
        <v>42383</v>
      </c>
      <c r="M79" s="4">
        <v>42384</v>
      </c>
      <c r="N79" s="7">
        <f>MONTH(L79)</f>
        <v>1</v>
      </c>
      <c r="O79" s="7">
        <f>MONTH(M79)</f>
        <v>1</v>
      </c>
      <c r="P79" s="7">
        <f>IF(O79-N79=0,NETWORKDAYS(L79,M79,[1]Congés!$D$2:$D$26),NETWORKDAYS(L79,EOMONTH(L79,0),[1]Congés!$D$2:$D$26))</f>
        <v>2</v>
      </c>
      <c r="Q79" s="7">
        <f>IF(O79-N79=0,0,IF(O79-N79=1,NETWORKDAYS(L79,M79,[1]Congés!$D$2:$D$160)-P79,IF(O79-N79=2,NETWORKDAYS(L79,EOMONTH(L79,1),[1]Congés!$D$2:$D$160)-P79,IF(O79-N79=3,NETWORKDAYS(L79,EOMONTH(L79,1),[1]Congés!$D$2:$D$160)-P79))))</f>
        <v>0</v>
      </c>
      <c r="R79" s="7">
        <f>IF(O79-N79&lt;2,0,IF(O79-N79=2,NETWORKDAYS(L79,M79,[1]Congés!$D$2:$D$160)-Q79-P79,IF(O79-N79=3,NETWORKDAYS(L79,EOMONTH(L79,2),[1]Congés!$D$2:$D$160)-Q79-P79)))</f>
        <v>0</v>
      </c>
      <c r="S79" s="7">
        <f>IF(O79-N79&lt;3,0,NETWORKDAYS(L79,M79,[1]Congés!$D$2:$D$160)-R79-Q79-P79)</f>
        <v>0</v>
      </c>
      <c r="T79" s="7">
        <f>NETWORKDAYS(L79,M79,[1]Congés!C$2:C$160)</f>
        <v>2</v>
      </c>
      <c r="U79" t="s">
        <v>1</v>
      </c>
      <c r="V79" s="2">
        <v>42383</v>
      </c>
      <c r="W79" s="6" t="str">
        <f>IF(T79&lt;3,"1) 1 à 2 jours",IF(T79&lt;5,"2) 3 à 4 jours",IF(T79=5,"3) 5 jours",IF(T79&lt;=10,"4) 6 à 10 jours",IF(T79&gt;10,"5) plus de 10 jours")))))</f>
        <v>1) 1 à 2 jours</v>
      </c>
      <c r="X79" t="s">
        <v>10</v>
      </c>
      <c r="Z79" s="6">
        <f>M79-L79+1</f>
        <v>2</v>
      </c>
    </row>
    <row r="80" spans="1:26" x14ac:dyDescent="0.3">
      <c r="A80" s="1">
        <v>17355</v>
      </c>
      <c r="B80" s="8"/>
      <c r="C80" s="7" t="str">
        <f>VLOOKUP(A80,'[1]BDD RH'!$A$9:$W$453,16,FALSE)</f>
        <v>Barénia</v>
      </c>
      <c r="D80" s="7" t="str">
        <f>VLOOKUP(A80,'[1]BDD RH'!$A$9:$W$453,4,FALSE)</f>
        <v>t</v>
      </c>
      <c r="E80" s="7" t="str">
        <f>VLOOKUP(A80,'[1]BDD RH'!$A$9:$W$453,3,FALSE)</f>
        <v>F</v>
      </c>
      <c r="F80" s="7">
        <f>DATEDIF((VLOOKUP(A80,'[1]BDD RH'!$A$2:$W$485,7,FALSE)),L80,"y")</f>
        <v>44</v>
      </c>
      <c r="G80" s="7" t="str">
        <f>IF(F80&lt;=20,"&lt;=20",IF(F80&lt;=30,"21/30",IF(F80&lt;=40,"31/40",IF(F80&lt;=50,"41/50",IF(F80&lt;=60,"51/60",IF(F80&gt;60,"61 et plus",FALSE))))))</f>
        <v>41/50</v>
      </c>
      <c r="H80" s="7">
        <f>DATEDIF((VLOOKUP(A80,'[1]BDD RH'!$A$2:$W$485,11,FALSE)),L80,"y")</f>
        <v>8</v>
      </c>
      <c r="I80" s="7" t="str">
        <f>IF(H80&lt;2,"&lt;2",IF(H80&lt;6,"2/5",IF(H80&lt;11,"6/10",IF(H80&lt;16,"11/15",IF(H80&lt;21,"16/20",IF(H80&lt;26,"21/25",IF(H80&gt;25,"26 et plus",FALSE)))))))</f>
        <v>6/10</v>
      </c>
      <c r="J80" s="1" t="s">
        <v>201</v>
      </c>
      <c r="K80" s="1">
        <f>IF($N$19:$N$585&lt;=3,1,IF($N$19:$N$585&lt;=6,2,IF($N$19:$N$585&lt;=9,3,IF($N$19:$N$585&gt;9,4,FALSE))))</f>
        <v>1</v>
      </c>
      <c r="L80" s="4">
        <v>42387</v>
      </c>
      <c r="M80" s="4">
        <v>42388</v>
      </c>
      <c r="N80" s="7">
        <f>MONTH(L80)</f>
        <v>1</v>
      </c>
      <c r="O80" s="7">
        <f>MONTH(M80)</f>
        <v>1</v>
      </c>
      <c r="P80" s="7">
        <f>IF(O80-N80=0,NETWORKDAYS(L80,M80,[1]Congés!$D$2:$D$26),NETWORKDAYS(L80,EOMONTH(L80,0),[1]Congés!$D$2:$D$26))</f>
        <v>2</v>
      </c>
      <c r="Q80" s="7">
        <f>IF(O80-N80=0,0,IF(O80-N80=1,NETWORKDAYS(L80,M80,[1]Congés!$D$2:$D$160)-P80,IF(O80-N80=2,NETWORKDAYS(L80,EOMONTH(L80,1),[1]Congés!$D$2:$D$160)-P80,IF(O80-N80=3,NETWORKDAYS(L80,EOMONTH(L80,1),[1]Congés!$D$2:$D$160)-P80))))</f>
        <v>0</v>
      </c>
      <c r="R80" s="7">
        <f>IF(O80-N80&lt;2,0,IF(O80-N80=2,NETWORKDAYS(L80,M80,[1]Congés!$D$2:$D$160)-Q80-P80,IF(O80-N80=3,NETWORKDAYS(L80,EOMONTH(L80,2),[1]Congés!$D$2:$D$160)-Q80-P80)))</f>
        <v>0</v>
      </c>
      <c r="S80" s="7">
        <f>IF(O80-N80&lt;3,0,NETWORKDAYS(L80,M80,[1]Congés!$D$2:$D$160)-R80-Q80-P80)</f>
        <v>0</v>
      </c>
      <c r="T80" s="7">
        <f>NETWORKDAYS(L80,M80,[1]Congés!C$2:C$160)</f>
        <v>2</v>
      </c>
      <c r="U80" t="s">
        <v>1</v>
      </c>
      <c r="V80" s="2">
        <v>42383</v>
      </c>
      <c r="W80" s="6" t="str">
        <f>IF(T80&lt;3,"1) 1 à 2 jours",IF(T80&lt;5,"2) 3 à 4 jours",IF(T80=5,"3) 5 jours",IF(T80&lt;=10,"4) 6 à 10 jours",IF(T80&gt;10,"5) plus de 10 jours")))))</f>
        <v>1) 1 à 2 jours</v>
      </c>
      <c r="X80" t="s">
        <v>0</v>
      </c>
      <c r="Z80" s="6">
        <f>M80-L80+1</f>
        <v>2</v>
      </c>
    </row>
    <row r="81" spans="1:26" x14ac:dyDescent="0.3">
      <c r="A81" s="1">
        <v>16164</v>
      </c>
      <c r="B81" s="8"/>
      <c r="C81" s="7" t="str">
        <f>VLOOKUP(A81,'[1]BDD RH'!$A$9:$W$453,16,FALSE)</f>
        <v>Chamonix</v>
      </c>
      <c r="D81" s="7" t="str">
        <f>VLOOKUP(A81,'[1]BDD RH'!$A$9:$W$453,4,FALSE)</f>
        <v>t</v>
      </c>
      <c r="E81" s="7" t="str">
        <f>VLOOKUP(A81,'[1]BDD RH'!$A$9:$W$453,3,FALSE)</f>
        <v>F</v>
      </c>
      <c r="F81" s="7">
        <f>DATEDIF((VLOOKUP(A81,'[1]BDD RH'!$A$2:$W$485,7,FALSE)),L81,"y")</f>
        <v>39</v>
      </c>
      <c r="G81" s="7" t="str">
        <f>IF(F81&lt;=20,"&lt;=20",IF(F81&lt;=30,"21/30",IF(F81&lt;=40,"31/40",IF(F81&lt;=50,"41/50",IF(F81&lt;=60,"51/60",IF(F81&gt;60,"61 et plus",FALSE))))))</f>
        <v>31/40</v>
      </c>
      <c r="H81" s="7">
        <f>DATEDIF((VLOOKUP(A81,'[1]BDD RH'!$A$2:$W$485,11,FALSE)),L81,"y")</f>
        <v>10</v>
      </c>
      <c r="I81" s="7" t="str">
        <f>IF(H81&lt;2,"&lt;2",IF(H81&lt;6,"2/5",IF(H81&lt;11,"6/10",IF(H81&lt;16,"11/15",IF(H81&lt;21,"16/20",IF(H81&lt;26,"21/25",IF(H81&gt;25,"26 et plus",FALSE)))))))</f>
        <v>6/10</v>
      </c>
      <c r="J81" s="1" t="s">
        <v>200</v>
      </c>
      <c r="K81" s="1">
        <f>IF($N$19:$N$585&lt;=3,1,IF($N$19:$N$585&lt;=6,2,IF($N$19:$N$585&lt;=9,3,IF($N$19:$N$585&gt;9,4,FALSE))))</f>
        <v>1</v>
      </c>
      <c r="L81" s="4">
        <v>42370</v>
      </c>
      <c r="M81" s="4">
        <v>42391</v>
      </c>
      <c r="N81" s="7">
        <f>MONTH(L81)</f>
        <v>1</v>
      </c>
      <c r="O81" s="7">
        <f>MONTH(M81)</f>
        <v>1</v>
      </c>
      <c r="P81" s="7">
        <f>IF(O81-N81=0,NETWORKDAYS(L81,M81,[1]Congés!$D$2:$D$26),NETWORKDAYS(L81,EOMONTH(L81,0),[1]Congés!$D$2:$D$26))</f>
        <v>16</v>
      </c>
      <c r="Q81" s="7">
        <f>IF(O81-N81=0,0,IF(O81-N81=1,NETWORKDAYS(L81,M81,[1]Congés!$D$2:$D$160)-P81,IF(O81-N81=2,NETWORKDAYS(L81,EOMONTH(L81,1),[1]Congés!$D$2:$D$160)-P81,IF(O81-N81=3,NETWORKDAYS(L81,EOMONTH(L81,1),[1]Congés!$D$2:$D$160)-P81))))</f>
        <v>0</v>
      </c>
      <c r="R81" s="7">
        <f>IF(O81-N81&lt;2,0,IF(O81-N81=2,NETWORKDAYS(L81,M81,[1]Congés!$D$2:$D$160)-Q81-P81,IF(O81-N81=3,NETWORKDAYS(L81,EOMONTH(L81,2),[1]Congés!$D$2:$D$160)-Q81-P81)))</f>
        <v>0</v>
      </c>
      <c r="S81" s="7">
        <f>IF(O81-N81&lt;3,0,NETWORKDAYS(L81,M81,[1]Congés!$D$2:$D$160)-R81-Q81-P81)</f>
        <v>0</v>
      </c>
      <c r="T81" s="7">
        <f>NETWORKDAYS(L81,M81,[1]Congés!C$2:C$160)</f>
        <v>15</v>
      </c>
      <c r="U81" t="s">
        <v>64</v>
      </c>
      <c r="V81" s="2">
        <v>42104</v>
      </c>
      <c r="W81" s="6" t="str">
        <f>IF(T81&lt;3,"1) 1 à 2 jours",IF(T81&lt;5,"2) 3 à 4 jours",IF(T81=5,"3) 5 jours",IF(T81&lt;=10,"4) 6 à 10 jours",IF(T81&gt;10,"5) plus de 10 jours")))))</f>
        <v>5) plus de 10 jours</v>
      </c>
      <c r="X81" t="s">
        <v>10</v>
      </c>
      <c r="Z81" s="6">
        <f>M81-L81+1</f>
        <v>22</v>
      </c>
    </row>
    <row r="82" spans="1:26" x14ac:dyDescent="0.3">
      <c r="A82" s="1">
        <v>16164</v>
      </c>
      <c r="B82" s="8"/>
      <c r="C82" s="7" t="str">
        <f>VLOOKUP(A82,'[1]BDD RH'!$A$9:$W$453,16,FALSE)</f>
        <v>Chamonix</v>
      </c>
      <c r="D82" s="7" t="str">
        <f>VLOOKUP(A82,'[1]BDD RH'!$A$9:$W$453,4,FALSE)</f>
        <v>t</v>
      </c>
      <c r="E82" s="7" t="str">
        <f>VLOOKUP(A82,'[1]BDD RH'!$A$9:$W$453,3,FALSE)</f>
        <v>F</v>
      </c>
      <c r="F82" s="7">
        <f>DATEDIF((VLOOKUP(A82,'[1]BDD RH'!$A$2:$W$485,7,FALSE)),L82,"y")</f>
        <v>39</v>
      </c>
      <c r="G82" s="7" t="str">
        <f>IF(F82&lt;=20,"&lt;=20",IF(F82&lt;=30,"21/30",IF(F82&lt;=40,"31/40",IF(F82&lt;=50,"41/50",IF(F82&lt;=60,"51/60",IF(F82&gt;60,"61 et plus",FALSE))))))</f>
        <v>31/40</v>
      </c>
      <c r="H82" s="7">
        <f>DATEDIF((VLOOKUP(A82,'[1]BDD RH'!$A$2:$W$485,11,FALSE)),L82,"y")</f>
        <v>10</v>
      </c>
      <c r="I82" s="7" t="str">
        <f>IF(H82&lt;2,"&lt;2",IF(H82&lt;6,"2/5",IF(H82&lt;11,"6/10",IF(H82&lt;16,"11/15",IF(H82&lt;21,"16/20",IF(H82&lt;26,"21/25",IF(H82&gt;25,"26 et plus",FALSE)))))))</f>
        <v>6/10</v>
      </c>
      <c r="J82" s="1" t="s">
        <v>200</v>
      </c>
      <c r="K82" s="1">
        <f>IF($N$19:$N$585&lt;=3,1,IF($N$19:$N$585&lt;=6,2,IF($N$19:$N$585&lt;=9,3,IF($N$19:$N$585&gt;9,4,FALSE))))</f>
        <v>1</v>
      </c>
      <c r="L82" s="4">
        <v>42392</v>
      </c>
      <c r="M82" s="4">
        <v>42419</v>
      </c>
      <c r="N82" s="7">
        <f>MONTH(L82)</f>
        <v>1</v>
      </c>
      <c r="O82" s="7">
        <f>MONTH(M82)</f>
        <v>2</v>
      </c>
      <c r="P82" s="7">
        <f>IF(O82-N82=0,NETWORKDAYS(L82,M82,[1]Congés!$D$2:$D$26),NETWORKDAYS(L82,EOMONTH(L82,0),[1]Congés!$D$2:$D$26))</f>
        <v>5</v>
      </c>
      <c r="Q82" s="7">
        <f>IF(O82-N82=0,0,IF(O82-N82=1,NETWORKDAYS(L82,M82,[1]Congés!$D$2:$D$160)-P82,IF(O82-N82=2,NETWORKDAYS(L82,EOMONTH(L82,1),[1]Congés!$D$2:$D$160)-P82,IF(O82-N82=3,NETWORKDAYS(L82,EOMONTH(L82,1),[1]Congés!$D$2:$D$160)-P82))))</f>
        <v>15</v>
      </c>
      <c r="R82" s="7">
        <f>IF(O82-N82&lt;2,0,IF(O82-N82=2,NETWORKDAYS(L82,M82,[1]Congés!$D$2:$D$160)-Q82-P82,IF(O82-N82=3,NETWORKDAYS(L82,EOMONTH(L82,2),[1]Congés!$D$2:$D$160)-Q82-P82)))</f>
        <v>0</v>
      </c>
      <c r="S82" s="7">
        <f>IF(O82-N82&lt;3,0,NETWORKDAYS(L82,M82,[1]Congés!$D$2:$D$160)-R82-Q82-P82)</f>
        <v>0</v>
      </c>
      <c r="T82" s="7">
        <f>NETWORKDAYS(L82,M82,[1]Congés!C$2:C$160)</f>
        <v>20</v>
      </c>
      <c r="U82" t="s">
        <v>64</v>
      </c>
      <c r="V82" s="2">
        <v>42104</v>
      </c>
      <c r="W82" s="6" t="str">
        <f>IF(T82&lt;3,"1) 1 à 2 jours",IF(T82&lt;5,"2) 3 à 4 jours",IF(T82=5,"3) 5 jours",IF(T82&lt;=10,"4) 6 à 10 jours",IF(T82&gt;10,"5) plus de 10 jours")))))</f>
        <v>5) plus de 10 jours</v>
      </c>
      <c r="X82" t="s">
        <v>10</v>
      </c>
      <c r="Z82" s="6">
        <f>M82-L82+1</f>
        <v>28</v>
      </c>
    </row>
    <row r="83" spans="1:26" x14ac:dyDescent="0.3">
      <c r="A83" s="1">
        <v>16164</v>
      </c>
      <c r="B83" s="8"/>
      <c r="C83" s="7" t="str">
        <f>VLOOKUP(A83,'[1]BDD RH'!$A$9:$W$453,16,FALSE)</f>
        <v>Chamonix</v>
      </c>
      <c r="D83" s="7" t="str">
        <f>VLOOKUP(A83,'[1]BDD RH'!$A$9:$W$453,4,FALSE)</f>
        <v>t</v>
      </c>
      <c r="E83" s="7" t="str">
        <f>VLOOKUP(A83,'[1]BDD RH'!$A$9:$W$453,3,FALSE)</f>
        <v>F</v>
      </c>
      <c r="F83" s="7">
        <f>DATEDIF((VLOOKUP(A83,'[1]BDD RH'!$A$2:$W$485,7,FALSE)),L83,"y")</f>
        <v>39</v>
      </c>
      <c r="G83" s="7" t="str">
        <f>IF(F83&lt;=20,"&lt;=20",IF(F83&lt;=30,"21/30",IF(F83&lt;=40,"31/40",IF(F83&lt;=50,"41/50",IF(F83&lt;=60,"51/60",IF(F83&gt;60,"61 et plus",FALSE))))))</f>
        <v>31/40</v>
      </c>
      <c r="H83" s="7">
        <f>DATEDIF((VLOOKUP(A83,'[1]BDD RH'!$A$2:$W$485,11,FALSE)),L83,"y")</f>
        <v>10</v>
      </c>
      <c r="I83" s="7" t="str">
        <f>IF(H83&lt;2,"&lt;2",IF(H83&lt;6,"2/5",IF(H83&lt;11,"6/10",IF(H83&lt;16,"11/15",IF(H83&lt;21,"16/20",IF(H83&lt;26,"21/25",IF(H83&gt;25,"26 et plus",FALSE)))))))</f>
        <v>6/10</v>
      </c>
      <c r="J83" s="1" t="s">
        <v>200</v>
      </c>
      <c r="K83" s="1">
        <f>IF($N$19:$N$585&lt;=3,1,IF($N$19:$N$585&lt;=6,2,IF($N$19:$N$585&lt;=9,3,IF($N$19:$N$585&gt;9,4,FALSE))))</f>
        <v>1</v>
      </c>
      <c r="L83" s="4">
        <v>42420</v>
      </c>
      <c r="M83" s="4">
        <v>42447</v>
      </c>
      <c r="N83" s="7">
        <f>MONTH(L83)</f>
        <v>2</v>
      </c>
      <c r="O83" s="7">
        <f>MONTH(M83)</f>
        <v>3</v>
      </c>
      <c r="P83" s="7">
        <f>IF(O83-N83=0,NETWORKDAYS(L83,M83,[1]Congés!$D$2:$D$26),NETWORKDAYS(L83,EOMONTH(L83,0),[1]Congés!$D$2:$D$26))</f>
        <v>6</v>
      </c>
      <c r="Q83" s="7">
        <f>IF(O83-N83=0,0,IF(O83-N83=1,NETWORKDAYS(L83,M83,[1]Congés!$D$2:$D$160)-P83,IF(O83-N83=2,NETWORKDAYS(L83,EOMONTH(L83,1),[1]Congés!$D$2:$D$160)-P83,IF(O83-N83=3,NETWORKDAYS(L83,EOMONTH(L83,1),[1]Congés!$D$2:$D$160)-P83))))</f>
        <v>14</v>
      </c>
      <c r="R83" s="7">
        <f>IF(O83-N83&lt;2,0,IF(O83-N83=2,NETWORKDAYS(L83,M83,[1]Congés!$D$2:$D$160)-Q83-P83,IF(O83-N83=3,NETWORKDAYS(L83,EOMONTH(L83,2),[1]Congés!$D$2:$D$160)-Q83-P83)))</f>
        <v>0</v>
      </c>
      <c r="S83" s="7">
        <f>IF(O83-N83&lt;3,0,NETWORKDAYS(L83,M83,[1]Congés!$D$2:$D$160)-R83-Q83-P83)</f>
        <v>0</v>
      </c>
      <c r="T83" s="7">
        <f>NETWORKDAYS(L83,M83,[1]Congés!C$2:C$160)</f>
        <v>20</v>
      </c>
      <c r="U83" t="s">
        <v>64</v>
      </c>
      <c r="V83" s="2">
        <v>42104</v>
      </c>
      <c r="W83" s="6" t="str">
        <f>IF(T83&lt;3,"1) 1 à 2 jours",IF(T83&lt;5,"2) 3 à 4 jours",IF(T83=5,"3) 5 jours",IF(T83&lt;=10,"4) 6 à 10 jours",IF(T83&gt;10,"5) plus de 10 jours")))))</f>
        <v>5) plus de 10 jours</v>
      </c>
      <c r="X83" t="s">
        <v>10</v>
      </c>
      <c r="Z83" s="6">
        <f>M83-L83+1</f>
        <v>28</v>
      </c>
    </row>
    <row r="84" spans="1:26" x14ac:dyDescent="0.3">
      <c r="A84" s="1">
        <v>16164</v>
      </c>
      <c r="B84" s="8"/>
      <c r="C84" s="7" t="str">
        <f>VLOOKUP(A84,'[1]BDD RH'!$A$9:$W$453,16,FALSE)</f>
        <v>Chamonix</v>
      </c>
      <c r="D84" s="7" t="str">
        <f>VLOOKUP(A84,'[1]BDD RH'!$A$9:$W$453,4,FALSE)</f>
        <v>t</v>
      </c>
      <c r="E84" s="7" t="str">
        <f>VLOOKUP(A84,'[1]BDD RH'!$A$9:$W$453,3,FALSE)</f>
        <v>F</v>
      </c>
      <c r="F84" s="7">
        <f>DATEDIF((VLOOKUP(A84,'[1]BDD RH'!$A$2:$W$485,7,FALSE)),L84,"y")</f>
        <v>40</v>
      </c>
      <c r="G84" s="7" t="str">
        <f>IF(F84&lt;=20,"&lt;=20",IF(F84&lt;=30,"21/30",IF(F84&lt;=40,"31/40",IF(F84&lt;=50,"41/50",IF(F84&lt;=60,"51/60",IF(F84&gt;60,"61 et plus",FALSE))))))</f>
        <v>31/40</v>
      </c>
      <c r="H84" s="7">
        <f>DATEDIF((VLOOKUP(A84,'[1]BDD RH'!$A$2:$W$485,11,FALSE)),L84,"y")</f>
        <v>10</v>
      </c>
      <c r="I84" s="7" t="str">
        <f>IF(H84&lt;2,"&lt;2",IF(H84&lt;6,"2/5",IF(H84&lt;11,"6/10",IF(H84&lt;16,"11/15",IF(H84&lt;21,"16/20",IF(H84&lt;26,"21/25",IF(H84&gt;25,"26 et plus",FALSE)))))))</f>
        <v>6/10</v>
      </c>
      <c r="J84" s="1" t="s">
        <v>200</v>
      </c>
      <c r="K84" s="1">
        <f>IF($N$19:$N$585&lt;=3,1,IF($N$19:$N$585&lt;=6,2,IF($N$19:$N$585&lt;=9,3,IF($N$19:$N$585&gt;9,4,FALSE))))</f>
        <v>1</v>
      </c>
      <c r="L84" s="4">
        <v>42447</v>
      </c>
      <c r="M84" s="4">
        <v>42475</v>
      </c>
      <c r="N84" s="7">
        <f>MONTH(L84)</f>
        <v>3</v>
      </c>
      <c r="O84" s="7">
        <f>MONTH(M84)</f>
        <v>4</v>
      </c>
      <c r="P84" s="7">
        <f>IF(O84-N84=0,NETWORKDAYS(L84,M84,[1]Congés!$D$2:$D$26),NETWORKDAYS(L84,EOMONTH(L84,0),[1]Congés!$D$2:$D$26))</f>
        <v>10</v>
      </c>
      <c r="Q84" s="7">
        <f>IF(O84-N84=0,0,IF(O84-N84=1,NETWORKDAYS(L84,M84,[1]Congés!$D$2:$D$160)-P84,IF(O84-N84=2,NETWORKDAYS(L84,EOMONTH(L84,1),[1]Congés!$D$2:$D$160)-P84,IF(O84-N84=3,NETWORKDAYS(L84,EOMONTH(L84,1),[1]Congés!$D$2:$D$160)-P84))))</f>
        <v>11</v>
      </c>
      <c r="R84" s="7">
        <f>IF(O84-N84&lt;2,0,IF(O84-N84=2,NETWORKDAYS(L84,M84,[1]Congés!$D$2:$D$160)-Q84-P84,IF(O84-N84=3,NETWORKDAYS(L84,EOMONTH(L84,2),[1]Congés!$D$2:$D$160)-Q84-P84)))</f>
        <v>0</v>
      </c>
      <c r="S84" s="7">
        <f>IF(O84-N84&lt;3,0,NETWORKDAYS(L84,M84,[1]Congés!$D$2:$D$160)-R84-Q84-P84)</f>
        <v>0</v>
      </c>
      <c r="T84" s="7">
        <f>NETWORKDAYS(L84,M84,[1]Congés!C$2:C$160)</f>
        <v>20</v>
      </c>
      <c r="U84" t="s">
        <v>64</v>
      </c>
      <c r="V84" s="2">
        <v>42104</v>
      </c>
      <c r="W84" s="6" t="str">
        <f>IF(T84&lt;3,"1) 1 à 2 jours",IF(T84&lt;5,"2) 3 à 4 jours",IF(T84=5,"3) 5 jours",IF(T84&lt;=10,"4) 6 à 10 jours",IF(T84&gt;10,"5) plus de 10 jours")))))</f>
        <v>5) plus de 10 jours</v>
      </c>
      <c r="X84" t="s">
        <v>10</v>
      </c>
      <c r="Z84" s="6">
        <f>M84-L84+1</f>
        <v>29</v>
      </c>
    </row>
    <row r="85" spans="1:26" x14ac:dyDescent="0.3">
      <c r="A85" s="1">
        <v>16164</v>
      </c>
      <c r="B85" s="8"/>
      <c r="C85" s="7" t="str">
        <f>VLOOKUP(A85,'[1]BDD RH'!$A$9:$W$453,16,FALSE)</f>
        <v>Chamonix</v>
      </c>
      <c r="D85" s="7" t="str">
        <f>VLOOKUP(A85,'[1]BDD RH'!$A$9:$W$453,4,FALSE)</f>
        <v>t</v>
      </c>
      <c r="E85" s="7" t="str">
        <f>VLOOKUP(A85,'[1]BDD RH'!$A$9:$W$453,3,FALSE)</f>
        <v>F</v>
      </c>
      <c r="F85" s="7">
        <f>DATEDIF((VLOOKUP(A85,'[1]BDD RH'!$A$2:$W$485,7,FALSE)),L85,"y")</f>
        <v>40</v>
      </c>
      <c r="G85" s="7" t="str">
        <f>IF(F85&lt;=20,"&lt;=20",IF(F85&lt;=30,"21/30",IF(F85&lt;=40,"31/40",IF(F85&lt;=50,"41/50",IF(F85&lt;=60,"51/60",IF(F85&gt;60,"61 et plus",FALSE))))))</f>
        <v>31/40</v>
      </c>
      <c r="H85" s="7">
        <f>DATEDIF((VLOOKUP(A85,'[1]BDD RH'!$A$2:$W$485,11,FALSE)),L85,"y")</f>
        <v>10</v>
      </c>
      <c r="I85" s="7" t="str">
        <f>IF(H85&lt;2,"&lt;2",IF(H85&lt;6,"2/5",IF(H85&lt;11,"6/10",IF(H85&lt;16,"11/15",IF(H85&lt;21,"16/20",IF(H85&lt;26,"21/25",IF(H85&gt;25,"26 et plus",FALSE)))))))</f>
        <v>6/10</v>
      </c>
      <c r="J85" s="1" t="s">
        <v>200</v>
      </c>
      <c r="K85" s="1">
        <f>IF($N$19:$N$585&lt;=3,1,IF($N$19:$N$585&lt;=6,2,IF($N$19:$N$585&lt;=9,3,IF($N$19:$N$585&gt;9,4,FALSE))))</f>
        <v>2</v>
      </c>
      <c r="L85" s="4">
        <v>42476</v>
      </c>
      <c r="M85" s="4">
        <v>42503</v>
      </c>
      <c r="N85" s="7">
        <f>MONTH(L85)</f>
        <v>4</v>
      </c>
      <c r="O85" s="7">
        <f>MONTH(M85)</f>
        <v>5</v>
      </c>
      <c r="P85" s="7">
        <f>IF(O85-N85=0,NETWORKDAYS(L85,M85,[1]Congés!$D$2:$D$26),NETWORKDAYS(L85,EOMONTH(L85,0),[1]Congés!$D$2:$D$26))</f>
        <v>10</v>
      </c>
      <c r="Q85" s="7">
        <f>IF(O85-N85=0,0,IF(O85-N85=1,NETWORKDAYS(L85,M85,[1]Congés!$D$2:$D$160)-P85,IF(O85-N85=2,NETWORKDAYS(L85,EOMONTH(L85,1),[1]Congés!$D$2:$D$160)-P85,IF(O85-N85=3,NETWORKDAYS(L85,EOMONTH(L85,1),[1]Congés!$D$2:$D$160)-P85))))</f>
        <v>10</v>
      </c>
      <c r="R85" s="7">
        <f>IF(O85-N85&lt;2,0,IF(O85-N85=2,NETWORKDAYS(L85,M85,[1]Congés!$D$2:$D$160)-Q85-P85,IF(O85-N85=3,NETWORKDAYS(L85,EOMONTH(L85,2),[1]Congés!$D$2:$D$160)-Q85-P85)))</f>
        <v>0</v>
      </c>
      <c r="S85" s="7">
        <f>IF(O85-N85&lt;3,0,NETWORKDAYS(L85,M85,[1]Congés!$D$2:$D$160)-R85-Q85-P85)</f>
        <v>0</v>
      </c>
      <c r="T85" s="7">
        <f>NETWORKDAYS(L85,M85,[1]Congés!C$2:C$160)</f>
        <v>18</v>
      </c>
      <c r="U85" t="s">
        <v>64</v>
      </c>
      <c r="V85" s="2">
        <v>42095</v>
      </c>
      <c r="W85" s="6" t="str">
        <f>IF(T85&lt;3,"1) 1 à 2 jours",IF(T85&lt;5,"2) 3 à 4 jours",IF(T85=5,"3) 5 jours",IF(T85&lt;=10,"4) 6 à 10 jours",IF(T85&gt;10,"5) plus de 10 jours")))))</f>
        <v>5) plus de 10 jours</v>
      </c>
      <c r="X85" t="s">
        <v>30</v>
      </c>
      <c r="Z85" s="6">
        <f>M85-L85+1</f>
        <v>28</v>
      </c>
    </row>
    <row r="86" spans="1:26" x14ac:dyDescent="0.3">
      <c r="A86" s="1">
        <v>17192</v>
      </c>
      <c r="B86" s="8"/>
      <c r="C86" s="7" t="str">
        <f>VLOOKUP(A86,'[1]BDD RH'!$A$9:$W$453,16,FALSE)</f>
        <v>Saphir</v>
      </c>
      <c r="D86" s="7" t="str">
        <f>VLOOKUP(A86,'[1]BDD RH'!$A$9:$W$453,4,FALSE)</f>
        <v>c</v>
      </c>
      <c r="E86" s="7" t="str">
        <f>VLOOKUP(A86,'[1]BDD RH'!$A$9:$W$453,3,FALSE)</f>
        <v>H</v>
      </c>
      <c r="F86" s="7">
        <f>DATEDIF((VLOOKUP(A86,'[1]BDD RH'!$A$2:$W$485,7,FALSE)),L86,"y")</f>
        <v>33</v>
      </c>
      <c r="G86" s="7" t="str">
        <f>IF(F86&lt;=20,"&lt;=20",IF(F86&lt;=30,"21/30",IF(F86&lt;=40,"31/40",IF(F86&lt;=50,"41/50",IF(F86&lt;=60,"51/60",IF(F86&gt;60,"61 et plus",FALSE))))))</f>
        <v>31/40</v>
      </c>
      <c r="H86" s="7">
        <f>DATEDIF((VLOOKUP(A86,'[1]BDD RH'!$A$2:$W$485,11,FALSE)),L86,"y")</f>
        <v>9</v>
      </c>
      <c r="I86" s="7" t="str">
        <f>IF(H86&lt;2,"&lt;2",IF(H86&lt;6,"2/5",IF(H86&lt;11,"6/10",IF(H86&lt;16,"11/15",IF(H86&lt;21,"16/20",IF(H86&lt;26,"21/25",IF(H86&gt;25,"26 et plus",FALSE)))))))</f>
        <v>6/10</v>
      </c>
      <c r="J86" s="1" t="s">
        <v>199</v>
      </c>
      <c r="K86" s="1">
        <f>IF($N$19:$N$585&lt;=3,1,IF($N$19:$N$585&lt;=6,2,IF($N$19:$N$585&lt;=9,3,IF($N$19:$N$585&gt;9,4,FALSE))))</f>
        <v>1</v>
      </c>
      <c r="L86" s="4">
        <v>42395</v>
      </c>
      <c r="M86" s="4">
        <v>42399</v>
      </c>
      <c r="N86" s="7">
        <f>MONTH(L86)</f>
        <v>1</v>
      </c>
      <c r="O86" s="7">
        <f>MONTH(M86)</f>
        <v>1</v>
      </c>
      <c r="P86" s="7">
        <f>IF(O86-N86=0,NETWORKDAYS(L86,M86,[1]Congés!$D$2:$D$26),NETWORKDAYS(L86,EOMONTH(L86,0),[1]Congés!$D$2:$D$26))</f>
        <v>4</v>
      </c>
      <c r="Q86" s="7">
        <f>IF(O86-N86=0,0,IF(O86-N86=1,NETWORKDAYS(L86,M86,[1]Congés!$D$2:$D$160)-P86,IF(O86-N86=2,NETWORKDAYS(L86,EOMONTH(L86,1),[1]Congés!$D$2:$D$160)-P86,IF(O86-N86=3,NETWORKDAYS(L86,EOMONTH(L86,1),[1]Congés!$D$2:$D$160)-P86))))</f>
        <v>0</v>
      </c>
      <c r="R86" s="7">
        <f>IF(O86-N86&lt;2,0,IF(O86-N86=2,NETWORKDAYS(L86,M86,[1]Congés!$D$2:$D$160)-Q86-P86,IF(O86-N86=3,NETWORKDAYS(L86,EOMONTH(L86,2),[1]Congés!$D$2:$D$160)-Q86-P86)))</f>
        <v>0</v>
      </c>
      <c r="S86" s="7">
        <f>IF(O86-N86&lt;3,0,NETWORKDAYS(L86,M86,[1]Congés!$D$2:$D$160)-R86-Q86-P86)</f>
        <v>0</v>
      </c>
      <c r="T86" s="7">
        <f>NETWORKDAYS(L86,M86,[1]Congés!C$2:C$160)</f>
        <v>4</v>
      </c>
      <c r="U86" s="22" t="s">
        <v>85</v>
      </c>
      <c r="V86" s="2">
        <v>42395</v>
      </c>
      <c r="W86" s="6" t="str">
        <f>IF(T86&lt;3,"1) 1 à 2 jours",IF(T86&lt;5,"2) 3 à 4 jours",IF(T86=5,"3) 5 jours",IF(T86&lt;=10,"4) 6 à 10 jours",IF(T86&gt;10,"5) plus de 10 jours")))))</f>
        <v>2) 3 à 4 jours</v>
      </c>
      <c r="X86" t="s">
        <v>10</v>
      </c>
      <c r="Z86" s="6">
        <f>M86-L86+1</f>
        <v>5</v>
      </c>
    </row>
    <row r="87" spans="1:26" x14ac:dyDescent="0.3">
      <c r="A87" s="1">
        <v>17192</v>
      </c>
      <c r="B87" s="8"/>
      <c r="C87" s="7" t="str">
        <f>VLOOKUP(A87,'[1]BDD RH'!$A$9:$W$453,16,FALSE)</f>
        <v>Saphir</v>
      </c>
      <c r="D87" s="7" t="str">
        <f>VLOOKUP(A87,'[1]BDD RH'!$A$9:$W$453,4,FALSE)</f>
        <v>c</v>
      </c>
      <c r="E87" s="7" t="str">
        <f>VLOOKUP(A87,'[1]BDD RH'!$A$9:$W$453,3,FALSE)</f>
        <v>H</v>
      </c>
      <c r="F87" s="7">
        <f>DATEDIF((VLOOKUP(A87,'[1]BDD RH'!$A$2:$W$485,7,FALSE)),L87,"y")</f>
        <v>33</v>
      </c>
      <c r="G87" s="7" t="str">
        <f>IF(F87&lt;=20,"&lt;=20",IF(F87&lt;=30,"21/30",IF(F87&lt;=40,"31/40",IF(F87&lt;=50,"41/50",IF(F87&lt;=60,"51/60",IF(F87&gt;60,"61 et plus",FALSE))))))</f>
        <v>31/40</v>
      </c>
      <c r="H87" s="7">
        <f>DATEDIF((VLOOKUP(A87,'[1]BDD RH'!$A$2:$W$485,11,FALSE)),L87,"y")</f>
        <v>9</v>
      </c>
      <c r="I87" s="7" t="str">
        <f>IF(H87&lt;2,"&lt;2",IF(H87&lt;6,"2/5",IF(H87&lt;11,"6/10",IF(H87&lt;16,"11/15",IF(H87&lt;21,"16/20",IF(H87&lt;26,"21/25",IF(H87&gt;25,"26 et plus",FALSE)))))))</f>
        <v>6/10</v>
      </c>
      <c r="J87" s="1" t="s">
        <v>199</v>
      </c>
      <c r="K87" s="1">
        <f>IF($N$19:$N$585&lt;=3,1,IF($N$19:$N$585&lt;=6,2,IF($N$19:$N$585&lt;=9,3,IF($N$19:$N$585&gt;9,4,FALSE))))</f>
        <v>1</v>
      </c>
      <c r="L87" s="4">
        <v>42401</v>
      </c>
      <c r="M87" s="4">
        <v>42412</v>
      </c>
      <c r="N87" s="7">
        <f>MONTH(L87)</f>
        <v>2</v>
      </c>
      <c r="O87" s="7">
        <f>MONTH(M87)</f>
        <v>2</v>
      </c>
      <c r="P87" s="7">
        <f>IF(O87-N87=0,NETWORKDAYS(L87,M87,[1]Congés!$D$2:$D$26),NETWORKDAYS(L87,EOMONTH(L87,0),[1]Congés!$D$2:$D$26))</f>
        <v>10</v>
      </c>
      <c r="Q87" s="7">
        <f>IF(O87-N87=0,0,IF(O87-N87=1,NETWORKDAYS(L87,M87,[1]Congés!$D$2:$D$160)-P87,IF(O87-N87=2,NETWORKDAYS(L87,EOMONTH(L87,1),[1]Congés!$D$2:$D$160)-P87,IF(O87-N87=3,NETWORKDAYS(L87,EOMONTH(L87,1),[1]Congés!$D$2:$D$160)-P87))))</f>
        <v>0</v>
      </c>
      <c r="R87" s="7">
        <f>IF(O87-N87&lt;2,0,IF(O87-N87=2,NETWORKDAYS(L87,M87,[1]Congés!$D$2:$D$160)-Q87-P87,IF(O87-N87=3,NETWORKDAYS(L87,EOMONTH(L87,2),[1]Congés!$D$2:$D$160)-Q87-P87)))</f>
        <v>0</v>
      </c>
      <c r="S87" s="7">
        <f>IF(O87-N87&lt;3,0,NETWORKDAYS(L87,M87,[1]Congés!$D$2:$D$160)-R87-Q87-P87)</f>
        <v>0</v>
      </c>
      <c r="T87" s="7">
        <f>NETWORKDAYS(L87,M87,[1]Congés!C$2:C$160)</f>
        <v>10</v>
      </c>
      <c r="U87" s="22" t="s">
        <v>85</v>
      </c>
      <c r="V87" s="2">
        <v>42395</v>
      </c>
      <c r="W87" s="6" t="str">
        <f>IF(T87&lt;3,"1) 1 à 2 jours",IF(T87&lt;5,"2) 3 à 4 jours",IF(T87=5,"3) 5 jours",IF(T87&lt;=10,"4) 6 à 10 jours",IF(T87&gt;10,"5) plus de 10 jours")))))</f>
        <v>4) 6 à 10 jours</v>
      </c>
      <c r="X87" t="s">
        <v>10</v>
      </c>
      <c r="Z87" s="6">
        <f>M87-L87+1</f>
        <v>12</v>
      </c>
    </row>
    <row r="88" spans="1:26" x14ac:dyDescent="0.3">
      <c r="A88" s="1">
        <v>17192</v>
      </c>
      <c r="B88" s="8"/>
      <c r="C88" s="7" t="str">
        <f>VLOOKUP(A88,'[1]BDD RH'!$A$9:$W$453,16,FALSE)</f>
        <v>Saphir</v>
      </c>
      <c r="D88" s="7" t="str">
        <f>VLOOKUP(A88,'[1]BDD RH'!$A$9:$W$453,4,FALSE)</f>
        <v>c</v>
      </c>
      <c r="E88" s="7" t="str">
        <f>VLOOKUP(A88,'[1]BDD RH'!$A$9:$W$453,3,FALSE)</f>
        <v>H</v>
      </c>
      <c r="F88" s="7">
        <f>DATEDIF((VLOOKUP(A88,'[1]BDD RH'!$A$2:$W$485,7,FALSE)),L88,"y")</f>
        <v>33</v>
      </c>
      <c r="G88" s="7" t="str">
        <f>IF(F88&lt;=20,"&lt;=20",IF(F88&lt;=30,"21/30",IF(F88&lt;=40,"31/40",IF(F88&lt;=50,"41/50",IF(F88&lt;=60,"51/60",IF(F88&gt;60,"61 et plus",FALSE))))))</f>
        <v>31/40</v>
      </c>
      <c r="H88" s="7">
        <f>DATEDIF((VLOOKUP(A88,'[1]BDD RH'!$A$2:$W$485,11,FALSE)),L88,"y")</f>
        <v>9</v>
      </c>
      <c r="I88" s="7" t="str">
        <f>IF(H88&lt;2,"&lt;2",IF(H88&lt;6,"2/5",IF(H88&lt;11,"6/10",IF(H88&lt;16,"11/15",IF(H88&lt;21,"16/20",IF(H88&lt;26,"21/25",IF(H88&gt;25,"26 et plus",FALSE)))))))</f>
        <v>6/10</v>
      </c>
      <c r="J88" s="1" t="s">
        <v>199</v>
      </c>
      <c r="K88" s="1">
        <f>IF($N$19:$N$585&lt;=3,1,IF($N$19:$N$585&lt;=6,2,IF($N$19:$N$585&lt;=9,3,IF($N$19:$N$585&gt;9,4,FALSE))))</f>
        <v>1</v>
      </c>
      <c r="L88" s="4">
        <v>42413</v>
      </c>
      <c r="M88" s="4">
        <v>42425</v>
      </c>
      <c r="N88" s="7">
        <f>MONTH(L88)</f>
        <v>2</v>
      </c>
      <c r="O88" s="7">
        <f>MONTH(M88)</f>
        <v>2</v>
      </c>
      <c r="P88" s="7">
        <f>IF(O88-N88=0,NETWORKDAYS(L88,M88,[1]Congés!$D$2:$D$26),NETWORKDAYS(L88,EOMONTH(L88,0),[1]Congés!$D$2:$D$26))</f>
        <v>9</v>
      </c>
      <c r="Q88" s="7">
        <f>IF(O88-N88=0,0,IF(O88-N88=1,NETWORKDAYS(L88,M88,[1]Congés!$D$2:$D$160)-P88,IF(O88-N88=2,NETWORKDAYS(L88,EOMONTH(L88,1),[1]Congés!$D$2:$D$160)-P88,IF(O88-N88=3,NETWORKDAYS(L88,EOMONTH(L88,1),[1]Congés!$D$2:$D$160)-P88))))</f>
        <v>0</v>
      </c>
      <c r="R88" s="7">
        <f>IF(O88-N88&lt;2,0,IF(O88-N88=2,NETWORKDAYS(L88,M88,[1]Congés!$D$2:$D$160)-Q88-P88,IF(O88-N88=3,NETWORKDAYS(L88,EOMONTH(L88,2),[1]Congés!$D$2:$D$160)-Q88-P88)))</f>
        <v>0</v>
      </c>
      <c r="S88" s="7">
        <f>IF(O88-N88&lt;3,0,NETWORKDAYS(L88,M88,[1]Congés!$D$2:$D$160)-R88-Q88-P88)</f>
        <v>0</v>
      </c>
      <c r="T88" s="7">
        <f>NETWORKDAYS(L88,M88,[1]Congés!C$2:C$160)</f>
        <v>9</v>
      </c>
      <c r="U88" t="s">
        <v>85</v>
      </c>
      <c r="V88" s="2">
        <v>42395</v>
      </c>
      <c r="W88" s="6" t="str">
        <f>IF(T88&lt;3,"1) 1 à 2 jours",IF(T88&lt;5,"2) 3 à 4 jours",IF(T88=5,"3) 5 jours",IF(T88&lt;=10,"4) 6 à 10 jours",IF(T88&gt;10,"5) plus de 10 jours")))))</f>
        <v>4) 6 à 10 jours</v>
      </c>
      <c r="X88" t="s">
        <v>10</v>
      </c>
      <c r="Z88" s="6">
        <f>M88-L88+1</f>
        <v>13</v>
      </c>
    </row>
    <row r="89" spans="1:26" x14ac:dyDescent="0.3">
      <c r="A89" s="1">
        <v>17192</v>
      </c>
      <c r="B89" s="8"/>
      <c r="C89" s="7" t="str">
        <f>VLOOKUP(A89,'[1]BDD RH'!$A$9:$W$453,16,FALSE)</f>
        <v>Saphir</v>
      </c>
      <c r="D89" s="7" t="str">
        <f>VLOOKUP(A89,'[1]BDD RH'!$A$9:$W$453,4,FALSE)</f>
        <v>c</v>
      </c>
      <c r="E89" s="7" t="str">
        <f>VLOOKUP(A89,'[1]BDD RH'!$A$9:$W$453,3,FALSE)</f>
        <v>H</v>
      </c>
      <c r="F89" s="7">
        <f>DATEDIF((VLOOKUP(A89,'[1]BDD RH'!$A$2:$W$485,7,FALSE)),L89,"y")</f>
        <v>33</v>
      </c>
      <c r="G89" s="7" t="str">
        <f>IF(F89&lt;=20,"&lt;=20",IF(F89&lt;=30,"21/30",IF(F89&lt;=40,"31/40",IF(F89&lt;=50,"41/50",IF(F89&lt;=60,"51/60",IF(F89&gt;60,"61 et plus",FALSE))))))</f>
        <v>31/40</v>
      </c>
      <c r="H89" s="7">
        <f>DATEDIF((VLOOKUP(A89,'[1]BDD RH'!$A$2:$W$485,11,FALSE)),L89,"y")</f>
        <v>9</v>
      </c>
      <c r="I89" s="7" t="str">
        <f>IF(H89&lt;2,"&lt;2",IF(H89&lt;6,"2/5",IF(H89&lt;11,"6/10",IF(H89&lt;16,"11/15",IF(H89&lt;21,"16/20",IF(H89&lt;26,"21/25",IF(H89&gt;25,"26 et plus",FALSE)))))))</f>
        <v>6/10</v>
      </c>
      <c r="J89" s="1" t="s">
        <v>199</v>
      </c>
      <c r="K89" s="1">
        <f>IF($N$19:$N$585&lt;=3,1,IF($N$19:$N$585&lt;=6,2,IF($N$19:$N$585&lt;=9,3,IF($N$19:$N$585&gt;9,4,FALSE))))</f>
        <v>1</v>
      </c>
      <c r="L89" s="4">
        <v>42426</v>
      </c>
      <c r="M89" s="4">
        <v>42426</v>
      </c>
      <c r="N89" s="7">
        <f>MONTH(L89)</f>
        <v>2</v>
      </c>
      <c r="O89" s="7">
        <f>MONTH(M89)</f>
        <v>2</v>
      </c>
      <c r="P89" s="7">
        <f>IF(O89-N89=0,NETWORKDAYS(L89,M89,[1]Congés!$D$2:$D$26),NETWORKDAYS(L89,EOMONTH(L89,0),[1]Congés!$D$2:$D$26))</f>
        <v>1</v>
      </c>
      <c r="Q89" s="7">
        <f>IF(O89-N89=0,0,IF(O89-N89=1,NETWORKDAYS(L89,M89,[1]Congés!$D$2:$D$160)-P89,IF(O89-N89=2,NETWORKDAYS(L89,EOMONTH(L89,1),[1]Congés!$D$2:$D$160)-P89,IF(O89-N89=3,NETWORKDAYS(L89,EOMONTH(L89,1),[1]Congés!$D$2:$D$160)-P89))))</f>
        <v>0</v>
      </c>
      <c r="R89" s="7">
        <f>IF(O89-N89&lt;2,0,IF(O89-N89=2,NETWORKDAYS(L89,M89,[1]Congés!$D$2:$D$160)-Q89-P89,IF(O89-N89=3,NETWORKDAYS(L89,EOMONTH(L89,2),[1]Congés!$D$2:$D$160)-Q89-P89)))</f>
        <v>0</v>
      </c>
      <c r="S89" s="7">
        <f>IF(O89-N89&lt;3,0,NETWORKDAYS(L89,M89,[1]Congés!$D$2:$D$160)-R89-Q89-P89)</f>
        <v>0</v>
      </c>
      <c r="T89" s="7">
        <f>NETWORKDAYS(L89,M89,[1]Congés!C$2:C$160)</f>
        <v>1</v>
      </c>
      <c r="U89" t="s">
        <v>85</v>
      </c>
      <c r="V89" s="2">
        <v>42395</v>
      </c>
      <c r="W89" s="6" t="str">
        <f>IF(T89&lt;3,"1) 1 à 2 jours",IF(T89&lt;5,"2) 3 à 4 jours",IF(T89=5,"3) 5 jours",IF(T89&lt;=10,"4) 6 à 10 jours",IF(T89&gt;10,"5) plus de 10 jours")))))</f>
        <v>1) 1 à 2 jours</v>
      </c>
      <c r="X89" t="s">
        <v>57</v>
      </c>
      <c r="Y89" s="20">
        <v>42432</v>
      </c>
      <c r="Z89" s="6">
        <f>M89-L89+1</f>
        <v>1</v>
      </c>
    </row>
    <row r="90" spans="1:26" x14ac:dyDescent="0.3">
      <c r="A90" s="1">
        <v>17192</v>
      </c>
      <c r="B90" s="8"/>
      <c r="C90" s="7" t="str">
        <f>VLOOKUP(A90,'[1]BDD RH'!$A$9:$W$453,16,FALSE)</f>
        <v>Saphir</v>
      </c>
      <c r="D90" s="7" t="str">
        <f>VLOOKUP(A90,'[1]BDD RH'!$A$9:$W$453,4,FALSE)</f>
        <v>c</v>
      </c>
      <c r="E90" s="7" t="str">
        <f>VLOOKUP(A90,'[1]BDD RH'!$A$9:$W$453,3,FALSE)</f>
        <v>H</v>
      </c>
      <c r="F90" s="7">
        <f>DATEDIF((VLOOKUP(A90,'[1]BDD RH'!$A$2:$W$485,7,FALSE)),L90,"y")</f>
        <v>33</v>
      </c>
      <c r="G90" s="7" t="str">
        <f>IF(F90&lt;=20,"&lt;=20",IF(F90&lt;=30,"21/30",IF(F90&lt;=40,"31/40",IF(F90&lt;=50,"41/50",IF(F90&lt;=60,"51/60",IF(F90&gt;60,"61 et plus",FALSE))))))</f>
        <v>31/40</v>
      </c>
      <c r="H90" s="7">
        <f>DATEDIF((VLOOKUP(A90,'[1]BDD RH'!$A$2:$W$485,11,FALSE)),L90,"y")</f>
        <v>9</v>
      </c>
      <c r="I90" s="7" t="str">
        <f>IF(H90&lt;2,"&lt;2",IF(H90&lt;6,"2/5",IF(H90&lt;11,"6/10",IF(H90&lt;16,"11/15",IF(H90&lt;21,"16/20",IF(H90&lt;26,"21/25",IF(H90&gt;25,"26 et plus",FALSE)))))))</f>
        <v>6/10</v>
      </c>
      <c r="K90" s="1">
        <f>IF($N$19:$N$585&lt;=3,1,IF($N$19:$N$585&lt;=6,2,IF($N$19:$N$585&lt;=9,3,IF($N$19:$N$585&gt;9,4,FALSE))))</f>
        <v>1</v>
      </c>
      <c r="L90" s="4">
        <v>42427</v>
      </c>
      <c r="M90" s="4">
        <v>42490</v>
      </c>
      <c r="N90" s="7">
        <f>MONTH(L90)</f>
        <v>2</v>
      </c>
      <c r="O90" s="7">
        <f>MONTH(M90)</f>
        <v>4</v>
      </c>
      <c r="P90" s="7">
        <f>IF(O90-N90=0,NETWORKDAYS(L90,M90,[1]Congés!$D$2:$D$26),NETWORKDAYS(L90,EOMONTH(L90,0),[1]Congés!$D$2:$D$26))</f>
        <v>1</v>
      </c>
      <c r="Q90" s="7">
        <f>IF(O90-N90=0,0,IF(O90-N90=1,NETWORKDAYS(L90,M90,[1]Congés!$D$2:$D$160)-P90,IF(O90-N90=2,NETWORKDAYS(L90,EOMONTH(L90,1),[1]Congés!$D$2:$D$160)-P90,IF(O90-N90=3,NETWORKDAYS(L90,EOMONTH(L90,1),[1]Congés!$D$2:$D$160)-P90))))</f>
        <v>23</v>
      </c>
      <c r="R90" s="7">
        <f>IF(O90-N90&lt;2,0,IF(O90-N90=2,NETWORKDAYS(L90,M90,[1]Congés!$D$2:$D$160)-Q90-P90,IF(O90-N90=3,NETWORKDAYS(L90,EOMONTH(L90,2),[1]Congés!$D$2:$D$160)-Q90-P90)))</f>
        <v>21</v>
      </c>
      <c r="S90" s="7">
        <f>IF(O90-N90&lt;3,0,NETWORKDAYS(L90,M90,[1]Congés!$D$2:$D$160)-R90-Q90-P90)</f>
        <v>0</v>
      </c>
      <c r="T90" s="7">
        <f>NETWORKDAYS(L90,M90,[1]Congés!C$2:C$160)</f>
        <v>44</v>
      </c>
      <c r="U90" t="s">
        <v>14</v>
      </c>
      <c r="V90" s="2">
        <v>42396</v>
      </c>
      <c r="W90" s="6" t="str">
        <f>IF(T90&lt;3,"1) 1 à 2 jours",IF(T90&lt;5,"2) 3 à 4 jours",IF(T90=5,"3) 5 jours",IF(T90&lt;=10,"4) 6 à 10 jours",IF(T90&gt;10,"5) plus de 10 jours")))))</f>
        <v>5) plus de 10 jours</v>
      </c>
      <c r="X90"/>
      <c r="Z90" s="6">
        <f>M90-L90+1</f>
        <v>64</v>
      </c>
    </row>
    <row r="91" spans="1:26" x14ac:dyDescent="0.3">
      <c r="A91" s="1">
        <v>17192</v>
      </c>
      <c r="B91" s="8"/>
      <c r="C91" s="7" t="str">
        <f>VLOOKUP(A91,'[1]BDD RH'!$A$9:$W$453,16,FALSE)</f>
        <v>Saphir</v>
      </c>
      <c r="D91" s="7" t="str">
        <f>VLOOKUP(A91,'[1]BDD RH'!$A$9:$W$453,4,FALSE)</f>
        <v>c</v>
      </c>
      <c r="E91" s="7" t="str">
        <f>VLOOKUP(A91,'[1]BDD RH'!$A$9:$W$453,3,FALSE)</f>
        <v>H</v>
      </c>
      <c r="F91" s="7">
        <f>DATEDIF((VLOOKUP(A91,'[1]BDD RH'!$A$2:$W$485,7,FALSE)),L91,"y")</f>
        <v>33</v>
      </c>
      <c r="G91" s="7" t="str">
        <f>IF(F91&lt;=20,"&lt;=20",IF(F91&lt;=30,"21/30",IF(F91&lt;=40,"31/40",IF(F91&lt;=50,"41/50",IF(F91&lt;=60,"51/60",IF(F91&gt;60,"61 et plus",FALSE))))))</f>
        <v>31/40</v>
      </c>
      <c r="H91" s="7">
        <f>DATEDIF((VLOOKUP(A91,'[1]BDD RH'!$A$2:$W$485,11,FALSE)),L91,"y")</f>
        <v>9</v>
      </c>
      <c r="I91" s="7" t="str">
        <f>IF(H91&lt;2,"&lt;2",IF(H91&lt;6,"2/5",IF(H91&lt;11,"6/10",IF(H91&lt;16,"11/15",IF(H91&lt;21,"16/20",IF(H91&lt;26,"21/25",IF(H91&gt;25,"26 et plus",FALSE)))))))</f>
        <v>6/10</v>
      </c>
      <c r="K91" s="1">
        <f>IF($N$19:$N$585&lt;=3,1,IF($N$19:$N$585&lt;=6,2,IF($N$19:$N$585&lt;=9,3,IF($N$19:$N$585&gt;9,4,FALSE))))</f>
        <v>2</v>
      </c>
      <c r="L91" s="4">
        <v>42491</v>
      </c>
      <c r="M91" s="4">
        <v>42567</v>
      </c>
      <c r="N91" s="7">
        <f>MONTH(L91)</f>
        <v>5</v>
      </c>
      <c r="O91" s="7">
        <f>MONTH(M91)</f>
        <v>7</v>
      </c>
      <c r="P91" s="7">
        <f>IF(O91-N91=0,NETWORKDAYS(L91,M91,[1]Congés!$D$2:$D$26),NETWORKDAYS(L91,EOMONTH(L91,0),[1]Congés!$D$2:$D$26))</f>
        <v>22</v>
      </c>
      <c r="Q91" s="7">
        <f>IF(O91-N91=0,0,IF(O91-N91=1,NETWORKDAYS(L91,M91,[1]Congés!$D$2:$D$160)-P91,IF(O91-N91=2,NETWORKDAYS(L91,EOMONTH(L91,1),[1]Congés!$D$2:$D$160)-P91,IF(O91-N91=3,NETWORKDAYS(L91,EOMONTH(L91,1),[1]Congés!$D$2:$D$160)-P91))))</f>
        <v>22</v>
      </c>
      <c r="R91" s="7">
        <f>IF(O91-N91&lt;2,0,IF(O91-N91=2,NETWORKDAYS(L91,M91,[1]Congés!$D$2:$D$160)-Q91-P91,IF(O91-N91=3,NETWORKDAYS(L91,EOMONTH(L91,2),[1]Congés!$D$2:$D$160)-Q91-P91)))</f>
        <v>11</v>
      </c>
      <c r="S91" s="7">
        <f>IF(O91-N91&lt;3,0,NETWORKDAYS(L91,M91,[1]Congés!$D$2:$D$160)-R91-Q91-P91)</f>
        <v>0</v>
      </c>
      <c r="T91" s="7">
        <f>NETWORKDAYS(L91,M91,[1]Congés!C$2:C$160)</f>
        <v>50</v>
      </c>
      <c r="U91" t="s">
        <v>14</v>
      </c>
      <c r="V91" s="2">
        <v>42396</v>
      </c>
      <c r="W91" s="6" t="str">
        <f>IF(T91&lt;3,"1) 1 à 2 jours",IF(T91&lt;5,"2) 3 à 4 jours",IF(T91=5,"3) 5 jours",IF(T91&lt;=10,"4) 6 à 10 jours",IF(T91&gt;10,"5) plus de 10 jours")))))</f>
        <v>5) plus de 10 jours</v>
      </c>
      <c r="X91" t="s">
        <v>13</v>
      </c>
      <c r="Z91" s="6">
        <f>M91-L91+1</f>
        <v>77</v>
      </c>
    </row>
    <row r="92" spans="1:26" x14ac:dyDescent="0.3">
      <c r="A92" s="1">
        <v>919</v>
      </c>
      <c r="B92" s="8"/>
      <c r="C92" s="25" t="str">
        <f>VLOOKUP(A92,'[1]BDD RH'!$A$9:$W$453,16,FALSE)</f>
        <v>Chamonix</v>
      </c>
      <c r="D92" s="25" t="str">
        <f>VLOOKUP(A92,'[1]BDD RH'!$A$9:$W$453,4,FALSE)</f>
        <v>t</v>
      </c>
      <c r="E92" s="25" t="str">
        <f>VLOOKUP(A92,'[1]BDD RH'!$A$9:$W$453,3,FALSE)</f>
        <v>F</v>
      </c>
      <c r="F92" s="25">
        <f>DATEDIF((VLOOKUP(A92,'[1]BDD RH'!$A$2:$W$485,7,FALSE)),L92,"y")</f>
        <v>40</v>
      </c>
      <c r="G92" s="25" t="str">
        <f>IF(F92&lt;=20,"&lt;=20",IF(F92&lt;=30,"21/30",IF(F92&lt;=40,"31/40",IF(F92&lt;=50,"41/50",IF(F92&lt;=60,"51/60",IF(F92&gt;60,"61 et plus",FALSE))))))</f>
        <v>31/40</v>
      </c>
      <c r="H92" s="25">
        <f>DATEDIF((VLOOKUP(A92,'[1]BDD RH'!$A$2:$W$485,11,FALSE)),L92,"y")</f>
        <v>17</v>
      </c>
      <c r="I92" s="25" t="str">
        <f>IF(H92&lt;2,"&lt;2",IF(H92&lt;6,"2/5",IF(H92&lt;11,"6/10",IF(H92&lt;16,"11/15",IF(H92&lt;21,"16/20",IF(H92&lt;26,"21/25",IF(H92&gt;25,"26 et plus",FALSE)))))))</f>
        <v>16/20</v>
      </c>
      <c r="J92" s="18" t="s">
        <v>198</v>
      </c>
      <c r="K92" s="1">
        <f>IF($N$19:$N$585&lt;=3,1,IF($N$19:$N$585&lt;=6,2,IF($N$19:$N$585&lt;=9,3,IF($N$19:$N$585&gt;9,4,FALSE))))</f>
        <v>1</v>
      </c>
      <c r="L92" s="24">
        <v>42375</v>
      </c>
      <c r="M92" s="24">
        <v>42377</v>
      </c>
      <c r="N92" s="25">
        <f>MONTH(L92)</f>
        <v>1</v>
      </c>
      <c r="O92" s="25">
        <f>MONTH(M92)</f>
        <v>1</v>
      </c>
      <c r="P92" s="25">
        <f>IF(O92-N92=0,NETWORKDAYS(L92,M92,[1]Congés!$D$2:$D$26),NETWORKDAYS(L92,EOMONTH(L92,0),[1]Congés!$D$2:$D$26))</f>
        <v>3</v>
      </c>
      <c r="Q92" s="25">
        <f>IF(O92-N92=0,0,IF(O92-N92=1,NETWORKDAYS(L92,M92,[1]Congés!$D$2:$D$160)-P92,IF(O92-N92=2,NETWORKDAYS(L92,EOMONTH(L92,1),[1]Congés!$D$2:$D$160)-P92,IF(O92-N92=3,NETWORKDAYS(L92,EOMONTH(L92,1),[1]Congés!$D$2:$D$160)-P92))))</f>
        <v>0</v>
      </c>
      <c r="R92" s="25">
        <f>IF(O92-N92&lt;2,0,IF(O92-N92=2,NETWORKDAYS(L92,M92,[1]Congés!$D$2:$D$160)-Q92-P92,IF(O92-N92=3,NETWORKDAYS(L92,EOMONTH(L92,2),[1]Congés!$D$2:$D$160)-Q92-P92)))</f>
        <v>0</v>
      </c>
      <c r="S92" s="25">
        <f>IF(O92-N92&lt;3,0,NETWORKDAYS(L92,M92,[1]Congés!$D$2:$D$160)-R92-Q92-P92)</f>
        <v>0</v>
      </c>
      <c r="T92" s="25">
        <f>NETWORKDAYS(L92,M92,[1]Congés!C$2:C$160)</f>
        <v>3</v>
      </c>
      <c r="U92" s="18" t="s">
        <v>1</v>
      </c>
      <c r="V92" s="24"/>
      <c r="W92" s="25" t="str">
        <f>IF(T92&lt;3,"1) 1 à 2 jours",IF(T92&lt;5,"2) 3 à 4 jours",IF(T92=5,"3) 5 jours",IF(T92&lt;=10,"4) 6 à 10 jours",IF(T92&gt;10,"5) plus de 10 jours")))))</f>
        <v>2) 3 à 4 jours</v>
      </c>
      <c r="X92" t="s">
        <v>0</v>
      </c>
      <c r="Z92" s="6">
        <f>M92-L92+1</f>
        <v>3</v>
      </c>
    </row>
    <row r="93" spans="1:26" x14ac:dyDescent="0.3">
      <c r="A93" s="1">
        <v>919</v>
      </c>
      <c r="B93" s="8"/>
      <c r="C93" s="7" t="str">
        <f>VLOOKUP(A93,'[1]BDD RH'!$A$9:$W$453,16,FALSE)</f>
        <v>Chamonix</v>
      </c>
      <c r="D93" s="7" t="str">
        <f>VLOOKUP(A93,'[1]BDD RH'!$A$9:$W$453,4,FALSE)</f>
        <v>t</v>
      </c>
      <c r="E93" s="7" t="str">
        <f>VLOOKUP(A93,'[1]BDD RH'!$A$9:$W$453,3,FALSE)</f>
        <v>F</v>
      </c>
      <c r="F93" s="7">
        <f>DATEDIF((VLOOKUP(A93,'[1]BDD RH'!$A$2:$W$485,7,FALSE)),L93,"y")</f>
        <v>40</v>
      </c>
      <c r="G93" s="7" t="str">
        <f>IF(F93&lt;=20,"&lt;=20",IF(F93&lt;=30,"21/30",IF(F93&lt;=40,"31/40",IF(F93&lt;=50,"41/50",IF(F93&lt;=60,"51/60",IF(F93&gt;60,"61 et plus",FALSE))))))</f>
        <v>31/40</v>
      </c>
      <c r="H93" s="7">
        <f>DATEDIF((VLOOKUP(A93,'[1]BDD RH'!$A$2:$W$485,11,FALSE)),L93,"y")</f>
        <v>17</v>
      </c>
      <c r="I93" s="7" t="str">
        <f>IF(H93&lt;2,"&lt;2",IF(H93&lt;6,"2/5",IF(H93&lt;11,"6/10",IF(H93&lt;16,"11/15",IF(H93&lt;21,"16/20",IF(H93&lt;26,"21/25",IF(H93&gt;25,"26 et plus",FALSE)))))))</f>
        <v>16/20</v>
      </c>
      <c r="J93" s="1" t="s">
        <v>197</v>
      </c>
      <c r="K93" s="1">
        <f>IF($N$19:$N$585&lt;=3,1,IF($N$19:$N$585&lt;=6,2,IF($N$19:$N$585&lt;=9,3,IF($N$19:$N$585&gt;9,4,FALSE))))</f>
        <v>1</v>
      </c>
      <c r="L93" s="4">
        <v>42375</v>
      </c>
      <c r="M93" s="4">
        <v>42376</v>
      </c>
      <c r="N93" s="7">
        <f>MONTH(L93)</f>
        <v>1</v>
      </c>
      <c r="O93" s="7">
        <f>MONTH(M93)</f>
        <v>1</v>
      </c>
      <c r="P93" s="7">
        <f>IF(O93-N93=0,NETWORKDAYS(L93,M93,[1]Congés!$D$2:$D$26),NETWORKDAYS(L93,EOMONTH(L93,0),[1]Congés!$D$2:$D$26))</f>
        <v>2</v>
      </c>
      <c r="Q93" s="7">
        <f>IF(O93-N93=0,0,IF(O93-N93=1,NETWORKDAYS(L93,M93,[1]Congés!$D$2:$D$160)-P93,IF(O93-N93=2,NETWORKDAYS(L93,EOMONTH(L93,1),[1]Congés!$D$2:$D$160)-P93,IF(O93-N93=3,NETWORKDAYS(L93,EOMONTH(L93,1),[1]Congés!$D$2:$D$160)-P93))))</f>
        <v>0</v>
      </c>
      <c r="R93" s="7">
        <f>IF(O93-N93&lt;2,0,IF(O93-N93=2,NETWORKDAYS(L93,M93,[1]Congés!$D$2:$D$160)-Q93-P93,IF(O93-N93=3,NETWORKDAYS(L93,EOMONTH(L93,2),[1]Congés!$D$2:$D$160)-Q93-P93)))</f>
        <v>0</v>
      </c>
      <c r="S93" s="7">
        <f>IF(O93-N93&lt;3,0,NETWORKDAYS(L93,M93,[1]Congés!$D$2:$D$160)-R93-Q93-P93)</f>
        <v>0</v>
      </c>
      <c r="T93" s="7">
        <f>NETWORKDAYS(L93,M93,[1]Congés!C$2:C$160)</f>
        <v>2</v>
      </c>
      <c r="U93" t="s">
        <v>1</v>
      </c>
      <c r="W93" s="6" t="str">
        <f>IF(T93&lt;3,"1) 1 à 2 jours",IF(T93&lt;5,"2) 3 à 4 jours",IF(T93=5,"3) 5 jours",IF(T93&lt;=10,"4) 6 à 10 jours",IF(T93&gt;10,"5) plus de 10 jours")))))</f>
        <v>1) 1 à 2 jours</v>
      </c>
      <c r="X93" t="s">
        <v>0</v>
      </c>
      <c r="Z93" s="6">
        <f>M93-L93+1</f>
        <v>2</v>
      </c>
    </row>
    <row r="94" spans="1:26" x14ac:dyDescent="0.3">
      <c r="A94" s="1">
        <v>18706</v>
      </c>
      <c r="B94" s="8"/>
      <c r="C94" s="7" t="str">
        <f>VLOOKUP(A94,'[1]BDD RH'!$A$9:$W$453,16,FALSE)</f>
        <v>Barenia</v>
      </c>
      <c r="D94" s="7" t="str">
        <f>VLOOKUP(A94,'[1]BDD RH'!$A$9:$W$453,4,FALSE)</f>
        <v>c</v>
      </c>
      <c r="E94" s="7" t="str">
        <f>VLOOKUP(A94,'[1]BDD RH'!$A$9:$W$453,3,FALSE)</f>
        <v>F</v>
      </c>
      <c r="F94" s="7">
        <f>DATEDIF((VLOOKUP(A94,'[1]BDD RH'!$A$2:$W$485,7,FALSE)),L94,"y")</f>
        <v>28</v>
      </c>
      <c r="G94" s="7" t="str">
        <f>IF(F94&lt;=20,"&lt;=20",IF(F94&lt;=30,"21/30",IF(F94&lt;=40,"31/40",IF(F94&lt;=50,"41/50",IF(F94&lt;=60,"51/60",IF(F94&gt;60,"61 et plus",FALSE))))))</f>
        <v>21/30</v>
      </c>
      <c r="H94" s="7">
        <f>DATEDIF((VLOOKUP(A94,'[1]BDD RH'!$A$2:$W$485,11,FALSE)),L94,"y")</f>
        <v>7</v>
      </c>
      <c r="I94" s="7" t="str">
        <f>IF(H94&lt;2,"&lt;2",IF(H94&lt;6,"2/5",IF(H94&lt;11,"6/10",IF(H94&lt;16,"11/15",IF(H94&lt;21,"16/20",IF(H94&lt;26,"21/25",IF(H94&gt;25,"26 et plus",FALSE)))))))</f>
        <v>6/10</v>
      </c>
      <c r="J94" s="1" t="s">
        <v>196</v>
      </c>
      <c r="K94" s="1">
        <f>IF($N$19:$N$585&lt;=3,1,IF($N$19:$N$585&lt;=6,2,IF($N$19:$N$585&lt;=9,3,IF($N$19:$N$585&gt;9,4,FALSE))))</f>
        <v>1</v>
      </c>
      <c r="L94" s="4">
        <v>42387</v>
      </c>
      <c r="M94" s="4">
        <v>42391</v>
      </c>
      <c r="N94" s="7">
        <f>MONTH(L94)</f>
        <v>1</v>
      </c>
      <c r="O94" s="7">
        <f>MONTH(M94)</f>
        <v>1</v>
      </c>
      <c r="P94" s="7">
        <f>IF(O94-N94=0,NETWORKDAYS(L94,M94,[1]Congés!$D$2:$D$26),NETWORKDAYS(L94,EOMONTH(L94,0),[1]Congés!$D$2:$D$26))</f>
        <v>5</v>
      </c>
      <c r="Q94" s="7">
        <f>IF(O94-N94=0,0,IF(O94-N94=1,NETWORKDAYS(L94,M94,[1]Congés!$D$2:$D$160)-P94,IF(O94-N94=2,NETWORKDAYS(L94,EOMONTH(L94,1),[1]Congés!$D$2:$D$160)-P94,IF(O94-N94=3,NETWORKDAYS(L94,EOMONTH(L94,1),[1]Congés!$D$2:$D$160)-P94))))</f>
        <v>0</v>
      </c>
      <c r="R94" s="7">
        <f>IF(O94-N94&lt;2,0,IF(O94-N94=2,NETWORKDAYS(L94,M94,[1]Congés!$D$2:$D$160)-Q94-P94,IF(O94-N94=3,NETWORKDAYS(L94,EOMONTH(L94,2),[1]Congés!$D$2:$D$160)-Q94-P94)))</f>
        <v>0</v>
      </c>
      <c r="S94" s="7">
        <f>IF(O94-N94&lt;3,0,NETWORKDAYS(L94,M94,[1]Congés!$D$2:$D$160)-R94-Q94-P94)</f>
        <v>0</v>
      </c>
      <c r="T94" s="7">
        <f>NETWORKDAYS(L94,M94,[1]Congés!C$2:C$160)</f>
        <v>5</v>
      </c>
      <c r="U94" t="s">
        <v>1</v>
      </c>
      <c r="W94" s="6" t="str">
        <f>IF(T94&lt;3,"1) 1 à 2 jours",IF(T94&lt;5,"2) 3 à 4 jours",IF(T94=5,"3) 5 jours",IF(T94&lt;=10,"4) 6 à 10 jours",IF(T94&gt;10,"5) plus de 10 jours")))))</f>
        <v>3) 5 jours</v>
      </c>
      <c r="X94" t="s">
        <v>0</v>
      </c>
      <c r="Z94" s="6">
        <f>M94-L94+1</f>
        <v>5</v>
      </c>
    </row>
    <row r="95" spans="1:26" x14ac:dyDescent="0.3">
      <c r="A95" s="1">
        <v>18706</v>
      </c>
      <c r="B95" s="8"/>
      <c r="C95" s="7" t="str">
        <f>VLOOKUP(A95,'[1]BDD RH'!$A$9:$W$453,16,FALSE)</f>
        <v>Barenia</v>
      </c>
      <c r="D95" s="7" t="str">
        <f>VLOOKUP(A95,'[1]BDD RH'!$A$9:$W$453,4,FALSE)</f>
        <v>c</v>
      </c>
      <c r="E95" s="7" t="str">
        <f>VLOOKUP(A95,'[1]BDD RH'!$A$9:$W$453,3,FALSE)</f>
        <v>F</v>
      </c>
      <c r="F95" s="7">
        <f>DATEDIF((VLOOKUP(A95,'[1]BDD RH'!$A$2:$W$485,7,FALSE)),L95,"y")</f>
        <v>28</v>
      </c>
      <c r="G95" s="7" t="str">
        <f>IF(F95&lt;=20,"&lt;=20",IF(F95&lt;=30,"21/30",IF(F95&lt;=40,"31/40",IF(F95&lt;=50,"41/50",IF(F95&lt;=60,"51/60",IF(F95&gt;60,"61 et plus",FALSE))))))</f>
        <v>21/30</v>
      </c>
      <c r="H95" s="7">
        <f>DATEDIF((VLOOKUP(A95,'[1]BDD RH'!$A$2:$W$485,11,FALSE)),L95,"y")</f>
        <v>7</v>
      </c>
      <c r="I95" s="7" t="str">
        <f>IF(H95&lt;2,"&lt;2",IF(H95&lt;6,"2/5",IF(H95&lt;11,"6/10",IF(H95&lt;16,"11/15",IF(H95&lt;21,"16/20",IF(H95&lt;26,"21/25",IF(H95&gt;25,"26 et plus",FALSE)))))))</f>
        <v>6/10</v>
      </c>
      <c r="J95" s="1" t="s">
        <v>195</v>
      </c>
      <c r="K95" s="1">
        <f>IF($N$19:$N$585&lt;=3,1,IF($N$19:$N$585&lt;=6,2,IF($N$19:$N$585&lt;=9,3,IF($N$19:$N$585&gt;9,4,FALSE))))</f>
        <v>1</v>
      </c>
      <c r="L95" s="4">
        <v>42447</v>
      </c>
      <c r="M95" s="4">
        <v>42447</v>
      </c>
      <c r="N95" s="7">
        <f>MONTH(L95)</f>
        <v>3</v>
      </c>
      <c r="O95" s="7">
        <f>MONTH(M95)</f>
        <v>3</v>
      </c>
      <c r="P95" s="7">
        <f>IF(O95-N95=0,NETWORKDAYS(L95,M95,[1]Congés!$D$2:$D$26),NETWORKDAYS(L95,EOMONTH(L95,0),[1]Congés!$D$2:$D$26))</f>
        <v>1</v>
      </c>
      <c r="Q95" s="7">
        <f>IF(O95-N95=0,0,IF(O95-N95=1,NETWORKDAYS(L95,M95,[1]Congés!$D$2:$D$160)-P95,IF(O95-N95=2,NETWORKDAYS(L95,EOMONTH(L95,1),[1]Congés!$D$2:$D$160)-P95,IF(O95-N95=3,NETWORKDAYS(L95,EOMONTH(L95,1),[1]Congés!$D$2:$D$160)-P95))))</f>
        <v>0</v>
      </c>
      <c r="R95" s="7">
        <f>IF(O95-N95&lt;2,0,IF(O95-N95=2,NETWORKDAYS(L95,M95,[1]Congés!$D$2:$D$160)-Q95-P95,IF(O95-N95=3,NETWORKDAYS(L95,EOMONTH(L95,2),[1]Congés!$D$2:$D$160)-Q95-P95)))</f>
        <v>0</v>
      </c>
      <c r="S95" s="7">
        <f>IF(O95-N95&lt;3,0,NETWORKDAYS(L95,M95,[1]Congés!$D$2:$D$160)-R95-Q95-P95)</f>
        <v>0</v>
      </c>
      <c r="T95" s="7">
        <f>NETWORKDAYS(L95,M95,[1]Congés!C$2:C$160)</f>
        <v>1</v>
      </c>
      <c r="U95" t="s">
        <v>1</v>
      </c>
      <c r="W95" s="6" t="str">
        <f>IF(T95&lt;3,"1) 1 à 2 jours",IF(T95&lt;5,"2) 3 à 4 jours",IF(T95=5,"3) 5 jours",IF(T95&lt;=10,"4) 6 à 10 jours",IF(T95&gt;10,"5) plus de 10 jours")))))</f>
        <v>1) 1 à 2 jours</v>
      </c>
      <c r="X95" t="s">
        <v>0</v>
      </c>
      <c r="Z95" s="6">
        <f>M95-L95+1</f>
        <v>1</v>
      </c>
    </row>
    <row r="96" spans="1:26" x14ac:dyDescent="0.3">
      <c r="A96" s="1">
        <v>18706</v>
      </c>
      <c r="B96" s="8"/>
      <c r="C96" s="7" t="str">
        <f>VLOOKUP(A96,'[1]BDD RH'!$A$9:$W$453,16,FALSE)</f>
        <v>Barenia</v>
      </c>
      <c r="D96" s="7" t="str">
        <f>VLOOKUP(A96,'[1]BDD RH'!$A$9:$W$453,4,FALSE)</f>
        <v>c</v>
      </c>
      <c r="E96" s="7" t="str">
        <f>VLOOKUP(A96,'[1]BDD RH'!$A$9:$W$453,3,FALSE)</f>
        <v>F</v>
      </c>
      <c r="F96" s="7">
        <f>DATEDIF((VLOOKUP(A96,'[1]BDD RH'!$A$2:$W$485,7,FALSE)),L96,"y")</f>
        <v>28</v>
      </c>
      <c r="G96" s="7" t="str">
        <f>IF(F96&lt;=20,"&lt;=20",IF(F96&lt;=30,"21/30",IF(F96&lt;=40,"31/40",IF(F96&lt;=50,"41/50",IF(F96&lt;=60,"51/60",IF(F96&gt;60,"61 et plus",FALSE))))))</f>
        <v>21/30</v>
      </c>
      <c r="H96" s="7">
        <f>DATEDIF((VLOOKUP(A96,'[1]BDD RH'!$A$2:$W$485,11,FALSE)),L96,"y")</f>
        <v>7</v>
      </c>
      <c r="I96" s="7" t="str">
        <f>IF(H96&lt;2,"&lt;2",IF(H96&lt;6,"2/5",IF(H96&lt;11,"6/10",IF(H96&lt;16,"11/15",IF(H96&lt;21,"16/20",IF(H96&lt;26,"21/25",IF(H96&gt;25,"26 et plus",FALSE)))))))</f>
        <v>6/10</v>
      </c>
      <c r="J96" s="1" t="s">
        <v>194</v>
      </c>
      <c r="K96" s="1">
        <f>IF($N$19:$N$585&lt;=3,1,IF($N$19:$N$585&lt;=6,2,IF($N$19:$N$585&lt;=9,3,IF($N$19:$N$585&gt;9,4,FALSE))))</f>
        <v>1</v>
      </c>
      <c r="L96" s="4">
        <v>42458</v>
      </c>
      <c r="M96" s="4">
        <v>42497</v>
      </c>
      <c r="N96" s="7">
        <f>MONTH(L96)</f>
        <v>3</v>
      </c>
      <c r="O96" s="7">
        <f>MONTH(M96)</f>
        <v>5</v>
      </c>
      <c r="P96" s="7">
        <f>IF(O96-N96=0,NETWORKDAYS(L96,M96,[1]Congés!$D$2:$D$26),NETWORKDAYS(L96,EOMONTH(L96,0),[1]Congés!$D$2:$D$26))</f>
        <v>3</v>
      </c>
      <c r="Q96" s="7">
        <f>IF(O96-N96=0,0,IF(O96-N96=1,NETWORKDAYS(L96,M96,[1]Congés!$D$2:$D$160)-P96,IF(O96-N96=2,NETWORKDAYS(L96,EOMONTH(L96,1),[1]Congés!$D$2:$D$160)-P96,IF(O96-N96=3,NETWORKDAYS(L96,EOMONTH(L96,1),[1]Congés!$D$2:$D$160)-P96))))</f>
        <v>21</v>
      </c>
      <c r="R96" s="7">
        <f>IF(O96-N96&lt;2,0,IF(O96-N96=2,NETWORKDAYS(L96,M96,[1]Congés!$D$2:$D$160)-Q96-P96,IF(O96-N96=3,NETWORKDAYS(L96,EOMONTH(L96,2),[1]Congés!$D$2:$D$160)-Q96-P96)))</f>
        <v>5</v>
      </c>
      <c r="S96" s="7">
        <f>IF(O96-N96&lt;3,0,NETWORKDAYS(L96,M96,[1]Congés!$D$2:$D$160)-R96-Q96-P96)</f>
        <v>0</v>
      </c>
      <c r="T96" s="7">
        <f>NETWORKDAYS(L96,M96,[1]Congés!C$2:C$160)</f>
        <v>27</v>
      </c>
      <c r="U96" t="s">
        <v>1</v>
      </c>
      <c r="W96" s="6" t="str">
        <f>IF(T96&lt;3,"1) 1 à 2 jours",IF(T96&lt;5,"2) 3 à 4 jours",IF(T96=5,"3) 5 jours",IF(T96&lt;=10,"4) 6 à 10 jours",IF(T96&gt;10,"5) plus de 10 jours")))))</f>
        <v>5) plus de 10 jours</v>
      </c>
      <c r="X96" t="s">
        <v>30</v>
      </c>
      <c r="Z96" s="6">
        <f>M96-L96+1</f>
        <v>40</v>
      </c>
    </row>
    <row r="97" spans="1:27" x14ac:dyDescent="0.3">
      <c r="A97" s="1">
        <v>17362</v>
      </c>
      <c r="B97" s="8"/>
      <c r="C97" s="7" t="str">
        <f>VLOOKUP(A97,'[1]BDD RH'!$A$9:$W$453,16,FALSE)</f>
        <v>Gulliver</v>
      </c>
      <c r="D97" s="7" t="str">
        <f>VLOOKUP(A97,'[1]BDD RH'!$A$9:$W$453,4,FALSE)</f>
        <v>t</v>
      </c>
      <c r="E97" s="7" t="str">
        <f>VLOOKUP(A97,'[1]BDD RH'!$A$9:$W$453,3,FALSE)</f>
        <v>F</v>
      </c>
      <c r="F97" s="7">
        <f>DATEDIF((VLOOKUP(A97,'[1]BDD RH'!$A$2:$W$485,7,FALSE)),L97,"y")</f>
        <v>41</v>
      </c>
      <c r="G97" s="7" t="str">
        <f>IF(F97&lt;=20,"&lt;=20",IF(F97&lt;=30,"21/30",IF(F97&lt;=40,"31/40",IF(F97&lt;=50,"41/50",IF(F97&lt;=60,"51/60",IF(F97&gt;60,"61 et plus",FALSE))))))</f>
        <v>41/50</v>
      </c>
      <c r="H97" s="7">
        <f>DATEDIF((VLOOKUP(A97,'[1]BDD RH'!$A$2:$W$485,11,FALSE)),L97,"y")</f>
        <v>8</v>
      </c>
      <c r="I97" s="7" t="str">
        <f>IF(H97&lt;2,"&lt;2",IF(H97&lt;6,"2/5",IF(H97&lt;11,"6/10",IF(H97&lt;16,"11/15",IF(H97&lt;21,"16/20",IF(H97&lt;26,"21/25",IF(H97&gt;25,"26 et plus",FALSE)))))))</f>
        <v>6/10</v>
      </c>
      <c r="J97" s="1" t="s">
        <v>193</v>
      </c>
      <c r="K97" s="1">
        <f>IF($N$19:$N$585&lt;=3,1,IF($N$19:$N$585&lt;=6,2,IF($N$19:$N$585&lt;=9,3,IF($N$19:$N$585&gt;9,4,FALSE))))</f>
        <v>1</v>
      </c>
      <c r="L97" s="4">
        <v>42418</v>
      </c>
      <c r="M97" s="4">
        <v>42419</v>
      </c>
      <c r="N97" s="7">
        <f>MONTH(L97)</f>
        <v>2</v>
      </c>
      <c r="O97" s="7">
        <f>MONTH(M97)</f>
        <v>2</v>
      </c>
      <c r="P97" s="7">
        <f>IF(O97-N97=0,NETWORKDAYS(L97,M97,[1]Congés!$D$2:$D$26),NETWORKDAYS(L97,EOMONTH(L97,0),[1]Congés!$D$2:$D$26))</f>
        <v>2</v>
      </c>
      <c r="Q97" s="7">
        <f>IF(O97-N97=0,0,IF(O97-N97=1,NETWORKDAYS(L97,M97,[1]Congés!$D$2:$D$160)-P97,IF(O97-N97=2,NETWORKDAYS(L97,EOMONTH(L97,1),[1]Congés!$D$2:$D$160)-P97,IF(O97-N97=3,NETWORKDAYS(L97,EOMONTH(L97,1),[1]Congés!$D$2:$D$160)-P97))))</f>
        <v>0</v>
      </c>
      <c r="R97" s="7">
        <f>IF(O97-N97&lt;2,0,IF(O97-N97=2,NETWORKDAYS(L97,M97,[1]Congés!$D$2:$D$160)-Q97-P97,IF(O97-N97=3,NETWORKDAYS(L97,EOMONTH(L97,2),[1]Congés!$D$2:$D$160)-Q97-P97)))</f>
        <v>0</v>
      </c>
      <c r="S97" s="7">
        <f>IF(O97-N97&lt;3,0,NETWORKDAYS(L97,M97,[1]Congés!$D$2:$D$160)-R97-Q97-P97)</f>
        <v>0</v>
      </c>
      <c r="T97" s="7">
        <f>NETWORKDAYS(L97,M97,[1]Congés!C$2:C$160)</f>
        <v>2</v>
      </c>
      <c r="U97" t="s">
        <v>1</v>
      </c>
      <c r="V97" s="2">
        <v>42418</v>
      </c>
      <c r="W97" s="6" t="str">
        <f>IF(T97&lt;3,"1) 1 à 2 jours",IF(T97&lt;5,"2) 3 à 4 jours",IF(T97=5,"3) 5 jours",IF(T97&lt;=10,"4) 6 à 10 jours",IF(T97&gt;10,"5) plus de 10 jours")))))</f>
        <v>1) 1 à 2 jours</v>
      </c>
      <c r="X97" t="s">
        <v>10</v>
      </c>
      <c r="Z97" s="6">
        <f>M97-L97+1</f>
        <v>2</v>
      </c>
    </row>
    <row r="98" spans="1:27" x14ac:dyDescent="0.3">
      <c r="A98" s="1">
        <v>17362</v>
      </c>
      <c r="B98" s="8"/>
      <c r="C98" s="7" t="str">
        <f>VLOOKUP(A98,'[1]BDD RH'!$A$9:$W$453,16,FALSE)</f>
        <v>Gulliver</v>
      </c>
      <c r="D98" s="7" t="str">
        <f>VLOOKUP(A98,'[1]BDD RH'!$A$9:$W$453,4,FALSE)</f>
        <v>t</v>
      </c>
      <c r="E98" s="7" t="str">
        <f>VLOOKUP(A98,'[1]BDD RH'!$A$9:$W$453,3,FALSE)</f>
        <v>F</v>
      </c>
      <c r="F98" s="7">
        <f>DATEDIF((VLOOKUP(A98,'[1]BDD RH'!$A$2:$W$485,7,FALSE)),L98,"y")</f>
        <v>41</v>
      </c>
      <c r="G98" s="7" t="str">
        <f>IF(F98&lt;=20,"&lt;=20",IF(F98&lt;=30,"21/30",IF(F98&lt;=40,"31/40",IF(F98&lt;=50,"41/50",IF(F98&lt;=60,"51/60",IF(F98&gt;60,"61 et plus",FALSE))))))</f>
        <v>41/50</v>
      </c>
      <c r="H98" s="7">
        <f>DATEDIF((VLOOKUP(A98,'[1]BDD RH'!$A$2:$W$485,11,FALSE)),L98,"y")</f>
        <v>8</v>
      </c>
      <c r="I98" s="7" t="str">
        <f>IF(H98&lt;2,"&lt;2",IF(H98&lt;6,"2/5",IF(H98&lt;11,"6/10",IF(H98&lt;16,"11/15",IF(H98&lt;21,"16/20",IF(H98&lt;26,"21/25",IF(H98&gt;25,"26 et plus",FALSE)))))))</f>
        <v>6/10</v>
      </c>
      <c r="J98" s="1" t="s">
        <v>193</v>
      </c>
      <c r="K98" s="1">
        <f>IF($N$19:$N$585&lt;=3,1,IF($N$19:$N$585&lt;=6,2,IF($N$19:$N$585&lt;=9,3,IF($N$19:$N$585&gt;9,4,FALSE))))</f>
        <v>1</v>
      </c>
      <c r="L98" s="4">
        <v>42420</v>
      </c>
      <c r="M98" s="4">
        <v>42424</v>
      </c>
      <c r="N98" s="7">
        <f>MONTH(L98)</f>
        <v>2</v>
      </c>
      <c r="O98" s="7">
        <f>MONTH(M98)</f>
        <v>2</v>
      </c>
      <c r="P98" s="7">
        <f>IF(O98-N98=0,NETWORKDAYS(L98,M98,[1]Congés!$D$2:$D$26),NETWORKDAYS(L98,EOMONTH(L98,0),[1]Congés!$D$2:$D$26))</f>
        <v>3</v>
      </c>
      <c r="Q98" s="7">
        <f>IF(O98-N98=0,0,IF(O98-N98=1,NETWORKDAYS(L98,M98,[1]Congés!$D$2:$D$160)-P98,IF(O98-N98=2,NETWORKDAYS(L98,EOMONTH(L98,1),[1]Congés!$D$2:$D$160)-P98,IF(O98-N98=3,NETWORKDAYS(L98,EOMONTH(L98,1),[1]Congés!$D$2:$D$160)-P98))))</f>
        <v>0</v>
      </c>
      <c r="R98" s="7">
        <f>IF(O98-N98&lt;2,0,IF(O98-N98=2,NETWORKDAYS(L98,M98,[1]Congés!$D$2:$D$160)-Q98-P98,IF(O98-N98=3,NETWORKDAYS(L98,EOMONTH(L98,2),[1]Congés!$D$2:$D$160)-Q98-P98)))</f>
        <v>0</v>
      </c>
      <c r="S98" s="7">
        <f>IF(O98-N98&lt;3,0,NETWORKDAYS(L98,M98,[1]Congés!$D$2:$D$160)-R98-Q98-P98)</f>
        <v>0</v>
      </c>
      <c r="T98" s="7">
        <f>NETWORKDAYS(L98,M98,[1]Congés!C$2:C$160)</f>
        <v>3</v>
      </c>
      <c r="U98" t="s">
        <v>1</v>
      </c>
      <c r="V98" s="2">
        <v>42418</v>
      </c>
      <c r="W98" s="6" t="str">
        <f>IF(T98&lt;3,"1) 1 à 2 jours",IF(T98&lt;5,"2) 3 à 4 jours",IF(T98=5,"3) 5 jours",IF(T98&lt;=10,"4) 6 à 10 jours",IF(T98&gt;10,"5) plus de 10 jours")))))</f>
        <v>2) 3 à 4 jours</v>
      </c>
      <c r="X98" t="s">
        <v>10</v>
      </c>
      <c r="Z98" s="6">
        <f>M98-L98+1</f>
        <v>5</v>
      </c>
    </row>
    <row r="99" spans="1:27" x14ac:dyDescent="0.3">
      <c r="A99" s="1">
        <v>17362</v>
      </c>
      <c r="B99" s="8"/>
      <c r="C99" s="7" t="str">
        <f>VLOOKUP(A99,'[1]BDD RH'!$A$9:$W$453,16,FALSE)</f>
        <v>Gulliver</v>
      </c>
      <c r="D99" s="7" t="str">
        <f>VLOOKUP(A99,'[1]BDD RH'!$A$9:$W$453,4,FALSE)</f>
        <v>t</v>
      </c>
      <c r="E99" s="7" t="str">
        <f>VLOOKUP(A99,'[1]BDD RH'!$A$9:$W$453,3,FALSE)</f>
        <v>F</v>
      </c>
      <c r="F99" s="7">
        <f>DATEDIF((VLOOKUP(A99,'[1]BDD RH'!$A$2:$W$485,7,FALSE)),L99,"y")</f>
        <v>41</v>
      </c>
      <c r="G99" s="7" t="str">
        <f>IF(F99&lt;=20,"&lt;=20",IF(F99&lt;=30,"21/30",IF(F99&lt;=40,"31/40",IF(F99&lt;=50,"41/50",IF(F99&lt;=60,"51/60",IF(F99&gt;60,"61 et plus",FALSE))))))</f>
        <v>41/50</v>
      </c>
      <c r="H99" s="7">
        <f>DATEDIF((VLOOKUP(A99,'[1]BDD RH'!$A$2:$W$485,11,FALSE)),L99,"y")</f>
        <v>8</v>
      </c>
      <c r="I99" s="7" t="str">
        <f>IF(H99&lt;2,"&lt;2",IF(H99&lt;6,"2/5",IF(H99&lt;11,"6/10",IF(H99&lt;16,"11/15",IF(H99&lt;21,"16/20",IF(H99&lt;26,"21/25",IF(H99&gt;25,"26 et plus",FALSE)))))))</f>
        <v>6/10</v>
      </c>
      <c r="J99" s="1" t="s">
        <v>193</v>
      </c>
      <c r="K99" s="1">
        <f>IF($N$19:$N$585&lt;=3,1,IF($N$19:$N$585&lt;=6,2,IF($N$19:$N$585&lt;=9,3,IF($N$19:$N$585&gt;9,4,FALSE))))</f>
        <v>1</v>
      </c>
      <c r="L99" s="4">
        <v>42425</v>
      </c>
      <c r="M99" s="4">
        <v>42434</v>
      </c>
      <c r="N99" s="7">
        <f>MONTH(L99)</f>
        <v>2</v>
      </c>
      <c r="O99" s="7">
        <f>MONTH(M99)</f>
        <v>3</v>
      </c>
      <c r="P99" s="7">
        <f>IF(O99-N99=0,NETWORKDAYS(L99,M99,[1]Congés!$D$2:$D$26),NETWORKDAYS(L99,EOMONTH(L99,0),[1]Congés!$D$2:$D$26))</f>
        <v>3</v>
      </c>
      <c r="Q99" s="7">
        <f>IF(O99-N99=0,0,IF(O99-N99=1,NETWORKDAYS(L99,M99,[1]Congés!$D$2:$D$160)-P99,IF(O99-N99=2,NETWORKDAYS(L99,EOMONTH(L99,1),[1]Congés!$D$2:$D$160)-P99,IF(O99-N99=3,NETWORKDAYS(L99,EOMONTH(L99,1),[1]Congés!$D$2:$D$160)-P99))))</f>
        <v>4</v>
      </c>
      <c r="R99" s="7">
        <f>IF(O99-N99&lt;2,0,IF(O99-N99=2,NETWORKDAYS(L99,M99,[1]Congés!$D$2:$D$160)-Q99-P99,IF(O99-N99=3,NETWORKDAYS(L99,EOMONTH(L99,2),[1]Congés!$D$2:$D$160)-Q99-P99)))</f>
        <v>0</v>
      </c>
      <c r="S99" s="7">
        <f>IF(O99-N99&lt;3,0,NETWORKDAYS(L99,M99,[1]Congés!$D$2:$D$160)-R99-Q99-P99)</f>
        <v>0</v>
      </c>
      <c r="T99" s="7">
        <f>NETWORKDAYS(L99,M99,[1]Congés!C$2:C$160)</f>
        <v>7</v>
      </c>
      <c r="U99" t="s">
        <v>1</v>
      </c>
      <c r="V99" s="2">
        <v>42418</v>
      </c>
      <c r="W99" s="6" t="str">
        <f>IF(T99&lt;3,"1) 1 à 2 jours",IF(T99&lt;5,"2) 3 à 4 jours",IF(T99=5,"3) 5 jours",IF(T99&lt;=10,"4) 6 à 10 jours",IF(T99&gt;10,"5) plus de 10 jours")))))</f>
        <v>4) 6 à 10 jours</v>
      </c>
      <c r="X99" t="s">
        <v>0</v>
      </c>
      <c r="Z99" s="6">
        <f>M99-L99+1</f>
        <v>10</v>
      </c>
    </row>
    <row r="100" spans="1:27" x14ac:dyDescent="0.3">
      <c r="A100" s="1">
        <v>17362</v>
      </c>
      <c r="B100" s="8"/>
      <c r="C100" s="7" t="str">
        <f>VLOOKUP(A100,'[1]BDD RH'!$A$9:$W$453,16,FALSE)</f>
        <v>Gulliver</v>
      </c>
      <c r="D100" s="7" t="str">
        <f>VLOOKUP(A100,'[1]BDD RH'!$A$9:$W$453,4,FALSE)</f>
        <v>t</v>
      </c>
      <c r="E100" s="7" t="str">
        <f>VLOOKUP(A100,'[1]BDD RH'!$A$9:$W$453,3,FALSE)</f>
        <v>F</v>
      </c>
      <c r="F100" s="7">
        <f>DATEDIF((VLOOKUP(A100,'[1]BDD RH'!$A$2:$W$485,7,FALSE)),L100,"y")</f>
        <v>42</v>
      </c>
      <c r="G100" s="7" t="str">
        <f>IF(F100&lt;=20,"&lt;=20",IF(F100&lt;=30,"21/30",IF(F100&lt;=40,"31/40",IF(F100&lt;=50,"41/50",IF(F100&lt;=60,"51/60",IF(F100&gt;60,"61 et plus",FALSE))))))</f>
        <v>41/50</v>
      </c>
      <c r="H100" s="7">
        <f>DATEDIF((VLOOKUP(A100,'[1]BDD RH'!$A$2:$W$485,11,FALSE)),L100,"y")</f>
        <v>9</v>
      </c>
      <c r="I100" s="7" t="str">
        <f>IF(H100&lt;2,"&lt;2",IF(H100&lt;6,"2/5",IF(H100&lt;11,"6/10",IF(H100&lt;16,"11/15",IF(H100&lt;21,"16/20",IF(H100&lt;26,"21/25",IF(H100&gt;25,"26 et plus",FALSE)))))))</f>
        <v>6/10</v>
      </c>
      <c r="J100" s="1" t="s">
        <v>192</v>
      </c>
      <c r="K100" s="1">
        <f>IF($N$19:$N$585&lt;=3,1,IF($N$19:$N$585&lt;=6,2,IF($N$19:$N$585&lt;=9,3,IF($N$19:$N$585&gt;9,4,FALSE))))</f>
        <v>2</v>
      </c>
      <c r="L100" s="4">
        <v>42465</v>
      </c>
      <c r="M100" s="4">
        <v>42466</v>
      </c>
      <c r="N100" s="7">
        <f>MONTH(L100)</f>
        <v>4</v>
      </c>
      <c r="O100" s="7">
        <f>MONTH(M100)</f>
        <v>4</v>
      </c>
      <c r="P100" s="7">
        <f>IF(O100-N100=0,NETWORKDAYS(L100,M100,[1]Congés!$D$2:$D$26),NETWORKDAYS(L100,EOMONTH(L100,0),[1]Congés!$D$2:$D$26))</f>
        <v>2</v>
      </c>
      <c r="Q100" s="7">
        <f>IF(O100-N100=0,0,IF(O100-N100=1,NETWORKDAYS(L100,M100,[1]Congés!$D$2:$D$160)-P100,IF(O100-N100=2,NETWORKDAYS(L100,EOMONTH(L100,1),[1]Congés!$D$2:$D$160)-P100,IF(O100-N100=3,NETWORKDAYS(L100,EOMONTH(L100,1),[1]Congés!$D$2:$D$160)-P100))))</f>
        <v>0</v>
      </c>
      <c r="R100" s="7">
        <f>IF(O100-N100&lt;2,0,IF(O100-N100=2,NETWORKDAYS(L100,M100,[1]Congés!$D$2:$D$160)-Q100-P100,IF(O100-N100=3,NETWORKDAYS(L100,EOMONTH(L100,2),[1]Congés!$D$2:$D$160)-Q100-P100)))</f>
        <v>0</v>
      </c>
      <c r="S100" s="7">
        <f>IF(O100-N100&lt;3,0,NETWORKDAYS(L100,M100,[1]Congés!$D$2:$D$160)-R100-Q100-P100)</f>
        <v>0</v>
      </c>
      <c r="T100" s="7">
        <f>NETWORKDAYS(L100,M100,[1]Congés!C$2:C$160)</f>
        <v>2</v>
      </c>
      <c r="U100" t="s">
        <v>1</v>
      </c>
      <c r="W100" s="6" t="str">
        <f>IF(T100&lt;3,"1) 1 à 2 jours",IF(T100&lt;5,"2) 3 à 4 jours",IF(T100=5,"3) 5 jours",IF(T100&lt;=10,"4) 6 à 10 jours",IF(T100&gt;10,"5) plus de 10 jours")))))</f>
        <v>1) 1 à 2 jours</v>
      </c>
      <c r="X100" t="s">
        <v>0</v>
      </c>
      <c r="Z100" s="6">
        <f>M100-L100+1</f>
        <v>2</v>
      </c>
    </row>
    <row r="101" spans="1:27" x14ac:dyDescent="0.3">
      <c r="A101" s="1">
        <v>18395</v>
      </c>
      <c r="B101" s="8"/>
      <c r="C101" s="7" t="str">
        <f>VLOOKUP(A101,'[1]BDD RH'!$A$9:$W$453,16,FALSE)</f>
        <v>Saphir</v>
      </c>
      <c r="D101" s="7" t="str">
        <f>VLOOKUP(A101,'[1]BDD RH'!$A$9:$W$453,4,FALSE)</f>
        <v>c</v>
      </c>
      <c r="E101" s="7" t="str">
        <f>VLOOKUP(A101,'[1]BDD RH'!$A$9:$W$453,3,FALSE)</f>
        <v>H</v>
      </c>
      <c r="F101" s="7">
        <f>DATEDIF((VLOOKUP(A101,'[1]BDD RH'!$A$2:$W$485,7,FALSE)),L101,"y")</f>
        <v>39</v>
      </c>
      <c r="G101" s="7" t="str">
        <f>IF(F101&lt;=20,"&lt;=20",IF(F101&lt;=30,"21/30",IF(F101&lt;=40,"31/40",IF(F101&lt;=50,"41/50",IF(F101&lt;=60,"51/60",IF(F101&gt;60,"61 et plus",FALSE))))))</f>
        <v>31/40</v>
      </c>
      <c r="H101" s="7">
        <f>DATEDIF((VLOOKUP(A101,'[1]BDD RH'!$A$2:$W$485,11,FALSE)),L101,"y")</f>
        <v>8</v>
      </c>
      <c r="I101" s="7" t="str">
        <f>IF(H101&lt;2,"&lt;2",IF(H101&lt;6,"2/5",IF(H101&lt;11,"6/10",IF(H101&lt;16,"11/15",IF(H101&lt;21,"16/20",IF(H101&lt;26,"21/25",IF(H101&gt;25,"26 et plus",FALSE)))))))</f>
        <v>6/10</v>
      </c>
      <c r="J101" s="1" t="s">
        <v>191</v>
      </c>
      <c r="K101" s="1">
        <f>IF($N$19:$N$585&lt;=3,1,IF($N$19:$N$585&lt;=6,2,IF($N$19:$N$585&lt;=9,3,IF($N$19:$N$585&gt;9,4,FALSE))))</f>
        <v>1</v>
      </c>
      <c r="L101" s="4">
        <v>42436</v>
      </c>
      <c r="M101" s="4">
        <v>42437</v>
      </c>
      <c r="N101" s="7">
        <f>MONTH(L101)</f>
        <v>3</v>
      </c>
      <c r="O101" s="7">
        <f>MONTH(M101)</f>
        <v>3</v>
      </c>
      <c r="P101" s="7">
        <f>IF(O101-N101=0,NETWORKDAYS(L101,M101,[1]Congés!$D$2:$D$26),NETWORKDAYS(L101,EOMONTH(L101,0),[1]Congés!$D$2:$D$26))</f>
        <v>2</v>
      </c>
      <c r="Q101" s="7">
        <f>IF(O101-N101=0,0,IF(O101-N101=1,NETWORKDAYS(L101,M101,[1]Congés!$D$2:$D$160)-P101,IF(O101-N101=2,NETWORKDAYS(L101,EOMONTH(L101,1),[1]Congés!$D$2:$D$160)-P101,IF(O101-N101=3,NETWORKDAYS(L101,EOMONTH(L101,1),[1]Congés!$D$2:$D$160)-P101))))</f>
        <v>0</v>
      </c>
      <c r="R101" s="7">
        <f>IF(O101-N101&lt;2,0,IF(O101-N101=2,NETWORKDAYS(L101,M101,[1]Congés!$D$2:$D$160)-Q101-P101,IF(O101-N101=3,NETWORKDAYS(L101,EOMONTH(L101,2),[1]Congés!$D$2:$D$160)-Q101-P101)))</f>
        <v>0</v>
      </c>
      <c r="S101" s="7">
        <f>IF(O101-N101&lt;3,0,NETWORKDAYS(L101,M101,[1]Congés!$D$2:$D$160)-R101-Q101-P101)</f>
        <v>0</v>
      </c>
      <c r="T101" s="7">
        <f>NETWORKDAYS(L101,M101,[1]Congés!C$2:C$160)</f>
        <v>2</v>
      </c>
      <c r="U101" t="s">
        <v>1</v>
      </c>
      <c r="W101" s="6" t="str">
        <f>IF(T101&lt;3,"1) 1 à 2 jours",IF(T101&lt;5,"2) 3 à 4 jours",IF(T101=5,"3) 5 jours",IF(T101&lt;=10,"4) 6 à 10 jours",IF(T101&gt;10,"5) plus de 10 jours")))))</f>
        <v>1) 1 à 2 jours</v>
      </c>
      <c r="X101" t="s">
        <v>0</v>
      </c>
      <c r="Z101" s="6">
        <f>M101-L101+1</f>
        <v>2</v>
      </c>
    </row>
    <row r="102" spans="1:27" x14ac:dyDescent="0.3">
      <c r="A102" s="1">
        <v>10591</v>
      </c>
      <c r="B102" s="8"/>
      <c r="C102" s="7" t="str">
        <f>VLOOKUP(A102,'[1]BDD RH'!$A$9:$W$453,16,FALSE)</f>
        <v>Co Part /Iris</v>
      </c>
      <c r="D102" s="7" t="str">
        <f>VLOOKUP(A102,'[1]BDD RH'!$A$9:$W$453,4,FALSE)</f>
        <v>c</v>
      </c>
      <c r="E102" s="7" t="str">
        <f>VLOOKUP(A102,'[1]BDD RH'!$A$9:$W$453,3,FALSE)</f>
        <v>H</v>
      </c>
      <c r="F102" s="7">
        <f>DATEDIF((VLOOKUP(A102,'[1]BDD RH'!$A$2:$W$485,7,FALSE)),L102,"y")</f>
        <v>36</v>
      </c>
      <c r="G102" s="7" t="str">
        <f>IF(F102&lt;=20,"&lt;=20",IF(F102&lt;=30,"21/30",IF(F102&lt;=40,"31/40",IF(F102&lt;=50,"41/50",IF(F102&lt;=60,"51/60",IF(F102&gt;60,"61 et plus",FALSE))))))</f>
        <v>31/40</v>
      </c>
      <c r="H102" s="7">
        <f>DATEDIF((VLOOKUP(A102,'[1]BDD RH'!$A$2:$W$485,11,FALSE)),L102,"y")</f>
        <v>13</v>
      </c>
      <c r="I102" s="7" t="str">
        <f>IF(H102&lt;2,"&lt;2",IF(H102&lt;6,"2/5",IF(H102&lt;11,"6/10",IF(H102&lt;16,"11/15",IF(H102&lt;21,"16/20",IF(H102&lt;26,"21/25",IF(H102&gt;25,"26 et plus",FALSE)))))))</f>
        <v>11/15</v>
      </c>
      <c r="J102" s="1" t="s">
        <v>190</v>
      </c>
      <c r="K102" s="1">
        <f>IF($N$19:$N$585&lt;=3,1,IF($N$19:$N$585&lt;=6,2,IF($N$19:$N$585&lt;=9,3,IF($N$19:$N$585&gt;9,4,FALSE))))</f>
        <v>1</v>
      </c>
      <c r="L102" s="4">
        <v>42454</v>
      </c>
      <c r="M102" s="4">
        <v>42463</v>
      </c>
      <c r="N102" s="7">
        <f>MONTH(L102)</f>
        <v>3</v>
      </c>
      <c r="O102" s="7">
        <f>MONTH(M102)</f>
        <v>4</v>
      </c>
      <c r="P102" s="7">
        <f>IF(O102-N102=0,NETWORKDAYS(L102,M102,[1]Congés!$D$2:$D$26),NETWORKDAYS(L102,EOMONTH(L102,0),[1]Congés!$D$2:$D$26))</f>
        <v>5</v>
      </c>
      <c r="Q102" s="7">
        <f>IF(O102-N102=0,0,IF(O102-N102=1,NETWORKDAYS(L102,M102,[1]Congés!$D$2:$D$160)-P102,IF(O102-N102=2,NETWORKDAYS(L102,EOMONTH(L102,1),[1]Congés!$D$2:$D$160)-P102,IF(O102-N102=3,NETWORKDAYS(L102,EOMONTH(L102,1),[1]Congés!$D$2:$D$160)-P102))))</f>
        <v>1</v>
      </c>
      <c r="R102" s="7">
        <f>IF(O102-N102&lt;2,0,IF(O102-N102=2,NETWORKDAYS(L102,M102,[1]Congés!$D$2:$D$160)-Q102-P102,IF(O102-N102=3,NETWORKDAYS(L102,EOMONTH(L102,2),[1]Congés!$D$2:$D$160)-Q102-P102)))</f>
        <v>0</v>
      </c>
      <c r="S102" s="7">
        <f>IF(O102-N102&lt;3,0,NETWORKDAYS(L102,M102,[1]Congés!$D$2:$D$160)-R102-Q102-P102)</f>
        <v>0</v>
      </c>
      <c r="T102" s="7">
        <f>NETWORKDAYS(L102,M102,[1]Congés!C$2:C$160)</f>
        <v>5</v>
      </c>
      <c r="U102" t="s">
        <v>1</v>
      </c>
      <c r="W102" s="6" t="str">
        <f>IF(T102&lt;3,"1) 1 à 2 jours",IF(T102&lt;5,"2) 3 à 4 jours",IF(T102=5,"3) 5 jours",IF(T102&lt;=10,"4) 6 à 10 jours",IF(T102&gt;10,"5) plus de 10 jours")))))</f>
        <v>3) 5 jours</v>
      </c>
      <c r="X102" t="s">
        <v>0</v>
      </c>
      <c r="Z102" s="6">
        <f>M102-L102+1</f>
        <v>10</v>
      </c>
    </row>
    <row r="103" spans="1:27" x14ac:dyDescent="0.3">
      <c r="A103" s="1">
        <v>767</v>
      </c>
      <c r="B103" s="8"/>
      <c r="C103" s="7" t="str">
        <f>VLOOKUP(A103,'[1]BDD RH'!$A$9:$W$453,16,FALSE)</f>
        <v>Evercalf</v>
      </c>
      <c r="D103" s="7" t="str">
        <f>VLOOKUP(A103,'[1]BDD RH'!$A$9:$W$453,4,FALSE)</f>
        <v>t</v>
      </c>
      <c r="E103" s="7" t="str">
        <f>VLOOKUP(A103,'[1]BDD RH'!$A$9:$W$453,3,FALSE)</f>
        <v>F</v>
      </c>
      <c r="F103" s="7">
        <f>DATEDIF((VLOOKUP(A103,'[1]BDD RH'!$A$2:$W$485,7,FALSE)),L103,"y")</f>
        <v>38</v>
      </c>
      <c r="G103" s="7" t="str">
        <f>IF(F103&lt;=20,"&lt;=20",IF(F103&lt;=30,"21/30",IF(F103&lt;=40,"31/40",IF(F103&lt;=50,"41/50",IF(F103&lt;=60,"51/60",IF(F103&gt;60,"61 et plus",FALSE))))))</f>
        <v>31/40</v>
      </c>
      <c r="H103" s="7">
        <f>DATEDIF((VLOOKUP(A103,'[1]BDD RH'!$A$2:$W$485,11,FALSE)),L103,"y")</f>
        <v>17</v>
      </c>
      <c r="I103" s="7" t="str">
        <f>IF(H103&lt;2,"&lt;2",IF(H103&lt;6,"2/5",IF(H103&lt;11,"6/10",IF(H103&lt;16,"11/15",IF(H103&lt;21,"16/20",IF(H103&lt;26,"21/25",IF(H103&gt;25,"26 et plus",FALSE)))))))</f>
        <v>16/20</v>
      </c>
      <c r="J103" s="1" t="s">
        <v>189</v>
      </c>
      <c r="K103" s="1">
        <f>IF($N$19:$N$585&lt;=3,1,IF($N$19:$N$585&lt;=6,2,IF($N$19:$N$585&lt;=9,3,IF($N$19:$N$585&gt;9,4,FALSE))))</f>
        <v>1</v>
      </c>
      <c r="L103" s="4">
        <v>42416</v>
      </c>
      <c r="M103" s="4">
        <v>42419</v>
      </c>
      <c r="N103" s="7">
        <f>MONTH(L103)</f>
        <v>2</v>
      </c>
      <c r="O103" s="7">
        <f>MONTH(M103)</f>
        <v>2</v>
      </c>
      <c r="P103" s="7">
        <f>IF(O103-N103=0,NETWORKDAYS(L103,M103,[1]Congés!$D$2:$D$26),NETWORKDAYS(L103,EOMONTH(L103,0),[1]Congés!$D$2:$D$26))</f>
        <v>4</v>
      </c>
      <c r="Q103" s="7">
        <f>IF(O103-N103=0,0,IF(O103-N103=1,NETWORKDAYS(L103,M103,[1]Congés!$D$2:$D$160)-P103,IF(O103-N103=2,NETWORKDAYS(L103,EOMONTH(L103,1),[1]Congés!$D$2:$D$160)-P103,IF(O103-N103=3,NETWORKDAYS(L103,EOMONTH(L103,1),[1]Congés!$D$2:$D$160)-P103))))</f>
        <v>0</v>
      </c>
      <c r="R103" s="7">
        <f>IF(O103-N103&lt;2,0,IF(O103-N103=2,NETWORKDAYS(L103,M103,[1]Congés!$D$2:$D$160)-Q103-P103,IF(O103-N103=3,NETWORKDAYS(L103,EOMONTH(L103,2),[1]Congés!$D$2:$D$160)-Q103-P103)))</f>
        <v>0</v>
      </c>
      <c r="S103" s="7">
        <f>IF(O103-N103&lt;3,0,NETWORKDAYS(L103,M103,[1]Congés!$D$2:$D$160)-R103-Q103-P103)</f>
        <v>0</v>
      </c>
      <c r="T103" s="7">
        <f>NETWORKDAYS(L103,M103,[1]Congés!C$2:C$160)</f>
        <v>4</v>
      </c>
      <c r="U103" t="s">
        <v>1</v>
      </c>
      <c r="V103" s="2">
        <v>42416</v>
      </c>
      <c r="W103" s="6" t="str">
        <f>IF(T103&lt;3,"1) 1 à 2 jours",IF(T103&lt;5,"2) 3 à 4 jours",IF(T103=5,"3) 5 jours",IF(T103&lt;=10,"4) 6 à 10 jours",IF(T103&gt;10,"5) plus de 10 jours")))))</f>
        <v>2) 3 à 4 jours</v>
      </c>
      <c r="X103" t="s">
        <v>10</v>
      </c>
      <c r="Z103" s="6">
        <f>M103-L103+1</f>
        <v>4</v>
      </c>
    </row>
    <row r="104" spans="1:27" x14ac:dyDescent="0.3">
      <c r="A104" s="1">
        <v>767</v>
      </c>
      <c r="B104" s="8"/>
      <c r="C104" s="7" t="str">
        <f>VLOOKUP(A104,'[1]BDD RH'!$A$9:$W$453,16,FALSE)</f>
        <v>Evercalf</v>
      </c>
      <c r="D104" s="7" t="str">
        <f>VLOOKUP(A104,'[1]BDD RH'!$A$9:$W$453,4,FALSE)</f>
        <v>t</v>
      </c>
      <c r="E104" s="7" t="str">
        <f>VLOOKUP(A104,'[1]BDD RH'!$A$9:$W$453,3,FALSE)</f>
        <v>F</v>
      </c>
      <c r="F104" s="7">
        <f>DATEDIF((VLOOKUP(A104,'[1]BDD RH'!$A$2:$W$485,7,FALSE)),L104,"y")</f>
        <v>38</v>
      </c>
      <c r="G104" s="7" t="str">
        <f>IF(F104&lt;=20,"&lt;=20",IF(F104&lt;=30,"21/30",IF(F104&lt;=40,"31/40",IF(F104&lt;=50,"41/50",IF(F104&lt;=60,"51/60",IF(F104&gt;60,"61 et plus",FALSE))))))</f>
        <v>31/40</v>
      </c>
      <c r="H104" s="7">
        <f>DATEDIF((VLOOKUP(A104,'[1]BDD RH'!$A$2:$W$485,11,FALSE)),L104,"y")</f>
        <v>17</v>
      </c>
      <c r="I104" s="7" t="str">
        <f>IF(H104&lt;2,"&lt;2",IF(H104&lt;6,"2/5",IF(H104&lt;11,"6/10",IF(H104&lt;16,"11/15",IF(H104&lt;21,"16/20",IF(H104&lt;26,"21/25",IF(H104&gt;25,"26 et plus",FALSE)))))))</f>
        <v>16/20</v>
      </c>
      <c r="J104" s="1" t="s">
        <v>189</v>
      </c>
      <c r="K104" s="1">
        <f>IF($N$19:$N$585&lt;=3,1,IF($N$19:$N$585&lt;=6,2,IF($N$19:$N$585&lt;=9,3,IF($N$19:$N$585&gt;9,4,FALSE))))</f>
        <v>1</v>
      </c>
      <c r="L104" s="4">
        <v>42422</v>
      </c>
      <c r="M104" s="4">
        <v>42424</v>
      </c>
      <c r="N104" s="7">
        <f>MONTH(L104)</f>
        <v>2</v>
      </c>
      <c r="O104" s="7">
        <f>MONTH(M104)</f>
        <v>2</v>
      </c>
      <c r="P104" s="7">
        <f>IF(O104-N104=0,NETWORKDAYS(L104,M104,[1]Congés!$D$2:$D$26),NETWORKDAYS(L104,EOMONTH(L104,0),[1]Congés!$D$2:$D$26))</f>
        <v>3</v>
      </c>
      <c r="Q104" s="7">
        <f>IF(O104-N104=0,0,IF(O104-N104=1,NETWORKDAYS(L104,M104,[1]Congés!$D$2:$D$160)-P104,IF(O104-N104=2,NETWORKDAYS(L104,EOMONTH(L104,1),[1]Congés!$D$2:$D$160)-P104,IF(O104-N104=3,NETWORKDAYS(L104,EOMONTH(L104,1),[1]Congés!$D$2:$D$160)-P104))))</f>
        <v>0</v>
      </c>
      <c r="R104" s="7">
        <f>IF(O104-N104&lt;2,0,IF(O104-N104=2,NETWORKDAYS(L104,M104,[1]Congés!$D$2:$D$160)-Q104-P104,IF(O104-N104=3,NETWORKDAYS(L104,EOMONTH(L104,2),[1]Congés!$D$2:$D$160)-Q104-P104)))</f>
        <v>0</v>
      </c>
      <c r="S104" s="7">
        <f>IF(O104-N104&lt;3,0,NETWORKDAYS(L104,M104,[1]Congés!$D$2:$D$160)-R104-Q104-P104)</f>
        <v>0</v>
      </c>
      <c r="T104" s="7">
        <f>NETWORKDAYS(L104,M104,[1]Congés!C$2:C$160)</f>
        <v>3</v>
      </c>
      <c r="U104" t="s">
        <v>1</v>
      </c>
      <c r="V104" s="2">
        <v>42416</v>
      </c>
      <c r="W104" s="6" t="str">
        <f>IF(T104&lt;3,"1) 1 à 2 jours",IF(T104&lt;5,"2) 3 à 4 jours",IF(T104=5,"3) 5 jours",IF(T104&lt;=10,"4) 6 à 10 jours",IF(T104&gt;10,"5) plus de 10 jours")))))</f>
        <v>2) 3 à 4 jours</v>
      </c>
      <c r="X104" t="s">
        <v>0</v>
      </c>
      <c r="Z104" s="6">
        <f>M104-L104+1</f>
        <v>3</v>
      </c>
    </row>
    <row r="105" spans="1:27" x14ac:dyDescent="0.3">
      <c r="A105" s="1">
        <v>81133</v>
      </c>
      <c r="B105" s="8"/>
      <c r="C105" s="7" t="str">
        <f>VLOOKUP(A105,'[1]BDD RH'!$A$9:$W$453,16,FALSE)</f>
        <v>Maintenance</v>
      </c>
      <c r="D105" s="7" t="str">
        <f>VLOOKUP(A105,'[1]BDD RH'!$A$9:$W$453,4,FALSE)</f>
        <v>s</v>
      </c>
      <c r="E105" s="7" t="str">
        <f>VLOOKUP(A105,'[1]BDD RH'!$A$9:$W$453,3,FALSE)</f>
        <v>F</v>
      </c>
      <c r="F105" s="7">
        <f>DATEDIF((VLOOKUP(A105,'[1]BDD RH'!$A$2:$W$485,7,FALSE)),L105,"y")</f>
        <v>37</v>
      </c>
      <c r="G105" s="7" t="str">
        <f>IF(F105&lt;=20,"&lt;=20",IF(F105&lt;=30,"21/30",IF(F105&lt;=40,"31/40",IF(F105&lt;=50,"41/50",IF(F105&lt;=60,"51/60",IF(F105&gt;60,"61 et plus",FALSE))))))</f>
        <v>31/40</v>
      </c>
      <c r="H105" s="7">
        <f>DATEDIF((VLOOKUP(A105,'[1]BDD RH'!$A$2:$W$485,11,FALSE)),L105,"y")</f>
        <v>3</v>
      </c>
      <c r="I105" s="7" t="str">
        <f>IF(H105&lt;2,"&lt;2",IF(H105&lt;6,"2/5",IF(H105&lt;11,"6/10",IF(H105&lt;16,"11/15",IF(H105&lt;21,"16/20",IF(H105&lt;26,"21/25",IF(H105&gt;25,"26 et plus",FALSE)))))))</f>
        <v>2/5</v>
      </c>
      <c r="J105" s="1" t="s">
        <v>188</v>
      </c>
      <c r="K105" s="1">
        <f>IF($N$19:$N$585&lt;=3,1,IF($N$19:$N$585&lt;=6,2,IF($N$19:$N$585&lt;=9,3,IF($N$19:$N$585&gt;9,4,FALSE))))</f>
        <v>2</v>
      </c>
      <c r="L105" s="4">
        <v>42487</v>
      </c>
      <c r="M105" s="4">
        <v>42489</v>
      </c>
      <c r="N105" s="7">
        <f>MONTH(L105)</f>
        <v>4</v>
      </c>
      <c r="O105" s="7">
        <f>MONTH(M105)</f>
        <v>4</v>
      </c>
      <c r="P105" s="7">
        <f>IF(O105-N105=0,NETWORKDAYS(L105,M105,[1]Congés!$D$2:$D$26),NETWORKDAYS(L105,EOMONTH(L105,0),[1]Congés!$D$2:$D$26))</f>
        <v>3</v>
      </c>
      <c r="Q105" s="7">
        <f>IF(O105-N105=0,0,IF(O105-N105=1,NETWORKDAYS(L105,M105,[1]Congés!$D$2:$D$160)-P105,IF(O105-N105=2,NETWORKDAYS(L105,EOMONTH(L105,1),[1]Congés!$D$2:$D$160)-P105,IF(O105-N105=3,NETWORKDAYS(L105,EOMONTH(L105,1),[1]Congés!$D$2:$D$160)-P105))))</f>
        <v>0</v>
      </c>
      <c r="R105" s="7">
        <f>IF(O105-N105&lt;2,0,IF(O105-N105=2,NETWORKDAYS(L105,M105,[1]Congés!$D$2:$D$160)-Q105-P105,IF(O105-N105=3,NETWORKDAYS(L105,EOMONTH(L105,2),[1]Congés!$D$2:$D$160)-Q105-P105)))</f>
        <v>0</v>
      </c>
      <c r="S105" s="7">
        <f>IF(O105-N105&lt;3,0,NETWORKDAYS(L105,M105,[1]Congés!$D$2:$D$160)-R105-Q105-P105)</f>
        <v>0</v>
      </c>
      <c r="T105" s="7">
        <f>NETWORKDAYS(L105,M105,[1]Congés!C$2:C$160)</f>
        <v>3</v>
      </c>
      <c r="U105" t="s">
        <v>1</v>
      </c>
      <c r="W105" s="6" t="str">
        <f>IF(T105&lt;3,"1) 1 à 2 jours",IF(T105&lt;5,"2) 3 à 4 jours",IF(T105=5,"3) 5 jours",IF(T105&lt;=10,"4) 6 à 10 jours",IF(T105&gt;10,"5) plus de 10 jours")))))</f>
        <v>2) 3 à 4 jours</v>
      </c>
      <c r="X105" t="s">
        <v>0</v>
      </c>
      <c r="Z105" s="6">
        <f>M105-L105+1</f>
        <v>3</v>
      </c>
    </row>
    <row r="106" spans="1:27" x14ac:dyDescent="0.3">
      <c r="A106" s="1">
        <v>15357</v>
      </c>
      <c r="B106" s="8"/>
      <c r="C106" s="7" t="str">
        <f>VLOOKUP(A106,'[1]BDD RH'!$A$9:$W$453,16,FALSE)</f>
        <v>Courchevel</v>
      </c>
      <c r="D106" s="7" t="str">
        <f>VLOOKUP(A106,'[1]BDD RH'!$A$9:$W$453,4,FALSE)</f>
        <v>t</v>
      </c>
      <c r="E106" s="7" t="str">
        <f>VLOOKUP(A106,'[1]BDD RH'!$A$9:$W$453,3,FALSE)</f>
        <v>F</v>
      </c>
      <c r="F106" s="7">
        <f>DATEDIF((VLOOKUP(A106,'[1]BDD RH'!$A$2:$W$485,7,FALSE)),L106,"y")</f>
        <v>55</v>
      </c>
      <c r="G106" s="7" t="str">
        <f>IF(F106&lt;=20,"&lt;=20",IF(F106&lt;=30,"21/30",IF(F106&lt;=40,"31/40",IF(F106&lt;=50,"41/50",IF(F106&lt;=60,"51/60",IF(F106&gt;60,"61 et plus",FALSE))))))</f>
        <v>51/60</v>
      </c>
      <c r="H106" s="7">
        <f>DATEDIF((VLOOKUP(A106,'[1]BDD RH'!$A$2:$W$485,11,FALSE)),L106,"y")</f>
        <v>11</v>
      </c>
      <c r="I106" s="7" t="str">
        <f>IF(H106&lt;2,"&lt;2",IF(H106&lt;6,"2/5",IF(H106&lt;11,"6/10",IF(H106&lt;16,"11/15",IF(H106&lt;21,"16/20",IF(H106&lt;26,"21/25",IF(H106&gt;25,"26 et plus",FALSE)))))))</f>
        <v>11/15</v>
      </c>
      <c r="J106" s="1" t="s">
        <v>187</v>
      </c>
      <c r="K106" s="1">
        <f>IF($N$19:$N$585&lt;=3,1,IF($N$19:$N$585&lt;=6,2,IF($N$19:$N$585&lt;=9,3,IF($N$19:$N$585&gt;9,4,FALSE))))</f>
        <v>2</v>
      </c>
      <c r="L106" s="4">
        <v>42473</v>
      </c>
      <c r="M106" s="4">
        <v>42474</v>
      </c>
      <c r="N106" s="7">
        <f>MONTH(L106)</f>
        <v>4</v>
      </c>
      <c r="O106" s="7">
        <f>MONTH(M106)</f>
        <v>4</v>
      </c>
      <c r="P106" s="7">
        <f>IF(O106-N106=0,NETWORKDAYS(L106,M106,[1]Congés!$D$2:$D$26),NETWORKDAYS(L106,EOMONTH(L106,0),[1]Congés!$D$2:$D$26))</f>
        <v>2</v>
      </c>
      <c r="Q106" s="7">
        <f>IF(O106-N106=0,0,IF(O106-N106=1,NETWORKDAYS(L106,M106,[1]Congés!$D$2:$D$160)-P106,IF(O106-N106=2,NETWORKDAYS(L106,EOMONTH(L106,1),[1]Congés!$D$2:$D$160)-P106,IF(O106-N106=3,NETWORKDAYS(L106,EOMONTH(L106,1),[1]Congés!$D$2:$D$160)-P106))))</f>
        <v>0</v>
      </c>
      <c r="R106" s="7">
        <f>IF(O106-N106&lt;2,0,IF(O106-N106=2,NETWORKDAYS(L106,M106,[1]Congés!$D$2:$D$160)-Q106-P106,IF(O106-N106=3,NETWORKDAYS(L106,EOMONTH(L106,2),[1]Congés!$D$2:$D$160)-Q106-P106)))</f>
        <v>0</v>
      </c>
      <c r="S106" s="7">
        <f>IF(O106-N106&lt;3,0,NETWORKDAYS(L106,M106,[1]Congés!$D$2:$D$160)-R106-Q106-P106)</f>
        <v>0</v>
      </c>
      <c r="T106" s="7">
        <f>NETWORKDAYS(L106,M106,[1]Congés!C$2:C$160)</f>
        <v>2</v>
      </c>
      <c r="U106" t="s">
        <v>1</v>
      </c>
      <c r="W106" s="6" t="str">
        <f>IF(T106&lt;3,"1) 1 à 2 jours",IF(T106&lt;5,"2) 3 à 4 jours",IF(T106=5,"3) 5 jours",IF(T106&lt;=10,"4) 6 à 10 jours",IF(T106&gt;10,"5) plus de 10 jours")))))</f>
        <v>1) 1 à 2 jours</v>
      </c>
      <c r="X106" t="s">
        <v>0</v>
      </c>
      <c r="Z106" s="6">
        <f>M106-L106+1</f>
        <v>2</v>
      </c>
    </row>
    <row r="107" spans="1:27" x14ac:dyDescent="0.3">
      <c r="A107" s="12">
        <v>3683</v>
      </c>
      <c r="B107" s="15"/>
      <c r="C107" s="28" t="str">
        <f>VLOOKUP(A107,'[1]BDD RH'!$A$9:$W$453,16,FALSE)</f>
        <v>Tosca</v>
      </c>
      <c r="D107" s="28" t="str">
        <f>VLOOKUP(A107,'[1]BDD RH'!$A$9:$W$453,4,FALSE)</f>
        <v>t</v>
      </c>
      <c r="E107" s="28" t="str">
        <f>VLOOKUP(A107,'[1]BDD RH'!$A$9:$W$453,3,FALSE)</f>
        <v>F</v>
      </c>
      <c r="F107" s="28">
        <f>DATEDIF((VLOOKUP(A107,'[1]BDD RH'!$A$2:$W$485,7,FALSE)),L107,"y")</f>
        <v>43</v>
      </c>
      <c r="G107" s="28" t="str">
        <f>IF(F107&lt;=20,"&lt;=20",IF(F107&lt;=30,"21/30",IF(F107&lt;=40,"31/40",IF(F107&lt;=50,"41/50",IF(F107&lt;=60,"51/60",IF(F107&gt;60,"61 et plus",FALSE))))))</f>
        <v>41/50</v>
      </c>
      <c r="H107" s="28">
        <f>DATEDIF((VLOOKUP(A107,'[1]BDD RH'!$A$2:$W$485,11,FALSE)),L107,"y")</f>
        <v>24</v>
      </c>
      <c r="I107" s="28" t="str">
        <f>IF(H107&lt;2,"&lt;2",IF(H107&lt;6,"2/5",IF(H107&lt;11,"6/10",IF(H107&lt;16,"11/15",IF(H107&lt;21,"16/20",IF(H107&lt;26,"21/25",IF(H107&gt;25,"26 et plus",FALSE)))))))</f>
        <v>21/25</v>
      </c>
      <c r="J107" s="30" t="s">
        <v>186</v>
      </c>
      <c r="K107" s="1">
        <f>IF($N$19:$N$585&lt;=3,1,IF($N$19:$N$585&lt;=6,2,IF($N$19:$N$585&lt;=9,3,IF($N$19:$N$585&gt;9,4,FALSE))))</f>
        <v>1</v>
      </c>
      <c r="L107" s="29">
        <v>42370</v>
      </c>
      <c r="M107" s="29">
        <v>42385</v>
      </c>
      <c r="N107" s="28">
        <f>MONTH(L107)</f>
        <v>1</v>
      </c>
      <c r="O107" s="28">
        <f>MONTH(M107)</f>
        <v>1</v>
      </c>
      <c r="P107" s="28">
        <f>IF(O107-N107=0,NETWORKDAYS(L107,M107,[1]Congés!$D$2:$D$26),NETWORKDAYS(L107,EOMONTH(L107,0),[1]Congés!$D$2:$D$26))</f>
        <v>11</v>
      </c>
      <c r="Q107" s="28">
        <f>IF(O107-N107=0,0,IF(O107-N107=1,NETWORKDAYS(L107,M107,[1]Congés!$D$2:$D$160)-P107,IF(O107-N107=2,NETWORKDAYS(L107,EOMONTH(L107,1),[1]Congés!$D$2:$D$160)-P107,IF(O107-N107=3,NETWORKDAYS(L107,EOMONTH(L107,1),[1]Congés!$D$2:$D$160)-P107))))</f>
        <v>0</v>
      </c>
      <c r="R107" s="28">
        <f>IF(O107-N107&lt;2,0,IF(O107-N107=2,NETWORKDAYS(L107,M107,[1]Congés!$D$2:$D$160)-Q107-P107,IF(O107-N107=3,NETWORKDAYS(L107,EOMONTH(L107,2),[1]Congés!$D$2:$D$160)-Q107-P107)))</f>
        <v>0</v>
      </c>
      <c r="S107" s="28">
        <f>IF(O107-N107&lt;3,0,NETWORKDAYS(L107,M107,[1]Congés!$D$2:$D$160)-R107-Q107-P107)</f>
        <v>0</v>
      </c>
      <c r="T107" s="28">
        <f>NETWORKDAYS(L107,M107,[1]Congés!C$2:C$160)</f>
        <v>10</v>
      </c>
      <c r="U107" s="30" t="s">
        <v>1</v>
      </c>
      <c r="V107" s="29">
        <v>42058</v>
      </c>
      <c r="W107" s="28" t="str">
        <f>IF(T107&lt;3,"1) 1 à 2 jours",IF(T107&lt;5,"2) 3 à 4 jours",IF(T107=5,"3) 5 jours",IF(T107&lt;=10,"4) 6 à 10 jours",IF(T107&gt;10,"5) plus de 10 jours")))))</f>
        <v>4) 6 à 10 jours</v>
      </c>
      <c r="X107" t="s">
        <v>57</v>
      </c>
      <c r="Y107" s="27">
        <v>42410</v>
      </c>
      <c r="Z107" s="10">
        <f>M107-L107+1</f>
        <v>16</v>
      </c>
      <c r="AA107" s="9"/>
    </row>
    <row r="108" spans="1:27" x14ac:dyDescent="0.3">
      <c r="A108" s="1">
        <v>3683</v>
      </c>
      <c r="B108" s="8"/>
      <c r="C108" s="7" t="str">
        <f>VLOOKUP(A108,'[1]BDD RH'!$A$9:$W$453,16,FALSE)</f>
        <v>Tosca</v>
      </c>
      <c r="D108" s="7" t="str">
        <f>VLOOKUP(A108,'[1]BDD RH'!$A$9:$W$453,4,FALSE)</f>
        <v>t</v>
      </c>
      <c r="E108" s="7" t="str">
        <f>VLOOKUP(A108,'[1]BDD RH'!$A$9:$W$453,3,FALSE)</f>
        <v>F</v>
      </c>
      <c r="F108" s="7">
        <f>DATEDIF((VLOOKUP(A108,'[1]BDD RH'!$A$2:$W$485,7,FALSE)),L108,"y")</f>
        <v>43</v>
      </c>
      <c r="G108" s="7" t="str">
        <f>IF(F108&lt;=20,"&lt;=20",IF(F108&lt;=30,"21/30",IF(F108&lt;=40,"31/40",IF(F108&lt;=50,"41/50",IF(F108&lt;=60,"51/60",IF(F108&gt;60,"61 et plus",FALSE))))))</f>
        <v>41/50</v>
      </c>
      <c r="H108" s="7">
        <f>DATEDIF((VLOOKUP(A108,'[1]BDD RH'!$A$2:$W$485,11,FALSE)),L108,"y")</f>
        <v>24</v>
      </c>
      <c r="I108" s="7" t="str">
        <f>IF(H108&lt;2,"&lt;2",IF(H108&lt;6,"2/5",IF(H108&lt;11,"6/10",IF(H108&lt;16,"11/15",IF(H108&lt;21,"16/20",IF(H108&lt;26,"21/25",IF(H108&gt;25,"26 et plus",FALSE)))))))</f>
        <v>21/25</v>
      </c>
      <c r="J108" s="1" t="s">
        <v>185</v>
      </c>
      <c r="K108" s="1">
        <f>IF($N$19:$N$585&lt;=3,1,IF($N$19:$N$585&lt;=6,2,IF($N$19:$N$585&lt;=9,3,IF($N$19:$N$585&gt;9,4,FALSE))))</f>
        <v>1</v>
      </c>
      <c r="L108" s="4">
        <v>42402</v>
      </c>
      <c r="M108" s="4">
        <v>42404</v>
      </c>
      <c r="N108" s="7">
        <f>MONTH(L108)</f>
        <v>2</v>
      </c>
      <c r="O108" s="7">
        <f>MONTH(M108)</f>
        <v>2</v>
      </c>
      <c r="P108" s="7">
        <f>IF(O108-N108=0,NETWORKDAYS(L108,M108,[1]Congés!$D$2:$D$26),NETWORKDAYS(L108,EOMONTH(L108,0),[1]Congés!$D$2:$D$26))</f>
        <v>3</v>
      </c>
      <c r="Q108" s="7">
        <f>IF(O108-N108=0,0,IF(O108-N108=1,NETWORKDAYS(L108,M108,[1]Congés!$D$2:$D$160)-P108,IF(O108-N108=2,NETWORKDAYS(L108,EOMONTH(L108,1),[1]Congés!$D$2:$D$160)-P108,IF(O108-N108=3,NETWORKDAYS(L108,EOMONTH(L108,1),[1]Congés!$D$2:$D$160)-P108))))</f>
        <v>0</v>
      </c>
      <c r="R108" s="7">
        <f>IF(O108-N108&lt;2,0,IF(O108-N108=2,NETWORKDAYS(L108,M108,[1]Congés!$D$2:$D$160)-Q108-P108,IF(O108-N108=3,NETWORKDAYS(L108,EOMONTH(L108,2),[1]Congés!$D$2:$D$160)-Q108-P108)))</f>
        <v>0</v>
      </c>
      <c r="S108" s="7">
        <f>IF(O108-N108&lt;3,0,NETWORKDAYS(L108,M108,[1]Congés!$D$2:$D$160)-R108-Q108-P108)</f>
        <v>0</v>
      </c>
      <c r="T108" s="7">
        <f>NETWORKDAYS(L108,M108,[1]Congés!C$2:C$160)</f>
        <v>3</v>
      </c>
      <c r="U108" t="s">
        <v>1</v>
      </c>
      <c r="W108" s="6" t="str">
        <f>IF(T108&lt;3,"1) 1 à 2 jours",IF(T108&lt;5,"2) 3 à 4 jours",IF(T108=5,"3) 5 jours",IF(T108&lt;=10,"4) 6 à 10 jours",IF(T108&gt;10,"5) plus de 10 jours")))))</f>
        <v>2) 3 à 4 jours</v>
      </c>
      <c r="X108" t="s">
        <v>0</v>
      </c>
      <c r="Z108" s="6">
        <f>M108-L108+1</f>
        <v>3</v>
      </c>
    </row>
    <row r="109" spans="1:27" x14ac:dyDescent="0.3">
      <c r="A109" s="1">
        <v>3683</v>
      </c>
      <c r="B109" s="8"/>
      <c r="C109" s="7" t="str">
        <f>VLOOKUP(A109,'[1]BDD RH'!$A$9:$W$453,16,FALSE)</f>
        <v>Tosca</v>
      </c>
      <c r="D109" s="7" t="str">
        <f>VLOOKUP(A109,'[1]BDD RH'!$A$9:$W$453,4,FALSE)</f>
        <v>t</v>
      </c>
      <c r="E109" s="7" t="str">
        <f>VLOOKUP(A109,'[1]BDD RH'!$A$9:$W$453,3,FALSE)</f>
        <v>F</v>
      </c>
      <c r="F109" s="7">
        <f>DATEDIF((VLOOKUP(A109,'[1]BDD RH'!$A$2:$W$485,7,FALSE)),L109,"y")</f>
        <v>43</v>
      </c>
      <c r="G109" s="7" t="str">
        <f>IF(F109&lt;=20,"&lt;=20",IF(F109&lt;=30,"21/30",IF(F109&lt;=40,"31/40",IF(F109&lt;=50,"41/50",IF(F109&lt;=60,"51/60",IF(F109&gt;60,"61 et plus",FALSE))))))</f>
        <v>41/50</v>
      </c>
      <c r="H109" s="7">
        <f>DATEDIF((VLOOKUP(A109,'[1]BDD RH'!$A$2:$W$485,11,FALSE)),L109,"y")</f>
        <v>24</v>
      </c>
      <c r="I109" s="7" t="str">
        <f>IF(H109&lt;2,"&lt;2",IF(H109&lt;6,"2/5",IF(H109&lt;11,"6/10",IF(H109&lt;16,"11/15",IF(H109&lt;21,"16/20",IF(H109&lt;26,"21/25",IF(H109&gt;25,"26 et plus",FALSE)))))))</f>
        <v>21/25</v>
      </c>
      <c r="J109" s="1" t="s">
        <v>184</v>
      </c>
      <c r="K109" s="1">
        <f>IF($N$19:$N$585&lt;=3,1,IF($N$19:$N$585&lt;=6,2,IF($N$19:$N$585&lt;=9,3,IF($N$19:$N$585&gt;9,4,FALSE))))</f>
        <v>1</v>
      </c>
      <c r="L109" s="4">
        <v>42443</v>
      </c>
      <c r="M109" s="4">
        <v>42445</v>
      </c>
      <c r="N109" s="7">
        <f>MONTH(L109)</f>
        <v>3</v>
      </c>
      <c r="O109" s="7">
        <f>MONTH(M109)</f>
        <v>3</v>
      </c>
      <c r="P109" s="7">
        <f>IF(O109-N109=0,NETWORKDAYS(L109,M109,[1]Congés!$D$2:$D$26),NETWORKDAYS(L109,EOMONTH(L109,0),[1]Congés!$D$2:$D$26))</f>
        <v>3</v>
      </c>
      <c r="Q109" s="7">
        <f>IF(O109-N109=0,0,IF(O109-N109=1,NETWORKDAYS(L109,M109,[1]Congés!$D$2:$D$160)-P109,IF(O109-N109=2,NETWORKDAYS(L109,EOMONTH(L109,1),[1]Congés!$D$2:$D$160)-P109,IF(O109-N109=3,NETWORKDAYS(L109,EOMONTH(L109,1),[1]Congés!$D$2:$D$160)-P109))))</f>
        <v>0</v>
      </c>
      <c r="R109" s="7">
        <f>IF(O109-N109&lt;2,0,IF(O109-N109=2,NETWORKDAYS(L109,M109,[1]Congés!$D$2:$D$160)-Q109-P109,IF(O109-N109=3,NETWORKDAYS(L109,EOMONTH(L109,2),[1]Congés!$D$2:$D$160)-Q109-P109)))</f>
        <v>0</v>
      </c>
      <c r="S109" s="7">
        <f>IF(O109-N109&lt;3,0,NETWORKDAYS(L109,M109,[1]Congés!$D$2:$D$160)-R109-Q109-P109)</f>
        <v>0</v>
      </c>
      <c r="T109" s="7">
        <f>NETWORKDAYS(L109,M109,[1]Congés!C$2:C$160)</f>
        <v>3</v>
      </c>
      <c r="U109" t="s">
        <v>1</v>
      </c>
      <c r="W109" s="6" t="str">
        <f>IF(T109&lt;3,"1) 1 à 2 jours",IF(T109&lt;5,"2) 3 à 4 jours",IF(T109=5,"3) 5 jours",IF(T109&lt;=10,"4) 6 à 10 jours",IF(T109&gt;10,"5) plus de 10 jours")))))</f>
        <v>2) 3 à 4 jours</v>
      </c>
      <c r="X109" t="s">
        <v>0</v>
      </c>
      <c r="Z109" s="6">
        <f>M109-L109+1</f>
        <v>3</v>
      </c>
    </row>
    <row r="110" spans="1:27" x14ac:dyDescent="0.3">
      <c r="A110" s="1">
        <v>3683</v>
      </c>
      <c r="B110" s="8"/>
      <c r="C110" s="7" t="str">
        <f>VLOOKUP(A110,'[1]BDD RH'!$A$9:$W$453,16,FALSE)</f>
        <v>Tosca</v>
      </c>
      <c r="D110" s="7" t="str">
        <f>VLOOKUP(A110,'[1]BDD RH'!$A$9:$W$453,4,FALSE)</f>
        <v>t</v>
      </c>
      <c r="E110" s="7" t="str">
        <f>VLOOKUP(A110,'[1]BDD RH'!$A$9:$W$453,3,FALSE)</f>
        <v>F</v>
      </c>
      <c r="F110" s="7">
        <f>DATEDIF((VLOOKUP(A110,'[1]BDD RH'!$A$2:$W$485,7,FALSE)),L110,"y")</f>
        <v>43</v>
      </c>
      <c r="G110" s="7" t="str">
        <f>IF(F110&lt;=20,"&lt;=20",IF(F110&lt;=30,"21/30",IF(F110&lt;=40,"31/40",IF(F110&lt;=50,"41/50",IF(F110&lt;=60,"51/60",IF(F110&gt;60,"61 et plus",FALSE))))))</f>
        <v>41/50</v>
      </c>
      <c r="H110" s="7">
        <f>DATEDIF((VLOOKUP(A110,'[1]BDD RH'!$A$2:$W$485,11,FALSE)),L110,"y")</f>
        <v>24</v>
      </c>
      <c r="I110" s="7" t="str">
        <f>IF(H110&lt;2,"&lt;2",IF(H110&lt;6,"2/5",IF(H110&lt;11,"6/10",IF(H110&lt;16,"11/15",IF(H110&lt;21,"16/20",IF(H110&lt;26,"21/25",IF(H110&gt;25,"26 et plus",FALSE)))))))</f>
        <v>21/25</v>
      </c>
      <c r="J110" s="1" t="s">
        <v>183</v>
      </c>
      <c r="K110" s="1">
        <f>IF($N$19:$N$585&lt;=3,1,IF($N$19:$N$585&lt;=6,2,IF($N$19:$N$585&lt;=9,3,IF($N$19:$N$585&gt;9,4,FALSE))))</f>
        <v>2</v>
      </c>
      <c r="L110" s="4">
        <v>42471</v>
      </c>
      <c r="M110" s="4">
        <v>42482</v>
      </c>
      <c r="N110" s="7">
        <f>MONTH(L110)</f>
        <v>4</v>
      </c>
      <c r="O110" s="7">
        <f>MONTH(M110)</f>
        <v>4</v>
      </c>
      <c r="P110" s="7">
        <f>IF(O110-N110=0,NETWORKDAYS(L110,M110,[1]Congés!$D$2:$D$26),NETWORKDAYS(L110,EOMONTH(L110,0),[1]Congés!$D$2:$D$26))</f>
        <v>10</v>
      </c>
      <c r="Q110" s="7">
        <f>IF(O110-N110=0,0,IF(O110-N110=1,NETWORKDAYS(L110,M110,[1]Congés!$D$2:$D$160)-P110,IF(O110-N110=2,NETWORKDAYS(L110,EOMONTH(L110,1),[1]Congés!$D$2:$D$160)-P110,IF(O110-N110=3,NETWORKDAYS(L110,EOMONTH(L110,1),[1]Congés!$D$2:$D$160)-P110))))</f>
        <v>0</v>
      </c>
      <c r="R110" s="7">
        <f>IF(O110-N110&lt;2,0,IF(O110-N110=2,NETWORKDAYS(L110,M110,[1]Congés!$D$2:$D$160)-Q110-P110,IF(O110-N110=3,NETWORKDAYS(L110,EOMONTH(L110,2),[1]Congés!$D$2:$D$160)-Q110-P110)))</f>
        <v>0</v>
      </c>
      <c r="S110" s="7">
        <f>IF(O110-N110&lt;3,0,NETWORKDAYS(L110,M110,[1]Congés!$D$2:$D$160)-R110-Q110-P110)</f>
        <v>0</v>
      </c>
      <c r="T110" s="7">
        <f>NETWORKDAYS(L110,M110,[1]Congés!C$2:C$160)</f>
        <v>10</v>
      </c>
      <c r="U110" t="s">
        <v>1</v>
      </c>
      <c r="W110" s="6" t="str">
        <f>IF(T110&lt;3,"1) 1 à 2 jours",IF(T110&lt;5,"2) 3 à 4 jours",IF(T110=5,"3) 5 jours",IF(T110&lt;=10,"4) 6 à 10 jours",IF(T110&gt;10,"5) plus de 10 jours")))))</f>
        <v>4) 6 à 10 jours</v>
      </c>
      <c r="X110" t="s">
        <v>0</v>
      </c>
      <c r="Z110" s="6">
        <f>M110-L110+1</f>
        <v>12</v>
      </c>
    </row>
    <row r="111" spans="1:27" x14ac:dyDescent="0.3">
      <c r="A111" s="1">
        <v>3758</v>
      </c>
      <c r="B111" s="8"/>
      <c r="C111" s="7" t="str">
        <f>VLOOKUP(A111,'[1]BDD RH'!$A$9:$W$453,16,FALSE)</f>
        <v>Evercalf</v>
      </c>
      <c r="D111" s="7" t="str">
        <f>VLOOKUP(A111,'[1]BDD RH'!$A$9:$W$453,4,FALSE)</f>
        <v>t</v>
      </c>
      <c r="E111" s="7" t="str">
        <f>VLOOKUP(A111,'[1]BDD RH'!$A$9:$W$453,3,FALSE)</f>
        <v>H</v>
      </c>
      <c r="F111" s="7">
        <f>DATEDIF((VLOOKUP(A111,'[1]BDD RH'!$A$2:$W$485,7,FALSE)),L111,"y")</f>
        <v>39</v>
      </c>
      <c r="G111" s="7" t="str">
        <f>IF(F111&lt;=20,"&lt;=20",IF(F111&lt;=30,"21/30",IF(F111&lt;=40,"31/40",IF(F111&lt;=50,"41/50",IF(F111&lt;=60,"51/60",IF(F111&gt;60,"61 et plus",FALSE))))))</f>
        <v>31/40</v>
      </c>
      <c r="H111" s="7">
        <f>DATEDIF((VLOOKUP(A111,'[1]BDD RH'!$A$2:$W$485,11,FALSE)),L111,"y")</f>
        <v>19</v>
      </c>
      <c r="I111" s="7" t="str">
        <f>IF(H111&lt;2,"&lt;2",IF(H111&lt;6,"2/5",IF(H111&lt;11,"6/10",IF(H111&lt;16,"11/15",IF(H111&lt;21,"16/20",IF(H111&lt;26,"21/25",IF(H111&gt;25,"26 et plus",FALSE)))))))</f>
        <v>16/20</v>
      </c>
      <c r="J111" s="1" t="s">
        <v>182</v>
      </c>
      <c r="K111" s="1">
        <f>IF($N$19:$N$585&lt;=3,1,IF($N$19:$N$585&lt;=6,2,IF($N$19:$N$585&lt;=9,3,IF($N$19:$N$585&gt;9,4,FALSE))))</f>
        <v>1</v>
      </c>
      <c r="L111" s="4">
        <v>42445</v>
      </c>
      <c r="M111" s="4">
        <v>42446</v>
      </c>
      <c r="N111" s="7">
        <f>MONTH(L111)</f>
        <v>3</v>
      </c>
      <c r="O111" s="7">
        <f>MONTH(M111)</f>
        <v>3</v>
      </c>
      <c r="P111" s="7">
        <f>IF(O111-N111=0,NETWORKDAYS(L111,M111,[1]Congés!$D$2:$D$26),NETWORKDAYS(L111,EOMONTH(L111,0),[1]Congés!$D$2:$D$26))</f>
        <v>2</v>
      </c>
      <c r="Q111" s="7">
        <f>IF(O111-N111=0,0,IF(O111-N111=1,NETWORKDAYS(L111,M111,[1]Congés!$D$2:$D$160)-P111,IF(O111-N111=2,NETWORKDAYS(L111,EOMONTH(L111,1),[1]Congés!$D$2:$D$160)-P111,IF(O111-N111=3,NETWORKDAYS(L111,EOMONTH(L111,1),[1]Congés!$D$2:$D$160)-P111))))</f>
        <v>0</v>
      </c>
      <c r="R111" s="7">
        <f>IF(O111-N111&lt;2,0,IF(O111-N111=2,NETWORKDAYS(L111,M111,[1]Congés!$D$2:$D$160)-Q111-P111,IF(O111-N111=3,NETWORKDAYS(L111,EOMONTH(L111,2),[1]Congés!$D$2:$D$160)-Q111-P111)))</f>
        <v>0</v>
      </c>
      <c r="S111" s="7">
        <f>IF(O111-N111&lt;3,0,NETWORKDAYS(L111,M111,[1]Congés!$D$2:$D$160)-R111-Q111-P111)</f>
        <v>0</v>
      </c>
      <c r="T111" s="7">
        <f>NETWORKDAYS(L111,M111,[1]Congés!C$2:C$160)</f>
        <v>2</v>
      </c>
      <c r="U111" t="s">
        <v>1</v>
      </c>
      <c r="W111" s="6" t="str">
        <f>IF(T111&lt;3,"1) 1 à 2 jours",IF(T111&lt;5,"2) 3 à 4 jours",IF(T111=5,"3) 5 jours",IF(T111&lt;=10,"4) 6 à 10 jours",IF(T111&gt;10,"5) plus de 10 jours")))))</f>
        <v>1) 1 à 2 jours</v>
      </c>
      <c r="X111" t="s">
        <v>0</v>
      </c>
      <c r="Z111" s="6">
        <f>M111-L111+1</f>
        <v>2</v>
      </c>
    </row>
    <row r="112" spans="1:27" x14ac:dyDescent="0.3">
      <c r="A112" s="1">
        <v>9454</v>
      </c>
      <c r="B112" s="8"/>
      <c r="C112" s="7" t="str">
        <f>VLOOKUP(A112,'[1]BDD RH'!$A$9:$W$453,16,FALSE)</f>
        <v>Barenia</v>
      </c>
      <c r="D112" s="7" t="str">
        <f>VLOOKUP(A112,'[1]BDD RH'!$A$9:$W$453,4,FALSE)</f>
        <v>t</v>
      </c>
      <c r="E112" s="7" t="str">
        <f>VLOOKUP(A112,'[1]BDD RH'!$A$9:$W$453,3,FALSE)</f>
        <v>F</v>
      </c>
      <c r="F112" s="7">
        <f>DATEDIF((VLOOKUP(A112,'[1]BDD RH'!$A$2:$W$485,7,FALSE)),L112,"y")</f>
        <v>57</v>
      </c>
      <c r="G112" s="7" t="str">
        <f>IF(F112&lt;=20,"&lt;=20",IF(F112&lt;=30,"21/30",IF(F112&lt;=40,"31/40",IF(F112&lt;=50,"41/50",IF(F112&lt;=60,"51/60",IF(F112&gt;60,"61 et plus",FALSE))))))</f>
        <v>51/60</v>
      </c>
      <c r="H112" s="7">
        <f>DATEDIF((VLOOKUP(A112,'[1]BDD RH'!$A$2:$W$485,11,FALSE)),L112,"y")</f>
        <v>16</v>
      </c>
      <c r="I112" s="7" t="str">
        <f>IF(H112&lt;2,"&lt;2",IF(H112&lt;6,"2/5",IF(H112&lt;11,"6/10",IF(H112&lt;16,"11/15",IF(H112&lt;21,"16/20",IF(H112&lt;26,"21/25",IF(H112&gt;25,"26 et plus",FALSE)))))))</f>
        <v>16/20</v>
      </c>
      <c r="J112" s="1" t="s">
        <v>181</v>
      </c>
      <c r="K112" s="1">
        <f>IF($N$19:$N$585&lt;=3,1,IF($N$19:$N$585&lt;=6,2,IF($N$19:$N$585&lt;=9,3,IF($N$19:$N$585&gt;9,4,FALSE))))</f>
        <v>1</v>
      </c>
      <c r="L112" s="4">
        <v>42432</v>
      </c>
      <c r="M112" s="4">
        <v>42434</v>
      </c>
      <c r="N112" s="7">
        <f>MONTH(L112)</f>
        <v>3</v>
      </c>
      <c r="O112" s="7">
        <f>MONTH(M112)</f>
        <v>3</v>
      </c>
      <c r="P112" s="7">
        <f>IF(O112-N112=0,NETWORKDAYS(L112,M112,[1]Congés!$D$2:$D$26),NETWORKDAYS(L112,EOMONTH(L112,0),[1]Congés!$D$2:$D$26))</f>
        <v>2</v>
      </c>
      <c r="Q112" s="7">
        <f>IF(O112-N112=0,0,IF(O112-N112=1,NETWORKDAYS(L112,M112,[1]Congés!$D$2:$D$160)-P112,IF(O112-N112=2,NETWORKDAYS(L112,EOMONTH(L112,1),[1]Congés!$D$2:$D$160)-P112,IF(O112-N112=3,NETWORKDAYS(L112,EOMONTH(L112,1),[1]Congés!$D$2:$D$160)-P112))))</f>
        <v>0</v>
      </c>
      <c r="R112" s="7">
        <f>IF(O112-N112&lt;2,0,IF(O112-N112=2,NETWORKDAYS(L112,M112,[1]Congés!$D$2:$D$160)-Q112-P112,IF(O112-N112=3,NETWORKDAYS(L112,EOMONTH(L112,2),[1]Congés!$D$2:$D$160)-Q112-P112)))</f>
        <v>0</v>
      </c>
      <c r="S112" s="7">
        <f>IF(O112-N112&lt;3,0,NETWORKDAYS(L112,M112,[1]Congés!$D$2:$D$160)-R112-Q112-P112)</f>
        <v>0</v>
      </c>
      <c r="T112" s="7">
        <f>NETWORKDAYS(L112,M112,[1]Congés!C$2:C$160)</f>
        <v>2</v>
      </c>
      <c r="U112" t="s">
        <v>1</v>
      </c>
      <c r="W112" s="6" t="str">
        <f>IF(T112&lt;3,"1) 1 à 2 jours",IF(T112&lt;5,"2) 3 à 4 jours",IF(T112=5,"3) 5 jours",IF(T112&lt;=10,"4) 6 à 10 jours",IF(T112&gt;10,"5) plus de 10 jours")))))</f>
        <v>1) 1 à 2 jours</v>
      </c>
      <c r="X112" t="s">
        <v>0</v>
      </c>
      <c r="Z112" s="6">
        <f>M112-L112+1</f>
        <v>3</v>
      </c>
    </row>
    <row r="113" spans="1:27" x14ac:dyDescent="0.3">
      <c r="A113" s="1">
        <v>15849</v>
      </c>
      <c r="B113" s="8"/>
      <c r="C113" s="7" t="str">
        <f>VLOOKUP(A113,'[1]BDD RH'!$A$9:$W$453,16,FALSE)</f>
        <v>Fjord</v>
      </c>
      <c r="D113" s="7" t="str">
        <f>VLOOKUP(A113,'[1]BDD RH'!$A$9:$W$453,4,FALSE)</f>
        <v>t</v>
      </c>
      <c r="E113" s="7" t="str">
        <f>VLOOKUP(A113,'[1]BDD RH'!$A$9:$W$453,3,FALSE)</f>
        <v>F</v>
      </c>
      <c r="F113" s="7">
        <f>DATEDIF((VLOOKUP(A113,'[1]BDD RH'!$A$2:$W$485,7,FALSE)),L113,"y")</f>
        <v>30</v>
      </c>
      <c r="G113" s="7" t="str">
        <f>IF(F113&lt;=20,"&lt;=20",IF(F113&lt;=30,"21/30",IF(F113&lt;=40,"31/40",IF(F113&lt;=50,"41/50",IF(F113&lt;=60,"51/60",IF(F113&gt;60,"61 et plus",FALSE))))))</f>
        <v>21/30</v>
      </c>
      <c r="H113" s="7">
        <f>DATEDIF((VLOOKUP(A113,'[1]BDD RH'!$A$2:$W$485,11,FALSE)),L113,"y")</f>
        <v>10</v>
      </c>
      <c r="I113" s="7" t="str">
        <f>IF(H113&lt;2,"&lt;2",IF(H113&lt;6,"2/5",IF(H113&lt;11,"6/10",IF(H113&lt;16,"11/15",IF(H113&lt;21,"16/20",IF(H113&lt;26,"21/25",IF(H113&gt;25,"26 et plus",FALSE)))))))</f>
        <v>6/10</v>
      </c>
      <c r="J113" s="1" t="s">
        <v>180</v>
      </c>
      <c r="K113" s="1">
        <f>IF($N$19:$N$585&lt;=3,1,IF($N$19:$N$585&lt;=6,2,IF($N$19:$N$585&lt;=9,3,IF($N$19:$N$585&gt;9,4,FALSE))))</f>
        <v>1</v>
      </c>
      <c r="L113" s="4">
        <v>42410</v>
      </c>
      <c r="M113" s="4">
        <v>42411</v>
      </c>
      <c r="N113" s="7">
        <f>MONTH(L113)</f>
        <v>2</v>
      </c>
      <c r="O113" s="7">
        <f>MONTH(M113)</f>
        <v>2</v>
      </c>
      <c r="P113" s="7">
        <f>IF(O113-N113=0,NETWORKDAYS(L113,M113,[1]Congés!$D$2:$D$26),NETWORKDAYS(L113,EOMONTH(L113,0),[1]Congés!$D$2:$D$26))</f>
        <v>2</v>
      </c>
      <c r="Q113" s="7">
        <f>IF(O113-N113=0,0,IF(O113-N113=1,NETWORKDAYS(L113,M113,[1]Congés!$D$2:$D$160)-P113,IF(O113-N113=2,NETWORKDAYS(L113,EOMONTH(L113,1),[1]Congés!$D$2:$D$160)-P113,IF(O113-N113=3,NETWORKDAYS(L113,EOMONTH(L113,1),[1]Congés!$D$2:$D$160)-P113))))</f>
        <v>0</v>
      </c>
      <c r="R113" s="7">
        <f>IF(O113-N113&lt;2,0,IF(O113-N113=2,NETWORKDAYS(L113,M113,[1]Congés!$D$2:$D$160)-Q113-P113,IF(O113-N113=3,NETWORKDAYS(L113,EOMONTH(L113,2),[1]Congés!$D$2:$D$160)-Q113-P113)))</f>
        <v>0</v>
      </c>
      <c r="S113" s="7">
        <f>IF(O113-N113&lt;3,0,NETWORKDAYS(L113,M113,[1]Congés!$D$2:$D$160)-R113-Q113-P113)</f>
        <v>0</v>
      </c>
      <c r="T113" s="7">
        <f>NETWORKDAYS(L113,M113,[1]Congés!C$2:C$160)</f>
        <v>2</v>
      </c>
      <c r="U113" t="s">
        <v>1</v>
      </c>
      <c r="W113" s="6" t="str">
        <f>IF(T113&lt;3,"1) 1 à 2 jours",IF(T113&lt;5,"2) 3 à 4 jours",IF(T113=5,"3) 5 jours",IF(T113&lt;=10,"4) 6 à 10 jours",IF(T113&gt;10,"5) plus de 10 jours")))))</f>
        <v>1) 1 à 2 jours</v>
      </c>
      <c r="X113" t="s">
        <v>0</v>
      </c>
      <c r="Z113" s="6">
        <f>M113-L113+1</f>
        <v>2</v>
      </c>
    </row>
    <row r="114" spans="1:27" x14ac:dyDescent="0.3">
      <c r="A114" s="1">
        <v>15849</v>
      </c>
      <c r="B114" s="8"/>
      <c r="C114" s="7" t="str">
        <f>VLOOKUP(A114,'[1]BDD RH'!$A$9:$W$453,16,FALSE)</f>
        <v>Fjord</v>
      </c>
      <c r="D114" s="7" t="str">
        <f>VLOOKUP(A114,'[1]BDD RH'!$A$9:$W$453,4,FALSE)</f>
        <v>t</v>
      </c>
      <c r="E114" s="7" t="str">
        <f>VLOOKUP(A114,'[1]BDD RH'!$A$9:$W$453,3,FALSE)</f>
        <v>F</v>
      </c>
      <c r="F114" s="7">
        <f>DATEDIF((VLOOKUP(A114,'[1]BDD RH'!$A$2:$W$485,7,FALSE)),L114,"y")</f>
        <v>30</v>
      </c>
      <c r="G114" s="7" t="str">
        <f>IF(F114&lt;=20,"&lt;=20",IF(F114&lt;=30,"21/30",IF(F114&lt;=40,"31/40",IF(F114&lt;=50,"41/50",IF(F114&lt;=60,"51/60",IF(F114&gt;60,"61 et plus",FALSE))))))</f>
        <v>21/30</v>
      </c>
      <c r="H114" s="7">
        <f>DATEDIF((VLOOKUP(A114,'[1]BDD RH'!$A$2:$W$485,11,FALSE)),L114,"y")</f>
        <v>11</v>
      </c>
      <c r="I114" s="7" t="str">
        <f>IF(H114&lt;2,"&lt;2",IF(H114&lt;6,"2/5",IF(H114&lt;11,"6/10",IF(H114&lt;16,"11/15",IF(H114&lt;21,"16/20",IF(H114&lt;26,"21/25",IF(H114&gt;25,"26 et plus",FALSE)))))))</f>
        <v>11/15</v>
      </c>
      <c r="J114" s="1" t="s">
        <v>179</v>
      </c>
      <c r="K114" s="1">
        <f>IF($N$19:$N$585&lt;=3,1,IF($N$19:$N$585&lt;=6,2,IF($N$19:$N$585&lt;=9,3,IF($N$19:$N$585&gt;9,4,FALSE))))</f>
        <v>1</v>
      </c>
      <c r="L114" s="4">
        <v>42443</v>
      </c>
      <c r="M114" s="4">
        <v>42444</v>
      </c>
      <c r="N114" s="7">
        <f>MONTH(L114)</f>
        <v>3</v>
      </c>
      <c r="O114" s="7">
        <f>MONTH(M114)</f>
        <v>3</v>
      </c>
      <c r="P114" s="7">
        <f>IF(O114-N114=0,NETWORKDAYS(L114,M114,[1]Congés!$D$2:$D$26),NETWORKDAYS(L114,EOMONTH(L114,0),[1]Congés!$D$2:$D$26))</f>
        <v>2</v>
      </c>
      <c r="Q114" s="7">
        <f>IF(O114-N114=0,0,IF(O114-N114=1,NETWORKDAYS(L114,M114,[1]Congés!$D$2:$D$160)-P114,IF(O114-N114=2,NETWORKDAYS(L114,EOMONTH(L114,1),[1]Congés!$D$2:$D$160)-P114,IF(O114-N114=3,NETWORKDAYS(L114,EOMONTH(L114,1),[1]Congés!$D$2:$D$160)-P114))))</f>
        <v>0</v>
      </c>
      <c r="R114" s="7">
        <f>IF(O114-N114&lt;2,0,IF(O114-N114=2,NETWORKDAYS(L114,M114,[1]Congés!$D$2:$D$160)-Q114-P114,IF(O114-N114=3,NETWORKDAYS(L114,EOMONTH(L114,2),[1]Congés!$D$2:$D$160)-Q114-P114)))</f>
        <v>0</v>
      </c>
      <c r="S114" s="7">
        <f>IF(O114-N114&lt;3,0,NETWORKDAYS(L114,M114,[1]Congés!$D$2:$D$160)-R114-Q114-P114)</f>
        <v>0</v>
      </c>
      <c r="T114" s="7">
        <f>NETWORKDAYS(L114,M114,[1]Congés!C$2:C$160)</f>
        <v>2</v>
      </c>
      <c r="U114" t="s">
        <v>1</v>
      </c>
      <c r="W114" s="6" t="str">
        <f>IF(T114&lt;3,"1) 1 à 2 jours",IF(T114&lt;5,"2) 3 à 4 jours",IF(T114=5,"3) 5 jours",IF(T114&lt;=10,"4) 6 à 10 jours",IF(T114&gt;10,"5) plus de 10 jours")))))</f>
        <v>1) 1 à 2 jours</v>
      </c>
      <c r="X114" t="s">
        <v>0</v>
      </c>
      <c r="Z114" s="6">
        <f>M114-L114+1</f>
        <v>2</v>
      </c>
    </row>
    <row r="115" spans="1:27" x14ac:dyDescent="0.3">
      <c r="A115" s="1">
        <v>15849</v>
      </c>
      <c r="B115" s="8"/>
      <c r="C115" s="7" t="str">
        <f>VLOOKUP(A115,'[1]BDD RH'!$A$9:$W$453,16,FALSE)</f>
        <v>Fjord</v>
      </c>
      <c r="D115" s="7" t="str">
        <f>VLOOKUP(A115,'[1]BDD RH'!$A$9:$W$453,4,FALSE)</f>
        <v>t</v>
      </c>
      <c r="E115" s="7" t="str">
        <f>VLOOKUP(A115,'[1]BDD RH'!$A$9:$W$453,3,FALSE)</f>
        <v>F</v>
      </c>
      <c r="F115" s="7">
        <f>DATEDIF((VLOOKUP(A115,'[1]BDD RH'!$A$2:$W$485,7,FALSE)),L115,"y")</f>
        <v>30</v>
      </c>
      <c r="G115" s="7" t="str">
        <f>IF(F115&lt;=20,"&lt;=20",IF(F115&lt;=30,"21/30",IF(F115&lt;=40,"31/40",IF(F115&lt;=50,"41/50",IF(F115&lt;=60,"51/60",IF(F115&gt;60,"61 et plus",FALSE))))))</f>
        <v>21/30</v>
      </c>
      <c r="H115" s="7">
        <f>DATEDIF((VLOOKUP(A115,'[1]BDD RH'!$A$2:$W$485,11,FALSE)),L115,"y")</f>
        <v>11</v>
      </c>
      <c r="I115" s="7" t="str">
        <f>IF(H115&lt;2,"&lt;2",IF(H115&lt;6,"2/5",IF(H115&lt;11,"6/10",IF(H115&lt;16,"11/15",IF(H115&lt;21,"16/20",IF(H115&lt;26,"21/25",IF(H115&gt;25,"26 et plus",FALSE)))))))</f>
        <v>11/15</v>
      </c>
      <c r="J115" s="1" t="s">
        <v>178</v>
      </c>
      <c r="K115" s="1">
        <f>IF($N$19:$N$585&lt;=3,1,IF($N$19:$N$585&lt;=6,2,IF($N$19:$N$585&lt;=9,3,IF($N$19:$N$585&gt;9,4,FALSE))))</f>
        <v>2</v>
      </c>
      <c r="L115" s="4">
        <v>42472</v>
      </c>
      <c r="M115" s="4">
        <v>42477</v>
      </c>
      <c r="N115" s="7">
        <f>MONTH(L115)</f>
        <v>4</v>
      </c>
      <c r="O115" s="7">
        <f>MONTH(M115)</f>
        <v>4</v>
      </c>
      <c r="P115" s="7">
        <f>IF(O115-N115=0,NETWORKDAYS(L115,M115,[1]Congés!$D$2:$D$26),NETWORKDAYS(L115,EOMONTH(L115,0),[1]Congés!$D$2:$D$26))</f>
        <v>4</v>
      </c>
      <c r="Q115" s="7">
        <f>IF(O115-N115=0,0,IF(O115-N115=1,NETWORKDAYS(L115,M115,[1]Congés!$D$2:$D$160)-P115,IF(O115-N115=2,NETWORKDAYS(L115,EOMONTH(L115,1),[1]Congés!$D$2:$D$160)-P115,IF(O115-N115=3,NETWORKDAYS(L115,EOMONTH(L115,1),[1]Congés!$D$2:$D$160)-P115))))</f>
        <v>0</v>
      </c>
      <c r="R115" s="7">
        <f>IF(O115-N115&lt;2,0,IF(O115-N115=2,NETWORKDAYS(L115,M115,[1]Congés!$D$2:$D$160)-Q115-P115,IF(O115-N115=3,NETWORKDAYS(L115,EOMONTH(L115,2),[1]Congés!$D$2:$D$160)-Q115-P115)))</f>
        <v>0</v>
      </c>
      <c r="S115" s="7">
        <f>IF(O115-N115&lt;3,0,NETWORKDAYS(L115,M115,[1]Congés!$D$2:$D$160)-R115-Q115-P115)</f>
        <v>0</v>
      </c>
      <c r="T115" s="7">
        <f>NETWORKDAYS(L115,M115,[1]Congés!C$2:C$160)</f>
        <v>4</v>
      </c>
      <c r="U115" t="s">
        <v>1</v>
      </c>
      <c r="W115" s="6" t="str">
        <f>IF(T115&lt;3,"1) 1 à 2 jours",IF(T115&lt;5,"2) 3 à 4 jours",IF(T115=5,"3) 5 jours",IF(T115&lt;=10,"4) 6 à 10 jours",IF(T115&gt;10,"5) plus de 10 jours")))))</f>
        <v>2) 3 à 4 jours</v>
      </c>
      <c r="X115" t="s">
        <v>0</v>
      </c>
      <c r="Z115" s="6">
        <f>M115-L115+1</f>
        <v>6</v>
      </c>
    </row>
    <row r="116" spans="1:27" x14ac:dyDescent="0.3">
      <c r="A116" s="1">
        <v>15849</v>
      </c>
      <c r="B116" s="8"/>
      <c r="C116" s="7" t="str">
        <f>VLOOKUP(A116,'[1]BDD RH'!$A$9:$W$453,16,FALSE)</f>
        <v>Fjord</v>
      </c>
      <c r="D116" s="7" t="str">
        <f>VLOOKUP(A116,'[1]BDD RH'!$A$9:$W$453,4,FALSE)</f>
        <v>t</v>
      </c>
      <c r="E116" s="7" t="str">
        <f>VLOOKUP(A116,'[1]BDD RH'!$A$9:$W$453,3,FALSE)</f>
        <v>F</v>
      </c>
      <c r="F116" s="7">
        <f>DATEDIF((VLOOKUP(A116,'[1]BDD RH'!$A$2:$W$485,7,FALSE)),L116,"y")</f>
        <v>30</v>
      </c>
      <c r="G116" s="7" t="str">
        <f>IF(F116&lt;=20,"&lt;=20",IF(F116&lt;=30,"21/30",IF(F116&lt;=40,"31/40",IF(F116&lt;=50,"41/50",IF(F116&lt;=60,"51/60",IF(F116&gt;60,"61 et plus",FALSE))))))</f>
        <v>21/30</v>
      </c>
      <c r="H116" s="7">
        <f>DATEDIF((VLOOKUP(A116,'[1]BDD RH'!$A$2:$W$485,11,FALSE)),L116,"y")</f>
        <v>11</v>
      </c>
      <c r="I116" s="7" t="str">
        <f>IF(H116&lt;2,"&lt;2",IF(H116&lt;6,"2/5",IF(H116&lt;11,"6/10",IF(H116&lt;16,"11/15",IF(H116&lt;21,"16/20",IF(H116&lt;26,"21/25",IF(H116&gt;25,"26 et plus",FALSE)))))))</f>
        <v>11/15</v>
      </c>
      <c r="J116" s="1" t="s">
        <v>177</v>
      </c>
      <c r="K116" s="1">
        <f>IF($N$19:$N$585&lt;=3,1,IF($N$19:$N$585&lt;=6,2,IF($N$19:$N$585&lt;=9,3,IF($N$19:$N$585&gt;9,4,FALSE))))</f>
        <v>2</v>
      </c>
      <c r="L116" s="4">
        <v>42485</v>
      </c>
      <c r="M116" s="4">
        <v>42490</v>
      </c>
      <c r="N116" s="7">
        <f>MONTH(L116)</f>
        <v>4</v>
      </c>
      <c r="O116" s="7">
        <f>MONTH(M116)</f>
        <v>4</v>
      </c>
      <c r="P116" s="7">
        <f>IF(O116-N116=0,NETWORKDAYS(L116,M116,[1]Congés!$D$2:$D$26),NETWORKDAYS(L116,EOMONTH(L116,0),[1]Congés!$D$2:$D$26))</f>
        <v>5</v>
      </c>
      <c r="Q116" s="7">
        <f>IF(O116-N116=0,0,IF(O116-N116=1,NETWORKDAYS(L116,M116,[1]Congés!$D$2:$D$160)-P116,IF(O116-N116=2,NETWORKDAYS(L116,EOMONTH(L116,1),[1]Congés!$D$2:$D$160)-P116,IF(O116-N116=3,NETWORKDAYS(L116,EOMONTH(L116,1),[1]Congés!$D$2:$D$160)-P116))))</f>
        <v>0</v>
      </c>
      <c r="R116" s="7">
        <f>IF(O116-N116&lt;2,0,IF(O116-N116=2,NETWORKDAYS(L116,M116,[1]Congés!$D$2:$D$160)-Q116-P116,IF(O116-N116=3,NETWORKDAYS(L116,EOMONTH(L116,2),[1]Congés!$D$2:$D$160)-Q116-P116)))</f>
        <v>0</v>
      </c>
      <c r="S116" s="7">
        <f>IF(O116-N116&lt;3,0,NETWORKDAYS(L116,M116,[1]Congés!$D$2:$D$160)-R116-Q116-P116)</f>
        <v>0</v>
      </c>
      <c r="T116" s="7">
        <f>NETWORKDAYS(L116,M116,[1]Congés!C$2:C$160)</f>
        <v>5</v>
      </c>
      <c r="U116" t="s">
        <v>1</v>
      </c>
      <c r="W116" s="6" t="str">
        <f>IF(T116&lt;3,"1) 1 à 2 jours",IF(T116&lt;5,"2) 3 à 4 jours",IF(T116=5,"3) 5 jours",IF(T116&lt;=10,"4) 6 à 10 jours",IF(T116&gt;10,"5) plus de 10 jours")))))</f>
        <v>3) 5 jours</v>
      </c>
      <c r="X116" t="s">
        <v>0</v>
      </c>
      <c r="Z116" s="6">
        <f>M116-L116+1</f>
        <v>6</v>
      </c>
    </row>
    <row r="117" spans="1:27" x14ac:dyDescent="0.3">
      <c r="A117" s="12">
        <v>3862</v>
      </c>
      <c r="B117" s="15"/>
      <c r="C117" s="13" t="str">
        <f>VLOOKUP(A117,'[1]BDD RH'!$A$9:$W$453,16,FALSE)</f>
        <v>squpport table</v>
      </c>
      <c r="D117" s="13" t="str">
        <f>VLOOKUP(A117,'[1]BDD RH'!$A$9:$W$453,4,FALSE)</f>
        <v>s</v>
      </c>
      <c r="E117" s="13" t="str">
        <f>VLOOKUP(A117,'[1]BDD RH'!$A$9:$W$453,3,FALSE)</f>
        <v>F</v>
      </c>
      <c r="F117" s="13">
        <f>DATEDIF((VLOOKUP(A117,'[1]BDD RH'!$A$2:$W$485,7,FALSE)),L117,"y")</f>
        <v>51</v>
      </c>
      <c r="G117" s="13" t="str">
        <f>IF(F117&lt;=20,"&lt;=20",IF(F117&lt;=30,"21/30",IF(F117&lt;=40,"31/40",IF(F117&lt;=50,"41/50",IF(F117&lt;=60,"51/60",IF(F117&gt;60,"61 et plus",FALSE))))))</f>
        <v>51/60</v>
      </c>
      <c r="H117" s="13">
        <f>DATEDIF((VLOOKUP(A117,'[1]BDD RH'!$A$2:$W$485,11,FALSE)),L117,"y")</f>
        <v>24</v>
      </c>
      <c r="I117" s="13" t="str">
        <f>IF(H117&lt;2,"&lt;2",IF(H117&lt;6,"2/5",IF(H117&lt;11,"6/10",IF(H117&lt;16,"11/15",IF(H117&lt;21,"16/20",IF(H117&lt;26,"21/25",IF(H117&gt;25,"26 et plus",FALSE)))))))</f>
        <v>21/25</v>
      </c>
      <c r="J117" s="12"/>
      <c r="K117" s="1">
        <f>IF($N$19:$N$585&lt;=3,1,IF($N$19:$N$585&lt;=6,2,IF($N$19:$N$585&lt;=9,3,IF($N$19:$N$585&gt;9,4,FALSE))))</f>
        <v>1</v>
      </c>
      <c r="L117" s="14">
        <v>42370</v>
      </c>
      <c r="M117" s="14">
        <v>42397</v>
      </c>
      <c r="N117" s="13">
        <f>MONTH(L117)</f>
        <v>1</v>
      </c>
      <c r="O117" s="13">
        <f>MONTH(M117)</f>
        <v>1</v>
      </c>
      <c r="P117" s="13">
        <f>IF(O117-N117=0,NETWORKDAYS(L117,M117,[1]Congés!$D$2:$D$26),NETWORKDAYS(L117,EOMONTH(L117,0),[1]Congés!$D$2:$D$26))</f>
        <v>20</v>
      </c>
      <c r="Q117" s="13">
        <f>IF(O117-N117=0,0,IF(O117-N117=1,NETWORKDAYS(L117,M117,[1]Congés!$D$2:$D$160)-P117,IF(O117-N117=2,NETWORKDAYS(L117,EOMONTH(L117,1),[1]Congés!$D$2:$D$160)-P117,IF(O117-N117=3,NETWORKDAYS(L117,EOMONTH(L117,1),[1]Congés!$D$2:$D$160)-P117))))</f>
        <v>0</v>
      </c>
      <c r="R117" s="13">
        <f>IF(O117-N117&lt;2,0,IF(O117-N117=2,NETWORKDAYS(L117,M117,[1]Congés!$D$2:$D$160)-Q117-P117,IF(O117-N117=3,NETWORKDAYS(L117,EOMONTH(L117,2),[1]Congés!$D$2:$D$160)-Q117-P117)))</f>
        <v>0</v>
      </c>
      <c r="S117" s="13">
        <f>IF(O117-N117&lt;3,0,NETWORKDAYS(L117,M117,[1]Congés!$D$2:$D$160)-R117-Q117-P117)</f>
        <v>0</v>
      </c>
      <c r="T117" s="13">
        <f>NETWORKDAYS(L117,M117,[1]Congés!C$2:C$160)</f>
        <v>19</v>
      </c>
      <c r="U117" s="12" t="s">
        <v>14</v>
      </c>
      <c r="V117" s="11">
        <v>42309</v>
      </c>
      <c r="W117" s="10" t="str">
        <f>IF(T117&lt;3,"1) 1 à 2 jours",IF(T117&lt;5,"2) 3 à 4 jours",IF(T117=5,"3) 5 jours",IF(T117&lt;=10,"4) 6 à 10 jours",IF(T117&gt;10,"5) plus de 10 jours")))))</f>
        <v>5) plus de 10 jours</v>
      </c>
      <c r="X117" s="9"/>
      <c r="Y117" s="9"/>
      <c r="Z117" s="10">
        <f>M117-L117+1</f>
        <v>28</v>
      </c>
      <c r="AA117" s="9"/>
    </row>
    <row r="118" spans="1:27" x14ac:dyDescent="0.3">
      <c r="A118" s="1">
        <v>3862</v>
      </c>
      <c r="B118" s="8"/>
      <c r="C118" s="7" t="str">
        <f>VLOOKUP(A118,'[1]BDD RH'!$A$9:$W$453,16,FALSE)</f>
        <v>squpport table</v>
      </c>
      <c r="D118" s="7" t="str">
        <f>VLOOKUP(A118,'[1]BDD RH'!$A$9:$W$453,4,FALSE)</f>
        <v>s</v>
      </c>
      <c r="E118" s="7" t="str">
        <f>VLOOKUP(A118,'[1]BDD RH'!$A$9:$W$453,3,FALSE)</f>
        <v>F</v>
      </c>
      <c r="F118" s="7">
        <f>DATEDIF((VLOOKUP(A118,'[1]BDD RH'!$A$2:$W$485,7,FALSE)),L118,"y")</f>
        <v>51</v>
      </c>
      <c r="G118" s="7" t="str">
        <f>IF(F118&lt;=20,"&lt;=20",IF(F118&lt;=30,"21/30",IF(F118&lt;=40,"31/40",IF(F118&lt;=50,"41/50",IF(F118&lt;=60,"51/60",IF(F118&gt;60,"61 et plus",FALSE))))))</f>
        <v>51/60</v>
      </c>
      <c r="H118" s="7">
        <f>DATEDIF((VLOOKUP(A118,'[1]BDD RH'!$A$2:$W$485,11,FALSE)),L118,"y")</f>
        <v>24</v>
      </c>
      <c r="I118" s="7" t="str">
        <f>IF(H118&lt;2,"&lt;2",IF(H118&lt;6,"2/5",IF(H118&lt;11,"6/10",IF(H118&lt;16,"11/15",IF(H118&lt;21,"16/20",IF(H118&lt;26,"21/25",IF(H118&gt;25,"26 et plus",FALSE)))))))</f>
        <v>21/25</v>
      </c>
      <c r="J118" s="1" t="s">
        <v>176</v>
      </c>
      <c r="K118" s="1">
        <f>IF($N$19:$N$585&lt;=3,1,IF($N$19:$N$585&lt;=6,2,IF($N$19:$N$585&lt;=9,3,IF($N$19:$N$585&gt;9,4,FALSE))))</f>
        <v>1</v>
      </c>
      <c r="L118" s="4">
        <v>42398</v>
      </c>
      <c r="M118" s="4">
        <v>42398</v>
      </c>
      <c r="N118" s="7">
        <f>MONTH(L118)</f>
        <v>1</v>
      </c>
      <c r="O118" s="7">
        <f>MONTH(M118)</f>
        <v>1</v>
      </c>
      <c r="P118" s="7">
        <f>IF(O118-N118=0,NETWORKDAYS(L118,M118,[1]Congés!$D$2:$D$26),NETWORKDAYS(L118,EOMONTH(L118,0),[1]Congés!$D$2:$D$26))</f>
        <v>1</v>
      </c>
      <c r="Q118" s="7">
        <f>IF(O118-N118=0,0,IF(O118-N118=1,NETWORKDAYS(L118,M118,[1]Congés!$D$2:$D$160)-P118,IF(O118-N118=2,NETWORKDAYS(L118,EOMONTH(L118,1),[1]Congés!$D$2:$D$160)-P118,IF(O118-N118=3,NETWORKDAYS(L118,EOMONTH(L118,1),[1]Congés!$D$2:$D$160)-P118))))</f>
        <v>0</v>
      </c>
      <c r="R118" s="7">
        <f>IF(O118-N118&lt;2,0,IF(O118-N118=2,NETWORKDAYS(L118,M118,[1]Congés!$D$2:$D$160)-Q118-P118,IF(O118-N118=3,NETWORKDAYS(L118,EOMONTH(L118,2),[1]Congés!$D$2:$D$160)-Q118-P118)))</f>
        <v>0</v>
      </c>
      <c r="S118" s="7">
        <f>IF(O118-N118&lt;3,0,NETWORKDAYS(L118,M118,[1]Congés!$D$2:$D$160)-R118-Q118-P118)</f>
        <v>0</v>
      </c>
      <c r="T118" s="7">
        <f>NETWORKDAYS(L118,M118,[1]Congés!C$2:C$160)</f>
        <v>1</v>
      </c>
      <c r="U118" t="s">
        <v>1</v>
      </c>
      <c r="W118" s="6" t="str">
        <f>IF(T118&lt;3,"1) 1 à 2 jours",IF(T118&lt;5,"2) 3 à 4 jours",IF(T118=5,"3) 5 jours",IF(T118&lt;=10,"4) 6 à 10 jours",IF(T118&gt;10,"5) plus de 10 jours")))))</f>
        <v>1) 1 à 2 jours</v>
      </c>
      <c r="X118" t="s">
        <v>0</v>
      </c>
      <c r="Z118" s="6">
        <f>M118-L118+1</f>
        <v>1</v>
      </c>
    </row>
    <row r="119" spans="1:27" x14ac:dyDescent="0.3">
      <c r="A119" s="1">
        <v>3862</v>
      </c>
      <c r="B119" s="8"/>
      <c r="C119" s="7" t="str">
        <f>VLOOKUP(A119,'[1]BDD RH'!$A$9:$W$453,16,FALSE)</f>
        <v>squpport table</v>
      </c>
      <c r="D119" s="7" t="str">
        <f>VLOOKUP(A119,'[1]BDD RH'!$A$9:$W$453,4,FALSE)</f>
        <v>s</v>
      </c>
      <c r="E119" s="7" t="str">
        <f>VLOOKUP(A119,'[1]BDD RH'!$A$9:$W$453,3,FALSE)</f>
        <v>F</v>
      </c>
      <c r="F119" s="7">
        <f>DATEDIF((VLOOKUP(A119,'[1]BDD RH'!$A$2:$W$485,7,FALSE)),L119,"y")</f>
        <v>51</v>
      </c>
      <c r="G119" s="7" t="str">
        <f>IF(F119&lt;=20,"&lt;=20",IF(F119&lt;=30,"21/30",IF(F119&lt;=40,"31/40",IF(F119&lt;=50,"41/50",IF(F119&lt;=60,"51/60",IF(F119&gt;60,"61 et plus",FALSE))))))</f>
        <v>51/60</v>
      </c>
      <c r="H119" s="7">
        <f>DATEDIF((VLOOKUP(A119,'[1]BDD RH'!$A$2:$W$485,11,FALSE)),L119,"y")</f>
        <v>24</v>
      </c>
      <c r="I119" s="7" t="str">
        <f>IF(H119&lt;2,"&lt;2",IF(H119&lt;6,"2/5",IF(H119&lt;11,"6/10",IF(H119&lt;16,"11/15",IF(H119&lt;21,"16/20",IF(H119&lt;26,"21/25",IF(H119&gt;25,"26 et plus",FALSE)))))))</f>
        <v>21/25</v>
      </c>
      <c r="K119" s="1">
        <f>IF($N$19:$N$585&lt;=3,1,IF($N$19:$N$585&lt;=6,2,IF($N$19:$N$585&lt;=9,3,IF($N$19:$N$585&gt;9,4,FALSE))))</f>
        <v>1</v>
      </c>
      <c r="L119" s="4">
        <v>42399</v>
      </c>
      <c r="M119" s="4">
        <v>42421</v>
      </c>
      <c r="N119" s="7">
        <f>MONTH(L119)</f>
        <v>1</v>
      </c>
      <c r="O119" s="7">
        <f>MONTH(M119)</f>
        <v>2</v>
      </c>
      <c r="P119" s="7">
        <f>IF(O119-N119=0,NETWORKDAYS(L119,M119,[1]Congés!$D$2:$D$26),NETWORKDAYS(L119,EOMONTH(L119,0),[1]Congés!$D$2:$D$26))</f>
        <v>0</v>
      </c>
      <c r="Q119" s="7">
        <f>IF(O119-N119=0,0,IF(O119-N119=1,NETWORKDAYS(L119,M119,[1]Congés!$D$2:$D$160)-P119,IF(O119-N119=2,NETWORKDAYS(L119,EOMONTH(L119,1),[1]Congés!$D$2:$D$160)-P119,IF(O119-N119=3,NETWORKDAYS(L119,EOMONTH(L119,1),[1]Congés!$D$2:$D$160)-P119))))</f>
        <v>15</v>
      </c>
      <c r="R119" s="7">
        <f>IF(O119-N119&lt;2,0,IF(O119-N119=2,NETWORKDAYS(L119,M119,[1]Congés!$D$2:$D$160)-Q119-P119,IF(O119-N119=3,NETWORKDAYS(L119,EOMONTH(L119,2),[1]Congés!$D$2:$D$160)-Q119-P119)))</f>
        <v>0</v>
      </c>
      <c r="S119" s="7">
        <f>IF(O119-N119&lt;3,0,NETWORKDAYS(L119,M119,[1]Congés!$D$2:$D$160)-R119-Q119-P119)</f>
        <v>0</v>
      </c>
      <c r="T119" s="7">
        <f>NETWORKDAYS(L119,M119,[1]Congés!C$2:C$160)</f>
        <v>15</v>
      </c>
      <c r="U119" t="s">
        <v>14</v>
      </c>
      <c r="W119" s="6" t="str">
        <f>IF(T119&lt;3,"1) 1 à 2 jours",IF(T119&lt;5,"2) 3 à 4 jours",IF(T119=5,"3) 5 jours",IF(T119&lt;=10,"4) 6 à 10 jours",IF(T119&gt;10,"5) plus de 10 jours")))))</f>
        <v>5) plus de 10 jours</v>
      </c>
      <c r="X119"/>
      <c r="Z119" s="6">
        <f>M119-L119+1</f>
        <v>23</v>
      </c>
    </row>
    <row r="120" spans="1:27" x14ac:dyDescent="0.3">
      <c r="A120" s="1">
        <v>3862</v>
      </c>
      <c r="B120" s="8"/>
      <c r="C120" s="7" t="str">
        <f>VLOOKUP(A120,'[1]BDD RH'!$A$9:$W$453,16,FALSE)</f>
        <v>squpport table</v>
      </c>
      <c r="D120" s="7" t="str">
        <f>VLOOKUP(A120,'[1]BDD RH'!$A$9:$W$453,4,FALSE)</f>
        <v>s</v>
      </c>
      <c r="E120" s="7" t="str">
        <f>VLOOKUP(A120,'[1]BDD RH'!$A$9:$W$453,3,FALSE)</f>
        <v>F</v>
      </c>
      <c r="F120" s="7">
        <f>DATEDIF((VLOOKUP(A120,'[1]BDD RH'!$A$2:$W$485,7,FALSE)),L120,"y")</f>
        <v>51</v>
      </c>
      <c r="G120" s="7" t="str">
        <f>IF(F120&lt;=20,"&lt;=20",IF(F120&lt;=30,"21/30",IF(F120&lt;=40,"31/40",IF(F120&lt;=50,"41/50",IF(F120&lt;=60,"51/60",IF(F120&gt;60,"61 et plus",FALSE))))))</f>
        <v>51/60</v>
      </c>
      <c r="H120" s="7">
        <f>DATEDIF((VLOOKUP(A120,'[1]BDD RH'!$A$2:$W$485,11,FALSE)),L120,"y")</f>
        <v>24</v>
      </c>
      <c r="I120" s="7" t="str">
        <f>IF(H120&lt;2,"&lt;2",IF(H120&lt;6,"2/5",IF(H120&lt;11,"6/10",IF(H120&lt;16,"11/15",IF(H120&lt;21,"16/20",IF(H120&lt;26,"21/25",IF(H120&gt;25,"26 et plus",FALSE)))))))</f>
        <v>21/25</v>
      </c>
      <c r="J120" s="1" t="s">
        <v>175</v>
      </c>
      <c r="K120" s="1">
        <f>IF($N$19:$N$585&lt;=3,1,IF($N$19:$N$585&lt;=6,2,IF($N$19:$N$585&lt;=9,3,IF($N$19:$N$585&gt;9,4,FALSE))))</f>
        <v>1</v>
      </c>
      <c r="L120" s="4">
        <v>42422</v>
      </c>
      <c r="M120" s="4">
        <v>42433</v>
      </c>
      <c r="N120" s="7">
        <f>MONTH(L120)</f>
        <v>2</v>
      </c>
      <c r="O120" s="7">
        <f>MONTH(M120)</f>
        <v>3</v>
      </c>
      <c r="P120" s="7">
        <f>IF(O120-N120=0,NETWORKDAYS(L120,M120,[1]Congés!$D$2:$D$26),NETWORKDAYS(L120,EOMONTH(L120,0),[1]Congés!$D$2:$D$26))</f>
        <v>6</v>
      </c>
      <c r="Q120" s="7">
        <f>IF(O120-N120=0,0,IF(O120-N120=1,NETWORKDAYS(L120,M120,[1]Congés!$D$2:$D$160)-P120,IF(O120-N120=2,NETWORKDAYS(L120,EOMONTH(L120,1),[1]Congés!$D$2:$D$160)-P120,IF(O120-N120=3,NETWORKDAYS(L120,EOMONTH(L120,1),[1]Congés!$D$2:$D$160)-P120))))</f>
        <v>4</v>
      </c>
      <c r="R120" s="7">
        <f>IF(O120-N120&lt;2,0,IF(O120-N120=2,NETWORKDAYS(L120,M120,[1]Congés!$D$2:$D$160)-Q120-P120,IF(O120-N120=3,NETWORKDAYS(L120,EOMONTH(L120,2),[1]Congés!$D$2:$D$160)-Q120-P120)))</f>
        <v>0</v>
      </c>
      <c r="S120" s="7">
        <f>IF(O120-N120&lt;3,0,NETWORKDAYS(L120,M120,[1]Congés!$D$2:$D$160)-R120-Q120-P120)</f>
        <v>0</v>
      </c>
      <c r="T120" s="7">
        <f>NETWORKDAYS(L120,M120,[1]Congés!C$2:C$160)</f>
        <v>10</v>
      </c>
      <c r="U120" t="s">
        <v>1</v>
      </c>
      <c r="W120" s="6" t="str">
        <f>IF(T120&lt;3,"1) 1 à 2 jours",IF(T120&lt;5,"2) 3 à 4 jours",IF(T120=5,"3) 5 jours",IF(T120&lt;=10,"4) 6 à 10 jours",IF(T120&gt;10,"5) plus de 10 jours")))))</f>
        <v>4) 6 à 10 jours</v>
      </c>
      <c r="X120" t="s">
        <v>0</v>
      </c>
      <c r="Z120" s="6">
        <f>M120-L120+1</f>
        <v>12</v>
      </c>
    </row>
    <row r="121" spans="1:27" x14ac:dyDescent="0.3">
      <c r="A121" s="1">
        <v>3862</v>
      </c>
      <c r="B121" s="8"/>
      <c r="C121" s="7" t="str">
        <f>VLOOKUP(A121,'[1]BDD RH'!$A$9:$W$453,16,FALSE)</f>
        <v>squpport table</v>
      </c>
      <c r="D121" s="7" t="str">
        <f>VLOOKUP(A121,'[1]BDD RH'!$A$9:$W$453,4,FALSE)</f>
        <v>s</v>
      </c>
      <c r="E121" s="7" t="str">
        <f>VLOOKUP(A121,'[1]BDD RH'!$A$9:$W$453,3,FALSE)</f>
        <v>F</v>
      </c>
      <c r="F121" s="7">
        <f>DATEDIF((VLOOKUP(A121,'[1]BDD RH'!$A$2:$W$485,7,FALSE)),L121,"y")</f>
        <v>51</v>
      </c>
      <c r="G121" s="7" t="str">
        <f>IF(F121&lt;=20,"&lt;=20",IF(F121&lt;=30,"21/30",IF(F121&lt;=40,"31/40",IF(F121&lt;=50,"41/50",IF(F121&lt;=60,"51/60",IF(F121&gt;60,"61 et plus",FALSE))))))</f>
        <v>51/60</v>
      </c>
      <c r="H121" s="7">
        <f>DATEDIF((VLOOKUP(A121,'[1]BDD RH'!$A$2:$W$485,11,FALSE)),L121,"y")</f>
        <v>24</v>
      </c>
      <c r="I121" s="7" t="str">
        <f>IF(H121&lt;2,"&lt;2",IF(H121&lt;6,"2/5",IF(H121&lt;11,"6/10",IF(H121&lt;16,"11/15",IF(H121&lt;21,"16/20",IF(H121&lt;26,"21/25",IF(H121&gt;25,"26 et plus",FALSE)))))))</f>
        <v>21/25</v>
      </c>
      <c r="K121" s="1">
        <f>IF($N$19:$N$585&lt;=3,1,IF($N$19:$N$585&lt;=6,2,IF($N$19:$N$585&lt;=9,3,IF($N$19:$N$585&gt;9,4,FALSE))))</f>
        <v>1</v>
      </c>
      <c r="L121" s="4">
        <v>42434</v>
      </c>
      <c r="M121" s="4">
        <v>42490</v>
      </c>
      <c r="N121" s="7">
        <f>MONTH(L121)</f>
        <v>3</v>
      </c>
      <c r="O121" s="7">
        <f>MONTH(M121)</f>
        <v>4</v>
      </c>
      <c r="P121" s="7">
        <f>IF(O121-N121=0,NETWORKDAYS(L121,M121,[1]Congés!$D$2:$D$26),NETWORKDAYS(L121,EOMONTH(L121,0),[1]Congés!$D$2:$D$26))</f>
        <v>19</v>
      </c>
      <c r="Q121" s="7">
        <f>IF(O121-N121=0,0,IF(O121-N121=1,NETWORKDAYS(L121,M121,[1]Congés!$D$2:$D$160)-P121,IF(O121-N121=2,NETWORKDAYS(L121,EOMONTH(L121,1),[1]Congés!$D$2:$D$160)-P121,IF(O121-N121=3,NETWORKDAYS(L121,EOMONTH(L121,1),[1]Congés!$D$2:$D$160)-P121))))</f>
        <v>21</v>
      </c>
      <c r="R121" s="7">
        <f>IF(O121-N121&lt;2,0,IF(O121-N121=2,NETWORKDAYS(L121,M121,[1]Congés!$D$2:$D$160)-Q121-P121,IF(O121-N121=3,NETWORKDAYS(L121,EOMONTH(L121,2),[1]Congés!$D$2:$D$160)-Q121-P121)))</f>
        <v>0</v>
      </c>
      <c r="S121" s="7">
        <f>IF(O121-N121&lt;3,0,NETWORKDAYS(L121,M121,[1]Congés!$D$2:$D$160)-R121-Q121-P121)</f>
        <v>0</v>
      </c>
      <c r="T121" s="7">
        <f>NETWORKDAYS(L121,M121,[1]Congés!C$2:C$160)</f>
        <v>39</v>
      </c>
      <c r="U121" t="s">
        <v>14</v>
      </c>
      <c r="W121" s="6" t="str">
        <f>IF(T121&lt;3,"1) 1 à 2 jours",IF(T121&lt;5,"2) 3 à 4 jours",IF(T121=5,"3) 5 jours",IF(T121&lt;=10,"4) 6 à 10 jours",IF(T121&gt;10,"5) plus de 10 jours")))))</f>
        <v>5) plus de 10 jours</v>
      </c>
      <c r="X121" t="s">
        <v>57</v>
      </c>
      <c r="Y121" s="20">
        <v>42492</v>
      </c>
      <c r="Z121" s="6">
        <f>M121-L121+1</f>
        <v>57</v>
      </c>
    </row>
    <row r="122" spans="1:27" x14ac:dyDescent="0.3">
      <c r="A122" s="1">
        <v>18388</v>
      </c>
      <c r="B122" s="8"/>
      <c r="C122" s="7" t="str">
        <f>VLOOKUP(A122,'[1]BDD RH'!$A$9:$W$453,16,FALSE)</f>
        <v>saphir</v>
      </c>
      <c r="D122" s="7" t="str">
        <f>VLOOKUP(A122,'[1]BDD RH'!$A$9:$W$453,4,FALSE)</f>
        <v>c</v>
      </c>
      <c r="E122" s="7" t="str">
        <f>VLOOKUP(A122,'[1]BDD RH'!$A$9:$W$453,3,FALSE)</f>
        <v>F</v>
      </c>
      <c r="F122" s="7">
        <f>DATEDIF((VLOOKUP(A122,'[1]BDD RH'!$A$2:$W$485,7,FALSE)),L122,"y")</f>
        <v>35</v>
      </c>
      <c r="G122" s="7" t="str">
        <f>IF(F122&lt;=20,"&lt;=20",IF(F122&lt;=30,"21/30",IF(F122&lt;=40,"31/40",IF(F122&lt;=50,"41/50",IF(F122&lt;=60,"51/60",IF(F122&gt;60,"61 et plus",FALSE))))))</f>
        <v>31/40</v>
      </c>
      <c r="H122" s="7">
        <f>DATEDIF((VLOOKUP(A122,'[1]BDD RH'!$A$2:$W$485,11,FALSE)),L122,"y")</f>
        <v>14</v>
      </c>
      <c r="I122" s="7" t="str">
        <f>IF(H122&lt;2,"&lt;2",IF(H122&lt;6,"2/5",IF(H122&lt;11,"6/10",IF(H122&lt;16,"11/15",IF(H122&lt;21,"16/20",IF(H122&lt;26,"21/25",IF(H122&gt;25,"26 et plus",FALSE)))))))</f>
        <v>11/15</v>
      </c>
      <c r="J122" s="1" t="s">
        <v>174</v>
      </c>
      <c r="K122" s="1">
        <f>IF($N$19:$N$585&lt;=3,1,IF($N$19:$N$585&lt;=6,2,IF($N$19:$N$585&lt;=9,3,IF($N$19:$N$585&gt;9,4,FALSE))))</f>
        <v>1</v>
      </c>
      <c r="L122" s="4">
        <v>42380</v>
      </c>
      <c r="M122" s="4">
        <v>42380</v>
      </c>
      <c r="N122" s="7">
        <f>MONTH(L122)</f>
        <v>1</v>
      </c>
      <c r="O122" s="7">
        <f>MONTH(M122)</f>
        <v>1</v>
      </c>
      <c r="P122" s="7">
        <f>IF(O122-N122=0,NETWORKDAYS(L122,M122,[1]Congés!$D$2:$D$26),NETWORKDAYS(L122,EOMONTH(L122,0),[1]Congés!$D$2:$D$26))</f>
        <v>1</v>
      </c>
      <c r="Q122" s="7">
        <f>IF(O122-N122=0,0,IF(O122-N122=1,NETWORKDAYS(L122,M122,[1]Congés!$D$2:$D$160)-P122,IF(O122-N122=2,NETWORKDAYS(L122,EOMONTH(L122,1),[1]Congés!$D$2:$D$160)-P122,IF(O122-N122=3,NETWORKDAYS(L122,EOMONTH(L122,1),[1]Congés!$D$2:$D$160)-P122))))</f>
        <v>0</v>
      </c>
      <c r="R122" s="7">
        <f>IF(O122-N122&lt;2,0,IF(O122-N122=2,NETWORKDAYS(L122,M122,[1]Congés!$D$2:$D$160)-Q122-P122,IF(O122-N122=3,NETWORKDAYS(L122,EOMONTH(L122,2),[1]Congés!$D$2:$D$160)-Q122-P122)))</f>
        <v>0</v>
      </c>
      <c r="S122" s="7">
        <f>IF(O122-N122&lt;3,0,NETWORKDAYS(L122,M122,[1]Congés!$D$2:$D$160)-R122-Q122-P122)</f>
        <v>0</v>
      </c>
      <c r="T122" s="7">
        <f>NETWORKDAYS(L122,M122,[1]Congés!C$2:C$160)</f>
        <v>1</v>
      </c>
      <c r="U122" t="s">
        <v>1</v>
      </c>
      <c r="W122" s="6" t="str">
        <f>IF(T122&lt;3,"1) 1 à 2 jours",IF(T122&lt;5,"2) 3 à 4 jours",IF(T122=5,"3) 5 jours",IF(T122&lt;=10,"4) 6 à 10 jours",IF(T122&gt;10,"5) plus de 10 jours")))))</f>
        <v>1) 1 à 2 jours</v>
      </c>
      <c r="X122" t="s">
        <v>0</v>
      </c>
      <c r="Z122" s="6">
        <f>M122-L122+1</f>
        <v>1</v>
      </c>
    </row>
    <row r="123" spans="1:27" x14ac:dyDescent="0.3">
      <c r="A123" s="1">
        <v>18388</v>
      </c>
      <c r="B123" s="8"/>
      <c r="C123" s="7" t="str">
        <f>VLOOKUP(A123,'[1]BDD RH'!$A$9:$W$453,16,FALSE)</f>
        <v>saphir</v>
      </c>
      <c r="D123" s="7" t="str">
        <f>VLOOKUP(A123,'[1]BDD RH'!$A$9:$W$453,4,FALSE)</f>
        <v>c</v>
      </c>
      <c r="E123" s="7" t="str">
        <f>VLOOKUP(A123,'[1]BDD RH'!$A$9:$W$453,3,FALSE)</f>
        <v>F</v>
      </c>
      <c r="F123" s="7">
        <f>DATEDIF((VLOOKUP(A123,'[1]BDD RH'!$A$2:$W$485,7,FALSE)),L123,"y")</f>
        <v>35</v>
      </c>
      <c r="G123" s="7" t="str">
        <f>IF(F123&lt;=20,"&lt;=20",IF(F123&lt;=30,"21/30",IF(F123&lt;=40,"31/40",IF(F123&lt;=50,"41/50",IF(F123&lt;=60,"51/60",IF(F123&gt;60,"61 et plus",FALSE))))))</f>
        <v>31/40</v>
      </c>
      <c r="H123" s="7">
        <f>DATEDIF((VLOOKUP(A123,'[1]BDD RH'!$A$2:$W$485,11,FALSE)),L123,"y")</f>
        <v>14</v>
      </c>
      <c r="I123" s="7" t="str">
        <f>IF(H123&lt;2,"&lt;2",IF(H123&lt;6,"2/5",IF(H123&lt;11,"6/10",IF(H123&lt;16,"11/15",IF(H123&lt;21,"16/20",IF(H123&lt;26,"21/25",IF(H123&gt;25,"26 et plus",FALSE)))))))</f>
        <v>11/15</v>
      </c>
      <c r="J123" s="1" t="s">
        <v>173</v>
      </c>
      <c r="K123" s="1">
        <f>IF($N$19:$N$585&lt;=3,1,IF($N$19:$N$585&lt;=6,2,IF($N$19:$N$585&lt;=9,3,IF($N$19:$N$585&gt;9,4,FALSE))))</f>
        <v>1</v>
      </c>
      <c r="L123" s="4">
        <v>42424</v>
      </c>
      <c r="M123" s="4">
        <v>42424</v>
      </c>
      <c r="N123" s="7">
        <f>MONTH(L123)</f>
        <v>2</v>
      </c>
      <c r="O123" s="7">
        <f>MONTH(M123)</f>
        <v>2</v>
      </c>
      <c r="P123" s="7">
        <f>IF(O123-N123=0,NETWORKDAYS(L123,M123,[1]Congés!$D$2:$D$26),NETWORKDAYS(L123,EOMONTH(L123,0),[1]Congés!$D$2:$D$26))</f>
        <v>1</v>
      </c>
      <c r="Q123" s="7">
        <f>IF(O123-N123=0,0,IF(O123-N123=1,NETWORKDAYS(L123,M123,[1]Congés!$D$2:$D$160)-P123,IF(O123-N123=2,NETWORKDAYS(L123,EOMONTH(L123,1),[1]Congés!$D$2:$D$160)-P123,IF(O123-N123=3,NETWORKDAYS(L123,EOMONTH(L123,1),[1]Congés!$D$2:$D$160)-P123))))</f>
        <v>0</v>
      </c>
      <c r="R123" s="7">
        <f>IF(O123-N123&lt;2,0,IF(O123-N123=2,NETWORKDAYS(L123,M123,[1]Congés!$D$2:$D$160)-Q123-P123,IF(O123-N123=3,NETWORKDAYS(L123,EOMONTH(L123,2),[1]Congés!$D$2:$D$160)-Q123-P123)))</f>
        <v>0</v>
      </c>
      <c r="S123" s="7">
        <f>IF(O123-N123&lt;3,0,NETWORKDAYS(L123,M123,[1]Congés!$D$2:$D$160)-R123-Q123-P123)</f>
        <v>0</v>
      </c>
      <c r="T123" s="7">
        <f>NETWORKDAYS(L123,M123,[1]Congés!C$2:C$160)</f>
        <v>1</v>
      </c>
      <c r="U123" t="s">
        <v>1</v>
      </c>
      <c r="W123" s="6" t="str">
        <f>IF(T123&lt;3,"1) 1 à 2 jours",IF(T123&lt;5,"2) 3 à 4 jours",IF(T123=5,"3) 5 jours",IF(T123&lt;=10,"4) 6 à 10 jours",IF(T123&gt;10,"5) plus de 10 jours")))))</f>
        <v>1) 1 à 2 jours</v>
      </c>
      <c r="X123" t="s">
        <v>0</v>
      </c>
      <c r="Z123" s="6">
        <f>M123-L123+1</f>
        <v>1</v>
      </c>
    </row>
    <row r="124" spans="1:27" x14ac:dyDescent="0.3">
      <c r="A124" s="1">
        <v>11035</v>
      </c>
      <c r="B124" s="8"/>
      <c r="C124" s="7" t="str">
        <f>VLOOKUP(A124,'[1]BDD RH'!$A$9:$W$453,16,FALSE)</f>
        <v>Saphir</v>
      </c>
      <c r="D124" s="7" t="str">
        <f>VLOOKUP(A124,'[1]BDD RH'!$A$9:$W$453,4,FALSE)</f>
        <v>c</v>
      </c>
      <c r="E124" s="7" t="str">
        <f>VLOOKUP(A124,'[1]BDD RH'!$A$9:$W$453,3,FALSE)</f>
        <v>H</v>
      </c>
      <c r="F124" s="7">
        <f>DATEDIF((VLOOKUP(A124,'[1]BDD RH'!$A$2:$W$485,7,FALSE)),L124,"y")</f>
        <v>37</v>
      </c>
      <c r="G124" s="7" t="str">
        <f>IF(F124&lt;=20,"&lt;=20",IF(F124&lt;=30,"21/30",IF(F124&lt;=40,"31/40",IF(F124&lt;=50,"41/50",IF(F124&lt;=60,"51/60",IF(F124&gt;60,"61 et plus",FALSE))))))</f>
        <v>31/40</v>
      </c>
      <c r="H124" s="7">
        <f>DATEDIF((VLOOKUP(A124,'[1]BDD RH'!$A$2:$W$485,11,FALSE)),L124,"y")</f>
        <v>13</v>
      </c>
      <c r="I124" s="7" t="str">
        <f>IF(H124&lt;2,"&lt;2",IF(H124&lt;6,"2/5",IF(H124&lt;11,"6/10",IF(H124&lt;16,"11/15",IF(H124&lt;21,"16/20",IF(H124&lt;26,"21/25",IF(H124&gt;25,"26 et plus",FALSE)))))))</f>
        <v>11/15</v>
      </c>
      <c r="J124" s="1" t="s">
        <v>172</v>
      </c>
      <c r="K124" s="1">
        <f>IF($N$19:$N$585&lt;=3,1,IF($N$19:$N$585&lt;=6,2,IF($N$19:$N$585&lt;=9,3,IF($N$19:$N$585&gt;9,4,FALSE))))</f>
        <v>1</v>
      </c>
      <c r="L124" s="4">
        <v>42436</v>
      </c>
      <c r="M124" s="4">
        <v>42438</v>
      </c>
      <c r="N124" s="7">
        <f>MONTH(L124)</f>
        <v>3</v>
      </c>
      <c r="O124" s="7">
        <f>MONTH(M124)</f>
        <v>3</v>
      </c>
      <c r="P124" s="7">
        <f>IF(O124-N124=0,NETWORKDAYS(L124,M124,[1]Congés!$D$2:$D$26),NETWORKDAYS(L124,EOMONTH(L124,0),[1]Congés!$D$2:$D$26))</f>
        <v>3</v>
      </c>
      <c r="Q124" s="7">
        <f>IF(O124-N124=0,0,IF(O124-N124=1,NETWORKDAYS(L124,M124,[1]Congés!$D$2:$D$160)-P124,IF(O124-N124=2,NETWORKDAYS(L124,EOMONTH(L124,1),[1]Congés!$D$2:$D$160)-P124,IF(O124-N124=3,NETWORKDAYS(L124,EOMONTH(L124,1),[1]Congés!$D$2:$D$160)-P124))))</f>
        <v>0</v>
      </c>
      <c r="R124" s="7">
        <f>IF(O124-N124&lt;2,0,IF(O124-N124=2,NETWORKDAYS(L124,M124,[1]Congés!$D$2:$D$160)-Q124-P124,IF(O124-N124=3,NETWORKDAYS(L124,EOMONTH(L124,2),[1]Congés!$D$2:$D$160)-Q124-P124)))</f>
        <v>0</v>
      </c>
      <c r="S124" s="7">
        <f>IF(O124-N124&lt;3,0,NETWORKDAYS(L124,M124,[1]Congés!$D$2:$D$160)-R124-Q124-P124)</f>
        <v>0</v>
      </c>
      <c r="T124" s="7">
        <f>NETWORKDAYS(L124,M124,[1]Congés!C$2:C$160)</f>
        <v>3</v>
      </c>
      <c r="U124" t="s">
        <v>1</v>
      </c>
      <c r="W124" s="6" t="str">
        <f>IF(T124&lt;3,"1) 1 à 2 jours",IF(T124&lt;5,"2) 3 à 4 jours",IF(T124=5,"3) 5 jours",IF(T124&lt;=10,"4) 6 à 10 jours",IF(T124&gt;10,"5) plus de 10 jours")))))</f>
        <v>2) 3 à 4 jours</v>
      </c>
      <c r="X124" t="s">
        <v>0</v>
      </c>
      <c r="Z124" s="6">
        <f>M124-L124+1</f>
        <v>3</v>
      </c>
    </row>
    <row r="125" spans="1:27" x14ac:dyDescent="0.3">
      <c r="A125" s="1">
        <v>687</v>
      </c>
      <c r="B125" s="8"/>
      <c r="C125" s="7" t="str">
        <f>VLOOKUP(A125,'[1]BDD RH'!$A$9:$W$453,16,FALSE)</f>
        <v>Support Table</v>
      </c>
      <c r="D125" s="7" t="str">
        <f>VLOOKUP(A125,'[1]BDD RH'!$A$9:$W$453,4,FALSE)</f>
        <v>t</v>
      </c>
      <c r="E125" s="7" t="str">
        <f>VLOOKUP(A125,'[1]BDD RH'!$A$9:$W$453,3,FALSE)</f>
        <v>F</v>
      </c>
      <c r="F125" s="7">
        <f>DATEDIF((VLOOKUP(A125,'[1]BDD RH'!$A$2:$W$485,7,FALSE)),L125,"y")</f>
        <v>42</v>
      </c>
      <c r="G125" s="7" t="str">
        <f>IF(F125&lt;=20,"&lt;=20",IF(F125&lt;=30,"21/30",IF(F125&lt;=40,"31/40",IF(F125&lt;=50,"41/50",IF(F125&lt;=60,"51/60",IF(F125&gt;60,"61 et plus",FALSE))))))</f>
        <v>41/50</v>
      </c>
      <c r="H125" s="7">
        <f>DATEDIF((VLOOKUP(A125,'[1]BDD RH'!$A$2:$W$485,11,FALSE)),L125,"y")</f>
        <v>17</v>
      </c>
      <c r="I125" s="7" t="str">
        <f>IF(H125&lt;2,"&lt;2",IF(H125&lt;6,"2/5",IF(H125&lt;11,"6/10",IF(H125&lt;16,"11/15",IF(H125&lt;21,"16/20",IF(H125&lt;26,"21/25",IF(H125&gt;25,"26 et plus",FALSE)))))))</f>
        <v>16/20</v>
      </c>
      <c r="J125" s="1" t="s">
        <v>171</v>
      </c>
      <c r="K125" s="1">
        <f>IF($N$19:$N$585&lt;=3,1,IF($N$19:$N$585&lt;=6,2,IF($N$19:$N$585&lt;=9,3,IF($N$19:$N$585&gt;9,4,FALSE))))</f>
        <v>1</v>
      </c>
      <c r="L125" s="4">
        <v>42450</v>
      </c>
      <c r="M125" s="4">
        <v>42471</v>
      </c>
      <c r="N125" s="7">
        <f>MONTH(L125)</f>
        <v>3</v>
      </c>
      <c r="O125" s="7">
        <f>MONTH(M125)</f>
        <v>4</v>
      </c>
      <c r="P125" s="7">
        <f>IF(O125-N125=0,NETWORKDAYS(L125,M125,[1]Congés!$D$2:$D$26),NETWORKDAYS(L125,EOMONTH(L125,0),[1]Congés!$D$2:$D$26))</f>
        <v>9</v>
      </c>
      <c r="Q125" s="7">
        <f>IF(O125-N125=0,0,IF(O125-N125=1,NETWORKDAYS(L125,M125,[1]Congés!$D$2:$D$160)-P125,IF(O125-N125=2,NETWORKDAYS(L125,EOMONTH(L125,1),[1]Congés!$D$2:$D$160)-P125,IF(O125-N125=3,NETWORKDAYS(L125,EOMONTH(L125,1),[1]Congés!$D$2:$D$160)-P125))))</f>
        <v>7</v>
      </c>
      <c r="R125" s="7">
        <f>IF(O125-N125&lt;2,0,IF(O125-N125=2,NETWORKDAYS(L125,M125,[1]Congés!$D$2:$D$160)-Q125-P125,IF(O125-N125=3,NETWORKDAYS(L125,EOMONTH(L125,2),[1]Congés!$D$2:$D$160)-Q125-P125)))</f>
        <v>0</v>
      </c>
      <c r="S125" s="7">
        <f>IF(O125-N125&lt;3,0,NETWORKDAYS(L125,M125,[1]Congés!$D$2:$D$160)-R125-Q125-P125)</f>
        <v>0</v>
      </c>
      <c r="T125" s="7">
        <f>NETWORKDAYS(L125,M125,[1]Congés!C$2:C$160)</f>
        <v>15</v>
      </c>
      <c r="U125" t="s">
        <v>1</v>
      </c>
      <c r="W125" s="6" t="str">
        <f>IF(T125&lt;3,"1) 1 à 2 jours",IF(T125&lt;5,"2) 3 à 4 jours",IF(T125=5,"3) 5 jours",IF(T125&lt;=10,"4) 6 à 10 jours",IF(T125&gt;10,"5) plus de 10 jours")))))</f>
        <v>5) plus de 10 jours</v>
      </c>
      <c r="X125" t="s">
        <v>0</v>
      </c>
      <c r="Z125" s="6">
        <f>M125-L125+1</f>
        <v>22</v>
      </c>
    </row>
    <row r="126" spans="1:27" x14ac:dyDescent="0.3">
      <c r="A126" s="1">
        <v>1128</v>
      </c>
      <c r="B126" s="8"/>
      <c r="C126" s="7" t="str">
        <f>VLOOKUP(A126,'[1]BDD RH'!$A$9:$W$453,16,FALSE)</f>
        <v>Courchevel</v>
      </c>
      <c r="D126" s="7" t="str">
        <f>VLOOKUP(A126,'[1]BDD RH'!$A$9:$W$453,4,FALSE)</f>
        <v>t</v>
      </c>
      <c r="E126" s="7" t="str">
        <f>VLOOKUP(A126,'[1]BDD RH'!$A$9:$W$453,3,FALSE)</f>
        <v>F</v>
      </c>
      <c r="F126" s="7">
        <f>DATEDIF((VLOOKUP(A126,'[1]BDD RH'!$A$2:$W$485,7,FALSE)),L126,"y")</f>
        <v>38</v>
      </c>
      <c r="G126" s="7" t="str">
        <f>IF(F126&lt;=20,"&lt;=20",IF(F126&lt;=30,"21/30",IF(F126&lt;=40,"31/40",IF(F126&lt;=50,"41/50",IF(F126&lt;=60,"51/60",IF(F126&gt;60,"61 et plus",FALSE))))))</f>
        <v>31/40</v>
      </c>
      <c r="H126" s="7">
        <f>DATEDIF((VLOOKUP(A126,'[1]BDD RH'!$A$2:$W$485,11,FALSE)),L126,"y")</f>
        <v>17</v>
      </c>
      <c r="I126" s="7" t="str">
        <f>IF(H126&lt;2,"&lt;2",IF(H126&lt;6,"2/5",IF(H126&lt;11,"6/10",IF(H126&lt;16,"11/15",IF(H126&lt;21,"16/20",IF(H126&lt;26,"21/25",IF(H126&gt;25,"26 et plus",FALSE)))))))</f>
        <v>16/20</v>
      </c>
      <c r="J126" s="1" t="s">
        <v>170</v>
      </c>
      <c r="K126" s="1">
        <f>IF($N$19:$N$585&lt;=3,1,IF($N$19:$N$585&lt;=6,2,IF($N$19:$N$585&lt;=9,3,IF($N$19:$N$585&gt;9,4,FALSE))))</f>
        <v>1</v>
      </c>
      <c r="L126" s="4">
        <v>42370</v>
      </c>
      <c r="M126" s="4">
        <v>42384</v>
      </c>
      <c r="N126" s="7">
        <f>MONTH(L126)</f>
        <v>1</v>
      </c>
      <c r="O126" s="7">
        <f>MONTH(M126)</f>
        <v>1</v>
      </c>
      <c r="P126" s="7">
        <f>IF(O126-N126=0,NETWORKDAYS(L126,M126,[1]Congés!$D$2:$D$26),NETWORKDAYS(L126,EOMONTH(L126,0),[1]Congés!$D$2:$D$26))</f>
        <v>11</v>
      </c>
      <c r="Q126" s="7">
        <f>IF(O126-N126=0,0,IF(O126-N126=1,NETWORKDAYS(L126,M126,[1]Congés!$D$2:$D$160)-P126,IF(O126-N126=2,NETWORKDAYS(L126,EOMONTH(L126,1),[1]Congés!$D$2:$D$160)-P126,IF(O126-N126=3,NETWORKDAYS(L126,EOMONTH(L126,1),[1]Congés!$D$2:$D$160)-P126))))</f>
        <v>0</v>
      </c>
      <c r="R126" s="7">
        <f>IF(O126-N126&lt;2,0,IF(O126-N126=2,NETWORKDAYS(L126,M126,[1]Congés!$D$2:$D$160)-Q126-P126,IF(O126-N126=3,NETWORKDAYS(L126,EOMONTH(L126,2),[1]Congés!$D$2:$D$160)-Q126-P126)))</f>
        <v>0</v>
      </c>
      <c r="S126" s="7">
        <f>IF(O126-N126&lt;3,0,NETWORKDAYS(L126,M126,[1]Congés!$D$2:$D$160)-R126-Q126-P126)</f>
        <v>0</v>
      </c>
      <c r="T126" s="7">
        <f>NETWORKDAYS(L126,M126,[1]Congés!C$2:C$160)</f>
        <v>10</v>
      </c>
      <c r="U126" t="s">
        <v>64</v>
      </c>
      <c r="V126" s="2">
        <v>42269</v>
      </c>
      <c r="W126" s="6" t="str">
        <f>IF(T126&lt;3,"1) 1 à 2 jours",IF(T126&lt;5,"2) 3 à 4 jours",IF(T126=5,"3) 5 jours",IF(T126&lt;=10,"4) 6 à 10 jours",IF(T126&gt;10,"5) plus de 10 jours")))))</f>
        <v>4) 6 à 10 jours</v>
      </c>
      <c r="X126" t="s">
        <v>10</v>
      </c>
      <c r="Z126" s="6">
        <f>M126-L126+1</f>
        <v>15</v>
      </c>
    </row>
    <row r="127" spans="1:27" x14ac:dyDescent="0.3">
      <c r="A127" s="1">
        <v>1128</v>
      </c>
      <c r="B127" s="8"/>
      <c r="C127" s="7" t="str">
        <f>VLOOKUP(A127,'[1]BDD RH'!$A$9:$W$453,16,FALSE)</f>
        <v>Courchevel</v>
      </c>
      <c r="D127" s="7" t="str">
        <f>VLOOKUP(A127,'[1]BDD RH'!$A$9:$W$453,4,FALSE)</f>
        <v>t</v>
      </c>
      <c r="E127" s="7" t="str">
        <f>VLOOKUP(A127,'[1]BDD RH'!$A$9:$W$453,3,FALSE)</f>
        <v>F</v>
      </c>
      <c r="F127" s="7">
        <f>DATEDIF((VLOOKUP(A127,'[1]BDD RH'!$A$2:$W$485,7,FALSE)),L127,"y")</f>
        <v>38</v>
      </c>
      <c r="G127" s="7" t="str">
        <f>IF(F127&lt;=20,"&lt;=20",IF(F127&lt;=30,"21/30",IF(F127&lt;=40,"31/40",IF(F127&lt;=50,"41/50",IF(F127&lt;=60,"51/60",IF(F127&gt;60,"61 et plus",FALSE))))))</f>
        <v>31/40</v>
      </c>
      <c r="H127" s="7">
        <f>DATEDIF((VLOOKUP(A127,'[1]BDD RH'!$A$2:$W$485,11,FALSE)),L127,"y")</f>
        <v>17</v>
      </c>
      <c r="I127" s="7" t="str">
        <f>IF(H127&lt;2,"&lt;2",IF(H127&lt;6,"2/5",IF(H127&lt;11,"6/10",IF(H127&lt;16,"11/15",IF(H127&lt;21,"16/20",IF(H127&lt;26,"21/25",IF(H127&gt;25,"26 et plus",FALSE)))))))</f>
        <v>16/20</v>
      </c>
      <c r="J127" s="1" t="s">
        <v>170</v>
      </c>
      <c r="K127" s="1">
        <f>IF($N$19:$N$585&lt;=3,1,IF($N$19:$N$585&lt;=6,2,IF($N$19:$N$585&lt;=9,3,IF($N$19:$N$585&gt;9,4,FALSE))))</f>
        <v>1</v>
      </c>
      <c r="L127" s="4">
        <v>42385</v>
      </c>
      <c r="M127" s="4">
        <v>42398</v>
      </c>
      <c r="N127" s="7">
        <f>MONTH(L127)</f>
        <v>1</v>
      </c>
      <c r="O127" s="7">
        <f>MONTH(M127)</f>
        <v>1</v>
      </c>
      <c r="P127" s="7">
        <f>IF(O127-N127=0,NETWORKDAYS(L127,M127,[1]Congés!$D$2:$D$26),NETWORKDAYS(L127,EOMONTH(L127,0),[1]Congés!$D$2:$D$26))</f>
        <v>10</v>
      </c>
      <c r="Q127" s="7">
        <f>IF(O127-N127=0,0,IF(O127-N127=1,NETWORKDAYS(L127,M127,[1]Congés!$D$2:$D$160)-P127,IF(O127-N127=2,NETWORKDAYS(L127,EOMONTH(L127,1),[1]Congés!$D$2:$D$160)-P127,IF(O127-N127=3,NETWORKDAYS(L127,EOMONTH(L127,1),[1]Congés!$D$2:$D$160)-P127))))</f>
        <v>0</v>
      </c>
      <c r="R127" s="7">
        <f>IF(O127-N127&lt;2,0,IF(O127-N127=2,NETWORKDAYS(L127,M127,[1]Congés!$D$2:$D$160)-Q127-P127,IF(O127-N127=3,NETWORKDAYS(L127,EOMONTH(L127,2),[1]Congés!$D$2:$D$160)-Q127-P127)))</f>
        <v>0</v>
      </c>
      <c r="S127" s="7">
        <f>IF(O127-N127&lt;3,0,NETWORKDAYS(L127,M127,[1]Congés!$D$2:$D$160)-R127-Q127-P127)</f>
        <v>0</v>
      </c>
      <c r="T127" s="7">
        <f>NETWORKDAYS(L127,M127,[1]Congés!C$2:C$160)</f>
        <v>10</v>
      </c>
      <c r="U127" t="s">
        <v>64</v>
      </c>
      <c r="V127" s="2">
        <v>42635</v>
      </c>
      <c r="W127" s="6" t="str">
        <f>IF(T127&lt;3,"1) 1 à 2 jours",IF(T127&lt;5,"2) 3 à 4 jours",IF(T127=5,"3) 5 jours",IF(T127&lt;=10,"4) 6 à 10 jours",IF(T127&gt;10,"5) plus de 10 jours")))))</f>
        <v>4) 6 à 10 jours</v>
      </c>
      <c r="X127" t="s">
        <v>10</v>
      </c>
      <c r="Y127" s="20"/>
      <c r="Z127" s="6">
        <f>M127-L127+1</f>
        <v>14</v>
      </c>
    </row>
    <row r="128" spans="1:27" x14ac:dyDescent="0.3">
      <c r="A128" s="1">
        <v>1128</v>
      </c>
      <c r="B128" s="8"/>
      <c r="C128" s="7" t="str">
        <f>VLOOKUP(A128,'[1]BDD RH'!$A$9:$W$453,16,FALSE)</f>
        <v>Courchevel</v>
      </c>
      <c r="D128" s="7" t="str">
        <f>VLOOKUP(A128,'[1]BDD RH'!$A$9:$W$453,4,FALSE)</f>
        <v>t</v>
      </c>
      <c r="E128" s="7" t="str">
        <f>VLOOKUP(A128,'[1]BDD RH'!$A$9:$W$453,3,FALSE)</f>
        <v>F</v>
      </c>
      <c r="F128" s="7">
        <f>DATEDIF((VLOOKUP(A128,'[1]BDD RH'!$A$2:$W$485,7,FALSE)),L128,"y")</f>
        <v>38</v>
      </c>
      <c r="G128" s="7" t="str">
        <f>IF(F128&lt;=20,"&lt;=20",IF(F128&lt;=30,"21/30",IF(F128&lt;=40,"31/40",IF(F128&lt;=50,"41/50",IF(F128&lt;=60,"51/60",IF(F128&gt;60,"61 et plus",FALSE))))))</f>
        <v>31/40</v>
      </c>
      <c r="H128" s="7">
        <f>DATEDIF((VLOOKUP(A128,'[1]BDD RH'!$A$2:$W$485,11,FALSE)),L128,"y")</f>
        <v>17</v>
      </c>
      <c r="I128" s="7" t="str">
        <f>IF(H128&lt;2,"&lt;2",IF(H128&lt;6,"2/5",IF(H128&lt;11,"6/10",IF(H128&lt;16,"11/15",IF(H128&lt;21,"16/20",IF(H128&lt;26,"21/25",IF(H128&gt;25,"26 et plus",FALSE)))))))</f>
        <v>16/20</v>
      </c>
      <c r="J128" s="1" t="s">
        <v>169</v>
      </c>
      <c r="K128" s="1">
        <f>IF($N$19:$N$585&lt;=3,1,IF($N$19:$N$585&lt;=6,2,IF($N$19:$N$585&lt;=9,3,IF($N$19:$N$585&gt;9,4,FALSE))))</f>
        <v>1</v>
      </c>
      <c r="L128" s="4">
        <v>42430</v>
      </c>
      <c r="M128" s="4">
        <v>42461</v>
      </c>
      <c r="N128" s="7">
        <f>MONTH(L128)</f>
        <v>3</v>
      </c>
      <c r="O128" s="7">
        <f>MONTH(M128)</f>
        <v>4</v>
      </c>
      <c r="P128" s="7">
        <f>IF(O128-N128=0,NETWORKDAYS(L128,M128,[1]Congés!$D$2:$D$26),NETWORKDAYS(L128,EOMONTH(L128,0),[1]Congés!$D$2:$D$26))</f>
        <v>23</v>
      </c>
      <c r="Q128" s="7">
        <f>IF(O128-N128=0,0,IF(O128-N128=1,NETWORKDAYS(L128,M128,[1]Congés!$D$2:$D$160)-P128,IF(O128-N128=2,NETWORKDAYS(L128,EOMONTH(L128,1),[1]Congés!$D$2:$D$160)-P128,IF(O128-N128=3,NETWORKDAYS(L128,EOMONTH(L128,1),[1]Congés!$D$2:$D$160)-P128))))</f>
        <v>1</v>
      </c>
      <c r="R128" s="7">
        <f>IF(O128-N128&lt;2,0,IF(O128-N128=2,NETWORKDAYS(L128,M128,[1]Congés!$D$2:$D$160)-Q128-P128,IF(O128-N128=3,NETWORKDAYS(L128,EOMONTH(L128,2),[1]Congés!$D$2:$D$160)-Q128-P128)))</f>
        <v>0</v>
      </c>
      <c r="S128" s="7">
        <f>IF(O128-N128&lt;3,0,NETWORKDAYS(L128,M128,[1]Congés!$D$2:$D$160)-R128-Q128-P128)</f>
        <v>0</v>
      </c>
      <c r="T128" s="7">
        <f>NETWORKDAYS(L128,M128,[1]Congés!C$2:C$160)</f>
        <v>23</v>
      </c>
      <c r="U128" t="s">
        <v>1</v>
      </c>
      <c r="V128" s="2">
        <v>42430</v>
      </c>
      <c r="W128" s="6" t="str">
        <f>IF(T128&lt;3,"1) 1 à 2 jours",IF(T128&lt;5,"2) 3 à 4 jours",IF(T128=5,"3) 5 jours",IF(T128&lt;=10,"4) 6 à 10 jours",IF(T128&gt;10,"5) plus de 10 jours")))))</f>
        <v>5) plus de 10 jours</v>
      </c>
      <c r="X128" t="s">
        <v>10</v>
      </c>
      <c r="Z128" s="6">
        <f>M128-L128+1</f>
        <v>32</v>
      </c>
    </row>
    <row r="129" spans="1:26" x14ac:dyDescent="0.3">
      <c r="A129" s="1">
        <v>1128</v>
      </c>
      <c r="B129" s="8"/>
      <c r="C129" s="7" t="str">
        <f>VLOOKUP(A129,'[1]BDD RH'!$A$9:$W$453,16,FALSE)</f>
        <v>Courchevel</v>
      </c>
      <c r="D129" s="7" t="str">
        <f>VLOOKUP(A129,'[1]BDD RH'!$A$9:$W$453,4,FALSE)</f>
        <v>t</v>
      </c>
      <c r="E129" s="7" t="str">
        <f>VLOOKUP(A129,'[1]BDD RH'!$A$9:$W$453,3,FALSE)</f>
        <v>F</v>
      </c>
      <c r="F129" s="7">
        <f>DATEDIF((VLOOKUP(A129,'[1]BDD RH'!$A$2:$W$485,7,FALSE)),L129,"y")</f>
        <v>38</v>
      </c>
      <c r="G129" s="7" t="str">
        <f>IF(F129&lt;=20,"&lt;=20",IF(F129&lt;=30,"21/30",IF(F129&lt;=40,"31/40",IF(F129&lt;=50,"41/50",IF(F129&lt;=60,"51/60",IF(F129&gt;60,"61 et plus",FALSE))))))</f>
        <v>31/40</v>
      </c>
      <c r="H129" s="7">
        <f>DATEDIF((VLOOKUP(A129,'[1]BDD RH'!$A$2:$W$485,11,FALSE)),L129,"y")</f>
        <v>18</v>
      </c>
      <c r="I129" s="7" t="str">
        <f>IF(H129&lt;2,"&lt;2",IF(H129&lt;6,"2/5",IF(H129&lt;11,"6/10",IF(H129&lt;16,"11/15",IF(H129&lt;21,"16/20",IF(H129&lt;26,"21/25",IF(H129&gt;25,"26 et plus",FALSE)))))))</f>
        <v>16/20</v>
      </c>
      <c r="J129" s="1" t="s">
        <v>169</v>
      </c>
      <c r="K129" s="1">
        <f>IF($N$19:$N$585&lt;=3,1,IF($N$19:$N$585&lt;=6,2,IF($N$19:$N$585&lt;=9,3,IF($N$19:$N$585&gt;9,4,FALSE))))</f>
        <v>2</v>
      </c>
      <c r="L129" s="4">
        <v>42462</v>
      </c>
      <c r="M129" s="16">
        <v>42489</v>
      </c>
      <c r="N129" s="7">
        <f>MONTH(L129)</f>
        <v>4</v>
      </c>
      <c r="O129" s="7">
        <f>MONTH(M129)</f>
        <v>4</v>
      </c>
      <c r="P129" s="7">
        <f>IF(O129-N129=0,NETWORKDAYS(L129,M129,[1]Congés!$D$2:$D$26),NETWORKDAYS(L129,EOMONTH(L129,0),[1]Congés!$D$2:$D$26))</f>
        <v>20</v>
      </c>
      <c r="Q129" s="7">
        <f>IF(O129-N129=0,0,IF(O129-N129=1,NETWORKDAYS(L129,M129,[1]Congés!$D$2:$D$160)-P129,IF(O129-N129=2,NETWORKDAYS(L129,EOMONTH(L129,1),[1]Congés!$D$2:$D$160)-P129,IF(O129-N129=3,NETWORKDAYS(L129,EOMONTH(L129,1),[1]Congés!$D$2:$D$160)-P129))))</f>
        <v>0</v>
      </c>
      <c r="R129" s="7">
        <f>IF(O129-N129&lt;2,0,IF(O129-N129=2,NETWORKDAYS(L129,M129,[1]Congés!$D$2:$D$160)-Q129-P129,IF(O129-N129=3,NETWORKDAYS(L129,EOMONTH(L129,2),[1]Congés!$D$2:$D$160)-Q129-P129)))</f>
        <v>0</v>
      </c>
      <c r="S129" s="7">
        <f>IF(O129-N129&lt;3,0,NETWORKDAYS(L129,M129,[1]Congés!$D$2:$D$160)-R129-Q129-P129)</f>
        <v>0</v>
      </c>
      <c r="T129" s="7">
        <f>NETWORKDAYS(L129,M129,[1]Congés!C$2:C$160)</f>
        <v>20</v>
      </c>
      <c r="U129" t="s">
        <v>1</v>
      </c>
      <c r="V129" s="2">
        <v>42430</v>
      </c>
      <c r="W129" s="6" t="str">
        <f>IF(T129&lt;3,"1) 1 à 2 jours",IF(T129&lt;5,"2) 3 à 4 jours",IF(T129=5,"3) 5 jours",IF(T129&lt;=10,"4) 6 à 10 jours",IF(T129&gt;10,"5) plus de 10 jours")))))</f>
        <v>5) plus de 10 jours</v>
      </c>
      <c r="X129" t="s">
        <v>30</v>
      </c>
      <c r="Z129" s="6">
        <f>M129-L129+1</f>
        <v>28</v>
      </c>
    </row>
    <row r="130" spans="1:26" x14ac:dyDescent="0.3">
      <c r="A130" s="1">
        <v>5387</v>
      </c>
      <c r="B130" s="8"/>
      <c r="C130" s="7" t="str">
        <f>VLOOKUP(A130,'[1]BDD RH'!$A$9:$W$453,16,FALSE)</f>
        <v>Fjord</v>
      </c>
      <c r="D130" s="7" t="str">
        <f>VLOOKUP(A130,'[1]BDD RH'!$A$9:$W$453,4,FALSE)</f>
        <v>t</v>
      </c>
      <c r="E130" s="7" t="str">
        <f>VLOOKUP(A130,'[1]BDD RH'!$A$9:$W$453,3,FALSE)</f>
        <v>F</v>
      </c>
      <c r="F130" s="7">
        <f>DATEDIF((VLOOKUP(A130,'[1]BDD RH'!$A$2:$W$485,7,FALSE)),L130,"y")</f>
        <v>48</v>
      </c>
      <c r="G130" s="7" t="str">
        <f>IF(F130&lt;=20,"&lt;=20",IF(F130&lt;=30,"21/30",IF(F130&lt;=40,"31/40",IF(F130&lt;=50,"41/50",IF(F130&lt;=60,"51/60",IF(F130&gt;60,"61 et plus",FALSE))))))</f>
        <v>41/50</v>
      </c>
      <c r="H130" s="7">
        <f>DATEDIF((VLOOKUP(A130,'[1]BDD RH'!$A$2:$W$485,11,FALSE)),L130,"y")</f>
        <v>14</v>
      </c>
      <c r="I130" s="7" t="str">
        <f>IF(H130&lt;2,"&lt;2",IF(H130&lt;6,"2/5",IF(H130&lt;11,"6/10",IF(H130&lt;16,"11/15",IF(H130&lt;21,"16/20",IF(H130&lt;26,"21/25",IF(H130&gt;25,"26 et plus",FALSE)))))))</f>
        <v>11/15</v>
      </c>
      <c r="J130" s="1" t="s">
        <v>168</v>
      </c>
      <c r="K130" s="1">
        <f>IF($N$19:$N$585&lt;=3,1,IF($N$19:$N$585&lt;=6,2,IF($N$19:$N$585&lt;=9,3,IF($N$19:$N$585&gt;9,4,FALSE))))</f>
        <v>1</v>
      </c>
      <c r="L130" s="4">
        <v>42380</v>
      </c>
      <c r="M130" s="4">
        <v>42381</v>
      </c>
      <c r="N130" s="7">
        <f>MONTH(L130)</f>
        <v>1</v>
      </c>
      <c r="O130" s="7">
        <f>MONTH(M130)</f>
        <v>1</v>
      </c>
      <c r="P130" s="7">
        <f>IF(O130-N130=0,NETWORKDAYS(L130,M130,[1]Congés!$D$2:$D$26),NETWORKDAYS(L130,EOMONTH(L130,0),[1]Congés!$D$2:$D$26))</f>
        <v>2</v>
      </c>
      <c r="Q130" s="7">
        <f>IF(O130-N130=0,0,IF(O130-N130=1,NETWORKDAYS(L130,M130,[1]Congés!$D$2:$D$160)-P130,IF(O130-N130=2,NETWORKDAYS(L130,EOMONTH(L130,1),[1]Congés!$D$2:$D$160)-P130,IF(O130-N130=3,NETWORKDAYS(L130,EOMONTH(L130,1),[1]Congés!$D$2:$D$160)-P130))))</f>
        <v>0</v>
      </c>
      <c r="R130" s="7">
        <f>IF(O130-N130&lt;2,0,IF(O130-N130=2,NETWORKDAYS(L130,M130,[1]Congés!$D$2:$D$160)-Q130-P130,IF(O130-N130=3,NETWORKDAYS(L130,EOMONTH(L130,2),[1]Congés!$D$2:$D$160)-Q130-P130)))</f>
        <v>0</v>
      </c>
      <c r="S130" s="7">
        <f>IF(O130-N130&lt;3,0,NETWORKDAYS(L130,M130,[1]Congés!$D$2:$D$160)-R130-Q130-P130)</f>
        <v>0</v>
      </c>
      <c r="T130" s="7">
        <f>NETWORKDAYS(L130,M130,[1]Congés!C$2:C$160)</f>
        <v>2</v>
      </c>
      <c r="U130" t="s">
        <v>1</v>
      </c>
      <c r="W130" s="6" t="str">
        <f>IF(T130&lt;3,"1) 1 à 2 jours",IF(T130&lt;5,"2) 3 à 4 jours",IF(T130=5,"3) 5 jours",IF(T130&lt;=10,"4) 6 à 10 jours",IF(T130&gt;10,"5) plus de 10 jours")))))</f>
        <v>1) 1 à 2 jours</v>
      </c>
      <c r="X130" s="1" t="s">
        <v>0</v>
      </c>
      <c r="Z130" s="6">
        <f>M130-L130+1</f>
        <v>2</v>
      </c>
    </row>
    <row r="131" spans="1:26" x14ac:dyDescent="0.3">
      <c r="A131" s="1">
        <v>5387</v>
      </c>
      <c r="B131" s="8"/>
      <c r="C131" s="7" t="str">
        <f>VLOOKUP(A131,'[1]BDD RH'!$A$9:$W$453,16,FALSE)</f>
        <v>Fjord</v>
      </c>
      <c r="D131" s="7" t="str">
        <f>VLOOKUP(A131,'[1]BDD RH'!$A$9:$W$453,4,FALSE)</f>
        <v>t</v>
      </c>
      <c r="E131" s="7" t="str">
        <f>VLOOKUP(A131,'[1]BDD RH'!$A$9:$W$453,3,FALSE)</f>
        <v>F</v>
      </c>
      <c r="F131" s="7">
        <f>DATEDIF((VLOOKUP(A131,'[1]BDD RH'!$A$2:$W$485,7,FALSE)),L131,"y")</f>
        <v>48</v>
      </c>
      <c r="G131" s="7" t="str">
        <f>IF(F131&lt;=20,"&lt;=20",IF(F131&lt;=30,"21/30",IF(F131&lt;=40,"31/40",IF(F131&lt;=50,"41/50",IF(F131&lt;=60,"51/60",IF(F131&gt;60,"61 et plus",FALSE))))))</f>
        <v>41/50</v>
      </c>
      <c r="H131" s="7">
        <f>DATEDIF((VLOOKUP(A131,'[1]BDD RH'!$A$2:$W$485,11,FALSE)),L131,"y")</f>
        <v>14</v>
      </c>
      <c r="I131" s="7" t="str">
        <f>IF(H131&lt;2,"&lt;2",IF(H131&lt;6,"2/5",IF(H131&lt;11,"6/10",IF(H131&lt;16,"11/15",IF(H131&lt;21,"16/20",IF(H131&lt;26,"21/25",IF(H131&gt;25,"26 et plus",FALSE)))))))</f>
        <v>11/15</v>
      </c>
      <c r="J131" s="1" t="s">
        <v>168</v>
      </c>
      <c r="K131" s="1">
        <f>IF($N$19:$N$585&lt;=3,1,IF($N$19:$N$585&lt;=6,2,IF($N$19:$N$585&lt;=9,3,IF($N$19:$N$585&gt;9,4,FALSE))))</f>
        <v>1</v>
      </c>
      <c r="L131" s="4">
        <v>42387</v>
      </c>
      <c r="M131" s="4">
        <v>42391</v>
      </c>
      <c r="N131" s="7">
        <f>MONTH(L131)</f>
        <v>1</v>
      </c>
      <c r="O131" s="7">
        <f>MONTH(M131)</f>
        <v>1</v>
      </c>
      <c r="P131" s="7">
        <f>IF(O131-N131=0,NETWORKDAYS(L131,M131,[1]Congés!$D$2:$D$26),NETWORKDAYS(L131,EOMONTH(L131,0),[1]Congés!$D$2:$D$26))</f>
        <v>5</v>
      </c>
      <c r="Q131" s="7">
        <f>IF(O131-N131=0,0,IF(O131-N131=1,NETWORKDAYS(L131,M131,[1]Congés!$D$2:$D$160)-P131,IF(O131-N131=2,NETWORKDAYS(L131,EOMONTH(L131,1),[1]Congés!$D$2:$D$160)-P131,IF(O131-N131=3,NETWORKDAYS(L131,EOMONTH(L131,1),[1]Congés!$D$2:$D$160)-P131))))</f>
        <v>0</v>
      </c>
      <c r="R131" s="7">
        <f>IF(O131-N131&lt;2,0,IF(O131-N131=2,NETWORKDAYS(L131,M131,[1]Congés!$D$2:$D$160)-Q131-P131,IF(O131-N131=3,NETWORKDAYS(L131,EOMONTH(L131,2),[1]Congés!$D$2:$D$160)-Q131-P131)))</f>
        <v>0</v>
      </c>
      <c r="S131" s="7">
        <f>IF(O131-N131&lt;3,0,NETWORKDAYS(L131,M131,[1]Congés!$D$2:$D$160)-R131-Q131-P131)</f>
        <v>0</v>
      </c>
      <c r="T131" s="7">
        <f>NETWORKDAYS(L131,M131,[1]Congés!C$2:C$160)</f>
        <v>5</v>
      </c>
      <c r="U131" t="s">
        <v>1</v>
      </c>
      <c r="W131" s="6" t="str">
        <f>IF(T131&lt;3,"1) 1 à 2 jours",IF(T131&lt;5,"2) 3 à 4 jours",IF(T131=5,"3) 5 jours",IF(T131&lt;=10,"4) 6 à 10 jours",IF(T131&gt;10,"5) plus de 10 jours")))))</f>
        <v>3) 5 jours</v>
      </c>
      <c r="X131" t="s">
        <v>0</v>
      </c>
      <c r="Z131" s="6">
        <f>M131-L131+1</f>
        <v>5</v>
      </c>
    </row>
    <row r="132" spans="1:26" x14ac:dyDescent="0.3">
      <c r="A132" s="1">
        <v>5387</v>
      </c>
      <c r="B132" s="8"/>
      <c r="C132" s="7" t="str">
        <f>VLOOKUP(A132,'[1]BDD RH'!$A$9:$W$453,16,FALSE)</f>
        <v>Fjord</v>
      </c>
      <c r="D132" s="7" t="str">
        <f>VLOOKUP(A132,'[1]BDD RH'!$A$9:$W$453,4,FALSE)</f>
        <v>t</v>
      </c>
      <c r="E132" s="7" t="str">
        <f>VLOOKUP(A132,'[1]BDD RH'!$A$9:$W$453,3,FALSE)</f>
        <v>F</v>
      </c>
      <c r="F132" s="7">
        <f>DATEDIF((VLOOKUP(A132,'[1]BDD RH'!$A$2:$W$485,7,FALSE)),L132,"y")</f>
        <v>48</v>
      </c>
      <c r="G132" s="7" t="str">
        <f>IF(F132&lt;=20,"&lt;=20",IF(F132&lt;=30,"21/30",IF(F132&lt;=40,"31/40",IF(F132&lt;=50,"41/50",IF(F132&lt;=60,"51/60",IF(F132&gt;60,"61 et plus",FALSE))))))</f>
        <v>41/50</v>
      </c>
      <c r="H132" s="7">
        <f>DATEDIF((VLOOKUP(A132,'[1]BDD RH'!$A$2:$W$485,11,FALSE)),L132,"y")</f>
        <v>14</v>
      </c>
      <c r="I132" s="7" t="str">
        <f>IF(H132&lt;2,"&lt;2",IF(H132&lt;6,"2/5",IF(H132&lt;11,"6/10",IF(H132&lt;16,"11/15",IF(H132&lt;21,"16/20",IF(H132&lt;26,"21/25",IF(H132&gt;25,"26 et plus",FALSE)))))))</f>
        <v>11/15</v>
      </c>
      <c r="J132" s="1" t="s">
        <v>167</v>
      </c>
      <c r="K132" s="1">
        <f>IF($N$19:$N$585&lt;=3,1,IF($N$19:$N$585&lt;=6,2,IF($N$19:$N$585&lt;=9,3,IF($N$19:$N$585&gt;9,4,FALSE))))</f>
        <v>1</v>
      </c>
      <c r="L132" s="4">
        <v>42395</v>
      </c>
      <c r="M132" s="4">
        <v>42401</v>
      </c>
      <c r="N132" s="7">
        <f>MONTH(L132)</f>
        <v>1</v>
      </c>
      <c r="O132" s="7">
        <f>MONTH(M132)</f>
        <v>2</v>
      </c>
      <c r="P132" s="7">
        <f>IF(O132-N132=0,NETWORKDAYS(L132,M132,[1]Congés!$D$2:$D$26),NETWORKDAYS(L132,EOMONTH(L132,0),[1]Congés!$D$2:$D$26))</f>
        <v>4</v>
      </c>
      <c r="Q132" s="7">
        <f>IF(O132-N132=0,0,IF(O132-N132=1,NETWORKDAYS(L132,M132,[1]Congés!$D$2:$D$160)-P132,IF(O132-N132=2,NETWORKDAYS(L132,EOMONTH(L132,1),[1]Congés!$D$2:$D$160)-P132,IF(O132-N132=3,NETWORKDAYS(L132,EOMONTH(L132,1),[1]Congés!$D$2:$D$160)-P132))))</f>
        <v>1</v>
      </c>
      <c r="R132" s="7">
        <f>IF(O132-N132&lt;2,0,IF(O132-N132=2,NETWORKDAYS(L132,M132,[1]Congés!$D$2:$D$160)-Q132-P132,IF(O132-N132=3,NETWORKDAYS(L132,EOMONTH(L132,2),[1]Congés!$D$2:$D$160)-Q132-P132)))</f>
        <v>0</v>
      </c>
      <c r="S132" s="7">
        <f>IF(O132-N132&lt;3,0,NETWORKDAYS(L132,M132,[1]Congés!$D$2:$D$160)-R132-Q132-P132)</f>
        <v>0</v>
      </c>
      <c r="T132" s="7">
        <f>NETWORKDAYS(L132,M132,[1]Congés!C$2:C$160)</f>
        <v>5</v>
      </c>
      <c r="U132" t="s">
        <v>1</v>
      </c>
      <c r="V132" s="2">
        <v>42395</v>
      </c>
      <c r="W132" s="6" t="str">
        <f>IF(T132&lt;3,"1) 1 à 2 jours",IF(T132&lt;5,"2) 3 à 4 jours",IF(T132=5,"3) 5 jours",IF(T132&lt;=10,"4) 6 à 10 jours",IF(T132&gt;10,"5) plus de 10 jours")))))</f>
        <v>3) 5 jours</v>
      </c>
      <c r="X132" t="s">
        <v>10</v>
      </c>
      <c r="Z132" s="6">
        <f>M132-L132+1</f>
        <v>7</v>
      </c>
    </row>
    <row r="133" spans="1:26" x14ac:dyDescent="0.3">
      <c r="A133" s="1">
        <v>5387</v>
      </c>
      <c r="B133" s="8"/>
      <c r="C133" s="7" t="str">
        <f>VLOOKUP(A133,'[1]BDD RH'!$A$9:$W$453,16,FALSE)</f>
        <v>Fjord</v>
      </c>
      <c r="D133" s="7" t="str">
        <f>VLOOKUP(A133,'[1]BDD RH'!$A$9:$W$453,4,FALSE)</f>
        <v>t</v>
      </c>
      <c r="E133" s="7" t="str">
        <f>VLOOKUP(A133,'[1]BDD RH'!$A$9:$W$453,3,FALSE)</f>
        <v>F</v>
      </c>
      <c r="F133" s="7">
        <f>DATEDIF((VLOOKUP(A133,'[1]BDD RH'!$A$2:$W$485,7,FALSE)),L133,"y")</f>
        <v>48</v>
      </c>
      <c r="G133" s="7" t="str">
        <f>IF(F133&lt;=20,"&lt;=20",IF(F133&lt;=30,"21/30",IF(F133&lt;=40,"31/40",IF(F133&lt;=50,"41/50",IF(F133&lt;=60,"51/60",IF(F133&gt;60,"61 et plus",FALSE))))))</f>
        <v>41/50</v>
      </c>
      <c r="H133" s="7">
        <f>DATEDIF((VLOOKUP(A133,'[1]BDD RH'!$A$2:$W$485,11,FALSE)),L133,"y")</f>
        <v>14</v>
      </c>
      <c r="I133" s="7" t="str">
        <f>IF(H133&lt;2,"&lt;2",IF(H133&lt;6,"2/5",IF(H133&lt;11,"6/10",IF(H133&lt;16,"11/15",IF(H133&lt;21,"16/20",IF(H133&lt;26,"21/25",IF(H133&gt;25,"26 et plus",FALSE)))))))</f>
        <v>11/15</v>
      </c>
      <c r="J133" s="1" t="s">
        <v>167</v>
      </c>
      <c r="K133" s="1">
        <f>IF($N$19:$N$585&lt;=3,1,IF($N$19:$N$585&lt;=6,2,IF($N$19:$N$585&lt;=9,3,IF($N$19:$N$585&gt;9,4,FALSE))))</f>
        <v>1</v>
      </c>
      <c r="L133" s="4">
        <v>42402</v>
      </c>
      <c r="M133" s="4">
        <v>42415</v>
      </c>
      <c r="N133" s="7">
        <f>MONTH(L133)</f>
        <v>2</v>
      </c>
      <c r="O133" s="7">
        <f>MONTH(M133)</f>
        <v>2</v>
      </c>
      <c r="P133" s="7">
        <f>IF(O133-N133=0,NETWORKDAYS(L133,M133,[1]Congés!$D$2:$D$26),NETWORKDAYS(L133,EOMONTH(L133,0),[1]Congés!$D$2:$D$26))</f>
        <v>10</v>
      </c>
      <c r="Q133" s="7">
        <f>IF(O133-N133=0,0,IF(O133-N133=1,NETWORKDAYS(L133,M133,[1]Congés!$D$2:$D$160)-P133,IF(O133-N133=2,NETWORKDAYS(L133,EOMONTH(L133,1),[1]Congés!$D$2:$D$160)-P133,IF(O133-N133=3,NETWORKDAYS(L133,EOMONTH(L133,1),[1]Congés!$D$2:$D$160)-P133))))</f>
        <v>0</v>
      </c>
      <c r="R133" s="7">
        <f>IF(O133-N133&lt;2,0,IF(O133-N133=2,NETWORKDAYS(L133,M133,[1]Congés!$D$2:$D$160)-Q133-P133,IF(O133-N133=3,NETWORKDAYS(L133,EOMONTH(L133,2),[1]Congés!$D$2:$D$160)-Q133-P133)))</f>
        <v>0</v>
      </c>
      <c r="S133" s="7">
        <f>IF(O133-N133&lt;3,0,NETWORKDAYS(L133,M133,[1]Congés!$D$2:$D$160)-R133-Q133-P133)</f>
        <v>0</v>
      </c>
      <c r="T133" s="7">
        <f>NETWORKDAYS(L133,M133,[1]Congés!C$2:C$160)</f>
        <v>10</v>
      </c>
      <c r="U133" t="s">
        <v>1</v>
      </c>
      <c r="V133" s="2">
        <v>42395</v>
      </c>
      <c r="W133" s="6" t="str">
        <f>IF(T133&lt;3,"1) 1 à 2 jours",IF(T133&lt;5,"2) 3 à 4 jours",IF(T133=5,"3) 5 jours",IF(T133&lt;=10,"4) 6 à 10 jours",IF(T133&gt;10,"5) plus de 10 jours")))))</f>
        <v>4) 6 à 10 jours</v>
      </c>
      <c r="X133" t="s">
        <v>0</v>
      </c>
      <c r="Z133" s="6">
        <f>M133-L133+1</f>
        <v>14</v>
      </c>
    </row>
    <row r="134" spans="1:26" x14ac:dyDescent="0.3">
      <c r="A134" s="1">
        <v>15243</v>
      </c>
      <c r="B134" s="8"/>
      <c r="C134" s="7" t="str">
        <f>VLOOKUP(A134,'[1]BDD RH'!$A$9:$W$453,16,FALSE)</f>
        <v>Chamonix</v>
      </c>
      <c r="D134" s="7" t="str">
        <f>VLOOKUP(A134,'[1]BDD RH'!$A$9:$W$453,4,FALSE)</f>
        <v>t</v>
      </c>
      <c r="E134" s="7" t="str">
        <f>VLOOKUP(A134,'[1]BDD RH'!$A$9:$W$453,3,FALSE)</f>
        <v>F</v>
      </c>
      <c r="F134" s="7">
        <f>DATEDIF((VLOOKUP(A134,'[1]BDD RH'!$A$2:$W$485,7,FALSE)),L134,"y")</f>
        <v>48</v>
      </c>
      <c r="G134" s="7" t="str">
        <f>IF(F134&lt;=20,"&lt;=20",IF(F134&lt;=30,"21/30",IF(F134&lt;=40,"31/40",IF(F134&lt;=50,"41/50",IF(F134&lt;=60,"51/60",IF(F134&gt;60,"61 et plus",FALSE))))))</f>
        <v>41/50</v>
      </c>
      <c r="H134" s="7">
        <f>DATEDIF((VLOOKUP(A134,'[1]BDD RH'!$A$2:$W$485,11,FALSE)),L134,"y")</f>
        <v>11</v>
      </c>
      <c r="I134" s="7" t="str">
        <f>IF(H134&lt;2,"&lt;2",IF(H134&lt;6,"2/5",IF(H134&lt;11,"6/10",IF(H134&lt;16,"11/15",IF(H134&lt;21,"16/20",IF(H134&lt;26,"21/25",IF(H134&gt;25,"26 et plus",FALSE)))))))</f>
        <v>11/15</v>
      </c>
      <c r="J134" s="1" t="s">
        <v>166</v>
      </c>
      <c r="K134" s="1">
        <f>IF($N$19:$N$585&lt;=3,1,IF($N$19:$N$585&lt;=6,2,IF($N$19:$N$585&lt;=9,3,IF($N$19:$N$585&gt;9,4,FALSE))))</f>
        <v>1</v>
      </c>
      <c r="L134" s="4">
        <v>42390</v>
      </c>
      <c r="M134" s="4">
        <v>42390</v>
      </c>
      <c r="N134" s="7">
        <f>MONTH(L134)</f>
        <v>1</v>
      </c>
      <c r="O134" s="7">
        <f>MONTH(M134)</f>
        <v>1</v>
      </c>
      <c r="P134" s="7">
        <f>IF(O134-N134=0,NETWORKDAYS(L134,M134,[1]Congés!$D$2:$D$26),NETWORKDAYS(L134,EOMONTH(L134,0),[1]Congés!$D$2:$D$26))</f>
        <v>1</v>
      </c>
      <c r="Q134" s="7">
        <f>IF(O134-N134=0,0,IF(O134-N134=1,NETWORKDAYS(L134,M134,[1]Congés!$D$2:$D$160)-P134,IF(O134-N134=2,NETWORKDAYS(L134,EOMONTH(L134,1),[1]Congés!$D$2:$D$160)-P134,IF(O134-N134=3,NETWORKDAYS(L134,EOMONTH(L134,1),[1]Congés!$D$2:$D$160)-P134))))</f>
        <v>0</v>
      </c>
      <c r="R134" s="7">
        <f>IF(O134-N134&lt;2,0,IF(O134-N134=2,NETWORKDAYS(L134,M134,[1]Congés!$D$2:$D$160)-Q134-P134,IF(O134-N134=3,NETWORKDAYS(L134,EOMONTH(L134,2),[1]Congés!$D$2:$D$160)-Q134-P134)))</f>
        <v>0</v>
      </c>
      <c r="S134" s="7">
        <f>IF(O134-N134&lt;3,0,NETWORKDAYS(L134,M134,[1]Congés!$D$2:$D$160)-R134-Q134-P134)</f>
        <v>0</v>
      </c>
      <c r="T134" s="7">
        <f>NETWORKDAYS(L134,M134,[1]Congés!C$2:C$160)</f>
        <v>1</v>
      </c>
      <c r="U134" t="s">
        <v>1</v>
      </c>
      <c r="W134" s="6" t="str">
        <f>IF(T134&lt;3,"1) 1 à 2 jours",IF(T134&lt;5,"2) 3 à 4 jours",IF(T134=5,"3) 5 jours",IF(T134&lt;=10,"4) 6 à 10 jours",IF(T134&gt;10,"5) plus de 10 jours")))))</f>
        <v>1) 1 à 2 jours</v>
      </c>
      <c r="X134" t="s">
        <v>0</v>
      </c>
      <c r="Z134" s="6">
        <f>M134-L134+1</f>
        <v>1</v>
      </c>
    </row>
    <row r="135" spans="1:26" x14ac:dyDescent="0.3">
      <c r="A135" s="1">
        <v>10641</v>
      </c>
      <c r="B135" s="8"/>
      <c r="C135" s="7" t="str">
        <f>VLOOKUP(A135,'[1]BDD RH'!$A$9:$W$453,16,FALSE)</f>
        <v>Tosca</v>
      </c>
      <c r="D135" s="7" t="str">
        <f>VLOOKUP(A135,'[1]BDD RH'!$A$9:$W$453,4,FALSE)</f>
        <v>c</v>
      </c>
      <c r="E135" s="7" t="str">
        <f>VLOOKUP(A135,'[1]BDD RH'!$A$9:$W$453,3,FALSE)</f>
        <v>H</v>
      </c>
      <c r="F135" s="7">
        <f>DATEDIF((VLOOKUP(A135,'[1]BDD RH'!$A$2:$W$485,7,FALSE)),L135,"y")</f>
        <v>36</v>
      </c>
      <c r="G135" s="7" t="str">
        <f>IF(F135&lt;=20,"&lt;=20",IF(F135&lt;=30,"21/30",IF(F135&lt;=40,"31/40",IF(F135&lt;=50,"41/50",IF(F135&lt;=60,"51/60",IF(F135&gt;60,"61 et plus",FALSE))))))</f>
        <v>31/40</v>
      </c>
      <c r="H135" s="7">
        <f>DATEDIF((VLOOKUP(A135,'[1]BDD RH'!$A$2:$W$485,11,FALSE)),L135,"y")</f>
        <v>13</v>
      </c>
      <c r="I135" s="7" t="str">
        <f>IF(H135&lt;2,"&lt;2",IF(H135&lt;6,"2/5",IF(H135&lt;11,"6/10",IF(H135&lt;16,"11/15",IF(H135&lt;21,"16/20",IF(H135&lt;26,"21/25",IF(H135&gt;25,"26 et plus",FALSE)))))))</f>
        <v>11/15</v>
      </c>
      <c r="J135" s="1" t="s">
        <v>165</v>
      </c>
      <c r="K135" s="1">
        <f>IF($N$19:$N$585&lt;=3,1,IF($N$19:$N$585&lt;=6,2,IF($N$19:$N$585&lt;=9,3,IF($N$19:$N$585&gt;9,4,FALSE))))</f>
        <v>2</v>
      </c>
      <c r="L135" s="4">
        <v>42461</v>
      </c>
      <c r="M135" s="4">
        <v>42466</v>
      </c>
      <c r="N135" s="7">
        <f>MONTH(L135)</f>
        <v>4</v>
      </c>
      <c r="O135" s="7">
        <f>MONTH(M135)</f>
        <v>4</v>
      </c>
      <c r="P135" s="7">
        <f>IF(O135-N135=0,NETWORKDAYS(L135,M135,[1]Congés!$D$2:$D$26),NETWORKDAYS(L135,EOMONTH(L135,0),[1]Congés!$D$2:$D$26))</f>
        <v>4</v>
      </c>
      <c r="Q135" s="7">
        <f>IF(O135-N135=0,0,IF(O135-N135=1,NETWORKDAYS(L135,M135,[1]Congés!$D$2:$D$160)-P135,IF(O135-N135=2,NETWORKDAYS(L135,EOMONTH(L135,1),[1]Congés!$D$2:$D$160)-P135,IF(O135-N135=3,NETWORKDAYS(L135,EOMONTH(L135,1),[1]Congés!$D$2:$D$160)-P135))))</f>
        <v>0</v>
      </c>
      <c r="R135" s="7">
        <f>IF(O135-N135&lt;2,0,IF(O135-N135=2,NETWORKDAYS(L135,M135,[1]Congés!$D$2:$D$160)-Q135-P135,IF(O135-N135=3,NETWORKDAYS(L135,EOMONTH(L135,2),[1]Congés!$D$2:$D$160)-Q135-P135)))</f>
        <v>0</v>
      </c>
      <c r="S135" s="7">
        <f>IF(O135-N135&lt;3,0,NETWORKDAYS(L135,M135,[1]Congés!$D$2:$D$160)-R135-Q135-P135)</f>
        <v>0</v>
      </c>
      <c r="T135" s="7">
        <f>NETWORKDAYS(L135,M135,[1]Congés!C$2:C$160)</f>
        <v>4</v>
      </c>
      <c r="U135" t="s">
        <v>1</v>
      </c>
      <c r="W135" s="6" t="str">
        <f>IF(T135&lt;3,"1) 1 à 2 jours",IF(T135&lt;5,"2) 3 à 4 jours",IF(T135=5,"3) 5 jours",IF(T135&lt;=10,"4) 6 à 10 jours",IF(T135&gt;10,"5) plus de 10 jours")))))</f>
        <v>2) 3 à 4 jours</v>
      </c>
      <c r="X135" t="s">
        <v>0</v>
      </c>
      <c r="Z135" s="6">
        <f>M135-L135+1</f>
        <v>6</v>
      </c>
    </row>
    <row r="136" spans="1:26" x14ac:dyDescent="0.3">
      <c r="A136" s="1">
        <v>17580</v>
      </c>
      <c r="B136" s="8"/>
      <c r="C136" s="7" t="str">
        <f>VLOOKUP(A136,'[1]BDD RH'!$A$9:$W$453,16,FALSE)</f>
        <v>Fjord</v>
      </c>
      <c r="D136" s="7" t="str">
        <f>VLOOKUP(A136,'[1]BDD RH'!$A$9:$W$453,4,FALSE)</f>
        <v>t</v>
      </c>
      <c r="E136" s="7" t="str">
        <f>VLOOKUP(A136,'[1]BDD RH'!$A$9:$W$453,3,FALSE)</f>
        <v>H</v>
      </c>
      <c r="F136" s="7">
        <f>DATEDIF((VLOOKUP(A136,'[1]BDD RH'!$A$2:$W$485,7,FALSE)),L136,"y")</f>
        <v>45</v>
      </c>
      <c r="G136" s="7" t="str">
        <f>IF(F136&lt;=20,"&lt;=20",IF(F136&lt;=30,"21/30",IF(F136&lt;=40,"31/40",IF(F136&lt;=50,"41/50",IF(F136&lt;=60,"51/60",IF(F136&gt;60,"61 et plus",FALSE))))))</f>
        <v>41/50</v>
      </c>
      <c r="H136" s="7">
        <f>DATEDIF((VLOOKUP(A136,'[1]BDD RH'!$A$2:$W$485,11,FALSE)),L136,"y")</f>
        <v>8</v>
      </c>
      <c r="I136" s="7" t="str">
        <f>IF(H136&lt;2,"&lt;2",IF(H136&lt;6,"2/5",IF(H136&lt;11,"6/10",IF(H136&lt;16,"11/15",IF(H136&lt;21,"16/20",IF(H136&lt;26,"21/25",IF(H136&gt;25,"26 et plus",FALSE)))))))</f>
        <v>6/10</v>
      </c>
      <c r="J136" s="1" t="s">
        <v>164</v>
      </c>
      <c r="K136" s="1">
        <f>IF($N$19:$N$585&lt;=3,1,IF($N$19:$N$585&lt;=6,2,IF($N$19:$N$585&lt;=9,3,IF($N$19:$N$585&gt;9,4,FALSE))))</f>
        <v>2</v>
      </c>
      <c r="L136" s="4">
        <v>42471</v>
      </c>
      <c r="M136" s="4">
        <v>42474</v>
      </c>
      <c r="N136" s="7">
        <f>MONTH(L136)</f>
        <v>4</v>
      </c>
      <c r="O136" s="7">
        <f>MONTH(M136)</f>
        <v>4</v>
      </c>
      <c r="P136" s="7">
        <f>IF(O136-N136=0,NETWORKDAYS(L136,M136,[1]Congés!$D$2:$D$26),NETWORKDAYS(L136,EOMONTH(L136,0),[1]Congés!$D$2:$D$26))</f>
        <v>4</v>
      </c>
      <c r="Q136" s="7">
        <f>IF(O136-N136=0,0,IF(O136-N136=1,NETWORKDAYS(L136,M136,[1]Congés!$D$2:$D$160)-P136,IF(O136-N136=2,NETWORKDAYS(L136,EOMONTH(L136,1),[1]Congés!$D$2:$D$160)-P136,IF(O136-N136=3,NETWORKDAYS(L136,EOMONTH(L136,1),[1]Congés!$D$2:$D$160)-P136))))</f>
        <v>0</v>
      </c>
      <c r="R136" s="7">
        <f>IF(O136-N136&lt;2,0,IF(O136-N136=2,NETWORKDAYS(L136,M136,[1]Congés!$D$2:$D$160)-Q136-P136,IF(O136-N136=3,NETWORKDAYS(L136,EOMONTH(L136,2),[1]Congés!$D$2:$D$160)-Q136-P136)))</f>
        <v>0</v>
      </c>
      <c r="S136" s="7">
        <f>IF(O136-N136&lt;3,0,NETWORKDAYS(L136,M136,[1]Congés!$D$2:$D$160)-R136-Q136-P136)</f>
        <v>0</v>
      </c>
      <c r="T136" s="7">
        <f>NETWORKDAYS(L136,M136,[1]Congés!C$2:C$160)</f>
        <v>4</v>
      </c>
      <c r="U136" t="s">
        <v>1</v>
      </c>
      <c r="W136" s="6" t="str">
        <f>IF(T136&lt;3,"1) 1 à 2 jours",IF(T136&lt;5,"2) 3 à 4 jours",IF(T136=5,"3) 5 jours",IF(T136&lt;=10,"4) 6 à 10 jours",IF(T136&gt;10,"5) plus de 10 jours")))))</f>
        <v>2) 3 à 4 jours</v>
      </c>
      <c r="X136" t="s">
        <v>0</v>
      </c>
      <c r="Z136" s="6">
        <f>M136-L136+1</f>
        <v>4</v>
      </c>
    </row>
    <row r="137" spans="1:26" x14ac:dyDescent="0.3">
      <c r="A137" s="1">
        <v>18575</v>
      </c>
      <c r="B137" s="8"/>
      <c r="C137" s="7" t="str">
        <f>VLOOKUP(A137,'[1]BDD RH'!$A$9:$W$453,16,FALSE)</f>
        <v>HSE</v>
      </c>
      <c r="D137" s="7" t="str">
        <f>VLOOKUP(A137,'[1]BDD RH'!$A$9:$W$453,4,FALSE)</f>
        <v>s</v>
      </c>
      <c r="E137" s="7" t="str">
        <f>VLOOKUP(A137,'[1]BDD RH'!$A$9:$W$453,3,FALSE)</f>
        <v>F</v>
      </c>
      <c r="F137" s="7">
        <f>DATEDIF((VLOOKUP(A137,'[1]BDD RH'!$A$2:$W$485,7,FALSE)),L137,"y")</f>
        <v>39</v>
      </c>
      <c r="G137" s="7" t="str">
        <f>IF(F137&lt;=20,"&lt;=20",IF(F137&lt;=30,"21/30",IF(F137&lt;=40,"31/40",IF(F137&lt;=50,"41/50",IF(F137&lt;=60,"51/60",IF(F137&gt;60,"61 et plus",FALSE))))))</f>
        <v>31/40</v>
      </c>
      <c r="H137" s="7">
        <f>DATEDIF((VLOOKUP(A137,'[1]BDD RH'!$A$2:$W$485,11,FALSE)),L137,"y")</f>
        <v>7</v>
      </c>
      <c r="I137" s="7" t="str">
        <f>IF(H137&lt;2,"&lt;2",IF(H137&lt;6,"2/5",IF(H137&lt;11,"6/10",IF(H137&lt;16,"11/15",IF(H137&lt;21,"16/20",IF(H137&lt;26,"21/25",IF(H137&gt;25,"26 et plus",FALSE)))))))</f>
        <v>6/10</v>
      </c>
      <c r="J137" s="1" t="s">
        <v>163</v>
      </c>
      <c r="K137" s="1">
        <f>IF($N$19:$N$585&lt;=3,1,IF($N$19:$N$585&lt;=6,2,IF($N$19:$N$585&lt;=9,3,IF($N$19:$N$585&gt;9,4,FALSE))))</f>
        <v>1</v>
      </c>
      <c r="L137" s="4">
        <v>42387</v>
      </c>
      <c r="M137" s="4">
        <v>42389</v>
      </c>
      <c r="N137" s="7">
        <f>MONTH(L137)</f>
        <v>1</v>
      </c>
      <c r="O137" s="7">
        <f>MONTH(M137)</f>
        <v>1</v>
      </c>
      <c r="P137" s="7">
        <f>IF(O137-N137=0,NETWORKDAYS(L137,M137,[1]Congés!$D$2:$D$26),NETWORKDAYS(L137,EOMONTH(L137,0),[1]Congés!$D$2:$D$26))</f>
        <v>3</v>
      </c>
      <c r="Q137" s="7">
        <f>IF(O137-N137=0,0,IF(O137-N137=1,NETWORKDAYS(L137,M137,[1]Congés!$D$2:$D$160)-P137,IF(O137-N137=2,NETWORKDAYS(L137,EOMONTH(L137,1),[1]Congés!$D$2:$D$160)-P137,IF(O137-N137=3,NETWORKDAYS(L137,EOMONTH(L137,1),[1]Congés!$D$2:$D$160)-P137))))</f>
        <v>0</v>
      </c>
      <c r="R137" s="7">
        <f>IF(O137-N137&lt;2,0,IF(O137-N137=2,NETWORKDAYS(L137,M137,[1]Congés!$D$2:$D$160)-Q137-P137,IF(O137-N137=3,NETWORKDAYS(L137,EOMONTH(L137,2),[1]Congés!$D$2:$D$160)-Q137-P137)))</f>
        <v>0</v>
      </c>
      <c r="S137" s="7">
        <f>IF(O137-N137&lt;3,0,NETWORKDAYS(L137,M137,[1]Congés!$D$2:$D$160)-R137-Q137-P137)</f>
        <v>0</v>
      </c>
      <c r="T137" s="7">
        <f>NETWORKDAYS(L137,M137,[1]Congés!C$2:C$160)</f>
        <v>3</v>
      </c>
      <c r="U137" t="s">
        <v>1</v>
      </c>
      <c r="W137" s="6" t="str">
        <f>IF(T137&lt;3,"1) 1 à 2 jours",IF(T137&lt;5,"2) 3 à 4 jours",IF(T137=5,"3) 5 jours",IF(T137&lt;=10,"4) 6 à 10 jours",IF(T137&gt;10,"5) plus de 10 jours")))))</f>
        <v>2) 3 à 4 jours</v>
      </c>
      <c r="X137" t="s">
        <v>0</v>
      </c>
      <c r="Z137" s="6">
        <f>M137-L137+1</f>
        <v>3</v>
      </c>
    </row>
    <row r="138" spans="1:26" x14ac:dyDescent="0.3">
      <c r="A138" s="1">
        <v>15658</v>
      </c>
      <c r="B138" s="8"/>
      <c r="C138" s="7" t="str">
        <f>VLOOKUP(A138,'[1]BDD RH'!$A$9:$W$453,16,FALSE)</f>
        <v>Evercalf</v>
      </c>
      <c r="D138" s="7" t="str">
        <f>VLOOKUP(A138,'[1]BDD RH'!$A$9:$W$453,4,FALSE)</f>
        <v>t</v>
      </c>
      <c r="E138" s="7" t="str">
        <f>VLOOKUP(A138,'[1]BDD RH'!$A$9:$W$453,3,FALSE)</f>
        <v>F</v>
      </c>
      <c r="F138" s="7">
        <f>DATEDIF((VLOOKUP(A138,'[1]BDD RH'!$A$2:$W$485,7,FALSE)),L138,"y")</f>
        <v>28</v>
      </c>
      <c r="G138" s="7" t="str">
        <f>IF(F138&lt;=20,"&lt;=20",IF(F138&lt;=30,"21/30",IF(F138&lt;=40,"31/40",IF(F138&lt;=50,"41/50",IF(F138&lt;=60,"51/60",IF(F138&gt;60,"61 et plus",FALSE))))))</f>
        <v>21/30</v>
      </c>
      <c r="H138" s="7">
        <f>DATEDIF((VLOOKUP(A138,'[1]BDD RH'!$A$2:$W$485,11,FALSE)),L138,"y")</f>
        <v>5</v>
      </c>
      <c r="I138" s="7" t="str">
        <f>IF(H138&lt;2,"&lt;2",IF(H138&lt;6,"2/5",IF(H138&lt;11,"6/10",IF(H138&lt;16,"11/15",IF(H138&lt;21,"16/20",IF(H138&lt;26,"21/25",IF(H138&gt;25,"26 et plus",FALSE)))))))</f>
        <v>2/5</v>
      </c>
      <c r="J138" s="1" t="s">
        <v>162</v>
      </c>
      <c r="K138" s="1">
        <f>IF($N$19:$N$585&lt;=3,1,IF($N$19:$N$585&lt;=6,2,IF($N$19:$N$585&lt;=9,3,IF($N$19:$N$585&gt;9,4,FALSE))))</f>
        <v>1</v>
      </c>
      <c r="L138" s="4">
        <v>42450</v>
      </c>
      <c r="M138" s="4">
        <v>42452</v>
      </c>
      <c r="N138" s="7">
        <f>MONTH(L138)</f>
        <v>3</v>
      </c>
      <c r="O138" s="7">
        <f>MONTH(M138)</f>
        <v>3</v>
      </c>
      <c r="P138" s="7">
        <f>IF(O138-N138=0,NETWORKDAYS(L138,M138,[1]Congés!$D$2:$D$26),NETWORKDAYS(L138,EOMONTH(L138,0),[1]Congés!$D$2:$D$26))</f>
        <v>3</v>
      </c>
      <c r="Q138" s="7">
        <f>IF(O138-N138=0,0,IF(O138-N138=1,NETWORKDAYS(L138,M138,[1]Congés!$D$2:$D$160)-P138,IF(O138-N138=2,NETWORKDAYS(L138,EOMONTH(L138,1),[1]Congés!$D$2:$D$160)-P138,IF(O138-N138=3,NETWORKDAYS(L138,EOMONTH(L138,1),[1]Congés!$D$2:$D$160)-P138))))</f>
        <v>0</v>
      </c>
      <c r="R138" s="7">
        <f>IF(O138-N138&lt;2,0,IF(O138-N138=2,NETWORKDAYS(L138,M138,[1]Congés!$D$2:$D$160)-Q138-P138,IF(O138-N138=3,NETWORKDAYS(L138,EOMONTH(L138,2),[1]Congés!$D$2:$D$160)-Q138-P138)))</f>
        <v>0</v>
      </c>
      <c r="S138" s="7">
        <f>IF(O138-N138&lt;3,0,NETWORKDAYS(L138,M138,[1]Congés!$D$2:$D$160)-R138-Q138-P138)</f>
        <v>0</v>
      </c>
      <c r="T138" s="7">
        <f>NETWORKDAYS(L138,M138,[1]Congés!C$2:C$160)</f>
        <v>3</v>
      </c>
      <c r="U138" t="s">
        <v>1</v>
      </c>
      <c r="W138" s="6" t="str">
        <f>IF(T138&lt;3,"1) 1 à 2 jours",IF(T138&lt;5,"2) 3 à 4 jours",IF(T138=5,"3) 5 jours",IF(T138&lt;=10,"4) 6 à 10 jours",IF(T138&gt;10,"5) plus de 10 jours")))))</f>
        <v>2) 3 à 4 jours</v>
      </c>
      <c r="X138" t="s">
        <v>0</v>
      </c>
      <c r="Z138" s="6">
        <f>M138-L138+1</f>
        <v>3</v>
      </c>
    </row>
    <row r="139" spans="1:26" x14ac:dyDescent="0.3">
      <c r="A139" s="1">
        <v>17400</v>
      </c>
      <c r="B139" s="8"/>
      <c r="C139" s="7" t="str">
        <f>VLOOKUP(A139,'[1]BDD RH'!$A$9:$W$453,16,FALSE)</f>
        <v>Tosca</v>
      </c>
      <c r="D139" s="7" t="str">
        <f>VLOOKUP(A139,'[1]BDD RH'!$A$9:$W$453,4,FALSE)</f>
        <v>c</v>
      </c>
      <c r="E139" s="7" t="str">
        <f>VLOOKUP(A139,'[1]BDD RH'!$A$9:$W$453,3,FALSE)</f>
        <v>F</v>
      </c>
      <c r="F139" s="7">
        <f>DATEDIF((VLOOKUP(A139,'[1]BDD RH'!$A$2:$W$485,7,FALSE)),L139,"y")</f>
        <v>33</v>
      </c>
      <c r="G139" s="7" t="str">
        <f>IF(F139&lt;=20,"&lt;=20",IF(F139&lt;=30,"21/30",IF(F139&lt;=40,"31/40",IF(F139&lt;=50,"41/50",IF(F139&lt;=60,"51/60",IF(F139&gt;60,"61 et plus",FALSE))))))</f>
        <v>31/40</v>
      </c>
      <c r="H139" s="7">
        <f>DATEDIF((VLOOKUP(A139,'[1]BDD RH'!$A$2:$W$485,11,FALSE)),L139,"y")</f>
        <v>7</v>
      </c>
      <c r="I139" s="7" t="str">
        <f>IF(H139&lt;2,"&lt;2",IF(H139&lt;6,"2/5",IF(H139&lt;11,"6/10",IF(H139&lt;16,"11/15",IF(H139&lt;21,"16/20",IF(H139&lt;26,"21/25",IF(H139&gt;25,"26 et plus",FALSE)))))))</f>
        <v>6/10</v>
      </c>
      <c r="J139" s="1" t="s">
        <v>161</v>
      </c>
      <c r="K139" s="1">
        <f>IF($N$19:$N$585&lt;=3,1,IF($N$19:$N$585&lt;=6,2,IF($N$19:$N$585&lt;=9,3,IF($N$19:$N$585&gt;9,4,FALSE))))</f>
        <v>1</v>
      </c>
      <c r="L139" s="4">
        <v>42389</v>
      </c>
      <c r="M139" s="4">
        <v>42391</v>
      </c>
      <c r="N139" s="7">
        <f>MONTH(L139)</f>
        <v>1</v>
      </c>
      <c r="O139" s="7">
        <f>MONTH(M139)</f>
        <v>1</v>
      </c>
      <c r="P139" s="7">
        <f>IF(O139-N139=0,NETWORKDAYS(L139,M139,[1]Congés!$D$2:$D$26),NETWORKDAYS(L139,EOMONTH(L139,0),[1]Congés!$D$2:$D$26))</f>
        <v>3</v>
      </c>
      <c r="Q139" s="7">
        <f>IF(O139-N139=0,0,IF(O139-N139=1,NETWORKDAYS(L139,M139,[1]Congés!$D$2:$D$160)-P139,IF(O139-N139=2,NETWORKDAYS(L139,EOMONTH(L139,1),[1]Congés!$D$2:$D$160)-P139,IF(O139-N139=3,NETWORKDAYS(L139,EOMONTH(L139,1),[1]Congés!$D$2:$D$160)-P139))))</f>
        <v>0</v>
      </c>
      <c r="R139" s="7">
        <f>IF(O139-N139&lt;2,0,IF(O139-N139=2,NETWORKDAYS(L139,M139,[1]Congés!$D$2:$D$160)-Q139-P139,IF(O139-N139=3,NETWORKDAYS(L139,EOMONTH(L139,2),[1]Congés!$D$2:$D$160)-Q139-P139)))</f>
        <v>0</v>
      </c>
      <c r="S139" s="7">
        <f>IF(O139-N139&lt;3,0,NETWORKDAYS(L139,M139,[1]Congés!$D$2:$D$160)-R139-Q139-P139)</f>
        <v>0</v>
      </c>
      <c r="T139" s="7">
        <f>NETWORKDAYS(L139,M139,[1]Congés!C$2:C$160)</f>
        <v>3</v>
      </c>
      <c r="U139" t="s">
        <v>1</v>
      </c>
      <c r="W139" s="6" t="str">
        <f>IF(T139&lt;3,"1) 1 à 2 jours",IF(T139&lt;5,"2) 3 à 4 jours",IF(T139=5,"3) 5 jours",IF(T139&lt;=10,"4) 6 à 10 jours",IF(T139&gt;10,"5) plus de 10 jours")))))</f>
        <v>2) 3 à 4 jours</v>
      </c>
      <c r="X139" t="s">
        <v>0</v>
      </c>
      <c r="Z139" s="6">
        <f>M139-L139+1</f>
        <v>3</v>
      </c>
    </row>
    <row r="140" spans="1:26" x14ac:dyDescent="0.3">
      <c r="A140" s="1">
        <v>85224</v>
      </c>
      <c r="B140" s="8"/>
      <c r="C140" s="7" t="str">
        <f>VLOOKUP(A140,'[1]BDD RH'!$A$9:$W$453,16,FALSE)</f>
        <v>Barenia</v>
      </c>
      <c r="D140" s="7" t="str">
        <f>VLOOKUP(A140,'[1]BDD RH'!$A$9:$W$453,4,FALSE)</f>
        <v>t</v>
      </c>
      <c r="E140" s="7" t="str">
        <f>VLOOKUP(A140,'[1]BDD RH'!$A$9:$W$453,3,FALSE)</f>
        <v>f</v>
      </c>
      <c r="F140" s="7">
        <f>DATEDIF((VLOOKUP(A140,'[1]BDD RH'!$A$2:$W$485,7,FALSE)),L140,"y")</f>
        <v>33</v>
      </c>
      <c r="G140" s="7" t="str">
        <f>IF(F140&lt;=20,"&lt;=20",IF(F140&lt;=30,"21/30",IF(F140&lt;=40,"31/40",IF(F140&lt;=50,"41/50",IF(F140&lt;=60,"51/60",IF(F140&gt;60,"61 et plus",FALSE))))))</f>
        <v>31/40</v>
      </c>
      <c r="H140" s="7">
        <f>DATEDIF((VLOOKUP(A140,'[1]BDD RH'!$A$2:$W$485,11,FALSE)),L140,"y")</f>
        <v>0</v>
      </c>
      <c r="I140" s="7" t="str">
        <f>IF(H140&lt;2,"&lt;2",IF(H140&lt;6,"2/5",IF(H140&lt;11,"6/10",IF(H140&lt;16,"11/15",IF(H140&lt;21,"16/20",IF(H140&lt;26,"21/25",IF(H140&gt;25,"26 et plus",FALSE)))))))</f>
        <v>&lt;2</v>
      </c>
      <c r="J140" s="1" t="s">
        <v>160</v>
      </c>
      <c r="K140" s="1">
        <f>IF($N$19:$N$585&lt;=3,1,IF($N$19:$N$585&lt;=6,2,IF($N$19:$N$585&lt;=9,3,IF($N$19:$N$585&gt;9,4,FALSE))))</f>
        <v>1</v>
      </c>
      <c r="L140" s="4">
        <v>42422</v>
      </c>
      <c r="M140" s="4">
        <v>42423</v>
      </c>
      <c r="N140" s="7">
        <f>MONTH(L140)</f>
        <v>2</v>
      </c>
      <c r="O140" s="7">
        <f>MONTH(M140)</f>
        <v>2</v>
      </c>
      <c r="P140" s="7">
        <f>IF(O140-N140=0,NETWORKDAYS(L140,M140,[1]Congés!$D$2:$D$26),NETWORKDAYS(L140,EOMONTH(L140,0),[1]Congés!$D$2:$D$26))</f>
        <v>2</v>
      </c>
      <c r="Q140" s="7">
        <f>IF(O140-N140=0,0,IF(O140-N140=1,NETWORKDAYS(L140,M140,[1]Congés!$D$2:$D$160)-P140,IF(O140-N140=2,NETWORKDAYS(L140,EOMONTH(L140,1),[1]Congés!$D$2:$D$160)-P140,IF(O140-N140=3,NETWORKDAYS(L140,EOMONTH(L140,1),[1]Congés!$D$2:$D$160)-P140))))</f>
        <v>0</v>
      </c>
      <c r="R140" s="7">
        <f>IF(O140-N140&lt;2,0,IF(O140-N140=2,NETWORKDAYS(L140,M140,[1]Congés!$D$2:$D$160)-Q140-P140,IF(O140-N140=3,NETWORKDAYS(L140,EOMONTH(L140,2),[1]Congés!$D$2:$D$160)-Q140-P140)))</f>
        <v>0</v>
      </c>
      <c r="S140" s="7">
        <f>IF(O140-N140&lt;3,0,NETWORKDAYS(L140,M140,[1]Congés!$D$2:$D$160)-R140-Q140-P140)</f>
        <v>0</v>
      </c>
      <c r="T140" s="7">
        <f>NETWORKDAYS(L140,M140,[1]Congés!C$2:C$160)</f>
        <v>2</v>
      </c>
      <c r="U140" t="s">
        <v>1</v>
      </c>
      <c r="W140" s="6" t="str">
        <f>IF(T140&lt;3,"1) 1 à 2 jours",IF(T140&lt;5,"2) 3 à 4 jours",IF(T140=5,"3) 5 jours",IF(T140&lt;=10,"4) 6 à 10 jours",IF(T140&gt;10,"5) plus de 10 jours")))))</f>
        <v>1) 1 à 2 jours</v>
      </c>
      <c r="X140" t="s">
        <v>0</v>
      </c>
      <c r="Z140" s="6">
        <f>M140-L140+1</f>
        <v>2</v>
      </c>
    </row>
    <row r="141" spans="1:26" x14ac:dyDescent="0.3">
      <c r="A141" s="1">
        <v>20048</v>
      </c>
      <c r="B141" s="8"/>
      <c r="C141" s="7" t="str">
        <f>VLOOKUP(A141,'[1]BDD RH'!$A$9:$W$453,16,FALSE)</f>
        <v>croco</v>
      </c>
      <c r="D141" s="7" t="str">
        <f>VLOOKUP(A141,'[1]BDD RH'!$A$9:$W$453,4,FALSE)</f>
        <v>t</v>
      </c>
      <c r="E141" s="7" t="str">
        <f>VLOOKUP(A141,'[1]BDD RH'!$A$9:$W$453,3,FALSE)</f>
        <v>F</v>
      </c>
      <c r="F141" s="7">
        <f>DATEDIF((VLOOKUP(A141,'[1]BDD RH'!$A$2:$W$485,7,FALSE)),L141,"y")</f>
        <v>33</v>
      </c>
      <c r="G141" s="7" t="str">
        <f>IF(F141&lt;=20,"&lt;=20",IF(F141&lt;=30,"21/30",IF(F141&lt;=40,"31/40",IF(F141&lt;=50,"41/50",IF(F141&lt;=60,"51/60",IF(F141&gt;60,"61 et plus",FALSE))))))</f>
        <v>31/40</v>
      </c>
      <c r="H141" s="7">
        <f>DATEDIF((VLOOKUP(A141,'[1]BDD RH'!$A$2:$W$485,11,FALSE)),L141,"y")</f>
        <v>6</v>
      </c>
      <c r="I141" s="7" t="str">
        <f>IF(H141&lt;2,"&lt;2",IF(H141&lt;6,"2/5",IF(H141&lt;11,"6/10",IF(H141&lt;16,"11/15",IF(H141&lt;21,"16/20",IF(H141&lt;26,"21/25",IF(H141&gt;25,"26 et plus",FALSE)))))))</f>
        <v>6/10</v>
      </c>
      <c r="J141" s="1" t="s">
        <v>159</v>
      </c>
      <c r="K141" s="1">
        <f>IF($N$19:$N$585&lt;=3,1,IF($N$19:$N$585&lt;=6,2,IF($N$19:$N$585&lt;=9,3,IF($N$19:$N$585&gt;9,4,FALSE))))</f>
        <v>1</v>
      </c>
      <c r="L141" s="4">
        <v>42394</v>
      </c>
      <c r="M141" s="4">
        <v>42408</v>
      </c>
      <c r="N141" s="7">
        <f>MONTH(L141)</f>
        <v>1</v>
      </c>
      <c r="O141" s="7">
        <f>MONTH(M141)</f>
        <v>2</v>
      </c>
      <c r="P141" s="7">
        <f>IF(O141-N141=0,NETWORKDAYS(L141,M141,[1]Congés!$D$2:$D$26),NETWORKDAYS(L141,EOMONTH(L141,0),[1]Congés!$D$2:$D$26))</f>
        <v>5</v>
      </c>
      <c r="Q141" s="7">
        <f>IF(O141-N141=0,0,IF(O141-N141=1,NETWORKDAYS(L141,M141,[1]Congés!$D$2:$D$160)-P141,IF(O141-N141=2,NETWORKDAYS(L141,EOMONTH(L141,1),[1]Congés!$D$2:$D$160)-P141,IF(O141-N141=3,NETWORKDAYS(L141,EOMONTH(L141,1),[1]Congés!$D$2:$D$160)-P141))))</f>
        <v>6</v>
      </c>
      <c r="R141" s="7">
        <f>IF(O141-N141&lt;2,0,IF(O141-N141=2,NETWORKDAYS(L141,M141,[1]Congés!$D$2:$D$160)-Q141-P141,IF(O141-N141=3,NETWORKDAYS(L141,EOMONTH(L141,2),[1]Congés!$D$2:$D$160)-Q141-P141)))</f>
        <v>0</v>
      </c>
      <c r="S141" s="7">
        <f>IF(O141-N141&lt;3,0,NETWORKDAYS(L141,M141,[1]Congés!$D$2:$D$160)-R141-Q141-P141)</f>
        <v>0</v>
      </c>
      <c r="T141" s="7">
        <f>NETWORKDAYS(L141,M141,[1]Congés!C$2:C$160)</f>
        <v>11</v>
      </c>
      <c r="U141" t="s">
        <v>1</v>
      </c>
      <c r="V141" s="2">
        <v>42394</v>
      </c>
      <c r="W141" s="6" t="str">
        <f>IF(T141&lt;3,"1) 1 à 2 jours",IF(T141&lt;5,"2) 3 à 4 jours",IF(T141=5,"3) 5 jours",IF(T141&lt;=10,"4) 6 à 10 jours",IF(T141&gt;10,"5) plus de 10 jours")))))</f>
        <v>5) plus de 10 jours</v>
      </c>
      <c r="X141" t="s">
        <v>10</v>
      </c>
      <c r="Z141" s="6">
        <f>M141-L141+1</f>
        <v>15</v>
      </c>
    </row>
    <row r="142" spans="1:26" x14ac:dyDescent="0.3">
      <c r="A142" s="1">
        <v>20048</v>
      </c>
      <c r="B142" s="8"/>
      <c r="C142" s="7" t="str">
        <f>VLOOKUP(A142,'[1]BDD RH'!$A$9:$W$453,16,FALSE)</f>
        <v>croco</v>
      </c>
      <c r="D142" s="7" t="str">
        <f>VLOOKUP(A142,'[1]BDD RH'!$A$9:$W$453,4,FALSE)</f>
        <v>t</v>
      </c>
      <c r="E142" s="7" t="str">
        <f>VLOOKUP(A142,'[1]BDD RH'!$A$9:$W$453,3,FALSE)</f>
        <v>F</v>
      </c>
      <c r="F142" s="7">
        <f>DATEDIF((VLOOKUP(A142,'[1]BDD RH'!$A$2:$W$485,7,FALSE)),L142,"y")</f>
        <v>33</v>
      </c>
      <c r="G142" s="7" t="str">
        <f>IF(F142&lt;=20,"&lt;=20",IF(F142&lt;=30,"21/30",IF(F142&lt;=40,"31/40",IF(F142&lt;=50,"41/50",IF(F142&lt;=60,"51/60",IF(F142&gt;60,"61 et plus",FALSE))))))</f>
        <v>31/40</v>
      </c>
      <c r="H142" s="7">
        <f>DATEDIF((VLOOKUP(A142,'[1]BDD RH'!$A$2:$W$485,11,FALSE)),L142,"y")</f>
        <v>6</v>
      </c>
      <c r="I142" s="7" t="str">
        <f>IF(H142&lt;2,"&lt;2",IF(H142&lt;6,"2/5",IF(H142&lt;11,"6/10",IF(H142&lt;16,"11/15",IF(H142&lt;21,"16/20",IF(H142&lt;26,"21/25",IF(H142&gt;25,"26 et plus",FALSE)))))))</f>
        <v>6/10</v>
      </c>
      <c r="J142" s="1" t="s">
        <v>159</v>
      </c>
      <c r="K142" s="1">
        <f>IF($N$19:$N$585&lt;=3,1,IF($N$19:$N$585&lt;=6,2,IF($N$19:$N$585&lt;=9,3,IF($N$19:$N$585&gt;9,4,FALSE))))</f>
        <v>1</v>
      </c>
      <c r="L142" s="4">
        <v>42409</v>
      </c>
      <c r="M142" s="4">
        <v>42413</v>
      </c>
      <c r="N142" s="7">
        <f>MONTH(L142)</f>
        <v>2</v>
      </c>
      <c r="O142" s="7">
        <f>MONTH(M142)</f>
        <v>2</v>
      </c>
      <c r="P142" s="7">
        <f>IF(O142-N142=0,NETWORKDAYS(L142,M142,[1]Congés!$D$2:$D$26),NETWORKDAYS(L142,EOMONTH(L142,0),[1]Congés!$D$2:$D$26))</f>
        <v>4</v>
      </c>
      <c r="Q142" s="7">
        <f>IF(O142-N142=0,0,IF(O142-N142=1,NETWORKDAYS(L142,M142,[1]Congés!$D$2:$D$160)-P142,IF(O142-N142=2,NETWORKDAYS(L142,EOMONTH(L142,1),[1]Congés!$D$2:$D$160)-P142,IF(O142-N142=3,NETWORKDAYS(L142,EOMONTH(L142,1),[1]Congés!$D$2:$D$160)-P142))))</f>
        <v>0</v>
      </c>
      <c r="R142" s="7">
        <f>IF(O142-N142&lt;2,0,IF(O142-N142=2,NETWORKDAYS(L142,M142,[1]Congés!$D$2:$D$160)-Q142-P142,IF(O142-N142=3,NETWORKDAYS(L142,EOMONTH(L142,2),[1]Congés!$D$2:$D$160)-Q142-P142)))</f>
        <v>0</v>
      </c>
      <c r="S142" s="7">
        <f>IF(O142-N142&lt;3,0,NETWORKDAYS(L142,M142,[1]Congés!$D$2:$D$160)-R142-Q142-P142)</f>
        <v>0</v>
      </c>
      <c r="T142" s="7">
        <f>NETWORKDAYS(L142,M142,[1]Congés!C$2:C$160)</f>
        <v>4</v>
      </c>
      <c r="U142" t="s">
        <v>1</v>
      </c>
      <c r="V142" s="2">
        <v>42394</v>
      </c>
      <c r="W142" s="6" t="str">
        <f>IF(T142&lt;3,"1) 1 à 2 jours",IF(T142&lt;5,"2) 3 à 4 jours",IF(T142=5,"3) 5 jours",IF(T142&lt;=10,"4) 6 à 10 jours",IF(T142&gt;10,"5) plus de 10 jours")))))</f>
        <v>2) 3 à 4 jours</v>
      </c>
      <c r="X142" t="s">
        <v>10</v>
      </c>
      <c r="Z142" s="6">
        <f>M142-L142+1</f>
        <v>5</v>
      </c>
    </row>
    <row r="143" spans="1:26" x14ac:dyDescent="0.3">
      <c r="A143" s="1">
        <v>20048</v>
      </c>
      <c r="B143" s="8"/>
      <c r="C143" s="7" t="str">
        <f>VLOOKUP(A143,'[1]BDD RH'!$A$9:$W$453,16,FALSE)</f>
        <v>croco</v>
      </c>
      <c r="D143" s="7" t="str">
        <f>VLOOKUP(A143,'[1]BDD RH'!$A$9:$W$453,4,FALSE)</f>
        <v>t</v>
      </c>
      <c r="E143" s="7" t="str">
        <f>VLOOKUP(A143,'[1]BDD RH'!$A$9:$W$453,3,FALSE)</f>
        <v>F</v>
      </c>
      <c r="F143" s="7">
        <f>DATEDIF((VLOOKUP(A143,'[1]BDD RH'!$A$2:$W$485,7,FALSE)),L143,"y")</f>
        <v>33</v>
      </c>
      <c r="G143" s="7" t="str">
        <f>IF(F143&lt;=20,"&lt;=20",IF(F143&lt;=30,"21/30",IF(F143&lt;=40,"31/40",IF(F143&lt;=50,"41/50",IF(F143&lt;=60,"51/60",IF(F143&gt;60,"61 et plus",FALSE))))))</f>
        <v>31/40</v>
      </c>
      <c r="H143" s="7">
        <f>DATEDIF((VLOOKUP(A143,'[1]BDD RH'!$A$2:$W$485,11,FALSE)),L143,"y")</f>
        <v>6</v>
      </c>
      <c r="I143" s="7" t="str">
        <f>IF(H143&lt;2,"&lt;2",IF(H143&lt;6,"2/5",IF(H143&lt;11,"6/10",IF(H143&lt;16,"11/15",IF(H143&lt;21,"16/20",IF(H143&lt;26,"21/25",IF(H143&gt;25,"26 et plus",FALSE)))))))</f>
        <v>6/10</v>
      </c>
      <c r="J143" s="1" t="s">
        <v>159</v>
      </c>
      <c r="K143" s="1">
        <f>IF($N$19:$N$585&lt;=3,1,IF($N$19:$N$585&lt;=6,2,IF($N$19:$N$585&lt;=9,3,IF($N$19:$N$585&gt;9,4,FALSE))))</f>
        <v>1</v>
      </c>
      <c r="L143" s="4">
        <v>42414</v>
      </c>
      <c r="M143" s="4">
        <v>42428</v>
      </c>
      <c r="N143" s="7">
        <f>MONTH(L143)</f>
        <v>2</v>
      </c>
      <c r="O143" s="7">
        <f>MONTH(M143)</f>
        <v>2</v>
      </c>
      <c r="P143" s="7">
        <f>IF(O143-N143=0,NETWORKDAYS(L143,M143,[1]Congés!$D$2:$D$26),NETWORKDAYS(L143,EOMONTH(L143,0),[1]Congés!$D$2:$D$26))</f>
        <v>10</v>
      </c>
      <c r="Q143" s="7">
        <f>IF(O143-N143=0,0,IF(O143-N143=1,NETWORKDAYS(L143,M143,[1]Congés!$D$2:$D$160)-P143,IF(O143-N143=2,NETWORKDAYS(L143,EOMONTH(L143,1),[1]Congés!$D$2:$D$160)-P143,IF(O143-N143=3,NETWORKDAYS(L143,EOMONTH(L143,1),[1]Congés!$D$2:$D$160)-P143))))</f>
        <v>0</v>
      </c>
      <c r="R143" s="7">
        <f>IF(O143-N143&lt;2,0,IF(O143-N143=2,NETWORKDAYS(L143,M143,[1]Congés!$D$2:$D$160)-Q143-P143,IF(O143-N143=3,NETWORKDAYS(L143,EOMONTH(L143,2),[1]Congés!$D$2:$D$160)-Q143-P143)))</f>
        <v>0</v>
      </c>
      <c r="S143" s="7">
        <f>IF(O143-N143&lt;3,0,NETWORKDAYS(L143,M143,[1]Congés!$D$2:$D$160)-R143-Q143-P143)</f>
        <v>0</v>
      </c>
      <c r="T143" s="7">
        <f>NETWORKDAYS(L143,M143,[1]Congés!C$2:C$160)</f>
        <v>10</v>
      </c>
      <c r="U143" t="s">
        <v>1</v>
      </c>
      <c r="V143" s="2">
        <v>42394</v>
      </c>
      <c r="W143" s="6" t="str">
        <f>IF(T143&lt;3,"1) 1 à 2 jours",IF(T143&lt;5,"2) 3 à 4 jours",IF(T143=5,"3) 5 jours",IF(T143&lt;=10,"4) 6 à 10 jours",IF(T143&gt;10,"5) plus de 10 jours")))))</f>
        <v>4) 6 à 10 jours</v>
      </c>
      <c r="X143" t="s">
        <v>30</v>
      </c>
      <c r="Z143" s="6">
        <f>M143-L143+1</f>
        <v>15</v>
      </c>
    </row>
    <row r="144" spans="1:26" x14ac:dyDescent="0.3">
      <c r="A144" s="1">
        <v>10888</v>
      </c>
      <c r="B144" s="8"/>
      <c r="C144" s="7" t="str">
        <f>VLOOKUP(A144,'[1]BDD RH'!$A$9:$W$453,16,FALSE)</f>
        <v>Graphite</v>
      </c>
      <c r="D144" s="7" t="str">
        <f>VLOOKUP(A144,'[1]BDD RH'!$A$9:$W$453,4,FALSE)</f>
        <v>c</v>
      </c>
      <c r="E144" s="7" t="str">
        <f>VLOOKUP(A144,'[1]BDD RH'!$A$9:$W$453,3,FALSE)</f>
        <v>H</v>
      </c>
      <c r="F144" s="7">
        <f>DATEDIF((VLOOKUP(A144,'[1]BDD RH'!$A$2:$W$485,7,FALSE)),L144,"y")</f>
        <v>54</v>
      </c>
      <c r="G144" s="7" t="str">
        <f>IF(F144&lt;=20,"&lt;=20",IF(F144&lt;=30,"21/30",IF(F144&lt;=40,"31/40",IF(F144&lt;=50,"41/50",IF(F144&lt;=60,"51/60",IF(F144&gt;60,"61 et plus",FALSE))))))</f>
        <v>51/60</v>
      </c>
      <c r="H144" s="7">
        <f>DATEDIF((VLOOKUP(A144,'[1]BDD RH'!$A$2:$W$485,11,FALSE)),L144,"y")</f>
        <v>13</v>
      </c>
      <c r="I144" s="7" t="str">
        <f>IF(H144&lt;2,"&lt;2",IF(H144&lt;6,"2/5",IF(H144&lt;11,"6/10",IF(H144&lt;16,"11/15",IF(H144&lt;21,"16/20",IF(H144&lt;26,"21/25",IF(H144&gt;25,"26 et plus",FALSE)))))))</f>
        <v>11/15</v>
      </c>
      <c r="J144" s="1" t="s">
        <v>158</v>
      </c>
      <c r="K144" s="1">
        <f>IF($N$19:$N$585&lt;=3,1,IF($N$19:$N$585&lt;=6,2,IF($N$19:$N$585&lt;=9,3,IF($N$19:$N$585&gt;9,4,FALSE))))</f>
        <v>1</v>
      </c>
      <c r="L144" s="4">
        <v>42370</v>
      </c>
      <c r="M144" s="4">
        <v>42372</v>
      </c>
      <c r="N144" s="7">
        <f>MONTH(L144)</f>
        <v>1</v>
      </c>
      <c r="O144" s="7">
        <f>MONTH(M144)</f>
        <v>1</v>
      </c>
      <c r="P144" s="7">
        <f>IF(O144-N144=0,NETWORKDAYS(L144,M144,[1]Congés!$D$2:$D$26),NETWORKDAYS(L144,EOMONTH(L144,0),[1]Congés!$D$2:$D$26))</f>
        <v>1</v>
      </c>
      <c r="Q144" s="7">
        <f>IF(O144-N144=0,0,IF(O144-N144=1,NETWORKDAYS(L144,M144,[1]Congés!$D$2:$D$160)-P144,IF(O144-N144=2,NETWORKDAYS(L144,EOMONTH(L144,1),[1]Congés!$D$2:$D$160)-P144,IF(O144-N144=3,NETWORKDAYS(L144,EOMONTH(L144,1),[1]Congés!$D$2:$D$160)-P144))))</f>
        <v>0</v>
      </c>
      <c r="R144" s="7">
        <f>IF(O144-N144&lt;2,0,IF(O144-N144=2,NETWORKDAYS(L144,M144,[1]Congés!$D$2:$D$160)-Q144-P144,IF(O144-N144=3,NETWORKDAYS(L144,EOMONTH(L144,2),[1]Congés!$D$2:$D$160)-Q144-P144)))</f>
        <v>0</v>
      </c>
      <c r="S144" s="7">
        <f>IF(O144-N144&lt;3,0,NETWORKDAYS(L144,M144,[1]Congés!$D$2:$D$160)-R144-Q144-P144)</f>
        <v>0</v>
      </c>
      <c r="T144" s="7">
        <f>NETWORKDAYS(L144,M144,[1]Congés!C$2:C$160)</f>
        <v>0</v>
      </c>
      <c r="U144" t="s">
        <v>1</v>
      </c>
      <c r="V144" s="2">
        <v>42349</v>
      </c>
      <c r="W144" s="6" t="str">
        <f>IF(T144&lt;3,"1) 1 à 2 jours",IF(T144&lt;5,"2) 3 à 4 jours",IF(T144=5,"3) 5 jours",IF(T144&lt;=10,"4) 6 à 10 jours",IF(T144&gt;10,"5) plus de 10 jours")))))</f>
        <v>1) 1 à 2 jours</v>
      </c>
      <c r="X144" t="s">
        <v>0</v>
      </c>
      <c r="Z144" s="6">
        <f>M144-L144+1</f>
        <v>3</v>
      </c>
    </row>
    <row r="145" spans="1:27" x14ac:dyDescent="0.3">
      <c r="A145" s="1">
        <v>82702</v>
      </c>
      <c r="B145" s="8"/>
      <c r="C145" s="7" t="str">
        <f>VLOOKUP(A145,'[1]BDD RH'!$A$9:$W$453,16,FALSE)</f>
        <v>gulliver</v>
      </c>
      <c r="D145" s="7">
        <f>VLOOKUP(A145,'[1]BDD RH'!$A$9:$W$453,4,FALSE)</f>
        <v>0</v>
      </c>
      <c r="E145" s="7" t="str">
        <f>VLOOKUP(A145,'[1]BDD RH'!$A$9:$W$453,3,FALSE)</f>
        <v>F</v>
      </c>
      <c r="F145" s="7">
        <f>DATEDIF((VLOOKUP(A145,'[1]BDD RH'!$A$2:$W$485,7,FALSE)),L145,"y")</f>
        <v>26</v>
      </c>
      <c r="G145" s="7" t="str">
        <f>IF(F145&lt;=20,"&lt;=20",IF(F145&lt;=30,"21/30",IF(F145&lt;=40,"31/40",IF(F145&lt;=50,"41/50",IF(F145&lt;=60,"51/60",IF(F145&gt;60,"61 et plus",FALSE))))))</f>
        <v>21/30</v>
      </c>
      <c r="H145" s="7">
        <f>DATEDIF((VLOOKUP(A145,'[1]BDD RH'!$A$2:$W$485,11,FALSE)),L145,"y")</f>
        <v>2</v>
      </c>
      <c r="I145" s="7" t="str">
        <f>IF(H145&lt;2,"&lt;2",IF(H145&lt;6,"2/5",IF(H145&lt;11,"6/10",IF(H145&lt;16,"11/15",IF(H145&lt;21,"16/20",IF(H145&lt;26,"21/25",IF(H145&gt;25,"26 et plus",FALSE)))))))</f>
        <v>2/5</v>
      </c>
      <c r="J145" s="1" t="s">
        <v>157</v>
      </c>
      <c r="K145" s="1">
        <f>IF($N$19:$N$585&lt;=3,1,IF($N$19:$N$585&lt;=6,2,IF($N$19:$N$585&lt;=9,3,IF($N$19:$N$585&gt;9,4,FALSE))))</f>
        <v>1</v>
      </c>
      <c r="L145" s="4">
        <v>42415</v>
      </c>
      <c r="M145" s="4">
        <v>42416</v>
      </c>
      <c r="N145" s="7">
        <f>MONTH(L145)</f>
        <v>2</v>
      </c>
      <c r="O145" s="7">
        <f>MONTH(M145)</f>
        <v>2</v>
      </c>
      <c r="P145" s="7">
        <f>IF(O145-N145=0,NETWORKDAYS(L145,M145,[1]Congés!$D$2:$D$26),NETWORKDAYS(L145,EOMONTH(L145,0),[1]Congés!$D$2:$D$26))</f>
        <v>2</v>
      </c>
      <c r="Q145" s="7">
        <f>IF(O145-N145=0,0,IF(O145-N145=1,NETWORKDAYS(L145,M145,[1]Congés!$D$2:$D$160)-P145,IF(O145-N145=2,NETWORKDAYS(L145,EOMONTH(L145,1),[1]Congés!$D$2:$D$160)-P145,IF(O145-N145=3,NETWORKDAYS(L145,EOMONTH(L145,1),[1]Congés!$D$2:$D$160)-P145))))</f>
        <v>0</v>
      </c>
      <c r="R145" s="7">
        <f>IF(O145-N145&lt;2,0,IF(O145-N145=2,NETWORKDAYS(L145,M145,[1]Congés!$D$2:$D$160)-Q145-P145,IF(O145-N145=3,NETWORKDAYS(L145,EOMONTH(L145,2),[1]Congés!$D$2:$D$160)-Q145-P145)))</f>
        <v>0</v>
      </c>
      <c r="S145" s="7">
        <f>IF(O145-N145&lt;3,0,NETWORKDAYS(L145,M145,[1]Congés!$D$2:$D$160)-R145-Q145-P145)</f>
        <v>0</v>
      </c>
      <c r="T145" s="7">
        <f>NETWORKDAYS(L145,M145,[1]Congés!C$2:C$160)</f>
        <v>2</v>
      </c>
      <c r="U145" t="s">
        <v>1</v>
      </c>
      <c r="W145" s="6" t="str">
        <f>IF(T145&lt;3,"1) 1 à 2 jours",IF(T145&lt;5,"2) 3 à 4 jours",IF(T145=5,"3) 5 jours",IF(T145&lt;=10,"4) 6 à 10 jours",IF(T145&gt;10,"5) plus de 10 jours")))))</f>
        <v>1) 1 à 2 jours</v>
      </c>
      <c r="X145" t="s">
        <v>0</v>
      </c>
      <c r="Z145" s="6">
        <f>M145-L145+1</f>
        <v>2</v>
      </c>
    </row>
    <row r="146" spans="1:27" x14ac:dyDescent="0.3">
      <c r="A146" s="1">
        <v>82702</v>
      </c>
      <c r="B146" s="8"/>
      <c r="C146" s="7" t="str">
        <f>VLOOKUP(A146,'[1]BDD RH'!$A$9:$W$453,16,FALSE)</f>
        <v>gulliver</v>
      </c>
      <c r="D146" s="7">
        <f>VLOOKUP(A146,'[1]BDD RH'!$A$9:$W$453,4,FALSE)</f>
        <v>0</v>
      </c>
      <c r="E146" s="7" t="str">
        <f>VLOOKUP(A146,'[1]BDD RH'!$A$9:$W$453,3,FALSE)</f>
        <v>F</v>
      </c>
      <c r="F146" s="7">
        <f>DATEDIF((VLOOKUP(A146,'[1]BDD RH'!$A$2:$W$485,7,FALSE)),L146,"y")</f>
        <v>26</v>
      </c>
      <c r="G146" s="7" t="str">
        <f>IF(F146&lt;=20,"&lt;=20",IF(F146&lt;=30,"21/30",IF(F146&lt;=40,"31/40",IF(F146&lt;=50,"41/50",IF(F146&lt;=60,"51/60",IF(F146&gt;60,"61 et plus",FALSE))))))</f>
        <v>21/30</v>
      </c>
      <c r="H146" s="7">
        <f>DATEDIF((VLOOKUP(A146,'[1]BDD RH'!$A$2:$W$485,11,FALSE)),L146,"y")</f>
        <v>2</v>
      </c>
      <c r="I146" s="7" t="str">
        <f>IF(H146&lt;2,"&lt;2",IF(H146&lt;6,"2/5",IF(H146&lt;11,"6/10",IF(H146&lt;16,"11/15",IF(H146&lt;21,"16/20",IF(H146&lt;26,"21/25",IF(H146&gt;25,"26 et plus",FALSE)))))))</f>
        <v>2/5</v>
      </c>
      <c r="J146" s="1" t="s">
        <v>156</v>
      </c>
      <c r="K146" s="1">
        <f>IF($N$19:$N$585&lt;=3,1,IF($N$19:$N$585&lt;=6,2,IF($N$19:$N$585&lt;=9,3,IF($N$19:$N$585&gt;9,4,FALSE))))</f>
        <v>1</v>
      </c>
      <c r="L146" s="4">
        <v>42438</v>
      </c>
      <c r="M146" s="4">
        <v>42440</v>
      </c>
      <c r="N146" s="7">
        <f>MONTH(L146)</f>
        <v>3</v>
      </c>
      <c r="O146" s="7">
        <f>MONTH(M146)</f>
        <v>3</v>
      </c>
      <c r="P146" s="7">
        <f>IF(O146-N146=0,NETWORKDAYS(L146,M146,[1]Congés!$D$2:$D$26),NETWORKDAYS(L146,EOMONTH(L146,0),[1]Congés!$D$2:$D$26))</f>
        <v>3</v>
      </c>
      <c r="Q146" s="7">
        <f>IF(O146-N146=0,0,IF(O146-N146=1,NETWORKDAYS(L146,M146,[1]Congés!$D$2:$D$160)-P146,IF(O146-N146=2,NETWORKDAYS(L146,EOMONTH(L146,1),[1]Congés!$D$2:$D$160)-P146,IF(O146-N146=3,NETWORKDAYS(L146,EOMONTH(L146,1),[1]Congés!$D$2:$D$160)-P146))))</f>
        <v>0</v>
      </c>
      <c r="R146" s="7">
        <f>IF(O146-N146&lt;2,0,IF(O146-N146=2,NETWORKDAYS(L146,M146,[1]Congés!$D$2:$D$160)-Q146-P146,IF(O146-N146=3,NETWORKDAYS(L146,EOMONTH(L146,2),[1]Congés!$D$2:$D$160)-Q146-P146)))</f>
        <v>0</v>
      </c>
      <c r="S146" s="7">
        <f>IF(O146-N146&lt;3,0,NETWORKDAYS(L146,M146,[1]Congés!$D$2:$D$160)-R146-Q146-P146)</f>
        <v>0</v>
      </c>
      <c r="T146" s="7">
        <f>NETWORKDAYS(L146,M146,[1]Congés!C$2:C$160)</f>
        <v>3</v>
      </c>
      <c r="U146" t="s">
        <v>1</v>
      </c>
      <c r="W146" s="6" t="str">
        <f>IF(T146&lt;3,"1) 1 à 2 jours",IF(T146&lt;5,"2) 3 à 4 jours",IF(T146=5,"3) 5 jours",IF(T146&lt;=10,"4) 6 à 10 jours",IF(T146&gt;10,"5) plus de 10 jours")))))</f>
        <v>2) 3 à 4 jours</v>
      </c>
      <c r="X146" t="s">
        <v>0</v>
      </c>
      <c r="Z146" s="6">
        <f>M146-L146+1</f>
        <v>3</v>
      </c>
    </row>
    <row r="147" spans="1:27" x14ac:dyDescent="0.3">
      <c r="A147" s="1">
        <v>2608</v>
      </c>
      <c r="B147" s="8"/>
      <c r="C147" s="7" t="str">
        <f>VLOOKUP(A147,'[1]BDD RH'!$A$9:$W$453,16,FALSE)</f>
        <v>Barenia</v>
      </c>
      <c r="D147" s="7" t="str">
        <f>VLOOKUP(A147,'[1]BDD RH'!$A$9:$W$453,4,FALSE)</f>
        <v>t</v>
      </c>
      <c r="E147" s="7" t="str">
        <f>VLOOKUP(A147,'[1]BDD RH'!$A$9:$W$453,3,FALSE)</f>
        <v>F</v>
      </c>
      <c r="F147" s="7">
        <f>DATEDIF((VLOOKUP(A147,'[1]BDD RH'!$A$2:$W$485,7,FALSE)),L147,"y")</f>
        <v>40</v>
      </c>
      <c r="G147" s="7" t="str">
        <f>IF(F147&lt;=20,"&lt;=20",IF(F147&lt;=30,"21/30",IF(F147&lt;=40,"31/40",IF(F147&lt;=50,"41/50",IF(F147&lt;=60,"51/60",IF(F147&gt;60,"61 et plus",FALSE))))))</f>
        <v>31/40</v>
      </c>
      <c r="H147" s="7">
        <f>DATEDIF((VLOOKUP(A147,'[1]BDD RH'!$A$2:$W$485,11,FALSE)),L147,"y")</f>
        <v>18</v>
      </c>
      <c r="I147" s="7" t="str">
        <f>IF(H147&lt;2,"&lt;2",IF(H147&lt;6,"2/5",IF(H147&lt;11,"6/10",IF(H147&lt;16,"11/15",IF(H147&lt;21,"16/20",IF(H147&lt;26,"21/25",IF(H147&gt;25,"26 et plus",FALSE)))))))</f>
        <v>16/20</v>
      </c>
      <c r="J147" s="1" t="s">
        <v>155</v>
      </c>
      <c r="K147" s="1">
        <f>IF($N$19:$N$585&lt;=3,1,IF($N$19:$N$585&lt;=6,2,IF($N$19:$N$585&lt;=9,3,IF($N$19:$N$585&gt;9,4,FALSE))))</f>
        <v>1</v>
      </c>
      <c r="L147" s="4">
        <v>42450</v>
      </c>
      <c r="M147" s="4">
        <v>42481</v>
      </c>
      <c r="N147" s="7">
        <f>MONTH(L147)</f>
        <v>3</v>
      </c>
      <c r="O147" s="7">
        <f>MONTH(M147)</f>
        <v>4</v>
      </c>
      <c r="P147" s="7">
        <f>IF(O147-N147=0,NETWORKDAYS(L147,M147,[1]Congés!$D$2:$D$26),NETWORKDAYS(L147,EOMONTH(L147,0),[1]Congés!$D$2:$D$26))</f>
        <v>9</v>
      </c>
      <c r="Q147" s="7">
        <f>IF(O147-N147=0,0,IF(O147-N147=1,NETWORKDAYS(L147,M147,[1]Congés!$D$2:$D$160)-P147,IF(O147-N147=2,NETWORKDAYS(L147,EOMONTH(L147,1),[1]Congés!$D$2:$D$160)-P147,IF(O147-N147=3,NETWORKDAYS(L147,EOMONTH(L147,1),[1]Congés!$D$2:$D$160)-P147))))</f>
        <v>15</v>
      </c>
      <c r="R147" s="7">
        <f>IF(O147-N147&lt;2,0,IF(O147-N147=2,NETWORKDAYS(L147,M147,[1]Congés!$D$2:$D$160)-Q147-P147,IF(O147-N147=3,NETWORKDAYS(L147,EOMONTH(L147,2),[1]Congés!$D$2:$D$160)-Q147-P147)))</f>
        <v>0</v>
      </c>
      <c r="S147" s="7">
        <f>IF(O147-N147&lt;3,0,NETWORKDAYS(L147,M147,[1]Congés!$D$2:$D$160)-R147-Q147-P147)</f>
        <v>0</v>
      </c>
      <c r="T147" s="7">
        <f>NETWORKDAYS(L147,M147,[1]Congés!C$2:C$160)</f>
        <v>23</v>
      </c>
      <c r="U147" t="s">
        <v>1</v>
      </c>
      <c r="W147" s="6" t="str">
        <f>IF(T147&lt;3,"1) 1 à 2 jours",IF(T147&lt;5,"2) 3 à 4 jours",IF(T147=5,"3) 5 jours",IF(T147&lt;=10,"4) 6 à 10 jours",IF(T147&gt;10,"5) plus de 10 jours")))))</f>
        <v>5) plus de 10 jours</v>
      </c>
      <c r="X147" t="s">
        <v>30</v>
      </c>
      <c r="Z147" s="6">
        <f>M147-L147+1</f>
        <v>32</v>
      </c>
    </row>
    <row r="148" spans="1:27" x14ac:dyDescent="0.3">
      <c r="A148" s="1">
        <v>18267</v>
      </c>
      <c r="B148" s="8"/>
      <c r="C148" s="7" t="str">
        <f>VLOOKUP(A148,'[1]BDD RH'!$A$9:$W$453,16,FALSE)</f>
        <v>Courchevel</v>
      </c>
      <c r="D148" s="7" t="str">
        <f>VLOOKUP(A148,'[1]BDD RH'!$A$9:$W$453,4,FALSE)</f>
        <v>t</v>
      </c>
      <c r="E148" s="7" t="str">
        <f>VLOOKUP(A148,'[1]BDD RH'!$A$9:$W$453,3,FALSE)</f>
        <v>F</v>
      </c>
      <c r="F148" s="7">
        <f>DATEDIF((VLOOKUP(A148,'[1]BDD RH'!$A$2:$W$485,7,FALSE)),L148,"y")</f>
        <v>26</v>
      </c>
      <c r="G148" s="7" t="str">
        <f>IF(F148&lt;=20,"&lt;=20",IF(F148&lt;=30,"21/30",IF(F148&lt;=40,"31/40",IF(F148&lt;=50,"41/50",IF(F148&lt;=60,"51/60",IF(F148&gt;60,"61 et plus",FALSE))))))</f>
        <v>21/30</v>
      </c>
      <c r="H148" s="7">
        <f>DATEDIF((VLOOKUP(A148,'[1]BDD RH'!$A$2:$W$485,11,FALSE)),L148,"y")</f>
        <v>7</v>
      </c>
      <c r="I148" s="7" t="str">
        <f>IF(H148&lt;2,"&lt;2",IF(H148&lt;6,"2/5",IF(H148&lt;11,"6/10",IF(H148&lt;16,"11/15",IF(H148&lt;21,"16/20",IF(H148&lt;26,"21/25",IF(H148&gt;25,"26 et plus",FALSE)))))))</f>
        <v>6/10</v>
      </c>
      <c r="J148" s="1" t="s">
        <v>154</v>
      </c>
      <c r="K148" s="1">
        <f>IF($N$19:$N$585&lt;=3,1,IF($N$19:$N$585&lt;=6,2,IF($N$19:$N$585&lt;=9,3,IF($N$19:$N$585&gt;9,4,FALSE))))</f>
        <v>1</v>
      </c>
      <c r="L148" s="4">
        <v>42410</v>
      </c>
      <c r="M148" s="4">
        <v>42414</v>
      </c>
      <c r="N148" s="7">
        <f>MONTH(L148)</f>
        <v>2</v>
      </c>
      <c r="O148" s="7">
        <f>MONTH(M148)</f>
        <v>2</v>
      </c>
      <c r="P148" s="7">
        <f>IF(O148-N148=0,NETWORKDAYS(L148,M148,[1]Congés!$D$2:$D$26),NETWORKDAYS(L148,EOMONTH(L148,0),[1]Congés!$D$2:$D$26))</f>
        <v>3</v>
      </c>
      <c r="Q148" s="7">
        <f>IF(O148-N148=0,0,IF(O148-N148=1,NETWORKDAYS(L148,M148,[1]Congés!$D$2:$D$160)-P148,IF(O148-N148=2,NETWORKDAYS(L148,EOMONTH(L148,1),[1]Congés!$D$2:$D$160)-P148,IF(O148-N148=3,NETWORKDAYS(L148,EOMONTH(L148,1),[1]Congés!$D$2:$D$160)-P148))))</f>
        <v>0</v>
      </c>
      <c r="R148" s="7">
        <f>IF(O148-N148&lt;2,0,IF(O148-N148=2,NETWORKDAYS(L148,M148,[1]Congés!$D$2:$D$160)-Q148-P148,IF(O148-N148=3,NETWORKDAYS(L148,EOMONTH(L148,2),[1]Congés!$D$2:$D$160)-Q148-P148)))</f>
        <v>0</v>
      </c>
      <c r="S148" s="7">
        <f>IF(O148-N148&lt;3,0,NETWORKDAYS(L148,M148,[1]Congés!$D$2:$D$160)-R148-Q148-P148)</f>
        <v>0</v>
      </c>
      <c r="T148" s="7">
        <f>NETWORKDAYS(L148,M148,[1]Congés!C$2:C$160)</f>
        <v>3</v>
      </c>
      <c r="U148" t="s">
        <v>1</v>
      </c>
      <c r="V148" s="2">
        <v>42410</v>
      </c>
      <c r="W148" s="6" t="str">
        <f>IF(T148&lt;3,"1) 1 à 2 jours",IF(T148&lt;5,"2) 3 à 4 jours",IF(T148=5,"3) 5 jours",IF(T148&lt;=10,"4) 6 à 10 jours",IF(T148&gt;10,"5) plus de 10 jours")))))</f>
        <v>2) 3 à 4 jours</v>
      </c>
      <c r="X148" t="s">
        <v>10</v>
      </c>
      <c r="Z148" s="6">
        <f>M148-L148+1</f>
        <v>5</v>
      </c>
    </row>
    <row r="149" spans="1:27" x14ac:dyDescent="0.3">
      <c r="A149" s="1">
        <v>18267</v>
      </c>
      <c r="B149" s="8"/>
      <c r="C149" s="7" t="str">
        <f>VLOOKUP(A149,'[1]BDD RH'!$A$9:$W$453,16,FALSE)</f>
        <v>Courchevel</v>
      </c>
      <c r="D149" s="7" t="str">
        <f>VLOOKUP(A149,'[1]BDD RH'!$A$9:$W$453,4,FALSE)</f>
        <v>t</v>
      </c>
      <c r="E149" s="7" t="str">
        <f>VLOOKUP(A149,'[1]BDD RH'!$A$9:$W$453,3,FALSE)</f>
        <v>F</v>
      </c>
      <c r="F149" s="7">
        <f>DATEDIF((VLOOKUP(A149,'[1]BDD RH'!$A$2:$W$485,7,FALSE)),L149,"y")</f>
        <v>26</v>
      </c>
      <c r="G149" s="7" t="str">
        <f>IF(F149&lt;=20,"&lt;=20",IF(F149&lt;=30,"21/30",IF(F149&lt;=40,"31/40",IF(F149&lt;=50,"41/50",IF(F149&lt;=60,"51/60",IF(F149&gt;60,"61 et plus",FALSE))))))</f>
        <v>21/30</v>
      </c>
      <c r="H149" s="7">
        <f>DATEDIF((VLOOKUP(A149,'[1]BDD RH'!$A$2:$W$485,11,FALSE)),L149,"y")</f>
        <v>7</v>
      </c>
      <c r="I149" s="7" t="str">
        <f>IF(H149&lt;2,"&lt;2",IF(H149&lt;6,"2/5",IF(H149&lt;11,"6/10",IF(H149&lt;16,"11/15",IF(H149&lt;21,"16/20",IF(H149&lt;26,"21/25",IF(H149&gt;25,"26 et plus",FALSE)))))))</f>
        <v>6/10</v>
      </c>
      <c r="J149" s="1" t="s">
        <v>154</v>
      </c>
      <c r="K149" s="1">
        <f>IF($N$19:$N$585&lt;=3,1,IF($N$19:$N$585&lt;=6,2,IF($N$19:$N$585&lt;=9,3,IF($N$19:$N$585&gt;9,4,FALSE))))</f>
        <v>1</v>
      </c>
      <c r="L149" s="4">
        <v>42415</v>
      </c>
      <c r="M149" s="4">
        <v>42419</v>
      </c>
      <c r="N149" s="7">
        <f>MONTH(L149)</f>
        <v>2</v>
      </c>
      <c r="O149" s="7">
        <f>MONTH(M149)</f>
        <v>2</v>
      </c>
      <c r="P149" s="7">
        <f>IF(O149-N149=0,NETWORKDAYS(L149,M149,[1]Congés!$D$2:$D$26),NETWORKDAYS(L149,EOMONTH(L149,0),[1]Congés!$D$2:$D$26))</f>
        <v>5</v>
      </c>
      <c r="Q149" s="7">
        <f>IF(O149-N149=0,0,IF(O149-N149=1,NETWORKDAYS(L149,M149,[1]Congés!$D$2:$D$160)-P149,IF(O149-N149=2,NETWORKDAYS(L149,EOMONTH(L149,1),[1]Congés!$D$2:$D$160)-P149,IF(O149-N149=3,NETWORKDAYS(L149,EOMONTH(L149,1),[1]Congés!$D$2:$D$160)-P149))))</f>
        <v>0</v>
      </c>
      <c r="R149" s="7">
        <f>IF(O149-N149&lt;2,0,IF(O149-N149=2,NETWORKDAYS(L149,M149,[1]Congés!$D$2:$D$160)-Q149-P149,IF(O149-N149=3,NETWORKDAYS(L149,EOMONTH(L149,2),[1]Congés!$D$2:$D$160)-Q149-P149)))</f>
        <v>0</v>
      </c>
      <c r="S149" s="7">
        <f>IF(O149-N149&lt;3,0,NETWORKDAYS(L149,M149,[1]Congés!$D$2:$D$160)-R149-Q149-P149)</f>
        <v>0</v>
      </c>
      <c r="T149" s="7">
        <f>NETWORKDAYS(L149,M149,[1]Congés!C$2:C$160)</f>
        <v>5</v>
      </c>
      <c r="U149" t="s">
        <v>1</v>
      </c>
      <c r="V149" s="2">
        <v>42410</v>
      </c>
      <c r="W149" s="6" t="str">
        <f>IF(T149&lt;3,"1) 1 à 2 jours",IF(T149&lt;5,"2) 3 à 4 jours",IF(T149=5,"3) 5 jours",IF(T149&lt;=10,"4) 6 à 10 jours",IF(T149&gt;10,"5) plus de 10 jours")))))</f>
        <v>3) 5 jours</v>
      </c>
      <c r="X149" t="s">
        <v>10</v>
      </c>
      <c r="Z149" s="6">
        <f>M149-L149+1</f>
        <v>5</v>
      </c>
    </row>
    <row r="150" spans="1:27" x14ac:dyDescent="0.3">
      <c r="A150" s="1">
        <v>18267</v>
      </c>
      <c r="B150" s="8"/>
      <c r="C150" s="7" t="str">
        <f>VLOOKUP(A150,'[1]BDD RH'!$A$9:$W$453,16,FALSE)</f>
        <v>Courchevel</v>
      </c>
      <c r="D150" s="7" t="str">
        <f>VLOOKUP(A150,'[1]BDD RH'!$A$9:$W$453,4,FALSE)</f>
        <v>t</v>
      </c>
      <c r="E150" s="7" t="str">
        <f>VLOOKUP(A150,'[1]BDD RH'!$A$9:$W$453,3,FALSE)</f>
        <v>F</v>
      </c>
      <c r="F150" s="7">
        <f>DATEDIF((VLOOKUP(A150,'[1]BDD RH'!$A$2:$W$485,7,FALSE)),L150,"y")</f>
        <v>26</v>
      </c>
      <c r="G150" s="7" t="str">
        <f>IF(F150&lt;=20,"&lt;=20",IF(F150&lt;=30,"21/30",IF(F150&lt;=40,"31/40",IF(F150&lt;=50,"41/50",IF(F150&lt;=60,"51/60",IF(F150&gt;60,"61 et plus",FALSE))))))</f>
        <v>21/30</v>
      </c>
      <c r="H150" s="7">
        <f>DATEDIF((VLOOKUP(A150,'[1]BDD RH'!$A$2:$W$485,11,FALSE)),L150,"y")</f>
        <v>7</v>
      </c>
      <c r="I150" s="7" t="str">
        <f>IF(H150&lt;2,"&lt;2",IF(H150&lt;6,"2/5",IF(H150&lt;11,"6/10",IF(H150&lt;16,"11/15",IF(H150&lt;21,"16/20",IF(H150&lt;26,"21/25",IF(H150&gt;25,"26 et plus",FALSE)))))))</f>
        <v>6/10</v>
      </c>
      <c r="J150" s="1" t="s">
        <v>154</v>
      </c>
      <c r="K150" s="1">
        <f>IF($N$19:$N$585&lt;=3,1,IF($N$19:$N$585&lt;=6,2,IF($N$19:$N$585&lt;=9,3,IF($N$19:$N$585&gt;9,4,FALSE))))</f>
        <v>1</v>
      </c>
      <c r="L150" s="4">
        <v>42420</v>
      </c>
      <c r="M150" s="4">
        <v>42440</v>
      </c>
      <c r="N150" s="7">
        <f>MONTH(L150)</f>
        <v>2</v>
      </c>
      <c r="O150" s="7">
        <f>MONTH(M150)</f>
        <v>3</v>
      </c>
      <c r="P150" s="7">
        <f>IF(O150-N150=0,NETWORKDAYS(L150,M150,[1]Congés!$D$2:$D$26),NETWORKDAYS(L150,EOMONTH(L150,0),[1]Congés!$D$2:$D$26))</f>
        <v>6</v>
      </c>
      <c r="Q150" s="7">
        <f>IF(O150-N150=0,0,IF(O150-N150=1,NETWORKDAYS(L150,M150,[1]Congés!$D$2:$D$160)-P150,IF(O150-N150=2,NETWORKDAYS(L150,EOMONTH(L150,1),[1]Congés!$D$2:$D$160)-P150,IF(O150-N150=3,NETWORKDAYS(L150,EOMONTH(L150,1),[1]Congés!$D$2:$D$160)-P150))))</f>
        <v>9</v>
      </c>
      <c r="R150" s="7">
        <f>IF(O150-N150&lt;2,0,IF(O150-N150=2,NETWORKDAYS(L150,M150,[1]Congés!$D$2:$D$160)-Q150-P150,IF(O150-N150=3,NETWORKDAYS(L150,EOMONTH(L150,2),[1]Congés!$D$2:$D$160)-Q150-P150)))</f>
        <v>0</v>
      </c>
      <c r="S150" s="7">
        <f>IF(O150-N150&lt;3,0,NETWORKDAYS(L150,M150,[1]Congés!$D$2:$D$160)-R150-Q150-P150)</f>
        <v>0</v>
      </c>
      <c r="T150" s="7">
        <f>NETWORKDAYS(L150,M150,[1]Congés!C$2:C$160)</f>
        <v>15</v>
      </c>
      <c r="U150" t="s">
        <v>1</v>
      </c>
      <c r="V150" s="2">
        <v>42410</v>
      </c>
      <c r="W150" s="6" t="str">
        <f>IF(T150&lt;3,"1) 1 à 2 jours",IF(T150&lt;5,"2) 3 à 4 jours",IF(T150=5,"3) 5 jours",IF(T150&lt;=10,"4) 6 à 10 jours",IF(T150&gt;10,"5) plus de 10 jours")))))</f>
        <v>5) plus de 10 jours</v>
      </c>
      <c r="X150" t="s">
        <v>57</v>
      </c>
      <c r="Y150" s="20">
        <v>42467</v>
      </c>
      <c r="Z150" s="6">
        <f>M150-L150+1</f>
        <v>21</v>
      </c>
    </row>
    <row r="151" spans="1:27" x14ac:dyDescent="0.3">
      <c r="A151" s="1">
        <v>85691</v>
      </c>
      <c r="B151" s="8"/>
      <c r="C151" s="7">
        <f>VLOOKUP(A151,'[1]BDD RH'!$A$9:$W$453,16,FALSE)</f>
        <v>0</v>
      </c>
      <c r="D151" s="7" t="str">
        <f>VLOOKUP(A151,'[1]BDD RH'!$A$9:$W$453,4,FALSE)</f>
        <v>t</v>
      </c>
      <c r="E151" s="7" t="str">
        <f>VLOOKUP(A151,'[1]BDD RH'!$A$9:$W$453,3,FALSE)</f>
        <v>f</v>
      </c>
      <c r="F151" s="7">
        <f>DATEDIF((VLOOKUP(A151,'[1]BDD RH'!$A$2:$W$485,7,FALSE)),L151,"y")</f>
        <v>46</v>
      </c>
      <c r="G151" s="7" t="str">
        <f>IF(F151&lt;=20,"&lt;=20",IF(F151&lt;=30,"21/30",IF(F151&lt;=40,"31/40",IF(F151&lt;=50,"41/50",IF(F151&lt;=60,"51/60",IF(F151&gt;60,"61 et plus",FALSE))))))</f>
        <v>41/50</v>
      </c>
      <c r="H151" s="7">
        <f>DATEDIF((VLOOKUP(A151,'[1]BDD RH'!$A$2:$W$485,11,FALSE)),L151,"y")</f>
        <v>0</v>
      </c>
      <c r="I151" s="7" t="str">
        <f>IF(H151&lt;2,"&lt;2",IF(H151&lt;6,"2/5",IF(H151&lt;11,"6/10",IF(H151&lt;16,"11/15",IF(H151&lt;21,"16/20",IF(H151&lt;26,"21/25",IF(H151&gt;25,"26 et plus",FALSE)))))))</f>
        <v>&lt;2</v>
      </c>
      <c r="J151" s="1" t="s">
        <v>153</v>
      </c>
      <c r="K151" s="1">
        <f>IF($N$19:$N$585&lt;=3,1,IF($N$19:$N$585&lt;=6,2,IF($N$19:$N$585&lt;=9,3,IF($N$19:$N$585&gt;9,4,FALSE))))</f>
        <v>1</v>
      </c>
      <c r="L151" s="4">
        <v>42412</v>
      </c>
      <c r="M151" s="4">
        <v>42412</v>
      </c>
      <c r="N151" s="7">
        <f>MONTH(L151)</f>
        <v>2</v>
      </c>
      <c r="O151" s="7">
        <f>MONTH(M151)</f>
        <v>2</v>
      </c>
      <c r="P151" s="7">
        <f>IF(O151-N151=0,NETWORKDAYS(L151,M151,[1]Congés!$D$2:$D$26),NETWORKDAYS(L151,EOMONTH(L151,0),[1]Congés!$D$2:$D$26))</f>
        <v>1</v>
      </c>
      <c r="Q151" s="7">
        <f>IF(O151-N151=0,0,IF(O151-N151=1,NETWORKDAYS(L151,M151,[1]Congés!$D$2:$D$160)-P151,IF(O151-N151=2,NETWORKDAYS(L151,EOMONTH(L151,1),[1]Congés!$D$2:$D$160)-P151,IF(O151-N151=3,NETWORKDAYS(L151,EOMONTH(L151,1),[1]Congés!$D$2:$D$160)-P151))))</f>
        <v>0</v>
      </c>
      <c r="R151" s="7">
        <f>IF(O151-N151&lt;2,0,IF(O151-N151=2,NETWORKDAYS(L151,M151,[1]Congés!$D$2:$D$160)-Q151-P151,IF(O151-N151=3,NETWORKDAYS(L151,EOMONTH(L151,2),[1]Congés!$D$2:$D$160)-Q151-P151)))</f>
        <v>0</v>
      </c>
      <c r="S151" s="7">
        <f>IF(O151-N151&lt;3,0,NETWORKDAYS(L151,M151,[1]Congés!$D$2:$D$160)-R151-Q151-P151)</f>
        <v>0</v>
      </c>
      <c r="T151" s="7">
        <f>NETWORKDAYS(L151,M151,[1]Congés!C$2:C$160)</f>
        <v>1</v>
      </c>
      <c r="U151" t="s">
        <v>1</v>
      </c>
      <c r="W151" s="6" t="str">
        <f>IF(T151&lt;3,"1) 1 à 2 jours",IF(T151&lt;5,"2) 3 à 4 jours",IF(T151=5,"3) 5 jours",IF(T151&lt;=10,"4) 6 à 10 jours",IF(T151&gt;10,"5) plus de 10 jours")))))</f>
        <v>1) 1 à 2 jours</v>
      </c>
      <c r="X151" t="s">
        <v>0</v>
      </c>
      <c r="Z151" s="6">
        <f>M151-L151+1</f>
        <v>1</v>
      </c>
    </row>
    <row r="152" spans="1:27" x14ac:dyDescent="0.3">
      <c r="A152" s="12">
        <v>17389</v>
      </c>
      <c r="B152" s="15"/>
      <c r="C152" s="13" t="str">
        <f>VLOOKUP(A152,'[1]BDD RH'!$A$9:$W$453,16,FALSE)</f>
        <v>Gulliver</v>
      </c>
      <c r="D152" s="13" t="str">
        <f>VLOOKUP(A152,'[1]BDD RH'!$A$9:$W$453,4,FALSE)</f>
        <v>t</v>
      </c>
      <c r="E152" s="13" t="str">
        <f>VLOOKUP(A152,'[1]BDD RH'!$A$9:$W$453,3,FALSE)</f>
        <v>F</v>
      </c>
      <c r="F152" s="13">
        <f>DATEDIF((VLOOKUP(A152,'[1]BDD RH'!$A$2:$W$485,7,FALSE)),L152,"y")</f>
        <v>38</v>
      </c>
      <c r="G152" s="13" t="str">
        <f>IF(F152&lt;=20,"&lt;=20",IF(F152&lt;=30,"21/30",IF(F152&lt;=40,"31/40",IF(F152&lt;=50,"41/50",IF(F152&lt;=60,"51/60",IF(F152&gt;60,"61 et plus",FALSE))))))</f>
        <v>31/40</v>
      </c>
      <c r="H152" s="13">
        <f>DATEDIF((VLOOKUP(A152,'[1]BDD RH'!$A$2:$W$485,11,FALSE)),L152,"y")</f>
        <v>8</v>
      </c>
      <c r="I152" s="13" t="str">
        <f>IF(H152&lt;2,"&lt;2",IF(H152&lt;6,"2/5",IF(H152&lt;11,"6/10",IF(H152&lt;16,"11/15",IF(H152&lt;21,"16/20",IF(H152&lt;26,"21/25",IF(H152&gt;25,"26 et plus",FALSE)))))))</f>
        <v>6/10</v>
      </c>
      <c r="J152" s="12"/>
      <c r="K152" s="1">
        <f>IF($N$19:$N$585&lt;=3,1,IF($N$19:$N$585&lt;=6,2,IF($N$19:$N$585&lt;=9,3,IF($N$19:$N$585&gt;9,4,FALSE))))</f>
        <v>1</v>
      </c>
      <c r="L152" s="14">
        <v>42370</v>
      </c>
      <c r="M152" s="14">
        <v>42387</v>
      </c>
      <c r="N152" s="13">
        <f>MONTH(L152)</f>
        <v>1</v>
      </c>
      <c r="O152" s="13">
        <f>MONTH(M152)</f>
        <v>1</v>
      </c>
      <c r="P152" s="13">
        <f>IF(O152-N152=0,NETWORKDAYS(L152,M152,[1]Congés!$D$2:$D$26),NETWORKDAYS(L152,EOMONTH(L152,0),[1]Congés!$D$2:$D$26))</f>
        <v>12</v>
      </c>
      <c r="Q152" s="13">
        <f>IF(O152-N152=0,0,IF(O152-N152=1,NETWORKDAYS(L152,M152,[1]Congés!$D$2:$D$160)-P152,IF(O152-N152=2,NETWORKDAYS(L152,EOMONTH(L152,1),[1]Congés!$D$2:$D$160)-P152,IF(O152-N152=3,NETWORKDAYS(L152,EOMONTH(L152,1),[1]Congés!$D$2:$D$160)-P152))))</f>
        <v>0</v>
      </c>
      <c r="R152" s="13">
        <f>IF(O152-N152&lt;2,0,IF(O152-N152=2,NETWORKDAYS(L152,M152,[1]Congés!$D$2:$D$160)-Q152-P152,IF(O152-N152=3,NETWORKDAYS(L152,EOMONTH(L152,2),[1]Congés!$D$2:$D$160)-Q152-P152)))</f>
        <v>0</v>
      </c>
      <c r="S152" s="13">
        <f>IF(O152-N152&lt;3,0,NETWORKDAYS(L152,M152,[1]Congés!$D$2:$D$160)-R152-Q152-P152)</f>
        <v>0</v>
      </c>
      <c r="T152" s="13">
        <f>NETWORKDAYS(L152,M152,[1]Congés!C$2:C$160)</f>
        <v>11</v>
      </c>
      <c r="U152" s="12" t="s">
        <v>14</v>
      </c>
      <c r="V152" s="11">
        <v>42709</v>
      </c>
      <c r="W152" s="10" t="str">
        <f>IF(T152&lt;3,"1) 1 à 2 jours",IF(T152&lt;5,"2) 3 à 4 jours",IF(T152=5,"3) 5 jours",IF(T152&lt;=10,"4) 6 à 10 jours",IF(T152&gt;10,"5) plus de 10 jours")))))</f>
        <v>5) plus de 10 jours</v>
      </c>
      <c r="X152" s="9"/>
      <c r="Y152" s="9"/>
      <c r="Z152" s="10">
        <f>M152-L152+1</f>
        <v>18</v>
      </c>
      <c r="AA152" s="9"/>
    </row>
    <row r="153" spans="1:27" x14ac:dyDescent="0.3">
      <c r="A153" s="1">
        <v>17389</v>
      </c>
      <c r="B153" s="8"/>
      <c r="C153" s="7" t="str">
        <f>VLOOKUP(A153,'[1]BDD RH'!$A$9:$W$453,16,FALSE)</f>
        <v>Gulliver</v>
      </c>
      <c r="D153" s="7" t="str">
        <f>VLOOKUP(A153,'[1]BDD RH'!$A$9:$W$453,4,FALSE)</f>
        <v>t</v>
      </c>
      <c r="E153" s="7" t="str">
        <f>VLOOKUP(A153,'[1]BDD RH'!$A$9:$W$453,3,FALSE)</f>
        <v>F</v>
      </c>
      <c r="F153" s="7">
        <f>DATEDIF((VLOOKUP(A153,'[1]BDD RH'!$A$2:$W$485,7,FALSE)),L153,"y")</f>
        <v>38</v>
      </c>
      <c r="G153" s="7" t="str">
        <f>IF(F153&lt;=20,"&lt;=20",IF(F153&lt;=30,"21/30",IF(F153&lt;=40,"31/40",IF(F153&lt;=50,"41/50",IF(F153&lt;=60,"51/60",IF(F153&gt;60,"61 et plus",FALSE))))))</f>
        <v>31/40</v>
      </c>
      <c r="H153" s="7">
        <f>DATEDIF((VLOOKUP(A153,'[1]BDD RH'!$A$2:$W$485,11,FALSE)),L153,"y")</f>
        <v>8</v>
      </c>
      <c r="I153" s="7" t="str">
        <f>IF(H153&lt;2,"&lt;2",IF(H153&lt;6,"2/5",IF(H153&lt;11,"6/10",IF(H153&lt;16,"11/15",IF(H153&lt;21,"16/20",IF(H153&lt;26,"21/25",IF(H153&gt;25,"26 et plus",FALSE)))))))</f>
        <v>6/10</v>
      </c>
      <c r="J153" s="1" t="s">
        <v>152</v>
      </c>
      <c r="K153" s="1">
        <f>IF($N$19:$N$585&lt;=3,1,IF($N$19:$N$585&lt;=6,2,IF($N$19:$N$585&lt;=9,3,IF($N$19:$N$585&gt;9,4,FALSE))))</f>
        <v>1</v>
      </c>
      <c r="L153" s="4">
        <v>42388</v>
      </c>
      <c r="M153" s="4">
        <v>42390</v>
      </c>
      <c r="N153" s="7">
        <f>MONTH(L153)</f>
        <v>1</v>
      </c>
      <c r="O153" s="7">
        <f>MONTH(M153)</f>
        <v>1</v>
      </c>
      <c r="P153" s="7">
        <f>IF(O153-N153=0,NETWORKDAYS(L153,M153,[1]Congés!$D$2:$D$26),NETWORKDAYS(L153,EOMONTH(L153,0),[1]Congés!$D$2:$D$26))</f>
        <v>3</v>
      </c>
      <c r="Q153" s="7">
        <f>IF(O153-N153=0,0,IF(O153-N153=1,NETWORKDAYS(L153,M153,[1]Congés!$D$2:$D$160)-P153,IF(O153-N153=2,NETWORKDAYS(L153,EOMONTH(L153,1),[1]Congés!$D$2:$D$160)-P153,IF(O153-N153=3,NETWORKDAYS(L153,EOMONTH(L153,1),[1]Congés!$D$2:$D$160)-P153))))</f>
        <v>0</v>
      </c>
      <c r="R153" s="7">
        <f>IF(O153-N153&lt;2,0,IF(O153-N153=2,NETWORKDAYS(L153,M153,[1]Congés!$D$2:$D$160)-Q153-P153,IF(O153-N153=3,NETWORKDAYS(L153,EOMONTH(L153,2),[1]Congés!$D$2:$D$160)-Q153-P153)))</f>
        <v>0</v>
      </c>
      <c r="S153" s="7">
        <f>IF(O153-N153&lt;3,0,NETWORKDAYS(L153,M153,[1]Congés!$D$2:$D$160)-R153-Q153-P153)</f>
        <v>0</v>
      </c>
      <c r="T153" s="7">
        <f>NETWORKDAYS(L153,M153,[1]Congés!C$2:C$160)</f>
        <v>3</v>
      </c>
      <c r="U153" t="s">
        <v>1</v>
      </c>
      <c r="W153" s="6" t="str">
        <f>IF(T153&lt;3,"1) 1 à 2 jours",IF(T153&lt;5,"2) 3 à 4 jours",IF(T153=5,"3) 5 jours",IF(T153&lt;=10,"4) 6 à 10 jours",IF(T153&gt;10,"5) plus de 10 jours")))))</f>
        <v>2) 3 à 4 jours</v>
      </c>
      <c r="X153" t="s">
        <v>0</v>
      </c>
      <c r="Z153" s="6">
        <f>M153-L153+1</f>
        <v>3</v>
      </c>
    </row>
    <row r="154" spans="1:27" x14ac:dyDescent="0.3">
      <c r="A154" s="1">
        <v>17389</v>
      </c>
      <c r="B154" s="8"/>
      <c r="C154" s="7" t="str">
        <f>VLOOKUP(A154,'[1]BDD RH'!$A$9:$W$453,16,FALSE)</f>
        <v>Gulliver</v>
      </c>
      <c r="D154" s="7" t="str">
        <f>VLOOKUP(A154,'[1]BDD RH'!$A$9:$W$453,4,FALSE)</f>
        <v>t</v>
      </c>
      <c r="E154" s="7" t="str">
        <f>VLOOKUP(A154,'[1]BDD RH'!$A$9:$W$453,3,FALSE)</f>
        <v>F</v>
      </c>
      <c r="F154" s="7">
        <f>DATEDIF((VLOOKUP(A154,'[1]BDD RH'!$A$2:$W$485,7,FALSE)),L154,"y")</f>
        <v>38</v>
      </c>
      <c r="G154" s="7" t="str">
        <f>IF(F154&lt;=20,"&lt;=20",IF(F154&lt;=30,"21/30",IF(F154&lt;=40,"31/40",IF(F154&lt;=50,"41/50",IF(F154&lt;=60,"51/60",IF(F154&gt;60,"61 et plus",FALSE))))))</f>
        <v>31/40</v>
      </c>
      <c r="H154" s="7">
        <f>DATEDIF((VLOOKUP(A154,'[1]BDD RH'!$A$2:$W$485,11,FALSE)),L154,"y")</f>
        <v>8</v>
      </c>
      <c r="I154" s="7" t="str">
        <f>IF(H154&lt;2,"&lt;2",IF(H154&lt;6,"2/5",IF(H154&lt;11,"6/10",IF(H154&lt;16,"11/15",IF(H154&lt;21,"16/20",IF(H154&lt;26,"21/25",IF(H154&gt;25,"26 et plus",FALSE)))))))</f>
        <v>6/10</v>
      </c>
      <c r="K154" s="1">
        <f>IF($N$19:$N$585&lt;=3,1,IF($N$19:$N$585&lt;=6,2,IF($N$19:$N$585&lt;=9,3,IF($N$19:$N$585&gt;9,4,FALSE))))</f>
        <v>1</v>
      </c>
      <c r="L154" s="4">
        <v>42391</v>
      </c>
      <c r="M154" s="4">
        <v>42421</v>
      </c>
      <c r="N154" s="7">
        <f>MONTH(L154)</f>
        <v>1</v>
      </c>
      <c r="O154" s="7">
        <f>MONTH(M154)</f>
        <v>2</v>
      </c>
      <c r="P154" s="7">
        <f>IF(O154-N154=0,NETWORKDAYS(L154,M154,[1]Congés!$D$2:$D$26),NETWORKDAYS(L154,EOMONTH(L154,0),[1]Congés!$D$2:$D$26))</f>
        <v>6</v>
      </c>
      <c r="Q154" s="7">
        <f>IF(O154-N154=0,0,IF(O154-N154=1,NETWORKDAYS(L154,M154,[1]Congés!$D$2:$D$160)-P154,IF(O154-N154=2,NETWORKDAYS(L154,EOMONTH(L154,1),[1]Congés!$D$2:$D$160)-P154,IF(O154-N154=3,NETWORKDAYS(L154,EOMONTH(L154,1),[1]Congés!$D$2:$D$160)-P154))))</f>
        <v>15</v>
      </c>
      <c r="R154" s="7">
        <f>IF(O154-N154&lt;2,0,IF(O154-N154=2,NETWORKDAYS(L154,M154,[1]Congés!$D$2:$D$160)-Q154-P154,IF(O154-N154=3,NETWORKDAYS(L154,EOMONTH(L154,2),[1]Congés!$D$2:$D$160)-Q154-P154)))</f>
        <v>0</v>
      </c>
      <c r="S154" s="7">
        <f>IF(O154-N154&lt;3,0,NETWORKDAYS(L154,M154,[1]Congés!$D$2:$D$160)-R154-Q154-P154)</f>
        <v>0</v>
      </c>
      <c r="T154" s="7">
        <f>NETWORKDAYS(L154,M154,[1]Congés!C$2:C$160)</f>
        <v>21</v>
      </c>
      <c r="U154" t="s">
        <v>14</v>
      </c>
      <c r="V154" s="2">
        <v>42343</v>
      </c>
      <c r="W154" s="6" t="str">
        <f>IF(T154&lt;3,"1) 1 à 2 jours",IF(T154&lt;5,"2) 3 à 4 jours",IF(T154=5,"3) 5 jours",IF(T154&lt;=10,"4) 6 à 10 jours",IF(T154&gt;10,"5) plus de 10 jours")))))</f>
        <v>5) plus de 10 jours</v>
      </c>
      <c r="X154"/>
      <c r="Z154" s="6">
        <f>M154-L154+1</f>
        <v>31</v>
      </c>
    </row>
    <row r="155" spans="1:27" x14ac:dyDescent="0.3">
      <c r="A155" s="1">
        <v>17389</v>
      </c>
      <c r="B155" s="8"/>
      <c r="C155" s="7" t="str">
        <f>VLOOKUP(A155,'[1]BDD RH'!$A$9:$W$453,16,FALSE)</f>
        <v>Gulliver</v>
      </c>
      <c r="D155" s="7" t="str">
        <f>VLOOKUP(A155,'[1]BDD RH'!$A$9:$W$453,4,FALSE)</f>
        <v>t</v>
      </c>
      <c r="E155" s="7" t="str">
        <f>VLOOKUP(A155,'[1]BDD RH'!$A$9:$W$453,3,FALSE)</f>
        <v>F</v>
      </c>
      <c r="F155" s="7">
        <f>DATEDIF((VLOOKUP(A155,'[1]BDD RH'!$A$2:$W$485,7,FALSE)),L155,"y")</f>
        <v>38</v>
      </c>
      <c r="G155" s="7" t="str">
        <f>IF(F155&lt;=20,"&lt;=20",IF(F155&lt;=30,"21/30",IF(F155&lt;=40,"31/40",IF(F155&lt;=50,"41/50",IF(F155&lt;=60,"51/60",IF(F155&gt;60,"61 et plus",FALSE))))))</f>
        <v>31/40</v>
      </c>
      <c r="H155" s="7">
        <f>DATEDIF((VLOOKUP(A155,'[1]BDD RH'!$A$2:$W$485,11,FALSE)),L155,"y")</f>
        <v>8</v>
      </c>
      <c r="I155" s="7" t="str">
        <f>IF(H155&lt;2,"&lt;2",IF(H155&lt;6,"2/5",IF(H155&lt;11,"6/10",IF(H155&lt;16,"11/15",IF(H155&lt;21,"16/20",IF(H155&lt;26,"21/25",IF(H155&gt;25,"26 et plus",FALSE)))))))</f>
        <v>6/10</v>
      </c>
      <c r="J155" s="1" t="s">
        <v>151</v>
      </c>
      <c r="K155" s="1">
        <f>IF($N$19:$N$585&lt;=3,1,IF($N$19:$N$585&lt;=6,2,IF($N$19:$N$585&lt;=9,3,IF($N$19:$N$585&gt;9,4,FALSE))))</f>
        <v>1</v>
      </c>
      <c r="L155" s="4">
        <v>42422</v>
      </c>
      <c r="M155" s="4">
        <v>42431</v>
      </c>
      <c r="N155" s="7">
        <f>MONTH(L155)</f>
        <v>2</v>
      </c>
      <c r="O155" s="7">
        <f>MONTH(M155)</f>
        <v>3</v>
      </c>
      <c r="P155" s="7">
        <f>IF(O155-N155=0,NETWORKDAYS(L155,M155,[1]Congés!$D$2:$D$26),NETWORKDAYS(L155,EOMONTH(L155,0),[1]Congés!$D$2:$D$26))</f>
        <v>6</v>
      </c>
      <c r="Q155" s="7">
        <f>IF(O155-N155=0,0,IF(O155-N155=1,NETWORKDAYS(L155,M155,[1]Congés!$D$2:$D$160)-P155,IF(O155-N155=2,NETWORKDAYS(L155,EOMONTH(L155,1),[1]Congés!$D$2:$D$160)-P155,IF(O155-N155=3,NETWORKDAYS(L155,EOMONTH(L155,1),[1]Congés!$D$2:$D$160)-P155))))</f>
        <v>2</v>
      </c>
      <c r="R155" s="7">
        <f>IF(O155-N155&lt;2,0,IF(O155-N155=2,NETWORKDAYS(L155,M155,[1]Congés!$D$2:$D$160)-Q155-P155,IF(O155-N155=3,NETWORKDAYS(L155,EOMONTH(L155,2),[1]Congés!$D$2:$D$160)-Q155-P155)))</f>
        <v>0</v>
      </c>
      <c r="S155" s="7">
        <f>IF(O155-N155&lt;3,0,NETWORKDAYS(L155,M155,[1]Congés!$D$2:$D$160)-R155-Q155-P155)</f>
        <v>0</v>
      </c>
      <c r="T155" s="7">
        <f>NETWORKDAYS(L155,M155,[1]Congés!C$2:C$160)</f>
        <v>8</v>
      </c>
      <c r="U155" t="s">
        <v>1</v>
      </c>
      <c r="V155" s="2">
        <v>42422</v>
      </c>
      <c r="W155" s="6" t="str">
        <f>IF(T155&lt;3,"1) 1 à 2 jours",IF(T155&lt;5,"2) 3 à 4 jours",IF(T155=5,"3) 5 jours",IF(T155&lt;=10,"4) 6 à 10 jours",IF(T155&gt;10,"5) plus de 10 jours")))))</f>
        <v>4) 6 à 10 jours</v>
      </c>
      <c r="X155" t="s">
        <v>10</v>
      </c>
      <c r="Z155" s="6">
        <f>M155-L155+1</f>
        <v>10</v>
      </c>
    </row>
    <row r="156" spans="1:27" x14ac:dyDescent="0.3">
      <c r="A156" s="1">
        <v>17389</v>
      </c>
      <c r="B156" s="8"/>
      <c r="C156" s="7" t="str">
        <f>VLOOKUP(A156,'[1]BDD RH'!$A$9:$W$453,16,FALSE)</f>
        <v>Gulliver</v>
      </c>
      <c r="D156" s="7" t="str">
        <f>VLOOKUP(A156,'[1]BDD RH'!$A$9:$W$453,4,FALSE)</f>
        <v>t</v>
      </c>
      <c r="E156" s="7" t="str">
        <f>VLOOKUP(A156,'[1]BDD RH'!$A$9:$W$453,3,FALSE)</f>
        <v>F</v>
      </c>
      <c r="F156" s="7">
        <f>DATEDIF((VLOOKUP(A156,'[1]BDD RH'!$A$2:$W$485,7,FALSE)),L156,"y")</f>
        <v>38</v>
      </c>
      <c r="G156" s="7" t="str">
        <f>IF(F156&lt;=20,"&lt;=20",IF(F156&lt;=30,"21/30",IF(F156&lt;=40,"31/40",IF(F156&lt;=50,"41/50",IF(F156&lt;=60,"51/60",IF(F156&gt;60,"61 et plus",FALSE))))))</f>
        <v>31/40</v>
      </c>
      <c r="H156" s="7">
        <f>DATEDIF((VLOOKUP(A156,'[1]BDD RH'!$A$2:$W$485,11,FALSE)),L156,"y")</f>
        <v>8</v>
      </c>
      <c r="I156" s="7" t="str">
        <f>IF(H156&lt;2,"&lt;2",IF(H156&lt;6,"2/5",IF(H156&lt;11,"6/10",IF(H156&lt;16,"11/15",IF(H156&lt;21,"16/20",IF(H156&lt;26,"21/25",IF(H156&gt;25,"26 et plus",FALSE)))))))</f>
        <v>6/10</v>
      </c>
      <c r="J156" s="1" t="s">
        <v>151</v>
      </c>
      <c r="K156" s="1">
        <f>IF($N$19:$N$585&lt;=3,1,IF($N$19:$N$585&lt;=6,2,IF($N$19:$N$585&lt;=9,3,IF($N$19:$N$585&gt;9,4,FALSE))))</f>
        <v>1</v>
      </c>
      <c r="L156" s="4">
        <v>42432</v>
      </c>
      <c r="M156" s="4">
        <v>42433</v>
      </c>
      <c r="N156" s="7">
        <f>MONTH(L156)</f>
        <v>3</v>
      </c>
      <c r="O156" s="7">
        <f>MONTH(M156)</f>
        <v>3</v>
      </c>
      <c r="P156" s="7">
        <f>IF(O156-N156=0,NETWORKDAYS(L156,M156,[1]Congés!$D$2:$D$26),NETWORKDAYS(L156,EOMONTH(L156,0),[1]Congés!$D$2:$D$26))</f>
        <v>2</v>
      </c>
      <c r="Q156" s="7">
        <f>IF(O156-N156=0,0,IF(O156-N156=1,NETWORKDAYS(L156,M156,[1]Congés!$D$2:$D$160)-P156,IF(O156-N156=2,NETWORKDAYS(L156,EOMONTH(L156,1),[1]Congés!$D$2:$D$160)-P156,IF(O156-N156=3,NETWORKDAYS(L156,EOMONTH(L156,1),[1]Congés!$D$2:$D$160)-P156))))</f>
        <v>0</v>
      </c>
      <c r="R156" s="7">
        <f>IF(O156-N156&lt;2,0,IF(O156-N156=2,NETWORKDAYS(L156,M156,[1]Congés!$D$2:$D$160)-Q156-P156,IF(O156-N156=3,NETWORKDAYS(L156,EOMONTH(L156,2),[1]Congés!$D$2:$D$160)-Q156-P156)))</f>
        <v>0</v>
      </c>
      <c r="S156" s="7">
        <f>IF(O156-N156&lt;3,0,NETWORKDAYS(L156,M156,[1]Congés!$D$2:$D$160)-R156-Q156-P156)</f>
        <v>0</v>
      </c>
      <c r="T156" s="7">
        <f>NETWORKDAYS(L156,M156,[1]Congés!C$2:C$160)</f>
        <v>2</v>
      </c>
      <c r="U156" t="s">
        <v>1</v>
      </c>
      <c r="V156" s="2">
        <v>42422</v>
      </c>
      <c r="W156" s="6" t="str">
        <f>IF(T156&lt;3,"1) 1 à 2 jours",IF(T156&lt;5,"2) 3 à 4 jours",IF(T156=5,"3) 5 jours",IF(T156&lt;=10,"4) 6 à 10 jours",IF(T156&gt;10,"5) plus de 10 jours")))))</f>
        <v>1) 1 à 2 jours</v>
      </c>
      <c r="X156" t="s">
        <v>57</v>
      </c>
      <c r="Y156" s="20">
        <v>42439</v>
      </c>
      <c r="Z156" s="6">
        <f>M156-L156+1</f>
        <v>2</v>
      </c>
    </row>
    <row r="157" spans="1:27" x14ac:dyDescent="0.3">
      <c r="A157" s="1">
        <v>17389</v>
      </c>
      <c r="B157" s="8"/>
      <c r="C157" s="7" t="str">
        <f>VLOOKUP(A157,'[1]BDD RH'!$A$9:$W$453,16,FALSE)</f>
        <v>Gulliver</v>
      </c>
      <c r="D157" s="7" t="str">
        <f>VLOOKUP(A157,'[1]BDD RH'!$A$9:$W$453,4,FALSE)</f>
        <v>t</v>
      </c>
      <c r="E157" s="7" t="str">
        <f>VLOOKUP(A157,'[1]BDD RH'!$A$9:$W$453,3,FALSE)</f>
        <v>F</v>
      </c>
      <c r="F157" s="7">
        <f>DATEDIF((VLOOKUP(A157,'[1]BDD RH'!$A$2:$W$485,7,FALSE)),L157,"y")</f>
        <v>38</v>
      </c>
      <c r="G157" s="7" t="str">
        <f>IF(F157&lt;=20,"&lt;=20",IF(F157&lt;=30,"21/30",IF(F157&lt;=40,"31/40",IF(F157&lt;=50,"41/50",IF(F157&lt;=60,"51/60",IF(F157&gt;60,"61 et plus",FALSE))))))</f>
        <v>31/40</v>
      </c>
      <c r="H157" s="7">
        <f>DATEDIF((VLOOKUP(A157,'[1]BDD RH'!$A$2:$W$485,11,FALSE)),L157,"y")</f>
        <v>9</v>
      </c>
      <c r="I157" s="7" t="str">
        <f>IF(H157&lt;2,"&lt;2",IF(H157&lt;6,"2/5",IF(H157&lt;11,"6/10",IF(H157&lt;16,"11/15",IF(H157&lt;21,"16/20",IF(H157&lt;26,"21/25",IF(H157&gt;25,"26 et plus",FALSE)))))))</f>
        <v>6/10</v>
      </c>
      <c r="J157" s="1" t="s">
        <v>150</v>
      </c>
      <c r="K157" s="1">
        <f>IF($N$19:$N$585&lt;=3,1,IF($N$19:$N$585&lt;=6,2,IF($N$19:$N$585&lt;=9,3,IF($N$19:$N$585&gt;9,4,FALSE))))</f>
        <v>2</v>
      </c>
      <c r="L157" s="4">
        <v>42485</v>
      </c>
      <c r="M157" s="4">
        <v>42485</v>
      </c>
      <c r="N157" s="7">
        <f>MONTH(L157)</f>
        <v>4</v>
      </c>
      <c r="O157" s="7">
        <f>MONTH(M157)</f>
        <v>4</v>
      </c>
      <c r="P157" s="7">
        <f>IF(O157-N157=0,NETWORKDAYS(L157,M157,[1]Congés!$D$2:$D$26),NETWORKDAYS(L157,EOMONTH(L157,0),[1]Congés!$D$2:$D$26))</f>
        <v>1</v>
      </c>
      <c r="Q157" s="7">
        <f>IF(O157-N157=0,0,IF(O157-N157=1,NETWORKDAYS(L157,M157,[1]Congés!$D$2:$D$160)-P157,IF(O157-N157=2,NETWORKDAYS(L157,EOMONTH(L157,1),[1]Congés!$D$2:$D$160)-P157,IF(O157-N157=3,NETWORKDAYS(L157,EOMONTH(L157,1),[1]Congés!$D$2:$D$160)-P157))))</f>
        <v>0</v>
      </c>
      <c r="R157" s="7">
        <f>IF(O157-N157&lt;2,0,IF(O157-N157=2,NETWORKDAYS(L157,M157,[1]Congés!$D$2:$D$160)-Q157-P157,IF(O157-N157=3,NETWORKDAYS(L157,EOMONTH(L157,2),[1]Congés!$D$2:$D$160)-Q157-P157)))</f>
        <v>0</v>
      </c>
      <c r="S157" s="7">
        <f>IF(O157-N157&lt;3,0,NETWORKDAYS(L157,M157,[1]Congés!$D$2:$D$160)-R157-Q157-P157)</f>
        <v>0</v>
      </c>
      <c r="T157" s="7">
        <f>NETWORKDAYS(L157,M157,[1]Congés!C$2:C$160)</f>
        <v>1</v>
      </c>
      <c r="U157" t="s">
        <v>1</v>
      </c>
      <c r="W157" s="6" t="str">
        <f>IF(T157&lt;3,"1) 1 à 2 jours",IF(T157&lt;5,"2) 3 à 4 jours",IF(T157=5,"3) 5 jours",IF(T157&lt;=10,"4) 6 à 10 jours",IF(T157&gt;10,"5) plus de 10 jours")))))</f>
        <v>1) 1 à 2 jours</v>
      </c>
      <c r="X157" t="s">
        <v>0</v>
      </c>
      <c r="Y157" s="20"/>
      <c r="Z157" s="6">
        <f>M157-L157+1</f>
        <v>1</v>
      </c>
    </row>
    <row r="158" spans="1:27" x14ac:dyDescent="0.3">
      <c r="A158" s="1">
        <v>17577</v>
      </c>
      <c r="B158" s="8"/>
      <c r="C158" s="7" t="str">
        <f>VLOOKUP(A158,'[1]BDD RH'!$A$9:$W$453,16,FALSE)</f>
        <v>Barenia</v>
      </c>
      <c r="D158" s="7" t="str">
        <f>VLOOKUP(A158,'[1]BDD RH'!$A$9:$W$453,4,FALSE)</f>
        <v>t</v>
      </c>
      <c r="E158" s="7" t="str">
        <f>VLOOKUP(A158,'[1]BDD RH'!$A$9:$W$453,3,FALSE)</f>
        <v>F</v>
      </c>
      <c r="F158" s="7">
        <f>DATEDIF((VLOOKUP(A158,'[1]BDD RH'!$A$2:$W$485,7,FALSE)),L158,"y")</f>
        <v>45</v>
      </c>
      <c r="G158" s="7" t="str">
        <f>IF(F158&lt;=20,"&lt;=20",IF(F158&lt;=30,"21/30",IF(F158&lt;=40,"31/40",IF(F158&lt;=50,"41/50",IF(F158&lt;=60,"51/60",IF(F158&gt;60,"61 et plus",FALSE))))))</f>
        <v>41/50</v>
      </c>
      <c r="H158" s="7">
        <f>DATEDIF((VLOOKUP(A158,'[1]BDD RH'!$A$2:$W$485,11,FALSE)),L158,"y")</f>
        <v>8</v>
      </c>
      <c r="I158" s="7" t="str">
        <f>IF(H158&lt;2,"&lt;2",IF(H158&lt;6,"2/5",IF(H158&lt;11,"6/10",IF(H158&lt;16,"11/15",IF(H158&lt;21,"16/20",IF(H158&lt;26,"21/25",IF(H158&gt;25,"26 et plus",FALSE)))))))</f>
        <v>6/10</v>
      </c>
      <c r="J158" s="1" t="s">
        <v>149</v>
      </c>
      <c r="K158" s="1">
        <f>IF($N$19:$N$585&lt;=3,1,IF($N$19:$N$585&lt;=6,2,IF($N$19:$N$585&lt;=9,3,IF($N$19:$N$585&gt;9,4,FALSE))))</f>
        <v>1</v>
      </c>
      <c r="L158" s="4">
        <v>42370</v>
      </c>
      <c r="M158" s="26">
        <v>42379</v>
      </c>
      <c r="N158" s="7">
        <f>MONTH(L158)</f>
        <v>1</v>
      </c>
      <c r="O158" s="7">
        <f>MONTH(M158)</f>
        <v>1</v>
      </c>
      <c r="P158" s="7">
        <f>IF(O158-N158=0,NETWORKDAYS(L158,M158,[1]Congés!$D$2:$D$26),NETWORKDAYS(L158,EOMONTH(L158,0),[1]Congés!$D$2:$D$26))</f>
        <v>6</v>
      </c>
      <c r="Q158" s="7">
        <f>IF(O158-N158=0,0,IF(O158-N158=1,NETWORKDAYS(L158,M158,[1]Congés!$D$2:$D$160)-P158,IF(O158-N158=2,NETWORKDAYS(L158,EOMONTH(L158,1),[1]Congés!$D$2:$D$160)-P158,IF(O158-N158=3,NETWORKDAYS(L158,EOMONTH(L158,1),[1]Congés!$D$2:$D$160)-P158))))</f>
        <v>0</v>
      </c>
      <c r="R158" s="7">
        <f>IF(O158-N158&lt;2,0,IF(O158-N158=2,NETWORKDAYS(L158,M158,[1]Congés!$D$2:$D$160)-Q158-P158,IF(O158-N158=3,NETWORKDAYS(L158,EOMONTH(L158,2),[1]Congés!$D$2:$D$160)-Q158-P158)))</f>
        <v>0</v>
      </c>
      <c r="S158" s="7">
        <f>IF(O158-N158&lt;3,0,NETWORKDAYS(L158,M158,[1]Congés!$D$2:$D$160)-R158-Q158-P158)</f>
        <v>0</v>
      </c>
      <c r="T158" s="7">
        <f>NETWORKDAYS(L158,M158,[1]Congés!C$2:C$160)</f>
        <v>5</v>
      </c>
      <c r="U158" t="s">
        <v>1</v>
      </c>
      <c r="W158" s="6" t="str">
        <f>IF(T158&lt;3,"1) 1 à 2 jours",IF(T158&lt;5,"2) 3 à 4 jours",IF(T158=5,"3) 5 jours",IF(T158&lt;=10,"4) 6 à 10 jours",IF(T158&gt;10,"5) plus de 10 jours")))))</f>
        <v>3) 5 jours</v>
      </c>
      <c r="X158" t="s">
        <v>0</v>
      </c>
      <c r="Z158" s="6">
        <f>M158-L158+1</f>
        <v>10</v>
      </c>
    </row>
    <row r="159" spans="1:27" x14ac:dyDescent="0.3">
      <c r="A159" s="1">
        <v>17577</v>
      </c>
      <c r="B159" s="8"/>
      <c r="C159" s="7" t="str">
        <f>VLOOKUP(A159,'[1]BDD RH'!$A$9:$W$453,16,FALSE)</f>
        <v>Barenia</v>
      </c>
      <c r="D159" s="7" t="str">
        <f>VLOOKUP(A159,'[1]BDD RH'!$A$9:$W$453,4,FALSE)</f>
        <v>t</v>
      </c>
      <c r="E159" s="7" t="str">
        <f>VLOOKUP(A159,'[1]BDD RH'!$A$9:$W$453,3,FALSE)</f>
        <v>F</v>
      </c>
      <c r="F159" s="7">
        <f>DATEDIF((VLOOKUP(A159,'[1]BDD RH'!$A$2:$W$485,7,FALSE)),L159,"y")</f>
        <v>45</v>
      </c>
      <c r="G159" s="7" t="str">
        <f>IF(F159&lt;=20,"&lt;=20",IF(F159&lt;=30,"21/30",IF(F159&lt;=40,"31/40",IF(F159&lt;=50,"41/50",IF(F159&lt;=60,"51/60",IF(F159&gt;60,"61 et plus",FALSE))))))</f>
        <v>41/50</v>
      </c>
      <c r="H159" s="7">
        <f>DATEDIF((VLOOKUP(A159,'[1]BDD RH'!$A$2:$W$485,11,FALSE)),L159,"y")</f>
        <v>8</v>
      </c>
      <c r="I159" s="7" t="str">
        <f>IF(H159&lt;2,"&lt;2",IF(H159&lt;6,"2/5",IF(H159&lt;11,"6/10",IF(H159&lt;16,"11/15",IF(H159&lt;21,"16/20",IF(H159&lt;26,"21/25",IF(H159&gt;25,"26 et plus",FALSE)))))))</f>
        <v>6/10</v>
      </c>
      <c r="K159" s="1">
        <f>IF($N$19:$N$585&lt;=3,1,IF($N$19:$N$585&lt;=6,2,IF($N$19:$N$585&lt;=9,3,IF($N$19:$N$585&gt;9,4,FALSE))))</f>
        <v>1</v>
      </c>
      <c r="L159" s="26">
        <v>42404</v>
      </c>
      <c r="M159" s="4">
        <v>42433</v>
      </c>
      <c r="N159" s="7">
        <f>MONTH(L159)</f>
        <v>2</v>
      </c>
      <c r="O159" s="7">
        <f>MONTH(M159)</f>
        <v>3</v>
      </c>
      <c r="P159" s="7">
        <f>IF(O159-N159=0,NETWORKDAYS(L159,M159,[1]Congés!$D$2:$D$26),NETWORKDAYS(L159,EOMONTH(L159,0),[1]Congés!$D$2:$D$26))</f>
        <v>18</v>
      </c>
      <c r="Q159" s="7">
        <f>IF(O159-N159=0,0,IF(O159-N159=1,NETWORKDAYS(L159,M159,[1]Congés!$D$2:$D$160)-P159,IF(O159-N159=2,NETWORKDAYS(L159,EOMONTH(L159,1),[1]Congés!$D$2:$D$160)-P159,IF(O159-N159=3,NETWORKDAYS(L159,EOMONTH(L159,1),[1]Congés!$D$2:$D$160)-P159))))</f>
        <v>4</v>
      </c>
      <c r="R159" s="7">
        <f>IF(O159-N159&lt;2,0,IF(O159-N159=2,NETWORKDAYS(L159,M159,[1]Congés!$D$2:$D$160)-Q159-P159,IF(O159-N159=3,NETWORKDAYS(L159,EOMONTH(L159,2),[1]Congés!$D$2:$D$160)-Q159-P159)))</f>
        <v>0</v>
      </c>
      <c r="S159" s="7">
        <f>IF(O159-N159&lt;3,0,NETWORKDAYS(L159,M159,[1]Congés!$D$2:$D$160)-R159-Q159-P159)</f>
        <v>0</v>
      </c>
      <c r="T159" s="7">
        <f>NETWORKDAYS(L159,M159,[1]Congés!C$2:C$160)</f>
        <v>22</v>
      </c>
      <c r="U159" t="s">
        <v>14</v>
      </c>
      <c r="W159" s="6" t="str">
        <f>IF(T159&lt;3,"1) 1 à 2 jours",IF(T159&lt;5,"2) 3 à 4 jours",IF(T159=5,"3) 5 jours",IF(T159&lt;=10,"4) 6 à 10 jours",IF(T159&gt;10,"5) plus de 10 jours")))))</f>
        <v>5) plus de 10 jours</v>
      </c>
      <c r="X159"/>
      <c r="Z159" s="6">
        <f>M159-L159+1</f>
        <v>30</v>
      </c>
    </row>
    <row r="160" spans="1:27" x14ac:dyDescent="0.3">
      <c r="A160" s="1">
        <v>17577</v>
      </c>
      <c r="B160" s="8"/>
      <c r="C160" s="7" t="str">
        <f>VLOOKUP(A160,'[1]BDD RH'!$A$9:$W$453,16,FALSE)</f>
        <v>Barenia</v>
      </c>
      <c r="D160" s="7" t="str">
        <f>VLOOKUP(A160,'[1]BDD RH'!$A$9:$W$453,4,FALSE)</f>
        <v>t</v>
      </c>
      <c r="E160" s="7" t="str">
        <f>VLOOKUP(A160,'[1]BDD RH'!$A$9:$W$453,3,FALSE)</f>
        <v>F</v>
      </c>
      <c r="F160" s="7">
        <f>DATEDIF((VLOOKUP(A160,'[1]BDD RH'!$A$2:$W$485,7,FALSE)),L160,"y")</f>
        <v>45</v>
      </c>
      <c r="G160" s="7" t="str">
        <f>IF(F160&lt;=20,"&lt;=20",IF(F160&lt;=30,"21/30",IF(F160&lt;=40,"31/40",IF(F160&lt;=50,"41/50",IF(F160&lt;=60,"51/60",IF(F160&gt;60,"61 et plus",FALSE))))))</f>
        <v>41/50</v>
      </c>
      <c r="H160" s="7">
        <f>DATEDIF((VLOOKUP(A160,'[1]BDD RH'!$A$2:$W$485,11,FALSE)),L160,"y")</f>
        <v>8</v>
      </c>
      <c r="I160" s="7" t="str">
        <f>IF(H160&lt;2,"&lt;2",IF(H160&lt;6,"2/5",IF(H160&lt;11,"6/10",IF(H160&lt;16,"11/15",IF(H160&lt;21,"16/20",IF(H160&lt;26,"21/25",IF(H160&gt;25,"26 et plus",FALSE)))))))</f>
        <v>6/10</v>
      </c>
      <c r="K160" s="1">
        <f>IF($N$19:$N$585&lt;=3,1,IF($N$19:$N$585&lt;=6,2,IF($N$19:$N$585&lt;=9,3,IF($N$19:$N$585&gt;9,4,FALSE))))</f>
        <v>1</v>
      </c>
      <c r="L160" s="4">
        <v>42434</v>
      </c>
      <c r="M160" s="4">
        <v>42460</v>
      </c>
      <c r="N160" s="7">
        <f>MONTH(L160)</f>
        <v>3</v>
      </c>
      <c r="O160" s="7">
        <f>MONTH(M160)</f>
        <v>3</v>
      </c>
      <c r="P160" s="7">
        <f>IF(O160-N160=0,NETWORKDAYS(L160,M160,[1]Congés!$D$2:$D$26),NETWORKDAYS(L160,EOMONTH(L160,0),[1]Congés!$D$2:$D$26))</f>
        <v>19</v>
      </c>
      <c r="Q160" s="7">
        <f>IF(O160-N160=0,0,IF(O160-N160=1,NETWORKDAYS(L160,M160,[1]Congés!$D$2:$D$160)-P160,IF(O160-N160=2,NETWORKDAYS(L160,EOMONTH(L160,1),[1]Congés!$D$2:$D$160)-P160,IF(O160-N160=3,NETWORKDAYS(L160,EOMONTH(L160,1),[1]Congés!$D$2:$D$160)-P160))))</f>
        <v>0</v>
      </c>
      <c r="R160" s="7">
        <f>IF(O160-N160&lt;2,0,IF(O160-N160=2,NETWORKDAYS(L160,M160,[1]Congés!$D$2:$D$160)-Q160-P160,IF(O160-N160=3,NETWORKDAYS(L160,EOMONTH(L160,2),[1]Congés!$D$2:$D$160)-Q160-P160)))</f>
        <v>0</v>
      </c>
      <c r="S160" s="7">
        <f>IF(O160-N160&lt;3,0,NETWORKDAYS(L160,M160,[1]Congés!$D$2:$D$160)-R160-Q160-P160)</f>
        <v>0</v>
      </c>
      <c r="T160" s="7">
        <f>NETWORKDAYS(L160,M160,[1]Congés!C$2:C$160)</f>
        <v>18</v>
      </c>
      <c r="U160" t="s">
        <v>14</v>
      </c>
      <c r="W160" s="6" t="str">
        <f>IF(T160&lt;3,"1) 1 à 2 jours",IF(T160&lt;5,"2) 3 à 4 jours",IF(T160=5,"3) 5 jours",IF(T160&lt;=10,"4) 6 à 10 jours",IF(T160&gt;10,"5) plus de 10 jours")))))</f>
        <v>5) plus de 10 jours</v>
      </c>
      <c r="X160"/>
      <c r="Y160" s="1"/>
      <c r="Z160" s="6">
        <f>M160-L160+1</f>
        <v>27</v>
      </c>
    </row>
    <row r="161" spans="1:27" x14ac:dyDescent="0.3">
      <c r="A161" s="1">
        <v>17577</v>
      </c>
      <c r="B161" s="8"/>
      <c r="C161" s="7" t="str">
        <f>VLOOKUP(A161,'[1]BDD RH'!$A$9:$W$453,16,FALSE)</f>
        <v>Barenia</v>
      </c>
      <c r="D161" s="7" t="str">
        <f>VLOOKUP(A161,'[1]BDD RH'!$A$9:$W$453,4,FALSE)</f>
        <v>t</v>
      </c>
      <c r="E161" s="7" t="str">
        <f>VLOOKUP(A161,'[1]BDD RH'!$A$9:$W$453,3,FALSE)</f>
        <v>F</v>
      </c>
      <c r="F161" s="7">
        <f>DATEDIF((VLOOKUP(A161,'[1]BDD RH'!$A$2:$W$485,7,FALSE)),L161,"y")</f>
        <v>45</v>
      </c>
      <c r="G161" s="7" t="str">
        <f>IF(F161&lt;=20,"&lt;=20",IF(F161&lt;=30,"21/30",IF(F161&lt;=40,"31/40",IF(F161&lt;=50,"41/50",IF(F161&lt;=60,"51/60",IF(F161&gt;60,"61 et plus",FALSE))))))</f>
        <v>41/50</v>
      </c>
      <c r="H161" s="7">
        <f>DATEDIF((VLOOKUP(A161,'[1]BDD RH'!$A$2:$W$485,11,FALSE)),L161,"y")</f>
        <v>8</v>
      </c>
      <c r="I161" s="7" t="str">
        <f>IF(H161&lt;2,"&lt;2",IF(H161&lt;6,"2/5",IF(H161&lt;11,"6/10",IF(H161&lt;16,"11/15",IF(H161&lt;21,"16/20",IF(H161&lt;26,"21/25",IF(H161&gt;25,"26 et plus",FALSE)))))))</f>
        <v>6/10</v>
      </c>
      <c r="K161" s="1">
        <f>IF($N$19:$N$585&lt;=3,1,IF($N$19:$N$585&lt;=6,2,IF($N$19:$N$585&lt;=9,3,IF($N$19:$N$585&gt;9,4,FALSE))))</f>
        <v>2</v>
      </c>
      <c r="L161" s="4">
        <v>42461</v>
      </c>
      <c r="M161" s="4">
        <v>42516</v>
      </c>
      <c r="N161" s="7">
        <f>MONTH(L161)</f>
        <v>4</v>
      </c>
      <c r="O161" s="7">
        <f>MONTH(M161)</f>
        <v>5</v>
      </c>
      <c r="P161" s="7">
        <f>IF(O161-N161=0,NETWORKDAYS(L161,M161,[1]Congés!$D$2:$D$26),NETWORKDAYS(L161,EOMONTH(L161,0),[1]Congés!$D$2:$D$26))</f>
        <v>21</v>
      </c>
      <c r="Q161" s="7">
        <f>IF(O161-N161=0,0,IF(O161-N161=1,NETWORKDAYS(L161,M161,[1]Congés!$D$2:$D$160)-P161,IF(O161-N161=2,NETWORKDAYS(L161,EOMONTH(L161,1),[1]Congés!$D$2:$D$160)-P161,IF(O161-N161=3,NETWORKDAYS(L161,EOMONTH(L161,1),[1]Congés!$D$2:$D$160)-P161))))</f>
        <v>19</v>
      </c>
      <c r="R161" s="7">
        <f>IF(O161-N161&lt;2,0,IF(O161-N161=2,NETWORKDAYS(L161,M161,[1]Congés!$D$2:$D$160)-Q161-P161,IF(O161-N161=3,NETWORKDAYS(L161,EOMONTH(L161,2),[1]Congés!$D$2:$D$160)-Q161-P161)))</f>
        <v>0</v>
      </c>
      <c r="S161" s="7">
        <f>IF(O161-N161&lt;3,0,NETWORKDAYS(L161,M161,[1]Congés!$D$2:$D$160)-R161-Q161-P161)</f>
        <v>0</v>
      </c>
      <c r="T161" s="7">
        <f>NETWORKDAYS(L161,M161,[1]Congés!C$2:C$160)</f>
        <v>37</v>
      </c>
      <c r="U161" t="s">
        <v>14</v>
      </c>
      <c r="W161" s="6" t="str">
        <f>IF(T161&lt;3,"1) 1 à 2 jours",IF(T161&lt;5,"2) 3 à 4 jours",IF(T161=5,"3) 5 jours",IF(T161&lt;=10,"4) 6 à 10 jours",IF(T161&gt;10,"5) plus de 10 jours")))))</f>
        <v>5) plus de 10 jours</v>
      </c>
      <c r="X161" t="s">
        <v>13</v>
      </c>
      <c r="Y161" s="1"/>
      <c r="Z161" s="6">
        <f>M161-L161+1</f>
        <v>56</v>
      </c>
    </row>
    <row r="162" spans="1:27" x14ac:dyDescent="0.3">
      <c r="A162" s="1">
        <v>82322</v>
      </c>
      <c r="B162" s="8"/>
      <c r="C162" s="7" t="str">
        <f>VLOOKUP(A162,'[1]BDD RH'!$A$9:$W$453,16,FALSE)</f>
        <v>Formation G 25</v>
      </c>
      <c r="D162" s="7">
        <f>VLOOKUP(A162,'[1]BDD RH'!$A$9:$W$453,4,FALSE)</f>
        <v>0</v>
      </c>
      <c r="E162" s="7" t="str">
        <f>VLOOKUP(A162,'[1]BDD RH'!$A$9:$W$453,3,FALSE)</f>
        <v>F</v>
      </c>
      <c r="F162" s="7">
        <f>DATEDIF((VLOOKUP(A162,'[1]BDD RH'!$A$2:$W$485,7,FALSE)),L162,"y")</f>
        <v>23</v>
      </c>
      <c r="G162" s="7" t="str">
        <f>IF(F162&lt;=20,"&lt;=20",IF(F162&lt;=30,"21/30",IF(F162&lt;=40,"31/40",IF(F162&lt;=50,"41/50",IF(F162&lt;=60,"51/60",IF(F162&gt;60,"61 et plus",FALSE))))))</f>
        <v>21/30</v>
      </c>
      <c r="H162" s="7">
        <f>DATEDIF((VLOOKUP(A162,'[1]BDD RH'!$A$2:$W$485,11,FALSE)),L162,"y")</f>
        <v>2</v>
      </c>
      <c r="I162" s="7" t="str">
        <f>IF(H162&lt;2,"&lt;2",IF(H162&lt;6,"2/5",IF(H162&lt;11,"6/10",IF(H162&lt;16,"11/15",IF(H162&lt;21,"16/20",IF(H162&lt;26,"21/25",IF(H162&gt;25,"26 et plus",FALSE)))))))</f>
        <v>2/5</v>
      </c>
      <c r="J162" s="1" t="s">
        <v>148</v>
      </c>
      <c r="K162" s="1">
        <f>IF($N$19:$N$585&lt;=3,1,IF($N$19:$N$585&lt;=6,2,IF($N$19:$N$585&lt;=9,3,IF($N$19:$N$585&gt;9,4,FALSE))))</f>
        <v>1</v>
      </c>
      <c r="L162" s="4">
        <v>42380</v>
      </c>
      <c r="M162" s="4">
        <v>42386</v>
      </c>
      <c r="N162" s="7">
        <f>MONTH(L162)</f>
        <v>1</v>
      </c>
      <c r="O162" s="7">
        <f>MONTH(M162)</f>
        <v>1</v>
      </c>
      <c r="P162" s="7">
        <f>IF(O162-N162=0,NETWORKDAYS(L162,M162,[1]Congés!$D$2:$D$26),NETWORKDAYS(L162,EOMONTH(L162,0),[1]Congés!$D$2:$D$26))</f>
        <v>5</v>
      </c>
      <c r="Q162" s="7">
        <f>IF(O162-N162=0,0,IF(O162-N162=1,NETWORKDAYS(L162,M162,[1]Congés!$D$2:$D$160)-P162,IF(O162-N162=2,NETWORKDAYS(L162,EOMONTH(L162,1),[1]Congés!$D$2:$D$160)-P162,IF(O162-N162=3,NETWORKDAYS(L162,EOMONTH(L162,1),[1]Congés!$D$2:$D$160)-P162))))</f>
        <v>0</v>
      </c>
      <c r="R162" s="7">
        <f>IF(O162-N162&lt;2,0,IF(O162-N162=2,NETWORKDAYS(L162,M162,[1]Congés!$D$2:$D$160)-Q162-P162,IF(O162-N162=3,NETWORKDAYS(L162,EOMONTH(L162,2),[1]Congés!$D$2:$D$160)-Q162-P162)))</f>
        <v>0</v>
      </c>
      <c r="S162" s="7">
        <f>IF(O162-N162&lt;3,0,NETWORKDAYS(L162,M162,[1]Congés!$D$2:$D$160)-R162-Q162-P162)</f>
        <v>0</v>
      </c>
      <c r="T162" s="7">
        <f>NETWORKDAYS(L162,M162,[1]Congés!C$2:C$160)</f>
        <v>5</v>
      </c>
      <c r="U162" t="s">
        <v>1</v>
      </c>
      <c r="V162" s="2">
        <v>42380</v>
      </c>
      <c r="W162" s="6" t="str">
        <f>IF(T162&lt;3,"1) 1 à 2 jours",IF(T162&lt;5,"2) 3 à 4 jours",IF(T162=5,"3) 5 jours",IF(T162&lt;=10,"4) 6 à 10 jours",IF(T162&gt;10,"5) plus de 10 jours")))))</f>
        <v>3) 5 jours</v>
      </c>
      <c r="X162" t="s">
        <v>10</v>
      </c>
      <c r="Z162" s="6">
        <f>M162-L162+1</f>
        <v>7</v>
      </c>
    </row>
    <row r="163" spans="1:27" x14ac:dyDescent="0.3">
      <c r="A163" s="1">
        <v>82322</v>
      </c>
      <c r="B163" s="8"/>
      <c r="C163" s="7" t="str">
        <f>VLOOKUP(A163,'[1]BDD RH'!$A$9:$W$453,16,FALSE)</f>
        <v>Formation G 25</v>
      </c>
      <c r="D163" s="7">
        <f>VLOOKUP(A163,'[1]BDD RH'!$A$9:$W$453,4,FALSE)</f>
        <v>0</v>
      </c>
      <c r="E163" s="7" t="str">
        <f>VLOOKUP(A163,'[1]BDD RH'!$A$9:$W$453,3,FALSE)</f>
        <v>F</v>
      </c>
      <c r="F163" s="7">
        <f>DATEDIF((VLOOKUP(A163,'[1]BDD RH'!$A$2:$W$485,7,FALSE)),L163,"y")</f>
        <v>23</v>
      </c>
      <c r="G163" s="7" t="str">
        <f>IF(F163&lt;=20,"&lt;=20",IF(F163&lt;=30,"21/30",IF(F163&lt;=40,"31/40",IF(F163&lt;=50,"41/50",IF(F163&lt;=60,"51/60",IF(F163&gt;60,"61 et plus",FALSE))))))</f>
        <v>21/30</v>
      </c>
      <c r="H163" s="7">
        <f>DATEDIF((VLOOKUP(A163,'[1]BDD RH'!$A$2:$W$485,11,FALSE)),L163,"y")</f>
        <v>2</v>
      </c>
      <c r="I163" s="7" t="str">
        <f>IF(H163&lt;2,"&lt;2",IF(H163&lt;6,"2/5",IF(H163&lt;11,"6/10",IF(H163&lt;16,"11/15",IF(H163&lt;21,"16/20",IF(H163&lt;26,"21/25",IF(H163&gt;25,"26 et plus",FALSE)))))))</f>
        <v>2/5</v>
      </c>
      <c r="J163" s="1" t="s">
        <v>148</v>
      </c>
      <c r="K163" s="1">
        <f>IF($N$19:$N$585&lt;=3,1,IF($N$19:$N$585&lt;=6,2,IF($N$19:$N$585&lt;=9,3,IF($N$19:$N$585&gt;9,4,FALSE))))</f>
        <v>1</v>
      </c>
      <c r="L163" s="4">
        <v>42387</v>
      </c>
      <c r="M163" s="4">
        <v>42393</v>
      </c>
      <c r="N163" s="7">
        <f>MONTH(L163)</f>
        <v>1</v>
      </c>
      <c r="O163" s="7">
        <f>MONTH(M163)</f>
        <v>1</v>
      </c>
      <c r="P163" s="7">
        <f>IF(O163-N163=0,NETWORKDAYS(L163,M163,[1]Congés!$D$2:$D$26),NETWORKDAYS(L163,EOMONTH(L163,0),[1]Congés!$D$2:$D$26))</f>
        <v>5</v>
      </c>
      <c r="Q163" s="7">
        <f>IF(O163-N163=0,0,IF(O163-N163=1,NETWORKDAYS(L163,M163,[1]Congés!$D$2:$D$160)-P163,IF(O163-N163=2,NETWORKDAYS(L163,EOMONTH(L163,1),[1]Congés!$D$2:$D$160)-P163,IF(O163-N163=3,NETWORKDAYS(L163,EOMONTH(L163,1),[1]Congés!$D$2:$D$160)-P163))))</f>
        <v>0</v>
      </c>
      <c r="R163" s="7">
        <f>IF(O163-N163&lt;2,0,IF(O163-N163=2,NETWORKDAYS(L163,M163,[1]Congés!$D$2:$D$160)-Q163-P163,IF(O163-N163=3,NETWORKDAYS(L163,EOMONTH(L163,2),[1]Congés!$D$2:$D$160)-Q163-P163)))</f>
        <v>0</v>
      </c>
      <c r="S163" s="7">
        <f>IF(O163-N163&lt;3,0,NETWORKDAYS(L163,M163,[1]Congés!$D$2:$D$160)-R163-Q163-P163)</f>
        <v>0</v>
      </c>
      <c r="T163" s="7">
        <f>NETWORKDAYS(L163,M163,[1]Congés!C$2:C$160)</f>
        <v>5</v>
      </c>
      <c r="U163" t="s">
        <v>1</v>
      </c>
      <c r="V163" s="2">
        <v>42380</v>
      </c>
      <c r="W163" s="6" t="str">
        <f>IF(T163&lt;3,"1) 1 à 2 jours",IF(T163&lt;5,"2) 3 à 4 jours",IF(T163=5,"3) 5 jours",IF(T163&lt;=10,"4) 6 à 10 jours",IF(T163&gt;10,"5) plus de 10 jours")))))</f>
        <v>3) 5 jours</v>
      </c>
      <c r="X163" t="s">
        <v>0</v>
      </c>
      <c r="Z163" s="6">
        <f>M163-L163+1</f>
        <v>7</v>
      </c>
    </row>
    <row r="164" spans="1:27" x14ac:dyDescent="0.3">
      <c r="A164" s="1">
        <v>15678</v>
      </c>
      <c r="B164" s="8"/>
      <c r="C164" s="7" t="str">
        <f>VLOOKUP(A164,'[1]BDD RH'!$A$9:$W$453,16,FALSE)</f>
        <v>LOG</v>
      </c>
      <c r="D164" s="7" t="str">
        <f>VLOOKUP(A164,'[1]BDD RH'!$A$9:$W$453,4,FALSE)</f>
        <v>s</v>
      </c>
      <c r="E164" s="7" t="str">
        <f>VLOOKUP(A164,'[1]BDD RH'!$A$9:$W$453,3,FALSE)</f>
        <v>F</v>
      </c>
      <c r="F164" s="7">
        <f>DATEDIF((VLOOKUP(A164,'[1]BDD RH'!$A$2:$W$485,7,FALSE)),L164,"y")</f>
        <v>39</v>
      </c>
      <c r="G164" s="7" t="str">
        <f>IF(F164&lt;=20,"&lt;=20",IF(F164&lt;=30,"21/30",IF(F164&lt;=40,"31/40",IF(F164&lt;=50,"41/50",IF(F164&lt;=60,"51/60",IF(F164&gt;60,"61 et plus",FALSE))))))</f>
        <v>31/40</v>
      </c>
      <c r="H164" s="7">
        <f>DATEDIF((VLOOKUP(A164,'[1]BDD RH'!$A$2:$W$485,11,FALSE)),L164,"y")</f>
        <v>11</v>
      </c>
      <c r="I164" s="7" t="str">
        <f>IF(H164&lt;2,"&lt;2",IF(H164&lt;6,"2/5",IF(H164&lt;11,"6/10",IF(H164&lt;16,"11/15",IF(H164&lt;21,"16/20",IF(H164&lt;26,"21/25",IF(H164&gt;25,"26 et plus",FALSE)))))))</f>
        <v>11/15</v>
      </c>
      <c r="J164" s="1" t="s">
        <v>147</v>
      </c>
      <c r="K164" s="1">
        <f>IF($N$19:$N$585&lt;=3,1,IF($N$19:$N$585&lt;=6,2,IF($N$19:$N$585&lt;=9,3,IF($N$19:$N$585&gt;9,4,FALSE))))</f>
        <v>1</v>
      </c>
      <c r="L164" s="4">
        <v>42426</v>
      </c>
      <c r="M164" s="4">
        <v>42429</v>
      </c>
      <c r="N164" s="7">
        <f>MONTH(L164)</f>
        <v>2</v>
      </c>
      <c r="O164" s="7">
        <f>MONTH(M164)</f>
        <v>2</v>
      </c>
      <c r="P164" s="7">
        <f>IF(O164-N164=0,NETWORKDAYS(L164,M164,[1]Congés!$D$2:$D$26),NETWORKDAYS(L164,EOMONTH(L164,0),[1]Congés!$D$2:$D$26))</f>
        <v>2</v>
      </c>
      <c r="Q164" s="7">
        <f>IF(O164-N164=0,0,IF(O164-N164=1,NETWORKDAYS(L164,M164,[1]Congés!$D$2:$D$160)-P164,IF(O164-N164=2,NETWORKDAYS(L164,EOMONTH(L164,1),[1]Congés!$D$2:$D$160)-P164,IF(O164-N164=3,NETWORKDAYS(L164,EOMONTH(L164,1),[1]Congés!$D$2:$D$160)-P164))))</f>
        <v>0</v>
      </c>
      <c r="R164" s="7">
        <f>IF(O164-N164&lt;2,0,IF(O164-N164=2,NETWORKDAYS(L164,M164,[1]Congés!$D$2:$D$160)-Q164-P164,IF(O164-N164=3,NETWORKDAYS(L164,EOMONTH(L164,2),[1]Congés!$D$2:$D$160)-Q164-P164)))</f>
        <v>0</v>
      </c>
      <c r="S164" s="7">
        <f>IF(O164-N164&lt;3,0,NETWORKDAYS(L164,M164,[1]Congés!$D$2:$D$160)-R164-Q164-P164)</f>
        <v>0</v>
      </c>
      <c r="T164" s="7">
        <f>NETWORKDAYS(L164,M164,[1]Congés!C$2:C$160)</f>
        <v>2</v>
      </c>
      <c r="U164" t="s">
        <v>1</v>
      </c>
      <c r="W164" s="6" t="str">
        <f>IF(T164&lt;3,"1) 1 à 2 jours",IF(T164&lt;5,"2) 3 à 4 jours",IF(T164=5,"3) 5 jours",IF(T164&lt;=10,"4) 6 à 10 jours",IF(T164&gt;10,"5) plus de 10 jours")))))</f>
        <v>1) 1 à 2 jours</v>
      </c>
      <c r="X164" t="s">
        <v>0</v>
      </c>
      <c r="Z164" s="6">
        <f>M164-L164+1</f>
        <v>4</v>
      </c>
    </row>
    <row r="165" spans="1:27" x14ac:dyDescent="0.3">
      <c r="A165" s="1">
        <v>11260</v>
      </c>
      <c r="B165" s="8"/>
      <c r="C165" s="7" t="str">
        <f>VLOOKUP(A165,'[1]BDD RH'!$A$9:$W$453,16,FALSE)</f>
        <v>Evercalf</v>
      </c>
      <c r="D165" s="7" t="str">
        <f>VLOOKUP(A165,'[1]BDD RH'!$A$9:$W$453,4,FALSE)</f>
        <v>t</v>
      </c>
      <c r="E165" s="7" t="str">
        <f>VLOOKUP(A165,'[1]BDD RH'!$A$9:$W$453,3,FALSE)</f>
        <v>F</v>
      </c>
      <c r="F165" s="7">
        <f>DATEDIF((VLOOKUP(A165,'[1]BDD RH'!$A$2:$W$485,7,FALSE)),L165,"y")</f>
        <v>37</v>
      </c>
      <c r="G165" s="7" t="str">
        <f>IF(F165&lt;=20,"&lt;=20",IF(F165&lt;=30,"21/30",IF(F165&lt;=40,"31/40",IF(F165&lt;=50,"41/50",IF(F165&lt;=60,"51/60",IF(F165&gt;60,"61 et plus",FALSE))))))</f>
        <v>31/40</v>
      </c>
      <c r="H165" s="7">
        <f>DATEDIF((VLOOKUP(A165,'[1]BDD RH'!$A$2:$W$485,11,FALSE)),L165,"y")</f>
        <v>12</v>
      </c>
      <c r="I165" s="7" t="str">
        <f>IF(H165&lt;2,"&lt;2",IF(H165&lt;6,"2/5",IF(H165&lt;11,"6/10",IF(H165&lt;16,"11/15",IF(H165&lt;21,"16/20",IF(H165&lt;26,"21/25",IF(H165&gt;25,"26 et plus",FALSE)))))))</f>
        <v>11/15</v>
      </c>
      <c r="J165" s="1" t="s">
        <v>146</v>
      </c>
      <c r="K165" s="1">
        <f>IF($N$19:$N$585&lt;=3,1,IF($N$19:$N$585&lt;=6,2,IF($N$19:$N$585&lt;=9,3,IF($N$19:$N$585&gt;9,4,FALSE))))</f>
        <v>1</v>
      </c>
      <c r="L165" s="4">
        <v>42410</v>
      </c>
      <c r="M165" s="4">
        <v>42412</v>
      </c>
      <c r="N165" s="7">
        <f>MONTH(L165)</f>
        <v>2</v>
      </c>
      <c r="O165" s="7">
        <f>MONTH(M165)</f>
        <v>2</v>
      </c>
      <c r="P165" s="7">
        <f>IF(O165-N165=0,NETWORKDAYS(L165,M165,[1]Congés!$D$2:$D$26),NETWORKDAYS(L165,EOMONTH(L165,0),[1]Congés!$D$2:$D$26))</f>
        <v>3</v>
      </c>
      <c r="Q165" s="7">
        <f>IF(O165-N165=0,0,IF(O165-N165=1,NETWORKDAYS(L165,M165,[1]Congés!$D$2:$D$160)-P165,IF(O165-N165=2,NETWORKDAYS(L165,EOMONTH(L165,1),[1]Congés!$D$2:$D$160)-P165,IF(O165-N165=3,NETWORKDAYS(L165,EOMONTH(L165,1),[1]Congés!$D$2:$D$160)-P165))))</f>
        <v>0</v>
      </c>
      <c r="R165" s="7">
        <f>IF(O165-N165&lt;2,0,IF(O165-N165=2,NETWORKDAYS(L165,M165,[1]Congés!$D$2:$D$160)-Q165-P165,IF(O165-N165=3,NETWORKDAYS(L165,EOMONTH(L165,2),[1]Congés!$D$2:$D$160)-Q165-P165)))</f>
        <v>0</v>
      </c>
      <c r="S165" s="7">
        <f>IF(O165-N165&lt;3,0,NETWORKDAYS(L165,M165,[1]Congés!$D$2:$D$160)-R165-Q165-P165)</f>
        <v>0</v>
      </c>
      <c r="T165" s="7">
        <f>NETWORKDAYS(L165,M165,[1]Congés!C$2:C$160)</f>
        <v>3</v>
      </c>
      <c r="U165" t="s">
        <v>1</v>
      </c>
      <c r="W165" s="6" t="str">
        <f>IF(T165&lt;3,"1) 1 à 2 jours",IF(T165&lt;5,"2) 3 à 4 jours",IF(T165=5,"3) 5 jours",IF(T165&lt;=10,"4) 6 à 10 jours",IF(T165&gt;10,"5) plus de 10 jours")))))</f>
        <v>2) 3 à 4 jours</v>
      </c>
      <c r="X165" t="s">
        <v>0</v>
      </c>
      <c r="Y165" s="20"/>
      <c r="Z165" s="6">
        <f>M165-L165+1</f>
        <v>3</v>
      </c>
    </row>
    <row r="166" spans="1:27" x14ac:dyDescent="0.3">
      <c r="A166" s="1">
        <v>11260</v>
      </c>
      <c r="B166" s="8"/>
      <c r="C166" s="7" t="str">
        <f>VLOOKUP(A166,'[1]BDD RH'!$A$9:$W$453,16,FALSE)</f>
        <v>Evercalf</v>
      </c>
      <c r="D166" s="7" t="str">
        <f>VLOOKUP(A166,'[1]BDD RH'!$A$9:$W$453,4,FALSE)</f>
        <v>t</v>
      </c>
      <c r="E166" s="7" t="str">
        <f>VLOOKUP(A166,'[1]BDD RH'!$A$9:$W$453,3,FALSE)</f>
        <v>F</v>
      </c>
      <c r="F166" s="7">
        <f>DATEDIF((VLOOKUP(A166,'[1]BDD RH'!$A$2:$W$485,7,FALSE)),L166,"y")</f>
        <v>37</v>
      </c>
      <c r="G166" s="7" t="str">
        <f>IF(F166&lt;=20,"&lt;=20",IF(F166&lt;=30,"21/30",IF(F166&lt;=40,"31/40",IF(F166&lt;=50,"41/50",IF(F166&lt;=60,"51/60",IF(F166&gt;60,"61 et plus",FALSE))))))</f>
        <v>31/40</v>
      </c>
      <c r="H166" s="7">
        <f>DATEDIF((VLOOKUP(A166,'[1]BDD RH'!$A$2:$W$485,11,FALSE)),L166,"y")</f>
        <v>12</v>
      </c>
      <c r="I166" s="7" t="str">
        <f>IF(H166&lt;2,"&lt;2",IF(H166&lt;6,"2/5",IF(H166&lt;11,"6/10",IF(H166&lt;16,"11/15",IF(H166&lt;21,"16/20",IF(H166&lt;26,"21/25",IF(H166&gt;25,"26 et plus",FALSE)))))))</f>
        <v>11/15</v>
      </c>
      <c r="J166" s="1" t="s">
        <v>145</v>
      </c>
      <c r="K166" s="1">
        <f>IF($N$19:$N$585&lt;=3,1,IF($N$19:$N$585&lt;=6,2,IF($N$19:$N$585&lt;=9,3,IF($N$19:$N$585&gt;9,4,FALSE))))</f>
        <v>2</v>
      </c>
      <c r="L166" s="4">
        <v>42474</v>
      </c>
      <c r="M166" s="4">
        <v>42477</v>
      </c>
      <c r="N166" s="7">
        <f>MONTH(L166)</f>
        <v>4</v>
      </c>
      <c r="O166" s="7">
        <f>MONTH(M166)</f>
        <v>4</v>
      </c>
      <c r="P166" s="7">
        <f>IF(O166-N166=0,NETWORKDAYS(L166,M166,[1]Congés!$D$2:$D$26),NETWORKDAYS(L166,EOMONTH(L166,0),[1]Congés!$D$2:$D$26))</f>
        <v>2</v>
      </c>
      <c r="Q166" s="7">
        <f>IF(O166-N166=0,0,IF(O166-N166=1,NETWORKDAYS(L166,M166,[1]Congés!$D$2:$D$160)-P166,IF(O166-N166=2,NETWORKDAYS(L166,EOMONTH(L166,1),[1]Congés!$D$2:$D$160)-P166,IF(O166-N166=3,NETWORKDAYS(L166,EOMONTH(L166,1),[1]Congés!$D$2:$D$160)-P166))))</f>
        <v>0</v>
      </c>
      <c r="R166" s="7">
        <f>IF(O166-N166&lt;2,0,IF(O166-N166=2,NETWORKDAYS(L166,M166,[1]Congés!$D$2:$D$160)-Q166-P166,IF(O166-N166=3,NETWORKDAYS(L166,EOMONTH(L166,2),[1]Congés!$D$2:$D$160)-Q166-P166)))</f>
        <v>0</v>
      </c>
      <c r="S166" s="7">
        <f>IF(O166-N166&lt;3,0,NETWORKDAYS(L166,M166,[1]Congés!$D$2:$D$160)-R166-Q166-P166)</f>
        <v>0</v>
      </c>
      <c r="T166" s="7">
        <f>NETWORKDAYS(L166,M166,[1]Congés!C$2:C$160)</f>
        <v>2</v>
      </c>
      <c r="U166" t="s">
        <v>1</v>
      </c>
      <c r="W166" s="6" t="str">
        <f>IF(T166&lt;3,"1) 1 à 2 jours",IF(T166&lt;5,"2) 3 à 4 jours",IF(T166=5,"3) 5 jours",IF(T166&lt;=10,"4) 6 à 10 jours",IF(T166&gt;10,"5) plus de 10 jours")))))</f>
        <v>1) 1 à 2 jours</v>
      </c>
      <c r="X166" t="s">
        <v>0</v>
      </c>
      <c r="Y166" s="20"/>
      <c r="Z166" s="6">
        <f>M166-L166+1</f>
        <v>4</v>
      </c>
    </row>
    <row r="167" spans="1:27" x14ac:dyDescent="0.3">
      <c r="A167" s="1">
        <v>7717</v>
      </c>
      <c r="B167" s="8"/>
      <c r="C167" s="7" t="str">
        <f>VLOOKUP(A167,'[1]BDD RH'!$A$9:$W$453,16,FALSE)</f>
        <v>Courchevel</v>
      </c>
      <c r="D167" s="7" t="str">
        <f>VLOOKUP(A167,'[1]BDD RH'!$A$9:$W$453,4,FALSE)</f>
        <v>t</v>
      </c>
      <c r="E167" s="7" t="str">
        <f>VLOOKUP(A167,'[1]BDD RH'!$A$9:$W$453,3,FALSE)</f>
        <v>F</v>
      </c>
      <c r="F167" s="7">
        <f>DATEDIF((VLOOKUP(A167,'[1]BDD RH'!$A$2:$W$485,7,FALSE)),L167,"y")</f>
        <v>48</v>
      </c>
      <c r="G167" s="7" t="str">
        <f>IF(F167&lt;=20,"&lt;=20",IF(F167&lt;=30,"21/30",IF(F167&lt;=40,"31/40",IF(F167&lt;=50,"41/50",IF(F167&lt;=60,"51/60",IF(F167&gt;60,"61 et plus",FALSE))))))</f>
        <v>41/50</v>
      </c>
      <c r="H167" s="7">
        <f>DATEDIF((VLOOKUP(A167,'[1]BDD RH'!$A$2:$W$485,11,FALSE)),L167,"y")</f>
        <v>23</v>
      </c>
      <c r="I167" s="7" t="str">
        <f>IF(H167&lt;2,"&lt;2",IF(H167&lt;6,"2/5",IF(H167&lt;11,"6/10",IF(H167&lt;16,"11/15",IF(H167&lt;21,"16/20",IF(H167&lt;26,"21/25",IF(H167&gt;25,"26 et plus",FALSE)))))))</f>
        <v>21/25</v>
      </c>
      <c r="J167" s="23" t="s">
        <v>144</v>
      </c>
      <c r="K167" s="1">
        <f>IF($N$19:$N$585&lt;=3,1,IF($N$19:$N$585&lt;=6,2,IF($N$19:$N$585&lt;=9,3,IF($N$19:$N$585&gt;9,4,FALSE))))</f>
        <v>1</v>
      </c>
      <c r="L167" s="4">
        <v>42373</v>
      </c>
      <c r="M167" s="4">
        <v>42374</v>
      </c>
      <c r="N167" s="7">
        <f>MONTH(L167)</f>
        <v>1</v>
      </c>
      <c r="O167" s="7">
        <f>MONTH(M167)</f>
        <v>1</v>
      </c>
      <c r="P167" s="7">
        <f>IF(O167-N167=0,NETWORKDAYS(L167,M167,[1]Congés!$D$2:$D$26),NETWORKDAYS(L167,EOMONTH(L167,0),[1]Congés!$D$2:$D$26))</f>
        <v>2</v>
      </c>
      <c r="Q167" s="7">
        <f>IF(O167-N167=0,0,IF(O167-N167=1,NETWORKDAYS(L167,M167,[1]Congés!$D$2:$D$160)-P167,IF(O167-N167=2,NETWORKDAYS(L167,EOMONTH(L167,1),[1]Congés!$D$2:$D$160)-P167,IF(O167-N167=3,NETWORKDAYS(L167,EOMONTH(L167,1),[1]Congés!$D$2:$D$160)-P167))))</f>
        <v>0</v>
      </c>
      <c r="R167" s="7">
        <f>IF(O167-N167&lt;2,0,IF(O167-N167=2,NETWORKDAYS(L167,M167,[1]Congés!$D$2:$D$160)-Q167-P167,IF(O167-N167=3,NETWORKDAYS(L167,EOMONTH(L167,2),[1]Congés!$D$2:$D$160)-Q167-P167)))</f>
        <v>0</v>
      </c>
      <c r="S167" s="7">
        <f>IF(O167-N167&lt;3,0,NETWORKDAYS(L167,M167,[1]Congés!$D$2:$D$160)-R167-Q167-P167)</f>
        <v>0</v>
      </c>
      <c r="T167" s="7">
        <f>NETWORKDAYS(L167,M167,[1]Congés!C$2:C$160)</f>
        <v>2</v>
      </c>
      <c r="U167" t="s">
        <v>1</v>
      </c>
      <c r="W167" s="6" t="str">
        <f>IF(T167&lt;3,"1) 1 à 2 jours",IF(T167&lt;5,"2) 3 à 4 jours",IF(T167=5,"3) 5 jours",IF(T167&lt;=10,"4) 6 à 10 jours",IF(T167&gt;10,"5) plus de 10 jours")))))</f>
        <v>1) 1 à 2 jours</v>
      </c>
      <c r="X167" t="s">
        <v>0</v>
      </c>
      <c r="Z167" s="6">
        <f>M167-L167+1</f>
        <v>2</v>
      </c>
    </row>
    <row r="168" spans="1:27" x14ac:dyDescent="0.3">
      <c r="A168" s="1">
        <v>20163</v>
      </c>
      <c r="B168" s="8"/>
      <c r="C168" s="7" t="str">
        <f>VLOOKUP(A168,'[1]BDD RH'!$A$9:$W$453,16,FALSE)</f>
        <v>Barenia</v>
      </c>
      <c r="D168" s="7" t="str">
        <f>VLOOKUP(A168,'[1]BDD RH'!$A$9:$W$453,4,FALSE)</f>
        <v>t</v>
      </c>
      <c r="E168" s="7" t="str">
        <f>VLOOKUP(A168,'[1]BDD RH'!$A$9:$W$453,3,FALSE)</f>
        <v>F</v>
      </c>
      <c r="F168" s="7">
        <f>DATEDIF((VLOOKUP(A168,'[1]BDD RH'!$A$2:$W$485,7,FALSE)),L168,"y")</f>
        <v>36</v>
      </c>
      <c r="G168" s="7" t="str">
        <f>IF(F168&lt;=20,"&lt;=20",IF(F168&lt;=30,"21/30",IF(F168&lt;=40,"31/40",IF(F168&lt;=50,"41/50",IF(F168&lt;=60,"51/60",IF(F168&gt;60,"61 et plus",FALSE))))))</f>
        <v>31/40</v>
      </c>
      <c r="H168" s="7">
        <f>DATEDIF((VLOOKUP(A168,'[1]BDD RH'!$A$2:$W$485,11,FALSE)),L168,"y")</f>
        <v>5</v>
      </c>
      <c r="I168" s="7" t="str">
        <f>IF(H168&lt;2,"&lt;2",IF(H168&lt;6,"2/5",IF(H168&lt;11,"6/10",IF(H168&lt;16,"11/15",IF(H168&lt;21,"16/20",IF(H168&lt;26,"21/25",IF(H168&gt;25,"26 et plus",FALSE)))))))</f>
        <v>2/5</v>
      </c>
      <c r="J168" s="1" t="s">
        <v>143</v>
      </c>
      <c r="K168" s="1">
        <f>IF($N$19:$N$585&lt;=3,1,IF($N$19:$N$585&lt;=6,2,IF($N$19:$N$585&lt;=9,3,IF($N$19:$N$585&gt;9,4,FALSE))))</f>
        <v>1</v>
      </c>
      <c r="L168" s="4">
        <v>42411</v>
      </c>
      <c r="M168" s="4">
        <v>42426</v>
      </c>
      <c r="N168" s="7">
        <f>MONTH(L168)</f>
        <v>2</v>
      </c>
      <c r="O168" s="7">
        <f>MONTH(M168)</f>
        <v>2</v>
      </c>
      <c r="P168" s="7">
        <f>IF(O168-N168=0,NETWORKDAYS(L168,M168,[1]Congés!$D$2:$D$26),NETWORKDAYS(L168,EOMONTH(L168,0),[1]Congés!$D$2:$D$26))</f>
        <v>12</v>
      </c>
      <c r="Q168" s="7">
        <f>IF(O168-N168=0,0,IF(O168-N168=1,NETWORKDAYS(L168,M168,[1]Congés!$D$2:$D$160)-P168,IF(O168-N168=2,NETWORKDAYS(L168,EOMONTH(L168,1),[1]Congés!$D$2:$D$160)-P168,IF(O168-N168=3,NETWORKDAYS(L168,EOMONTH(L168,1),[1]Congés!$D$2:$D$160)-P168))))</f>
        <v>0</v>
      </c>
      <c r="R168" s="7">
        <f>IF(O168-N168&lt;2,0,IF(O168-N168=2,NETWORKDAYS(L168,M168,[1]Congés!$D$2:$D$160)-Q168-P168,IF(O168-N168=3,NETWORKDAYS(L168,EOMONTH(L168,2),[1]Congés!$D$2:$D$160)-Q168-P168)))</f>
        <v>0</v>
      </c>
      <c r="S168" s="7">
        <f>IF(O168-N168&lt;3,0,NETWORKDAYS(L168,M168,[1]Congés!$D$2:$D$160)-R168-Q168-P168)</f>
        <v>0</v>
      </c>
      <c r="T168" s="7">
        <f>NETWORKDAYS(L168,M168,[1]Congés!C$2:C$160)</f>
        <v>12</v>
      </c>
      <c r="U168" t="s">
        <v>1</v>
      </c>
      <c r="V168" s="2">
        <v>42411</v>
      </c>
      <c r="W168" s="6" t="str">
        <f>IF(T168&lt;3,"1) 1 à 2 jours",IF(T168&lt;5,"2) 3 à 4 jours",IF(T168=5,"3) 5 jours",IF(T168&lt;=10,"4) 6 à 10 jours",IF(T168&gt;10,"5) plus de 10 jours")))))</f>
        <v>5) plus de 10 jours</v>
      </c>
      <c r="X168" t="s">
        <v>10</v>
      </c>
      <c r="Z168" s="6">
        <f>M168-L168+1</f>
        <v>16</v>
      </c>
    </row>
    <row r="169" spans="1:27" x14ac:dyDescent="0.3">
      <c r="A169" s="1">
        <v>20163</v>
      </c>
      <c r="B169" s="8"/>
      <c r="C169" s="7" t="str">
        <f>VLOOKUP(A169,'[1]BDD RH'!$A$9:$W$453,16,FALSE)</f>
        <v>Barenia</v>
      </c>
      <c r="D169" s="7" t="str">
        <f>VLOOKUP(A169,'[1]BDD RH'!$A$9:$W$453,4,FALSE)</f>
        <v>t</v>
      </c>
      <c r="E169" s="7" t="str">
        <f>VLOOKUP(A169,'[1]BDD RH'!$A$9:$W$453,3,FALSE)</f>
        <v>F</v>
      </c>
      <c r="F169" s="7">
        <f>DATEDIF((VLOOKUP(A169,'[1]BDD RH'!$A$2:$W$485,7,FALSE)),L169,"y")</f>
        <v>36</v>
      </c>
      <c r="G169" s="7" t="str">
        <f>IF(F169&lt;=20,"&lt;=20",IF(F169&lt;=30,"21/30",IF(F169&lt;=40,"31/40",IF(F169&lt;=50,"41/50",IF(F169&lt;=60,"51/60",IF(F169&gt;60,"61 et plus",FALSE))))))</f>
        <v>31/40</v>
      </c>
      <c r="H169" s="7">
        <f>DATEDIF((VLOOKUP(A169,'[1]BDD RH'!$A$2:$W$485,11,FALSE)),L169,"y")</f>
        <v>5</v>
      </c>
      <c r="I169" s="7" t="str">
        <f>IF(H169&lt;2,"&lt;2",IF(H169&lt;6,"2/5",IF(H169&lt;11,"6/10",IF(H169&lt;16,"11/15",IF(H169&lt;21,"16/20",IF(H169&lt;26,"21/25",IF(H169&gt;25,"26 et plus",FALSE)))))))</f>
        <v>2/5</v>
      </c>
      <c r="J169" s="1" t="s">
        <v>143</v>
      </c>
      <c r="K169" s="1">
        <f>IF($N$19:$N$585&lt;=3,1,IF($N$19:$N$585&lt;=6,2,IF($N$19:$N$585&lt;=9,3,IF($N$19:$N$585&gt;9,4,FALSE))))</f>
        <v>1</v>
      </c>
      <c r="L169" s="4">
        <v>42427</v>
      </c>
      <c r="M169" s="4">
        <v>42433</v>
      </c>
      <c r="N169" s="7">
        <f>MONTH(L169)</f>
        <v>2</v>
      </c>
      <c r="O169" s="7">
        <f>MONTH(M169)</f>
        <v>3</v>
      </c>
      <c r="P169" s="7">
        <f>IF(O169-N169=0,NETWORKDAYS(L169,M169,[1]Congés!$D$2:$D$26),NETWORKDAYS(L169,EOMONTH(L169,0),[1]Congés!$D$2:$D$26))</f>
        <v>1</v>
      </c>
      <c r="Q169" s="7">
        <f>IF(O169-N169=0,0,IF(O169-N169=1,NETWORKDAYS(L169,M169,[1]Congés!$D$2:$D$160)-P169,IF(O169-N169=2,NETWORKDAYS(L169,EOMONTH(L169,1),[1]Congés!$D$2:$D$160)-P169,IF(O169-N169=3,NETWORKDAYS(L169,EOMONTH(L169,1),[1]Congés!$D$2:$D$160)-P169))))</f>
        <v>4</v>
      </c>
      <c r="R169" s="7">
        <f>IF(O169-N169&lt;2,0,IF(O169-N169=2,NETWORKDAYS(L169,M169,[1]Congés!$D$2:$D$160)-Q169-P169,IF(O169-N169=3,NETWORKDAYS(L169,EOMONTH(L169,2),[1]Congés!$D$2:$D$160)-Q169-P169)))</f>
        <v>0</v>
      </c>
      <c r="S169" s="7">
        <f>IF(O169-N169&lt;3,0,NETWORKDAYS(L169,M169,[1]Congés!$D$2:$D$160)-R169-Q169-P169)</f>
        <v>0</v>
      </c>
      <c r="T169" s="7">
        <f>NETWORKDAYS(L169,M169,[1]Congés!C$2:C$160)</f>
        <v>5</v>
      </c>
      <c r="U169" t="s">
        <v>1</v>
      </c>
      <c r="V169" s="2">
        <v>42411</v>
      </c>
      <c r="W169" s="6" t="str">
        <f>IF(T169&lt;3,"1) 1 à 2 jours",IF(T169&lt;5,"2) 3 à 4 jours",IF(T169=5,"3) 5 jours",IF(T169&lt;=10,"4) 6 à 10 jours",IF(T169&gt;10,"5) plus de 10 jours")))))</f>
        <v>3) 5 jours</v>
      </c>
      <c r="X169" t="s">
        <v>0</v>
      </c>
      <c r="Z169" s="6">
        <f>M169-L169+1</f>
        <v>7</v>
      </c>
    </row>
    <row r="170" spans="1:27" x14ac:dyDescent="0.3">
      <c r="A170" s="1">
        <v>82699</v>
      </c>
      <c r="B170" s="8"/>
      <c r="C170" s="7" t="str">
        <f>VLOOKUP(A170,'[1]BDD RH'!$A$9:$W$453,16,FALSE)</f>
        <v>barenia</v>
      </c>
      <c r="D170" s="7">
        <f>VLOOKUP(A170,'[1]BDD RH'!$A$9:$W$453,4,FALSE)</f>
        <v>0</v>
      </c>
      <c r="E170" s="7" t="str">
        <f>VLOOKUP(A170,'[1]BDD RH'!$A$9:$W$453,3,FALSE)</f>
        <v>H</v>
      </c>
      <c r="F170" s="7">
        <f>DATEDIF((VLOOKUP(A170,'[1]BDD RH'!$A$2:$W$485,7,FALSE)),L170,"y")</f>
        <v>28</v>
      </c>
      <c r="G170" s="7" t="str">
        <f>IF(F170&lt;=20,"&lt;=20",IF(F170&lt;=30,"21/30",IF(F170&lt;=40,"31/40",IF(F170&lt;=50,"41/50",IF(F170&lt;=60,"51/60",IF(F170&gt;60,"61 et plus",FALSE))))))</f>
        <v>21/30</v>
      </c>
      <c r="H170" s="7">
        <f>DATEDIF((VLOOKUP(A170,'[1]BDD RH'!$A$2:$W$485,11,FALSE)),L170,"y")</f>
        <v>2</v>
      </c>
      <c r="I170" s="7" t="str">
        <f>IF(H170&lt;2,"&lt;2",IF(H170&lt;6,"2/5",IF(H170&lt;11,"6/10",IF(H170&lt;16,"11/15",IF(H170&lt;21,"16/20",IF(H170&lt;26,"21/25",IF(H170&gt;25,"26 et plus",FALSE)))))))</f>
        <v>2/5</v>
      </c>
      <c r="J170" s="1" t="s">
        <v>142</v>
      </c>
      <c r="K170" s="1">
        <f>IF($N$19:$N$585&lt;=3,1,IF($N$19:$N$585&lt;=6,2,IF($N$19:$N$585&lt;=9,3,IF($N$19:$N$585&gt;9,4,FALSE))))</f>
        <v>1</v>
      </c>
      <c r="L170" s="4">
        <v>42387</v>
      </c>
      <c r="M170" s="4">
        <v>42388</v>
      </c>
      <c r="N170" s="7">
        <f>MONTH(L170)</f>
        <v>1</v>
      </c>
      <c r="O170" s="7">
        <f>MONTH(M170)</f>
        <v>1</v>
      </c>
      <c r="P170" s="7">
        <f>IF(O170-N170=0,NETWORKDAYS(L170,M170,[1]Congés!$D$2:$D$26),NETWORKDAYS(L170,EOMONTH(L170,0),[1]Congés!$D$2:$D$26))</f>
        <v>2</v>
      </c>
      <c r="Q170" s="7">
        <f>IF(O170-N170=0,0,IF(O170-N170=1,NETWORKDAYS(L170,M170,[1]Congés!$D$2:$D$160)-P170,IF(O170-N170=2,NETWORKDAYS(L170,EOMONTH(L170,1),[1]Congés!$D$2:$D$160)-P170,IF(O170-N170=3,NETWORKDAYS(L170,EOMONTH(L170,1),[1]Congés!$D$2:$D$160)-P170))))</f>
        <v>0</v>
      </c>
      <c r="R170" s="7">
        <f>IF(O170-N170&lt;2,0,IF(O170-N170=2,NETWORKDAYS(L170,M170,[1]Congés!$D$2:$D$160)-Q170-P170,IF(O170-N170=3,NETWORKDAYS(L170,EOMONTH(L170,2),[1]Congés!$D$2:$D$160)-Q170-P170)))</f>
        <v>0</v>
      </c>
      <c r="S170" s="7">
        <f>IF(O170-N170&lt;3,0,NETWORKDAYS(L170,M170,[1]Congés!$D$2:$D$160)-R170-Q170-P170)</f>
        <v>0</v>
      </c>
      <c r="T170" s="7">
        <f>NETWORKDAYS(L170,M170,[1]Congés!C$2:C$160)</f>
        <v>2</v>
      </c>
      <c r="U170" t="s">
        <v>1</v>
      </c>
      <c r="W170" s="6" t="str">
        <f>IF(T170&lt;3,"1) 1 à 2 jours",IF(T170&lt;5,"2) 3 à 4 jours",IF(T170=5,"3) 5 jours",IF(T170&lt;=10,"4) 6 à 10 jours",IF(T170&gt;10,"5) plus de 10 jours")))))</f>
        <v>1) 1 à 2 jours</v>
      </c>
      <c r="X170" t="s">
        <v>0</v>
      </c>
      <c r="Z170" s="6">
        <f>M170-L170+1</f>
        <v>2</v>
      </c>
    </row>
    <row r="171" spans="1:27" x14ac:dyDescent="0.3">
      <c r="A171" s="12">
        <v>4109</v>
      </c>
      <c r="B171" s="15"/>
      <c r="C171" s="13" t="str">
        <f>VLOOKUP(A171,'[1]BDD RH'!$A$9:$W$453,16,FALSE)</f>
        <v>Iris</v>
      </c>
      <c r="D171" s="13" t="str">
        <f>VLOOKUP(A171,'[1]BDD RH'!$A$9:$W$453,4,FALSE)</f>
        <v>c</v>
      </c>
      <c r="E171" s="13" t="str">
        <f>VLOOKUP(A171,'[1]BDD RH'!$A$9:$W$453,3,FALSE)</f>
        <v>H</v>
      </c>
      <c r="F171" s="13">
        <f>DATEDIF((VLOOKUP(A171,'[1]BDD RH'!$A$2:$W$485,7,FALSE)),L171,"y")</f>
        <v>59</v>
      </c>
      <c r="G171" s="13" t="str">
        <f>IF(F171&lt;=20,"&lt;=20",IF(F171&lt;=30,"21/30",IF(F171&lt;=40,"31/40",IF(F171&lt;=50,"41/50",IF(F171&lt;=60,"51/60",IF(F171&gt;60,"61 et plus",FALSE))))))</f>
        <v>51/60</v>
      </c>
      <c r="H171" s="13">
        <f>DATEDIF((VLOOKUP(A171,'[1]BDD RH'!$A$2:$W$485,11,FALSE)),L171,"y")</f>
        <v>15</v>
      </c>
      <c r="I171" s="13" t="str">
        <f>IF(H171&lt;2,"&lt;2",IF(H171&lt;6,"2/5",IF(H171&lt;11,"6/10",IF(H171&lt;16,"11/15",IF(H171&lt;21,"16/20",IF(H171&lt;26,"21/25",IF(H171&gt;25,"26 et plus",FALSE)))))))</f>
        <v>11/15</v>
      </c>
      <c r="J171" s="12" t="s">
        <v>140</v>
      </c>
      <c r="K171" s="1">
        <f>IF($N$19:$N$585&lt;=3,1,IF($N$19:$N$585&lt;=6,2,IF($N$19:$N$585&lt;=9,3,IF($N$19:$N$585&gt;9,4,FALSE))))</f>
        <v>1</v>
      </c>
      <c r="L171" s="14">
        <v>42370</v>
      </c>
      <c r="M171" s="14">
        <v>42378</v>
      </c>
      <c r="N171" s="13">
        <f>MONTH(L171)</f>
        <v>1</v>
      </c>
      <c r="O171" s="13">
        <f>MONTH(M171)</f>
        <v>1</v>
      </c>
      <c r="P171" s="13">
        <f>IF(O171-N171=0,NETWORKDAYS(L171,M171,[1]Congés!$D$2:$D$26),NETWORKDAYS(L171,EOMONTH(L171,0),[1]Congés!$D$2:$D$26))</f>
        <v>6</v>
      </c>
      <c r="Q171" s="13">
        <f>IF(O171-N171=0,0,IF(O171-N171=1,NETWORKDAYS(L171,M171,[1]Congés!$D$2:$D$160)-P171,IF(O171-N171=2,NETWORKDAYS(L171,EOMONTH(L171,1),[1]Congés!$D$2:$D$160)-P171,IF(O171-N171=3,NETWORKDAYS(L171,EOMONTH(L171,1),[1]Congés!$D$2:$D$160)-P171))))</f>
        <v>0</v>
      </c>
      <c r="R171" s="13">
        <f>IF(O171-N171&lt;2,0,IF(O171-N171=2,NETWORKDAYS(L171,M171,[1]Congés!$D$2:$D$160)-Q171-P171,IF(O171-N171=3,NETWORKDAYS(L171,EOMONTH(L171,2),[1]Congés!$D$2:$D$160)-Q171-P171)))</f>
        <v>0</v>
      </c>
      <c r="S171" s="13">
        <f>IF(O171-N171&lt;3,0,NETWORKDAYS(L171,M171,[1]Congés!$D$2:$D$160)-R171-Q171-P171)</f>
        <v>0</v>
      </c>
      <c r="T171" s="13">
        <f>NETWORKDAYS(L171,M171,[1]Congés!C$2:C$160)</f>
        <v>5</v>
      </c>
      <c r="U171" s="12" t="s">
        <v>141</v>
      </c>
      <c r="V171" s="11">
        <v>42339</v>
      </c>
      <c r="W171" s="10" t="str">
        <f>IF(T171&lt;3,"1) 1 à 2 jours",IF(T171&lt;5,"2) 3 à 4 jours",IF(T171=5,"3) 5 jours",IF(T171&lt;=10,"4) 6 à 10 jours",IF(T171&gt;10,"5) plus de 10 jours")))))</f>
        <v>3) 5 jours</v>
      </c>
      <c r="X171" s="9" t="s">
        <v>10</v>
      </c>
      <c r="Y171" s="9"/>
      <c r="Z171" s="10">
        <f>M171-L171+1</f>
        <v>9</v>
      </c>
      <c r="AA171" s="9"/>
    </row>
    <row r="172" spans="1:27" x14ac:dyDescent="0.3">
      <c r="A172" s="1">
        <v>4109</v>
      </c>
      <c r="B172" s="8"/>
      <c r="C172" s="7" t="str">
        <f>VLOOKUP(A172,'[1]BDD RH'!$A$9:$W$453,16,FALSE)</f>
        <v>Iris</v>
      </c>
      <c r="D172" s="7" t="str">
        <f>VLOOKUP(A172,'[1]BDD RH'!$A$9:$W$453,4,FALSE)</f>
        <v>c</v>
      </c>
      <c r="E172" s="7" t="str">
        <f>VLOOKUP(A172,'[1]BDD RH'!$A$9:$W$453,3,FALSE)</f>
        <v>H</v>
      </c>
      <c r="F172" s="7">
        <f>DATEDIF((VLOOKUP(A172,'[1]BDD RH'!$A$2:$W$485,7,FALSE)),L172,"y")</f>
        <v>59</v>
      </c>
      <c r="G172" s="7" t="str">
        <f>IF(F172&lt;=20,"&lt;=20",IF(F172&lt;=30,"21/30",IF(F172&lt;=40,"31/40",IF(F172&lt;=50,"41/50",IF(F172&lt;=60,"51/60",IF(F172&gt;60,"61 et plus",FALSE))))))</f>
        <v>51/60</v>
      </c>
      <c r="H172" s="7">
        <f>DATEDIF((VLOOKUP(A172,'[1]BDD RH'!$A$2:$W$485,11,FALSE)),L172,"y")</f>
        <v>15</v>
      </c>
      <c r="I172" s="7" t="str">
        <f>IF(H172&lt;2,"&lt;2",IF(H172&lt;6,"2/5",IF(H172&lt;11,"6/10",IF(H172&lt;16,"11/15",IF(H172&lt;21,"16/20",IF(H172&lt;26,"21/25",IF(H172&gt;25,"26 et plus",FALSE)))))))</f>
        <v>11/15</v>
      </c>
      <c r="J172" s="12" t="s">
        <v>140</v>
      </c>
      <c r="K172" s="1">
        <f>IF($N$19:$N$585&lt;=3,1,IF($N$19:$N$585&lt;=6,2,IF($N$19:$N$585&lt;=9,3,IF($N$19:$N$585&gt;9,4,FALSE))))</f>
        <v>1</v>
      </c>
      <c r="L172" s="4">
        <v>42379</v>
      </c>
      <c r="M172" s="4">
        <v>42392</v>
      </c>
      <c r="N172" s="7">
        <f>MONTH(L172)</f>
        <v>1</v>
      </c>
      <c r="O172" s="7">
        <f>MONTH(M172)</f>
        <v>1</v>
      </c>
      <c r="P172" s="7">
        <f>IF(O172-N172=0,NETWORKDAYS(L172,M172,[1]Congés!$D$2:$D$26),NETWORKDAYS(L172,EOMONTH(L172,0),[1]Congés!$D$2:$D$26))</f>
        <v>10</v>
      </c>
      <c r="Q172" s="7">
        <f>IF(O172-N172=0,0,IF(O172-N172=1,NETWORKDAYS(L172,M172,[1]Congés!$D$2:$D$160)-P172,IF(O172-N172=2,NETWORKDAYS(L172,EOMONTH(L172,1),[1]Congés!$D$2:$D$160)-P172,IF(O172-N172=3,NETWORKDAYS(L172,EOMONTH(L172,1),[1]Congés!$D$2:$D$160)-P172))))</f>
        <v>0</v>
      </c>
      <c r="R172" s="7">
        <f>IF(O172-N172&lt;2,0,IF(O172-N172=2,NETWORKDAYS(L172,M172,[1]Congés!$D$2:$D$160)-Q172-P172,IF(O172-N172=3,NETWORKDAYS(L172,EOMONTH(L172,2),[1]Congés!$D$2:$D$160)-Q172-P172)))</f>
        <v>0</v>
      </c>
      <c r="S172" s="7">
        <f>IF(O172-N172&lt;3,0,NETWORKDAYS(L172,M172,[1]Congés!$D$2:$D$160)-R172-Q172-P172)</f>
        <v>0</v>
      </c>
      <c r="T172" s="7">
        <f>NETWORKDAYS(L172,M172,[1]Congés!C$2:C$160)</f>
        <v>10</v>
      </c>
      <c r="U172" s="12" t="s">
        <v>141</v>
      </c>
      <c r="V172" s="2">
        <v>42339</v>
      </c>
      <c r="W172" s="6" t="str">
        <f>IF(T172&lt;3,"1) 1 à 2 jours",IF(T172&lt;5,"2) 3 à 4 jours",IF(T172=5,"3) 5 jours",IF(T172&lt;=10,"4) 6 à 10 jours",IF(T172&gt;10,"5) plus de 10 jours")))))</f>
        <v>4) 6 à 10 jours</v>
      </c>
      <c r="X172" t="s">
        <v>10</v>
      </c>
      <c r="Z172" s="6">
        <f>M172-L172+1</f>
        <v>14</v>
      </c>
    </row>
    <row r="173" spans="1:27" x14ac:dyDescent="0.3">
      <c r="A173" s="1">
        <v>4109</v>
      </c>
      <c r="B173" s="8"/>
      <c r="C173" s="7" t="str">
        <f>VLOOKUP(A173,'[1]BDD RH'!$A$9:$W$453,16,FALSE)</f>
        <v>Iris</v>
      </c>
      <c r="D173" s="7" t="str">
        <f>VLOOKUP(A173,'[1]BDD RH'!$A$9:$W$453,4,FALSE)</f>
        <v>c</v>
      </c>
      <c r="E173" s="7" t="str">
        <f>VLOOKUP(A173,'[1]BDD RH'!$A$9:$W$453,3,FALSE)</f>
        <v>H</v>
      </c>
      <c r="F173" s="7">
        <f>DATEDIF((VLOOKUP(A173,'[1]BDD RH'!$A$2:$W$485,7,FALSE)),L173,"y")</f>
        <v>59</v>
      </c>
      <c r="G173" s="7" t="str">
        <f>IF(F173&lt;=20,"&lt;=20",IF(F173&lt;=30,"21/30",IF(F173&lt;=40,"31/40",IF(F173&lt;=50,"41/50",IF(F173&lt;=60,"51/60",IF(F173&gt;60,"61 et plus",FALSE))))))</f>
        <v>51/60</v>
      </c>
      <c r="H173" s="7">
        <f>DATEDIF((VLOOKUP(A173,'[1]BDD RH'!$A$2:$W$485,11,FALSE)),L173,"y")</f>
        <v>15</v>
      </c>
      <c r="I173" s="7" t="str">
        <f>IF(H173&lt;2,"&lt;2",IF(H173&lt;6,"2/5",IF(H173&lt;11,"6/10",IF(H173&lt;16,"11/15",IF(H173&lt;21,"16/20",IF(H173&lt;26,"21/25",IF(H173&gt;25,"26 et plus",FALSE)))))))</f>
        <v>11/15</v>
      </c>
      <c r="J173" s="12" t="s">
        <v>140</v>
      </c>
      <c r="K173" s="1">
        <f>IF($N$19:$N$585&lt;=3,1,IF($N$19:$N$585&lt;=6,2,IF($N$19:$N$585&lt;=9,3,IF($N$19:$N$585&gt;9,4,FALSE))))</f>
        <v>1</v>
      </c>
      <c r="L173" s="4">
        <v>42393</v>
      </c>
      <c r="M173" s="4">
        <v>42406</v>
      </c>
      <c r="N173" s="7">
        <f>MONTH(L173)</f>
        <v>1</v>
      </c>
      <c r="O173" s="7">
        <f>MONTH(M173)</f>
        <v>2</v>
      </c>
      <c r="P173" s="7">
        <f>IF(O173-N173=0,NETWORKDAYS(L173,M173,[1]Congés!$D$2:$D$26),NETWORKDAYS(L173,EOMONTH(L173,0),[1]Congés!$D$2:$D$26))</f>
        <v>5</v>
      </c>
      <c r="Q173" s="7">
        <f>IF(O173-N173=0,0,IF(O173-N173=1,NETWORKDAYS(L173,M173,[1]Congés!$D$2:$D$160)-P173,IF(O173-N173=2,NETWORKDAYS(L173,EOMONTH(L173,1),[1]Congés!$D$2:$D$160)-P173,IF(O173-N173=3,NETWORKDAYS(L173,EOMONTH(L173,1),[1]Congés!$D$2:$D$160)-P173))))</f>
        <v>5</v>
      </c>
      <c r="R173" s="7">
        <f>IF(O173-N173&lt;2,0,IF(O173-N173=2,NETWORKDAYS(L173,M173,[1]Congés!$D$2:$D$160)-Q173-P173,IF(O173-N173=3,NETWORKDAYS(L173,EOMONTH(L173,2),[1]Congés!$D$2:$D$160)-Q173-P173)))</f>
        <v>0</v>
      </c>
      <c r="S173" s="7">
        <f>IF(O173-N173&lt;3,0,NETWORKDAYS(L173,M173,[1]Congés!$D$2:$D$160)-R173-Q173-P173)</f>
        <v>0</v>
      </c>
      <c r="T173" s="7">
        <f>NETWORKDAYS(L173,M173,[1]Congés!C$2:C$160)</f>
        <v>10</v>
      </c>
      <c r="U173" s="12" t="s">
        <v>141</v>
      </c>
      <c r="V173" s="11">
        <v>42339</v>
      </c>
      <c r="W173" s="6" t="str">
        <f>IF(T173&lt;3,"1) 1 à 2 jours",IF(T173&lt;5,"2) 3 à 4 jours",IF(T173=5,"3) 5 jours",IF(T173&lt;=10,"4) 6 à 10 jours",IF(T173&gt;10,"5) plus de 10 jours")))))</f>
        <v>4) 6 à 10 jours</v>
      </c>
      <c r="X173" t="s">
        <v>10</v>
      </c>
      <c r="Z173" s="6">
        <f>M173-L173+1</f>
        <v>14</v>
      </c>
    </row>
    <row r="174" spans="1:27" x14ac:dyDescent="0.3">
      <c r="A174" s="1">
        <v>4109</v>
      </c>
      <c r="B174" s="8"/>
      <c r="C174" s="7" t="str">
        <f>VLOOKUP(A174,'[1]BDD RH'!$A$9:$W$453,16,FALSE)</f>
        <v>Iris</v>
      </c>
      <c r="D174" s="7" t="str">
        <f>VLOOKUP(A174,'[1]BDD RH'!$A$9:$W$453,4,FALSE)</f>
        <v>c</v>
      </c>
      <c r="E174" s="7" t="str">
        <f>VLOOKUP(A174,'[1]BDD RH'!$A$9:$W$453,3,FALSE)</f>
        <v>H</v>
      </c>
      <c r="F174" s="7">
        <f>DATEDIF((VLOOKUP(A174,'[1]BDD RH'!$A$2:$W$485,7,FALSE)),L174,"y")</f>
        <v>59</v>
      </c>
      <c r="G174" s="7" t="str">
        <f>IF(F174&lt;=20,"&lt;=20",IF(F174&lt;=30,"21/30",IF(F174&lt;=40,"31/40",IF(F174&lt;=50,"41/50",IF(F174&lt;=60,"51/60",IF(F174&gt;60,"61 et plus",FALSE))))))</f>
        <v>51/60</v>
      </c>
      <c r="H174" s="7">
        <f>DATEDIF((VLOOKUP(A174,'[1]BDD RH'!$A$2:$W$485,11,FALSE)),L174,"y")</f>
        <v>15</v>
      </c>
      <c r="I174" s="7" t="str">
        <f>IF(H174&lt;2,"&lt;2",IF(H174&lt;6,"2/5",IF(H174&lt;11,"6/10",IF(H174&lt;16,"11/15",IF(H174&lt;21,"16/20",IF(H174&lt;26,"21/25",IF(H174&gt;25,"26 et plus",FALSE)))))))</f>
        <v>11/15</v>
      </c>
      <c r="J174" s="12" t="s">
        <v>140</v>
      </c>
      <c r="K174" s="1">
        <f>IF($N$19:$N$585&lt;=3,1,IF($N$19:$N$585&lt;=6,2,IF($N$19:$N$585&lt;=9,3,IF($N$19:$N$585&gt;9,4,FALSE))))</f>
        <v>1</v>
      </c>
      <c r="L174" s="4">
        <v>42407</v>
      </c>
      <c r="M174" s="4">
        <v>42420</v>
      </c>
      <c r="N174" s="7">
        <f>MONTH(L174)</f>
        <v>2</v>
      </c>
      <c r="O174" s="7">
        <f>MONTH(M174)</f>
        <v>2</v>
      </c>
      <c r="P174" s="7">
        <f>IF(O174-N174=0,NETWORKDAYS(L174,M174,[1]Congés!$D$2:$D$26),NETWORKDAYS(L174,EOMONTH(L174,0),[1]Congés!$D$2:$D$26))</f>
        <v>10</v>
      </c>
      <c r="Q174" s="7">
        <f>IF(O174-N174=0,0,IF(O174-N174=1,NETWORKDAYS(L174,M174,[1]Congés!$D$2:$D$160)-P174,IF(O174-N174=2,NETWORKDAYS(L174,EOMONTH(L174,1),[1]Congés!$D$2:$D$160)-P174,IF(O174-N174=3,NETWORKDAYS(L174,EOMONTH(L174,1),[1]Congés!$D$2:$D$160)-P174))))</f>
        <v>0</v>
      </c>
      <c r="R174" s="7">
        <f>IF(O174-N174&lt;2,0,IF(O174-N174=2,NETWORKDAYS(L174,M174,[1]Congés!$D$2:$D$160)-Q174-P174,IF(O174-N174=3,NETWORKDAYS(L174,EOMONTH(L174,2),[1]Congés!$D$2:$D$160)-Q174-P174)))</f>
        <v>0</v>
      </c>
      <c r="S174" s="7">
        <f>IF(O174-N174&lt;3,0,NETWORKDAYS(L174,M174,[1]Congés!$D$2:$D$160)-R174-Q174-P174)</f>
        <v>0</v>
      </c>
      <c r="T174" s="7">
        <f>NETWORKDAYS(L174,M174,[1]Congés!C$2:C$160)</f>
        <v>10</v>
      </c>
      <c r="U174" s="12" t="s">
        <v>141</v>
      </c>
      <c r="V174" s="2">
        <v>42339</v>
      </c>
      <c r="W174" s="6" t="str">
        <f>IF(T174&lt;3,"1) 1 à 2 jours",IF(T174&lt;5,"2) 3 à 4 jours",IF(T174=5,"3) 5 jours",IF(T174&lt;=10,"4) 6 à 10 jours",IF(T174&gt;10,"5) plus de 10 jours")))))</f>
        <v>4) 6 à 10 jours</v>
      </c>
      <c r="X174" t="s">
        <v>10</v>
      </c>
      <c r="Z174" s="6">
        <f>M174-L174+1</f>
        <v>14</v>
      </c>
    </row>
    <row r="175" spans="1:27" x14ac:dyDescent="0.3">
      <c r="A175" s="1">
        <v>4109</v>
      </c>
      <c r="B175" s="8"/>
      <c r="C175" s="7" t="str">
        <f>VLOOKUP(A175,'[1]BDD RH'!$A$9:$W$453,16,FALSE)</f>
        <v>Iris</v>
      </c>
      <c r="D175" s="7" t="str">
        <f>VLOOKUP(A175,'[1]BDD RH'!$A$9:$W$453,4,FALSE)</f>
        <v>c</v>
      </c>
      <c r="E175" s="7" t="str">
        <f>VLOOKUP(A175,'[1]BDD RH'!$A$9:$W$453,3,FALSE)</f>
        <v>H</v>
      </c>
      <c r="F175" s="7">
        <f>DATEDIF((VLOOKUP(A175,'[1]BDD RH'!$A$2:$W$485,7,FALSE)),L175,"y")</f>
        <v>59</v>
      </c>
      <c r="G175" s="7" t="str">
        <f>IF(F175&lt;=20,"&lt;=20",IF(F175&lt;=30,"21/30",IF(F175&lt;=40,"31/40",IF(F175&lt;=50,"41/50",IF(F175&lt;=60,"51/60",IF(F175&gt;60,"61 et plus",FALSE))))))</f>
        <v>51/60</v>
      </c>
      <c r="H175" s="7">
        <f>DATEDIF((VLOOKUP(A175,'[1]BDD RH'!$A$2:$W$485,11,FALSE)),L175,"y")</f>
        <v>15</v>
      </c>
      <c r="I175" s="7" t="str">
        <f>IF(H175&lt;2,"&lt;2",IF(H175&lt;6,"2/5",IF(H175&lt;11,"6/10",IF(H175&lt;16,"11/15",IF(H175&lt;21,"16/20",IF(H175&lt;26,"21/25",IF(H175&gt;25,"26 et plus",FALSE)))))))</f>
        <v>11/15</v>
      </c>
      <c r="J175" s="1" t="s">
        <v>140</v>
      </c>
      <c r="K175" s="1">
        <f>IF($N$19:$N$585&lt;=3,1,IF($N$19:$N$585&lt;=6,2,IF($N$19:$N$585&lt;=9,3,IF($N$19:$N$585&gt;9,4,FALSE))))</f>
        <v>1</v>
      </c>
      <c r="L175" s="4">
        <v>42421</v>
      </c>
      <c r="M175" s="4">
        <v>42441</v>
      </c>
      <c r="N175" s="7">
        <f>MONTH(L175)</f>
        <v>2</v>
      </c>
      <c r="O175" s="7">
        <f>MONTH(M175)</f>
        <v>3</v>
      </c>
      <c r="P175" s="7">
        <f>IF(O175-N175=0,NETWORKDAYS(L175,M175,[1]Congés!$D$2:$D$26),NETWORKDAYS(L175,EOMONTH(L175,0),[1]Congés!$D$2:$D$26))</f>
        <v>6</v>
      </c>
      <c r="Q175" s="7">
        <f>IF(O175-N175=0,0,IF(O175-N175=1,NETWORKDAYS(L175,M175,[1]Congés!$D$2:$D$160)-P175,IF(O175-N175=2,NETWORKDAYS(L175,EOMONTH(L175,1),[1]Congés!$D$2:$D$160)-P175,IF(O175-N175=3,NETWORKDAYS(L175,EOMONTH(L175,1),[1]Congés!$D$2:$D$160)-P175))))</f>
        <v>9</v>
      </c>
      <c r="R175" s="7">
        <f>IF(O175-N175&lt;2,0,IF(O175-N175=2,NETWORKDAYS(L175,M175,[1]Congés!$D$2:$D$160)-Q175-P175,IF(O175-N175=3,NETWORKDAYS(L175,EOMONTH(L175,2),[1]Congés!$D$2:$D$160)-Q175-P175)))</f>
        <v>0</v>
      </c>
      <c r="S175" s="7">
        <f>IF(O175-N175&lt;3,0,NETWORKDAYS(L175,M175,[1]Congés!$D$2:$D$160)-R175-Q175-P175)</f>
        <v>0</v>
      </c>
      <c r="T175" s="7">
        <f>NETWORKDAYS(L175,M175,[1]Congés!C$2:C$160)</f>
        <v>15</v>
      </c>
      <c r="U175" t="s">
        <v>141</v>
      </c>
      <c r="V175" s="11">
        <v>42339</v>
      </c>
      <c r="W175" s="6" t="str">
        <f>IF(T175&lt;3,"1) 1 à 2 jours",IF(T175&lt;5,"2) 3 à 4 jours",IF(T175=5,"3) 5 jours",IF(T175&lt;=10,"4) 6 à 10 jours",IF(T175&gt;10,"5) plus de 10 jours")))))</f>
        <v>5) plus de 10 jours</v>
      </c>
      <c r="X175" t="s">
        <v>10</v>
      </c>
      <c r="Z175" s="6">
        <f>M175-L175+1</f>
        <v>21</v>
      </c>
    </row>
    <row r="176" spans="1:27" x14ac:dyDescent="0.3">
      <c r="A176" s="1">
        <v>4109</v>
      </c>
      <c r="B176" s="8"/>
      <c r="C176" s="7" t="str">
        <f>VLOOKUP(A176,'[1]BDD RH'!$A$9:$W$453,16,FALSE)</f>
        <v>Iris</v>
      </c>
      <c r="D176" s="7" t="str">
        <f>VLOOKUP(A176,'[1]BDD RH'!$A$9:$W$453,4,FALSE)</f>
        <v>c</v>
      </c>
      <c r="E176" s="7" t="str">
        <f>VLOOKUP(A176,'[1]BDD RH'!$A$9:$W$453,3,FALSE)</f>
        <v>H</v>
      </c>
      <c r="F176" s="7">
        <f>DATEDIF((VLOOKUP(A176,'[1]BDD RH'!$A$2:$W$485,7,FALSE)),L176,"y")</f>
        <v>59</v>
      </c>
      <c r="G176" s="7" t="str">
        <f>IF(F176&lt;=20,"&lt;=20",IF(F176&lt;=30,"21/30",IF(F176&lt;=40,"31/40",IF(F176&lt;=50,"41/50",IF(F176&lt;=60,"51/60",IF(F176&gt;60,"61 et plus",FALSE))))))</f>
        <v>51/60</v>
      </c>
      <c r="H176" s="7">
        <f>DATEDIF((VLOOKUP(A176,'[1]BDD RH'!$A$2:$W$485,11,FALSE)),L176,"y")</f>
        <v>15</v>
      </c>
      <c r="I176" s="7" t="str">
        <f>IF(H176&lt;2,"&lt;2",IF(H176&lt;6,"2/5",IF(H176&lt;11,"6/10",IF(H176&lt;16,"11/15",IF(H176&lt;21,"16/20",IF(H176&lt;26,"21/25",IF(H176&gt;25,"26 et plus",FALSE)))))))</f>
        <v>11/15</v>
      </c>
      <c r="J176" s="1" t="s">
        <v>140</v>
      </c>
      <c r="K176" s="1">
        <f>IF($N$19:$N$585&lt;=3,1,IF($N$19:$N$585&lt;=6,2,IF($N$19:$N$585&lt;=9,3,IF($N$19:$N$585&gt;9,4,FALSE))))</f>
        <v>1</v>
      </c>
      <c r="L176" s="4">
        <v>42442</v>
      </c>
      <c r="M176" s="4">
        <v>42461</v>
      </c>
      <c r="N176" s="7">
        <f>MONTH(L176)</f>
        <v>3</v>
      </c>
      <c r="O176" s="7">
        <f>MONTH(M176)</f>
        <v>4</v>
      </c>
      <c r="P176" s="7">
        <f>IF(O176-N176=0,NETWORKDAYS(L176,M176,[1]Congés!$D$2:$D$26),NETWORKDAYS(L176,EOMONTH(L176,0),[1]Congés!$D$2:$D$26))</f>
        <v>14</v>
      </c>
      <c r="Q176" s="7">
        <f>IF(O176-N176=0,0,IF(O176-N176=1,NETWORKDAYS(L176,M176,[1]Congés!$D$2:$D$160)-P176,IF(O176-N176=2,NETWORKDAYS(L176,EOMONTH(L176,1),[1]Congés!$D$2:$D$160)-P176,IF(O176-N176=3,NETWORKDAYS(L176,EOMONTH(L176,1),[1]Congés!$D$2:$D$160)-P176))))</f>
        <v>1</v>
      </c>
      <c r="R176" s="7">
        <f>IF(O176-N176&lt;2,0,IF(O176-N176=2,NETWORKDAYS(L176,M176,[1]Congés!$D$2:$D$160)-Q176-P176,IF(O176-N176=3,NETWORKDAYS(L176,EOMONTH(L176,2),[1]Congés!$D$2:$D$160)-Q176-P176)))</f>
        <v>0</v>
      </c>
      <c r="S176" s="7">
        <f>IF(O176-N176&lt;3,0,NETWORKDAYS(L176,M176,[1]Congés!$D$2:$D$160)-R176-Q176-P176)</f>
        <v>0</v>
      </c>
      <c r="T176" s="7">
        <f>NETWORKDAYS(L176,M176,[1]Congés!C$2:C$160)</f>
        <v>14</v>
      </c>
      <c r="U176" t="s">
        <v>141</v>
      </c>
      <c r="V176" s="11">
        <v>42339</v>
      </c>
      <c r="W176" s="6" t="str">
        <f>IF(T176&lt;3,"1) 1 à 2 jours",IF(T176&lt;5,"2) 3 à 4 jours",IF(T176=5,"3) 5 jours",IF(T176&lt;=10,"4) 6 à 10 jours",IF(T176&gt;10,"5) plus de 10 jours")))))</f>
        <v>5) plus de 10 jours</v>
      </c>
      <c r="X176" t="s">
        <v>10</v>
      </c>
      <c r="Z176" s="6">
        <f>M176-L176+1</f>
        <v>20</v>
      </c>
    </row>
    <row r="177" spans="1:26" x14ac:dyDescent="0.3">
      <c r="A177" s="1">
        <v>4109</v>
      </c>
      <c r="B177" s="8"/>
      <c r="C177" s="7" t="str">
        <f>VLOOKUP(A177,'[1]BDD RH'!$A$9:$W$453,16,FALSE)</f>
        <v>Iris</v>
      </c>
      <c r="D177" s="7" t="str">
        <f>VLOOKUP(A177,'[1]BDD RH'!$A$9:$W$453,4,FALSE)</f>
        <v>c</v>
      </c>
      <c r="E177" s="7" t="str">
        <f>VLOOKUP(A177,'[1]BDD RH'!$A$9:$W$453,3,FALSE)</f>
        <v>H</v>
      </c>
      <c r="F177" s="7">
        <f>DATEDIF((VLOOKUP(A177,'[1]BDD RH'!$A$2:$W$485,7,FALSE)),L177,"y")</f>
        <v>59</v>
      </c>
      <c r="G177" s="7" t="str">
        <f>IF(F177&lt;=20,"&lt;=20",IF(F177&lt;=30,"21/30",IF(F177&lt;=40,"31/40",IF(F177&lt;=50,"41/50",IF(F177&lt;=60,"51/60",IF(F177&gt;60,"61 et plus",FALSE))))))</f>
        <v>51/60</v>
      </c>
      <c r="H177" s="7">
        <f>DATEDIF((VLOOKUP(A177,'[1]BDD RH'!$A$2:$W$485,11,FALSE)),L177,"y")</f>
        <v>15</v>
      </c>
      <c r="I177" s="7" t="str">
        <f>IF(H177&lt;2,"&lt;2",IF(H177&lt;6,"2/5",IF(H177&lt;11,"6/10",IF(H177&lt;16,"11/15",IF(H177&lt;21,"16/20",IF(H177&lt;26,"21/25",IF(H177&gt;25,"26 et plus",FALSE)))))))</f>
        <v>11/15</v>
      </c>
      <c r="J177" s="1" t="s">
        <v>140</v>
      </c>
      <c r="K177" s="1">
        <f>IF($N$19:$N$585&lt;=3,1,IF($N$19:$N$585&lt;=6,2,IF($N$19:$N$585&lt;=9,3,IF($N$19:$N$585&gt;9,4,FALSE))))</f>
        <v>2</v>
      </c>
      <c r="L177" s="4">
        <v>42462</v>
      </c>
      <c r="M177" s="4">
        <v>42490</v>
      </c>
      <c r="N177" s="7">
        <f>MONTH(L177)</f>
        <v>4</v>
      </c>
      <c r="O177" s="7">
        <f>MONTH(M177)</f>
        <v>4</v>
      </c>
      <c r="P177" s="7">
        <f>IF(O177-N177=0,NETWORKDAYS(L177,M177,[1]Congés!$D$2:$D$26),NETWORKDAYS(L177,EOMONTH(L177,0),[1]Congés!$D$2:$D$26))</f>
        <v>20</v>
      </c>
      <c r="Q177" s="7">
        <f>IF(O177-N177=0,0,IF(O177-N177=1,NETWORKDAYS(L177,M177,[1]Congés!$D$2:$D$160)-P177,IF(O177-N177=2,NETWORKDAYS(L177,EOMONTH(L177,1),[1]Congés!$D$2:$D$160)-P177,IF(O177-N177=3,NETWORKDAYS(L177,EOMONTH(L177,1),[1]Congés!$D$2:$D$160)-P177))))</f>
        <v>0</v>
      </c>
      <c r="R177" s="7">
        <f>IF(O177-N177&lt;2,0,IF(O177-N177=2,NETWORKDAYS(L177,M177,[1]Congés!$D$2:$D$160)-Q177-P177,IF(O177-N177=3,NETWORKDAYS(L177,EOMONTH(L177,2),[1]Congés!$D$2:$D$160)-Q177-P177)))</f>
        <v>0</v>
      </c>
      <c r="S177" s="7">
        <f>IF(O177-N177&lt;3,0,NETWORKDAYS(L177,M177,[1]Congés!$D$2:$D$160)-R177-Q177-P177)</f>
        <v>0</v>
      </c>
      <c r="T177" s="7">
        <f>NETWORKDAYS(L177,M177,[1]Congés!C$2:C$160)</f>
        <v>20</v>
      </c>
      <c r="U177" t="s">
        <v>1</v>
      </c>
      <c r="V177" s="11">
        <v>42339</v>
      </c>
      <c r="W177" s="6" t="str">
        <f>IF(T177&lt;3,"1) 1 à 2 jours",IF(T177&lt;5,"2) 3 à 4 jours",IF(T177=5,"3) 5 jours",IF(T177&lt;=10,"4) 6 à 10 jours",IF(T177&gt;10,"5) plus de 10 jours")))))</f>
        <v>5) plus de 10 jours</v>
      </c>
      <c r="X177" t="s">
        <v>10</v>
      </c>
      <c r="Z177" s="6">
        <f>M177-L177+1</f>
        <v>29</v>
      </c>
    </row>
    <row r="178" spans="1:26" x14ac:dyDescent="0.3">
      <c r="A178" s="1">
        <v>4109</v>
      </c>
      <c r="B178" s="8"/>
      <c r="C178" s="7" t="str">
        <f>VLOOKUP(A178,'[1]BDD RH'!$A$9:$W$453,16,FALSE)</f>
        <v>Iris</v>
      </c>
      <c r="D178" s="7" t="str">
        <f>VLOOKUP(A178,'[1]BDD RH'!$A$9:$W$453,4,FALSE)</f>
        <v>c</v>
      </c>
      <c r="E178" s="7" t="str">
        <f>VLOOKUP(A178,'[1]BDD RH'!$A$9:$W$453,3,FALSE)</f>
        <v>H</v>
      </c>
      <c r="F178" s="7">
        <f>DATEDIF((VLOOKUP(A178,'[1]BDD RH'!$A$2:$W$485,7,FALSE)),L178,"y")</f>
        <v>59</v>
      </c>
      <c r="G178" s="7" t="str">
        <f>IF(F178&lt;=20,"&lt;=20",IF(F178&lt;=30,"21/30",IF(F178&lt;=40,"31/40",IF(F178&lt;=50,"41/50",IF(F178&lt;=60,"51/60",IF(F178&gt;60,"61 et plus",FALSE))))))</f>
        <v>51/60</v>
      </c>
      <c r="H178" s="7">
        <f>DATEDIF((VLOOKUP(A178,'[1]BDD RH'!$A$2:$W$485,11,FALSE)),L178,"y")</f>
        <v>15</v>
      </c>
      <c r="I178" s="7" t="str">
        <f>IF(H178&lt;2,"&lt;2",IF(H178&lt;6,"2/5",IF(H178&lt;11,"6/10",IF(H178&lt;16,"11/15",IF(H178&lt;21,"16/20",IF(H178&lt;26,"21/25",IF(H178&gt;25,"26 et plus",FALSE)))))))</f>
        <v>11/15</v>
      </c>
      <c r="J178" s="1" t="s">
        <v>140</v>
      </c>
      <c r="K178" s="1">
        <f>IF($N$19:$N$585&lt;=3,1,IF($N$19:$N$585&lt;=6,2,IF($N$19:$N$585&lt;=9,3,IF($N$19:$N$585&gt;9,4,FALSE))))</f>
        <v>2</v>
      </c>
      <c r="L178" s="4">
        <v>42491</v>
      </c>
      <c r="M178" s="4">
        <v>42510</v>
      </c>
      <c r="N178" s="7">
        <f>MONTH(L178)</f>
        <v>5</v>
      </c>
      <c r="O178" s="7">
        <f>MONTH(M178)</f>
        <v>5</v>
      </c>
      <c r="P178" s="7">
        <f>IF(O178-N178=0,NETWORKDAYS(L178,M178,[1]Congés!$D$2:$D$26),NETWORKDAYS(L178,EOMONTH(L178,0),[1]Congés!$D$2:$D$26))</f>
        <v>15</v>
      </c>
      <c r="Q178" s="7">
        <f>IF(O178-N178=0,0,IF(O178-N178=1,NETWORKDAYS(L178,M178,[1]Congés!$D$2:$D$160)-P178,IF(O178-N178=2,NETWORKDAYS(L178,EOMONTH(L178,1),[1]Congés!$D$2:$D$160)-P178,IF(O178-N178=3,NETWORKDAYS(L178,EOMONTH(L178,1),[1]Congés!$D$2:$D$160)-P178))))</f>
        <v>0</v>
      </c>
      <c r="R178" s="7">
        <f>IF(O178-N178&lt;2,0,IF(O178-N178=2,NETWORKDAYS(L178,M178,[1]Congés!$D$2:$D$160)-Q178-P178,IF(O178-N178=3,NETWORKDAYS(L178,EOMONTH(L178,2),[1]Congés!$D$2:$D$160)-Q178-P178)))</f>
        <v>0</v>
      </c>
      <c r="S178" s="7">
        <f>IF(O178-N178&lt;3,0,NETWORKDAYS(L178,M178,[1]Congés!$D$2:$D$160)-R178-Q178-P178)</f>
        <v>0</v>
      </c>
      <c r="T178" s="7">
        <f>NETWORKDAYS(L178,M178,[1]Congés!C$2:C$160)</f>
        <v>12</v>
      </c>
      <c r="U178" t="s">
        <v>1</v>
      </c>
      <c r="V178" s="11">
        <v>42705</v>
      </c>
      <c r="W178" s="6" t="str">
        <f>IF(T178&lt;3,"1) 1 à 2 jours",IF(T178&lt;5,"2) 3 à 4 jours",IF(T178=5,"3) 5 jours",IF(T178&lt;=10,"4) 6 à 10 jours",IF(T178&gt;10,"5) plus de 10 jours")))))</f>
        <v>5) plus de 10 jours</v>
      </c>
      <c r="X178" t="s">
        <v>30</v>
      </c>
      <c r="Z178" s="6">
        <f>M178-L178+1</f>
        <v>20</v>
      </c>
    </row>
    <row r="179" spans="1:26" x14ac:dyDescent="0.3">
      <c r="A179" s="1">
        <v>2459</v>
      </c>
      <c r="B179" s="8"/>
      <c r="C179" s="7" t="str">
        <f>VLOOKUP(A179,'[1]BDD RH'!$A$9:$W$453,16,FALSE)</f>
        <v>Gulliver</v>
      </c>
      <c r="D179" s="7" t="str">
        <f>VLOOKUP(A179,'[1]BDD RH'!$A$9:$W$453,4,FALSE)</f>
        <v>t</v>
      </c>
      <c r="E179" s="7" t="str">
        <f>VLOOKUP(A179,'[1]BDD RH'!$A$9:$W$453,3,FALSE)</f>
        <v>F</v>
      </c>
      <c r="F179" s="7">
        <f>DATEDIF((VLOOKUP(A179,'[1]BDD RH'!$A$2:$W$485,7,FALSE)),L179,"y")</f>
        <v>44</v>
      </c>
      <c r="G179" s="7" t="str">
        <f>IF(F179&lt;=20,"&lt;=20",IF(F179&lt;=30,"21/30",IF(F179&lt;=40,"31/40",IF(F179&lt;=50,"41/50",IF(F179&lt;=60,"51/60",IF(F179&gt;60,"61 et plus",FALSE))))))</f>
        <v>41/50</v>
      </c>
      <c r="H179" s="7">
        <f>DATEDIF((VLOOKUP(A179,'[1]BDD RH'!$A$2:$W$485,11,FALSE)),L179,"y")</f>
        <v>19</v>
      </c>
      <c r="I179" s="7" t="str">
        <f>IF(H179&lt;2,"&lt;2",IF(H179&lt;6,"2/5",IF(H179&lt;11,"6/10",IF(H179&lt;16,"11/15",IF(H179&lt;21,"16/20",IF(H179&lt;26,"21/25",IF(H179&gt;25,"26 et plus",FALSE)))))))</f>
        <v>16/20</v>
      </c>
      <c r="J179" s="1" t="s">
        <v>139</v>
      </c>
      <c r="K179" s="1">
        <f>IF($N$19:$N$585&lt;=3,1,IF($N$19:$N$585&lt;=6,2,IF($N$19:$N$585&lt;=9,3,IF($N$19:$N$585&gt;9,4,FALSE))))</f>
        <v>1</v>
      </c>
      <c r="L179" s="4">
        <v>42446</v>
      </c>
      <c r="M179" s="4">
        <v>42447</v>
      </c>
      <c r="N179" s="7">
        <f>MONTH(L179)</f>
        <v>3</v>
      </c>
      <c r="O179" s="7">
        <f>MONTH(M179)</f>
        <v>3</v>
      </c>
      <c r="P179" s="7">
        <f>IF(O179-N179=0,NETWORKDAYS(L179,M179,[1]Congés!$D$2:$D$26),NETWORKDAYS(L179,EOMONTH(L179,0),[1]Congés!$D$2:$D$26))</f>
        <v>2</v>
      </c>
      <c r="Q179" s="7">
        <f>IF(O179-N179=0,0,IF(O179-N179=1,NETWORKDAYS(L179,M179,[1]Congés!$D$2:$D$160)-P179,IF(O179-N179=2,NETWORKDAYS(L179,EOMONTH(L179,1),[1]Congés!$D$2:$D$160)-P179,IF(O179-N179=3,NETWORKDAYS(L179,EOMONTH(L179,1),[1]Congés!$D$2:$D$160)-P179))))</f>
        <v>0</v>
      </c>
      <c r="R179" s="7">
        <f>IF(O179-N179&lt;2,0,IF(O179-N179=2,NETWORKDAYS(L179,M179,[1]Congés!$D$2:$D$160)-Q179-P179,IF(O179-N179=3,NETWORKDAYS(L179,EOMONTH(L179,2),[1]Congés!$D$2:$D$160)-Q179-P179)))</f>
        <v>0</v>
      </c>
      <c r="S179" s="7">
        <f>IF(O179-N179&lt;3,0,NETWORKDAYS(L179,M179,[1]Congés!$D$2:$D$160)-R179-Q179-P179)</f>
        <v>0</v>
      </c>
      <c r="T179" s="7">
        <f>NETWORKDAYS(L179,M179,[1]Congés!C$2:C$160)</f>
        <v>2</v>
      </c>
      <c r="U179" t="s">
        <v>1</v>
      </c>
      <c r="W179" s="6" t="str">
        <f>IF(T179&lt;3,"1) 1 à 2 jours",IF(T179&lt;5,"2) 3 à 4 jours",IF(T179=5,"3) 5 jours",IF(T179&lt;=10,"4) 6 à 10 jours",IF(T179&gt;10,"5) plus de 10 jours")))))</f>
        <v>1) 1 à 2 jours</v>
      </c>
      <c r="X179" t="s">
        <v>0</v>
      </c>
      <c r="Z179" s="6">
        <f>M179-L179+1</f>
        <v>2</v>
      </c>
    </row>
    <row r="180" spans="1:26" x14ac:dyDescent="0.3">
      <c r="A180" s="1">
        <v>9885</v>
      </c>
      <c r="B180" s="8"/>
      <c r="C180" s="7" t="str">
        <f>VLOOKUP(A180,'[1]BDD RH'!$A$9:$W$453,16,FALSE)</f>
        <v>Courchevel</v>
      </c>
      <c r="D180" s="7" t="str">
        <f>VLOOKUP(A180,'[1]BDD RH'!$A$9:$W$453,4,FALSE)</f>
        <v>t</v>
      </c>
      <c r="E180" s="7" t="str">
        <f>VLOOKUP(A180,'[1]BDD RH'!$A$9:$W$453,3,FALSE)</f>
        <v>F</v>
      </c>
      <c r="F180" s="7">
        <f>DATEDIF((VLOOKUP(A180,'[1]BDD RH'!$A$2:$W$485,7,FALSE)),L180,"y")</f>
        <v>34</v>
      </c>
      <c r="G180" s="7" t="str">
        <f>IF(F180&lt;=20,"&lt;=20",IF(F180&lt;=30,"21/30",IF(F180&lt;=40,"31/40",IF(F180&lt;=50,"41/50",IF(F180&lt;=60,"51/60",IF(F180&gt;60,"61 et plus",FALSE))))))</f>
        <v>31/40</v>
      </c>
      <c r="H180" s="7">
        <f>DATEDIF((VLOOKUP(A180,'[1]BDD RH'!$A$2:$W$485,11,FALSE)),L180,"y")</f>
        <v>2</v>
      </c>
      <c r="I180" s="7" t="str">
        <f>IF(H180&lt;2,"&lt;2",IF(H180&lt;6,"2/5",IF(H180&lt;11,"6/10",IF(H180&lt;16,"11/15",IF(H180&lt;21,"16/20",IF(H180&lt;26,"21/25",IF(H180&gt;25,"26 et plus",FALSE)))))))</f>
        <v>2/5</v>
      </c>
      <c r="J180" s="1" t="s">
        <v>138</v>
      </c>
      <c r="K180" s="1">
        <f>IF($N$19:$N$585&lt;=3,1,IF($N$19:$N$585&lt;=6,2,IF($N$19:$N$585&lt;=9,3,IF($N$19:$N$585&gt;9,4,FALSE))))</f>
        <v>1</v>
      </c>
      <c r="L180" s="4">
        <v>42403</v>
      </c>
      <c r="M180" s="4">
        <v>42405</v>
      </c>
      <c r="N180" s="7">
        <f>MONTH(L180)</f>
        <v>2</v>
      </c>
      <c r="O180" s="7">
        <f>MONTH(M180)</f>
        <v>2</v>
      </c>
      <c r="P180" s="7">
        <f>IF(O180-N180=0,NETWORKDAYS(L180,M180,[1]Congés!$D$2:$D$26),NETWORKDAYS(L180,EOMONTH(L180,0),[1]Congés!$D$2:$D$26))</f>
        <v>3</v>
      </c>
      <c r="Q180" s="7">
        <f>IF(O180-N180=0,0,IF(O180-N180=1,NETWORKDAYS(L180,M180,[1]Congés!$D$2:$D$160)-P180,IF(O180-N180=2,NETWORKDAYS(L180,EOMONTH(L180,1),[1]Congés!$D$2:$D$160)-P180,IF(O180-N180=3,NETWORKDAYS(L180,EOMONTH(L180,1),[1]Congés!$D$2:$D$160)-P180))))</f>
        <v>0</v>
      </c>
      <c r="R180" s="7">
        <f>IF(O180-N180&lt;2,0,IF(O180-N180=2,NETWORKDAYS(L180,M180,[1]Congés!$D$2:$D$160)-Q180-P180,IF(O180-N180=3,NETWORKDAYS(L180,EOMONTH(L180,2),[1]Congés!$D$2:$D$160)-Q180-P180)))</f>
        <v>0</v>
      </c>
      <c r="S180" s="7">
        <f>IF(O180-N180&lt;3,0,NETWORKDAYS(L180,M180,[1]Congés!$D$2:$D$160)-R180-Q180-P180)</f>
        <v>0</v>
      </c>
      <c r="T180" s="7">
        <f>NETWORKDAYS(L180,M180,[1]Congés!C$2:C$160)</f>
        <v>3</v>
      </c>
      <c r="U180" t="s">
        <v>1</v>
      </c>
      <c r="W180" s="6" t="str">
        <f>IF(T180&lt;3,"1) 1 à 2 jours",IF(T180&lt;5,"2) 3 à 4 jours",IF(T180=5,"3) 5 jours",IF(T180&lt;=10,"4) 6 à 10 jours",IF(T180&gt;10,"5) plus de 10 jours")))))</f>
        <v>2) 3 à 4 jours</v>
      </c>
      <c r="X180" t="s">
        <v>0</v>
      </c>
      <c r="Z180" s="6">
        <f>M180-L180+1</f>
        <v>3</v>
      </c>
    </row>
    <row r="181" spans="1:26" x14ac:dyDescent="0.3">
      <c r="A181" s="1">
        <v>9885</v>
      </c>
      <c r="B181" s="8"/>
      <c r="C181" s="7" t="str">
        <f>VLOOKUP(A181,'[1]BDD RH'!$A$9:$W$453,16,FALSE)</f>
        <v>Courchevel</v>
      </c>
      <c r="D181" s="7" t="str">
        <f>VLOOKUP(A181,'[1]BDD RH'!$A$9:$W$453,4,FALSE)</f>
        <v>t</v>
      </c>
      <c r="E181" s="7" t="str">
        <f>VLOOKUP(A181,'[1]BDD RH'!$A$9:$W$453,3,FALSE)</f>
        <v>F</v>
      </c>
      <c r="F181" s="7">
        <f>DATEDIF((VLOOKUP(A181,'[1]BDD RH'!$A$2:$W$485,7,FALSE)),L181,"y")</f>
        <v>34</v>
      </c>
      <c r="G181" s="7" t="str">
        <f>IF(F181&lt;=20,"&lt;=20",IF(F181&lt;=30,"21/30",IF(F181&lt;=40,"31/40",IF(F181&lt;=50,"41/50",IF(F181&lt;=60,"51/60",IF(F181&gt;60,"61 et plus",FALSE))))))</f>
        <v>31/40</v>
      </c>
      <c r="H181" s="7">
        <f>DATEDIF((VLOOKUP(A181,'[1]BDD RH'!$A$2:$W$485,11,FALSE)),L181,"y")</f>
        <v>2</v>
      </c>
      <c r="I181" s="7" t="str">
        <f>IF(H181&lt;2,"&lt;2",IF(H181&lt;6,"2/5",IF(H181&lt;11,"6/10",IF(H181&lt;16,"11/15",IF(H181&lt;21,"16/20",IF(H181&lt;26,"21/25",IF(H181&gt;25,"26 et plus",FALSE)))))))</f>
        <v>2/5</v>
      </c>
      <c r="J181" s="1" t="s">
        <v>137</v>
      </c>
      <c r="K181" s="1">
        <f>IF($N$19:$N$585&lt;=3,1,IF($N$19:$N$585&lt;=6,2,IF($N$19:$N$585&lt;=9,3,IF($N$19:$N$585&gt;9,4,FALSE))))</f>
        <v>2</v>
      </c>
      <c r="L181" s="4">
        <v>42481</v>
      </c>
      <c r="M181" s="4">
        <v>42482</v>
      </c>
      <c r="N181" s="7">
        <f>MONTH(L181)</f>
        <v>4</v>
      </c>
      <c r="O181" s="7">
        <f>MONTH(M181)</f>
        <v>4</v>
      </c>
      <c r="P181" s="7">
        <f>IF(O181-N181=0,NETWORKDAYS(L181,M181,[1]Congés!$D$2:$D$26),NETWORKDAYS(L181,EOMONTH(L181,0),[1]Congés!$D$2:$D$26))</f>
        <v>2</v>
      </c>
      <c r="Q181" s="7">
        <f>IF(O181-N181=0,0,IF(O181-N181=1,NETWORKDAYS(L181,M181,[1]Congés!$D$2:$D$160)-P181,IF(O181-N181=2,NETWORKDAYS(L181,EOMONTH(L181,1),[1]Congés!$D$2:$D$160)-P181,IF(O181-N181=3,NETWORKDAYS(L181,EOMONTH(L181,1),[1]Congés!$D$2:$D$160)-P181))))</f>
        <v>0</v>
      </c>
      <c r="R181" s="7">
        <f>IF(O181-N181&lt;2,0,IF(O181-N181=2,NETWORKDAYS(L181,M181,[1]Congés!$D$2:$D$160)-Q181-P181,IF(O181-N181=3,NETWORKDAYS(L181,EOMONTH(L181,2),[1]Congés!$D$2:$D$160)-Q181-P181)))</f>
        <v>0</v>
      </c>
      <c r="S181" s="7">
        <f>IF(O181-N181&lt;3,0,NETWORKDAYS(L181,M181,[1]Congés!$D$2:$D$160)-R181-Q181-P181)</f>
        <v>0</v>
      </c>
      <c r="T181" s="7">
        <f>NETWORKDAYS(L181,M181,[1]Congés!C$2:C$160)</f>
        <v>2</v>
      </c>
      <c r="U181" t="s">
        <v>1</v>
      </c>
      <c r="W181" s="6" t="str">
        <f>IF(T181&lt;3,"1) 1 à 2 jours",IF(T181&lt;5,"2) 3 à 4 jours",IF(T181=5,"3) 5 jours",IF(T181&lt;=10,"4) 6 à 10 jours",IF(T181&gt;10,"5) plus de 10 jours")))))</f>
        <v>1) 1 à 2 jours</v>
      </c>
      <c r="X181" t="s">
        <v>0</v>
      </c>
      <c r="Z181" s="6">
        <f>M181-L181+1</f>
        <v>2</v>
      </c>
    </row>
    <row r="182" spans="1:26" x14ac:dyDescent="0.3">
      <c r="A182" s="1">
        <v>18270</v>
      </c>
      <c r="B182" s="8"/>
      <c r="C182" s="7" t="str">
        <f>VLOOKUP(A182,'[1]BDD RH'!$A$9:$W$453,16,FALSE)</f>
        <v>Fjord</v>
      </c>
      <c r="D182" s="7" t="str">
        <f>VLOOKUP(A182,'[1]BDD RH'!$A$9:$W$453,4,FALSE)</f>
        <v>t</v>
      </c>
      <c r="E182" s="7" t="str">
        <f>VLOOKUP(A182,'[1]BDD RH'!$A$9:$W$453,3,FALSE)</f>
        <v>F</v>
      </c>
      <c r="F182" s="7">
        <f>DATEDIF((VLOOKUP(A182,'[1]BDD RH'!$A$2:$W$485,7,FALSE)),L182,"y")</f>
        <v>29</v>
      </c>
      <c r="G182" s="7" t="str">
        <f>IF(F182&lt;=20,"&lt;=20",IF(F182&lt;=30,"21/30",IF(F182&lt;=40,"31/40",IF(F182&lt;=50,"41/50",IF(F182&lt;=60,"51/60",IF(F182&gt;60,"61 et plus",FALSE))))))</f>
        <v>21/30</v>
      </c>
      <c r="H182" s="7">
        <f>DATEDIF((VLOOKUP(A182,'[1]BDD RH'!$A$2:$W$485,11,FALSE)),L182,"y")</f>
        <v>7</v>
      </c>
      <c r="I182" s="7" t="str">
        <f>IF(H182&lt;2,"&lt;2",IF(H182&lt;6,"2/5",IF(H182&lt;11,"6/10",IF(H182&lt;16,"11/15",IF(H182&lt;21,"16/20",IF(H182&lt;26,"21/25",IF(H182&gt;25,"26 et plus",FALSE)))))))</f>
        <v>6/10</v>
      </c>
      <c r="J182" s="1" t="s">
        <v>136</v>
      </c>
      <c r="K182" s="1">
        <f>IF($N$19:$N$585&lt;=3,1,IF($N$19:$N$585&lt;=6,2,IF($N$19:$N$585&lt;=9,3,IF($N$19:$N$585&gt;9,4,FALSE))))</f>
        <v>1</v>
      </c>
      <c r="L182" s="4">
        <v>42375</v>
      </c>
      <c r="M182" s="4">
        <v>42377</v>
      </c>
      <c r="N182" s="7">
        <f>MONTH(L182)</f>
        <v>1</v>
      </c>
      <c r="O182" s="7">
        <f>MONTH(M182)</f>
        <v>1</v>
      </c>
      <c r="P182" s="7">
        <f>IF(O182-N182=0,NETWORKDAYS(L182,M182,[1]Congés!$D$2:$D$26),NETWORKDAYS(L182,EOMONTH(L182,0),[1]Congés!$D$2:$D$26))</f>
        <v>3</v>
      </c>
      <c r="Q182" s="7">
        <f>IF(O182-N182=0,0,IF(O182-N182=1,NETWORKDAYS(L182,M182,[1]Congés!$D$2:$D$160)-P182,IF(O182-N182=2,NETWORKDAYS(L182,EOMONTH(L182,1),[1]Congés!$D$2:$D$160)-P182,IF(O182-N182=3,NETWORKDAYS(L182,EOMONTH(L182,1),[1]Congés!$D$2:$D$160)-P182))))</f>
        <v>0</v>
      </c>
      <c r="R182" s="7">
        <f>IF(O182-N182&lt;2,0,IF(O182-N182=2,NETWORKDAYS(L182,M182,[1]Congés!$D$2:$D$160)-Q182-P182,IF(O182-N182=3,NETWORKDAYS(L182,EOMONTH(L182,2),[1]Congés!$D$2:$D$160)-Q182-P182)))</f>
        <v>0</v>
      </c>
      <c r="S182" s="7">
        <f>IF(O182-N182&lt;3,0,NETWORKDAYS(L182,M182,[1]Congés!$D$2:$D$160)-R182-Q182-P182)</f>
        <v>0</v>
      </c>
      <c r="T182" s="7">
        <f>NETWORKDAYS(L182,M182,[1]Congés!C$2:C$160)</f>
        <v>3</v>
      </c>
      <c r="U182" t="s">
        <v>1</v>
      </c>
      <c r="W182" s="6" t="str">
        <f>IF(T182&lt;3,"1) 1 à 2 jours",IF(T182&lt;5,"2) 3 à 4 jours",IF(T182=5,"3) 5 jours",IF(T182&lt;=10,"4) 6 à 10 jours",IF(T182&gt;10,"5) plus de 10 jours")))))</f>
        <v>2) 3 à 4 jours</v>
      </c>
      <c r="X182" t="s">
        <v>0</v>
      </c>
      <c r="Z182" s="6">
        <f>M182-L182+1</f>
        <v>3</v>
      </c>
    </row>
    <row r="183" spans="1:26" x14ac:dyDescent="0.3">
      <c r="A183" s="1">
        <v>18270</v>
      </c>
      <c r="B183" s="8"/>
      <c r="C183" s="7" t="str">
        <f>VLOOKUP(A183,'[1]BDD RH'!$A$9:$W$453,16,FALSE)</f>
        <v>Fjord</v>
      </c>
      <c r="D183" s="7" t="str">
        <f>VLOOKUP(A183,'[1]BDD RH'!$A$9:$W$453,4,FALSE)</f>
        <v>t</v>
      </c>
      <c r="E183" s="7" t="str">
        <f>VLOOKUP(A183,'[1]BDD RH'!$A$9:$W$453,3,FALSE)</f>
        <v>F</v>
      </c>
      <c r="F183" s="7">
        <f>DATEDIF((VLOOKUP(A183,'[1]BDD RH'!$A$2:$W$485,7,FALSE)),L183,"y")</f>
        <v>30</v>
      </c>
      <c r="G183" s="7" t="str">
        <f>IF(F183&lt;=20,"&lt;=20",IF(F183&lt;=30,"21/30",IF(F183&lt;=40,"31/40",IF(F183&lt;=50,"41/50",IF(F183&lt;=60,"51/60",IF(F183&gt;60,"61 et plus",FALSE))))))</f>
        <v>21/30</v>
      </c>
      <c r="H183" s="7">
        <f>DATEDIF((VLOOKUP(A183,'[1]BDD RH'!$A$2:$W$485,11,FALSE)),L183,"y")</f>
        <v>8</v>
      </c>
      <c r="I183" s="7" t="str">
        <f>IF(H183&lt;2,"&lt;2",IF(H183&lt;6,"2/5",IF(H183&lt;11,"6/10",IF(H183&lt;16,"11/15",IF(H183&lt;21,"16/20",IF(H183&lt;26,"21/25",IF(H183&gt;25,"26 et plus",FALSE)))))))</f>
        <v>6/10</v>
      </c>
      <c r="J183" s="1" t="s">
        <v>135</v>
      </c>
      <c r="K183" s="1">
        <f>IF($N$19:$N$585&lt;=3,1,IF($N$19:$N$585&lt;=6,2,IF($N$19:$N$585&lt;=9,3,IF($N$19:$N$585&gt;9,4,FALSE))))</f>
        <v>1</v>
      </c>
      <c r="L183" s="4">
        <v>42453</v>
      </c>
      <c r="M183" s="4">
        <v>42454</v>
      </c>
      <c r="N183" s="7">
        <f>MONTH(L183)</f>
        <v>3</v>
      </c>
      <c r="O183" s="7">
        <f>MONTH(M183)</f>
        <v>3</v>
      </c>
      <c r="P183" s="7">
        <f>IF(O183-N183=0,NETWORKDAYS(L183,M183,[1]Congés!$D$2:$D$26),NETWORKDAYS(L183,EOMONTH(L183,0),[1]Congés!$D$2:$D$26))</f>
        <v>2</v>
      </c>
      <c r="Q183" s="7">
        <f>IF(O183-N183=0,0,IF(O183-N183=1,NETWORKDAYS(L183,M183,[1]Congés!$D$2:$D$160)-P183,IF(O183-N183=2,NETWORKDAYS(L183,EOMONTH(L183,1),[1]Congés!$D$2:$D$160)-P183,IF(O183-N183=3,NETWORKDAYS(L183,EOMONTH(L183,1),[1]Congés!$D$2:$D$160)-P183))))</f>
        <v>0</v>
      </c>
      <c r="R183" s="7">
        <f>IF(O183-N183&lt;2,0,IF(O183-N183=2,NETWORKDAYS(L183,M183,[1]Congés!$D$2:$D$160)-Q183-P183,IF(O183-N183=3,NETWORKDAYS(L183,EOMONTH(L183,2),[1]Congés!$D$2:$D$160)-Q183-P183)))</f>
        <v>0</v>
      </c>
      <c r="S183" s="7">
        <f>IF(O183-N183&lt;3,0,NETWORKDAYS(L183,M183,[1]Congés!$D$2:$D$160)-R183-Q183-P183)</f>
        <v>0</v>
      </c>
      <c r="T183" s="7">
        <f>NETWORKDAYS(L183,M183,[1]Congés!C$2:C$160)</f>
        <v>2</v>
      </c>
      <c r="U183" t="s">
        <v>1</v>
      </c>
      <c r="V183" s="2">
        <v>42453</v>
      </c>
      <c r="W183" s="6" t="str">
        <f>IF(T183&lt;3,"1) 1 à 2 jours",IF(T183&lt;5,"2) 3 à 4 jours",IF(T183=5,"3) 5 jours",IF(T183&lt;=10,"4) 6 à 10 jours",IF(T183&gt;10,"5) plus de 10 jours")))))</f>
        <v>1) 1 à 2 jours</v>
      </c>
      <c r="X183" t="s">
        <v>10</v>
      </c>
      <c r="Z183" s="6">
        <f>M183-L183+1</f>
        <v>2</v>
      </c>
    </row>
    <row r="184" spans="1:26" x14ac:dyDescent="0.3">
      <c r="A184" s="1">
        <v>18270</v>
      </c>
      <c r="B184" s="8"/>
      <c r="C184" s="7" t="str">
        <f>VLOOKUP(A184,'[1]BDD RH'!$A$9:$W$453,16,FALSE)</f>
        <v>Fjord</v>
      </c>
      <c r="D184" s="7" t="str">
        <f>VLOOKUP(A184,'[1]BDD RH'!$A$9:$W$453,4,FALSE)</f>
        <v>t</v>
      </c>
      <c r="E184" s="7" t="str">
        <f>VLOOKUP(A184,'[1]BDD RH'!$A$9:$W$453,3,FALSE)</f>
        <v>F</v>
      </c>
      <c r="F184" s="7">
        <f>DATEDIF((VLOOKUP(A184,'[1]BDD RH'!$A$2:$W$485,7,FALSE)),L184,"y")</f>
        <v>30</v>
      </c>
      <c r="G184" s="7" t="str">
        <f>IF(F184&lt;=20,"&lt;=20",IF(F184&lt;=30,"21/30",IF(F184&lt;=40,"31/40",IF(F184&lt;=50,"41/50",IF(F184&lt;=60,"51/60",IF(F184&gt;60,"61 et plus",FALSE))))))</f>
        <v>21/30</v>
      </c>
      <c r="H184" s="7">
        <f>DATEDIF((VLOOKUP(A184,'[1]BDD RH'!$A$2:$W$485,11,FALSE)),L184,"y")</f>
        <v>8</v>
      </c>
      <c r="I184" s="7" t="str">
        <f>IF(H184&lt;2,"&lt;2",IF(H184&lt;6,"2/5",IF(H184&lt;11,"6/10",IF(H184&lt;16,"11/15",IF(H184&lt;21,"16/20",IF(H184&lt;26,"21/25",IF(H184&gt;25,"26 et plus",FALSE)))))))</f>
        <v>6/10</v>
      </c>
      <c r="J184" s="1" t="s">
        <v>135</v>
      </c>
      <c r="K184" s="1">
        <f>IF($N$19:$N$585&lt;=3,1,IF($N$19:$N$585&lt;=6,2,IF($N$19:$N$585&lt;=9,3,IF($N$19:$N$585&gt;9,4,FALSE))))</f>
        <v>1</v>
      </c>
      <c r="L184" s="4">
        <v>42455</v>
      </c>
      <c r="M184" s="4">
        <v>42460</v>
      </c>
      <c r="N184" s="7">
        <f>MONTH(L184)</f>
        <v>3</v>
      </c>
      <c r="O184" s="7">
        <f>MONTH(M184)</f>
        <v>3</v>
      </c>
      <c r="P184" s="7">
        <f>IF(O184-N184=0,NETWORKDAYS(L184,M184,[1]Congés!$D$2:$D$26),NETWORKDAYS(L184,EOMONTH(L184,0),[1]Congés!$D$2:$D$26))</f>
        <v>4</v>
      </c>
      <c r="Q184" s="7">
        <f>IF(O184-N184=0,0,IF(O184-N184=1,NETWORKDAYS(L184,M184,[1]Congés!$D$2:$D$160)-P184,IF(O184-N184=2,NETWORKDAYS(L184,EOMONTH(L184,1),[1]Congés!$D$2:$D$160)-P184,IF(O184-N184=3,NETWORKDAYS(L184,EOMONTH(L184,1),[1]Congés!$D$2:$D$160)-P184))))</f>
        <v>0</v>
      </c>
      <c r="R184" s="7">
        <f>IF(O184-N184&lt;2,0,IF(O184-N184=2,NETWORKDAYS(L184,M184,[1]Congés!$D$2:$D$160)-Q184-P184,IF(O184-N184=3,NETWORKDAYS(L184,EOMONTH(L184,2),[1]Congés!$D$2:$D$160)-Q184-P184)))</f>
        <v>0</v>
      </c>
      <c r="S184" s="7">
        <f>IF(O184-N184&lt;3,0,NETWORKDAYS(L184,M184,[1]Congés!$D$2:$D$160)-R184-Q184-P184)</f>
        <v>0</v>
      </c>
      <c r="T184" s="7">
        <f>NETWORKDAYS(L184,M184,[1]Congés!C$2:C$160)</f>
        <v>3</v>
      </c>
      <c r="U184" t="s">
        <v>1</v>
      </c>
      <c r="V184" s="2">
        <v>42453</v>
      </c>
      <c r="W184" s="6" t="str">
        <f>IF(T184&lt;3,"1) 1 à 2 jours",IF(T184&lt;5,"2) 3 à 4 jours",IF(T184=5,"3) 5 jours",IF(T184&lt;=10,"4) 6 à 10 jours",IF(T184&gt;10,"5) plus de 10 jours")))))</f>
        <v>2) 3 à 4 jours</v>
      </c>
      <c r="X184" t="s">
        <v>0</v>
      </c>
      <c r="Z184" s="6">
        <f>M184-L184+1</f>
        <v>6</v>
      </c>
    </row>
    <row r="185" spans="1:26" x14ac:dyDescent="0.3">
      <c r="A185" s="1">
        <v>18270</v>
      </c>
      <c r="B185" s="8"/>
      <c r="C185" s="7" t="str">
        <f>VLOOKUP(A185,'[1]BDD RH'!$A$9:$W$453,16,FALSE)</f>
        <v>Fjord</v>
      </c>
      <c r="D185" s="7" t="str">
        <f>VLOOKUP(A185,'[1]BDD RH'!$A$9:$W$453,4,FALSE)</f>
        <v>t</v>
      </c>
      <c r="E185" s="7" t="str">
        <f>VLOOKUP(A185,'[1]BDD RH'!$A$9:$W$453,3,FALSE)</f>
        <v>F</v>
      </c>
      <c r="F185" s="7">
        <f>DATEDIF((VLOOKUP(A185,'[1]BDD RH'!$A$2:$W$485,7,FALSE)),L185,"y")</f>
        <v>30</v>
      </c>
      <c r="G185" s="7" t="str">
        <f>IF(F185&lt;=20,"&lt;=20",IF(F185&lt;=30,"21/30",IF(F185&lt;=40,"31/40",IF(F185&lt;=50,"41/50",IF(F185&lt;=60,"51/60",IF(F185&gt;60,"61 et plus",FALSE))))))</f>
        <v>21/30</v>
      </c>
      <c r="H185" s="7">
        <f>DATEDIF((VLOOKUP(A185,'[1]BDD RH'!$A$2:$W$485,11,FALSE)),L185,"y")</f>
        <v>8</v>
      </c>
      <c r="I185" s="7" t="str">
        <f>IF(H185&lt;2,"&lt;2",IF(H185&lt;6,"2/5",IF(H185&lt;11,"6/10",IF(H185&lt;16,"11/15",IF(H185&lt;21,"16/20",IF(H185&lt;26,"21/25",IF(H185&gt;25,"26 et plus",FALSE)))))))</f>
        <v>6/10</v>
      </c>
      <c r="J185" s="1" t="s">
        <v>134</v>
      </c>
      <c r="K185" s="1">
        <f>IF($N$19:$N$585&lt;=3,1,IF($N$19:$N$585&lt;=6,2,IF($N$19:$N$585&lt;=9,3,IF($N$19:$N$585&gt;9,4,FALSE))))</f>
        <v>2</v>
      </c>
      <c r="L185" s="4">
        <v>42478</v>
      </c>
      <c r="M185" s="4">
        <v>42480</v>
      </c>
      <c r="N185" s="7">
        <f>MONTH(L185)</f>
        <v>4</v>
      </c>
      <c r="O185" s="7">
        <f>MONTH(M185)</f>
        <v>4</v>
      </c>
      <c r="P185" s="7">
        <f>IF(O185-N185=0,NETWORKDAYS(L185,M185,[1]Congés!$D$2:$D$26),NETWORKDAYS(L185,EOMONTH(L185,0),[1]Congés!$D$2:$D$26))</f>
        <v>3</v>
      </c>
      <c r="Q185" s="7">
        <f>IF(O185-N185=0,0,IF(O185-N185=1,NETWORKDAYS(L185,M185,[1]Congés!$D$2:$D$160)-P185,IF(O185-N185=2,NETWORKDAYS(L185,EOMONTH(L185,1),[1]Congés!$D$2:$D$160)-P185,IF(O185-N185=3,NETWORKDAYS(L185,EOMONTH(L185,1),[1]Congés!$D$2:$D$160)-P185))))</f>
        <v>0</v>
      </c>
      <c r="R185" s="7">
        <f>IF(O185-N185&lt;2,0,IF(O185-N185=2,NETWORKDAYS(L185,M185,[1]Congés!$D$2:$D$160)-Q185-P185,IF(O185-N185=3,NETWORKDAYS(L185,EOMONTH(L185,2),[1]Congés!$D$2:$D$160)-Q185-P185)))</f>
        <v>0</v>
      </c>
      <c r="S185" s="7">
        <f>IF(O185-N185&lt;3,0,NETWORKDAYS(L185,M185,[1]Congés!$D$2:$D$160)-R185-Q185-P185)</f>
        <v>0</v>
      </c>
      <c r="T185" s="7">
        <f>NETWORKDAYS(L185,M185,[1]Congés!C$2:C$160)</f>
        <v>3</v>
      </c>
      <c r="U185" t="s">
        <v>1</v>
      </c>
      <c r="W185" s="6" t="str">
        <f>IF(T185&lt;3,"1) 1 à 2 jours",IF(T185&lt;5,"2) 3 à 4 jours",IF(T185=5,"3) 5 jours",IF(T185&lt;=10,"4) 6 à 10 jours",IF(T185&gt;10,"5) plus de 10 jours")))))</f>
        <v>2) 3 à 4 jours</v>
      </c>
      <c r="X185" t="s">
        <v>0</v>
      </c>
      <c r="Z185" s="6">
        <f>M185-L185+1</f>
        <v>3</v>
      </c>
    </row>
    <row r="186" spans="1:26" x14ac:dyDescent="0.3">
      <c r="A186" s="1">
        <v>20234</v>
      </c>
      <c r="B186" s="8"/>
      <c r="C186" s="7" t="str">
        <f>VLOOKUP(A186,'[1]BDD RH'!$A$9:$W$453,16,FALSE)</f>
        <v>courchevel</v>
      </c>
      <c r="D186" s="7" t="str">
        <f>VLOOKUP(A186,'[1]BDD RH'!$A$9:$W$453,4,FALSE)</f>
        <v>t</v>
      </c>
      <c r="E186" s="7" t="str">
        <f>VLOOKUP(A186,'[1]BDD RH'!$A$9:$W$453,3,FALSE)</f>
        <v>H</v>
      </c>
      <c r="F186" s="7">
        <f>DATEDIF((VLOOKUP(A186,'[1]BDD RH'!$A$2:$W$485,7,FALSE)),L186,"y")</f>
        <v>44</v>
      </c>
      <c r="G186" s="7" t="str">
        <f>IF(F186&lt;=20,"&lt;=20",IF(F186&lt;=30,"21/30",IF(F186&lt;=40,"31/40",IF(F186&lt;=50,"41/50",IF(F186&lt;=60,"51/60",IF(F186&gt;60,"61 et plus",FALSE))))))</f>
        <v>41/50</v>
      </c>
      <c r="H186" s="7">
        <f>DATEDIF((VLOOKUP(A186,'[1]BDD RH'!$A$2:$W$485,11,FALSE)),L186,"y")</f>
        <v>19</v>
      </c>
      <c r="I186" s="7" t="str">
        <f>IF(H186&lt;2,"&lt;2",IF(H186&lt;6,"2/5",IF(H186&lt;11,"6/10",IF(H186&lt;16,"11/15",IF(H186&lt;21,"16/20",IF(H186&lt;26,"21/25",IF(H186&gt;25,"26 et plus",FALSE)))))))</f>
        <v>16/20</v>
      </c>
      <c r="J186" s="1" t="s">
        <v>133</v>
      </c>
      <c r="K186" s="1">
        <f>IF($N$19:$N$585&lt;=3,1,IF($N$19:$N$585&lt;=6,2,IF($N$19:$N$585&lt;=9,3,IF($N$19:$N$585&gt;9,4,FALSE))))</f>
        <v>1</v>
      </c>
      <c r="L186" s="4">
        <v>42409</v>
      </c>
      <c r="M186" s="4">
        <v>42410</v>
      </c>
      <c r="N186" s="7">
        <f>MONTH(L186)</f>
        <v>2</v>
      </c>
      <c r="O186" s="7">
        <f>MONTH(M186)</f>
        <v>2</v>
      </c>
      <c r="P186" s="7">
        <f>IF(O186-N186=0,NETWORKDAYS(L186,M186,[1]Congés!$D$2:$D$26),NETWORKDAYS(L186,EOMONTH(L186,0),[1]Congés!$D$2:$D$26))</f>
        <v>2</v>
      </c>
      <c r="Q186" s="7">
        <f>IF(O186-N186=0,0,IF(O186-N186=1,NETWORKDAYS(L186,M186,[1]Congés!$D$2:$D$160)-P186,IF(O186-N186=2,NETWORKDAYS(L186,EOMONTH(L186,1),[1]Congés!$D$2:$D$160)-P186,IF(O186-N186=3,NETWORKDAYS(L186,EOMONTH(L186,1),[1]Congés!$D$2:$D$160)-P186))))</f>
        <v>0</v>
      </c>
      <c r="R186" s="7">
        <f>IF(O186-N186&lt;2,0,IF(O186-N186=2,NETWORKDAYS(L186,M186,[1]Congés!$D$2:$D$160)-Q186-P186,IF(O186-N186=3,NETWORKDAYS(L186,EOMONTH(L186,2),[1]Congés!$D$2:$D$160)-Q186-P186)))</f>
        <v>0</v>
      </c>
      <c r="S186" s="7">
        <f>IF(O186-N186&lt;3,0,NETWORKDAYS(L186,M186,[1]Congés!$D$2:$D$160)-R186-Q186-P186)</f>
        <v>0</v>
      </c>
      <c r="T186" s="7">
        <f>NETWORKDAYS(L186,M186,[1]Congés!C$2:C$160)</f>
        <v>2</v>
      </c>
      <c r="U186" t="s">
        <v>1</v>
      </c>
      <c r="W186" s="6" t="str">
        <f>IF(T186&lt;3,"1) 1 à 2 jours",IF(T186&lt;5,"2) 3 à 4 jours",IF(T186=5,"3) 5 jours",IF(T186&lt;=10,"4) 6 à 10 jours",IF(T186&gt;10,"5) plus de 10 jours")))))</f>
        <v>1) 1 à 2 jours</v>
      </c>
      <c r="X186" t="s">
        <v>0</v>
      </c>
      <c r="Z186" s="6">
        <f>M186-L186+1</f>
        <v>2</v>
      </c>
    </row>
    <row r="187" spans="1:26" x14ac:dyDescent="0.3">
      <c r="A187" s="1">
        <v>20234</v>
      </c>
      <c r="B187" s="8"/>
      <c r="C187" s="7" t="str">
        <f>VLOOKUP(A187,'[1]BDD RH'!$A$9:$W$453,16,FALSE)</f>
        <v>courchevel</v>
      </c>
      <c r="D187" s="7" t="str">
        <f>VLOOKUP(A187,'[1]BDD RH'!$A$9:$W$453,4,FALSE)</f>
        <v>t</v>
      </c>
      <c r="E187" s="7" t="str">
        <f>VLOOKUP(A187,'[1]BDD RH'!$A$9:$W$453,3,FALSE)</f>
        <v>H</v>
      </c>
      <c r="F187" s="7">
        <f>DATEDIF((VLOOKUP(A187,'[1]BDD RH'!$A$2:$W$485,7,FALSE)),L187,"y")</f>
        <v>44</v>
      </c>
      <c r="G187" s="7" t="str">
        <f>IF(F187&lt;=20,"&lt;=20",IF(F187&lt;=30,"21/30",IF(F187&lt;=40,"31/40",IF(F187&lt;=50,"41/50",IF(F187&lt;=60,"51/60",IF(F187&gt;60,"61 et plus",FALSE))))))</f>
        <v>41/50</v>
      </c>
      <c r="H187" s="7">
        <f>DATEDIF((VLOOKUP(A187,'[1]BDD RH'!$A$2:$W$485,11,FALSE)),L187,"y")</f>
        <v>19</v>
      </c>
      <c r="I187" s="7" t="str">
        <f>IF(H187&lt;2,"&lt;2",IF(H187&lt;6,"2/5",IF(H187&lt;11,"6/10",IF(H187&lt;16,"11/15",IF(H187&lt;21,"16/20",IF(H187&lt;26,"21/25",IF(H187&gt;25,"26 et plus",FALSE)))))))</f>
        <v>16/20</v>
      </c>
      <c r="J187" s="1" t="s">
        <v>133</v>
      </c>
      <c r="K187" s="1">
        <f>IF($N$19:$N$585&lt;=3,1,IF($N$19:$N$585&lt;=6,2,IF($N$19:$N$585&lt;=9,3,IF($N$19:$N$585&gt;9,4,FALSE))))</f>
        <v>2</v>
      </c>
      <c r="L187" s="4">
        <v>42482</v>
      </c>
      <c r="M187" s="4">
        <v>42482</v>
      </c>
      <c r="N187" s="7">
        <f>MONTH(L187)</f>
        <v>4</v>
      </c>
      <c r="O187" s="7">
        <f>MONTH(M187)</f>
        <v>4</v>
      </c>
      <c r="P187" s="7">
        <f>IF(O187-N187=0,NETWORKDAYS(L187,M187,[1]Congés!$D$2:$D$26),NETWORKDAYS(L187,EOMONTH(L187,0),[1]Congés!$D$2:$D$26))</f>
        <v>1</v>
      </c>
      <c r="Q187" s="7">
        <f>IF(O187-N187=0,0,IF(O187-N187=1,NETWORKDAYS(L187,M187,[1]Congés!$D$2:$D$160)-P187,IF(O187-N187=2,NETWORKDAYS(L187,EOMONTH(L187,1),[1]Congés!$D$2:$D$160)-P187,IF(O187-N187=3,NETWORKDAYS(L187,EOMONTH(L187,1),[1]Congés!$D$2:$D$160)-P187))))</f>
        <v>0</v>
      </c>
      <c r="R187" s="7">
        <f>IF(O187-N187&lt;2,0,IF(O187-N187=2,NETWORKDAYS(L187,M187,[1]Congés!$D$2:$D$160)-Q187-P187,IF(O187-N187=3,NETWORKDAYS(L187,EOMONTH(L187,2),[1]Congés!$D$2:$D$160)-Q187-P187)))</f>
        <v>0</v>
      </c>
      <c r="S187" s="7">
        <f>IF(O187-N187&lt;3,0,NETWORKDAYS(L187,M187,[1]Congés!$D$2:$D$160)-R187-Q187-P187)</f>
        <v>0</v>
      </c>
      <c r="T187" s="7">
        <f>NETWORKDAYS(L187,M187,[1]Congés!C$2:C$160)</f>
        <v>1</v>
      </c>
      <c r="U187" t="s">
        <v>1</v>
      </c>
      <c r="W187" s="6" t="str">
        <f>IF(T187&lt;3,"1) 1 à 2 jours",IF(T187&lt;5,"2) 3 à 4 jours",IF(T187=5,"3) 5 jours",IF(T187&lt;=10,"4) 6 à 10 jours",IF(T187&gt;10,"5) plus de 10 jours")))))</f>
        <v>1) 1 à 2 jours</v>
      </c>
      <c r="X187" t="s">
        <v>0</v>
      </c>
      <c r="Z187" s="6">
        <f>M187-L187+1</f>
        <v>1</v>
      </c>
    </row>
    <row r="188" spans="1:26" x14ac:dyDescent="0.3">
      <c r="A188" s="1">
        <v>4233</v>
      </c>
      <c r="B188" s="8"/>
      <c r="C188" s="7" t="str">
        <f>VLOOKUP(A188,'[1]BDD RH'!$A$9:$W$453,16,FALSE)</f>
        <v>Barenia</v>
      </c>
      <c r="D188" s="7" t="str">
        <f>VLOOKUP(A188,'[1]BDD RH'!$A$9:$W$453,4,FALSE)</f>
        <v>t</v>
      </c>
      <c r="E188" s="7" t="str">
        <f>VLOOKUP(A188,'[1]BDD RH'!$A$9:$W$453,3,FALSE)</f>
        <v>F</v>
      </c>
      <c r="F188" s="7">
        <f>DATEDIF((VLOOKUP(A188,'[1]BDD RH'!$A$2:$W$485,7,FALSE)),L188,"y")</f>
        <v>37</v>
      </c>
      <c r="G188" s="7" t="str">
        <f>IF(F188&lt;=20,"&lt;=20",IF(F188&lt;=30,"21/30",IF(F188&lt;=40,"31/40",IF(F188&lt;=50,"41/50",IF(F188&lt;=60,"51/60",IF(F188&gt;60,"61 et plus",FALSE))))))</f>
        <v>31/40</v>
      </c>
      <c r="H188" s="7">
        <f>DATEDIF((VLOOKUP(A188,'[1]BDD RH'!$A$2:$W$485,11,FALSE)),L188,"y")</f>
        <v>19</v>
      </c>
      <c r="I188" s="7" t="str">
        <f>IF(H188&lt;2,"&lt;2",IF(H188&lt;6,"2/5",IF(H188&lt;11,"6/10",IF(H188&lt;16,"11/15",IF(H188&lt;21,"16/20",IF(H188&lt;26,"21/25",IF(H188&gt;25,"26 et plus",FALSE)))))))</f>
        <v>16/20</v>
      </c>
      <c r="J188" s="1" t="s">
        <v>132</v>
      </c>
      <c r="K188" s="1">
        <f>IF($N$19:$N$585&lt;=3,1,IF($N$19:$N$585&lt;=6,2,IF($N$19:$N$585&lt;=9,3,IF($N$19:$N$585&gt;9,4,FALSE))))</f>
        <v>1</v>
      </c>
      <c r="L188" s="4">
        <v>42380</v>
      </c>
      <c r="M188" s="4">
        <v>42382</v>
      </c>
      <c r="N188" s="7">
        <f>MONTH(L188)</f>
        <v>1</v>
      </c>
      <c r="O188" s="7">
        <f>MONTH(M188)</f>
        <v>1</v>
      </c>
      <c r="P188" s="7">
        <f>IF(O188-N188=0,NETWORKDAYS(L188,M188,[1]Congés!$D$2:$D$26),NETWORKDAYS(L188,EOMONTH(L188,0),[1]Congés!$D$2:$D$26))</f>
        <v>3</v>
      </c>
      <c r="Q188" s="7">
        <f>IF(O188-N188=0,0,IF(O188-N188=1,NETWORKDAYS(L188,M188,[1]Congés!$D$2:$D$160)-P188,IF(O188-N188=2,NETWORKDAYS(L188,EOMONTH(L188,1),[1]Congés!$D$2:$D$160)-P188,IF(O188-N188=3,NETWORKDAYS(L188,EOMONTH(L188,1),[1]Congés!$D$2:$D$160)-P188))))</f>
        <v>0</v>
      </c>
      <c r="R188" s="7">
        <f>IF(O188-N188&lt;2,0,IF(O188-N188=2,NETWORKDAYS(L188,M188,[1]Congés!$D$2:$D$160)-Q188-P188,IF(O188-N188=3,NETWORKDAYS(L188,EOMONTH(L188,2),[1]Congés!$D$2:$D$160)-Q188-P188)))</f>
        <v>0</v>
      </c>
      <c r="S188" s="7">
        <f>IF(O188-N188&lt;3,0,NETWORKDAYS(L188,M188,[1]Congés!$D$2:$D$160)-R188-Q188-P188)</f>
        <v>0</v>
      </c>
      <c r="T188" s="7">
        <f>NETWORKDAYS(L188,M188,[1]Congés!C$2:C$160)</f>
        <v>3</v>
      </c>
      <c r="U188" t="s">
        <v>1</v>
      </c>
      <c r="W188" s="6" t="str">
        <f>IF(T188&lt;3,"1) 1 à 2 jours",IF(T188&lt;5,"2) 3 à 4 jours",IF(T188=5,"3) 5 jours",IF(T188&lt;=10,"4) 6 à 10 jours",IF(T188&gt;10,"5) plus de 10 jours")))))</f>
        <v>2) 3 à 4 jours</v>
      </c>
      <c r="X188" t="s">
        <v>0</v>
      </c>
      <c r="Z188" s="6">
        <f>M188-L188+1</f>
        <v>3</v>
      </c>
    </row>
    <row r="189" spans="1:26" x14ac:dyDescent="0.3">
      <c r="A189" s="1">
        <v>4233</v>
      </c>
      <c r="B189" s="8"/>
      <c r="C189" s="7" t="str">
        <f>VLOOKUP(A189,'[1]BDD RH'!$A$9:$W$453,16,FALSE)</f>
        <v>Barenia</v>
      </c>
      <c r="D189" s="7" t="str">
        <f>VLOOKUP(A189,'[1]BDD RH'!$A$9:$W$453,4,FALSE)</f>
        <v>t</v>
      </c>
      <c r="E189" s="7" t="str">
        <f>VLOOKUP(A189,'[1]BDD RH'!$A$9:$W$453,3,FALSE)</f>
        <v>F</v>
      </c>
      <c r="F189" s="7">
        <f>DATEDIF((VLOOKUP(A189,'[1]BDD RH'!$A$2:$W$485,7,FALSE)),L189,"y")</f>
        <v>37</v>
      </c>
      <c r="G189" s="7" t="str">
        <f>IF(F189&lt;=20,"&lt;=20",IF(F189&lt;=30,"21/30",IF(F189&lt;=40,"31/40",IF(F189&lt;=50,"41/50",IF(F189&lt;=60,"51/60",IF(F189&gt;60,"61 et plus",FALSE))))))</f>
        <v>31/40</v>
      </c>
      <c r="H189" s="7">
        <f>DATEDIF((VLOOKUP(A189,'[1]BDD RH'!$A$2:$W$485,11,FALSE)),L189,"y")</f>
        <v>19</v>
      </c>
      <c r="I189" s="7" t="str">
        <f>IF(H189&lt;2,"&lt;2",IF(H189&lt;6,"2/5",IF(H189&lt;11,"6/10",IF(H189&lt;16,"11/15",IF(H189&lt;21,"16/20",IF(H189&lt;26,"21/25",IF(H189&gt;25,"26 et plus",FALSE)))))))</f>
        <v>16/20</v>
      </c>
      <c r="J189" s="1" t="s">
        <v>131</v>
      </c>
      <c r="K189" s="1">
        <f>IF($N$19:$N$585&lt;=3,1,IF($N$19:$N$585&lt;=6,2,IF($N$19:$N$585&lt;=9,3,IF($N$19:$N$585&gt;9,4,FALSE))))</f>
        <v>1</v>
      </c>
      <c r="L189" s="4">
        <v>42409</v>
      </c>
      <c r="M189" s="4">
        <v>42412</v>
      </c>
      <c r="N189" s="7">
        <f>MONTH(L189)</f>
        <v>2</v>
      </c>
      <c r="O189" s="7">
        <f>MONTH(M189)</f>
        <v>2</v>
      </c>
      <c r="P189" s="7">
        <f>IF(O189-N189=0,NETWORKDAYS(L189,M189,[1]Congés!$D$2:$D$26),NETWORKDAYS(L189,EOMONTH(L189,0),[1]Congés!$D$2:$D$26))</f>
        <v>4</v>
      </c>
      <c r="Q189" s="7">
        <f>IF(O189-N189=0,0,IF(O189-N189=1,NETWORKDAYS(L189,M189,[1]Congés!$D$2:$D$160)-P189,IF(O189-N189=2,NETWORKDAYS(L189,EOMONTH(L189,1),[1]Congés!$D$2:$D$160)-P189,IF(O189-N189=3,NETWORKDAYS(L189,EOMONTH(L189,1),[1]Congés!$D$2:$D$160)-P189))))</f>
        <v>0</v>
      </c>
      <c r="R189" s="7">
        <f>IF(O189-N189&lt;2,0,IF(O189-N189=2,NETWORKDAYS(L189,M189,[1]Congés!$D$2:$D$160)-Q189-P189,IF(O189-N189=3,NETWORKDAYS(L189,EOMONTH(L189,2),[1]Congés!$D$2:$D$160)-Q189-P189)))</f>
        <v>0</v>
      </c>
      <c r="S189" s="7">
        <f>IF(O189-N189&lt;3,0,NETWORKDAYS(L189,M189,[1]Congés!$D$2:$D$160)-R189-Q189-P189)</f>
        <v>0</v>
      </c>
      <c r="T189" s="7">
        <f>NETWORKDAYS(L189,M189,[1]Congés!C$2:C$160)</f>
        <v>4</v>
      </c>
      <c r="U189" t="s">
        <v>1</v>
      </c>
      <c r="V189" s="2">
        <v>42409</v>
      </c>
      <c r="W189" s="6" t="str">
        <f>IF(T189&lt;3,"1) 1 à 2 jours",IF(T189&lt;5,"2) 3 à 4 jours",IF(T189=5,"3) 5 jours",IF(T189&lt;=10,"4) 6 à 10 jours",IF(T189&gt;10,"5) plus de 10 jours")))))</f>
        <v>2) 3 à 4 jours</v>
      </c>
      <c r="X189" t="s">
        <v>10</v>
      </c>
      <c r="Z189" s="6">
        <f>M189-L189+1</f>
        <v>4</v>
      </c>
    </row>
    <row r="190" spans="1:26" x14ac:dyDescent="0.3">
      <c r="A190" s="1">
        <v>4233</v>
      </c>
      <c r="B190" s="8"/>
      <c r="C190" s="7" t="str">
        <f>VLOOKUP(A190,'[1]BDD RH'!$A$9:$W$453,16,FALSE)</f>
        <v>Barenia</v>
      </c>
      <c r="D190" s="7" t="str">
        <f>VLOOKUP(A190,'[1]BDD RH'!$A$9:$W$453,4,FALSE)</f>
        <v>t</v>
      </c>
      <c r="E190" s="7" t="str">
        <f>VLOOKUP(A190,'[1]BDD RH'!$A$9:$W$453,3,FALSE)</f>
        <v>F</v>
      </c>
      <c r="F190" s="7">
        <f>DATEDIF((VLOOKUP(A190,'[1]BDD RH'!$A$2:$W$485,7,FALSE)),L190,"y")</f>
        <v>37</v>
      </c>
      <c r="G190" s="7" t="str">
        <f>IF(F190&lt;=20,"&lt;=20",IF(F190&lt;=30,"21/30",IF(F190&lt;=40,"31/40",IF(F190&lt;=50,"41/50",IF(F190&lt;=60,"51/60",IF(F190&gt;60,"61 et plus",FALSE))))))</f>
        <v>31/40</v>
      </c>
      <c r="H190" s="7">
        <f>DATEDIF((VLOOKUP(A190,'[1]BDD RH'!$A$2:$W$485,11,FALSE)),L190,"y")</f>
        <v>19</v>
      </c>
      <c r="I190" s="7" t="str">
        <f>IF(H190&lt;2,"&lt;2",IF(H190&lt;6,"2/5",IF(H190&lt;11,"6/10",IF(H190&lt;16,"11/15",IF(H190&lt;21,"16/20",IF(H190&lt;26,"21/25",IF(H190&gt;25,"26 et plus",FALSE)))))))</f>
        <v>16/20</v>
      </c>
      <c r="J190" s="1" t="s">
        <v>131</v>
      </c>
      <c r="K190" s="1">
        <f>IF($N$19:$N$585&lt;=3,1,IF($N$19:$N$585&lt;=6,2,IF($N$19:$N$585&lt;=9,3,IF($N$19:$N$585&gt;9,4,FALSE))))</f>
        <v>1</v>
      </c>
      <c r="L190" s="4">
        <v>42413</v>
      </c>
      <c r="M190" s="4">
        <v>42416</v>
      </c>
      <c r="N190" s="7">
        <f>MONTH(L190)</f>
        <v>2</v>
      </c>
      <c r="O190" s="7">
        <f>MONTH(M190)</f>
        <v>2</v>
      </c>
      <c r="P190" s="7">
        <f>IF(O190-N190=0,NETWORKDAYS(L190,M190,[1]Congés!$D$2:$D$26),NETWORKDAYS(L190,EOMONTH(L190,0),[1]Congés!$D$2:$D$26))</f>
        <v>2</v>
      </c>
      <c r="Q190" s="7">
        <f>IF(O190-N190=0,0,IF(O190-N190=1,NETWORKDAYS(L190,M190,[1]Congés!$D$2:$D$160)-P190,IF(O190-N190=2,NETWORKDAYS(L190,EOMONTH(L190,1),[1]Congés!$D$2:$D$160)-P190,IF(O190-N190=3,NETWORKDAYS(L190,EOMONTH(L190,1),[1]Congés!$D$2:$D$160)-P190))))</f>
        <v>0</v>
      </c>
      <c r="R190" s="7">
        <f>IF(O190-N190&lt;2,0,IF(O190-N190=2,NETWORKDAYS(L190,M190,[1]Congés!$D$2:$D$160)-Q190-P190,IF(O190-N190=3,NETWORKDAYS(L190,EOMONTH(L190,2),[1]Congés!$D$2:$D$160)-Q190-P190)))</f>
        <v>0</v>
      </c>
      <c r="S190" s="7">
        <f>IF(O190-N190&lt;3,0,NETWORKDAYS(L190,M190,[1]Congés!$D$2:$D$160)-R190-Q190-P190)</f>
        <v>0</v>
      </c>
      <c r="T190" s="7">
        <f>NETWORKDAYS(L190,M190,[1]Congés!C$2:C$160)</f>
        <v>2</v>
      </c>
      <c r="U190" t="s">
        <v>1</v>
      </c>
      <c r="V190" s="2">
        <v>42409</v>
      </c>
      <c r="W190" s="6" t="str">
        <f>IF(T190&lt;3,"1) 1 à 2 jours",IF(T190&lt;5,"2) 3 à 4 jours",IF(T190=5,"3) 5 jours",IF(T190&lt;=10,"4) 6 à 10 jours",IF(T190&gt;10,"5) plus de 10 jours")))))</f>
        <v>1) 1 à 2 jours</v>
      </c>
      <c r="X190" t="s">
        <v>10</v>
      </c>
      <c r="Z190" s="6">
        <f>M190-L190+1</f>
        <v>4</v>
      </c>
    </row>
    <row r="191" spans="1:26" x14ac:dyDescent="0.3">
      <c r="A191" s="1">
        <v>4233</v>
      </c>
      <c r="B191" s="8"/>
      <c r="C191" s="7" t="str">
        <f>VLOOKUP(A191,'[1]BDD RH'!$A$9:$W$453,16,FALSE)</f>
        <v>Barenia</v>
      </c>
      <c r="D191" s="7" t="str">
        <f>VLOOKUP(A191,'[1]BDD RH'!$A$9:$W$453,4,FALSE)</f>
        <v>t</v>
      </c>
      <c r="E191" s="7" t="str">
        <f>VLOOKUP(A191,'[1]BDD RH'!$A$9:$W$453,3,FALSE)</f>
        <v>F</v>
      </c>
      <c r="F191" s="7">
        <f>DATEDIF((VLOOKUP(A191,'[1]BDD RH'!$A$2:$W$485,7,FALSE)),L191,"y")</f>
        <v>37</v>
      </c>
      <c r="G191" s="7" t="str">
        <f>IF(F191&lt;=20,"&lt;=20",IF(F191&lt;=30,"21/30",IF(F191&lt;=40,"31/40",IF(F191&lt;=50,"41/50",IF(F191&lt;=60,"51/60",IF(F191&gt;60,"61 et plus",FALSE))))))</f>
        <v>31/40</v>
      </c>
      <c r="H191" s="7">
        <f>DATEDIF((VLOOKUP(A191,'[1]BDD RH'!$A$2:$W$485,11,FALSE)),L191,"y")</f>
        <v>19</v>
      </c>
      <c r="I191" s="7" t="str">
        <f>IF(H191&lt;2,"&lt;2",IF(H191&lt;6,"2/5",IF(H191&lt;11,"6/10",IF(H191&lt;16,"11/15",IF(H191&lt;21,"16/20",IF(H191&lt;26,"21/25",IF(H191&gt;25,"26 et plus",FALSE)))))))</f>
        <v>16/20</v>
      </c>
      <c r="J191" s="1" t="s">
        <v>131</v>
      </c>
      <c r="K191" s="1">
        <f>IF($N$19:$N$585&lt;=3,1,IF($N$19:$N$585&lt;=6,2,IF($N$19:$N$585&lt;=9,3,IF($N$19:$N$585&gt;9,4,FALSE))))</f>
        <v>1</v>
      </c>
      <c r="L191" s="4">
        <v>42417</v>
      </c>
      <c r="M191" s="4">
        <v>42419</v>
      </c>
      <c r="N191" s="7">
        <f>MONTH(L191)</f>
        <v>2</v>
      </c>
      <c r="O191" s="7">
        <f>MONTH(M191)</f>
        <v>2</v>
      </c>
      <c r="P191" s="7">
        <f>IF(O191-N191=0,NETWORKDAYS(L191,M191,[1]Congés!$D$2:$D$26),NETWORKDAYS(L191,EOMONTH(L191,0),[1]Congés!$D$2:$D$26))</f>
        <v>3</v>
      </c>
      <c r="Q191" s="7">
        <f>IF(O191-N191=0,0,IF(O191-N191=1,NETWORKDAYS(L191,M191,[1]Congés!$D$2:$D$160)-P191,IF(O191-N191=2,NETWORKDAYS(L191,EOMONTH(L191,1),[1]Congés!$D$2:$D$160)-P191,IF(O191-N191=3,NETWORKDAYS(L191,EOMONTH(L191,1),[1]Congés!$D$2:$D$160)-P191))))</f>
        <v>0</v>
      </c>
      <c r="R191" s="7">
        <f>IF(O191-N191&lt;2,0,IF(O191-N191=2,NETWORKDAYS(L191,M191,[1]Congés!$D$2:$D$160)-Q191-P191,IF(O191-N191=3,NETWORKDAYS(L191,EOMONTH(L191,2),[1]Congés!$D$2:$D$160)-Q191-P191)))</f>
        <v>0</v>
      </c>
      <c r="S191" s="7">
        <f>IF(O191-N191&lt;3,0,NETWORKDAYS(L191,M191,[1]Congés!$D$2:$D$160)-R191-Q191-P191)</f>
        <v>0</v>
      </c>
      <c r="T191" s="7">
        <f>NETWORKDAYS(L191,M191,[1]Congés!C$2:C$160)</f>
        <v>3</v>
      </c>
      <c r="U191" t="s">
        <v>1</v>
      </c>
      <c r="V191" s="2">
        <v>42409</v>
      </c>
      <c r="W191" s="6" t="str">
        <f>IF(T191&lt;3,"1) 1 à 2 jours",IF(T191&lt;5,"2) 3 à 4 jours",IF(T191=5,"3) 5 jours",IF(T191&lt;=10,"4) 6 à 10 jours",IF(T191&gt;10,"5) plus de 10 jours")))))</f>
        <v>2) 3 à 4 jours</v>
      </c>
      <c r="X191" t="s">
        <v>0</v>
      </c>
      <c r="Z191" s="6">
        <f>M191-L191+1</f>
        <v>3</v>
      </c>
    </row>
    <row r="192" spans="1:26" x14ac:dyDescent="0.3">
      <c r="A192" s="1">
        <v>3249</v>
      </c>
      <c r="B192" s="8"/>
      <c r="C192" s="7" t="str">
        <f>VLOOKUP(A192,'[1]BDD RH'!$A$9:$W$453,16,FALSE)</f>
        <v>fjord</v>
      </c>
      <c r="D192" s="7" t="str">
        <f>VLOOKUP(A192,'[1]BDD RH'!$A$9:$W$453,4,FALSE)</f>
        <v>t</v>
      </c>
      <c r="E192" s="7" t="str">
        <f>VLOOKUP(A192,'[1]BDD RH'!$A$9:$W$453,3,FALSE)</f>
        <v>F</v>
      </c>
      <c r="F192" s="7">
        <f>DATEDIF((VLOOKUP(A192,'[1]BDD RH'!$A$2:$W$485,7,FALSE)),L192,"y")</f>
        <v>50</v>
      </c>
      <c r="G192" s="7" t="str">
        <f>IF(F192&lt;=20,"&lt;=20",IF(F192&lt;=30,"21/30",IF(F192&lt;=40,"31/40",IF(F192&lt;=50,"41/50",IF(F192&lt;=60,"51/60",IF(F192&gt;60,"61 et plus",FALSE))))))</f>
        <v>41/50</v>
      </c>
      <c r="H192" s="7">
        <f>DATEDIF((VLOOKUP(A192,'[1]BDD RH'!$A$2:$W$485,11,FALSE)),L192,"y")</f>
        <v>24</v>
      </c>
      <c r="I192" s="7" t="str">
        <f>IF(H192&lt;2,"&lt;2",IF(H192&lt;6,"2/5",IF(H192&lt;11,"6/10",IF(H192&lt;16,"11/15",IF(H192&lt;21,"16/20",IF(H192&lt;26,"21/25",IF(H192&gt;25,"26 et plus",FALSE)))))))</f>
        <v>21/25</v>
      </c>
      <c r="J192" s="1" t="s">
        <v>130</v>
      </c>
      <c r="K192" s="1">
        <f>IF($N$19:$N$585&lt;=3,1,IF($N$19:$N$585&lt;=6,2,IF($N$19:$N$585&lt;=9,3,IF($N$19:$N$585&gt;9,4,FALSE))))</f>
        <v>1</v>
      </c>
      <c r="L192" s="4">
        <v>42450</v>
      </c>
      <c r="M192" s="4">
        <v>42454</v>
      </c>
      <c r="N192" s="7">
        <f>MONTH(L192)</f>
        <v>3</v>
      </c>
      <c r="O192" s="7">
        <f>MONTH(M192)</f>
        <v>3</v>
      </c>
      <c r="P192" s="7">
        <f>IF(O192-N192=0,NETWORKDAYS(L192,M192,[1]Congés!$D$2:$D$26),NETWORKDAYS(L192,EOMONTH(L192,0),[1]Congés!$D$2:$D$26))</f>
        <v>5</v>
      </c>
      <c r="Q192" s="7">
        <f>IF(O192-N192=0,0,IF(O192-N192=1,NETWORKDAYS(L192,M192,[1]Congés!$D$2:$D$160)-P192,IF(O192-N192=2,NETWORKDAYS(L192,EOMONTH(L192,1),[1]Congés!$D$2:$D$160)-P192,IF(O192-N192=3,NETWORKDAYS(L192,EOMONTH(L192,1),[1]Congés!$D$2:$D$160)-P192))))</f>
        <v>0</v>
      </c>
      <c r="R192" s="7">
        <f>IF(O192-N192&lt;2,0,IF(O192-N192=2,NETWORKDAYS(L192,M192,[1]Congés!$D$2:$D$160)-Q192-P192,IF(O192-N192=3,NETWORKDAYS(L192,EOMONTH(L192,2),[1]Congés!$D$2:$D$160)-Q192-P192)))</f>
        <v>0</v>
      </c>
      <c r="S192" s="7">
        <f>IF(O192-N192&lt;3,0,NETWORKDAYS(L192,M192,[1]Congés!$D$2:$D$160)-R192-Q192-P192)</f>
        <v>0</v>
      </c>
      <c r="T192" s="7">
        <f>NETWORKDAYS(L192,M192,[1]Congés!C$2:C$160)</f>
        <v>5</v>
      </c>
      <c r="U192" t="s">
        <v>1</v>
      </c>
      <c r="W192" s="6" t="str">
        <f>IF(T192&lt;3,"1) 1 à 2 jours",IF(T192&lt;5,"2) 3 à 4 jours",IF(T192=5,"3) 5 jours",IF(T192&lt;=10,"4) 6 à 10 jours",IF(T192&gt;10,"5) plus de 10 jours")))))</f>
        <v>3) 5 jours</v>
      </c>
      <c r="X192" t="s">
        <v>0</v>
      </c>
      <c r="Z192" s="6">
        <f>M192-L192+1</f>
        <v>5</v>
      </c>
    </row>
    <row r="193" spans="1:27" x14ac:dyDescent="0.3">
      <c r="A193" s="1">
        <v>3944</v>
      </c>
      <c r="B193" s="8"/>
      <c r="C193" s="7" t="str">
        <f>VLOOKUP(A193,'[1]BDD RH'!$A$9:$W$453,16,FALSE)</f>
        <v>Gulliver</v>
      </c>
      <c r="D193" s="7" t="str">
        <f>VLOOKUP(A193,'[1]BDD RH'!$A$9:$W$453,4,FALSE)</f>
        <v>t</v>
      </c>
      <c r="E193" s="7" t="str">
        <f>VLOOKUP(A193,'[1]BDD RH'!$A$9:$W$453,3,FALSE)</f>
        <v>H</v>
      </c>
      <c r="F193" s="7">
        <f>DATEDIF((VLOOKUP(A193,'[1]BDD RH'!$A$2:$W$485,7,FALSE)),L193,"y")</f>
        <v>53</v>
      </c>
      <c r="G193" s="7" t="str">
        <f>IF(F193&lt;=20,"&lt;=20",IF(F193&lt;=30,"21/30",IF(F193&lt;=40,"31/40",IF(F193&lt;=50,"41/50",IF(F193&lt;=60,"51/60",IF(F193&gt;60,"61 et plus",FALSE))))))</f>
        <v>51/60</v>
      </c>
      <c r="H193" s="7">
        <f>DATEDIF((VLOOKUP(A193,'[1]BDD RH'!$A$2:$W$485,11,FALSE)),L193,"y")</f>
        <v>23</v>
      </c>
      <c r="I193" s="7" t="str">
        <f>IF(H193&lt;2,"&lt;2",IF(H193&lt;6,"2/5",IF(H193&lt;11,"6/10",IF(H193&lt;16,"11/15",IF(H193&lt;21,"16/20",IF(H193&lt;26,"21/25",IF(H193&gt;25,"26 et plus",FALSE)))))))</f>
        <v>21/25</v>
      </c>
      <c r="J193" s="1" t="s">
        <v>129</v>
      </c>
      <c r="K193" s="1">
        <f>IF($N$19:$N$585&lt;=3,1,IF($N$19:$N$585&lt;=6,2,IF($N$19:$N$585&lt;=9,3,IF($N$19:$N$585&gt;9,4,FALSE))))</f>
        <v>1</v>
      </c>
      <c r="L193" s="4">
        <v>42430</v>
      </c>
      <c r="M193" s="4">
        <v>42433</v>
      </c>
      <c r="N193" s="7">
        <f>MONTH(L193)</f>
        <v>3</v>
      </c>
      <c r="O193" s="7">
        <f>MONTH(M193)</f>
        <v>3</v>
      </c>
      <c r="P193" s="7">
        <f>IF(O193-N193=0,NETWORKDAYS(L193,M193,[1]Congés!$D$2:$D$26),NETWORKDAYS(L193,EOMONTH(L193,0),[1]Congés!$D$2:$D$26))</f>
        <v>4</v>
      </c>
      <c r="Q193" s="7">
        <f>IF(O193-N193=0,0,IF(O193-N193=1,NETWORKDAYS(L193,M193,[1]Congés!$D$2:$D$160)-P193,IF(O193-N193=2,NETWORKDAYS(L193,EOMONTH(L193,1),[1]Congés!$D$2:$D$160)-P193,IF(O193-N193=3,NETWORKDAYS(L193,EOMONTH(L193,1),[1]Congés!$D$2:$D$160)-P193))))</f>
        <v>0</v>
      </c>
      <c r="R193" s="7">
        <f>IF(O193-N193&lt;2,0,IF(O193-N193=2,NETWORKDAYS(L193,M193,[1]Congés!$D$2:$D$160)-Q193-P193,IF(O193-N193=3,NETWORKDAYS(L193,EOMONTH(L193,2),[1]Congés!$D$2:$D$160)-Q193-P193)))</f>
        <v>0</v>
      </c>
      <c r="S193" s="7">
        <f>IF(O193-N193&lt;3,0,NETWORKDAYS(L193,M193,[1]Congés!$D$2:$D$160)-R193-Q193-P193)</f>
        <v>0</v>
      </c>
      <c r="T193" s="7">
        <f>NETWORKDAYS(L193,M193,[1]Congés!C$2:C$160)</f>
        <v>4</v>
      </c>
      <c r="U193" t="s">
        <v>1</v>
      </c>
      <c r="W193" s="6" t="str">
        <f>IF(T193&lt;3,"1) 1 à 2 jours",IF(T193&lt;5,"2) 3 à 4 jours",IF(T193=5,"3) 5 jours",IF(T193&lt;=10,"4) 6 à 10 jours",IF(T193&gt;10,"5) plus de 10 jours")))))</f>
        <v>2) 3 à 4 jours</v>
      </c>
      <c r="X193" t="s">
        <v>0</v>
      </c>
      <c r="Z193" s="6">
        <f>M193-L193+1</f>
        <v>4</v>
      </c>
    </row>
    <row r="194" spans="1:27" x14ac:dyDescent="0.3">
      <c r="A194" s="1">
        <v>3944</v>
      </c>
      <c r="B194" s="8"/>
      <c r="C194" s="7" t="str">
        <f>VLOOKUP(A194,'[1]BDD RH'!$A$9:$W$453,16,FALSE)</f>
        <v>Gulliver</v>
      </c>
      <c r="D194" s="7" t="str">
        <f>VLOOKUP(A194,'[1]BDD RH'!$A$9:$W$453,4,FALSE)</f>
        <v>t</v>
      </c>
      <c r="E194" s="7" t="str">
        <f>VLOOKUP(A194,'[1]BDD RH'!$A$9:$W$453,3,FALSE)</f>
        <v>H</v>
      </c>
      <c r="F194" s="7">
        <f>DATEDIF((VLOOKUP(A194,'[1]BDD RH'!$A$2:$W$485,7,FALSE)),L194,"y")</f>
        <v>54</v>
      </c>
      <c r="G194" s="7" t="str">
        <f>IF(F194&lt;=20,"&lt;=20",IF(F194&lt;=30,"21/30",IF(F194&lt;=40,"31/40",IF(F194&lt;=50,"41/50",IF(F194&lt;=60,"51/60",IF(F194&gt;60,"61 et plus",FALSE))))))</f>
        <v>51/60</v>
      </c>
      <c r="H194" s="7">
        <f>DATEDIF((VLOOKUP(A194,'[1]BDD RH'!$A$2:$W$485,11,FALSE)),L194,"y")</f>
        <v>23</v>
      </c>
      <c r="I194" s="7" t="str">
        <f>IF(H194&lt;2,"&lt;2",IF(H194&lt;6,"2/5",IF(H194&lt;11,"6/10",IF(H194&lt;16,"11/15",IF(H194&lt;21,"16/20",IF(H194&lt;26,"21/25",IF(H194&gt;25,"26 et plus",FALSE)))))))</f>
        <v>21/25</v>
      </c>
      <c r="J194" s="1" t="s">
        <v>128</v>
      </c>
      <c r="K194" s="1">
        <f>IF($N$19:$N$585&lt;=3,1,IF($N$19:$N$585&lt;=6,2,IF($N$19:$N$585&lt;=9,3,IF($N$19:$N$585&gt;9,4,FALSE))))</f>
        <v>2</v>
      </c>
      <c r="L194" s="4">
        <v>42473</v>
      </c>
      <c r="M194" s="4">
        <v>42474</v>
      </c>
      <c r="N194" s="7">
        <f>MONTH(L194)</f>
        <v>4</v>
      </c>
      <c r="O194" s="7">
        <f>MONTH(M194)</f>
        <v>4</v>
      </c>
      <c r="P194" s="7">
        <f>IF(O194-N194=0,NETWORKDAYS(L194,M194,[1]Congés!$D$2:$D$26),NETWORKDAYS(L194,EOMONTH(L194,0),[1]Congés!$D$2:$D$26))</f>
        <v>2</v>
      </c>
      <c r="Q194" s="7">
        <f>IF(O194-N194=0,0,IF(O194-N194=1,NETWORKDAYS(L194,M194,[1]Congés!$D$2:$D$160)-P194,IF(O194-N194=2,NETWORKDAYS(L194,EOMONTH(L194,1),[1]Congés!$D$2:$D$160)-P194,IF(O194-N194=3,NETWORKDAYS(L194,EOMONTH(L194,1),[1]Congés!$D$2:$D$160)-P194))))</f>
        <v>0</v>
      </c>
      <c r="R194" s="7">
        <f>IF(O194-N194&lt;2,0,IF(O194-N194=2,NETWORKDAYS(L194,M194,[1]Congés!$D$2:$D$160)-Q194-P194,IF(O194-N194=3,NETWORKDAYS(L194,EOMONTH(L194,2),[1]Congés!$D$2:$D$160)-Q194-P194)))</f>
        <v>0</v>
      </c>
      <c r="S194" s="7">
        <f>IF(O194-N194&lt;3,0,NETWORKDAYS(L194,M194,[1]Congés!$D$2:$D$160)-R194-Q194-P194)</f>
        <v>0</v>
      </c>
      <c r="T194" s="7">
        <f>NETWORKDAYS(L194,M194,[1]Congés!C$2:C$160)</f>
        <v>2</v>
      </c>
      <c r="U194" t="s">
        <v>1</v>
      </c>
      <c r="W194" s="6" t="str">
        <f>IF(T194&lt;3,"1) 1 à 2 jours",IF(T194&lt;5,"2) 3 à 4 jours",IF(T194=5,"3) 5 jours",IF(T194&lt;=10,"4) 6 à 10 jours",IF(T194&gt;10,"5) plus de 10 jours")))))</f>
        <v>1) 1 à 2 jours</v>
      </c>
      <c r="X194" t="s">
        <v>0</v>
      </c>
      <c r="Z194" s="6">
        <f>M194-L194+1</f>
        <v>2</v>
      </c>
    </row>
    <row r="195" spans="1:27" x14ac:dyDescent="0.3">
      <c r="A195" s="1">
        <v>3784</v>
      </c>
      <c r="B195" s="8"/>
      <c r="C195" s="7" t="str">
        <f>VLOOKUP(A195,'[1]BDD RH'!$A$9:$W$453,16,FALSE)</f>
        <v>Chamonix</v>
      </c>
      <c r="D195" s="7" t="str">
        <f>VLOOKUP(A195,'[1]BDD RH'!$A$9:$W$453,4,FALSE)</f>
        <v>t</v>
      </c>
      <c r="E195" s="7" t="str">
        <f>VLOOKUP(A195,'[1]BDD RH'!$A$9:$W$453,3,FALSE)</f>
        <v>F</v>
      </c>
      <c r="F195" s="7">
        <f>DATEDIF((VLOOKUP(A195,'[1]BDD RH'!$A$2:$W$485,7,FALSE)),L195,"y")</f>
        <v>48</v>
      </c>
      <c r="G195" s="7" t="str">
        <f>IF(F195&lt;=20,"&lt;=20",IF(F195&lt;=30,"21/30",IF(F195&lt;=40,"31/40",IF(F195&lt;=50,"41/50",IF(F195&lt;=60,"51/60",IF(F195&gt;60,"61 et plus",FALSE))))))</f>
        <v>41/50</v>
      </c>
      <c r="H195" s="7">
        <f>DATEDIF((VLOOKUP(A195,'[1]BDD RH'!$A$2:$W$485,11,FALSE)),L195,"y")</f>
        <v>25</v>
      </c>
      <c r="I195" s="7" t="str">
        <f>IF(H195&lt;2,"&lt;2",IF(H195&lt;6,"2/5",IF(H195&lt;11,"6/10",IF(H195&lt;16,"11/15",IF(H195&lt;21,"16/20",IF(H195&lt;26,"21/25",IF(H195&gt;25,"26 et plus",FALSE)))))))</f>
        <v>21/25</v>
      </c>
      <c r="K195" s="1">
        <f>IF($N$19:$N$585&lt;=3,1,IF($N$19:$N$585&lt;=6,2,IF($N$19:$N$585&lt;=9,3,IF($N$19:$N$585&gt;9,4,FALSE))))</f>
        <v>1</v>
      </c>
      <c r="L195" s="4">
        <v>42370</v>
      </c>
      <c r="M195" s="4">
        <v>42460</v>
      </c>
      <c r="N195" s="7">
        <f>MONTH(L195)</f>
        <v>1</v>
      </c>
      <c r="O195" s="7">
        <f>MONTH(M195)</f>
        <v>3</v>
      </c>
      <c r="P195" s="7">
        <f>IF(O195-N195=0,NETWORKDAYS(L195,M195,[1]Congés!$D$2:$D$26),NETWORKDAYS(L195,EOMONTH(L195,0),[1]Congés!$D$2:$D$26))</f>
        <v>21</v>
      </c>
      <c r="Q195" s="7">
        <f>IF(O195-N195=0,0,IF(O195-N195=1,NETWORKDAYS(L195,M195,[1]Congés!$D$2:$D$160)-P195,IF(O195-N195=2,NETWORKDAYS(L195,EOMONTH(L195,1),[1]Congés!$D$2:$D$160)-P195,IF(O195-N195=3,NETWORKDAYS(L195,EOMONTH(L195,1),[1]Congés!$D$2:$D$160)-P195))))</f>
        <v>21</v>
      </c>
      <c r="R195" s="7">
        <f>IF(O195-N195&lt;2,0,IF(O195-N195=2,NETWORKDAYS(L195,M195,[1]Congés!$D$2:$D$160)-Q195-P195,IF(O195-N195=3,NETWORKDAYS(L195,EOMONTH(L195,2),[1]Congés!$D$2:$D$160)-Q195-P195)))</f>
        <v>23</v>
      </c>
      <c r="S195" s="7">
        <f>IF(O195-N195&lt;3,0,NETWORKDAYS(L195,M195,[1]Congés!$D$2:$D$160)-R195-Q195-P195)</f>
        <v>0</v>
      </c>
      <c r="T195" s="7">
        <f>NETWORKDAYS(L195,M195,[1]Congés!C$2:C$160)</f>
        <v>63</v>
      </c>
      <c r="U195" t="s">
        <v>14</v>
      </c>
      <c r="V195" s="2">
        <v>42370</v>
      </c>
      <c r="W195" s="6" t="str">
        <f>IF(T195&lt;3,"1) 1 à 2 jours",IF(T195&lt;5,"2) 3 à 4 jours",IF(T195=5,"3) 5 jours",IF(T195&lt;=10,"4) 6 à 10 jours",IF(T195&gt;10,"5) plus de 10 jours")))))</f>
        <v>5) plus de 10 jours</v>
      </c>
      <c r="X195" s="1" t="s">
        <v>10</v>
      </c>
      <c r="Y195" s="1"/>
      <c r="Z195" s="6">
        <f>M195-L195+1</f>
        <v>91</v>
      </c>
    </row>
    <row r="196" spans="1:27" x14ac:dyDescent="0.3">
      <c r="A196" s="12">
        <v>3784</v>
      </c>
      <c r="B196" s="15"/>
      <c r="C196" s="13" t="str">
        <f>VLOOKUP(A196,'[1]BDD RH'!$A$9:$W$453,16,FALSE)</f>
        <v>Chamonix</v>
      </c>
      <c r="D196" s="13" t="str">
        <f>VLOOKUP(A196,'[1]BDD RH'!$A$9:$W$453,4,FALSE)</f>
        <v>t</v>
      </c>
      <c r="E196" s="13" t="str">
        <f>VLOOKUP(A196,'[1]BDD RH'!$A$9:$W$453,3,FALSE)</f>
        <v>F</v>
      </c>
      <c r="F196" s="13">
        <f>DATEDIF((VLOOKUP(A196,'[1]BDD RH'!$A$2:$W$485,7,FALSE)),L196,"y")</f>
        <v>48</v>
      </c>
      <c r="G196" s="13" t="str">
        <f>IF(F196&lt;=20,"&lt;=20",IF(F196&lt;=30,"21/30",IF(F196&lt;=40,"31/40",IF(F196&lt;=50,"41/50",IF(F196&lt;=60,"51/60",IF(F196&gt;60,"61 et plus",FALSE))))))</f>
        <v>41/50</v>
      </c>
      <c r="H196" s="13">
        <f>DATEDIF((VLOOKUP(A196,'[1]BDD RH'!$A$2:$W$485,11,FALSE)),L196,"y")</f>
        <v>25</v>
      </c>
      <c r="I196" s="13" t="str">
        <f>IF(H196&lt;2,"&lt;2",IF(H196&lt;6,"2/5",IF(H196&lt;11,"6/10",IF(H196&lt;16,"11/15",IF(H196&lt;21,"16/20",IF(H196&lt;26,"21/25",IF(H196&gt;25,"26 et plus",FALSE)))))))</f>
        <v>21/25</v>
      </c>
      <c r="J196" s="12" t="s">
        <v>127</v>
      </c>
      <c r="K196" s="1">
        <f>IF($N$19:$N$585&lt;=3,1,IF($N$19:$N$585&lt;=6,2,IF($N$19:$N$585&lt;=9,3,IF($N$19:$N$585&gt;9,4,FALSE))))</f>
        <v>1</v>
      </c>
      <c r="L196" s="14">
        <v>42370</v>
      </c>
      <c r="M196" s="14">
        <v>42372</v>
      </c>
      <c r="N196" s="13">
        <f>MONTH(L196)</f>
        <v>1</v>
      </c>
      <c r="O196" s="13">
        <f>MONTH(M196)</f>
        <v>1</v>
      </c>
      <c r="P196" s="13">
        <f>IF(O196-N196=0,NETWORKDAYS(L196,M196,[1]Congés!$D$2:$D$26),NETWORKDAYS(L196,EOMONTH(L196,0),[1]Congés!$D$2:$D$26))</f>
        <v>1</v>
      </c>
      <c r="Q196" s="13">
        <f>IF(O196-N196=0,0,IF(O196-N196=1,NETWORKDAYS(L196,M196,[1]Congés!$D$2:$D$160)-P196,IF(O196-N196=2,NETWORKDAYS(L196,EOMONTH(L196,1),[1]Congés!$D$2:$D$160)-P196,IF(O196-N196=3,NETWORKDAYS(L196,EOMONTH(L196,1),[1]Congés!$D$2:$D$160)-P196))))</f>
        <v>0</v>
      </c>
      <c r="R196" s="13">
        <f>IF(O196-N196&lt;2,0,IF(O196-N196=2,NETWORKDAYS(L196,M196,[1]Congés!$D$2:$D$160)-Q196-P196,IF(O196-N196=3,NETWORKDAYS(L196,EOMONTH(L196,2),[1]Congés!$D$2:$D$160)-Q196-P196)))</f>
        <v>0</v>
      </c>
      <c r="S196" s="13">
        <f>IF(O196-N196&lt;3,0,NETWORKDAYS(L196,M196,[1]Congés!$D$2:$D$160)-R196-Q196-P196)</f>
        <v>0</v>
      </c>
      <c r="T196" s="13">
        <f>NETWORKDAYS(L196,M196,[1]Congés!C$2:C$160)</f>
        <v>0</v>
      </c>
      <c r="U196" s="12" t="s">
        <v>1</v>
      </c>
      <c r="V196" s="11">
        <v>42324</v>
      </c>
      <c r="W196" s="10" t="str">
        <f>IF(T196&lt;3,"1) 1 à 2 jours",IF(T196&lt;5,"2) 3 à 4 jours",IF(T196=5,"3) 5 jours",IF(T196&lt;=10,"4) 6 à 10 jours",IF(T196&gt;10,"5) plus de 10 jours")))))</f>
        <v>1) 1 à 2 jours</v>
      </c>
      <c r="X196" t="s">
        <v>57</v>
      </c>
      <c r="Y196" s="20">
        <v>42402</v>
      </c>
      <c r="Z196" s="10">
        <f>M196-L196+1</f>
        <v>3</v>
      </c>
      <c r="AA196" s="9"/>
    </row>
    <row r="197" spans="1:27" x14ac:dyDescent="0.3">
      <c r="A197" s="12">
        <v>3784</v>
      </c>
      <c r="B197" s="15"/>
      <c r="C197" s="13" t="str">
        <f>VLOOKUP(A197,'[1]BDD RH'!$A$9:$W$453,16,FALSE)</f>
        <v>Chamonix</v>
      </c>
      <c r="D197" s="13" t="str">
        <f>VLOOKUP(A197,'[1]BDD RH'!$A$9:$W$453,4,FALSE)</f>
        <v>t</v>
      </c>
      <c r="E197" s="13" t="str">
        <f>VLOOKUP(A197,'[1]BDD RH'!$A$9:$W$453,3,FALSE)</f>
        <v>F</v>
      </c>
      <c r="F197" s="13">
        <f>DATEDIF((VLOOKUP(A197,'[1]BDD RH'!$A$2:$W$485,7,FALSE)),L197,"y")</f>
        <v>48</v>
      </c>
      <c r="G197" s="13" t="str">
        <f>IF(F197&lt;=20,"&lt;=20",IF(F197&lt;=30,"21/30",IF(F197&lt;=40,"31/40",IF(F197&lt;=50,"41/50",IF(F197&lt;=60,"51/60",IF(F197&gt;60,"61 et plus",FALSE))))))</f>
        <v>41/50</v>
      </c>
      <c r="H197" s="13">
        <f>DATEDIF((VLOOKUP(A197,'[1]BDD RH'!$A$2:$W$485,11,FALSE)),L197,"y")</f>
        <v>25</v>
      </c>
      <c r="I197" s="13" t="str">
        <f>IF(H197&lt;2,"&lt;2",IF(H197&lt;6,"2/5",IF(H197&lt;11,"6/10",IF(H197&lt;16,"11/15",IF(H197&lt;21,"16/20",IF(H197&lt;26,"21/25",IF(H197&gt;25,"26 et plus",FALSE)))))))</f>
        <v>21/25</v>
      </c>
      <c r="J197" s="12"/>
      <c r="K197" s="1">
        <f>IF($N$19:$N$585&lt;=3,1,IF($N$19:$N$585&lt;=6,2,IF($N$19:$N$585&lt;=9,3,IF($N$19:$N$585&gt;9,4,FALSE))))</f>
        <v>2</v>
      </c>
      <c r="L197" s="14">
        <v>42461</v>
      </c>
      <c r="M197" s="14">
        <v>42551</v>
      </c>
      <c r="N197" s="13">
        <f>MONTH(L197)</f>
        <v>4</v>
      </c>
      <c r="O197" s="13">
        <f>MONTH(M197)</f>
        <v>6</v>
      </c>
      <c r="P197" s="13">
        <f>IF(O197-N197=0,NETWORKDAYS(L197,M197,[1]Congés!$D$2:$D$26),NETWORKDAYS(L197,EOMONTH(L197,0),[1]Congés!$D$2:$D$26))</f>
        <v>21</v>
      </c>
      <c r="Q197" s="13">
        <f>IF(O197-N197=0,0,IF(O197-N197=1,NETWORKDAYS(L197,M197,[1]Congés!$D$2:$D$160)-P197,IF(O197-N197=2,NETWORKDAYS(L197,EOMONTH(L197,1),[1]Congés!$D$2:$D$160)-P197,IF(O197-N197=3,NETWORKDAYS(L197,EOMONTH(L197,1),[1]Congés!$D$2:$D$160)-P197))))</f>
        <v>22</v>
      </c>
      <c r="R197" s="13">
        <f>IF(O197-N197&lt;2,0,IF(O197-N197=2,NETWORKDAYS(L197,M197,[1]Congés!$D$2:$D$160)-Q197-P197,IF(O197-N197=3,NETWORKDAYS(L197,EOMONTH(L197,2),[1]Congés!$D$2:$D$160)-Q197-P197)))</f>
        <v>22</v>
      </c>
      <c r="S197" s="13">
        <f>IF(O197-N197&lt;3,0,NETWORKDAYS(L197,M197,[1]Congés!$D$2:$D$160)-R197-Q197-P197)</f>
        <v>0</v>
      </c>
      <c r="T197" s="13">
        <f>NETWORKDAYS(L197,M197,[1]Congés!C$2:C$160)</f>
        <v>62</v>
      </c>
      <c r="U197" s="12" t="s">
        <v>14</v>
      </c>
      <c r="V197" s="11">
        <v>42370</v>
      </c>
      <c r="W197" s="10" t="str">
        <f>IF(T197&lt;3,"1) 1 à 2 jours",IF(T197&lt;5,"2) 3 à 4 jours",IF(T197=5,"3) 5 jours",IF(T197&lt;=10,"4) 6 à 10 jours",IF(T197&gt;10,"5) plus de 10 jours")))))</f>
        <v>5) plus de 10 jours</v>
      </c>
      <c r="X197" t="s">
        <v>13</v>
      </c>
      <c r="Y197" s="20"/>
      <c r="Z197" s="10">
        <f>M197-L197+1</f>
        <v>91</v>
      </c>
      <c r="AA197" s="9"/>
    </row>
    <row r="198" spans="1:27" x14ac:dyDescent="0.3">
      <c r="A198" s="12">
        <v>15782</v>
      </c>
      <c r="B198" s="15"/>
      <c r="C198" s="13" t="str">
        <f>VLOOKUP(A198,'[1]BDD RH'!$A$9:$W$453,16,FALSE)</f>
        <v>Tosca</v>
      </c>
      <c r="D198" s="13" t="str">
        <f>VLOOKUP(A198,'[1]BDD RH'!$A$9:$W$453,4,FALSE)</f>
        <v>c</v>
      </c>
      <c r="E198" s="13" t="str">
        <f>VLOOKUP(A198,'[1]BDD RH'!$A$9:$W$453,3,FALSE)</f>
        <v>H</v>
      </c>
      <c r="F198" s="13">
        <f>DATEDIF((VLOOKUP(A198,'[1]BDD RH'!$A$2:$W$485,7,FALSE)),L198,"y")</f>
        <v>40</v>
      </c>
      <c r="G198" s="13" t="str">
        <f>IF(F198&lt;=20,"&lt;=20",IF(F198&lt;=30,"21/30",IF(F198&lt;=40,"31/40",IF(F198&lt;=50,"41/50",IF(F198&lt;=60,"51/60",IF(F198&gt;60,"61 et plus",FALSE))))))</f>
        <v>31/40</v>
      </c>
      <c r="H198" s="13">
        <f>DATEDIF((VLOOKUP(A198,'[1]BDD RH'!$A$2:$W$485,11,FALSE)),L198,"y")</f>
        <v>11</v>
      </c>
      <c r="I198" s="13" t="str">
        <f>IF(H198&lt;2,"&lt;2",IF(H198&lt;6,"2/5",IF(H198&lt;11,"6/10",IF(H198&lt;16,"11/15",IF(H198&lt;21,"16/20",IF(H198&lt;26,"21/25",IF(H198&gt;25,"26 et plus",FALSE)))))))</f>
        <v>11/15</v>
      </c>
      <c r="J198" s="12" t="s">
        <v>126</v>
      </c>
      <c r="K198" s="1">
        <f>IF($N$19:$N$585&lt;=3,1,IF($N$19:$N$585&lt;=6,2,IF($N$19:$N$585&lt;=9,3,IF($N$19:$N$585&gt;9,4,FALSE))))</f>
        <v>2</v>
      </c>
      <c r="L198" s="14">
        <v>42478</v>
      </c>
      <c r="M198" s="14">
        <v>42482</v>
      </c>
      <c r="N198" s="13">
        <f>MONTH(L198)</f>
        <v>4</v>
      </c>
      <c r="O198" s="13">
        <f>MONTH(M198)</f>
        <v>4</v>
      </c>
      <c r="P198" s="13">
        <f>IF(O198-N198=0,NETWORKDAYS(L198,M198,[1]Congés!$D$2:$D$26),NETWORKDAYS(L198,EOMONTH(L198,0),[1]Congés!$D$2:$D$26))</f>
        <v>5</v>
      </c>
      <c r="Q198" s="13">
        <f>IF(O198-N198=0,0,IF(O198-N198=1,NETWORKDAYS(L198,M198,[1]Congés!$D$2:$D$160)-P198,IF(O198-N198=2,NETWORKDAYS(L198,EOMONTH(L198,1),[1]Congés!$D$2:$D$160)-P198,IF(O198-N198=3,NETWORKDAYS(L198,EOMONTH(L198,1),[1]Congés!$D$2:$D$160)-P198))))</f>
        <v>0</v>
      </c>
      <c r="R198" s="13">
        <f>IF(O198-N198&lt;2,0,IF(O198-N198=2,NETWORKDAYS(L198,M198,[1]Congés!$D$2:$D$160)-Q198-P198,IF(O198-N198=3,NETWORKDAYS(L198,EOMONTH(L198,2),[1]Congés!$D$2:$D$160)-Q198-P198)))</f>
        <v>0</v>
      </c>
      <c r="S198" s="13">
        <f>IF(O198-N198&lt;3,0,NETWORKDAYS(L198,M198,[1]Congés!$D$2:$D$160)-R198-Q198-P198)</f>
        <v>0</v>
      </c>
      <c r="T198" s="13">
        <f>NETWORKDAYS(L198,M198,[1]Congés!C$2:C$160)</f>
        <v>5</v>
      </c>
      <c r="U198" s="12" t="s">
        <v>1</v>
      </c>
      <c r="V198" s="11">
        <v>42478</v>
      </c>
      <c r="W198" s="10" t="str">
        <f>IF(T198&lt;3,"1) 1 à 2 jours",IF(T198&lt;5,"2) 3 à 4 jours",IF(T198=5,"3) 5 jours",IF(T198&lt;=10,"4) 6 à 10 jours",IF(T198&gt;10,"5) plus de 10 jours")))))</f>
        <v>3) 5 jours</v>
      </c>
      <c r="X198" t="s">
        <v>10</v>
      </c>
      <c r="Y198" s="20"/>
      <c r="Z198" s="10">
        <f>M198-L198+1</f>
        <v>5</v>
      </c>
      <c r="AA198" s="9"/>
    </row>
    <row r="199" spans="1:27" x14ac:dyDescent="0.3">
      <c r="A199" s="12">
        <v>15782</v>
      </c>
      <c r="B199" s="15"/>
      <c r="C199" s="13" t="str">
        <f>VLOOKUP(A199,'[1]BDD RH'!$A$9:$W$453,16,FALSE)</f>
        <v>Tosca</v>
      </c>
      <c r="D199" s="13" t="str">
        <f>VLOOKUP(A199,'[1]BDD RH'!$A$9:$W$453,4,FALSE)</f>
        <v>c</v>
      </c>
      <c r="E199" s="13" t="str">
        <f>VLOOKUP(A199,'[1]BDD RH'!$A$9:$W$453,3,FALSE)</f>
        <v>H</v>
      </c>
      <c r="F199" s="13">
        <f>DATEDIF((VLOOKUP(A199,'[1]BDD RH'!$A$2:$W$485,7,FALSE)),L199,"y")</f>
        <v>40</v>
      </c>
      <c r="G199" s="13" t="str">
        <f>IF(F199&lt;=20,"&lt;=20",IF(F199&lt;=30,"21/30",IF(F199&lt;=40,"31/40",IF(F199&lt;=50,"41/50",IF(F199&lt;=60,"51/60",IF(F199&gt;60,"61 et plus",FALSE))))))</f>
        <v>31/40</v>
      </c>
      <c r="H199" s="13">
        <f>DATEDIF((VLOOKUP(A199,'[1]BDD RH'!$A$2:$W$485,11,FALSE)),L199,"y")</f>
        <v>11</v>
      </c>
      <c r="I199" s="13" t="str">
        <f>IF(H199&lt;2,"&lt;2",IF(H199&lt;6,"2/5",IF(H199&lt;11,"6/10",IF(H199&lt;16,"11/15",IF(H199&lt;21,"16/20",IF(H199&lt;26,"21/25",IF(H199&gt;25,"26 et plus",FALSE)))))))</f>
        <v>11/15</v>
      </c>
      <c r="J199" s="12" t="s">
        <v>126</v>
      </c>
      <c r="K199" s="1">
        <f>IF($N$19:$N$585&lt;=3,1,IF($N$19:$N$585&lt;=6,2,IF($N$19:$N$585&lt;=9,3,IF($N$19:$N$585&gt;9,4,FALSE))))</f>
        <v>2</v>
      </c>
      <c r="L199" s="14">
        <v>42485</v>
      </c>
      <c r="M199" s="14">
        <v>42489</v>
      </c>
      <c r="N199" s="13">
        <f>MONTH(L199)</f>
        <v>4</v>
      </c>
      <c r="O199" s="13">
        <f>MONTH(M199)</f>
        <v>4</v>
      </c>
      <c r="P199" s="13">
        <f>IF(O199-N199=0,NETWORKDAYS(L199,M199,[1]Congés!$D$2:$D$26),NETWORKDAYS(L199,EOMONTH(L199,0),[1]Congés!$D$2:$D$26))</f>
        <v>5</v>
      </c>
      <c r="Q199" s="13">
        <f>IF(O199-N199=0,0,IF(O199-N199=1,NETWORKDAYS(L199,M199,[1]Congés!$D$2:$D$160)-P199,IF(O199-N199=2,NETWORKDAYS(L199,EOMONTH(L199,1),[1]Congés!$D$2:$D$160)-P199,IF(O199-N199=3,NETWORKDAYS(L199,EOMONTH(L199,1),[1]Congés!$D$2:$D$160)-P199))))</f>
        <v>0</v>
      </c>
      <c r="R199" s="13">
        <f>IF(O199-N199&lt;2,0,IF(O199-N199=2,NETWORKDAYS(L199,M199,[1]Congés!$D$2:$D$160)-Q199-P199,IF(O199-N199=3,NETWORKDAYS(L199,EOMONTH(L199,2),[1]Congés!$D$2:$D$160)-Q199-P199)))</f>
        <v>0</v>
      </c>
      <c r="S199" s="13">
        <f>IF(O199-N199&lt;3,0,NETWORKDAYS(L199,M199,[1]Congés!$D$2:$D$160)-R199-Q199-P199)</f>
        <v>0</v>
      </c>
      <c r="T199" s="13">
        <f>NETWORKDAYS(L199,M199,[1]Congés!C$2:C$160)</f>
        <v>5</v>
      </c>
      <c r="U199" s="12" t="s">
        <v>1</v>
      </c>
      <c r="V199" s="11">
        <v>42478</v>
      </c>
      <c r="W199" s="10" t="str">
        <f>IF(T199&lt;3,"1) 1 à 2 jours",IF(T199&lt;5,"2) 3 à 4 jours",IF(T199=5,"3) 5 jours",IF(T199&lt;=10,"4) 6 à 10 jours",IF(T199&gt;10,"5) plus de 10 jours")))))</f>
        <v>3) 5 jours</v>
      </c>
      <c r="X199" t="s">
        <v>0</v>
      </c>
      <c r="Y199" s="20"/>
      <c r="Z199" s="10">
        <f>M199-L199+1</f>
        <v>5</v>
      </c>
      <c r="AA199" s="9"/>
    </row>
    <row r="200" spans="1:27" x14ac:dyDescent="0.3">
      <c r="A200" s="1">
        <v>3290</v>
      </c>
      <c r="B200" s="8"/>
      <c r="C200" s="7" t="str">
        <f>VLOOKUP(A200,'[1]BDD RH'!$A$9:$W$453,16,FALSE)</f>
        <v>Barenia</v>
      </c>
      <c r="D200" s="7" t="str">
        <f>VLOOKUP(A200,'[1]BDD RH'!$A$9:$W$453,4,FALSE)</f>
        <v>t</v>
      </c>
      <c r="E200" s="7" t="str">
        <f>VLOOKUP(A200,'[1]BDD RH'!$A$9:$W$453,3,FALSE)</f>
        <v>F</v>
      </c>
      <c r="F200" s="7">
        <f>DATEDIF((VLOOKUP(A200,'[1]BDD RH'!$A$2:$W$485,7,FALSE)),L200,"y")</f>
        <v>41</v>
      </c>
      <c r="G200" s="7" t="str">
        <f>IF(F200&lt;=20,"&lt;=20",IF(F200&lt;=30,"21/30",IF(F200&lt;=40,"31/40",IF(F200&lt;=50,"41/50",IF(F200&lt;=60,"51/60",IF(F200&gt;60,"61 et plus",FALSE))))))</f>
        <v>41/50</v>
      </c>
      <c r="H200" s="7">
        <f>DATEDIF((VLOOKUP(A200,'[1]BDD RH'!$A$2:$W$485,11,FALSE)),L200,"y")</f>
        <v>20</v>
      </c>
      <c r="I200" s="7" t="str">
        <f>IF(H200&lt;2,"&lt;2",IF(H200&lt;6,"2/5",IF(H200&lt;11,"6/10",IF(H200&lt;16,"11/15",IF(H200&lt;21,"16/20",IF(H200&lt;26,"21/25",IF(H200&gt;25,"26 et plus",FALSE)))))))</f>
        <v>16/20</v>
      </c>
      <c r="J200" s="1" t="s">
        <v>125</v>
      </c>
      <c r="K200" s="1">
        <f>IF($N$19:$N$585&lt;=3,1,IF($N$19:$N$585&lt;=6,2,IF($N$19:$N$585&lt;=9,3,IF($N$19:$N$585&gt;9,4,FALSE))))</f>
        <v>1</v>
      </c>
      <c r="L200" s="4">
        <v>42389</v>
      </c>
      <c r="M200" s="4">
        <v>42391</v>
      </c>
      <c r="N200" s="7">
        <f>MONTH(L200)</f>
        <v>1</v>
      </c>
      <c r="O200" s="7">
        <f>MONTH(M200)</f>
        <v>1</v>
      </c>
      <c r="P200" s="7">
        <f>IF(O200-N200=0,NETWORKDAYS(L200,M200,[1]Congés!$D$2:$D$26),NETWORKDAYS(L200,EOMONTH(L200,0),[1]Congés!$D$2:$D$26))</f>
        <v>3</v>
      </c>
      <c r="Q200" s="7">
        <f>IF(O200-N200=0,0,IF(O200-N200=1,NETWORKDAYS(L200,M200,[1]Congés!$D$2:$D$160)-P200,IF(O200-N200=2,NETWORKDAYS(L200,EOMONTH(L200,1),[1]Congés!$D$2:$D$160)-P200,IF(O200-N200=3,NETWORKDAYS(L200,EOMONTH(L200,1),[1]Congés!$D$2:$D$160)-P200))))</f>
        <v>0</v>
      </c>
      <c r="R200" s="7">
        <f>IF(O200-N200&lt;2,0,IF(O200-N200=2,NETWORKDAYS(L200,M200,[1]Congés!$D$2:$D$160)-Q200-P200,IF(O200-N200=3,NETWORKDAYS(L200,EOMONTH(L200,2),[1]Congés!$D$2:$D$160)-Q200-P200)))</f>
        <v>0</v>
      </c>
      <c r="S200" s="7">
        <f>IF(O200-N200&lt;3,0,NETWORKDAYS(L200,M200,[1]Congés!$D$2:$D$160)-R200-Q200-P200)</f>
        <v>0</v>
      </c>
      <c r="T200" s="7">
        <f>NETWORKDAYS(L200,M200,[1]Congés!C$2:C$160)</f>
        <v>3</v>
      </c>
      <c r="U200" t="s">
        <v>1</v>
      </c>
      <c r="W200" s="6" t="str">
        <f>IF(T200&lt;3,"1) 1 à 2 jours",IF(T200&lt;5,"2) 3 à 4 jours",IF(T200=5,"3) 5 jours",IF(T200&lt;=10,"4) 6 à 10 jours",IF(T200&gt;10,"5) plus de 10 jours")))))</f>
        <v>2) 3 à 4 jours</v>
      </c>
      <c r="X200" t="s">
        <v>0</v>
      </c>
      <c r="Z200" s="6">
        <f>M200-L200+1</f>
        <v>3</v>
      </c>
    </row>
    <row r="201" spans="1:27" x14ac:dyDescent="0.3">
      <c r="A201" s="1">
        <v>6141</v>
      </c>
      <c r="B201" s="8"/>
      <c r="C201" s="7" t="str">
        <f>VLOOKUP(A201,'[1]BDD RH'!$A$9:$W$453,16,FALSE)</f>
        <v>Evercalf</v>
      </c>
      <c r="D201" s="7" t="str">
        <f>VLOOKUP(A201,'[1]BDD RH'!$A$9:$W$453,4,FALSE)</f>
        <v>t</v>
      </c>
      <c r="E201" s="7" t="str">
        <f>VLOOKUP(A201,'[1]BDD RH'!$A$9:$W$453,3,FALSE)</f>
        <v>F</v>
      </c>
      <c r="F201" s="7">
        <f>DATEDIF((VLOOKUP(A201,'[1]BDD RH'!$A$2:$W$485,7,FALSE)),L201,"y")</f>
        <v>44</v>
      </c>
      <c r="G201" s="7" t="str">
        <f>IF(F201&lt;=20,"&lt;=20",IF(F201&lt;=30,"21/30",IF(F201&lt;=40,"31/40",IF(F201&lt;=50,"41/50",IF(F201&lt;=60,"51/60",IF(F201&gt;60,"61 et plus",FALSE))))))</f>
        <v>41/50</v>
      </c>
      <c r="H201" s="7">
        <f>DATEDIF((VLOOKUP(A201,'[1]BDD RH'!$A$2:$W$485,11,FALSE)),L201,"y")</f>
        <v>21</v>
      </c>
      <c r="I201" s="7" t="str">
        <f>IF(H201&lt;2,"&lt;2",IF(H201&lt;6,"2/5",IF(H201&lt;11,"6/10",IF(H201&lt;16,"11/15",IF(H201&lt;21,"16/20",IF(H201&lt;26,"21/25",IF(H201&gt;25,"26 et plus",FALSE)))))))</f>
        <v>21/25</v>
      </c>
      <c r="J201" s="1" t="s">
        <v>124</v>
      </c>
      <c r="K201" s="1">
        <f>IF($N$19:$N$585&lt;=3,1,IF($N$19:$N$585&lt;=6,2,IF($N$19:$N$585&lt;=9,3,IF($N$19:$N$585&gt;9,4,FALSE))))</f>
        <v>1</v>
      </c>
      <c r="L201" s="4">
        <v>42387</v>
      </c>
      <c r="M201" s="4">
        <v>42389</v>
      </c>
      <c r="N201" s="7">
        <f>MONTH(L201)</f>
        <v>1</v>
      </c>
      <c r="O201" s="7">
        <f>MONTH(M201)</f>
        <v>1</v>
      </c>
      <c r="P201" s="7">
        <f>IF(O201-N201=0,NETWORKDAYS(L201,M201,[1]Congés!$D$2:$D$26),NETWORKDAYS(L201,EOMONTH(L201,0),[1]Congés!$D$2:$D$26))</f>
        <v>3</v>
      </c>
      <c r="Q201" s="7">
        <f>IF(O201-N201=0,0,IF(O201-N201=1,NETWORKDAYS(L201,M201,[1]Congés!$D$2:$D$160)-P201,IF(O201-N201=2,NETWORKDAYS(L201,EOMONTH(L201,1),[1]Congés!$D$2:$D$160)-P201,IF(O201-N201=3,NETWORKDAYS(L201,EOMONTH(L201,1),[1]Congés!$D$2:$D$160)-P201))))</f>
        <v>0</v>
      </c>
      <c r="R201" s="7">
        <f>IF(O201-N201&lt;2,0,IF(O201-N201=2,NETWORKDAYS(L201,M201,[1]Congés!$D$2:$D$160)-Q201-P201,IF(O201-N201=3,NETWORKDAYS(L201,EOMONTH(L201,2),[1]Congés!$D$2:$D$160)-Q201-P201)))</f>
        <v>0</v>
      </c>
      <c r="S201" s="7">
        <f>IF(O201-N201&lt;3,0,NETWORKDAYS(L201,M201,[1]Congés!$D$2:$D$160)-R201-Q201-P201)</f>
        <v>0</v>
      </c>
      <c r="T201" s="7">
        <f>NETWORKDAYS(L201,M201,[1]Congés!C$2:C$160)</f>
        <v>3</v>
      </c>
      <c r="U201" t="s">
        <v>1</v>
      </c>
      <c r="W201" s="6" t="str">
        <f>IF(T201&lt;3,"1) 1 à 2 jours",IF(T201&lt;5,"2) 3 à 4 jours",IF(T201=5,"3) 5 jours",IF(T201&lt;=10,"4) 6 à 10 jours",IF(T201&gt;10,"5) plus de 10 jours")))))</f>
        <v>2) 3 à 4 jours</v>
      </c>
      <c r="X201" t="s">
        <v>0</v>
      </c>
      <c r="Z201" s="6">
        <f>M201-L201+1</f>
        <v>3</v>
      </c>
    </row>
    <row r="202" spans="1:27" x14ac:dyDescent="0.3">
      <c r="A202" s="1">
        <v>15989</v>
      </c>
      <c r="B202" s="8"/>
      <c r="C202" s="7" t="str">
        <f>VLOOKUP(A202,'[1]BDD RH'!$A$9:$W$453,16,FALSE)</f>
        <v>Gulliver</v>
      </c>
      <c r="D202" s="7" t="str">
        <f>VLOOKUP(A202,'[1]BDD RH'!$A$9:$W$453,4,FALSE)</f>
        <v>t</v>
      </c>
      <c r="E202" s="7" t="str">
        <f>VLOOKUP(A202,'[1]BDD RH'!$A$9:$W$453,3,FALSE)</f>
        <v>H</v>
      </c>
      <c r="F202" s="7">
        <f>DATEDIF((VLOOKUP(A202,'[1]BDD RH'!$A$2:$W$485,7,FALSE)),L202,"y")</f>
        <v>44</v>
      </c>
      <c r="G202" s="7" t="str">
        <f>IF(F202&lt;=20,"&lt;=20",IF(F202&lt;=30,"21/30",IF(F202&lt;=40,"31/40",IF(F202&lt;=50,"41/50",IF(F202&lt;=60,"51/60",IF(F202&gt;60,"61 et plus",FALSE))))))</f>
        <v>41/50</v>
      </c>
      <c r="H202" s="7">
        <f>DATEDIF((VLOOKUP(A202,'[1]BDD RH'!$A$2:$W$485,11,FALSE)),L202,"y")</f>
        <v>10</v>
      </c>
      <c r="I202" s="7" t="str">
        <f>IF(H202&lt;2,"&lt;2",IF(H202&lt;6,"2/5",IF(H202&lt;11,"6/10",IF(H202&lt;16,"11/15",IF(H202&lt;21,"16/20",IF(H202&lt;26,"21/25",IF(H202&gt;25,"26 et plus",FALSE)))))))</f>
        <v>6/10</v>
      </c>
      <c r="J202" s="1" t="s">
        <v>123</v>
      </c>
      <c r="K202" s="1">
        <f>IF($N$19:$N$585&lt;=3,1,IF($N$19:$N$585&lt;=6,2,IF($N$19:$N$585&lt;=9,3,IF($N$19:$N$585&gt;9,4,FALSE))))</f>
        <v>1</v>
      </c>
      <c r="L202" s="4">
        <v>42415</v>
      </c>
      <c r="M202" s="4">
        <v>42417</v>
      </c>
      <c r="N202" s="7">
        <f>MONTH(L202)</f>
        <v>2</v>
      </c>
      <c r="O202" s="7">
        <f>MONTH(M202)</f>
        <v>2</v>
      </c>
      <c r="P202" s="7">
        <f>IF(O202-N202=0,NETWORKDAYS(L202,M202,[1]Congés!$D$2:$D$26),NETWORKDAYS(L202,EOMONTH(L202,0),[1]Congés!$D$2:$D$26))</f>
        <v>3</v>
      </c>
      <c r="Q202" s="7">
        <f>IF(O202-N202=0,0,IF(O202-N202=1,NETWORKDAYS(L202,M202,[1]Congés!$D$2:$D$160)-P202,IF(O202-N202=2,NETWORKDAYS(L202,EOMONTH(L202,1),[1]Congés!$D$2:$D$160)-P202,IF(O202-N202=3,NETWORKDAYS(L202,EOMONTH(L202,1),[1]Congés!$D$2:$D$160)-P202))))</f>
        <v>0</v>
      </c>
      <c r="R202" s="7">
        <f>IF(O202-N202&lt;2,0,IF(O202-N202=2,NETWORKDAYS(L202,M202,[1]Congés!$D$2:$D$160)-Q202-P202,IF(O202-N202=3,NETWORKDAYS(L202,EOMONTH(L202,2),[1]Congés!$D$2:$D$160)-Q202-P202)))</f>
        <v>0</v>
      </c>
      <c r="S202" s="7">
        <f>IF(O202-N202&lt;3,0,NETWORKDAYS(L202,M202,[1]Congés!$D$2:$D$160)-R202-Q202-P202)</f>
        <v>0</v>
      </c>
      <c r="T202" s="7">
        <f>NETWORKDAYS(L202,M202,[1]Congés!C$2:C$160)</f>
        <v>3</v>
      </c>
      <c r="U202" t="s">
        <v>1</v>
      </c>
      <c r="W202" s="6" t="str">
        <f>IF(T202&lt;3,"1) 1 à 2 jours",IF(T202&lt;5,"2) 3 à 4 jours",IF(T202=5,"3) 5 jours",IF(T202&lt;=10,"4) 6 à 10 jours",IF(T202&gt;10,"5) plus de 10 jours")))))</f>
        <v>2) 3 à 4 jours</v>
      </c>
      <c r="X202" t="s">
        <v>0</v>
      </c>
      <c r="Z202" s="6">
        <f>M202-L202+1</f>
        <v>3</v>
      </c>
    </row>
    <row r="203" spans="1:27" x14ac:dyDescent="0.3">
      <c r="A203" s="1">
        <v>3489</v>
      </c>
      <c r="B203" s="8"/>
      <c r="C203" s="7" t="str">
        <f>VLOOKUP(A203,'[1]BDD RH'!$A$9:$W$453,16,FALSE)</f>
        <v>support table</v>
      </c>
      <c r="D203" s="7" t="str">
        <f>VLOOKUP(A203,'[1]BDD RH'!$A$9:$W$453,4,FALSE)</f>
        <v>s</v>
      </c>
      <c r="E203" s="7" t="str">
        <f>VLOOKUP(A203,'[1]BDD RH'!$A$9:$W$453,3,FALSE)</f>
        <v>F</v>
      </c>
      <c r="F203" s="7">
        <f>DATEDIF((VLOOKUP(A203,'[1]BDD RH'!$A$2:$W$485,7,FALSE)),L203,"y")</f>
        <v>47</v>
      </c>
      <c r="G203" s="7" t="str">
        <f>IF(F203&lt;=20,"&lt;=20",IF(F203&lt;=30,"21/30",IF(F203&lt;=40,"31/40",IF(F203&lt;=50,"41/50",IF(F203&lt;=60,"51/60",IF(F203&gt;60,"61 et plus",FALSE))))))</f>
        <v>41/50</v>
      </c>
      <c r="H203" s="7">
        <f>DATEDIF((VLOOKUP(A203,'[1]BDD RH'!$A$2:$W$485,11,FALSE)),L203,"y")</f>
        <v>30</v>
      </c>
      <c r="I203" s="7" t="str">
        <f>IF(H203&lt;2,"&lt;2",IF(H203&lt;6,"2/5",IF(H203&lt;11,"6/10",IF(H203&lt;16,"11/15",IF(H203&lt;21,"16/20",IF(H203&lt;26,"21/25",IF(H203&gt;25,"26 et plus",FALSE)))))))</f>
        <v>26 et plus</v>
      </c>
      <c r="J203" s="1" t="s">
        <v>122</v>
      </c>
      <c r="K203" s="1">
        <f>IF($N$19:$N$585&lt;=3,1,IF($N$19:$N$585&lt;=6,2,IF($N$19:$N$585&lt;=9,3,IF($N$19:$N$585&gt;9,4,FALSE))))</f>
        <v>1</v>
      </c>
      <c r="L203" s="4">
        <v>42370</v>
      </c>
      <c r="M203" s="4">
        <v>42379</v>
      </c>
      <c r="N203" s="7">
        <f>MONTH(L203)</f>
        <v>1</v>
      </c>
      <c r="O203" s="7">
        <f>MONTH(M203)</f>
        <v>1</v>
      </c>
      <c r="P203" s="7">
        <f>IF(O203-N203=0,NETWORKDAYS(L203,M203,[1]Congés!$D$2:$D$26),NETWORKDAYS(L203,EOMONTH(L203,0),[1]Congés!$D$2:$D$26))</f>
        <v>6</v>
      </c>
      <c r="Q203" s="7">
        <f>IF(O203-N203=0,0,IF(O203-N203=1,NETWORKDAYS(L203,M203,[1]Congés!$D$2:$D$160)-P203,IF(O203-N203=2,NETWORKDAYS(L203,EOMONTH(L203,1),[1]Congés!$D$2:$D$160)-P203,IF(O203-N203=3,NETWORKDAYS(L203,EOMONTH(L203,1),[1]Congés!$D$2:$D$160)-P203))))</f>
        <v>0</v>
      </c>
      <c r="R203" s="7">
        <f>IF(O203-N203&lt;2,0,IF(O203-N203=2,NETWORKDAYS(L203,M203,[1]Congés!$D$2:$D$160)-Q203-P203,IF(O203-N203=3,NETWORKDAYS(L203,EOMONTH(L203,2),[1]Congés!$D$2:$D$160)-Q203-P203)))</f>
        <v>0</v>
      </c>
      <c r="S203" s="7">
        <f>IF(O203-N203&lt;3,0,NETWORKDAYS(L203,M203,[1]Congés!$D$2:$D$160)-R203-Q203-P203)</f>
        <v>0</v>
      </c>
      <c r="T203" s="7">
        <f>NETWORKDAYS(L203,M203,[1]Congés!C$2:C$160)</f>
        <v>5</v>
      </c>
      <c r="U203" t="s">
        <v>1</v>
      </c>
      <c r="V203" s="2">
        <v>42346</v>
      </c>
      <c r="W203" s="6" t="str">
        <f>IF(T203&lt;3,"1) 1 à 2 jours",IF(T203&lt;5,"2) 3 à 4 jours",IF(T203=5,"3) 5 jours",IF(T203&lt;=10,"4) 6 à 10 jours",IF(T203&gt;10,"5) plus de 10 jours")))))</f>
        <v>3) 5 jours</v>
      </c>
      <c r="X203" t="s">
        <v>10</v>
      </c>
      <c r="Z203" s="6">
        <f>M203-L203+1</f>
        <v>10</v>
      </c>
    </row>
    <row r="204" spans="1:27" x14ac:dyDescent="0.3">
      <c r="A204" s="1">
        <v>3489</v>
      </c>
      <c r="B204" s="8"/>
      <c r="C204" s="7" t="str">
        <f>VLOOKUP(A204,'[1]BDD RH'!$A$9:$W$453,16,FALSE)</f>
        <v>support table</v>
      </c>
      <c r="D204" s="7" t="str">
        <f>VLOOKUP(A204,'[1]BDD RH'!$A$9:$W$453,4,FALSE)</f>
        <v>s</v>
      </c>
      <c r="E204" s="7" t="str">
        <f>VLOOKUP(A204,'[1]BDD RH'!$A$9:$W$453,3,FALSE)</f>
        <v>F</v>
      </c>
      <c r="F204" s="7">
        <f>DATEDIF((VLOOKUP(A204,'[1]BDD RH'!$A$2:$W$485,7,FALSE)),L204,"y")</f>
        <v>47</v>
      </c>
      <c r="G204" s="7" t="str">
        <f>IF(F204&lt;=20,"&lt;=20",IF(F204&lt;=30,"21/30",IF(F204&lt;=40,"31/40",IF(F204&lt;=50,"41/50",IF(F204&lt;=60,"51/60",IF(F204&gt;60,"61 et plus",FALSE))))))</f>
        <v>41/50</v>
      </c>
      <c r="H204" s="7">
        <f>DATEDIF((VLOOKUP(A204,'[1]BDD RH'!$A$2:$W$485,11,FALSE)),L204,"y")</f>
        <v>30</v>
      </c>
      <c r="I204" s="7" t="str">
        <f>IF(H204&lt;2,"&lt;2",IF(H204&lt;6,"2/5",IF(H204&lt;11,"6/10",IF(H204&lt;16,"11/15",IF(H204&lt;21,"16/20",IF(H204&lt;26,"21/25",IF(H204&gt;25,"26 et plus",FALSE)))))))</f>
        <v>26 et plus</v>
      </c>
      <c r="J204" s="1" t="s">
        <v>122</v>
      </c>
      <c r="K204" s="1">
        <f>IF($N$19:$N$585&lt;=3,1,IF($N$19:$N$585&lt;=6,2,IF($N$19:$N$585&lt;=9,3,IF($N$19:$N$585&gt;9,4,FALSE))))</f>
        <v>1</v>
      </c>
      <c r="L204" s="4">
        <v>42380</v>
      </c>
      <c r="M204" s="4">
        <v>42391</v>
      </c>
      <c r="N204" s="7">
        <f>MONTH(L204)</f>
        <v>1</v>
      </c>
      <c r="O204" s="7">
        <f>MONTH(M204)</f>
        <v>1</v>
      </c>
      <c r="P204" s="7">
        <f>IF(O204-N204=0,NETWORKDAYS(L204,M204,[1]Congés!$D$2:$D$26),NETWORKDAYS(L204,EOMONTH(L204,0),[1]Congés!$D$2:$D$26))</f>
        <v>10</v>
      </c>
      <c r="Q204" s="7">
        <f>IF(O204-N204=0,0,IF(O204-N204=1,NETWORKDAYS(L204,M204,[1]Congés!$D$2:$D$160)-P204,IF(O204-N204=2,NETWORKDAYS(L204,EOMONTH(L204,1),[1]Congés!$D$2:$D$160)-P204,IF(O204-N204=3,NETWORKDAYS(L204,EOMONTH(L204,1),[1]Congés!$D$2:$D$160)-P204))))</f>
        <v>0</v>
      </c>
      <c r="R204" s="7">
        <f>IF(O204-N204&lt;2,0,IF(O204-N204=2,NETWORKDAYS(L204,M204,[1]Congés!$D$2:$D$160)-Q204-P204,IF(O204-N204=3,NETWORKDAYS(L204,EOMONTH(L204,2),[1]Congés!$D$2:$D$160)-Q204-P204)))</f>
        <v>0</v>
      </c>
      <c r="S204" s="7">
        <f>IF(O204-N204&lt;3,0,NETWORKDAYS(L204,M204,[1]Congés!$D$2:$D$160)-R204-Q204-P204)</f>
        <v>0</v>
      </c>
      <c r="T204" s="7">
        <f>NETWORKDAYS(L204,M204,[1]Congés!C$2:C$160)</f>
        <v>10</v>
      </c>
      <c r="U204" t="s">
        <v>1</v>
      </c>
      <c r="V204" s="2">
        <v>42346</v>
      </c>
      <c r="W204" s="6" t="str">
        <f>IF(T204&lt;3,"1) 1 à 2 jours",IF(T204&lt;5,"2) 3 à 4 jours",IF(T204=5,"3) 5 jours",IF(T204&lt;=10,"4) 6 à 10 jours",IF(T204&gt;10,"5) plus de 10 jours")))))</f>
        <v>4) 6 à 10 jours</v>
      </c>
      <c r="X204" t="s">
        <v>57</v>
      </c>
      <c r="Y204" s="20">
        <v>42402</v>
      </c>
      <c r="Z204" s="6">
        <f>M204-L204+1</f>
        <v>12</v>
      </c>
    </row>
    <row r="205" spans="1:27" x14ac:dyDescent="0.3">
      <c r="A205" s="12">
        <v>3493</v>
      </c>
      <c r="B205" s="15"/>
      <c r="C205" s="13" t="str">
        <f>VLOOKUP(A205,'[1]BDD RH'!$A$9:$W$453,16,FALSE)</f>
        <v>Saphir</v>
      </c>
      <c r="D205" s="13" t="str">
        <f>VLOOKUP(A205,'[1]BDD RH'!$A$9:$W$453,4,FALSE)</f>
        <v>s</v>
      </c>
      <c r="E205" s="13" t="str">
        <f>VLOOKUP(A205,'[1]BDD RH'!$A$9:$W$453,3,FALSE)</f>
        <v>H</v>
      </c>
      <c r="F205" s="13">
        <f>DATEDIF((VLOOKUP(A205,'[1]BDD RH'!$A$2:$W$485,7,FALSE)),L205,"y")</f>
        <v>49</v>
      </c>
      <c r="G205" s="13" t="str">
        <f>IF(F205&lt;=20,"&lt;=20",IF(F205&lt;=30,"21/30",IF(F205&lt;=40,"31/40",IF(F205&lt;=50,"41/50",IF(F205&lt;=60,"51/60",IF(F205&gt;60,"61 et plus",FALSE))))))</f>
        <v>41/50</v>
      </c>
      <c r="H205" s="13">
        <f>DATEDIF((VLOOKUP(A205,'[1]BDD RH'!$A$2:$W$485,11,FALSE)),L205,"y")</f>
        <v>25</v>
      </c>
      <c r="I205" s="13" t="str">
        <f>IF(H205&lt;2,"&lt;2",IF(H205&lt;6,"2/5",IF(H205&lt;11,"6/10",IF(H205&lt;16,"11/15",IF(H205&lt;21,"16/20",IF(H205&lt;26,"21/25",IF(H205&gt;25,"26 et plus",FALSE)))))))</f>
        <v>21/25</v>
      </c>
      <c r="J205" s="12" t="s">
        <v>121</v>
      </c>
      <c r="K205" s="1">
        <f>IF($N$19:$N$585&lt;=3,1,IF($N$19:$N$585&lt;=6,2,IF($N$19:$N$585&lt;=9,3,IF($N$19:$N$585&gt;9,4,FALSE))))</f>
        <v>1</v>
      </c>
      <c r="L205" s="14">
        <v>42370</v>
      </c>
      <c r="M205" s="14">
        <v>42377</v>
      </c>
      <c r="N205" s="13">
        <f>MONTH(L205)</f>
        <v>1</v>
      </c>
      <c r="O205" s="13">
        <f>MONTH(M205)</f>
        <v>1</v>
      </c>
      <c r="P205" s="13">
        <f>IF(O205-N205=0,NETWORKDAYS(L205,M205,[1]Congés!$D$2:$D$26),NETWORKDAYS(L205,EOMONTH(L205,0),[1]Congés!$D$2:$D$26))</f>
        <v>6</v>
      </c>
      <c r="Q205" s="13">
        <f>IF(O205-N205=0,0,IF(O205-N205=1,NETWORKDAYS(L205,M205,[1]Congés!$D$2:$D$160)-P205,IF(O205-N205=2,NETWORKDAYS(L205,EOMONTH(L205,1),[1]Congés!$D$2:$D$160)-P205,IF(O205-N205=3,NETWORKDAYS(L205,EOMONTH(L205,1),[1]Congés!$D$2:$D$160)-P205))))</f>
        <v>0</v>
      </c>
      <c r="R205" s="13">
        <f>IF(O205-N205&lt;2,0,IF(O205-N205=2,NETWORKDAYS(L205,M205,[1]Congés!$D$2:$D$160)-Q205-P205,IF(O205-N205=3,NETWORKDAYS(L205,EOMONTH(L205,2),[1]Congés!$D$2:$D$160)-Q205-P205)))</f>
        <v>0</v>
      </c>
      <c r="S205" s="13">
        <f>IF(O205-N205&lt;3,0,NETWORKDAYS(L205,M205,[1]Congés!$D$2:$D$160)-R205-Q205-P205)</f>
        <v>0</v>
      </c>
      <c r="T205" s="13">
        <f>NETWORKDAYS(L205,M205,[1]Congés!C$2:C$160)</f>
        <v>5</v>
      </c>
      <c r="U205" s="12" t="s">
        <v>64</v>
      </c>
      <c r="V205" s="11">
        <v>42278</v>
      </c>
      <c r="W205" s="10" t="str">
        <f>IF(T205&lt;3,"1) 1 à 2 jours",IF(T205&lt;5,"2) 3 à 4 jours",IF(T205=5,"3) 5 jours",IF(T205&lt;=10,"4) 6 à 10 jours",IF(T205&gt;10,"5) plus de 10 jours")))))</f>
        <v>3) 5 jours</v>
      </c>
      <c r="X205" s="9" t="s">
        <v>10</v>
      </c>
      <c r="Y205" s="9"/>
      <c r="Z205" s="10">
        <f>M205-L205+1</f>
        <v>8</v>
      </c>
      <c r="AA205" s="9"/>
    </row>
    <row r="206" spans="1:27" x14ac:dyDescent="0.3">
      <c r="A206" s="1">
        <v>3493</v>
      </c>
      <c r="B206" s="8"/>
      <c r="C206" s="7" t="str">
        <f>VLOOKUP(A206,'[1]BDD RH'!$A$9:$W$453,16,FALSE)</f>
        <v>Saphir</v>
      </c>
      <c r="D206" s="7" t="str">
        <f>VLOOKUP(A206,'[1]BDD RH'!$A$9:$W$453,4,FALSE)</f>
        <v>s</v>
      </c>
      <c r="E206" s="7" t="str">
        <f>VLOOKUP(A206,'[1]BDD RH'!$A$9:$W$453,3,FALSE)</f>
        <v>H</v>
      </c>
      <c r="F206" s="7">
        <f>DATEDIF((VLOOKUP(A206,'[1]BDD RH'!$A$2:$W$485,7,FALSE)),L206,"y")</f>
        <v>49</v>
      </c>
      <c r="G206" s="7" t="str">
        <f>IF(F206&lt;=20,"&lt;=20",IF(F206&lt;=30,"21/30",IF(F206&lt;=40,"31/40",IF(F206&lt;=50,"41/50",IF(F206&lt;=60,"51/60",IF(F206&gt;60,"61 et plus",FALSE))))))</f>
        <v>41/50</v>
      </c>
      <c r="H206" s="7">
        <f>DATEDIF((VLOOKUP(A206,'[1]BDD RH'!$A$2:$W$485,11,FALSE)),L206,"y")</f>
        <v>25</v>
      </c>
      <c r="I206" s="7" t="str">
        <f>IF(H206&lt;2,"&lt;2",IF(H206&lt;6,"2/5",IF(H206&lt;11,"6/10",IF(H206&lt;16,"11/15",IF(H206&lt;21,"16/20",IF(H206&lt;26,"21/25",IF(H206&gt;25,"26 et plus",FALSE)))))))</f>
        <v>21/25</v>
      </c>
      <c r="J206" s="1" t="s">
        <v>121</v>
      </c>
      <c r="K206" s="1">
        <f>IF($N$19:$N$585&lt;=3,1,IF($N$19:$N$585&lt;=6,2,IF($N$19:$N$585&lt;=9,3,IF($N$19:$N$585&gt;9,4,FALSE))))</f>
        <v>1</v>
      </c>
      <c r="L206" s="4">
        <v>42375</v>
      </c>
      <c r="M206" s="4">
        <v>42398</v>
      </c>
      <c r="N206" s="7">
        <f>MONTH(L206)</f>
        <v>1</v>
      </c>
      <c r="O206" s="7">
        <f>MONTH(M206)</f>
        <v>1</v>
      </c>
      <c r="P206" s="7">
        <f>IF(O206-N206=0,NETWORKDAYS(L206,M206,[1]Congés!$D$2:$D$26),NETWORKDAYS(L206,EOMONTH(L206,0),[1]Congés!$D$2:$D$26))</f>
        <v>18</v>
      </c>
      <c r="Q206" s="7">
        <f>IF(O206-N206=0,0,IF(O206-N206=1,NETWORKDAYS(L206,M206,[1]Congés!$D$2:$D$160)-P206,IF(O206-N206=2,NETWORKDAYS(L206,EOMONTH(L206,1),[1]Congés!$D$2:$D$160)-P206,IF(O206-N206=3,NETWORKDAYS(L206,EOMONTH(L206,1),[1]Congés!$D$2:$D$160)-P206))))</f>
        <v>0</v>
      </c>
      <c r="R206" s="7">
        <f>IF(O206-N206&lt;2,0,IF(O206-N206=2,NETWORKDAYS(L206,M206,[1]Congés!$D$2:$D$160)-Q206-P206,IF(O206-N206=3,NETWORKDAYS(L206,EOMONTH(L206,2),[1]Congés!$D$2:$D$160)-Q206-P206)))</f>
        <v>0</v>
      </c>
      <c r="S206" s="7">
        <f>IF(O206-N206&lt;3,0,NETWORKDAYS(L206,M206,[1]Congés!$D$2:$D$160)-R206-Q206-P206)</f>
        <v>0</v>
      </c>
      <c r="T206" s="7">
        <f>NETWORKDAYS(L206,M206,[1]Congés!C$2:C$160)</f>
        <v>18</v>
      </c>
      <c r="U206" t="s">
        <v>64</v>
      </c>
      <c r="V206" s="2">
        <v>42278</v>
      </c>
      <c r="W206" s="6" t="str">
        <f>IF(T206&lt;3,"1) 1 à 2 jours",IF(T206&lt;5,"2) 3 à 4 jours",IF(T206=5,"3) 5 jours",IF(T206&lt;=10,"4) 6 à 10 jours",IF(T206&gt;10,"5) plus de 10 jours")))))</f>
        <v>5) plus de 10 jours</v>
      </c>
      <c r="X206" t="s">
        <v>10</v>
      </c>
      <c r="Z206" s="6">
        <f>M206-L206+1</f>
        <v>24</v>
      </c>
    </row>
    <row r="207" spans="1:27" x14ac:dyDescent="0.3">
      <c r="A207" s="1">
        <v>3493</v>
      </c>
      <c r="B207" s="8"/>
      <c r="C207" s="7" t="str">
        <f>VLOOKUP(A207,'[1]BDD RH'!$A$9:$W$453,16,FALSE)</f>
        <v>Saphir</v>
      </c>
      <c r="D207" s="7" t="str">
        <f>VLOOKUP(A207,'[1]BDD RH'!$A$9:$W$453,4,FALSE)</f>
        <v>s</v>
      </c>
      <c r="E207" s="7" t="str">
        <f>VLOOKUP(A207,'[1]BDD RH'!$A$9:$W$453,3,FALSE)</f>
        <v>H</v>
      </c>
      <c r="F207" s="7">
        <f>DATEDIF((VLOOKUP(A207,'[1]BDD RH'!$A$2:$W$485,7,FALSE)),L207,"y")</f>
        <v>49</v>
      </c>
      <c r="G207" s="7" t="str">
        <f>IF(F207&lt;=20,"&lt;=20",IF(F207&lt;=30,"21/30",IF(F207&lt;=40,"31/40",IF(F207&lt;=50,"41/50",IF(F207&lt;=60,"51/60",IF(F207&gt;60,"61 et plus",FALSE))))))</f>
        <v>41/50</v>
      </c>
      <c r="H207" s="7">
        <f>DATEDIF((VLOOKUP(A207,'[1]BDD RH'!$A$2:$W$485,11,FALSE)),L207,"y")</f>
        <v>25</v>
      </c>
      <c r="I207" s="7" t="str">
        <f>IF(H207&lt;2,"&lt;2",IF(H207&lt;6,"2/5",IF(H207&lt;11,"6/10",IF(H207&lt;16,"11/15",IF(H207&lt;21,"16/20",IF(H207&lt;26,"21/25",IF(H207&gt;25,"26 et plus",FALSE)))))))</f>
        <v>21/25</v>
      </c>
      <c r="J207" s="1" t="s">
        <v>121</v>
      </c>
      <c r="K207" s="1">
        <f>IF($N$19:$N$585&lt;=3,1,IF($N$19:$N$585&lt;=6,2,IF($N$19:$N$585&lt;=9,3,IF($N$19:$N$585&gt;9,4,FALSE))))</f>
        <v>1</v>
      </c>
      <c r="L207" s="4">
        <v>42399</v>
      </c>
      <c r="M207" s="4">
        <v>42471</v>
      </c>
      <c r="N207" s="7">
        <f>MONTH(L207)</f>
        <v>1</v>
      </c>
      <c r="O207" s="7">
        <f>MONTH(M207)</f>
        <v>4</v>
      </c>
      <c r="P207" s="7">
        <f>IF(O207-N207=0,NETWORKDAYS(L207,M207,[1]Congés!$D$2:$D$26),NETWORKDAYS(L207,EOMONTH(L207,0),[1]Congés!$D$2:$D$26))</f>
        <v>0</v>
      </c>
      <c r="Q207" s="7">
        <f>IF(O207-N207=0,0,IF(O207-N207=1,NETWORKDAYS(L207,M207,[1]Congés!$D$2:$D$160)-P207,IF(O207-N207=2,NETWORKDAYS(L207,EOMONTH(L207,1),[1]Congés!$D$2:$D$160)-P207,IF(O207-N207=3,NETWORKDAYS(L207,EOMONTH(L207,1),[1]Congés!$D$2:$D$160)-P207))))</f>
        <v>21</v>
      </c>
      <c r="R207" s="7">
        <f>IF(O207-N207&lt;2,0,IF(O207-N207=2,NETWORKDAYS(L207,M207,[1]Congés!$D$2:$D$160)-Q207-P207,IF(O207-N207=3,NETWORKDAYS(L207,EOMONTH(L207,2),[1]Congés!$D$2:$D$160)-Q207-P207)))</f>
        <v>23</v>
      </c>
      <c r="S207" s="7">
        <f>IF(O207-N207&lt;3,0,NETWORKDAYS(L207,M207,[1]Congés!$D$2:$D$160)-R207-Q207-P207)</f>
        <v>7</v>
      </c>
      <c r="T207" s="7">
        <f>NETWORKDAYS(L207,M207,[1]Congés!C$2:C$160)</f>
        <v>50</v>
      </c>
      <c r="U207" t="s">
        <v>64</v>
      </c>
      <c r="V207" s="2">
        <v>42278</v>
      </c>
      <c r="W207" s="6" t="str">
        <f>IF(T207&lt;3,"1) 1 à 2 jours",IF(T207&lt;5,"2) 3 à 4 jours",IF(T207=5,"3) 5 jours",IF(T207&lt;=10,"4) 6 à 10 jours",IF(T207&gt;10,"5) plus de 10 jours")))))</f>
        <v>5) plus de 10 jours</v>
      </c>
      <c r="X207" t="s">
        <v>10</v>
      </c>
      <c r="Z207" s="6">
        <f>M207-L207+1</f>
        <v>73</v>
      </c>
    </row>
    <row r="208" spans="1:27" x14ac:dyDescent="0.3">
      <c r="A208" s="1">
        <v>3493</v>
      </c>
      <c r="B208" s="8"/>
      <c r="C208" s="7" t="str">
        <f>VLOOKUP(A208,'[1]BDD RH'!$A$9:$W$453,16,FALSE)</f>
        <v>Saphir</v>
      </c>
      <c r="D208" s="7" t="str">
        <f>VLOOKUP(A208,'[1]BDD RH'!$A$9:$W$453,4,FALSE)</f>
        <v>s</v>
      </c>
      <c r="E208" s="7" t="str">
        <f>VLOOKUP(A208,'[1]BDD RH'!$A$9:$W$453,3,FALSE)</f>
        <v>H</v>
      </c>
      <c r="F208" s="7">
        <f>DATEDIF((VLOOKUP(A208,'[1]BDD RH'!$A$2:$W$485,7,FALSE)),L208,"y")</f>
        <v>49</v>
      </c>
      <c r="G208" s="7" t="str">
        <f>IF(F208&lt;=20,"&lt;=20",IF(F208&lt;=30,"21/30",IF(F208&lt;=40,"31/40",IF(F208&lt;=50,"41/50",IF(F208&lt;=60,"51/60",IF(F208&gt;60,"61 et plus",FALSE))))))</f>
        <v>41/50</v>
      </c>
      <c r="H208" s="7">
        <f>DATEDIF((VLOOKUP(A208,'[1]BDD RH'!$A$2:$W$485,11,FALSE)),L208,"y")</f>
        <v>26</v>
      </c>
      <c r="I208" s="7" t="str">
        <f>IF(H208&lt;2,"&lt;2",IF(H208&lt;6,"2/5",IF(H208&lt;11,"6/10",IF(H208&lt;16,"11/15",IF(H208&lt;21,"16/20",IF(H208&lt;26,"21/25",IF(H208&gt;25,"26 et plus",FALSE)))))))</f>
        <v>26 et plus</v>
      </c>
      <c r="J208" s="1" t="s">
        <v>121</v>
      </c>
      <c r="K208" s="1">
        <f>IF($N$19:$N$585&lt;=3,1,IF($N$19:$N$585&lt;=6,2,IF($N$19:$N$585&lt;=9,3,IF($N$19:$N$585&gt;9,4,FALSE))))</f>
        <v>2</v>
      </c>
      <c r="L208" s="4">
        <v>42472</v>
      </c>
      <c r="M208" s="4">
        <v>42490</v>
      </c>
      <c r="N208" s="7">
        <f>MONTH(L208)</f>
        <v>4</v>
      </c>
      <c r="O208" s="7">
        <f>MONTH(M208)</f>
        <v>4</v>
      </c>
      <c r="P208" s="7">
        <f>IF(O208-N208=0,NETWORKDAYS(L208,M208,[1]Congés!$D$2:$D$26),NETWORKDAYS(L208,EOMONTH(L208,0),[1]Congés!$D$2:$D$26))</f>
        <v>14</v>
      </c>
      <c r="Q208" s="7">
        <f>IF(O208-N208=0,0,IF(O208-N208=1,NETWORKDAYS(L208,M208,[1]Congés!$D$2:$D$160)-P208,IF(O208-N208=2,NETWORKDAYS(L208,EOMONTH(L208,1),[1]Congés!$D$2:$D$160)-P208,IF(O208-N208=3,NETWORKDAYS(L208,EOMONTH(L208,1),[1]Congés!$D$2:$D$160)-P208))))</f>
        <v>0</v>
      </c>
      <c r="R208" s="7">
        <f>IF(O208-N208&lt;2,0,IF(O208-N208=2,NETWORKDAYS(L208,M208,[1]Congés!$D$2:$D$160)-Q208-P208,IF(O208-N208=3,NETWORKDAYS(L208,EOMONTH(L208,2),[1]Congés!$D$2:$D$160)-Q208-P208)))</f>
        <v>0</v>
      </c>
      <c r="S208" s="7">
        <f>IF(O208-N208&lt;3,0,NETWORKDAYS(L208,M208,[1]Congés!$D$2:$D$160)-R208-Q208-P208)</f>
        <v>0</v>
      </c>
      <c r="T208" s="7">
        <f>NETWORKDAYS(L208,M208,[1]Congés!C$2:C$160)</f>
        <v>14</v>
      </c>
      <c r="U208" t="s">
        <v>64</v>
      </c>
      <c r="V208" s="2">
        <v>42278</v>
      </c>
      <c r="W208" s="6" t="str">
        <f>IF(T208&lt;3,"1) 1 à 2 jours",IF(T208&lt;5,"2) 3 à 4 jours",IF(T208=5,"3) 5 jours",IF(T208&lt;=10,"4) 6 à 10 jours",IF(T208&gt;10,"5) plus de 10 jours")))))</f>
        <v>5) plus de 10 jours</v>
      </c>
      <c r="X208" t="s">
        <v>10</v>
      </c>
      <c r="Z208" s="6">
        <f>M208-L208+1</f>
        <v>19</v>
      </c>
    </row>
    <row r="209" spans="1:26" x14ac:dyDescent="0.3">
      <c r="A209" s="1">
        <v>3493</v>
      </c>
      <c r="B209" s="8"/>
      <c r="C209" s="7" t="str">
        <f>VLOOKUP(A209,'[1]BDD RH'!$A$9:$W$453,16,FALSE)</f>
        <v>Saphir</v>
      </c>
      <c r="D209" s="7" t="str">
        <f>VLOOKUP(A209,'[1]BDD RH'!$A$9:$W$453,4,FALSE)</f>
        <v>s</v>
      </c>
      <c r="E209" s="7" t="str">
        <f>VLOOKUP(A209,'[1]BDD RH'!$A$9:$W$453,3,FALSE)</f>
        <v>H</v>
      </c>
      <c r="F209" s="7">
        <f>DATEDIF((VLOOKUP(A209,'[1]BDD RH'!$A$2:$W$485,7,FALSE)),L209,"y")</f>
        <v>49</v>
      </c>
      <c r="G209" s="7" t="str">
        <f>IF(F209&lt;=20,"&lt;=20",IF(F209&lt;=30,"21/30",IF(F209&lt;=40,"31/40",IF(F209&lt;=50,"41/50",IF(F209&lt;=60,"51/60",IF(F209&gt;60,"61 et plus",FALSE))))))</f>
        <v>41/50</v>
      </c>
      <c r="H209" s="7">
        <f>DATEDIF((VLOOKUP(A209,'[1]BDD RH'!$A$2:$W$485,11,FALSE)),L209,"y")</f>
        <v>26</v>
      </c>
      <c r="I209" s="7" t="str">
        <f>IF(H209&lt;2,"&lt;2",IF(H209&lt;6,"2/5",IF(H209&lt;11,"6/10",IF(H209&lt;16,"11/15",IF(H209&lt;21,"16/20",IF(H209&lt;26,"21/25",IF(H209&gt;25,"26 et plus",FALSE)))))))</f>
        <v>26 et plus</v>
      </c>
      <c r="J209" s="1" t="s">
        <v>121</v>
      </c>
      <c r="K209" s="1">
        <f>IF($N$19:$N$585&lt;=3,1,IF($N$19:$N$585&lt;=6,2,IF($N$19:$N$585&lt;=9,3,IF($N$19:$N$585&gt;9,4,FALSE))))</f>
        <v>2</v>
      </c>
      <c r="L209" s="4">
        <v>42491</v>
      </c>
      <c r="M209" s="4">
        <v>42521</v>
      </c>
      <c r="N209" s="7">
        <f>MONTH(L209)</f>
        <v>5</v>
      </c>
      <c r="O209" s="7">
        <f>MONTH(M209)</f>
        <v>5</v>
      </c>
      <c r="P209" s="7">
        <f>IF(O209-N209=0,NETWORKDAYS(L209,M209,[1]Congés!$D$2:$D$26),NETWORKDAYS(L209,EOMONTH(L209,0),[1]Congés!$D$2:$D$26))</f>
        <v>22</v>
      </c>
      <c r="Q209" s="7">
        <f>IF(O209-N209=0,0,IF(O209-N209=1,NETWORKDAYS(L209,M209,[1]Congés!$D$2:$D$160)-P209,IF(O209-N209=2,NETWORKDAYS(L209,EOMONTH(L209,1),[1]Congés!$D$2:$D$160)-P209,IF(O209-N209=3,NETWORKDAYS(L209,EOMONTH(L209,1),[1]Congés!$D$2:$D$160)-P209))))</f>
        <v>0</v>
      </c>
      <c r="R209" s="7">
        <f>IF(O209-N209&lt;2,0,IF(O209-N209=2,NETWORKDAYS(L209,M209,[1]Congés!$D$2:$D$160)-Q209-P209,IF(O209-N209=3,NETWORKDAYS(L209,EOMONTH(L209,2),[1]Congés!$D$2:$D$160)-Q209-P209)))</f>
        <v>0</v>
      </c>
      <c r="S209" s="7">
        <f>IF(O209-N209&lt;3,0,NETWORKDAYS(L209,M209,[1]Congés!$D$2:$D$160)-R209-Q209-P209)</f>
        <v>0</v>
      </c>
      <c r="T209" s="7">
        <f>NETWORKDAYS(L209,M209,[1]Congés!C$2:C$160)</f>
        <v>19</v>
      </c>
      <c r="U209" t="s">
        <v>64</v>
      </c>
      <c r="V209" s="2">
        <v>42278</v>
      </c>
      <c r="W209" s="6" t="str">
        <f>IF(T209&lt;3,"1) 1 à 2 jours",IF(T209&lt;5,"2) 3 à 4 jours",IF(T209=5,"3) 5 jours",IF(T209&lt;=10,"4) 6 à 10 jours",IF(T209&gt;10,"5) plus de 10 jours")))))</f>
        <v>5) plus de 10 jours</v>
      </c>
      <c r="X209" t="s">
        <v>30</v>
      </c>
      <c r="Z209" s="6">
        <f>M209-L209+1</f>
        <v>31</v>
      </c>
    </row>
    <row r="210" spans="1:26" x14ac:dyDescent="0.3">
      <c r="A210" s="1">
        <v>80883</v>
      </c>
      <c r="B210" s="8"/>
      <c r="C210" s="7" t="str">
        <f>VLOOKUP(A210,'[1]BDD RH'!$A$9:$W$453,16,FALSE)</f>
        <v>logistique</v>
      </c>
      <c r="D210" s="7" t="str">
        <f>VLOOKUP(A210,'[1]BDD RH'!$A$9:$W$453,4,FALSE)</f>
        <v>S</v>
      </c>
      <c r="E210" s="7" t="str">
        <f>VLOOKUP(A210,'[1]BDD RH'!$A$9:$W$453,3,FALSE)</f>
        <v>H</v>
      </c>
      <c r="F210" s="7">
        <f>DATEDIF((VLOOKUP(A210,'[1]BDD RH'!$A$2:$W$485,7,FALSE)),L210,"y")</f>
        <v>28</v>
      </c>
      <c r="G210" s="7" t="str">
        <f>IF(F210&lt;=20,"&lt;=20",IF(F210&lt;=30,"21/30",IF(F210&lt;=40,"31/40",IF(F210&lt;=50,"41/50",IF(F210&lt;=60,"51/60",IF(F210&gt;60,"61 et plus",FALSE))))))</f>
        <v>21/30</v>
      </c>
      <c r="H210" s="7">
        <f>DATEDIF((VLOOKUP(A210,'[1]BDD RH'!$A$2:$W$485,11,FALSE)),L210,"y")</f>
        <v>4</v>
      </c>
      <c r="I210" s="7" t="str">
        <f>IF(H210&lt;2,"&lt;2",IF(H210&lt;6,"2/5",IF(H210&lt;11,"6/10",IF(H210&lt;16,"11/15",IF(H210&lt;21,"16/20",IF(H210&lt;26,"21/25",IF(H210&gt;25,"26 et plus",FALSE)))))))</f>
        <v>2/5</v>
      </c>
      <c r="J210" s="1" t="s">
        <v>120</v>
      </c>
      <c r="K210" s="1">
        <f>IF($N$19:$N$585&lt;=3,1,IF($N$19:$N$585&lt;=6,2,IF($N$19:$N$585&lt;=9,3,IF($N$19:$N$585&gt;9,4,FALSE))))</f>
        <v>2</v>
      </c>
      <c r="L210" s="4">
        <v>42479</v>
      </c>
      <c r="M210" s="4">
        <v>42479</v>
      </c>
      <c r="N210" s="7">
        <f>MONTH(L210)</f>
        <v>4</v>
      </c>
      <c r="O210" s="7">
        <f>MONTH(M210)</f>
        <v>4</v>
      </c>
      <c r="P210" s="7">
        <f>IF(O210-N210=0,NETWORKDAYS(L210,M210,[1]Congés!$D$2:$D$26),NETWORKDAYS(L210,EOMONTH(L210,0),[1]Congés!$D$2:$D$26))</f>
        <v>1</v>
      </c>
      <c r="Q210" s="7">
        <f>IF(O210-N210=0,0,IF(O210-N210=1,NETWORKDAYS(L210,M210,[1]Congés!$D$2:$D$160)-P210,IF(O210-N210=2,NETWORKDAYS(L210,EOMONTH(L210,1),[1]Congés!$D$2:$D$160)-P210,IF(O210-N210=3,NETWORKDAYS(L210,EOMONTH(L210,1),[1]Congés!$D$2:$D$160)-P210))))</f>
        <v>0</v>
      </c>
      <c r="R210" s="7">
        <f>IF(O210-N210&lt;2,0,IF(O210-N210=2,NETWORKDAYS(L210,M210,[1]Congés!$D$2:$D$160)-Q210-P210,IF(O210-N210=3,NETWORKDAYS(L210,EOMONTH(L210,2),[1]Congés!$D$2:$D$160)-Q210-P210)))</f>
        <v>0</v>
      </c>
      <c r="S210" s="7">
        <f>IF(O210-N210&lt;3,0,NETWORKDAYS(L210,M210,[1]Congés!$D$2:$D$160)-R210-Q210-P210)</f>
        <v>0</v>
      </c>
      <c r="T210" s="7">
        <f>NETWORKDAYS(L210,M210,[1]Congés!C$2:C$160)</f>
        <v>1</v>
      </c>
      <c r="U210" t="s">
        <v>1</v>
      </c>
      <c r="W210" s="6" t="str">
        <f>IF(T210&lt;3,"1) 1 à 2 jours",IF(T210&lt;5,"2) 3 à 4 jours",IF(T210=5,"3) 5 jours",IF(T210&lt;=10,"4) 6 à 10 jours",IF(T210&gt;10,"5) plus de 10 jours")))))</f>
        <v>1) 1 à 2 jours</v>
      </c>
      <c r="X210" t="s">
        <v>0</v>
      </c>
      <c r="Z210" s="6">
        <f>M210-L210+1</f>
        <v>1</v>
      </c>
    </row>
    <row r="211" spans="1:26" x14ac:dyDescent="0.3">
      <c r="A211" s="1">
        <v>4857</v>
      </c>
      <c r="B211" s="8"/>
      <c r="C211" s="7" t="str">
        <f>VLOOKUP(A211,'[1]BDD RH'!$A$9:$W$453,16,FALSE)</f>
        <v>Chamonix</v>
      </c>
      <c r="D211" s="7" t="str">
        <f>VLOOKUP(A211,'[1]BDD RH'!$A$9:$W$453,4,FALSE)</f>
        <v>t</v>
      </c>
      <c r="E211" s="7" t="str">
        <f>VLOOKUP(A211,'[1]BDD RH'!$A$9:$W$453,3,FALSE)</f>
        <v>F</v>
      </c>
      <c r="F211" s="7">
        <f>DATEDIF((VLOOKUP(A211,'[1]BDD RH'!$A$2:$W$485,7,FALSE)),L211,"y")</f>
        <v>50</v>
      </c>
      <c r="G211" s="7" t="str">
        <f>IF(F211&lt;=20,"&lt;=20",IF(F211&lt;=30,"21/30",IF(F211&lt;=40,"31/40",IF(F211&lt;=50,"41/50",IF(F211&lt;=60,"51/60",IF(F211&gt;60,"61 et plus",FALSE))))))</f>
        <v>41/50</v>
      </c>
      <c r="H211" s="7">
        <f>DATEDIF((VLOOKUP(A211,'[1]BDD RH'!$A$2:$W$485,11,FALSE)),L211,"y")</f>
        <v>21</v>
      </c>
      <c r="I211" s="7" t="str">
        <f>IF(H211&lt;2,"&lt;2",IF(H211&lt;6,"2/5",IF(H211&lt;11,"6/10",IF(H211&lt;16,"11/15",IF(H211&lt;21,"16/20",IF(H211&lt;26,"21/25",IF(H211&gt;25,"26 et plus",FALSE)))))))</f>
        <v>21/25</v>
      </c>
      <c r="J211" s="1" t="s">
        <v>119</v>
      </c>
      <c r="K211" s="1">
        <f>IF($N$19:$N$585&lt;=3,1,IF($N$19:$N$585&lt;=6,2,IF($N$19:$N$585&lt;=9,3,IF($N$19:$N$585&gt;9,4,FALSE))))</f>
        <v>2</v>
      </c>
      <c r="L211" s="4">
        <v>42474</v>
      </c>
      <c r="M211" s="4">
        <v>42482</v>
      </c>
      <c r="N211" s="7">
        <f>MONTH(L211)</f>
        <v>4</v>
      </c>
      <c r="O211" s="7">
        <f>MONTH(M211)</f>
        <v>4</v>
      </c>
      <c r="P211" s="7">
        <f>IF(O211-N211=0,NETWORKDAYS(L211,M211,[1]Congés!$D$2:$D$26),NETWORKDAYS(L211,EOMONTH(L211,0),[1]Congés!$D$2:$D$26))</f>
        <v>7</v>
      </c>
      <c r="Q211" s="7">
        <f>IF(O211-N211=0,0,IF(O211-N211=1,NETWORKDAYS(L211,M211,[1]Congés!$D$2:$D$160)-P211,IF(O211-N211=2,NETWORKDAYS(L211,EOMONTH(L211,1),[1]Congés!$D$2:$D$160)-P211,IF(O211-N211=3,NETWORKDAYS(L211,EOMONTH(L211,1),[1]Congés!$D$2:$D$160)-P211))))</f>
        <v>0</v>
      </c>
      <c r="R211" s="7">
        <f>IF(O211-N211&lt;2,0,IF(O211-N211=2,NETWORKDAYS(L211,M211,[1]Congés!$D$2:$D$160)-Q211-P211,IF(O211-N211=3,NETWORKDAYS(L211,EOMONTH(L211,2),[1]Congés!$D$2:$D$160)-Q211-P211)))</f>
        <v>0</v>
      </c>
      <c r="S211" s="7">
        <f>IF(O211-N211&lt;3,0,NETWORKDAYS(L211,M211,[1]Congés!$D$2:$D$160)-R211-Q211-P211)</f>
        <v>0</v>
      </c>
      <c r="T211" s="7">
        <f>NETWORKDAYS(L211,M211,[1]Congés!C$2:C$160)</f>
        <v>7</v>
      </c>
      <c r="U211" t="s">
        <v>1</v>
      </c>
      <c r="W211" s="6" t="str">
        <f>IF(T211&lt;3,"1) 1 à 2 jours",IF(T211&lt;5,"2) 3 à 4 jours",IF(T211=5,"3) 5 jours",IF(T211&lt;=10,"4) 6 à 10 jours",IF(T211&gt;10,"5) plus de 10 jours")))))</f>
        <v>4) 6 à 10 jours</v>
      </c>
      <c r="X211" t="s">
        <v>0</v>
      </c>
      <c r="Z211" s="6">
        <f>M211-L211+1</f>
        <v>9</v>
      </c>
    </row>
    <row r="212" spans="1:26" x14ac:dyDescent="0.3">
      <c r="A212" s="1">
        <v>8111</v>
      </c>
      <c r="B212" s="8"/>
      <c r="C212" s="7" t="str">
        <f>VLOOKUP(A212,'[1]BDD RH'!$A$9:$W$453,16,FALSE)</f>
        <v>Croco</v>
      </c>
      <c r="D212" s="7" t="str">
        <f>VLOOKUP(A212,'[1]BDD RH'!$A$9:$W$453,4,FALSE)</f>
        <v>T</v>
      </c>
      <c r="E212" s="7" t="str">
        <f>VLOOKUP(A212,'[1]BDD RH'!$A$9:$W$453,3,FALSE)</f>
        <v>H</v>
      </c>
      <c r="F212" s="7">
        <f>DATEDIF((VLOOKUP(A212,'[1]BDD RH'!$A$2:$W$485,7,FALSE)),L212,"y")</f>
        <v>45</v>
      </c>
      <c r="G212" s="7" t="str">
        <f>IF(F212&lt;=20,"&lt;=20",IF(F212&lt;=30,"21/30",IF(F212&lt;=40,"31/40",IF(F212&lt;=50,"41/50",IF(F212&lt;=60,"51/60",IF(F212&gt;60,"61 et plus",FALSE))))))</f>
        <v>41/50</v>
      </c>
      <c r="H212" s="7">
        <f>DATEDIF((VLOOKUP(A212,'[1]BDD RH'!$A$2:$W$485,11,FALSE)),L212,"y")</f>
        <v>0</v>
      </c>
      <c r="I212" s="7" t="str">
        <f>IF(H212&lt;2,"&lt;2",IF(H212&lt;6,"2/5",IF(H212&lt;11,"6/10",IF(H212&lt;16,"11/15",IF(H212&lt;21,"16/20",IF(H212&lt;26,"21/25",IF(H212&gt;25,"26 et plus",FALSE)))))))</f>
        <v>&lt;2</v>
      </c>
      <c r="J212" s="1" t="s">
        <v>118</v>
      </c>
      <c r="K212" s="1">
        <f>IF($N$19:$N$585&lt;=3,1,IF($N$19:$N$585&lt;=6,2,IF($N$19:$N$585&lt;=9,3,IF($N$19:$N$585&gt;9,4,FALSE))))</f>
        <v>1</v>
      </c>
      <c r="L212" s="4">
        <v>42375</v>
      </c>
      <c r="M212" s="4">
        <v>42386</v>
      </c>
      <c r="N212" s="7">
        <f>MONTH(L212)</f>
        <v>1</v>
      </c>
      <c r="O212" s="7">
        <f>MONTH(M212)</f>
        <v>1</v>
      </c>
      <c r="P212" s="7">
        <f>IF(O212-N212=0,NETWORKDAYS(L212,M212,[1]Congés!$D$2:$D$26),NETWORKDAYS(L212,EOMONTH(L212,0),[1]Congés!$D$2:$D$26))</f>
        <v>8</v>
      </c>
      <c r="Q212" s="7">
        <f>IF(O212-N212=0,0,IF(O212-N212=1,NETWORKDAYS(L212,M212,[1]Congés!$D$2:$D$160)-P212,IF(O212-N212=2,NETWORKDAYS(L212,EOMONTH(L212,1),[1]Congés!$D$2:$D$160)-P212,IF(O212-N212=3,NETWORKDAYS(L212,EOMONTH(L212,1),[1]Congés!$D$2:$D$160)-P212))))</f>
        <v>0</v>
      </c>
      <c r="R212" s="7">
        <f>IF(O212-N212&lt;2,0,IF(O212-N212=2,NETWORKDAYS(L212,M212,[1]Congés!$D$2:$D$160)-Q212-P212,IF(O212-N212=3,NETWORKDAYS(L212,EOMONTH(L212,2),[1]Congés!$D$2:$D$160)-Q212-P212)))</f>
        <v>0</v>
      </c>
      <c r="S212" s="7">
        <f>IF(O212-N212&lt;3,0,NETWORKDAYS(L212,M212,[1]Congés!$D$2:$D$160)-R212-Q212-P212)</f>
        <v>0</v>
      </c>
      <c r="T212" s="7">
        <f>NETWORKDAYS(L212,M212,[1]Congés!C$2:C$160)</f>
        <v>8</v>
      </c>
      <c r="U212" t="s">
        <v>1</v>
      </c>
      <c r="W212" s="6" t="str">
        <f>IF(T212&lt;3,"1) 1 à 2 jours",IF(T212&lt;5,"2) 3 à 4 jours",IF(T212=5,"3) 5 jours",IF(T212&lt;=10,"4) 6 à 10 jours",IF(T212&gt;10,"5) plus de 10 jours")))))</f>
        <v>4) 6 à 10 jours</v>
      </c>
      <c r="X212" t="s">
        <v>0</v>
      </c>
      <c r="Z212" s="6">
        <f>M212-L212+1</f>
        <v>12</v>
      </c>
    </row>
    <row r="213" spans="1:26" x14ac:dyDescent="0.3">
      <c r="A213" s="1">
        <v>8111</v>
      </c>
      <c r="B213" s="8"/>
      <c r="C213" s="7" t="str">
        <f>VLOOKUP(A213,'[1]BDD RH'!$A$9:$W$453,16,FALSE)</f>
        <v>Croco</v>
      </c>
      <c r="D213" s="7" t="str">
        <f>VLOOKUP(A213,'[1]BDD RH'!$A$9:$W$453,4,FALSE)</f>
        <v>T</v>
      </c>
      <c r="E213" s="7" t="str">
        <f>VLOOKUP(A213,'[1]BDD RH'!$A$9:$W$453,3,FALSE)</f>
        <v>H</v>
      </c>
      <c r="F213" s="7">
        <f>DATEDIF((VLOOKUP(A213,'[1]BDD RH'!$A$2:$W$485,7,FALSE)),L213,"y")</f>
        <v>45</v>
      </c>
      <c r="G213" s="7" t="str">
        <f>IF(F213&lt;=20,"&lt;=20",IF(F213&lt;=30,"21/30",IF(F213&lt;=40,"31/40",IF(F213&lt;=50,"41/50",IF(F213&lt;=60,"51/60",IF(F213&gt;60,"61 et plus",FALSE))))))</f>
        <v>41/50</v>
      </c>
      <c r="H213" s="7">
        <f>DATEDIF((VLOOKUP(A213,'[1]BDD RH'!$A$2:$W$485,11,FALSE)),L213,"y")</f>
        <v>0</v>
      </c>
      <c r="I213" s="7" t="str">
        <f>IF(H213&lt;2,"&lt;2",IF(H213&lt;6,"2/5",IF(H213&lt;11,"6/10",IF(H213&lt;16,"11/15",IF(H213&lt;21,"16/20",IF(H213&lt;26,"21/25",IF(H213&gt;25,"26 et plus",FALSE)))))))</f>
        <v>&lt;2</v>
      </c>
      <c r="J213" s="1" t="s">
        <v>117</v>
      </c>
      <c r="K213" s="1">
        <f>IF($N$19:$N$585&lt;=3,1,IF($N$19:$N$585&lt;=6,2,IF($N$19:$N$585&lt;=9,3,IF($N$19:$N$585&gt;9,4,FALSE))))</f>
        <v>1</v>
      </c>
      <c r="L213" s="4">
        <v>42429</v>
      </c>
      <c r="M213" s="4">
        <v>42433</v>
      </c>
      <c r="N213" s="7">
        <f>MONTH(L213)</f>
        <v>2</v>
      </c>
      <c r="O213" s="7">
        <f>MONTH(M213)</f>
        <v>3</v>
      </c>
      <c r="P213" s="7">
        <f>IF(O213-N213=0,NETWORKDAYS(L213,M213,[1]Congés!$D$2:$D$26),NETWORKDAYS(L213,EOMONTH(L213,0),[1]Congés!$D$2:$D$26))</f>
        <v>1</v>
      </c>
      <c r="Q213" s="7">
        <f>IF(O213-N213=0,0,IF(O213-N213=1,NETWORKDAYS(L213,M213,[1]Congés!$D$2:$D$160)-P213,IF(O213-N213=2,NETWORKDAYS(L213,EOMONTH(L213,1),[1]Congés!$D$2:$D$160)-P213,IF(O213-N213=3,NETWORKDAYS(L213,EOMONTH(L213,1),[1]Congés!$D$2:$D$160)-P213))))</f>
        <v>4</v>
      </c>
      <c r="R213" s="7">
        <f>IF(O213-N213&lt;2,0,IF(O213-N213=2,NETWORKDAYS(L213,M213,[1]Congés!$D$2:$D$160)-Q213-P213,IF(O213-N213=3,NETWORKDAYS(L213,EOMONTH(L213,2),[1]Congés!$D$2:$D$160)-Q213-P213)))</f>
        <v>0</v>
      </c>
      <c r="S213" s="7">
        <f>IF(O213-N213&lt;3,0,NETWORKDAYS(L213,M213,[1]Congés!$D$2:$D$160)-R213-Q213-P213)</f>
        <v>0</v>
      </c>
      <c r="T213" s="7">
        <f>NETWORKDAYS(L213,M213,[1]Congés!C$2:C$160)</f>
        <v>5</v>
      </c>
      <c r="U213" t="s">
        <v>1</v>
      </c>
      <c r="W213" s="6" t="str">
        <f>IF(T213&lt;3,"1) 1 à 2 jours",IF(T213&lt;5,"2) 3 à 4 jours",IF(T213=5,"3) 5 jours",IF(T213&lt;=10,"4) 6 à 10 jours",IF(T213&gt;10,"5) plus de 10 jours")))))</f>
        <v>3) 5 jours</v>
      </c>
      <c r="X213" t="s">
        <v>0</v>
      </c>
      <c r="Z213" s="6">
        <f>M213-L213+1</f>
        <v>5</v>
      </c>
    </row>
    <row r="214" spans="1:26" x14ac:dyDescent="0.3">
      <c r="A214" s="1">
        <v>86644</v>
      </c>
      <c r="B214" s="8"/>
      <c r="C214" s="7">
        <f>VLOOKUP(A214,'[1]BDD RH'!$A$9:$W$453,16,FALSE)</f>
        <v>0</v>
      </c>
      <c r="D214" s="7" t="str">
        <f>VLOOKUP(A214,'[1]BDD RH'!$A$9:$W$453,4,FALSE)</f>
        <v>s</v>
      </c>
      <c r="E214" s="7" t="str">
        <f>VLOOKUP(A214,'[1]BDD RH'!$A$9:$W$453,3,FALSE)</f>
        <v>f</v>
      </c>
      <c r="F214" s="7">
        <f>DATEDIF((VLOOKUP(A214,'[1]BDD RH'!$A$2:$W$485,7,FALSE)),L214,"y")</f>
        <v>28</v>
      </c>
      <c r="G214" s="7" t="str">
        <f>IF(F214&lt;=20,"&lt;=20",IF(F214&lt;=30,"21/30",IF(F214&lt;=40,"31/40",IF(F214&lt;=50,"41/50",IF(F214&lt;=60,"51/60",IF(F214&gt;60,"61 et plus",FALSE))))))</f>
        <v>21/30</v>
      </c>
      <c r="H214" s="7">
        <f>DATEDIF((VLOOKUP(A214,'[1]BDD RH'!$A$2:$W$485,11,FALSE)),L214,"y")</f>
        <v>0</v>
      </c>
      <c r="I214" s="7" t="str">
        <f>IF(H214&lt;2,"&lt;2",IF(H214&lt;6,"2/5",IF(H214&lt;11,"6/10",IF(H214&lt;16,"11/15",IF(H214&lt;21,"16/20",IF(H214&lt;26,"21/25",IF(H214&gt;25,"26 et plus",FALSE)))))))</f>
        <v>&lt;2</v>
      </c>
      <c r="J214" s="1" t="s">
        <v>116</v>
      </c>
      <c r="K214" s="1">
        <f>IF($N$19:$N$585&lt;=3,1,IF($N$19:$N$585&lt;=6,2,IF($N$19:$N$585&lt;=9,3,IF($N$19:$N$585&gt;9,4,FALSE))))</f>
        <v>2</v>
      </c>
      <c r="L214" s="4">
        <v>42475</v>
      </c>
      <c r="M214" s="4">
        <v>42475</v>
      </c>
      <c r="N214" s="7">
        <f>MONTH(L214)</f>
        <v>4</v>
      </c>
      <c r="O214" s="7">
        <f>MONTH(M214)</f>
        <v>4</v>
      </c>
      <c r="P214" s="7">
        <f>IF(O214-N214=0,NETWORKDAYS(L214,M214,[1]Congés!$D$2:$D$26),NETWORKDAYS(L214,EOMONTH(L214,0),[1]Congés!$D$2:$D$26))</f>
        <v>1</v>
      </c>
      <c r="Q214" s="7">
        <f>IF(O214-N214=0,0,IF(O214-N214=1,NETWORKDAYS(L214,M214,[1]Congés!$D$2:$D$160)-P214,IF(O214-N214=2,NETWORKDAYS(L214,EOMONTH(L214,1),[1]Congés!$D$2:$D$160)-P214,IF(O214-N214=3,NETWORKDAYS(L214,EOMONTH(L214,1),[1]Congés!$D$2:$D$160)-P214))))</f>
        <v>0</v>
      </c>
      <c r="R214" s="7">
        <f>IF(O214-N214&lt;2,0,IF(O214-N214=2,NETWORKDAYS(L214,M214,[1]Congés!$D$2:$D$160)-Q214-P214,IF(O214-N214=3,NETWORKDAYS(L214,EOMONTH(L214,2),[1]Congés!$D$2:$D$160)-Q214-P214)))</f>
        <v>0</v>
      </c>
      <c r="S214" s="7">
        <f>IF(O214-N214&lt;3,0,NETWORKDAYS(L214,M214,[1]Congés!$D$2:$D$160)-R214-Q214-P214)</f>
        <v>0</v>
      </c>
      <c r="T214" s="7">
        <f>NETWORKDAYS(L214,M214,[1]Congés!C$2:C$160)</f>
        <v>1</v>
      </c>
      <c r="U214" t="s">
        <v>1</v>
      </c>
      <c r="W214" s="6" t="str">
        <f>IF(T214&lt;3,"1) 1 à 2 jours",IF(T214&lt;5,"2) 3 à 4 jours",IF(T214=5,"3) 5 jours",IF(T214&lt;=10,"4) 6 à 10 jours",IF(T214&gt;10,"5) plus de 10 jours")))))</f>
        <v>1) 1 à 2 jours</v>
      </c>
      <c r="X214" t="s">
        <v>0</v>
      </c>
      <c r="Z214" s="6">
        <f>M214-L214+1</f>
        <v>1</v>
      </c>
    </row>
    <row r="215" spans="1:26" x14ac:dyDescent="0.3">
      <c r="A215" s="1">
        <v>20651</v>
      </c>
      <c r="B215" s="8"/>
      <c r="C215" s="7" t="str">
        <f>VLOOKUP(A215,'[1]BDD RH'!$A$9:$W$453,16,FALSE)</f>
        <v>graphite</v>
      </c>
      <c r="D215" s="7" t="str">
        <f>VLOOKUP(A215,'[1]BDD RH'!$A$9:$W$453,4,FALSE)</f>
        <v>c</v>
      </c>
      <c r="E215" s="7" t="str">
        <f>VLOOKUP(A215,'[1]BDD RH'!$A$9:$W$453,3,FALSE)</f>
        <v>H</v>
      </c>
      <c r="F215" s="7">
        <f>DATEDIF((VLOOKUP(A215,'[1]BDD RH'!$A$2:$W$485,7,FALSE)),L215,"y")</f>
        <v>33</v>
      </c>
      <c r="G215" s="7" t="str">
        <f>IF(F215&lt;=20,"&lt;=20",IF(F215&lt;=30,"21/30",IF(F215&lt;=40,"31/40",IF(F215&lt;=50,"41/50",IF(F215&lt;=60,"51/60",IF(F215&gt;60,"61 et plus",FALSE))))))</f>
        <v>31/40</v>
      </c>
      <c r="H215" s="7">
        <f>DATEDIF((VLOOKUP(A215,'[1]BDD RH'!$A$2:$W$485,11,FALSE)),L215,"y")</f>
        <v>4</v>
      </c>
      <c r="I215" s="7" t="str">
        <f>IF(H215&lt;2,"&lt;2",IF(H215&lt;6,"2/5",IF(H215&lt;11,"6/10",IF(H215&lt;16,"11/15",IF(H215&lt;21,"16/20",IF(H215&lt;26,"21/25",IF(H215&gt;25,"26 et plus",FALSE)))))))</f>
        <v>2/5</v>
      </c>
      <c r="J215" s="1" t="s">
        <v>115</v>
      </c>
      <c r="K215" s="1">
        <f>IF($N$19:$N$585&lt;=3,1,IF($N$19:$N$585&lt;=6,2,IF($N$19:$N$585&lt;=9,3,IF($N$19:$N$585&gt;9,4,FALSE))))</f>
        <v>1</v>
      </c>
      <c r="L215" s="4">
        <v>42423</v>
      </c>
      <c r="M215" s="4">
        <v>42426</v>
      </c>
      <c r="N215" s="7">
        <f>MONTH(L215)</f>
        <v>2</v>
      </c>
      <c r="O215" s="7">
        <f>MONTH(M215)</f>
        <v>2</v>
      </c>
      <c r="P215" s="7">
        <f>IF(O215-N215=0,NETWORKDAYS(L215,M215,[1]Congés!$D$2:$D$26),NETWORKDAYS(L215,EOMONTH(L215,0),[1]Congés!$D$2:$D$26))</f>
        <v>4</v>
      </c>
      <c r="Q215" s="7">
        <f>IF(O215-N215=0,0,IF(O215-N215=1,NETWORKDAYS(L215,M215,[1]Congés!$D$2:$D$160)-P215,IF(O215-N215=2,NETWORKDAYS(L215,EOMONTH(L215,1),[1]Congés!$D$2:$D$160)-P215,IF(O215-N215=3,NETWORKDAYS(L215,EOMONTH(L215,1),[1]Congés!$D$2:$D$160)-P215))))</f>
        <v>0</v>
      </c>
      <c r="R215" s="7">
        <f>IF(O215-N215&lt;2,0,IF(O215-N215=2,NETWORKDAYS(L215,M215,[1]Congés!$D$2:$D$160)-Q215-P215,IF(O215-N215=3,NETWORKDAYS(L215,EOMONTH(L215,2),[1]Congés!$D$2:$D$160)-Q215-P215)))</f>
        <v>0</v>
      </c>
      <c r="S215" s="7">
        <f>IF(O215-N215&lt;3,0,NETWORKDAYS(L215,M215,[1]Congés!$D$2:$D$160)-R215-Q215-P215)</f>
        <v>0</v>
      </c>
      <c r="T215" s="7">
        <f>NETWORKDAYS(L215,M215,[1]Congés!C$2:C$160)</f>
        <v>4</v>
      </c>
      <c r="U215" t="s">
        <v>1</v>
      </c>
      <c r="W215" s="6" t="str">
        <f>IF(T215&lt;3,"1) 1 à 2 jours",IF(T215&lt;5,"2) 3 à 4 jours",IF(T215=5,"3) 5 jours",IF(T215&lt;=10,"4) 6 à 10 jours",IF(T215&gt;10,"5) plus de 10 jours")))))</f>
        <v>2) 3 à 4 jours</v>
      </c>
      <c r="X215" t="s">
        <v>0</v>
      </c>
      <c r="Z215" s="6">
        <f>M215-L215+1</f>
        <v>4</v>
      </c>
    </row>
    <row r="216" spans="1:26" x14ac:dyDescent="0.3">
      <c r="A216" s="1">
        <v>15872</v>
      </c>
      <c r="B216" s="8"/>
      <c r="C216" s="7" t="str">
        <f>VLOOKUP(A216,'[1]BDD RH'!$A$9:$W$453,16,FALSE)</f>
        <v>Petite maro /graphite</v>
      </c>
      <c r="D216" s="7" t="str">
        <f>VLOOKUP(A216,'[1]BDD RH'!$A$9:$W$453,4,FALSE)</f>
        <v>c</v>
      </c>
      <c r="E216" s="7" t="str">
        <f>VLOOKUP(A216,'[1]BDD RH'!$A$9:$W$453,3,FALSE)</f>
        <v>F</v>
      </c>
      <c r="F216" s="7">
        <f>DATEDIF((VLOOKUP(A216,'[1]BDD RH'!$A$2:$W$485,7,FALSE)),L216,"y")</f>
        <v>55</v>
      </c>
      <c r="G216" s="7" t="str">
        <f>IF(F216&lt;=20,"&lt;=20",IF(F216&lt;=30,"21/30",IF(F216&lt;=40,"31/40",IF(F216&lt;=50,"41/50",IF(F216&lt;=60,"51/60",IF(F216&gt;60,"61 et plus",FALSE))))))</f>
        <v>51/60</v>
      </c>
      <c r="H216" s="7">
        <f>DATEDIF((VLOOKUP(A216,'[1]BDD RH'!$A$2:$W$485,11,FALSE)),L216,"y")</f>
        <v>10</v>
      </c>
      <c r="I216" s="7" t="str">
        <f>IF(H216&lt;2,"&lt;2",IF(H216&lt;6,"2/5",IF(H216&lt;11,"6/10",IF(H216&lt;16,"11/15",IF(H216&lt;21,"16/20",IF(H216&lt;26,"21/25",IF(H216&gt;25,"26 et plus",FALSE)))))))</f>
        <v>6/10</v>
      </c>
      <c r="J216" s="1" t="s">
        <v>114</v>
      </c>
      <c r="K216" s="1">
        <f>IF($N$19:$N$585&lt;=3,1,IF($N$19:$N$585&lt;=6,2,IF($N$19:$N$585&lt;=9,3,IF($N$19:$N$585&gt;9,4,FALSE))))</f>
        <v>1</v>
      </c>
      <c r="L216" s="4">
        <v>42370</v>
      </c>
      <c r="M216" s="4">
        <v>42372</v>
      </c>
      <c r="N216" s="7">
        <f>MONTH(L216)</f>
        <v>1</v>
      </c>
      <c r="O216" s="7">
        <f>MONTH(M216)</f>
        <v>1</v>
      </c>
      <c r="P216" s="7">
        <f>IF(O216-N216=0,NETWORKDAYS(L216,M216,[1]Congés!$D$2:$D$26),NETWORKDAYS(L216,EOMONTH(L216,0),[1]Congés!$D$2:$D$26))</f>
        <v>1</v>
      </c>
      <c r="Q216" s="7">
        <f>IF(O216-N216=0,0,IF(O216-N216=1,NETWORKDAYS(L216,M216,[1]Congés!$D$2:$D$160)-P216,IF(O216-N216=2,NETWORKDAYS(L216,EOMONTH(L216,1),[1]Congés!$D$2:$D$160)-P216,IF(O216-N216=3,NETWORKDAYS(L216,EOMONTH(L216,1),[1]Congés!$D$2:$D$160)-P216))))</f>
        <v>0</v>
      </c>
      <c r="R216" s="7">
        <f>IF(O216-N216&lt;2,0,IF(O216-N216=2,NETWORKDAYS(L216,M216,[1]Congés!$D$2:$D$160)-Q216-P216,IF(O216-N216=3,NETWORKDAYS(L216,EOMONTH(L216,2),[1]Congés!$D$2:$D$160)-Q216-P216)))</f>
        <v>0</v>
      </c>
      <c r="S216" s="7">
        <f>IF(O216-N216&lt;3,0,NETWORKDAYS(L216,M216,[1]Congés!$D$2:$D$160)-R216-Q216-P216)</f>
        <v>0</v>
      </c>
      <c r="T216" s="7">
        <f>NETWORKDAYS(L216,M216,[1]Congés!C$2:C$160)</f>
        <v>0</v>
      </c>
      <c r="U216" t="s">
        <v>1</v>
      </c>
      <c r="V216" s="2">
        <v>42338</v>
      </c>
      <c r="W216" s="6" t="str">
        <f>IF(T216&lt;3,"1) 1 à 2 jours",IF(T216&lt;5,"2) 3 à 4 jours",IF(T216=5,"3) 5 jours",IF(T216&lt;=10,"4) 6 à 10 jours",IF(T216&gt;10,"5) plus de 10 jours")))))</f>
        <v>1) 1 à 2 jours</v>
      </c>
      <c r="X216" t="s">
        <v>57</v>
      </c>
      <c r="Y216" s="20">
        <v>42402</v>
      </c>
      <c r="Z216" s="6">
        <f>M216-L216+1</f>
        <v>3</v>
      </c>
    </row>
    <row r="217" spans="1:26" x14ac:dyDescent="0.3">
      <c r="A217" s="1">
        <v>4007</v>
      </c>
      <c r="B217" s="8"/>
      <c r="C217" s="7" t="str">
        <f>VLOOKUP(A217,'[1]BDD RH'!$A$9:$W$453,16,FALSE)</f>
        <v>Fjord</v>
      </c>
      <c r="D217" s="7" t="str">
        <f>VLOOKUP(A217,'[1]BDD RH'!$A$9:$W$453,4,FALSE)</f>
        <v>t</v>
      </c>
      <c r="E217" s="7" t="str">
        <f>VLOOKUP(A217,'[1]BDD RH'!$A$9:$W$453,3,FALSE)</f>
        <v>F</v>
      </c>
      <c r="F217" s="7">
        <f>DATEDIF((VLOOKUP(A217,'[1]BDD RH'!$A$2:$W$485,7,FALSE)),L217,"y")</f>
        <v>41</v>
      </c>
      <c r="G217" s="7" t="str">
        <f>IF(F217&lt;=20,"&lt;=20",IF(F217&lt;=30,"21/30",IF(F217&lt;=40,"31/40",IF(F217&lt;=50,"41/50",IF(F217&lt;=60,"51/60",IF(F217&gt;60,"61 et plus",FALSE))))))</f>
        <v>41/50</v>
      </c>
      <c r="H217" s="7">
        <f>DATEDIF((VLOOKUP(A217,'[1]BDD RH'!$A$2:$W$485,11,FALSE)),L217,"y")</f>
        <v>19</v>
      </c>
      <c r="I217" s="7" t="str">
        <f>IF(H217&lt;2,"&lt;2",IF(H217&lt;6,"2/5",IF(H217&lt;11,"6/10",IF(H217&lt;16,"11/15",IF(H217&lt;21,"16/20",IF(H217&lt;26,"21/25",IF(H217&gt;25,"26 et plus",FALSE)))))))</f>
        <v>16/20</v>
      </c>
      <c r="J217" s="1" t="s">
        <v>113</v>
      </c>
      <c r="K217" s="1">
        <f>IF($N$19:$N$585&lt;=3,1,IF($N$19:$N$585&lt;=6,2,IF($N$19:$N$585&lt;=9,3,IF($N$19:$N$585&gt;9,4,FALSE))))</f>
        <v>1</v>
      </c>
      <c r="L217" s="4">
        <v>42440</v>
      </c>
      <c r="M217" s="4">
        <v>42440</v>
      </c>
      <c r="N217" s="7">
        <f>MONTH(L217)</f>
        <v>3</v>
      </c>
      <c r="O217" s="7">
        <f>MONTH(M217)</f>
        <v>3</v>
      </c>
      <c r="P217" s="7">
        <f>IF(O217-N217=0,NETWORKDAYS(L217,M217,[1]Congés!$D$2:$D$26),NETWORKDAYS(L217,EOMONTH(L217,0),[1]Congés!$D$2:$D$26))</f>
        <v>1</v>
      </c>
      <c r="Q217" s="7">
        <f>IF(O217-N217=0,0,IF(O217-N217=1,NETWORKDAYS(L217,M217,[1]Congés!$D$2:$D$160)-P217,IF(O217-N217=2,NETWORKDAYS(L217,EOMONTH(L217,1),[1]Congés!$D$2:$D$160)-P217,IF(O217-N217=3,NETWORKDAYS(L217,EOMONTH(L217,1),[1]Congés!$D$2:$D$160)-P217))))</f>
        <v>0</v>
      </c>
      <c r="R217" s="7">
        <f>IF(O217-N217&lt;2,0,IF(O217-N217=2,NETWORKDAYS(L217,M217,[1]Congés!$D$2:$D$160)-Q217-P217,IF(O217-N217=3,NETWORKDAYS(L217,EOMONTH(L217,2),[1]Congés!$D$2:$D$160)-Q217-P217)))</f>
        <v>0</v>
      </c>
      <c r="S217" s="7">
        <f>IF(O217-N217&lt;3,0,NETWORKDAYS(L217,M217,[1]Congés!$D$2:$D$160)-R217-Q217-P217)</f>
        <v>0</v>
      </c>
      <c r="T217" s="7">
        <f>NETWORKDAYS(L217,M217,[1]Congés!C$2:C$160)</f>
        <v>1</v>
      </c>
      <c r="U217" t="s">
        <v>1</v>
      </c>
      <c r="W217" s="6" t="str">
        <f>IF(T217&lt;3,"1) 1 à 2 jours",IF(T217&lt;5,"2) 3 à 4 jours",IF(T217=5,"3) 5 jours",IF(T217&lt;=10,"4) 6 à 10 jours",IF(T217&gt;10,"5) plus de 10 jours")))))</f>
        <v>1) 1 à 2 jours</v>
      </c>
      <c r="X217" t="s">
        <v>0</v>
      </c>
      <c r="Z217" s="6">
        <f>M217-L217+1</f>
        <v>1</v>
      </c>
    </row>
    <row r="218" spans="1:26" x14ac:dyDescent="0.3">
      <c r="A218" s="1">
        <v>4007</v>
      </c>
      <c r="B218" s="8"/>
      <c r="C218" s="7" t="str">
        <f>VLOOKUP(A218,'[1]BDD RH'!$A$9:$W$453,16,FALSE)</f>
        <v>Fjord</v>
      </c>
      <c r="D218" s="7" t="str">
        <f>VLOOKUP(A218,'[1]BDD RH'!$A$9:$W$453,4,FALSE)</f>
        <v>t</v>
      </c>
      <c r="E218" s="7" t="str">
        <f>VLOOKUP(A218,'[1]BDD RH'!$A$9:$W$453,3,FALSE)</f>
        <v>F</v>
      </c>
      <c r="F218" s="7">
        <f>DATEDIF((VLOOKUP(A218,'[1]BDD RH'!$A$2:$W$485,7,FALSE)),L218,"y")</f>
        <v>41</v>
      </c>
      <c r="G218" s="7" t="str">
        <f>IF(F218&lt;=20,"&lt;=20",IF(F218&lt;=30,"21/30",IF(F218&lt;=40,"31/40",IF(F218&lt;=50,"41/50",IF(F218&lt;=60,"51/60",IF(F218&gt;60,"61 et plus",FALSE))))))</f>
        <v>41/50</v>
      </c>
      <c r="H218" s="7">
        <f>DATEDIF((VLOOKUP(A218,'[1]BDD RH'!$A$2:$W$485,11,FALSE)),L218,"y")</f>
        <v>19</v>
      </c>
      <c r="I218" s="7" t="str">
        <f>IF(H218&lt;2,"&lt;2",IF(H218&lt;6,"2/5",IF(H218&lt;11,"6/10",IF(H218&lt;16,"11/15",IF(H218&lt;21,"16/20",IF(H218&lt;26,"21/25",IF(H218&gt;25,"26 et plus",FALSE)))))))</f>
        <v>16/20</v>
      </c>
      <c r="J218" s="1" t="s">
        <v>112</v>
      </c>
      <c r="K218" s="1">
        <f>IF($N$19:$N$585&lt;=3,1,IF($N$19:$N$585&lt;=6,2,IF($N$19:$N$585&lt;=9,3,IF($N$19:$N$585&gt;9,4,FALSE))))</f>
        <v>2</v>
      </c>
      <c r="L218" s="4">
        <v>42464</v>
      </c>
      <c r="M218" s="4">
        <v>42468</v>
      </c>
      <c r="N218" s="7">
        <f>MONTH(L218)</f>
        <v>4</v>
      </c>
      <c r="O218" s="7">
        <f>MONTH(M218)</f>
        <v>4</v>
      </c>
      <c r="P218" s="7">
        <f>IF(O218-N218=0,NETWORKDAYS(L218,M218,[1]Congés!$D$2:$D$26),NETWORKDAYS(L218,EOMONTH(L218,0),[1]Congés!$D$2:$D$26))</f>
        <v>5</v>
      </c>
      <c r="Q218" s="7">
        <f>IF(O218-N218=0,0,IF(O218-N218=1,NETWORKDAYS(L218,M218,[1]Congés!$D$2:$D$160)-P218,IF(O218-N218=2,NETWORKDAYS(L218,EOMONTH(L218,1),[1]Congés!$D$2:$D$160)-P218,IF(O218-N218=3,NETWORKDAYS(L218,EOMONTH(L218,1),[1]Congés!$D$2:$D$160)-P218))))</f>
        <v>0</v>
      </c>
      <c r="R218" s="7">
        <f>IF(O218-N218&lt;2,0,IF(O218-N218=2,NETWORKDAYS(L218,M218,[1]Congés!$D$2:$D$160)-Q218-P218,IF(O218-N218=3,NETWORKDAYS(L218,EOMONTH(L218,2),[1]Congés!$D$2:$D$160)-Q218-P218)))</f>
        <v>0</v>
      </c>
      <c r="S218" s="7">
        <f>IF(O218-N218&lt;3,0,NETWORKDAYS(L218,M218,[1]Congés!$D$2:$D$160)-R218-Q218-P218)</f>
        <v>0</v>
      </c>
      <c r="T218" s="7">
        <f>NETWORKDAYS(L218,M218,[1]Congés!C$2:C$160)</f>
        <v>5</v>
      </c>
      <c r="U218" t="s">
        <v>1</v>
      </c>
      <c r="V218" s="2">
        <v>42464</v>
      </c>
      <c r="W218" s="6" t="str">
        <f>IF(T218&lt;3,"1) 1 à 2 jours",IF(T218&lt;5,"2) 3 à 4 jours",IF(T218=5,"3) 5 jours",IF(T218&lt;=10,"4) 6 à 10 jours",IF(T218&gt;10,"5) plus de 10 jours")))))</f>
        <v>3) 5 jours</v>
      </c>
      <c r="X218" t="s">
        <v>10</v>
      </c>
      <c r="Z218" s="6">
        <f>M218-L218+1</f>
        <v>5</v>
      </c>
    </row>
    <row r="219" spans="1:26" x14ac:dyDescent="0.3">
      <c r="A219" s="1">
        <v>4007</v>
      </c>
      <c r="B219" s="8"/>
      <c r="C219" s="7" t="str">
        <f>VLOOKUP(A219,'[1]BDD RH'!$A$9:$W$453,16,FALSE)</f>
        <v>Fjord</v>
      </c>
      <c r="D219" s="7" t="str">
        <f>VLOOKUP(A219,'[1]BDD RH'!$A$9:$W$453,4,FALSE)</f>
        <v>t</v>
      </c>
      <c r="E219" s="7" t="str">
        <f>VLOOKUP(A219,'[1]BDD RH'!$A$9:$W$453,3,FALSE)</f>
        <v>F</v>
      </c>
      <c r="F219" s="7">
        <f>DATEDIF((VLOOKUP(A219,'[1]BDD RH'!$A$2:$W$485,7,FALSE)),L219,"y")</f>
        <v>41</v>
      </c>
      <c r="G219" s="7" t="str">
        <f>IF(F219&lt;=20,"&lt;=20",IF(F219&lt;=30,"21/30",IF(F219&lt;=40,"31/40",IF(F219&lt;=50,"41/50",IF(F219&lt;=60,"51/60",IF(F219&gt;60,"61 et plus",FALSE))))))</f>
        <v>41/50</v>
      </c>
      <c r="H219" s="7">
        <f>DATEDIF((VLOOKUP(A219,'[1]BDD RH'!$A$2:$W$485,11,FALSE)),L219,"y")</f>
        <v>19</v>
      </c>
      <c r="I219" s="7" t="str">
        <f>IF(H219&lt;2,"&lt;2",IF(H219&lt;6,"2/5",IF(H219&lt;11,"6/10",IF(H219&lt;16,"11/15",IF(H219&lt;21,"16/20",IF(H219&lt;26,"21/25",IF(H219&gt;25,"26 et plus",FALSE)))))))</f>
        <v>16/20</v>
      </c>
      <c r="J219" s="1" t="s">
        <v>112</v>
      </c>
      <c r="K219" s="1">
        <f>IF($N$19:$N$585&lt;=3,1,IF($N$19:$N$585&lt;=6,2,IF($N$19:$N$585&lt;=9,3,IF($N$19:$N$585&gt;9,4,FALSE))))</f>
        <v>2</v>
      </c>
      <c r="L219" s="4">
        <v>42471</v>
      </c>
      <c r="M219" s="4">
        <v>42473</v>
      </c>
      <c r="N219" s="7">
        <f>MONTH(L219)</f>
        <v>4</v>
      </c>
      <c r="O219" s="7">
        <f>MONTH(M219)</f>
        <v>4</v>
      </c>
      <c r="P219" s="7">
        <f>IF(O219-N219=0,NETWORKDAYS(L219,M219,[1]Congés!$D$2:$D$26),NETWORKDAYS(L219,EOMONTH(L219,0),[1]Congés!$D$2:$D$26))</f>
        <v>3</v>
      </c>
      <c r="Q219" s="7">
        <f>IF(O219-N219=0,0,IF(O219-N219=1,NETWORKDAYS(L219,M219,[1]Congés!$D$2:$D$160)-P219,IF(O219-N219=2,NETWORKDAYS(L219,EOMONTH(L219,1),[1]Congés!$D$2:$D$160)-P219,IF(O219-N219=3,NETWORKDAYS(L219,EOMONTH(L219,1),[1]Congés!$D$2:$D$160)-P219))))</f>
        <v>0</v>
      </c>
      <c r="R219" s="7">
        <f>IF(O219-N219&lt;2,0,IF(O219-N219=2,NETWORKDAYS(L219,M219,[1]Congés!$D$2:$D$160)-Q219-P219,IF(O219-N219=3,NETWORKDAYS(L219,EOMONTH(L219,2),[1]Congés!$D$2:$D$160)-Q219-P219)))</f>
        <v>0</v>
      </c>
      <c r="S219" s="7">
        <f>IF(O219-N219&lt;3,0,NETWORKDAYS(L219,M219,[1]Congés!$D$2:$D$160)-R219-Q219-P219)</f>
        <v>0</v>
      </c>
      <c r="T219" s="7">
        <f>NETWORKDAYS(L219,M219,[1]Congés!C$2:C$160)</f>
        <v>3</v>
      </c>
      <c r="U219" t="s">
        <v>1</v>
      </c>
      <c r="V219" s="2">
        <v>42464</v>
      </c>
      <c r="W219" s="6" t="str">
        <f>IF(T219&lt;3,"1) 1 à 2 jours",IF(T219&lt;5,"2) 3 à 4 jours",IF(T219=5,"3) 5 jours",IF(T219&lt;=10,"4) 6 à 10 jours",IF(T219&gt;10,"5) plus de 10 jours")))))</f>
        <v>2) 3 à 4 jours</v>
      </c>
      <c r="X219" t="s">
        <v>0</v>
      </c>
      <c r="Z219" s="6">
        <f>M219-L219+1</f>
        <v>3</v>
      </c>
    </row>
    <row r="220" spans="1:26" x14ac:dyDescent="0.3">
      <c r="A220" s="1">
        <v>3223</v>
      </c>
      <c r="B220" s="8"/>
      <c r="C220" s="7" t="str">
        <f>VLOOKUP(A220,'[1]BDD RH'!$A$9:$W$453,16,FALSE)</f>
        <v>Croco</v>
      </c>
      <c r="D220" s="7" t="str">
        <f>VLOOKUP(A220,'[1]BDD RH'!$A$9:$W$453,4,FALSE)</f>
        <v>t</v>
      </c>
      <c r="E220" s="7" t="str">
        <f>VLOOKUP(A220,'[1]BDD RH'!$A$9:$W$453,3,FALSE)</f>
        <v>F</v>
      </c>
      <c r="F220" s="7">
        <f>DATEDIF((VLOOKUP(A220,'[1]BDD RH'!$A$2:$W$485,7,FALSE)),L220,"y")</f>
        <v>36</v>
      </c>
      <c r="G220" s="7" t="str">
        <f>IF(F220&lt;=20,"&lt;=20",IF(F220&lt;=30,"21/30",IF(F220&lt;=40,"31/40",IF(F220&lt;=50,"41/50",IF(F220&lt;=60,"51/60",IF(F220&gt;60,"61 et plus",FALSE))))))</f>
        <v>31/40</v>
      </c>
      <c r="H220" s="7">
        <f>DATEDIF((VLOOKUP(A220,'[1]BDD RH'!$A$2:$W$485,11,FALSE)),L220,"y")</f>
        <v>11</v>
      </c>
      <c r="I220" s="7" t="str">
        <f>IF(H220&lt;2,"&lt;2",IF(H220&lt;6,"2/5",IF(H220&lt;11,"6/10",IF(H220&lt;16,"11/15",IF(H220&lt;21,"16/20",IF(H220&lt;26,"21/25",IF(H220&gt;25,"26 et plus",FALSE)))))))</f>
        <v>11/15</v>
      </c>
      <c r="J220" s="1" t="s">
        <v>111</v>
      </c>
      <c r="K220" s="1">
        <f>IF($N$19:$N$585&lt;=3,1,IF($N$19:$N$585&lt;=6,2,IF($N$19:$N$585&lt;=9,3,IF($N$19:$N$585&gt;9,4,FALSE))))</f>
        <v>1</v>
      </c>
      <c r="L220" s="4">
        <v>42429</v>
      </c>
      <c r="M220" s="4">
        <v>42433</v>
      </c>
      <c r="N220" s="7">
        <f>MONTH(L220)</f>
        <v>2</v>
      </c>
      <c r="O220" s="7">
        <f>MONTH(M220)</f>
        <v>3</v>
      </c>
      <c r="P220" s="7">
        <f>IF(O220-N220=0,NETWORKDAYS(L220,M220,[1]Congés!$D$2:$D$26),NETWORKDAYS(L220,EOMONTH(L220,0),[1]Congés!$D$2:$D$26))</f>
        <v>1</v>
      </c>
      <c r="Q220" s="7">
        <f>IF(O220-N220=0,0,IF(O220-N220=1,NETWORKDAYS(L220,M220,[1]Congés!$D$2:$D$160)-P220,IF(O220-N220=2,NETWORKDAYS(L220,EOMONTH(L220,1),[1]Congés!$D$2:$D$160)-P220,IF(O220-N220=3,NETWORKDAYS(L220,EOMONTH(L220,1),[1]Congés!$D$2:$D$160)-P220))))</f>
        <v>4</v>
      </c>
      <c r="R220" s="7">
        <f>IF(O220-N220&lt;2,0,IF(O220-N220=2,NETWORKDAYS(L220,M220,[1]Congés!$D$2:$D$160)-Q220-P220,IF(O220-N220=3,NETWORKDAYS(L220,EOMONTH(L220,2),[1]Congés!$D$2:$D$160)-Q220-P220)))</f>
        <v>0</v>
      </c>
      <c r="S220" s="7">
        <f>IF(O220-N220&lt;3,0,NETWORKDAYS(L220,M220,[1]Congés!$D$2:$D$160)-R220-Q220-P220)</f>
        <v>0</v>
      </c>
      <c r="T220" s="7">
        <f>NETWORKDAYS(L220,M220,[1]Congés!C$2:C$160)</f>
        <v>5</v>
      </c>
      <c r="U220" t="s">
        <v>1</v>
      </c>
      <c r="V220" s="2">
        <v>42429</v>
      </c>
      <c r="W220" s="6" t="str">
        <f>IF(T220&lt;3,"1) 1 à 2 jours",IF(T220&lt;5,"2) 3 à 4 jours",IF(T220=5,"3) 5 jours",IF(T220&lt;=10,"4) 6 à 10 jours",IF(T220&gt;10,"5) plus de 10 jours")))))</f>
        <v>3) 5 jours</v>
      </c>
      <c r="X220" t="s">
        <v>10</v>
      </c>
      <c r="Z220" s="6">
        <f>M220-L220+1</f>
        <v>5</v>
      </c>
    </row>
    <row r="221" spans="1:26" x14ac:dyDescent="0.3">
      <c r="A221" s="1">
        <v>3223</v>
      </c>
      <c r="B221" s="8"/>
      <c r="C221" s="7" t="str">
        <f>VLOOKUP(A221,'[1]BDD RH'!$A$9:$W$453,16,FALSE)</f>
        <v>Croco</v>
      </c>
      <c r="D221" s="7" t="str">
        <f>VLOOKUP(A221,'[1]BDD RH'!$A$9:$W$453,4,FALSE)</f>
        <v>t</v>
      </c>
      <c r="E221" s="7" t="str">
        <f>VLOOKUP(A221,'[1]BDD RH'!$A$9:$W$453,3,FALSE)</f>
        <v>F</v>
      </c>
      <c r="F221" s="7">
        <f>DATEDIF((VLOOKUP(A221,'[1]BDD RH'!$A$2:$W$485,7,FALSE)),L221,"y")</f>
        <v>36</v>
      </c>
      <c r="G221" s="7" t="str">
        <f>IF(F221&lt;=20,"&lt;=20",IF(F221&lt;=30,"21/30",IF(F221&lt;=40,"31/40",IF(F221&lt;=50,"41/50",IF(F221&lt;=60,"51/60",IF(F221&gt;60,"61 et plus",FALSE))))))</f>
        <v>31/40</v>
      </c>
      <c r="H221" s="7">
        <f>DATEDIF((VLOOKUP(A221,'[1]BDD RH'!$A$2:$W$485,11,FALSE)),L221,"y")</f>
        <v>11</v>
      </c>
      <c r="I221" s="7" t="str">
        <f>IF(H221&lt;2,"&lt;2",IF(H221&lt;6,"2/5",IF(H221&lt;11,"6/10",IF(H221&lt;16,"11/15",IF(H221&lt;21,"16/20",IF(H221&lt;26,"21/25",IF(H221&gt;25,"26 et plus",FALSE)))))))</f>
        <v>11/15</v>
      </c>
      <c r="J221" s="1" t="s">
        <v>111</v>
      </c>
      <c r="K221" s="1">
        <f>IF($N$19:$N$585&lt;=3,1,IF($N$19:$N$585&lt;=6,2,IF($N$19:$N$585&lt;=9,3,IF($N$19:$N$585&gt;9,4,FALSE))))</f>
        <v>1</v>
      </c>
      <c r="L221" s="4">
        <v>42436</v>
      </c>
      <c r="M221" s="4">
        <v>42440</v>
      </c>
      <c r="N221" s="7">
        <f>MONTH(L221)</f>
        <v>3</v>
      </c>
      <c r="O221" s="7">
        <f>MONTH(M221)</f>
        <v>3</v>
      </c>
      <c r="P221" s="7">
        <f>IF(O221-N221=0,NETWORKDAYS(L221,M221,[1]Congés!$D$2:$D$26),NETWORKDAYS(L221,EOMONTH(L221,0),[1]Congés!$D$2:$D$26))</f>
        <v>5</v>
      </c>
      <c r="Q221" s="7">
        <f>IF(O221-N221=0,0,IF(O221-N221=1,NETWORKDAYS(L221,M221,[1]Congés!$D$2:$D$160)-P221,IF(O221-N221=2,NETWORKDAYS(L221,EOMONTH(L221,1),[1]Congés!$D$2:$D$160)-P221,IF(O221-N221=3,NETWORKDAYS(L221,EOMONTH(L221,1),[1]Congés!$D$2:$D$160)-P221))))</f>
        <v>0</v>
      </c>
      <c r="R221" s="7">
        <f>IF(O221-N221&lt;2,0,IF(O221-N221=2,NETWORKDAYS(L221,M221,[1]Congés!$D$2:$D$160)-Q221-P221,IF(O221-N221=3,NETWORKDAYS(L221,EOMONTH(L221,2),[1]Congés!$D$2:$D$160)-Q221-P221)))</f>
        <v>0</v>
      </c>
      <c r="S221" s="7">
        <f>IF(O221-N221&lt;3,0,NETWORKDAYS(L221,M221,[1]Congés!$D$2:$D$160)-R221-Q221-P221)</f>
        <v>0</v>
      </c>
      <c r="T221" s="7">
        <f>NETWORKDAYS(L221,M221,[1]Congés!C$2:C$160)</f>
        <v>5</v>
      </c>
      <c r="U221" t="s">
        <v>1</v>
      </c>
      <c r="V221" s="2">
        <v>42429</v>
      </c>
      <c r="W221" s="6" t="str">
        <f>IF(T221&lt;3,"1) 1 à 2 jours",IF(T221&lt;5,"2) 3 à 4 jours",IF(T221=5,"3) 5 jours",IF(T221&lt;=10,"4) 6 à 10 jours",IF(T221&gt;10,"5) plus de 10 jours")))))</f>
        <v>3) 5 jours</v>
      </c>
      <c r="X221" t="s">
        <v>0</v>
      </c>
      <c r="Z221" s="6">
        <f>M221-L221+1</f>
        <v>5</v>
      </c>
    </row>
    <row r="222" spans="1:26" x14ac:dyDescent="0.3">
      <c r="A222" s="1">
        <v>15363</v>
      </c>
      <c r="B222" s="8"/>
      <c r="C222" s="7" t="str">
        <f>VLOOKUP(A222,'[1]BDD RH'!$A$9:$W$453,16,FALSE)</f>
        <v>Barenia</v>
      </c>
      <c r="D222" s="7" t="str">
        <f>VLOOKUP(A222,'[1]BDD RH'!$A$9:$W$453,4,FALSE)</f>
        <v>t</v>
      </c>
      <c r="E222" s="7" t="str">
        <f>VLOOKUP(A222,'[1]BDD RH'!$A$9:$W$453,3,FALSE)</f>
        <v>F</v>
      </c>
      <c r="F222" s="7">
        <f>DATEDIF((VLOOKUP(A222,'[1]BDD RH'!$A$2:$W$485,7,FALSE)),L222,"y")</f>
        <v>31</v>
      </c>
      <c r="G222" s="7" t="str">
        <f>IF(F222&lt;=20,"&lt;=20",IF(F222&lt;=30,"21/30",IF(F222&lt;=40,"31/40",IF(F222&lt;=50,"41/50",IF(F222&lt;=60,"51/60",IF(F222&gt;60,"61 et plus",FALSE))))))</f>
        <v>31/40</v>
      </c>
      <c r="H222" s="7">
        <f>DATEDIF((VLOOKUP(A222,'[1]BDD RH'!$A$2:$W$485,11,FALSE)),L222,"y")</f>
        <v>8</v>
      </c>
      <c r="I222" s="7" t="str">
        <f>IF(H222&lt;2,"&lt;2",IF(H222&lt;6,"2/5",IF(H222&lt;11,"6/10",IF(H222&lt;16,"11/15",IF(H222&lt;21,"16/20",IF(H222&lt;26,"21/25",IF(H222&gt;25,"26 et plus",FALSE)))))))</f>
        <v>6/10</v>
      </c>
      <c r="K222" s="1">
        <f>IF($N$19:$N$585&lt;=3,1,IF($N$19:$N$585&lt;=6,2,IF($N$19:$N$585&lt;=9,3,IF($N$19:$N$585&gt;9,4,FALSE))))</f>
        <v>1</v>
      </c>
      <c r="L222" s="4">
        <v>42370</v>
      </c>
      <c r="M222" s="4">
        <v>42378</v>
      </c>
      <c r="N222" s="7">
        <f>MONTH(L222)</f>
        <v>1</v>
      </c>
      <c r="O222" s="7">
        <f>MONTH(M222)</f>
        <v>1</v>
      </c>
      <c r="P222" s="7">
        <f>IF(O222-N222=0,NETWORKDAYS(L222,M222,[1]Congés!$D$2:$D$26),NETWORKDAYS(L222,EOMONTH(L222,0),[1]Congés!$D$2:$D$26))</f>
        <v>6</v>
      </c>
      <c r="Q222" s="7">
        <f>IF(O222-N222=0,0,IF(O222-N222=1,NETWORKDAYS(L222,M222,[1]Congés!$D$2:$D$160)-P222,IF(O222-N222=2,NETWORKDAYS(L222,EOMONTH(L222,1),[1]Congés!$D$2:$D$160)-P222,IF(O222-N222=3,NETWORKDAYS(L222,EOMONTH(L222,1),[1]Congés!$D$2:$D$160)-P222))))</f>
        <v>0</v>
      </c>
      <c r="R222" s="7">
        <f>IF(O222-N222&lt;2,0,IF(O222-N222=2,NETWORKDAYS(L222,M222,[1]Congés!$D$2:$D$160)-Q222-P222,IF(O222-N222=3,NETWORKDAYS(L222,EOMONTH(L222,2),[1]Congés!$D$2:$D$160)-Q222-P222)))</f>
        <v>0</v>
      </c>
      <c r="S222" s="7">
        <f>IF(O222-N222&lt;3,0,NETWORKDAYS(L222,M222,[1]Congés!$D$2:$D$160)-R222-Q222-P222)</f>
        <v>0</v>
      </c>
      <c r="T222" s="7">
        <f>NETWORKDAYS(L222,M222,[1]Congés!C$2:C$160)</f>
        <v>5</v>
      </c>
      <c r="U222" t="s">
        <v>14</v>
      </c>
      <c r="V222" s="2">
        <v>42683</v>
      </c>
      <c r="W222" s="6" t="str">
        <f>IF(T222&lt;3,"1) 1 à 2 jours",IF(T222&lt;5,"2) 3 à 4 jours",IF(T222=5,"3) 5 jours",IF(T222&lt;=10,"4) 6 à 10 jours",IF(T222&gt;10,"5) plus de 10 jours")))))</f>
        <v>3) 5 jours</v>
      </c>
      <c r="X222"/>
      <c r="Z222" s="6">
        <f>M222-L222+1</f>
        <v>9</v>
      </c>
    </row>
    <row r="223" spans="1:26" x14ac:dyDescent="0.3">
      <c r="A223" s="1">
        <v>15363</v>
      </c>
      <c r="B223" s="8"/>
      <c r="C223" s="25" t="str">
        <f>VLOOKUP(A223,'[1]BDD RH'!$A$9:$W$453,16,FALSE)</f>
        <v>Barenia</v>
      </c>
      <c r="D223" s="25" t="str">
        <f>VLOOKUP(A223,'[1]BDD RH'!$A$9:$W$453,4,FALSE)</f>
        <v>t</v>
      </c>
      <c r="E223" s="25" t="str">
        <f>VLOOKUP(A223,'[1]BDD RH'!$A$9:$W$453,3,FALSE)</f>
        <v>F</v>
      </c>
      <c r="F223" s="25">
        <f>DATEDIF((VLOOKUP(A223,'[1]BDD RH'!$A$2:$W$485,7,FALSE)),L223,"y")</f>
        <v>31</v>
      </c>
      <c r="G223" s="25" t="str">
        <f>IF(F223&lt;=20,"&lt;=20",IF(F223&lt;=30,"21/30",IF(F223&lt;=40,"31/40",IF(F223&lt;=50,"41/50",IF(F223&lt;=60,"51/60",IF(F223&gt;60,"61 et plus",FALSE))))))</f>
        <v>31/40</v>
      </c>
      <c r="H223" s="25">
        <f>DATEDIF((VLOOKUP(A223,'[1]BDD RH'!$A$2:$W$485,11,FALSE)),L223,"y")</f>
        <v>8</v>
      </c>
      <c r="I223" s="25" t="str">
        <f>IF(H223&lt;2,"&lt;2",IF(H223&lt;6,"2/5",IF(H223&lt;11,"6/10",IF(H223&lt;16,"11/15",IF(H223&lt;21,"16/20",IF(H223&lt;26,"21/25",IF(H223&gt;25,"26 et plus",FALSE)))))))</f>
        <v>6/10</v>
      </c>
      <c r="J223" s="18"/>
      <c r="K223" s="1">
        <f>IF($N$19:$N$585&lt;=3,1,IF($N$19:$N$585&lt;=6,2,IF($N$19:$N$585&lt;=9,3,IF($N$19:$N$585&gt;9,4,FALSE))))</f>
        <v>1</v>
      </c>
      <c r="L223" s="24">
        <v>42376</v>
      </c>
      <c r="M223" s="24">
        <v>42438</v>
      </c>
      <c r="N223" s="7">
        <f>MONTH(L223)</f>
        <v>1</v>
      </c>
      <c r="O223" s="7">
        <f>MONTH(M223)</f>
        <v>3</v>
      </c>
      <c r="P223" s="7">
        <f>IF(O223-N223=0,NETWORKDAYS(L223,M223,[1]Congés!$D$2:$D$26),NETWORKDAYS(L223,EOMONTH(L223,0),[1]Congés!$D$2:$D$26))</f>
        <v>17</v>
      </c>
      <c r="Q223" s="7">
        <f>IF(O223-N223=0,0,IF(O223-N223=1,NETWORKDAYS(L223,M223,[1]Congés!$D$2:$D$160)-P223,IF(O223-N223=2,NETWORKDAYS(L223,EOMONTH(L223,1),[1]Congés!$D$2:$D$160)-P223,IF(O223-N223=3,NETWORKDAYS(L223,EOMONTH(L223,1),[1]Congés!$D$2:$D$160)-P223))))</f>
        <v>21</v>
      </c>
      <c r="R223" s="7">
        <f>IF(O223-N223&lt;2,0,IF(O223-N223=2,NETWORKDAYS(L223,M223,[1]Congés!$D$2:$D$160)-Q223-P223,IF(O223-N223=3,NETWORKDAYS(L223,EOMONTH(L223,2),[1]Congés!$D$2:$D$160)-Q223-P223)))</f>
        <v>7</v>
      </c>
      <c r="S223" s="7">
        <f>IF(O223-N223&lt;3,0,NETWORKDAYS(L223,M223,[1]Congés!$D$2:$D$160)-R223-Q223-P223)</f>
        <v>0</v>
      </c>
      <c r="T223" s="7">
        <f>NETWORKDAYS(L223,M223,[1]Congés!C$2:C$160)</f>
        <v>45</v>
      </c>
      <c r="U223" t="s">
        <v>14</v>
      </c>
      <c r="V223" s="2">
        <v>42683</v>
      </c>
      <c r="W223" s="6" t="str">
        <f>IF(T223&lt;3,"1) 1 à 2 jours",IF(T223&lt;5,"2) 3 à 4 jours",IF(T223=5,"3) 5 jours",IF(T223&lt;=10,"4) 6 à 10 jours",IF(T223&gt;10,"5) plus de 10 jours")))))</f>
        <v>5) plus de 10 jours</v>
      </c>
      <c r="X223"/>
      <c r="Z223" s="6">
        <f>M223-L223+1</f>
        <v>63</v>
      </c>
    </row>
    <row r="224" spans="1:26" x14ac:dyDescent="0.3">
      <c r="A224" s="1">
        <v>15363</v>
      </c>
      <c r="B224" s="8"/>
      <c r="C224" s="7" t="str">
        <f>VLOOKUP(A224,'[1]BDD RH'!$A$9:$W$453,16,FALSE)</f>
        <v>Barenia</v>
      </c>
      <c r="D224" s="7" t="str">
        <f>VLOOKUP(A224,'[1]BDD RH'!$A$9:$W$453,4,FALSE)</f>
        <v>t</v>
      </c>
      <c r="E224" s="7" t="str">
        <f>VLOOKUP(A224,'[1]BDD RH'!$A$9:$W$453,3,FALSE)</f>
        <v>F</v>
      </c>
      <c r="F224" s="7">
        <f>DATEDIF((VLOOKUP(A224,'[1]BDD RH'!$A$2:$W$485,7,FALSE)),L224,"y")</f>
        <v>31</v>
      </c>
      <c r="G224" s="7" t="str">
        <f>IF(F224&lt;=20,"&lt;=20",IF(F224&lt;=30,"21/30",IF(F224&lt;=40,"31/40",IF(F224&lt;=50,"41/50",IF(F224&lt;=60,"51/60",IF(F224&gt;60,"61 et plus",FALSE))))))</f>
        <v>31/40</v>
      </c>
      <c r="H224" s="7">
        <f>DATEDIF((VLOOKUP(A224,'[1]BDD RH'!$A$2:$W$485,11,FALSE)),L224,"y")</f>
        <v>9</v>
      </c>
      <c r="I224" s="7" t="str">
        <f>IF(H224&lt;2,"&lt;2",IF(H224&lt;6,"2/5",IF(H224&lt;11,"6/10",IF(H224&lt;16,"11/15",IF(H224&lt;21,"16/20",IF(H224&lt;26,"21/25",IF(H224&gt;25,"26 et plus",FALSE)))))))</f>
        <v>6/10</v>
      </c>
      <c r="K224" s="1">
        <f>IF($N$19:$N$585&lt;=3,1,IF($N$19:$N$585&lt;=6,2,IF($N$19:$N$585&lt;=9,3,IF($N$19:$N$585&gt;9,4,FALSE))))</f>
        <v>2</v>
      </c>
      <c r="L224" s="4">
        <v>42479</v>
      </c>
      <c r="M224" s="4">
        <v>42481</v>
      </c>
      <c r="N224" s="7">
        <f>MONTH(L224)</f>
        <v>4</v>
      </c>
      <c r="O224" s="7">
        <f>MONTH(M224)</f>
        <v>4</v>
      </c>
      <c r="P224" s="7">
        <f>IF(O224-N224=0,NETWORKDAYS(L224,M224,[1]Congés!$D$2:$D$26),NETWORKDAYS(L224,EOMONTH(L224,0),[1]Congés!$D$2:$D$26))</f>
        <v>3</v>
      </c>
      <c r="Q224" s="7">
        <f>IF(O224-N224=0,0,IF(O224-N224=1,NETWORKDAYS(L224,M224,[1]Congés!$D$2:$D$160)-P224,IF(O224-N224=2,NETWORKDAYS(L224,EOMONTH(L224,1),[1]Congés!$D$2:$D$160)-P224,IF(O224-N224=3,NETWORKDAYS(L224,EOMONTH(L224,1),[1]Congés!$D$2:$D$160)-P224))))</f>
        <v>0</v>
      </c>
      <c r="R224" s="7">
        <f>IF(O224-N224&lt;2,0,IF(O224-N224=2,NETWORKDAYS(L224,M224,[1]Congés!$D$2:$D$160)-Q224-P224,IF(O224-N224=3,NETWORKDAYS(L224,EOMONTH(L224,2),[1]Congés!$D$2:$D$160)-Q224-P224)))</f>
        <v>0</v>
      </c>
      <c r="S224" s="7">
        <f>IF(O224-N224&lt;3,0,NETWORKDAYS(L224,M224,[1]Congés!$D$2:$D$160)-R224-Q224-P224)</f>
        <v>0</v>
      </c>
      <c r="T224" s="7">
        <f>NETWORKDAYS(L224,M224,[1]Congés!C$2:C$160)</f>
        <v>3</v>
      </c>
      <c r="U224" t="s">
        <v>1</v>
      </c>
      <c r="W224" s="6" t="str">
        <f>IF(T224&lt;3,"1) 1 à 2 jours",IF(T224&lt;5,"2) 3 à 4 jours",IF(T224=5,"3) 5 jours",IF(T224&lt;=10,"4) 6 à 10 jours",IF(T224&gt;10,"5) plus de 10 jours")))))</f>
        <v>2) 3 à 4 jours</v>
      </c>
      <c r="X224" t="s">
        <v>0</v>
      </c>
      <c r="Z224" s="6">
        <f>M224-L224+1</f>
        <v>3</v>
      </c>
    </row>
    <row r="225" spans="1:26" x14ac:dyDescent="0.3">
      <c r="A225" s="1">
        <v>15659</v>
      </c>
      <c r="B225" s="8"/>
      <c r="C225" s="7" t="str">
        <f>VLOOKUP(A225,'[1]BDD RH'!$A$9:$W$453,16,FALSE)</f>
        <v>Saphir</v>
      </c>
      <c r="D225" s="7" t="str">
        <f>VLOOKUP(A225,'[1]BDD RH'!$A$9:$W$453,4,FALSE)</f>
        <v>s</v>
      </c>
      <c r="E225" s="7" t="str">
        <f>VLOOKUP(A225,'[1]BDD RH'!$A$9:$W$453,3,FALSE)</f>
        <v>H</v>
      </c>
      <c r="F225" s="7">
        <f>DATEDIF((VLOOKUP(A225,'[1]BDD RH'!$A$2:$W$485,7,FALSE)),L225,"y")</f>
        <v>46</v>
      </c>
      <c r="G225" s="7" t="str">
        <f>IF(F225&lt;=20,"&lt;=20",IF(F225&lt;=30,"21/30",IF(F225&lt;=40,"31/40",IF(F225&lt;=50,"41/50",IF(F225&lt;=60,"51/60",IF(F225&gt;60,"61 et plus",FALSE))))))</f>
        <v>41/50</v>
      </c>
      <c r="H225" s="7">
        <f>DATEDIF((VLOOKUP(A225,'[1]BDD RH'!$A$2:$W$485,11,FALSE)),L225,"y")</f>
        <v>11</v>
      </c>
      <c r="I225" s="7" t="str">
        <f>IF(H225&lt;2,"&lt;2",IF(H225&lt;6,"2/5",IF(H225&lt;11,"6/10",IF(H225&lt;16,"11/15",IF(H225&lt;21,"16/20",IF(H225&lt;26,"21/25",IF(H225&gt;25,"26 et plus",FALSE)))))))</f>
        <v>11/15</v>
      </c>
      <c r="J225" s="1" t="s">
        <v>110</v>
      </c>
      <c r="K225" s="1">
        <f>IF($N$19:$N$585&lt;=3,1,IF($N$19:$N$585&lt;=6,2,IF($N$19:$N$585&lt;=9,3,IF($N$19:$N$585&gt;9,4,FALSE))))</f>
        <v>1</v>
      </c>
      <c r="L225" s="4">
        <v>42408</v>
      </c>
      <c r="M225" s="4">
        <v>42410</v>
      </c>
      <c r="N225" s="7">
        <f>MONTH(L225)</f>
        <v>2</v>
      </c>
      <c r="O225" s="7">
        <f>MONTH(M225)</f>
        <v>2</v>
      </c>
      <c r="P225" s="7">
        <f>IF(O225-N225=0,NETWORKDAYS(L225,M225,[1]Congés!$D$2:$D$26),NETWORKDAYS(L225,EOMONTH(L225,0),[1]Congés!$D$2:$D$26))</f>
        <v>3</v>
      </c>
      <c r="Q225" s="7">
        <f>IF(O225-N225=0,0,IF(O225-N225=1,NETWORKDAYS(L225,M225,[1]Congés!$D$2:$D$160)-P225,IF(O225-N225=2,NETWORKDAYS(L225,EOMONTH(L225,1),[1]Congés!$D$2:$D$160)-P225,IF(O225-N225=3,NETWORKDAYS(L225,EOMONTH(L225,1),[1]Congés!$D$2:$D$160)-P225))))</f>
        <v>0</v>
      </c>
      <c r="R225" s="7">
        <f>IF(O225-N225&lt;2,0,IF(O225-N225=2,NETWORKDAYS(L225,M225,[1]Congés!$D$2:$D$160)-Q225-P225,IF(O225-N225=3,NETWORKDAYS(L225,EOMONTH(L225,2),[1]Congés!$D$2:$D$160)-Q225-P225)))</f>
        <v>0</v>
      </c>
      <c r="S225" s="7">
        <f>IF(O225-N225&lt;3,0,NETWORKDAYS(L225,M225,[1]Congés!$D$2:$D$160)-R225-Q225-P225)</f>
        <v>0</v>
      </c>
      <c r="T225" s="7">
        <f>NETWORKDAYS(L225,M225,[1]Congés!C$2:C$160)</f>
        <v>3</v>
      </c>
      <c r="U225" t="s">
        <v>1</v>
      </c>
      <c r="W225" s="6" t="str">
        <f>IF(T225&lt;3,"1) 1 à 2 jours",IF(T225&lt;5,"2) 3 à 4 jours",IF(T225=5,"3) 5 jours",IF(T225&lt;=10,"4) 6 à 10 jours",IF(T225&gt;10,"5) plus de 10 jours")))))</f>
        <v>2) 3 à 4 jours</v>
      </c>
      <c r="X225" t="s">
        <v>0</v>
      </c>
      <c r="Z225" s="6">
        <f>M225-L225+1</f>
        <v>3</v>
      </c>
    </row>
    <row r="226" spans="1:26" x14ac:dyDescent="0.3">
      <c r="A226" s="1">
        <v>10572</v>
      </c>
      <c r="B226" s="8"/>
      <c r="C226" s="7" t="str">
        <f>VLOOKUP(A226,'[1]BDD RH'!$A$9:$W$453,16,FALSE)</f>
        <v>Saphir</v>
      </c>
      <c r="D226" s="7" t="str">
        <f>VLOOKUP(A226,'[1]BDD RH'!$A$9:$W$453,4,FALSE)</f>
        <v>c</v>
      </c>
      <c r="E226" s="7" t="str">
        <f>VLOOKUP(A226,'[1]BDD RH'!$A$9:$W$453,3,FALSE)</f>
        <v>H</v>
      </c>
      <c r="F226" s="7">
        <f>DATEDIF((VLOOKUP(A226,'[1]BDD RH'!$A$2:$W$485,7,FALSE)),L226,"y")</f>
        <v>40</v>
      </c>
      <c r="G226" s="7" t="str">
        <f>IF(F226&lt;=20,"&lt;=20",IF(F226&lt;=30,"21/30",IF(F226&lt;=40,"31/40",IF(F226&lt;=50,"41/50",IF(F226&lt;=60,"51/60",IF(F226&gt;60,"61 et plus",FALSE))))))</f>
        <v>31/40</v>
      </c>
      <c r="H226" s="7">
        <f>DATEDIF((VLOOKUP(A226,'[1]BDD RH'!$A$2:$W$485,11,FALSE)),L226,"y")</f>
        <v>13</v>
      </c>
      <c r="I226" s="7" t="str">
        <f>IF(H226&lt;2,"&lt;2",IF(H226&lt;6,"2/5",IF(H226&lt;11,"6/10",IF(H226&lt;16,"11/15",IF(H226&lt;21,"16/20",IF(H226&lt;26,"21/25",IF(H226&gt;25,"26 et plus",FALSE)))))))</f>
        <v>11/15</v>
      </c>
      <c r="J226" s="1" t="s">
        <v>109</v>
      </c>
      <c r="K226" s="1">
        <f>IF($N$19:$N$585&lt;=3,1,IF($N$19:$N$585&lt;=6,2,IF($N$19:$N$585&lt;=9,3,IF($N$19:$N$585&gt;9,4,FALSE))))</f>
        <v>1</v>
      </c>
      <c r="L226" s="4">
        <v>42423</v>
      </c>
      <c r="M226" s="4">
        <v>42424</v>
      </c>
      <c r="N226" s="7">
        <f>MONTH(L226)</f>
        <v>2</v>
      </c>
      <c r="O226" s="7">
        <f>MONTH(M226)</f>
        <v>2</v>
      </c>
      <c r="P226" s="7">
        <f>IF(O226-N226=0,NETWORKDAYS(L226,M226,[1]Congés!$D$2:$D$26),NETWORKDAYS(L226,EOMONTH(L226,0),[1]Congés!$D$2:$D$26))</f>
        <v>2</v>
      </c>
      <c r="Q226" s="7">
        <f>IF(O226-N226=0,0,IF(O226-N226=1,NETWORKDAYS(L226,M226,[1]Congés!$D$2:$D$160)-P226,IF(O226-N226=2,NETWORKDAYS(L226,EOMONTH(L226,1),[1]Congés!$D$2:$D$160)-P226,IF(O226-N226=3,NETWORKDAYS(L226,EOMONTH(L226,1),[1]Congés!$D$2:$D$160)-P226))))</f>
        <v>0</v>
      </c>
      <c r="R226" s="7">
        <f>IF(O226-N226&lt;2,0,IF(O226-N226=2,NETWORKDAYS(L226,M226,[1]Congés!$D$2:$D$160)-Q226-P226,IF(O226-N226=3,NETWORKDAYS(L226,EOMONTH(L226,2),[1]Congés!$D$2:$D$160)-Q226-P226)))</f>
        <v>0</v>
      </c>
      <c r="S226" s="7">
        <f>IF(O226-N226&lt;3,0,NETWORKDAYS(L226,M226,[1]Congés!$D$2:$D$160)-R226-Q226-P226)</f>
        <v>0</v>
      </c>
      <c r="T226" s="7">
        <f>NETWORKDAYS(L226,M226,[1]Congés!C$2:C$160)</f>
        <v>2</v>
      </c>
      <c r="U226" t="s">
        <v>1</v>
      </c>
      <c r="W226" s="6" t="str">
        <f>IF(T226&lt;3,"1) 1 à 2 jours",IF(T226&lt;5,"2) 3 à 4 jours",IF(T226=5,"3) 5 jours",IF(T226&lt;=10,"4) 6 à 10 jours",IF(T226&gt;10,"5) plus de 10 jours")))))</f>
        <v>1) 1 à 2 jours</v>
      </c>
      <c r="X226" t="s">
        <v>0</v>
      </c>
      <c r="Z226" s="6">
        <f>M226-L226+1</f>
        <v>2</v>
      </c>
    </row>
    <row r="227" spans="1:26" x14ac:dyDescent="0.3">
      <c r="A227" s="1">
        <v>10509</v>
      </c>
      <c r="B227" s="8"/>
      <c r="C227" s="7" t="str">
        <f>VLOOKUP(A227,'[1]BDD RH'!$A$9:$W$453,16,FALSE)</f>
        <v>gulliver</v>
      </c>
      <c r="D227" s="7" t="str">
        <f>VLOOKUP(A227,'[1]BDD RH'!$A$9:$W$453,4,FALSE)</f>
        <v>t</v>
      </c>
      <c r="E227" s="7" t="str">
        <f>VLOOKUP(A227,'[1]BDD RH'!$A$9:$W$453,3,FALSE)</f>
        <v>F</v>
      </c>
      <c r="F227" s="7">
        <f>DATEDIF((VLOOKUP(A227,'[1]BDD RH'!$A$2:$W$485,7,FALSE)),L227,"y")</f>
        <v>38</v>
      </c>
      <c r="G227" s="7" t="str">
        <f>IF(F227&lt;=20,"&lt;=20",IF(F227&lt;=30,"21/30",IF(F227&lt;=40,"31/40",IF(F227&lt;=50,"41/50",IF(F227&lt;=60,"51/60",IF(F227&gt;60,"61 et plus",FALSE))))))</f>
        <v>31/40</v>
      </c>
      <c r="H227" s="7">
        <f>DATEDIF((VLOOKUP(A227,'[1]BDD RH'!$A$2:$W$485,11,FALSE)),L227,"y")</f>
        <v>13</v>
      </c>
      <c r="I227" s="7" t="str">
        <f>IF(H227&lt;2,"&lt;2",IF(H227&lt;6,"2/5",IF(H227&lt;11,"6/10",IF(H227&lt;16,"11/15",IF(H227&lt;21,"16/20",IF(H227&lt;26,"21/25",IF(H227&gt;25,"26 et plus",FALSE)))))))</f>
        <v>11/15</v>
      </c>
      <c r="J227" s="1" t="s">
        <v>108</v>
      </c>
      <c r="K227" s="1">
        <f>IF($N$19:$N$585&lt;=3,1,IF($N$19:$N$585&lt;=6,2,IF($N$19:$N$585&lt;=9,3,IF($N$19:$N$585&gt;9,4,FALSE))))</f>
        <v>1</v>
      </c>
      <c r="L227" s="4">
        <v>42394</v>
      </c>
      <c r="M227" s="4">
        <v>42395</v>
      </c>
      <c r="N227" s="7">
        <f>MONTH(L227)</f>
        <v>1</v>
      </c>
      <c r="O227" s="7">
        <f>MONTH(M227)</f>
        <v>1</v>
      </c>
      <c r="P227" s="7">
        <f>IF(O227-N227=0,NETWORKDAYS(L227,M227,[1]Congés!$D$2:$D$26),NETWORKDAYS(L227,EOMONTH(L227,0),[1]Congés!$D$2:$D$26))</f>
        <v>2</v>
      </c>
      <c r="Q227" s="7">
        <f>IF(O227-N227=0,0,IF(O227-N227=1,NETWORKDAYS(L227,M227,[1]Congés!$D$2:$D$160)-P227,IF(O227-N227=2,NETWORKDAYS(L227,EOMONTH(L227,1),[1]Congés!$D$2:$D$160)-P227,IF(O227-N227=3,NETWORKDAYS(L227,EOMONTH(L227,1),[1]Congés!$D$2:$D$160)-P227))))</f>
        <v>0</v>
      </c>
      <c r="R227" s="7">
        <f>IF(O227-N227&lt;2,0,IF(O227-N227=2,NETWORKDAYS(L227,M227,[1]Congés!$D$2:$D$160)-Q227-P227,IF(O227-N227=3,NETWORKDAYS(L227,EOMONTH(L227,2),[1]Congés!$D$2:$D$160)-Q227-P227)))</f>
        <v>0</v>
      </c>
      <c r="S227" s="7">
        <f>IF(O227-N227&lt;3,0,NETWORKDAYS(L227,M227,[1]Congés!$D$2:$D$160)-R227-Q227-P227)</f>
        <v>0</v>
      </c>
      <c r="T227" s="7">
        <f>NETWORKDAYS(L227,M227,[1]Congés!C$2:C$160)</f>
        <v>2</v>
      </c>
      <c r="U227" t="s">
        <v>1</v>
      </c>
      <c r="W227" s="6" t="str">
        <f>IF(T227&lt;3,"1) 1 à 2 jours",IF(T227&lt;5,"2) 3 à 4 jours",IF(T227=5,"3) 5 jours",IF(T227&lt;=10,"4) 6 à 10 jours",IF(T227&gt;10,"5) plus de 10 jours")))))</f>
        <v>1) 1 à 2 jours</v>
      </c>
      <c r="X227" t="s">
        <v>0</v>
      </c>
      <c r="Z227" s="6">
        <f>M227-L227+1</f>
        <v>2</v>
      </c>
    </row>
    <row r="228" spans="1:26" x14ac:dyDescent="0.3">
      <c r="A228" s="1">
        <v>10509</v>
      </c>
      <c r="B228" s="8"/>
      <c r="C228" s="7" t="str">
        <f>VLOOKUP(A228,'[1]BDD RH'!$A$9:$W$453,16,FALSE)</f>
        <v>gulliver</v>
      </c>
      <c r="D228" s="7" t="str">
        <f>VLOOKUP(A228,'[1]BDD RH'!$A$9:$W$453,4,FALSE)</f>
        <v>t</v>
      </c>
      <c r="E228" s="7" t="str">
        <f>VLOOKUP(A228,'[1]BDD RH'!$A$9:$W$453,3,FALSE)</f>
        <v>F</v>
      </c>
      <c r="F228" s="7">
        <f>DATEDIF((VLOOKUP(A228,'[1]BDD RH'!$A$2:$W$485,7,FALSE)),L228,"y")</f>
        <v>38</v>
      </c>
      <c r="G228" s="7" t="str">
        <f>IF(F228&lt;=20,"&lt;=20",IF(F228&lt;=30,"21/30",IF(F228&lt;=40,"31/40",IF(F228&lt;=50,"41/50",IF(F228&lt;=60,"51/60",IF(F228&gt;60,"61 et plus",FALSE))))))</f>
        <v>31/40</v>
      </c>
      <c r="H228" s="7">
        <f>DATEDIF((VLOOKUP(A228,'[1]BDD RH'!$A$2:$W$485,11,FALSE)),L228,"y")</f>
        <v>13</v>
      </c>
      <c r="I228" s="7" t="str">
        <f>IF(H228&lt;2,"&lt;2",IF(H228&lt;6,"2/5",IF(H228&lt;11,"6/10",IF(H228&lt;16,"11/15",IF(H228&lt;21,"16/20",IF(H228&lt;26,"21/25",IF(H228&gt;25,"26 et plus",FALSE)))))))</f>
        <v>11/15</v>
      </c>
      <c r="J228" s="1" t="s">
        <v>107</v>
      </c>
      <c r="K228" s="1">
        <f>IF($N$19:$N$585&lt;=3,1,IF($N$19:$N$585&lt;=6,2,IF($N$19:$N$585&lt;=9,3,IF($N$19:$N$585&gt;9,4,FALSE))))</f>
        <v>1</v>
      </c>
      <c r="L228" s="4">
        <v>42422</v>
      </c>
      <c r="M228" s="4">
        <v>42426</v>
      </c>
      <c r="N228" s="7">
        <f>MONTH(L228)</f>
        <v>2</v>
      </c>
      <c r="O228" s="7">
        <f>MONTH(M228)</f>
        <v>2</v>
      </c>
      <c r="P228" s="7">
        <f>IF(O228-N228=0,NETWORKDAYS(L228,M228,[1]Congés!$D$2:$D$26),NETWORKDAYS(L228,EOMONTH(L228,0),[1]Congés!$D$2:$D$26))</f>
        <v>5</v>
      </c>
      <c r="Q228" s="7">
        <f>IF(O228-N228=0,0,IF(O228-N228=1,NETWORKDAYS(L228,M228,[1]Congés!$D$2:$D$160)-P228,IF(O228-N228=2,NETWORKDAYS(L228,EOMONTH(L228,1),[1]Congés!$D$2:$D$160)-P228,IF(O228-N228=3,NETWORKDAYS(L228,EOMONTH(L228,1),[1]Congés!$D$2:$D$160)-P228))))</f>
        <v>0</v>
      </c>
      <c r="R228" s="7">
        <f>IF(O228-N228&lt;2,0,IF(O228-N228=2,NETWORKDAYS(L228,M228,[1]Congés!$D$2:$D$160)-Q228-P228,IF(O228-N228=3,NETWORKDAYS(L228,EOMONTH(L228,2),[1]Congés!$D$2:$D$160)-Q228-P228)))</f>
        <v>0</v>
      </c>
      <c r="S228" s="7">
        <f>IF(O228-N228&lt;3,0,NETWORKDAYS(L228,M228,[1]Congés!$D$2:$D$160)-R228-Q228-P228)</f>
        <v>0</v>
      </c>
      <c r="T228" s="7">
        <f>NETWORKDAYS(L228,M228,[1]Congés!C$2:C$160)</f>
        <v>5</v>
      </c>
      <c r="U228" t="s">
        <v>1</v>
      </c>
      <c r="W228" s="6" t="str">
        <f>IF(T228&lt;3,"1) 1 à 2 jours",IF(T228&lt;5,"2) 3 à 4 jours",IF(T228=5,"3) 5 jours",IF(T228&lt;=10,"4) 6 à 10 jours",IF(T228&gt;10,"5) plus de 10 jours")))))</f>
        <v>3) 5 jours</v>
      </c>
      <c r="X228" t="s">
        <v>0</v>
      </c>
      <c r="Z228" s="6">
        <f>M228-L228+1</f>
        <v>5</v>
      </c>
    </row>
    <row r="229" spans="1:26" x14ac:dyDescent="0.3">
      <c r="A229" s="1">
        <v>10509</v>
      </c>
      <c r="B229" s="8"/>
      <c r="C229" s="7" t="str">
        <f>VLOOKUP(A229,'[1]BDD RH'!$A$9:$W$453,16,FALSE)</f>
        <v>gulliver</v>
      </c>
      <c r="D229" s="7" t="str">
        <f>VLOOKUP(A229,'[1]BDD RH'!$A$9:$W$453,4,FALSE)</f>
        <v>t</v>
      </c>
      <c r="E229" s="7" t="str">
        <f>VLOOKUP(A229,'[1]BDD RH'!$A$9:$W$453,3,FALSE)</f>
        <v>F</v>
      </c>
      <c r="F229" s="7">
        <f>DATEDIF((VLOOKUP(A229,'[1]BDD RH'!$A$2:$W$485,7,FALSE)),L229,"y")</f>
        <v>38</v>
      </c>
      <c r="G229" s="7" t="str">
        <f>IF(F229&lt;=20,"&lt;=20",IF(F229&lt;=30,"21/30",IF(F229&lt;=40,"31/40",IF(F229&lt;=50,"41/50",IF(F229&lt;=60,"51/60",IF(F229&gt;60,"61 et plus",FALSE))))))</f>
        <v>31/40</v>
      </c>
      <c r="H229" s="7">
        <f>DATEDIF((VLOOKUP(A229,'[1]BDD RH'!$A$2:$W$485,11,FALSE)),L229,"y")</f>
        <v>14</v>
      </c>
      <c r="I229" s="7" t="str">
        <f>IF(H229&lt;2,"&lt;2",IF(H229&lt;6,"2/5",IF(H229&lt;11,"6/10",IF(H229&lt;16,"11/15",IF(H229&lt;21,"16/20",IF(H229&lt;26,"21/25",IF(H229&gt;25,"26 et plus",FALSE)))))))</f>
        <v>11/15</v>
      </c>
      <c r="J229" s="1" t="s">
        <v>106</v>
      </c>
      <c r="K229" s="1">
        <f>IF($N$19:$N$585&lt;=3,1,IF($N$19:$N$585&lt;=6,2,IF($N$19:$N$585&lt;=9,3,IF($N$19:$N$585&gt;9,4,FALSE))))</f>
        <v>2</v>
      </c>
      <c r="L229" s="4">
        <v>42467</v>
      </c>
      <c r="M229" s="4">
        <v>42473</v>
      </c>
      <c r="N229" s="7">
        <f>MONTH(L229)</f>
        <v>4</v>
      </c>
      <c r="O229" s="7">
        <f>MONTH(M229)</f>
        <v>4</v>
      </c>
      <c r="P229" s="7">
        <f>IF(O229-N229=0,NETWORKDAYS(L229,M229,[1]Congés!$D$2:$D$26),NETWORKDAYS(L229,EOMONTH(L229,0),[1]Congés!$D$2:$D$26))</f>
        <v>5</v>
      </c>
      <c r="Q229" s="7">
        <f>IF(O229-N229=0,0,IF(O229-N229=1,NETWORKDAYS(L229,M229,[1]Congés!$D$2:$D$160)-P229,IF(O229-N229=2,NETWORKDAYS(L229,EOMONTH(L229,1),[1]Congés!$D$2:$D$160)-P229,IF(O229-N229=3,NETWORKDAYS(L229,EOMONTH(L229,1),[1]Congés!$D$2:$D$160)-P229))))</f>
        <v>0</v>
      </c>
      <c r="R229" s="7">
        <f>IF(O229-N229&lt;2,0,IF(O229-N229=2,NETWORKDAYS(L229,M229,[1]Congés!$D$2:$D$160)-Q229-P229,IF(O229-N229=3,NETWORKDAYS(L229,EOMONTH(L229,2),[1]Congés!$D$2:$D$160)-Q229-P229)))</f>
        <v>0</v>
      </c>
      <c r="S229" s="7">
        <f>IF(O229-N229&lt;3,0,NETWORKDAYS(L229,M229,[1]Congés!$D$2:$D$160)-R229-Q229-P229)</f>
        <v>0</v>
      </c>
      <c r="T229" s="7">
        <f>NETWORKDAYS(L229,M229,[1]Congés!C$2:C$160)</f>
        <v>5</v>
      </c>
      <c r="U229" t="s">
        <v>1</v>
      </c>
      <c r="W229" s="6" t="str">
        <f>IF(T229&lt;3,"1) 1 à 2 jours",IF(T229&lt;5,"2) 3 à 4 jours",IF(T229=5,"3) 5 jours",IF(T229&lt;=10,"4) 6 à 10 jours",IF(T229&gt;10,"5) plus de 10 jours")))))</f>
        <v>3) 5 jours</v>
      </c>
      <c r="X229" t="s">
        <v>0</v>
      </c>
      <c r="Z229" s="6">
        <f>M229-L229+1</f>
        <v>7</v>
      </c>
    </row>
    <row r="230" spans="1:26" x14ac:dyDescent="0.3">
      <c r="A230" s="1">
        <v>18291</v>
      </c>
      <c r="B230" s="8"/>
      <c r="C230" s="7" t="str">
        <f>VLOOKUP(A230,'[1]BDD RH'!$A$9:$W$453,16,FALSE)</f>
        <v>Croco</v>
      </c>
      <c r="D230" s="7" t="str">
        <f>VLOOKUP(A230,'[1]BDD RH'!$A$9:$W$453,4,FALSE)</f>
        <v>t</v>
      </c>
      <c r="E230" s="7" t="str">
        <f>VLOOKUP(A230,'[1]BDD RH'!$A$9:$W$453,3,FALSE)</f>
        <v>F</v>
      </c>
      <c r="F230" s="7">
        <f>DATEDIF((VLOOKUP(A230,'[1]BDD RH'!$A$2:$W$485,7,FALSE)),L230,"y")</f>
        <v>39</v>
      </c>
      <c r="G230" s="7" t="str">
        <f>IF(F230&lt;=20,"&lt;=20",IF(F230&lt;=30,"21/30",IF(F230&lt;=40,"31/40",IF(F230&lt;=50,"41/50",IF(F230&lt;=60,"51/60",IF(F230&gt;60,"61 et plus",FALSE))))))</f>
        <v>31/40</v>
      </c>
      <c r="H230" s="7">
        <f>DATEDIF((VLOOKUP(A230,'[1]BDD RH'!$A$2:$W$485,11,FALSE)),L230,"y")</f>
        <v>7</v>
      </c>
      <c r="I230" s="7" t="str">
        <f>IF(H230&lt;2,"&lt;2",IF(H230&lt;6,"2/5",IF(H230&lt;11,"6/10",IF(H230&lt;16,"11/15",IF(H230&lt;21,"16/20",IF(H230&lt;26,"21/25",IF(H230&gt;25,"26 et plus",FALSE)))))))</f>
        <v>6/10</v>
      </c>
      <c r="J230" s="1" t="s">
        <v>105</v>
      </c>
      <c r="K230" s="1">
        <f>IF($N$19:$N$585&lt;=3,1,IF($N$19:$N$585&lt;=6,2,IF($N$19:$N$585&lt;=9,3,IF($N$19:$N$585&gt;9,4,FALSE))))</f>
        <v>1</v>
      </c>
      <c r="L230" s="4">
        <v>42380</v>
      </c>
      <c r="M230" s="4">
        <v>42384</v>
      </c>
      <c r="N230" s="7">
        <f>MONTH(L230)</f>
        <v>1</v>
      </c>
      <c r="O230" s="7">
        <f>MONTH(M230)</f>
        <v>1</v>
      </c>
      <c r="P230" s="7">
        <f>IF(O230-N230=0,NETWORKDAYS(L230,M230,[1]Congés!$D$2:$D$26),NETWORKDAYS(L230,EOMONTH(L230,0),[1]Congés!$D$2:$D$26))</f>
        <v>5</v>
      </c>
      <c r="Q230" s="7">
        <f>IF(O230-N230=0,0,IF(O230-N230=1,NETWORKDAYS(L230,M230,[1]Congés!$D$2:$D$160)-P230,IF(O230-N230=2,NETWORKDAYS(L230,EOMONTH(L230,1),[1]Congés!$D$2:$D$160)-P230,IF(O230-N230=3,NETWORKDAYS(L230,EOMONTH(L230,1),[1]Congés!$D$2:$D$160)-P230))))</f>
        <v>0</v>
      </c>
      <c r="R230" s="7">
        <f>IF(O230-N230&lt;2,0,IF(O230-N230=2,NETWORKDAYS(L230,M230,[1]Congés!$D$2:$D$160)-Q230-P230,IF(O230-N230=3,NETWORKDAYS(L230,EOMONTH(L230,2),[1]Congés!$D$2:$D$160)-Q230-P230)))</f>
        <v>0</v>
      </c>
      <c r="S230" s="7">
        <f>IF(O230-N230&lt;3,0,NETWORKDAYS(L230,M230,[1]Congés!$D$2:$D$160)-R230-Q230-P230)</f>
        <v>0</v>
      </c>
      <c r="T230" s="7">
        <f>NETWORKDAYS(L230,M230,[1]Congés!C$2:C$160)</f>
        <v>5</v>
      </c>
      <c r="U230" s="22" t="s">
        <v>85</v>
      </c>
      <c r="V230" s="2">
        <v>42380</v>
      </c>
      <c r="W230" s="6" t="str">
        <f>IF(T230&lt;3,"1) 1 à 2 jours",IF(T230&lt;5,"2) 3 à 4 jours",IF(T230=5,"3) 5 jours",IF(T230&lt;=10,"4) 6 à 10 jours",IF(T230&gt;10,"5) plus de 10 jours")))))</f>
        <v>3) 5 jours</v>
      </c>
      <c r="X230" t="s">
        <v>10</v>
      </c>
      <c r="Z230" s="6">
        <f>M230-L230+1</f>
        <v>5</v>
      </c>
    </row>
    <row r="231" spans="1:26" x14ac:dyDescent="0.3">
      <c r="A231" s="1">
        <v>18291</v>
      </c>
      <c r="B231" s="8"/>
      <c r="C231" s="7" t="str">
        <f>VLOOKUP(A231,'[1]BDD RH'!$A$9:$W$453,16,FALSE)</f>
        <v>Croco</v>
      </c>
      <c r="D231" s="7" t="str">
        <f>VLOOKUP(A231,'[1]BDD RH'!$A$9:$W$453,4,FALSE)</f>
        <v>t</v>
      </c>
      <c r="E231" s="7" t="str">
        <f>VLOOKUP(A231,'[1]BDD RH'!$A$9:$W$453,3,FALSE)</f>
        <v>F</v>
      </c>
      <c r="F231" s="7">
        <f>DATEDIF((VLOOKUP(A231,'[1]BDD RH'!$A$2:$W$485,7,FALSE)),L231,"y")</f>
        <v>39</v>
      </c>
      <c r="G231" s="7" t="str">
        <f>IF(F231&lt;=20,"&lt;=20",IF(F231&lt;=30,"21/30",IF(F231&lt;=40,"31/40",IF(F231&lt;=50,"41/50",IF(F231&lt;=60,"51/60",IF(F231&gt;60,"61 et plus",FALSE))))))</f>
        <v>31/40</v>
      </c>
      <c r="H231" s="7">
        <f>DATEDIF((VLOOKUP(A231,'[1]BDD RH'!$A$2:$W$485,11,FALSE)),L231,"y")</f>
        <v>7</v>
      </c>
      <c r="I231" s="7" t="str">
        <f>IF(H231&lt;2,"&lt;2",IF(H231&lt;6,"2/5",IF(H231&lt;11,"6/10",IF(H231&lt;16,"11/15",IF(H231&lt;21,"16/20",IF(H231&lt;26,"21/25",IF(H231&gt;25,"26 et plus",FALSE)))))))</f>
        <v>6/10</v>
      </c>
      <c r="J231" s="1" t="s">
        <v>105</v>
      </c>
      <c r="K231" s="1">
        <f>IF($N$19:$N$585&lt;=3,1,IF($N$19:$N$585&lt;=6,2,IF($N$19:$N$585&lt;=9,3,IF($N$19:$N$585&gt;9,4,FALSE))))</f>
        <v>1</v>
      </c>
      <c r="L231" s="4">
        <v>42387</v>
      </c>
      <c r="M231" s="4">
        <v>42398</v>
      </c>
      <c r="N231" s="7">
        <f>MONTH(L231)</f>
        <v>1</v>
      </c>
      <c r="O231" s="7">
        <f>MONTH(M231)</f>
        <v>1</v>
      </c>
      <c r="P231" s="7">
        <f>IF(O231-N231=0,NETWORKDAYS(L231,M231,[1]Congés!$D$2:$D$26),NETWORKDAYS(L231,EOMONTH(L231,0),[1]Congés!$D$2:$D$26))</f>
        <v>10</v>
      </c>
      <c r="Q231" s="7">
        <f>IF(O231-N231=0,0,IF(O231-N231=1,NETWORKDAYS(L231,M231,[1]Congés!$D$2:$D$160)-P231,IF(O231-N231=2,NETWORKDAYS(L231,EOMONTH(L231,1),[1]Congés!$D$2:$D$160)-P231,IF(O231-N231=3,NETWORKDAYS(L231,EOMONTH(L231,1),[1]Congés!$D$2:$D$160)-P231))))</f>
        <v>0</v>
      </c>
      <c r="R231" s="7">
        <f>IF(O231-N231&lt;2,0,IF(O231-N231=2,NETWORKDAYS(L231,M231,[1]Congés!$D$2:$D$160)-Q231-P231,IF(O231-N231=3,NETWORKDAYS(L231,EOMONTH(L231,2),[1]Congés!$D$2:$D$160)-Q231-P231)))</f>
        <v>0</v>
      </c>
      <c r="S231" s="7">
        <f>IF(O231-N231&lt;3,0,NETWORKDAYS(L231,M231,[1]Congés!$D$2:$D$160)-R231-Q231-P231)</f>
        <v>0</v>
      </c>
      <c r="T231" s="7">
        <f>NETWORKDAYS(L231,M231,[1]Congés!C$2:C$160)</f>
        <v>10</v>
      </c>
      <c r="U231" s="22" t="s">
        <v>85</v>
      </c>
      <c r="V231" s="2">
        <v>42380</v>
      </c>
      <c r="W231" s="6" t="str">
        <f>IF(T231&lt;3,"1) 1 à 2 jours",IF(T231&lt;5,"2) 3 à 4 jours",IF(T231=5,"3) 5 jours",IF(T231&lt;=10,"4) 6 à 10 jours",IF(T231&gt;10,"5) plus de 10 jours")))))</f>
        <v>4) 6 à 10 jours</v>
      </c>
      <c r="X231" t="s">
        <v>10</v>
      </c>
      <c r="Z231" s="6">
        <f>M231-L231+1</f>
        <v>12</v>
      </c>
    </row>
    <row r="232" spans="1:26" x14ac:dyDescent="0.3">
      <c r="A232" s="1">
        <v>18291</v>
      </c>
      <c r="B232" s="8"/>
      <c r="C232" s="7" t="str">
        <f>VLOOKUP(A232,'[1]BDD RH'!$A$9:$W$453,16,FALSE)</f>
        <v>Croco</v>
      </c>
      <c r="D232" s="7" t="str">
        <f>VLOOKUP(A232,'[1]BDD RH'!$A$9:$W$453,4,FALSE)</f>
        <v>t</v>
      </c>
      <c r="E232" s="7" t="str">
        <f>VLOOKUP(A232,'[1]BDD RH'!$A$9:$W$453,3,FALSE)</f>
        <v>F</v>
      </c>
      <c r="F232" s="7">
        <f>DATEDIF((VLOOKUP(A232,'[1]BDD RH'!$A$2:$W$485,7,FALSE)),L232,"y")</f>
        <v>39</v>
      </c>
      <c r="G232" s="7" t="str">
        <f>IF(F232&lt;=20,"&lt;=20",IF(F232&lt;=30,"21/30",IF(F232&lt;=40,"31/40",IF(F232&lt;=50,"41/50",IF(F232&lt;=60,"51/60",IF(F232&gt;60,"61 et plus",FALSE))))))</f>
        <v>31/40</v>
      </c>
      <c r="H232" s="7">
        <f>DATEDIF((VLOOKUP(A232,'[1]BDD RH'!$A$2:$W$485,11,FALSE)),L232,"y")</f>
        <v>7</v>
      </c>
      <c r="I232" s="7" t="str">
        <f>IF(H232&lt;2,"&lt;2",IF(H232&lt;6,"2/5",IF(H232&lt;11,"6/10",IF(H232&lt;16,"11/15",IF(H232&lt;21,"16/20",IF(H232&lt;26,"21/25",IF(H232&gt;25,"26 et plus",FALSE)))))))</f>
        <v>6/10</v>
      </c>
      <c r="J232" s="1" t="s">
        <v>105</v>
      </c>
      <c r="K232" s="1">
        <f>IF($N$19:$N$585&lt;=3,1,IF($N$19:$N$585&lt;=6,2,IF($N$19:$N$585&lt;=9,3,IF($N$19:$N$585&gt;9,4,FALSE))))</f>
        <v>1</v>
      </c>
      <c r="L232" s="4">
        <v>42399</v>
      </c>
      <c r="M232" s="4">
        <v>42412</v>
      </c>
      <c r="N232" s="7">
        <f>MONTH(L232)</f>
        <v>1</v>
      </c>
      <c r="O232" s="7">
        <f>MONTH(M232)</f>
        <v>2</v>
      </c>
      <c r="P232" s="7">
        <f>IF(O232-N232=0,NETWORKDAYS(L232,M232,[1]Congés!$D$2:$D$26),NETWORKDAYS(L232,EOMONTH(L232,0),[1]Congés!$D$2:$D$26))</f>
        <v>0</v>
      </c>
      <c r="Q232" s="7">
        <f>IF(O232-N232=0,0,IF(O232-N232=1,NETWORKDAYS(L232,M232,[1]Congés!$D$2:$D$160)-P232,IF(O232-N232=2,NETWORKDAYS(L232,EOMONTH(L232,1),[1]Congés!$D$2:$D$160)-P232,IF(O232-N232=3,NETWORKDAYS(L232,EOMONTH(L232,1),[1]Congés!$D$2:$D$160)-P232))))</f>
        <v>10</v>
      </c>
      <c r="R232" s="7">
        <f>IF(O232-N232&lt;2,0,IF(O232-N232=2,NETWORKDAYS(L232,M232,[1]Congés!$D$2:$D$160)-Q232-P232,IF(O232-N232=3,NETWORKDAYS(L232,EOMONTH(L232,2),[1]Congés!$D$2:$D$160)-Q232-P232)))</f>
        <v>0</v>
      </c>
      <c r="S232" s="7">
        <f>IF(O232-N232&lt;3,0,NETWORKDAYS(L232,M232,[1]Congés!$D$2:$D$160)-R232-Q232-P232)</f>
        <v>0</v>
      </c>
      <c r="T232" s="7">
        <f>NETWORKDAYS(L232,M232,[1]Congés!C$2:C$160)</f>
        <v>10</v>
      </c>
      <c r="U232" s="22" t="s">
        <v>85</v>
      </c>
      <c r="V232" s="2">
        <v>42380</v>
      </c>
      <c r="W232" s="6" t="str">
        <f>IF(T232&lt;3,"1) 1 à 2 jours",IF(T232&lt;5,"2) 3 à 4 jours",IF(T232=5,"3) 5 jours",IF(T232&lt;=10,"4) 6 à 10 jours",IF(T232&gt;10,"5) plus de 10 jours")))))</f>
        <v>4) 6 à 10 jours</v>
      </c>
      <c r="X232" t="s">
        <v>10</v>
      </c>
      <c r="Z232" s="6">
        <f>M232-L232+1</f>
        <v>14</v>
      </c>
    </row>
    <row r="233" spans="1:26" x14ac:dyDescent="0.3">
      <c r="A233" s="1">
        <v>18291</v>
      </c>
      <c r="B233" s="8"/>
      <c r="C233" s="7" t="str">
        <f>VLOOKUP(A233,'[1]BDD RH'!$A$9:$W$453,16,FALSE)</f>
        <v>Croco</v>
      </c>
      <c r="D233" s="7" t="str">
        <f>VLOOKUP(A233,'[1]BDD RH'!$A$9:$W$453,4,FALSE)</f>
        <v>t</v>
      </c>
      <c r="E233" s="7" t="str">
        <f>VLOOKUP(A233,'[1]BDD RH'!$A$9:$W$453,3,FALSE)</f>
        <v>F</v>
      </c>
      <c r="F233" s="7">
        <f>DATEDIF((VLOOKUP(A233,'[1]BDD RH'!$A$2:$W$485,7,FALSE)),L233,"y")</f>
        <v>39</v>
      </c>
      <c r="G233" s="7" t="str">
        <f>IF(F233&lt;=20,"&lt;=20",IF(F233&lt;=30,"21/30",IF(F233&lt;=40,"31/40",IF(F233&lt;=50,"41/50",IF(F233&lt;=60,"51/60",IF(F233&gt;60,"61 et plus",FALSE))))))</f>
        <v>31/40</v>
      </c>
      <c r="H233" s="7">
        <f>DATEDIF((VLOOKUP(A233,'[1]BDD RH'!$A$2:$W$485,11,FALSE)),L233,"y")</f>
        <v>7</v>
      </c>
      <c r="I233" s="7" t="str">
        <f>IF(H233&lt;2,"&lt;2",IF(H233&lt;6,"2/5",IF(H233&lt;11,"6/10",IF(H233&lt;16,"11/15",IF(H233&lt;21,"16/20",IF(H233&lt;26,"21/25",IF(H233&gt;25,"26 et plus",FALSE)))))))</f>
        <v>6/10</v>
      </c>
      <c r="J233" s="1" t="s">
        <v>105</v>
      </c>
      <c r="K233" s="1">
        <f>IF($N$19:$N$585&lt;=3,1,IF($N$19:$N$585&lt;=6,2,IF($N$19:$N$585&lt;=9,3,IF($N$19:$N$585&gt;9,4,FALSE))))</f>
        <v>1</v>
      </c>
      <c r="L233" s="4">
        <v>42413</v>
      </c>
      <c r="M233" s="4">
        <v>42426</v>
      </c>
      <c r="N233" s="7">
        <f>MONTH(L233)</f>
        <v>2</v>
      </c>
      <c r="O233" s="7">
        <f>MONTH(M233)</f>
        <v>2</v>
      </c>
      <c r="P233" s="7">
        <f>IF(O233-N233=0,NETWORKDAYS(L233,M233,[1]Congés!$D$2:$D$26),NETWORKDAYS(L233,EOMONTH(L233,0),[1]Congés!$D$2:$D$26))</f>
        <v>10</v>
      </c>
      <c r="Q233" s="7">
        <f>IF(O233-N233=0,0,IF(O233-N233=1,NETWORKDAYS(L233,M233,[1]Congés!$D$2:$D$160)-P233,IF(O233-N233=2,NETWORKDAYS(L233,EOMONTH(L233,1),[1]Congés!$D$2:$D$160)-P233,IF(O233-N233=3,NETWORKDAYS(L233,EOMONTH(L233,1),[1]Congés!$D$2:$D$160)-P233))))</f>
        <v>0</v>
      </c>
      <c r="R233" s="7">
        <f>IF(O233-N233&lt;2,0,IF(O233-N233=2,NETWORKDAYS(L233,M233,[1]Congés!$D$2:$D$160)-Q233-P233,IF(O233-N233=3,NETWORKDAYS(L233,EOMONTH(L233,2),[1]Congés!$D$2:$D$160)-Q233-P233)))</f>
        <v>0</v>
      </c>
      <c r="S233" s="7">
        <f>IF(O233-N233&lt;3,0,NETWORKDAYS(L233,M233,[1]Congés!$D$2:$D$160)-R233-Q233-P233)</f>
        <v>0</v>
      </c>
      <c r="T233" s="7">
        <f>NETWORKDAYS(L233,M233,[1]Congés!C$2:C$160)</f>
        <v>10</v>
      </c>
      <c r="U233" s="22" t="s">
        <v>85</v>
      </c>
      <c r="W233" s="6" t="str">
        <f>IF(T233&lt;3,"1) 1 à 2 jours",IF(T233&lt;5,"2) 3 à 4 jours",IF(T233=5,"3) 5 jours",IF(T233&lt;=10,"4) 6 à 10 jours",IF(T233&gt;10,"5) plus de 10 jours")))))</f>
        <v>4) 6 à 10 jours</v>
      </c>
      <c r="X233" t="s">
        <v>10</v>
      </c>
      <c r="Z233" s="6">
        <f>M233-L233+1</f>
        <v>14</v>
      </c>
    </row>
    <row r="234" spans="1:26" x14ac:dyDescent="0.3">
      <c r="A234" s="1">
        <v>18291</v>
      </c>
      <c r="B234" s="8"/>
      <c r="C234" s="7" t="str">
        <f>VLOOKUP(A234,'[1]BDD RH'!$A$9:$W$453,16,FALSE)</f>
        <v>Croco</v>
      </c>
      <c r="D234" s="7" t="str">
        <f>VLOOKUP(A234,'[1]BDD RH'!$A$9:$W$453,4,FALSE)</f>
        <v>t</v>
      </c>
      <c r="E234" s="7" t="str">
        <f>VLOOKUP(A234,'[1]BDD RH'!$A$9:$W$453,3,FALSE)</f>
        <v>F</v>
      </c>
      <c r="F234" s="7">
        <f>DATEDIF((VLOOKUP(A234,'[1]BDD RH'!$A$2:$W$485,7,FALSE)),L234,"y")</f>
        <v>39</v>
      </c>
      <c r="G234" s="7" t="str">
        <f>IF(F234&lt;=20,"&lt;=20",IF(F234&lt;=30,"21/30",IF(F234&lt;=40,"31/40",IF(F234&lt;=50,"41/50",IF(F234&lt;=60,"51/60",IF(F234&gt;60,"61 et plus",FALSE))))))</f>
        <v>31/40</v>
      </c>
      <c r="H234" s="7">
        <f>DATEDIF((VLOOKUP(A234,'[1]BDD RH'!$A$2:$W$485,11,FALSE)),L234,"y")</f>
        <v>7</v>
      </c>
      <c r="I234" s="7" t="str">
        <f>IF(H234&lt;2,"&lt;2",IF(H234&lt;6,"2/5",IF(H234&lt;11,"6/10",IF(H234&lt;16,"11/15",IF(H234&lt;21,"16/20",IF(H234&lt;26,"21/25",IF(H234&gt;25,"26 et plus",FALSE)))))))</f>
        <v>6/10</v>
      </c>
      <c r="J234" s="1" t="s">
        <v>105</v>
      </c>
      <c r="K234" s="1">
        <f>IF($N$19:$N$585&lt;=3,1,IF($N$19:$N$585&lt;=6,2,IF($N$19:$N$585&lt;=9,3,IF($N$19:$N$585&gt;9,4,FALSE))))</f>
        <v>1</v>
      </c>
      <c r="L234" s="4">
        <v>42427</v>
      </c>
      <c r="M234" s="4">
        <v>42440</v>
      </c>
      <c r="N234" s="7">
        <f>MONTH(L234)</f>
        <v>2</v>
      </c>
      <c r="O234" s="7">
        <f>MONTH(M234)</f>
        <v>3</v>
      </c>
      <c r="P234" s="7">
        <f>IF(O234-N234=0,NETWORKDAYS(L234,M234,[1]Congés!$D$2:$D$26),NETWORKDAYS(L234,EOMONTH(L234,0),[1]Congés!$D$2:$D$26))</f>
        <v>1</v>
      </c>
      <c r="Q234" s="7">
        <f>IF(O234-N234=0,0,IF(O234-N234=1,NETWORKDAYS(L234,M234,[1]Congés!$D$2:$D$160)-P234,IF(O234-N234=2,NETWORKDAYS(L234,EOMONTH(L234,1),[1]Congés!$D$2:$D$160)-P234,IF(O234-N234=3,NETWORKDAYS(L234,EOMONTH(L234,1),[1]Congés!$D$2:$D$160)-P234))))</f>
        <v>9</v>
      </c>
      <c r="R234" s="7">
        <f>IF(O234-N234&lt;2,0,IF(O234-N234=2,NETWORKDAYS(L234,M234,[1]Congés!$D$2:$D$160)-Q234-P234,IF(O234-N234=3,NETWORKDAYS(L234,EOMONTH(L234,2),[1]Congés!$D$2:$D$160)-Q234-P234)))</f>
        <v>0</v>
      </c>
      <c r="S234" s="7">
        <f>IF(O234-N234&lt;3,0,NETWORKDAYS(L234,M234,[1]Congés!$D$2:$D$160)-R234-Q234-P234)</f>
        <v>0</v>
      </c>
      <c r="T234" s="7">
        <f>NETWORKDAYS(L234,M234,[1]Congés!C$2:C$160)</f>
        <v>10</v>
      </c>
      <c r="U234" t="s">
        <v>85</v>
      </c>
      <c r="V234" s="2">
        <v>42380</v>
      </c>
      <c r="W234" s="6" t="str">
        <f>IF(T234&lt;3,"1) 1 à 2 jours",IF(T234&lt;5,"2) 3 à 4 jours",IF(T234=5,"3) 5 jours",IF(T234&lt;=10,"4) 6 à 10 jours",IF(T234&gt;10,"5) plus de 10 jours")))))</f>
        <v>4) 6 à 10 jours</v>
      </c>
      <c r="X234" t="s">
        <v>57</v>
      </c>
      <c r="Y234" s="20">
        <v>42467</v>
      </c>
      <c r="Z234" s="6">
        <f>M234-L234+1</f>
        <v>14</v>
      </c>
    </row>
    <row r="235" spans="1:26" x14ac:dyDescent="0.3">
      <c r="A235" s="1">
        <v>84661</v>
      </c>
      <c r="B235" s="8"/>
      <c r="C235" s="7" t="str">
        <f>VLOOKUP(A235,'[1]BDD RH'!$A$9:$W$453,16,FALSE)</f>
        <v>formation</v>
      </c>
      <c r="D235" s="7" t="str">
        <f>VLOOKUP(A235,'[1]BDD RH'!$A$9:$W$453,4,FALSE)</f>
        <v>t</v>
      </c>
      <c r="E235" s="7" t="str">
        <f>VLOOKUP(A235,'[1]BDD RH'!$A$9:$W$453,3,FALSE)</f>
        <v>F</v>
      </c>
      <c r="F235" s="7">
        <f>DATEDIF((VLOOKUP(A235,'[1]BDD RH'!$A$2:$W$485,7,FALSE)),L235,"y")</f>
        <v>28</v>
      </c>
      <c r="G235" s="7" t="str">
        <f>IF(F235&lt;=20,"&lt;=20",IF(F235&lt;=30,"21/30",IF(F235&lt;=40,"31/40",IF(F235&lt;=50,"41/50",IF(F235&lt;=60,"51/60",IF(F235&gt;60,"61 et plus",FALSE))))))</f>
        <v>21/30</v>
      </c>
      <c r="H235" s="7">
        <f>DATEDIF((VLOOKUP(A235,'[1]BDD RH'!$A$2:$W$485,11,FALSE)),L235,"y")</f>
        <v>1</v>
      </c>
      <c r="I235" s="7" t="str">
        <f>IF(H235&lt;2,"&lt;2",IF(H235&lt;6,"2/5",IF(H235&lt;11,"6/10",IF(H235&lt;16,"11/15",IF(H235&lt;21,"16/20",IF(H235&lt;26,"21/25",IF(H235&gt;25,"26 et plus",FALSE)))))))</f>
        <v>&lt;2</v>
      </c>
      <c r="J235" s="1" t="s">
        <v>104</v>
      </c>
      <c r="K235" s="1">
        <f>IF($N$19:$N$585&lt;=3,1,IF($N$19:$N$585&lt;=6,2,IF($N$19:$N$585&lt;=9,3,IF($N$19:$N$585&gt;9,4,FALSE))))</f>
        <v>1</v>
      </c>
      <c r="L235" s="4">
        <v>42416</v>
      </c>
      <c r="M235" s="4">
        <v>42429</v>
      </c>
      <c r="N235" s="7">
        <f>MONTH(L235)</f>
        <v>2</v>
      </c>
      <c r="O235" s="7">
        <f>MONTH(M235)</f>
        <v>2</v>
      </c>
      <c r="P235" s="7">
        <f>IF(O235-N235=0,NETWORKDAYS(L235,M235,[1]Congés!$D$2:$D$26),NETWORKDAYS(L235,EOMONTH(L235,0),[1]Congés!$D$2:$D$26))</f>
        <v>10</v>
      </c>
      <c r="Q235" s="7">
        <f>IF(O235-N235=0,0,IF(O235-N235=1,NETWORKDAYS(L235,M235,[1]Congés!$D$2:$D$160)-P235,IF(O235-N235=2,NETWORKDAYS(L235,EOMONTH(L235,1),[1]Congés!$D$2:$D$160)-P235,IF(O235-N235=3,NETWORKDAYS(L235,EOMONTH(L235,1),[1]Congés!$D$2:$D$160)-P235))))</f>
        <v>0</v>
      </c>
      <c r="R235" s="7">
        <f>IF(O235-N235&lt;2,0,IF(O235-N235=2,NETWORKDAYS(L235,M235,[1]Congés!$D$2:$D$160)-Q235-P235,IF(O235-N235=3,NETWORKDAYS(L235,EOMONTH(L235,2),[1]Congés!$D$2:$D$160)-Q235-P235)))</f>
        <v>0</v>
      </c>
      <c r="S235" s="7">
        <f>IF(O235-N235&lt;3,0,NETWORKDAYS(L235,M235,[1]Congés!$D$2:$D$160)-R235-Q235-P235)</f>
        <v>0</v>
      </c>
      <c r="T235" s="7">
        <f>NETWORKDAYS(L235,M235,[1]Congés!C$2:C$160)</f>
        <v>10</v>
      </c>
      <c r="U235" t="s">
        <v>1</v>
      </c>
      <c r="W235" s="6" t="str">
        <f>IF(T235&lt;3,"1) 1 à 2 jours",IF(T235&lt;5,"2) 3 à 4 jours",IF(T235=5,"3) 5 jours",IF(T235&lt;=10,"4) 6 à 10 jours",IF(T235&gt;10,"5) plus de 10 jours")))))</f>
        <v>4) 6 à 10 jours</v>
      </c>
      <c r="X235" t="s">
        <v>0</v>
      </c>
      <c r="Z235" s="6">
        <f>M235-L235+1</f>
        <v>14</v>
      </c>
    </row>
    <row r="236" spans="1:26" x14ac:dyDescent="0.3">
      <c r="A236" s="1">
        <v>84661</v>
      </c>
      <c r="B236" s="8"/>
      <c r="C236" s="7" t="str">
        <f>VLOOKUP(A236,'[1]BDD RH'!$A$9:$W$453,16,FALSE)</f>
        <v>formation</v>
      </c>
      <c r="D236" s="7" t="str">
        <f>VLOOKUP(A236,'[1]BDD RH'!$A$9:$W$453,4,FALSE)</f>
        <v>t</v>
      </c>
      <c r="E236" s="7" t="str">
        <f>VLOOKUP(A236,'[1]BDD RH'!$A$9:$W$453,3,FALSE)</f>
        <v>F</v>
      </c>
      <c r="F236" s="7">
        <f>DATEDIF((VLOOKUP(A236,'[1]BDD RH'!$A$2:$W$485,7,FALSE)),L236,"y")</f>
        <v>28</v>
      </c>
      <c r="G236" s="7" t="str">
        <f>IF(F236&lt;=20,"&lt;=20",IF(F236&lt;=30,"21/30",IF(F236&lt;=40,"31/40",IF(F236&lt;=50,"41/50",IF(F236&lt;=60,"51/60",IF(F236&gt;60,"61 et plus",FALSE))))))</f>
        <v>21/30</v>
      </c>
      <c r="H236" s="7">
        <f>DATEDIF((VLOOKUP(A236,'[1]BDD RH'!$A$2:$W$485,11,FALSE)),L236,"y")</f>
        <v>1</v>
      </c>
      <c r="I236" s="7" t="str">
        <f>IF(H236&lt;2,"&lt;2",IF(H236&lt;6,"2/5",IF(H236&lt;11,"6/10",IF(H236&lt;16,"11/15",IF(H236&lt;21,"16/20",IF(H236&lt;26,"21/25",IF(H236&gt;25,"26 et plus",FALSE)))))))</f>
        <v>&lt;2</v>
      </c>
      <c r="J236" s="1" t="s">
        <v>103</v>
      </c>
      <c r="K236" s="1">
        <f>IF($N$19:$N$585&lt;=3,1,IF($N$19:$N$585&lt;=6,2,IF($N$19:$N$585&lt;=9,3,IF($N$19:$N$585&gt;9,4,FALSE))))</f>
        <v>2</v>
      </c>
      <c r="L236" s="4">
        <v>42471</v>
      </c>
      <c r="M236" s="4">
        <v>42493</v>
      </c>
      <c r="N236" s="7">
        <f>MONTH(L236)</f>
        <v>4</v>
      </c>
      <c r="O236" s="7">
        <f>MONTH(M236)</f>
        <v>5</v>
      </c>
      <c r="P236" s="7">
        <f>IF(O236-N236=0,NETWORKDAYS(L236,M236,[1]Congés!$D$2:$D$26),NETWORKDAYS(L236,EOMONTH(L236,0),[1]Congés!$D$2:$D$26))</f>
        <v>15</v>
      </c>
      <c r="Q236" s="7">
        <f>IF(O236-N236=0,0,IF(O236-N236=1,NETWORKDAYS(L236,M236,[1]Congés!$D$2:$D$160)-P236,IF(O236-N236=2,NETWORKDAYS(L236,EOMONTH(L236,1),[1]Congés!$D$2:$D$160)-P236,IF(O236-N236=3,NETWORKDAYS(L236,EOMONTH(L236,1),[1]Congés!$D$2:$D$160)-P236))))</f>
        <v>2</v>
      </c>
      <c r="R236" s="7">
        <f>IF(O236-N236&lt;2,0,IF(O236-N236=2,NETWORKDAYS(L236,M236,[1]Congés!$D$2:$D$160)-Q236-P236,IF(O236-N236=3,NETWORKDAYS(L236,EOMONTH(L236,2),[1]Congés!$D$2:$D$160)-Q236-P236)))</f>
        <v>0</v>
      </c>
      <c r="S236" s="7">
        <f>IF(O236-N236&lt;3,0,NETWORKDAYS(L236,M236,[1]Congés!$D$2:$D$160)-R236-Q236-P236)</f>
        <v>0</v>
      </c>
      <c r="T236" s="7">
        <f>NETWORKDAYS(L236,M236,[1]Congés!C$2:C$160)</f>
        <v>17</v>
      </c>
      <c r="U236" t="s">
        <v>1</v>
      </c>
      <c r="W236" s="6" t="str">
        <f>IF(T236&lt;3,"1) 1 à 2 jours",IF(T236&lt;5,"2) 3 à 4 jours",IF(T236=5,"3) 5 jours",IF(T236&lt;=10,"4) 6 à 10 jours",IF(T236&gt;10,"5) plus de 10 jours")))))</f>
        <v>5) plus de 10 jours</v>
      </c>
      <c r="X236" t="s">
        <v>0</v>
      </c>
      <c r="Z236" s="6">
        <f>M236-L236+1</f>
        <v>23</v>
      </c>
    </row>
    <row r="237" spans="1:26" x14ac:dyDescent="0.3">
      <c r="A237" s="1">
        <v>2635</v>
      </c>
      <c r="B237" s="8"/>
      <c r="C237" s="7" t="str">
        <f>VLOOKUP(A237,'[1]BDD RH'!$A$9:$W$453,16,FALSE)</f>
        <v>Graphite</v>
      </c>
      <c r="D237" s="7" t="str">
        <f>VLOOKUP(A237,'[1]BDD RH'!$A$9:$W$453,4,FALSE)</f>
        <v>c</v>
      </c>
      <c r="E237" s="7" t="str">
        <f>VLOOKUP(A237,'[1]BDD RH'!$A$9:$W$453,3,FALSE)</f>
        <v>H</v>
      </c>
      <c r="F237" s="7">
        <f>DATEDIF((VLOOKUP(A237,'[1]BDD RH'!$A$2:$W$485,7,FALSE)),L237,"y")</f>
        <v>51</v>
      </c>
      <c r="G237" s="7" t="str">
        <f>IF(F237&lt;=20,"&lt;=20",IF(F237&lt;=30,"21/30",IF(F237&lt;=40,"31/40",IF(F237&lt;=50,"41/50",IF(F237&lt;=60,"51/60",IF(F237&gt;60,"61 et plus",FALSE))))))</f>
        <v>51/60</v>
      </c>
      <c r="H237" s="7">
        <f>DATEDIF((VLOOKUP(A237,'[1]BDD RH'!$A$2:$W$485,11,FALSE)),L237,"y")</f>
        <v>19</v>
      </c>
      <c r="I237" s="7" t="str">
        <f>IF(H237&lt;2,"&lt;2",IF(H237&lt;6,"2/5",IF(H237&lt;11,"6/10",IF(H237&lt;16,"11/15",IF(H237&lt;21,"16/20",IF(H237&lt;26,"21/25",IF(H237&gt;25,"26 et plus",FALSE)))))))</f>
        <v>16/20</v>
      </c>
      <c r="J237" s="1" t="s">
        <v>102</v>
      </c>
      <c r="K237" s="1">
        <f>IF($N$19:$N$585&lt;=3,1,IF($N$19:$N$585&lt;=6,2,IF($N$19:$N$585&lt;=9,3,IF($N$19:$N$585&gt;9,4,FALSE))))</f>
        <v>1</v>
      </c>
      <c r="L237" s="4">
        <v>42429</v>
      </c>
      <c r="M237" s="4">
        <v>42433</v>
      </c>
      <c r="N237" s="7">
        <f>MONTH(L237)</f>
        <v>2</v>
      </c>
      <c r="O237" s="7">
        <f>MONTH(M237)</f>
        <v>3</v>
      </c>
      <c r="P237" s="7">
        <f>IF(O237-N237=0,NETWORKDAYS(L237,M237,[1]Congés!$D$2:$D$26),NETWORKDAYS(L237,EOMONTH(L237,0),[1]Congés!$D$2:$D$26))</f>
        <v>1</v>
      </c>
      <c r="Q237" s="7">
        <f>IF(O237-N237=0,0,IF(O237-N237=1,NETWORKDAYS(L237,M237,[1]Congés!$D$2:$D$160)-P237,IF(O237-N237=2,NETWORKDAYS(L237,EOMONTH(L237,1),[1]Congés!$D$2:$D$160)-P237,IF(O237-N237=3,NETWORKDAYS(L237,EOMONTH(L237,1),[1]Congés!$D$2:$D$160)-P237))))</f>
        <v>4</v>
      </c>
      <c r="R237" s="7">
        <f>IF(O237-N237&lt;2,0,IF(O237-N237=2,NETWORKDAYS(L237,M237,[1]Congés!$D$2:$D$160)-Q237-P237,IF(O237-N237=3,NETWORKDAYS(L237,EOMONTH(L237,2),[1]Congés!$D$2:$D$160)-Q237-P237)))</f>
        <v>0</v>
      </c>
      <c r="S237" s="7">
        <f>IF(O237-N237&lt;3,0,NETWORKDAYS(L237,M237,[1]Congés!$D$2:$D$160)-R237-Q237-P237)</f>
        <v>0</v>
      </c>
      <c r="T237" s="7">
        <f>NETWORKDAYS(L237,M237,[1]Congés!C$2:C$160)</f>
        <v>5</v>
      </c>
      <c r="U237" t="s">
        <v>1</v>
      </c>
      <c r="W237" s="6" t="str">
        <f>IF(T237&lt;3,"1) 1 à 2 jours",IF(T237&lt;5,"2) 3 à 4 jours",IF(T237=5,"3) 5 jours",IF(T237&lt;=10,"4) 6 à 10 jours",IF(T237&gt;10,"5) plus de 10 jours")))))</f>
        <v>3) 5 jours</v>
      </c>
      <c r="X237" t="s">
        <v>0</v>
      </c>
      <c r="Z237" s="6">
        <f>M237-L237+1</f>
        <v>5</v>
      </c>
    </row>
    <row r="238" spans="1:26" x14ac:dyDescent="0.3">
      <c r="A238" s="1">
        <v>19661</v>
      </c>
      <c r="B238" s="8"/>
      <c r="C238" s="7" t="str">
        <f>VLOOKUP(A238,'[1]BDD RH'!$A$9:$W$453,16,FALSE)</f>
        <v>Croco</v>
      </c>
      <c r="D238" s="7" t="str">
        <f>VLOOKUP(A238,'[1]BDD RH'!$A$9:$W$453,4,FALSE)</f>
        <v>t</v>
      </c>
      <c r="E238" s="7" t="str">
        <f>VLOOKUP(A238,'[1]BDD RH'!$A$9:$W$453,3,FALSE)</f>
        <v>F</v>
      </c>
      <c r="F238" s="7">
        <f>DATEDIF((VLOOKUP(A238,'[1]BDD RH'!$A$2:$W$485,7,FALSE)),L238,"y")</f>
        <v>34</v>
      </c>
      <c r="G238" s="7" t="str">
        <f>IF(F238&lt;=20,"&lt;=20",IF(F238&lt;=30,"21/30",IF(F238&lt;=40,"31/40",IF(F238&lt;=50,"41/50",IF(F238&lt;=60,"51/60",IF(F238&gt;60,"61 et plus",FALSE))))))</f>
        <v>31/40</v>
      </c>
      <c r="H238" s="7">
        <f>DATEDIF((VLOOKUP(A238,'[1]BDD RH'!$A$2:$W$485,11,FALSE)),L238,"y")</f>
        <v>5</v>
      </c>
      <c r="I238" s="7" t="str">
        <f>IF(H238&lt;2,"&lt;2",IF(H238&lt;6,"2/5",IF(H238&lt;11,"6/10",IF(H238&lt;16,"11/15",IF(H238&lt;21,"16/20",IF(H238&lt;26,"21/25",IF(H238&gt;25,"26 et plus",FALSE)))))))</f>
        <v>2/5</v>
      </c>
      <c r="J238" s="1" t="s">
        <v>101</v>
      </c>
      <c r="K238" s="1">
        <f>IF($N$19:$N$585&lt;=3,1,IF($N$19:$N$585&lt;=6,2,IF($N$19:$N$585&lt;=9,3,IF($N$19:$N$585&gt;9,4,FALSE))))</f>
        <v>1</v>
      </c>
      <c r="L238" s="4">
        <v>42440</v>
      </c>
      <c r="M238" s="4">
        <v>42440</v>
      </c>
      <c r="N238" s="7">
        <f>MONTH(L238)</f>
        <v>3</v>
      </c>
      <c r="O238" s="7">
        <f>MONTH(M238)</f>
        <v>3</v>
      </c>
      <c r="P238" s="7">
        <f>IF(O238-N238=0,NETWORKDAYS(L238,M238,[1]Congés!$D$2:$D$26),NETWORKDAYS(L238,EOMONTH(L238,0),[1]Congés!$D$2:$D$26))</f>
        <v>1</v>
      </c>
      <c r="Q238" s="7">
        <f>IF(O238-N238=0,0,IF(O238-N238=1,NETWORKDAYS(L238,M238,[1]Congés!$D$2:$D$160)-P238,IF(O238-N238=2,NETWORKDAYS(L238,EOMONTH(L238,1),[1]Congés!$D$2:$D$160)-P238,IF(O238-N238=3,NETWORKDAYS(L238,EOMONTH(L238,1),[1]Congés!$D$2:$D$160)-P238))))</f>
        <v>0</v>
      </c>
      <c r="R238" s="7">
        <f>IF(O238-N238&lt;2,0,IF(O238-N238=2,NETWORKDAYS(L238,M238,[1]Congés!$D$2:$D$160)-Q238-P238,IF(O238-N238=3,NETWORKDAYS(L238,EOMONTH(L238,2),[1]Congés!$D$2:$D$160)-Q238-P238)))</f>
        <v>0</v>
      </c>
      <c r="S238" s="7">
        <f>IF(O238-N238&lt;3,0,NETWORKDAYS(L238,M238,[1]Congés!$D$2:$D$160)-R238-Q238-P238)</f>
        <v>0</v>
      </c>
      <c r="T238" s="7">
        <f>NETWORKDAYS(L238,M238,[1]Congés!C$2:C$160)</f>
        <v>1</v>
      </c>
      <c r="U238" t="s">
        <v>1</v>
      </c>
      <c r="W238" s="6" t="str">
        <f>IF(T238&lt;3,"1) 1 à 2 jours",IF(T238&lt;5,"2) 3 à 4 jours",IF(T238=5,"3) 5 jours",IF(T238&lt;=10,"4) 6 à 10 jours",IF(T238&gt;10,"5) plus de 10 jours")))))</f>
        <v>1) 1 à 2 jours</v>
      </c>
      <c r="X238" t="s">
        <v>0</v>
      </c>
      <c r="Z238" s="6">
        <f>M238-L238+1</f>
        <v>1</v>
      </c>
    </row>
    <row r="239" spans="1:26" x14ac:dyDescent="0.3">
      <c r="A239" s="1">
        <v>85590</v>
      </c>
      <c r="B239" s="8"/>
      <c r="C239" s="7">
        <f>VLOOKUP(A239,'[1]BDD RH'!$A$9:$W$453,16,FALSE)</f>
        <v>0</v>
      </c>
      <c r="D239" s="7" t="str">
        <f>VLOOKUP(A239,'[1]BDD RH'!$A$9:$W$453,4,FALSE)</f>
        <v>T</v>
      </c>
      <c r="E239" s="7" t="str">
        <f>VLOOKUP(A239,'[1]BDD RH'!$A$9:$W$453,3,FALSE)</f>
        <v>f</v>
      </c>
      <c r="F239" s="7">
        <f>DATEDIF((VLOOKUP(A239,'[1]BDD RH'!$A$2:$W$485,7,FALSE)),L239,"y")</f>
        <v>28</v>
      </c>
      <c r="G239" s="7" t="str">
        <f>IF(F239&lt;=20,"&lt;=20",IF(F239&lt;=30,"21/30",IF(F239&lt;=40,"31/40",IF(F239&lt;=50,"41/50",IF(F239&lt;=60,"51/60",IF(F239&gt;60,"61 et plus",FALSE))))))</f>
        <v>21/30</v>
      </c>
      <c r="H239" s="7">
        <f>DATEDIF((VLOOKUP(A239,'[1]BDD RH'!$A$2:$W$485,11,FALSE)),L239,"y")</f>
        <v>0</v>
      </c>
      <c r="I239" s="7" t="str">
        <f>IF(H239&lt;2,"&lt;2",IF(H239&lt;6,"2/5",IF(H239&lt;11,"6/10",IF(H239&lt;16,"11/15",IF(H239&lt;21,"16/20",IF(H239&lt;26,"21/25",IF(H239&gt;25,"26 et plus",FALSE)))))))</f>
        <v>&lt;2</v>
      </c>
      <c r="J239" s="1" t="s">
        <v>100</v>
      </c>
      <c r="K239" s="1">
        <f>IF($N$19:$N$585&lt;=3,1,IF($N$19:$N$585&lt;=6,2,IF($N$19:$N$585&lt;=9,3,IF($N$19:$N$585&gt;9,4,FALSE))))</f>
        <v>1</v>
      </c>
      <c r="L239" s="4">
        <v>42444</v>
      </c>
      <c r="M239" s="4">
        <v>42444</v>
      </c>
      <c r="N239" s="7">
        <f>MONTH(L239)</f>
        <v>3</v>
      </c>
      <c r="O239" s="7">
        <f>MONTH(M239)</f>
        <v>3</v>
      </c>
      <c r="P239" s="7">
        <f>IF(O239-N239=0,NETWORKDAYS(L239,M239,[1]Congés!$D$2:$D$26),NETWORKDAYS(L239,EOMONTH(L239,0),[1]Congés!$D$2:$D$26))</f>
        <v>1</v>
      </c>
      <c r="Q239" s="7">
        <f>IF(O239-N239=0,0,IF(O239-N239=1,NETWORKDAYS(L239,M239,[1]Congés!$D$2:$D$160)-P239,IF(O239-N239=2,NETWORKDAYS(L239,EOMONTH(L239,1),[1]Congés!$D$2:$D$160)-P239,IF(O239-N239=3,NETWORKDAYS(L239,EOMONTH(L239,1),[1]Congés!$D$2:$D$160)-P239))))</f>
        <v>0</v>
      </c>
      <c r="R239" s="7">
        <f>IF(O239-N239&lt;2,0,IF(O239-N239=2,NETWORKDAYS(L239,M239,[1]Congés!$D$2:$D$160)-Q239-P239,IF(O239-N239=3,NETWORKDAYS(L239,EOMONTH(L239,2),[1]Congés!$D$2:$D$160)-Q239-P239)))</f>
        <v>0</v>
      </c>
      <c r="S239" s="7">
        <f>IF(O239-N239&lt;3,0,NETWORKDAYS(L239,M239,[1]Congés!$D$2:$D$160)-R239-Q239-P239)</f>
        <v>0</v>
      </c>
      <c r="T239" s="7">
        <f>NETWORKDAYS(L239,M239,[1]Congés!C$2:C$160)</f>
        <v>1</v>
      </c>
      <c r="U239" t="s">
        <v>1</v>
      </c>
      <c r="W239" s="6" t="str">
        <f>IF(T239&lt;3,"1) 1 à 2 jours",IF(T239&lt;5,"2) 3 à 4 jours",IF(T239=5,"3) 5 jours",IF(T239&lt;=10,"4) 6 à 10 jours",IF(T239&gt;10,"5) plus de 10 jours")))))</f>
        <v>1) 1 à 2 jours</v>
      </c>
      <c r="X239" t="s">
        <v>0</v>
      </c>
      <c r="Z239" s="6">
        <f>M239-L239+1</f>
        <v>1</v>
      </c>
    </row>
    <row r="240" spans="1:26" x14ac:dyDescent="0.3">
      <c r="A240" s="1">
        <v>16989</v>
      </c>
      <c r="B240" s="8"/>
      <c r="C240" s="7" t="str">
        <f>VLOOKUP(A240,'[1]BDD RH'!$A$9:$W$453,16,FALSE)</f>
        <v>Iris</v>
      </c>
      <c r="D240" s="7" t="str">
        <f>VLOOKUP(A240,'[1]BDD RH'!$A$9:$W$453,4,FALSE)</f>
        <v>c</v>
      </c>
      <c r="E240" s="7" t="str">
        <f>VLOOKUP(A240,'[1]BDD RH'!$A$9:$W$453,3,FALSE)</f>
        <v>F</v>
      </c>
      <c r="F240" s="7">
        <f>DATEDIF((VLOOKUP(A240,'[1]BDD RH'!$A$2:$W$485,7,FALSE)),L240,"y")</f>
        <v>29</v>
      </c>
      <c r="G240" s="7" t="str">
        <f>IF(F240&lt;=20,"&lt;=20",IF(F240&lt;=30,"21/30",IF(F240&lt;=40,"31/40",IF(F240&lt;=50,"41/50",IF(F240&lt;=60,"51/60",IF(F240&gt;60,"61 et plus",FALSE))))))</f>
        <v>21/30</v>
      </c>
      <c r="H240" s="7">
        <f>DATEDIF((VLOOKUP(A240,'[1]BDD RH'!$A$2:$W$485,11,FALSE)),L240,"y")</f>
        <v>9</v>
      </c>
      <c r="I240" s="7" t="str">
        <f>IF(H240&lt;2,"&lt;2",IF(H240&lt;6,"2/5",IF(H240&lt;11,"6/10",IF(H240&lt;16,"11/15",IF(H240&lt;21,"16/20",IF(H240&lt;26,"21/25",IF(H240&gt;25,"26 et plus",FALSE)))))))</f>
        <v>6/10</v>
      </c>
      <c r="J240" s="1" t="s">
        <v>99</v>
      </c>
      <c r="K240" s="1">
        <f>IF($N$19:$N$585&lt;=3,1,IF($N$19:$N$585&lt;=6,2,IF($N$19:$N$585&lt;=9,3,IF($N$19:$N$585&gt;9,4,FALSE))))</f>
        <v>1</v>
      </c>
      <c r="L240" s="4">
        <v>42422</v>
      </c>
      <c r="M240" s="4">
        <v>42424</v>
      </c>
      <c r="N240" s="7">
        <f>MONTH(L240)</f>
        <v>2</v>
      </c>
      <c r="O240" s="7">
        <f>MONTH(M240)</f>
        <v>2</v>
      </c>
      <c r="P240" s="7">
        <f>IF(O240-N240=0,NETWORKDAYS(L240,M240,[1]Congés!$D$2:$D$26),NETWORKDAYS(L240,EOMONTH(L240,0),[1]Congés!$D$2:$D$26))</f>
        <v>3</v>
      </c>
      <c r="Q240" s="7">
        <f>IF(O240-N240=0,0,IF(O240-N240=1,NETWORKDAYS(L240,M240,[1]Congés!$D$2:$D$160)-P240,IF(O240-N240=2,NETWORKDAYS(L240,EOMONTH(L240,1),[1]Congés!$D$2:$D$160)-P240,IF(O240-N240=3,NETWORKDAYS(L240,EOMONTH(L240,1),[1]Congés!$D$2:$D$160)-P240))))</f>
        <v>0</v>
      </c>
      <c r="R240" s="7">
        <f>IF(O240-N240&lt;2,0,IF(O240-N240=2,NETWORKDAYS(L240,M240,[1]Congés!$D$2:$D$160)-Q240-P240,IF(O240-N240=3,NETWORKDAYS(L240,EOMONTH(L240,2),[1]Congés!$D$2:$D$160)-Q240-P240)))</f>
        <v>0</v>
      </c>
      <c r="S240" s="7">
        <f>IF(O240-N240&lt;3,0,NETWORKDAYS(L240,M240,[1]Congés!$D$2:$D$160)-R240-Q240-P240)</f>
        <v>0</v>
      </c>
      <c r="T240" s="7">
        <f>NETWORKDAYS(L240,M240,[1]Congés!C$2:C$160)</f>
        <v>3</v>
      </c>
      <c r="U240" t="s">
        <v>1</v>
      </c>
      <c r="W240" s="6" t="str">
        <f>IF(T240&lt;3,"1) 1 à 2 jours",IF(T240&lt;5,"2) 3 à 4 jours",IF(T240=5,"3) 5 jours",IF(T240&lt;=10,"4) 6 à 10 jours",IF(T240&gt;10,"5) plus de 10 jours")))))</f>
        <v>2) 3 à 4 jours</v>
      </c>
      <c r="X240" t="s">
        <v>0</v>
      </c>
      <c r="Z240" s="6">
        <f>M240-L240+1</f>
        <v>3</v>
      </c>
    </row>
    <row r="241" spans="1:26" x14ac:dyDescent="0.3">
      <c r="A241" s="1">
        <v>18392</v>
      </c>
      <c r="B241" s="8"/>
      <c r="C241" s="7" t="str">
        <f>VLOOKUP(A241,'[1]BDD RH'!$A$9:$W$453,16,FALSE)</f>
        <v>saphir</v>
      </c>
      <c r="D241" s="7" t="str">
        <f>VLOOKUP(A241,'[1]BDD RH'!$A$9:$W$453,4,FALSE)</f>
        <v>c</v>
      </c>
      <c r="E241" s="7" t="str">
        <f>VLOOKUP(A241,'[1]BDD RH'!$A$9:$W$453,3,FALSE)</f>
        <v>F</v>
      </c>
      <c r="F241" s="7">
        <f>DATEDIF((VLOOKUP(A241,'[1]BDD RH'!$A$2:$W$485,7,FALSE)),L241,"y")</f>
        <v>37</v>
      </c>
      <c r="G241" s="7" t="str">
        <f>IF(F241&lt;=20,"&lt;=20",IF(F241&lt;=30,"21/30",IF(F241&lt;=40,"31/40",IF(F241&lt;=50,"41/50",IF(F241&lt;=60,"51/60",IF(F241&gt;60,"61 et plus",FALSE))))))</f>
        <v>31/40</v>
      </c>
      <c r="H241" s="7">
        <f>DATEDIF((VLOOKUP(A241,'[1]BDD RH'!$A$2:$W$485,11,FALSE)),L241,"y")</f>
        <v>7</v>
      </c>
      <c r="I241" s="7" t="str">
        <f>IF(H241&lt;2,"&lt;2",IF(H241&lt;6,"2/5",IF(H241&lt;11,"6/10",IF(H241&lt;16,"11/15",IF(H241&lt;21,"16/20",IF(H241&lt;26,"21/25",IF(H241&gt;25,"26 et plus",FALSE)))))))</f>
        <v>6/10</v>
      </c>
      <c r="J241" s="1" t="s">
        <v>98</v>
      </c>
      <c r="K241" s="1">
        <f>IF($N$19:$N$585&lt;=3,1,IF($N$19:$N$585&lt;=6,2,IF($N$19:$N$585&lt;=9,3,IF($N$19:$N$585&gt;9,4,FALSE))))</f>
        <v>1</v>
      </c>
      <c r="L241" s="4">
        <v>42380</v>
      </c>
      <c r="M241" s="4">
        <v>42381</v>
      </c>
      <c r="N241" s="7">
        <f>MONTH(L241)</f>
        <v>1</v>
      </c>
      <c r="O241" s="7">
        <f>MONTH(M241)</f>
        <v>1</v>
      </c>
      <c r="P241" s="7">
        <f>IF(O241-N241=0,NETWORKDAYS(L241,M241,[1]Congés!$D$2:$D$26),NETWORKDAYS(L241,EOMONTH(L241,0),[1]Congés!$D$2:$D$26))</f>
        <v>2</v>
      </c>
      <c r="Q241" s="7">
        <f>IF(O241-N241=0,0,IF(O241-N241=1,NETWORKDAYS(L241,M241,[1]Congés!$D$2:$D$160)-P241,IF(O241-N241=2,NETWORKDAYS(L241,EOMONTH(L241,1),[1]Congés!$D$2:$D$160)-P241,IF(O241-N241=3,NETWORKDAYS(L241,EOMONTH(L241,1),[1]Congés!$D$2:$D$160)-P241))))</f>
        <v>0</v>
      </c>
      <c r="R241" s="7">
        <f>IF(O241-N241&lt;2,0,IF(O241-N241=2,NETWORKDAYS(L241,M241,[1]Congés!$D$2:$D$160)-Q241-P241,IF(O241-N241=3,NETWORKDAYS(L241,EOMONTH(L241,2),[1]Congés!$D$2:$D$160)-Q241-P241)))</f>
        <v>0</v>
      </c>
      <c r="S241" s="7">
        <f>IF(O241-N241&lt;3,0,NETWORKDAYS(L241,M241,[1]Congés!$D$2:$D$160)-R241-Q241-P241)</f>
        <v>0</v>
      </c>
      <c r="T241" s="7">
        <f>NETWORKDAYS(L241,M241,[1]Congés!C$2:C$160)</f>
        <v>2</v>
      </c>
      <c r="U241" t="s">
        <v>1</v>
      </c>
      <c r="W241" s="6" t="str">
        <f>IF(T241&lt;3,"1) 1 à 2 jours",IF(T241&lt;5,"2) 3 à 4 jours",IF(T241=5,"3) 5 jours",IF(T241&lt;=10,"4) 6 à 10 jours",IF(T241&gt;10,"5) plus de 10 jours")))))</f>
        <v>1) 1 à 2 jours</v>
      </c>
      <c r="X241" t="s">
        <v>0</v>
      </c>
      <c r="Z241" s="6">
        <f>M241-L241+1</f>
        <v>2</v>
      </c>
    </row>
    <row r="242" spans="1:26" x14ac:dyDescent="0.3">
      <c r="A242" s="1">
        <v>18392</v>
      </c>
      <c r="B242" s="8"/>
      <c r="C242" s="7" t="str">
        <f>VLOOKUP(A242,'[1]BDD RH'!$A$9:$W$453,16,FALSE)</f>
        <v>saphir</v>
      </c>
      <c r="D242" s="7" t="str">
        <f>VLOOKUP(A242,'[1]BDD RH'!$A$9:$W$453,4,FALSE)</f>
        <v>c</v>
      </c>
      <c r="E242" s="7" t="str">
        <f>VLOOKUP(A242,'[1]BDD RH'!$A$9:$W$453,3,FALSE)</f>
        <v>F</v>
      </c>
      <c r="F242" s="7">
        <f>DATEDIF((VLOOKUP(A242,'[1]BDD RH'!$A$2:$W$485,7,FALSE)),L242,"y")</f>
        <v>37</v>
      </c>
      <c r="G242" s="7" t="str">
        <f>IF(F242&lt;=20,"&lt;=20",IF(F242&lt;=30,"21/30",IF(F242&lt;=40,"31/40",IF(F242&lt;=50,"41/50",IF(F242&lt;=60,"51/60",IF(F242&gt;60,"61 et plus",FALSE))))))</f>
        <v>31/40</v>
      </c>
      <c r="H242" s="7">
        <f>DATEDIF((VLOOKUP(A242,'[1]BDD RH'!$A$2:$W$485,11,FALSE)),L242,"y")</f>
        <v>8</v>
      </c>
      <c r="I242" s="7" t="str">
        <f>IF(H242&lt;2,"&lt;2",IF(H242&lt;6,"2/5",IF(H242&lt;11,"6/10",IF(H242&lt;16,"11/15",IF(H242&lt;21,"16/20",IF(H242&lt;26,"21/25",IF(H242&gt;25,"26 et plus",FALSE)))))))</f>
        <v>6/10</v>
      </c>
      <c r="J242" s="1" t="s">
        <v>97</v>
      </c>
      <c r="K242" s="1">
        <f>IF($N$19:$N$585&lt;=3,1,IF($N$19:$N$585&lt;=6,2,IF($N$19:$N$585&lt;=9,3,IF($N$19:$N$585&gt;9,4,FALSE))))</f>
        <v>1</v>
      </c>
      <c r="L242" s="4">
        <v>42415</v>
      </c>
      <c r="M242" s="4">
        <v>42419</v>
      </c>
      <c r="N242" s="7">
        <f>MONTH(L242)</f>
        <v>2</v>
      </c>
      <c r="O242" s="7">
        <f>MONTH(M242)</f>
        <v>2</v>
      </c>
      <c r="P242" s="7">
        <f>IF(O242-N242=0,NETWORKDAYS(L242,M242,[1]Congés!$D$2:$D$26),NETWORKDAYS(L242,EOMONTH(L242,0),[1]Congés!$D$2:$D$26))</f>
        <v>5</v>
      </c>
      <c r="Q242" s="7">
        <f>IF(O242-N242=0,0,IF(O242-N242=1,NETWORKDAYS(L242,M242,[1]Congés!$D$2:$D$160)-P242,IF(O242-N242=2,NETWORKDAYS(L242,EOMONTH(L242,1),[1]Congés!$D$2:$D$160)-P242,IF(O242-N242=3,NETWORKDAYS(L242,EOMONTH(L242,1),[1]Congés!$D$2:$D$160)-P242))))</f>
        <v>0</v>
      </c>
      <c r="R242" s="7">
        <f>IF(O242-N242&lt;2,0,IF(O242-N242=2,NETWORKDAYS(L242,M242,[1]Congés!$D$2:$D$160)-Q242-P242,IF(O242-N242=3,NETWORKDAYS(L242,EOMONTH(L242,2),[1]Congés!$D$2:$D$160)-Q242-P242)))</f>
        <v>0</v>
      </c>
      <c r="S242" s="7">
        <f>IF(O242-N242&lt;3,0,NETWORKDAYS(L242,M242,[1]Congés!$D$2:$D$160)-R242-Q242-P242)</f>
        <v>0</v>
      </c>
      <c r="T242" s="7">
        <f>NETWORKDAYS(L242,M242,[1]Congés!C$2:C$160)</f>
        <v>5</v>
      </c>
      <c r="U242" t="s">
        <v>1</v>
      </c>
      <c r="W242" s="6" t="str">
        <f>IF(T242&lt;3,"1) 1 à 2 jours",IF(T242&lt;5,"2) 3 à 4 jours",IF(T242=5,"3) 5 jours",IF(T242&lt;=10,"4) 6 à 10 jours",IF(T242&gt;10,"5) plus de 10 jours")))))</f>
        <v>3) 5 jours</v>
      </c>
      <c r="X242" t="s">
        <v>0</v>
      </c>
      <c r="Z242" s="6">
        <f>M242-L242+1</f>
        <v>5</v>
      </c>
    </row>
    <row r="243" spans="1:26" x14ac:dyDescent="0.3">
      <c r="A243" s="1">
        <v>18392</v>
      </c>
      <c r="B243" s="8"/>
      <c r="C243" s="7" t="str">
        <f>VLOOKUP(A243,'[1]BDD RH'!$A$9:$W$453,16,FALSE)</f>
        <v>saphir</v>
      </c>
      <c r="D243" s="7" t="str">
        <f>VLOOKUP(A243,'[1]BDD RH'!$A$9:$W$453,4,FALSE)</f>
        <v>c</v>
      </c>
      <c r="E243" s="7" t="str">
        <f>VLOOKUP(A243,'[1]BDD RH'!$A$9:$W$453,3,FALSE)</f>
        <v>F</v>
      </c>
      <c r="F243" s="7">
        <f>DATEDIF((VLOOKUP(A243,'[1]BDD RH'!$A$2:$W$485,7,FALSE)),L243,"y")</f>
        <v>37</v>
      </c>
      <c r="G243" s="7" t="str">
        <f>IF(F243&lt;=20,"&lt;=20",IF(F243&lt;=30,"21/30",IF(F243&lt;=40,"31/40",IF(F243&lt;=50,"41/50",IF(F243&lt;=60,"51/60",IF(F243&gt;60,"61 et plus",FALSE))))))</f>
        <v>31/40</v>
      </c>
      <c r="H243" s="7">
        <f>DATEDIF((VLOOKUP(A243,'[1]BDD RH'!$A$2:$W$485,11,FALSE)),L243,"y")</f>
        <v>8</v>
      </c>
      <c r="I243" s="7" t="str">
        <f>IF(H243&lt;2,"&lt;2",IF(H243&lt;6,"2/5",IF(H243&lt;11,"6/10",IF(H243&lt;16,"11/15",IF(H243&lt;21,"16/20",IF(H243&lt;26,"21/25",IF(H243&gt;25,"26 et plus",FALSE)))))))</f>
        <v>6/10</v>
      </c>
      <c r="J243" s="1" t="s">
        <v>96</v>
      </c>
      <c r="K243" s="1">
        <f>IF($N$19:$N$585&lt;=3,1,IF($N$19:$N$585&lt;=6,2,IF($N$19:$N$585&lt;=9,3,IF($N$19:$N$585&gt;9,4,FALSE))))</f>
        <v>1</v>
      </c>
      <c r="L243" s="4">
        <v>42445</v>
      </c>
      <c r="M243" s="4">
        <v>42445</v>
      </c>
      <c r="N243" s="7">
        <f>MONTH(L243)</f>
        <v>3</v>
      </c>
      <c r="O243" s="7">
        <f>MONTH(M243)</f>
        <v>3</v>
      </c>
      <c r="P243" s="7">
        <f>IF(O243-N243=0,NETWORKDAYS(L243,M243,[1]Congés!$D$2:$D$26),NETWORKDAYS(L243,EOMONTH(L243,0),[1]Congés!$D$2:$D$26))</f>
        <v>1</v>
      </c>
      <c r="Q243" s="7">
        <f>IF(O243-N243=0,0,IF(O243-N243=1,NETWORKDAYS(L243,M243,[1]Congés!$D$2:$D$160)-P243,IF(O243-N243=2,NETWORKDAYS(L243,EOMONTH(L243,1),[1]Congés!$D$2:$D$160)-P243,IF(O243-N243=3,NETWORKDAYS(L243,EOMONTH(L243,1),[1]Congés!$D$2:$D$160)-P243))))</f>
        <v>0</v>
      </c>
      <c r="R243" s="7">
        <f>IF(O243-N243&lt;2,0,IF(O243-N243=2,NETWORKDAYS(L243,M243,[1]Congés!$D$2:$D$160)-Q243-P243,IF(O243-N243=3,NETWORKDAYS(L243,EOMONTH(L243,2),[1]Congés!$D$2:$D$160)-Q243-P243)))</f>
        <v>0</v>
      </c>
      <c r="S243" s="7">
        <f>IF(O243-N243&lt;3,0,NETWORKDAYS(L243,M243,[1]Congés!$D$2:$D$160)-R243-Q243-P243)</f>
        <v>0</v>
      </c>
      <c r="T243" s="7">
        <f>NETWORKDAYS(L243,M243,[1]Congés!C$2:C$160)</f>
        <v>1</v>
      </c>
      <c r="U243" t="s">
        <v>1</v>
      </c>
      <c r="W243" s="6" t="str">
        <f>IF(T243&lt;3,"1) 1 à 2 jours",IF(T243&lt;5,"2) 3 à 4 jours",IF(T243=5,"3) 5 jours",IF(T243&lt;=10,"4) 6 à 10 jours",IF(T243&gt;10,"5) plus de 10 jours")))))</f>
        <v>1) 1 à 2 jours</v>
      </c>
      <c r="X243" t="s">
        <v>0</v>
      </c>
      <c r="Z243" s="6">
        <f>M243-L243+1</f>
        <v>1</v>
      </c>
    </row>
    <row r="244" spans="1:26" x14ac:dyDescent="0.3">
      <c r="A244" s="1">
        <v>18392</v>
      </c>
      <c r="B244" s="8"/>
      <c r="C244" s="7" t="str">
        <f>VLOOKUP(A244,'[1]BDD RH'!$A$9:$W$453,16,FALSE)</f>
        <v>saphir</v>
      </c>
      <c r="D244" s="7" t="str">
        <f>VLOOKUP(A244,'[1]BDD RH'!$A$9:$W$453,4,FALSE)</f>
        <v>c</v>
      </c>
      <c r="E244" s="7" t="str">
        <f>VLOOKUP(A244,'[1]BDD RH'!$A$9:$W$453,3,FALSE)</f>
        <v>F</v>
      </c>
      <c r="F244" s="7">
        <f>DATEDIF((VLOOKUP(A244,'[1]BDD RH'!$A$2:$W$485,7,FALSE)),L244,"y")</f>
        <v>38</v>
      </c>
      <c r="G244" s="7" t="str">
        <f>IF(F244&lt;=20,"&lt;=20",IF(F244&lt;=30,"21/30",IF(F244&lt;=40,"31/40",IF(F244&lt;=50,"41/50",IF(F244&lt;=60,"51/60",IF(F244&gt;60,"61 et plus",FALSE))))))</f>
        <v>31/40</v>
      </c>
      <c r="H244" s="7">
        <f>DATEDIF((VLOOKUP(A244,'[1]BDD RH'!$A$2:$W$485,11,FALSE)),L244,"y")</f>
        <v>8</v>
      </c>
      <c r="I244" s="7" t="str">
        <f>IF(H244&lt;2,"&lt;2",IF(H244&lt;6,"2/5",IF(H244&lt;11,"6/10",IF(H244&lt;16,"11/15",IF(H244&lt;21,"16/20",IF(H244&lt;26,"21/25",IF(H244&gt;25,"26 et plus",FALSE)))))))</f>
        <v>6/10</v>
      </c>
      <c r="J244" s="1" t="s">
        <v>95</v>
      </c>
      <c r="K244" s="1">
        <f>IF($N$19:$N$585&lt;=3,1,IF($N$19:$N$585&lt;=6,2,IF($N$19:$N$585&lt;=9,3,IF($N$19:$N$585&gt;9,4,FALSE))))</f>
        <v>2</v>
      </c>
      <c r="L244" s="4">
        <v>42479</v>
      </c>
      <c r="M244" s="4">
        <v>42480</v>
      </c>
      <c r="N244" s="7">
        <f>MONTH(L244)</f>
        <v>4</v>
      </c>
      <c r="O244" s="7">
        <f>MONTH(M244)</f>
        <v>4</v>
      </c>
      <c r="P244" s="7">
        <f>IF(O244-N244=0,NETWORKDAYS(L244,M244,[1]Congés!$D$2:$D$26),NETWORKDAYS(L244,EOMONTH(L244,0),[1]Congés!$D$2:$D$26))</f>
        <v>2</v>
      </c>
      <c r="Q244" s="7">
        <f>IF(O244-N244=0,0,IF(O244-N244=1,NETWORKDAYS(L244,M244,[1]Congés!$D$2:$D$160)-P244,IF(O244-N244=2,NETWORKDAYS(L244,EOMONTH(L244,1),[1]Congés!$D$2:$D$160)-P244,IF(O244-N244=3,NETWORKDAYS(L244,EOMONTH(L244,1),[1]Congés!$D$2:$D$160)-P244))))</f>
        <v>0</v>
      </c>
      <c r="R244" s="7">
        <f>IF(O244-N244&lt;2,0,IF(O244-N244=2,NETWORKDAYS(L244,M244,[1]Congés!$D$2:$D$160)-Q244-P244,IF(O244-N244=3,NETWORKDAYS(L244,EOMONTH(L244,2),[1]Congés!$D$2:$D$160)-Q244-P244)))</f>
        <v>0</v>
      </c>
      <c r="S244" s="7">
        <f>IF(O244-N244&lt;3,0,NETWORKDAYS(L244,M244,[1]Congés!$D$2:$D$160)-R244-Q244-P244)</f>
        <v>0</v>
      </c>
      <c r="T244" s="7">
        <f>NETWORKDAYS(L244,M244,[1]Congés!C$2:C$160)</f>
        <v>2</v>
      </c>
      <c r="U244" t="s">
        <v>1</v>
      </c>
      <c r="W244" s="6" t="str">
        <f>IF(T244&lt;3,"1) 1 à 2 jours",IF(T244&lt;5,"2) 3 à 4 jours",IF(T244=5,"3) 5 jours",IF(T244&lt;=10,"4) 6 à 10 jours",IF(T244&gt;10,"5) plus de 10 jours")))))</f>
        <v>1) 1 à 2 jours</v>
      </c>
      <c r="X244" t="s">
        <v>0</v>
      </c>
      <c r="Z244" s="6">
        <f>M244-L244+1</f>
        <v>2</v>
      </c>
    </row>
    <row r="245" spans="1:26" x14ac:dyDescent="0.3">
      <c r="A245" s="1">
        <v>15875</v>
      </c>
      <c r="B245" s="8"/>
      <c r="C245" s="7" t="str">
        <f>VLOOKUP(A245,'[1]BDD RH'!$A$9:$W$453,16,FALSE)</f>
        <v>Tosca</v>
      </c>
      <c r="D245" s="7" t="str">
        <f>VLOOKUP(A245,'[1]BDD RH'!$A$9:$W$453,4,FALSE)</f>
        <v>c</v>
      </c>
      <c r="E245" s="7" t="str">
        <f>VLOOKUP(A245,'[1]BDD RH'!$A$9:$W$453,3,FALSE)</f>
        <v>H</v>
      </c>
      <c r="F245" s="7">
        <f>DATEDIF((VLOOKUP(A245,'[1]BDD RH'!$A$2:$W$485,7,FALSE)),L245,"y")</f>
        <v>33</v>
      </c>
      <c r="G245" s="7" t="str">
        <f>IF(F245&lt;=20,"&lt;=20",IF(F245&lt;=30,"21/30",IF(F245&lt;=40,"31/40",IF(F245&lt;=50,"41/50",IF(F245&lt;=60,"51/60",IF(F245&gt;60,"61 et plus",FALSE))))))</f>
        <v>31/40</v>
      </c>
      <c r="H245" s="7">
        <f>DATEDIF((VLOOKUP(A245,'[1]BDD RH'!$A$2:$W$485,11,FALSE)),L245,"y")</f>
        <v>10</v>
      </c>
      <c r="I245" s="7" t="str">
        <f>IF(H245&lt;2,"&lt;2",IF(H245&lt;6,"2/5",IF(H245&lt;11,"6/10",IF(H245&lt;16,"11/15",IF(H245&lt;21,"16/20",IF(H245&lt;26,"21/25",IF(H245&gt;25,"26 et plus",FALSE)))))))</f>
        <v>6/10</v>
      </c>
      <c r="J245" s="1" t="s">
        <v>94</v>
      </c>
      <c r="K245" s="1">
        <f>IF($N$19:$N$585&lt;=3,1,IF($N$19:$N$585&lt;=6,2,IF($N$19:$N$585&lt;=9,3,IF($N$19:$N$585&gt;9,4,FALSE))))</f>
        <v>1</v>
      </c>
      <c r="L245" s="4">
        <v>42402</v>
      </c>
      <c r="M245" s="4">
        <v>42407</v>
      </c>
      <c r="N245" s="7">
        <f>MONTH(L245)</f>
        <v>2</v>
      </c>
      <c r="O245" s="7">
        <f>MONTH(M245)</f>
        <v>2</v>
      </c>
      <c r="P245" s="7">
        <f>IF(O245-N245=0,NETWORKDAYS(L245,M245,[1]Congés!$D$2:$D$26),NETWORKDAYS(L245,EOMONTH(L245,0),[1]Congés!$D$2:$D$26))</f>
        <v>4</v>
      </c>
      <c r="Q245" s="7">
        <f>IF(O245-N245=0,0,IF(O245-N245=1,NETWORKDAYS(L245,M245,[1]Congés!$D$2:$D$160)-P245,IF(O245-N245=2,NETWORKDAYS(L245,EOMONTH(L245,1),[1]Congés!$D$2:$D$160)-P245,IF(O245-N245=3,NETWORKDAYS(L245,EOMONTH(L245,1),[1]Congés!$D$2:$D$160)-P245))))</f>
        <v>0</v>
      </c>
      <c r="R245" s="7">
        <f>IF(O245-N245&lt;2,0,IF(O245-N245=2,NETWORKDAYS(L245,M245,[1]Congés!$D$2:$D$160)-Q245-P245,IF(O245-N245=3,NETWORKDAYS(L245,EOMONTH(L245,2),[1]Congés!$D$2:$D$160)-Q245-P245)))</f>
        <v>0</v>
      </c>
      <c r="S245" s="7">
        <f>IF(O245-N245&lt;3,0,NETWORKDAYS(L245,M245,[1]Congés!$D$2:$D$160)-R245-Q245-P245)</f>
        <v>0</v>
      </c>
      <c r="T245" s="7">
        <f>NETWORKDAYS(L245,M245,[1]Congés!C$2:C$160)</f>
        <v>4</v>
      </c>
      <c r="U245" t="s">
        <v>1</v>
      </c>
      <c r="W245" s="6" t="str">
        <f>IF(T245&lt;3,"1) 1 à 2 jours",IF(T245&lt;5,"2) 3 à 4 jours",IF(T245=5,"3) 5 jours",IF(T245&lt;=10,"4) 6 à 10 jours",IF(T245&gt;10,"5) plus de 10 jours")))))</f>
        <v>2) 3 à 4 jours</v>
      </c>
      <c r="X245" t="s">
        <v>0</v>
      </c>
      <c r="Z245" s="6">
        <f>M245-L245+1</f>
        <v>6</v>
      </c>
    </row>
    <row r="246" spans="1:26" x14ac:dyDescent="0.3">
      <c r="A246" s="1">
        <v>15875</v>
      </c>
      <c r="B246" s="8"/>
      <c r="C246" s="7" t="str">
        <f>VLOOKUP(A246,'[1]BDD RH'!$A$9:$W$453,16,FALSE)</f>
        <v>Tosca</v>
      </c>
      <c r="D246" s="7" t="str">
        <f>VLOOKUP(A246,'[1]BDD RH'!$A$9:$W$453,4,FALSE)</f>
        <v>c</v>
      </c>
      <c r="E246" s="7" t="str">
        <f>VLOOKUP(A246,'[1]BDD RH'!$A$9:$W$453,3,FALSE)</f>
        <v>H</v>
      </c>
      <c r="F246" s="7">
        <f>DATEDIF((VLOOKUP(A246,'[1]BDD RH'!$A$2:$W$485,7,FALSE)),L246,"y")</f>
        <v>33</v>
      </c>
      <c r="G246" s="7" t="str">
        <f>IF(F246&lt;=20,"&lt;=20",IF(F246&lt;=30,"21/30",IF(F246&lt;=40,"31/40",IF(F246&lt;=50,"41/50",IF(F246&lt;=60,"51/60",IF(F246&gt;60,"61 et plus",FALSE))))))</f>
        <v>31/40</v>
      </c>
      <c r="H246" s="7">
        <f>DATEDIF((VLOOKUP(A246,'[1]BDD RH'!$A$2:$W$485,11,FALSE)),L246,"y")</f>
        <v>10</v>
      </c>
      <c r="I246" s="7" t="str">
        <f>IF(H246&lt;2,"&lt;2",IF(H246&lt;6,"2/5",IF(H246&lt;11,"6/10",IF(H246&lt;16,"11/15",IF(H246&lt;21,"16/20",IF(H246&lt;26,"21/25",IF(H246&gt;25,"26 et plus",FALSE)))))))</f>
        <v>6/10</v>
      </c>
      <c r="J246" s="1" t="s">
        <v>93</v>
      </c>
      <c r="K246" s="1">
        <f>IF($N$19:$N$585&lt;=3,1,IF($N$19:$N$585&lt;=6,2,IF($N$19:$N$585&lt;=9,3,IF($N$19:$N$585&gt;9,4,FALSE))))</f>
        <v>1</v>
      </c>
      <c r="L246" s="4">
        <v>42415</v>
      </c>
      <c r="M246" s="4">
        <v>42435</v>
      </c>
      <c r="N246" s="7">
        <f>MONTH(L246)</f>
        <v>2</v>
      </c>
      <c r="O246" s="7">
        <f>MONTH(M246)</f>
        <v>3</v>
      </c>
      <c r="P246" s="7">
        <f>IF(O246-N246=0,NETWORKDAYS(L246,M246,[1]Congés!$D$2:$D$26),NETWORKDAYS(L246,EOMONTH(L246,0),[1]Congés!$D$2:$D$26))</f>
        <v>11</v>
      </c>
      <c r="Q246" s="7">
        <f>IF(O246-N246=0,0,IF(O246-N246=1,NETWORKDAYS(L246,M246,[1]Congés!$D$2:$D$160)-P246,IF(O246-N246=2,NETWORKDAYS(L246,EOMONTH(L246,1),[1]Congés!$D$2:$D$160)-P246,IF(O246-N246=3,NETWORKDAYS(L246,EOMONTH(L246,1),[1]Congés!$D$2:$D$160)-P246))))</f>
        <v>4</v>
      </c>
      <c r="R246" s="7">
        <f>IF(O246-N246&lt;2,0,IF(O246-N246=2,NETWORKDAYS(L246,M246,[1]Congés!$D$2:$D$160)-Q246-P246,IF(O246-N246=3,NETWORKDAYS(L246,EOMONTH(L246,2),[1]Congés!$D$2:$D$160)-Q246-P246)))</f>
        <v>0</v>
      </c>
      <c r="S246" s="7">
        <f>IF(O246-N246&lt;3,0,NETWORKDAYS(L246,M246,[1]Congés!$D$2:$D$160)-R246-Q246-P246)</f>
        <v>0</v>
      </c>
      <c r="T246" s="7">
        <f>NETWORKDAYS(L246,M246,[1]Congés!C$2:C$160)</f>
        <v>15</v>
      </c>
      <c r="U246" t="s">
        <v>1</v>
      </c>
      <c r="W246" s="6" t="str">
        <f>IF(T246&lt;3,"1) 1 à 2 jours",IF(T246&lt;5,"2) 3 à 4 jours",IF(T246=5,"3) 5 jours",IF(T246&lt;=10,"4) 6 à 10 jours",IF(T246&gt;10,"5) plus de 10 jours")))))</f>
        <v>5) plus de 10 jours</v>
      </c>
      <c r="X246" t="s">
        <v>0</v>
      </c>
      <c r="Z246" s="6">
        <f>M246-L246+1</f>
        <v>21</v>
      </c>
    </row>
    <row r="247" spans="1:26" x14ac:dyDescent="0.3">
      <c r="A247" s="1">
        <v>3434</v>
      </c>
      <c r="B247" s="8"/>
      <c r="C247" s="7" t="str">
        <f>VLOOKUP(A247,'[1]BDD RH'!$A$9:$W$453,16,FALSE)</f>
        <v>Courchevel</v>
      </c>
      <c r="D247" s="7" t="str">
        <f>VLOOKUP(A247,'[1]BDD RH'!$A$9:$W$453,4,FALSE)</f>
        <v>t</v>
      </c>
      <c r="E247" s="7" t="str">
        <f>VLOOKUP(A247,'[1]BDD RH'!$A$9:$W$453,3,FALSE)</f>
        <v>F</v>
      </c>
      <c r="F247" s="7">
        <f>DATEDIF((VLOOKUP(A247,'[1]BDD RH'!$A$2:$W$485,7,FALSE)),L247,"y")</f>
        <v>40</v>
      </c>
      <c r="G247" s="7" t="str">
        <f>IF(F247&lt;=20,"&lt;=20",IF(F247&lt;=30,"21/30",IF(F247&lt;=40,"31/40",IF(F247&lt;=50,"41/50",IF(F247&lt;=60,"51/60",IF(F247&gt;60,"61 et plus",FALSE))))))</f>
        <v>31/40</v>
      </c>
      <c r="H247" s="7">
        <f>DATEDIF((VLOOKUP(A247,'[1]BDD RH'!$A$2:$W$485,11,FALSE)),L247,"y")</f>
        <v>15</v>
      </c>
      <c r="I247" s="7" t="str">
        <f>IF(H247&lt;2,"&lt;2",IF(H247&lt;6,"2/5",IF(H247&lt;11,"6/10",IF(H247&lt;16,"11/15",IF(H247&lt;21,"16/20",IF(H247&lt;26,"21/25",IF(H247&gt;25,"26 et plus",FALSE)))))))</f>
        <v>11/15</v>
      </c>
      <c r="J247" s="1" t="s">
        <v>92</v>
      </c>
      <c r="K247" s="1">
        <f>IF($N$19:$N$585&lt;=3,1,IF($N$19:$N$585&lt;=6,2,IF($N$19:$N$585&lt;=9,3,IF($N$19:$N$585&gt;9,4,FALSE))))</f>
        <v>1</v>
      </c>
      <c r="L247" s="4">
        <v>42389</v>
      </c>
      <c r="M247" s="4">
        <v>42398</v>
      </c>
      <c r="N247" s="7">
        <f>MONTH(L247)</f>
        <v>1</v>
      </c>
      <c r="O247" s="7">
        <f>MONTH(M247)</f>
        <v>1</v>
      </c>
      <c r="P247" s="7">
        <f>IF(O247-N247=0,NETWORKDAYS(L247,M247,[1]Congés!$D$2:$D$26),NETWORKDAYS(L247,EOMONTH(L247,0),[1]Congés!$D$2:$D$26))</f>
        <v>8</v>
      </c>
      <c r="Q247" s="7">
        <f>IF(O247-N247=0,0,IF(O247-N247=1,NETWORKDAYS(L247,M247,[1]Congés!$D$2:$D$160)-P247,IF(O247-N247=2,NETWORKDAYS(L247,EOMONTH(L247,1),[1]Congés!$D$2:$D$160)-P247,IF(O247-N247=3,NETWORKDAYS(L247,EOMONTH(L247,1),[1]Congés!$D$2:$D$160)-P247))))</f>
        <v>0</v>
      </c>
      <c r="R247" s="7">
        <f>IF(O247-N247&lt;2,0,IF(O247-N247=2,NETWORKDAYS(L247,M247,[1]Congés!$D$2:$D$160)-Q247-P247,IF(O247-N247=3,NETWORKDAYS(L247,EOMONTH(L247,2),[1]Congés!$D$2:$D$160)-Q247-P247)))</f>
        <v>0</v>
      </c>
      <c r="S247" s="7">
        <f>IF(O247-N247&lt;3,0,NETWORKDAYS(L247,M247,[1]Congés!$D$2:$D$160)-R247-Q247-P247)</f>
        <v>0</v>
      </c>
      <c r="T247" s="7">
        <f>NETWORKDAYS(L247,M247,[1]Congés!C$2:C$160)</f>
        <v>8</v>
      </c>
      <c r="U247" t="s">
        <v>1</v>
      </c>
      <c r="W247" s="6" t="str">
        <f>IF(T247&lt;3,"1) 1 à 2 jours",IF(T247&lt;5,"2) 3 à 4 jours",IF(T247=5,"3) 5 jours",IF(T247&lt;=10,"4) 6 à 10 jours",IF(T247&gt;10,"5) plus de 10 jours")))))</f>
        <v>4) 6 à 10 jours</v>
      </c>
      <c r="X247" t="s">
        <v>0</v>
      </c>
      <c r="Z247" s="6">
        <f>M247-L247+1</f>
        <v>10</v>
      </c>
    </row>
    <row r="248" spans="1:26" x14ac:dyDescent="0.3">
      <c r="A248" s="1">
        <v>9407</v>
      </c>
      <c r="B248" s="8"/>
      <c r="C248" s="7" t="str">
        <f>VLOOKUP(A248,'[1]BDD RH'!$A$9:$W$453,16,FALSE)</f>
        <v>Fjord</v>
      </c>
      <c r="D248" s="7" t="str">
        <f>VLOOKUP(A248,'[1]BDD RH'!$A$9:$W$453,4,FALSE)</f>
        <v>t</v>
      </c>
      <c r="E248" s="7" t="str">
        <f>VLOOKUP(A248,'[1]BDD RH'!$A$9:$W$453,3,FALSE)</f>
        <v>F</v>
      </c>
      <c r="F248" s="7">
        <f>DATEDIF((VLOOKUP(A248,'[1]BDD RH'!$A$2:$W$485,7,FALSE)),L248,"y")</f>
        <v>46</v>
      </c>
      <c r="G248" s="7" t="str">
        <f>IF(F248&lt;=20,"&lt;=20",IF(F248&lt;=30,"21/30",IF(F248&lt;=40,"31/40",IF(F248&lt;=50,"41/50",IF(F248&lt;=60,"51/60",IF(F248&gt;60,"61 et plus",FALSE))))))</f>
        <v>41/50</v>
      </c>
      <c r="H248" s="7">
        <f>DATEDIF((VLOOKUP(A248,'[1]BDD RH'!$A$2:$W$485,11,FALSE)),L248,"y")</f>
        <v>18</v>
      </c>
      <c r="I248" s="7" t="str">
        <f>IF(H248&lt;2,"&lt;2",IF(H248&lt;6,"2/5",IF(H248&lt;11,"6/10",IF(H248&lt;16,"11/15",IF(H248&lt;21,"16/20",IF(H248&lt;26,"21/25",IF(H248&gt;25,"26 et plus",FALSE)))))))</f>
        <v>16/20</v>
      </c>
      <c r="J248" s="23" t="s">
        <v>91</v>
      </c>
      <c r="K248" s="1">
        <f>IF($N$19:$N$585&lt;=3,1,IF($N$19:$N$585&lt;=6,2,IF($N$19:$N$585&lt;=9,3,IF($N$19:$N$585&gt;9,4,FALSE))))</f>
        <v>1</v>
      </c>
      <c r="L248" s="4">
        <v>42409</v>
      </c>
      <c r="M248" s="4">
        <v>42412</v>
      </c>
      <c r="N248" s="7">
        <f>MONTH(L248)</f>
        <v>2</v>
      </c>
      <c r="O248" s="7">
        <f>MONTH(M248)</f>
        <v>2</v>
      </c>
      <c r="P248" s="7">
        <f>IF(O248-N248=0,NETWORKDAYS(L248,M248,[1]Congés!$D$2:$D$26),NETWORKDAYS(L248,EOMONTH(L248,0),[1]Congés!$D$2:$D$26))</f>
        <v>4</v>
      </c>
      <c r="Q248" s="7">
        <f>IF(O248-N248=0,0,IF(O248-N248=1,NETWORKDAYS(L248,M248,[1]Congés!$D$2:$D$160)-P248,IF(O248-N248=2,NETWORKDAYS(L248,EOMONTH(L248,1),[1]Congés!$D$2:$D$160)-P248,IF(O248-N248=3,NETWORKDAYS(L248,EOMONTH(L248,1),[1]Congés!$D$2:$D$160)-P248))))</f>
        <v>0</v>
      </c>
      <c r="R248" s="7">
        <f>IF(O248-N248&lt;2,0,IF(O248-N248=2,NETWORKDAYS(L248,M248,[1]Congés!$D$2:$D$160)-Q248-P248,IF(O248-N248=3,NETWORKDAYS(L248,EOMONTH(L248,2),[1]Congés!$D$2:$D$160)-Q248-P248)))</f>
        <v>0</v>
      </c>
      <c r="S248" s="7">
        <f>IF(O248-N248&lt;3,0,NETWORKDAYS(L248,M248,[1]Congés!$D$2:$D$160)-R248-Q248-P248)</f>
        <v>0</v>
      </c>
      <c r="T248" s="7">
        <f>NETWORKDAYS(L248,M248,[1]Congés!C$2:C$160)</f>
        <v>4</v>
      </c>
      <c r="U248" t="s">
        <v>1</v>
      </c>
      <c r="V248" s="2">
        <v>42409</v>
      </c>
      <c r="W248" s="6" t="str">
        <f>IF(T248&lt;3,"1) 1 à 2 jours",IF(T248&lt;5,"2) 3 à 4 jours",IF(T248=5,"3) 5 jours",IF(T248&lt;=10,"4) 6 à 10 jours",IF(T248&gt;10,"5) plus de 10 jours")))))</f>
        <v>2) 3 à 4 jours</v>
      </c>
      <c r="X248" t="s">
        <v>10</v>
      </c>
      <c r="Y248" s="20"/>
      <c r="Z248" s="6">
        <f>M248-L248+1</f>
        <v>4</v>
      </c>
    </row>
    <row r="249" spans="1:26" x14ac:dyDescent="0.3">
      <c r="A249" s="1">
        <v>9407</v>
      </c>
      <c r="B249" s="8"/>
      <c r="C249" s="7" t="str">
        <f>VLOOKUP(A249,'[1]BDD RH'!$A$9:$W$453,16,FALSE)</f>
        <v>Fjord</v>
      </c>
      <c r="D249" s="7" t="str">
        <f>VLOOKUP(A249,'[1]BDD RH'!$A$9:$W$453,4,FALSE)</f>
        <v>t</v>
      </c>
      <c r="E249" s="7" t="str">
        <f>VLOOKUP(A249,'[1]BDD RH'!$A$9:$W$453,3,FALSE)</f>
        <v>F</v>
      </c>
      <c r="F249" s="7">
        <f>DATEDIF((VLOOKUP(A249,'[1]BDD RH'!$A$2:$W$485,7,FALSE)),L249,"y")</f>
        <v>46</v>
      </c>
      <c r="G249" s="7" t="str">
        <f>IF(F249&lt;=20,"&lt;=20",IF(F249&lt;=30,"21/30",IF(F249&lt;=40,"31/40",IF(F249&lt;=50,"41/50",IF(F249&lt;=60,"51/60",IF(F249&gt;60,"61 et plus",FALSE))))))</f>
        <v>41/50</v>
      </c>
      <c r="H249" s="7">
        <f>DATEDIF((VLOOKUP(A249,'[1]BDD RH'!$A$2:$W$485,11,FALSE)),L249,"y")</f>
        <v>18</v>
      </c>
      <c r="I249" s="7" t="str">
        <f>IF(H249&lt;2,"&lt;2",IF(H249&lt;6,"2/5",IF(H249&lt;11,"6/10",IF(H249&lt;16,"11/15",IF(H249&lt;21,"16/20",IF(H249&lt;26,"21/25",IF(H249&gt;25,"26 et plus",FALSE)))))))</f>
        <v>16/20</v>
      </c>
      <c r="J249" s="23" t="s">
        <v>91</v>
      </c>
      <c r="K249" s="1">
        <f>IF($N$19:$N$585&lt;=3,1,IF($N$19:$N$585&lt;=6,2,IF($N$19:$N$585&lt;=9,3,IF($N$19:$N$585&gt;9,4,FALSE))))</f>
        <v>1</v>
      </c>
      <c r="L249" s="4">
        <v>42413</v>
      </c>
      <c r="M249" s="4">
        <v>42419</v>
      </c>
      <c r="N249" s="7">
        <f>MONTH(L249)</f>
        <v>2</v>
      </c>
      <c r="O249" s="7">
        <f>MONTH(M249)</f>
        <v>2</v>
      </c>
      <c r="P249" s="7">
        <f>IF(O249-N249=0,NETWORKDAYS(L249,M249,[1]Congés!$D$2:$D$26),NETWORKDAYS(L249,EOMONTH(L249,0),[1]Congés!$D$2:$D$26))</f>
        <v>5</v>
      </c>
      <c r="Q249" s="7">
        <f>IF(O249-N249=0,0,IF(O249-N249=1,NETWORKDAYS(L249,M249,[1]Congés!$D$2:$D$160)-P249,IF(O249-N249=2,NETWORKDAYS(L249,EOMONTH(L249,1),[1]Congés!$D$2:$D$160)-P249,IF(O249-N249=3,NETWORKDAYS(L249,EOMONTH(L249,1),[1]Congés!$D$2:$D$160)-P249))))</f>
        <v>0</v>
      </c>
      <c r="R249" s="7">
        <f>IF(O249-N249&lt;2,0,IF(O249-N249=2,NETWORKDAYS(L249,M249,[1]Congés!$D$2:$D$160)-Q249-P249,IF(O249-N249=3,NETWORKDAYS(L249,EOMONTH(L249,2),[1]Congés!$D$2:$D$160)-Q249-P249)))</f>
        <v>0</v>
      </c>
      <c r="S249" s="7">
        <f>IF(O249-N249&lt;3,0,NETWORKDAYS(L249,M249,[1]Congés!$D$2:$D$160)-R249-Q249-P249)</f>
        <v>0</v>
      </c>
      <c r="T249" s="7">
        <f>NETWORKDAYS(L249,M249,[1]Congés!C$2:C$160)</f>
        <v>5</v>
      </c>
      <c r="U249" t="s">
        <v>1</v>
      </c>
      <c r="V249" s="2">
        <v>42409</v>
      </c>
      <c r="W249" s="6" t="str">
        <f>IF(T249&lt;3,"1) 1 à 2 jours",IF(T249&lt;5,"2) 3 à 4 jours",IF(T249=5,"3) 5 jours",IF(T249&lt;=10,"4) 6 à 10 jours",IF(T249&gt;10,"5) plus de 10 jours")))))</f>
        <v>3) 5 jours</v>
      </c>
      <c r="X249" t="s">
        <v>0</v>
      </c>
      <c r="Y249" s="20"/>
      <c r="Z249" s="6">
        <f>M249-L249+1</f>
        <v>7</v>
      </c>
    </row>
    <row r="250" spans="1:26" x14ac:dyDescent="0.3">
      <c r="A250" s="1">
        <v>9832</v>
      </c>
      <c r="B250" s="8"/>
      <c r="C250" s="7" t="str">
        <f>VLOOKUP(A250,'[1]BDD RH'!$A$9:$W$453,16,FALSE)</f>
        <v>Croco</v>
      </c>
      <c r="D250" s="7" t="str">
        <f>VLOOKUP(A250,'[1]BDD RH'!$A$9:$W$453,4,FALSE)</f>
        <v>t</v>
      </c>
      <c r="E250" s="7" t="str">
        <f>VLOOKUP(A250,'[1]BDD RH'!$A$9:$W$453,3,FALSE)</f>
        <v>F</v>
      </c>
      <c r="F250" s="7">
        <f>DATEDIF((VLOOKUP(A250,'[1]BDD RH'!$A$2:$W$485,7,FALSE)),L250,"y")</f>
        <v>40</v>
      </c>
      <c r="G250" s="7" t="str">
        <f>IF(F250&lt;=20,"&lt;=20",IF(F250&lt;=30,"21/30",IF(F250&lt;=40,"31/40",IF(F250&lt;=50,"41/50",IF(F250&lt;=60,"51/60",IF(F250&gt;60,"61 et plus",FALSE))))))</f>
        <v>31/40</v>
      </c>
      <c r="H250" s="7">
        <f>DATEDIF((VLOOKUP(A250,'[1]BDD RH'!$A$2:$W$485,11,FALSE)),L250,"y")</f>
        <v>15</v>
      </c>
      <c r="I250" s="7" t="str">
        <f>IF(H250&lt;2,"&lt;2",IF(H250&lt;6,"2/5",IF(H250&lt;11,"6/10",IF(H250&lt;16,"11/15",IF(H250&lt;21,"16/20",IF(H250&lt;26,"21/25",IF(H250&gt;25,"26 et plus",FALSE)))))))</f>
        <v>11/15</v>
      </c>
      <c r="J250" s="1" t="s">
        <v>90</v>
      </c>
      <c r="K250" s="1">
        <f>IF($N$19:$N$585&lt;=3,1,IF($N$19:$N$585&lt;=6,2,IF($N$19:$N$585&lt;=9,3,IF($N$19:$N$585&gt;9,4,FALSE))))</f>
        <v>1</v>
      </c>
      <c r="L250" s="4">
        <v>42433</v>
      </c>
      <c r="M250" s="4">
        <v>42433</v>
      </c>
      <c r="N250" s="7">
        <f>MONTH(L250)</f>
        <v>3</v>
      </c>
      <c r="O250" s="7">
        <f>MONTH(M250)</f>
        <v>3</v>
      </c>
      <c r="P250" s="7">
        <f>IF(O250-N250=0,NETWORKDAYS(L250,M250,[1]Congés!$D$2:$D$26),NETWORKDAYS(L250,EOMONTH(L250,0),[1]Congés!$D$2:$D$26))</f>
        <v>1</v>
      </c>
      <c r="Q250" s="7">
        <f>IF(O250-N250=0,0,IF(O250-N250=1,NETWORKDAYS(L250,M250,[1]Congés!$D$2:$D$160)-P250,IF(O250-N250=2,NETWORKDAYS(L250,EOMONTH(L250,1),[1]Congés!$D$2:$D$160)-P250,IF(O250-N250=3,NETWORKDAYS(L250,EOMONTH(L250,1),[1]Congés!$D$2:$D$160)-P250))))</f>
        <v>0</v>
      </c>
      <c r="R250" s="7">
        <f>IF(O250-N250&lt;2,0,IF(O250-N250=2,NETWORKDAYS(L250,M250,[1]Congés!$D$2:$D$160)-Q250-P250,IF(O250-N250=3,NETWORKDAYS(L250,EOMONTH(L250,2),[1]Congés!$D$2:$D$160)-Q250-P250)))</f>
        <v>0</v>
      </c>
      <c r="S250" s="7">
        <f>IF(O250-N250&lt;3,0,NETWORKDAYS(L250,M250,[1]Congés!$D$2:$D$160)-R250-Q250-P250)</f>
        <v>0</v>
      </c>
      <c r="T250" s="7">
        <f>NETWORKDAYS(L250,M250,[1]Congés!C$2:C$160)</f>
        <v>1</v>
      </c>
      <c r="U250" t="s">
        <v>1</v>
      </c>
      <c r="W250" s="6" t="str">
        <f>IF(T250&lt;3,"1) 1 à 2 jours",IF(T250&lt;5,"2) 3 à 4 jours",IF(T250=5,"3) 5 jours",IF(T250&lt;=10,"4) 6 à 10 jours",IF(T250&gt;10,"5) plus de 10 jours")))))</f>
        <v>1) 1 à 2 jours</v>
      </c>
      <c r="X250" t="s">
        <v>0</v>
      </c>
      <c r="Z250" s="6">
        <f>M250-L250+1</f>
        <v>1</v>
      </c>
    </row>
    <row r="251" spans="1:26" x14ac:dyDescent="0.3">
      <c r="A251" s="1">
        <v>84232</v>
      </c>
      <c r="B251" s="8"/>
      <c r="C251" s="7" t="str">
        <f>VLOOKUP(A251,'[1]BDD RH'!$A$9:$W$453,16,FALSE)</f>
        <v>Logistique</v>
      </c>
      <c r="D251" s="7" t="str">
        <f>VLOOKUP(A251,'[1]BDD RH'!$A$9:$W$453,4,FALSE)</f>
        <v>S</v>
      </c>
      <c r="E251" s="7" t="str">
        <f>VLOOKUP(A251,'[1]BDD RH'!$A$9:$W$453,3,FALSE)</f>
        <v>F</v>
      </c>
      <c r="F251" s="7">
        <f>DATEDIF((VLOOKUP(A251,'[1]BDD RH'!$A$2:$W$485,7,FALSE)),L251,"y")</f>
        <v>32</v>
      </c>
      <c r="G251" s="7" t="str">
        <f>IF(F251&lt;=20,"&lt;=20",IF(F251&lt;=30,"21/30",IF(F251&lt;=40,"31/40",IF(F251&lt;=50,"41/50",IF(F251&lt;=60,"51/60",IF(F251&gt;60,"61 et plus",FALSE))))))</f>
        <v>31/40</v>
      </c>
      <c r="H251" s="7">
        <f>DATEDIF((VLOOKUP(A251,'[1]BDD RH'!$A$2:$W$485,11,FALSE)),L251,"y")</f>
        <v>1</v>
      </c>
      <c r="I251" s="7" t="str">
        <f>IF(H251&lt;2,"&lt;2",IF(H251&lt;6,"2/5",IF(H251&lt;11,"6/10",IF(H251&lt;16,"11/15",IF(H251&lt;21,"16/20",IF(H251&lt;26,"21/25",IF(H251&gt;25,"26 et plus",FALSE)))))))</f>
        <v>&lt;2</v>
      </c>
      <c r="J251" s="1" t="s">
        <v>89</v>
      </c>
      <c r="K251" s="1">
        <f>IF($N$19:$N$585&lt;=3,1,IF($N$19:$N$585&lt;=6,2,IF($N$19:$N$585&lt;=9,3,IF($N$19:$N$585&gt;9,4,FALSE))))</f>
        <v>1</v>
      </c>
      <c r="L251" s="4">
        <v>42418</v>
      </c>
      <c r="M251" s="4">
        <v>42421</v>
      </c>
      <c r="N251" s="7">
        <f>MONTH(L251)</f>
        <v>2</v>
      </c>
      <c r="O251" s="7">
        <f>MONTH(M251)</f>
        <v>2</v>
      </c>
      <c r="P251" s="7">
        <f>IF(O251-N251=0,NETWORKDAYS(L251,M251,[1]Congés!$D$2:$D$26),NETWORKDAYS(L251,EOMONTH(L251,0),[1]Congés!$D$2:$D$26))</f>
        <v>2</v>
      </c>
      <c r="Q251" s="7">
        <f>IF(O251-N251=0,0,IF(O251-N251=1,NETWORKDAYS(L251,M251,[1]Congés!$D$2:$D$160)-P251,IF(O251-N251=2,NETWORKDAYS(L251,EOMONTH(L251,1),[1]Congés!$D$2:$D$160)-P251,IF(O251-N251=3,NETWORKDAYS(L251,EOMONTH(L251,1),[1]Congés!$D$2:$D$160)-P251))))</f>
        <v>0</v>
      </c>
      <c r="R251" s="7">
        <f>IF(O251-N251&lt;2,0,IF(O251-N251=2,NETWORKDAYS(L251,M251,[1]Congés!$D$2:$D$160)-Q251-P251,IF(O251-N251=3,NETWORKDAYS(L251,EOMONTH(L251,2),[1]Congés!$D$2:$D$160)-Q251-P251)))</f>
        <v>0</v>
      </c>
      <c r="S251" s="7">
        <f>IF(O251-N251&lt;3,0,NETWORKDAYS(L251,M251,[1]Congés!$D$2:$D$160)-R251-Q251-P251)</f>
        <v>0</v>
      </c>
      <c r="T251" s="7">
        <f>NETWORKDAYS(L251,M251,[1]Congés!C$2:C$160)</f>
        <v>2</v>
      </c>
      <c r="U251" t="s">
        <v>1</v>
      </c>
      <c r="W251" s="6" t="str">
        <f>IF(T251&lt;3,"1) 1 à 2 jours",IF(T251&lt;5,"2) 3 à 4 jours",IF(T251=5,"3) 5 jours",IF(T251&lt;=10,"4) 6 à 10 jours",IF(T251&gt;10,"5) plus de 10 jours")))))</f>
        <v>1) 1 à 2 jours</v>
      </c>
      <c r="X251" t="s">
        <v>0</v>
      </c>
      <c r="Z251" s="6">
        <f>M251-L251+1</f>
        <v>4</v>
      </c>
    </row>
    <row r="252" spans="1:26" x14ac:dyDescent="0.3">
      <c r="A252" s="1">
        <v>84232</v>
      </c>
      <c r="B252" s="8"/>
      <c r="C252" s="7" t="str">
        <f>VLOOKUP(A252,'[1]BDD RH'!$A$9:$W$453,16,FALSE)</f>
        <v>Logistique</v>
      </c>
      <c r="D252" s="7" t="str">
        <f>VLOOKUP(A252,'[1]BDD RH'!$A$9:$W$453,4,FALSE)</f>
        <v>S</v>
      </c>
      <c r="E252" s="7" t="str">
        <f>VLOOKUP(A252,'[1]BDD RH'!$A$9:$W$453,3,FALSE)</f>
        <v>F</v>
      </c>
      <c r="F252" s="7">
        <f>DATEDIF((VLOOKUP(A252,'[1]BDD RH'!$A$2:$W$485,7,FALSE)),L252,"y")</f>
        <v>32</v>
      </c>
      <c r="G252" s="7" t="str">
        <f>IF(F252&lt;=20,"&lt;=20",IF(F252&lt;=30,"21/30",IF(F252&lt;=40,"31/40",IF(F252&lt;=50,"41/50",IF(F252&lt;=60,"51/60",IF(F252&gt;60,"61 et plus",FALSE))))))</f>
        <v>31/40</v>
      </c>
      <c r="H252" s="7">
        <f>DATEDIF((VLOOKUP(A252,'[1]BDD RH'!$A$2:$W$485,11,FALSE)),L252,"y")</f>
        <v>1</v>
      </c>
      <c r="I252" s="7" t="str">
        <f>IF(H252&lt;2,"&lt;2",IF(H252&lt;6,"2/5",IF(H252&lt;11,"6/10",IF(H252&lt;16,"11/15",IF(H252&lt;21,"16/20",IF(H252&lt;26,"21/25",IF(H252&gt;25,"26 et plus",FALSE)))))))</f>
        <v>&lt;2</v>
      </c>
      <c r="J252" s="1" t="s">
        <v>86</v>
      </c>
      <c r="K252" s="1">
        <f>IF($N$19:$N$585&lt;=3,1,IF($N$19:$N$585&lt;=6,2,IF($N$19:$N$585&lt;=9,3,IF($N$19:$N$585&gt;9,4,FALSE))))</f>
        <v>1</v>
      </c>
      <c r="L252" s="4">
        <v>42448</v>
      </c>
      <c r="M252" s="4">
        <v>42451</v>
      </c>
      <c r="N252" s="7">
        <f>MONTH(L252)</f>
        <v>3</v>
      </c>
      <c r="O252" s="7">
        <f>MONTH(M252)</f>
        <v>3</v>
      </c>
      <c r="P252" s="7">
        <f>IF(O252-N252=0,NETWORKDAYS(L252,M252,[1]Congés!$D$2:$D$26),NETWORKDAYS(L252,EOMONTH(L252,0),[1]Congés!$D$2:$D$26))</f>
        <v>2</v>
      </c>
      <c r="Q252" s="7">
        <f>IF(O252-N252=0,0,IF(O252-N252=1,NETWORKDAYS(L252,M252,[1]Congés!$D$2:$D$160)-P252,IF(O252-N252=2,NETWORKDAYS(L252,EOMONTH(L252,1),[1]Congés!$D$2:$D$160)-P252,IF(O252-N252=3,NETWORKDAYS(L252,EOMONTH(L252,1),[1]Congés!$D$2:$D$160)-P252))))</f>
        <v>0</v>
      </c>
      <c r="R252" s="7">
        <f>IF(O252-N252&lt;2,0,IF(O252-N252=2,NETWORKDAYS(L252,M252,[1]Congés!$D$2:$D$160)-Q252-P252,IF(O252-N252=3,NETWORKDAYS(L252,EOMONTH(L252,2),[1]Congés!$D$2:$D$160)-Q252-P252)))</f>
        <v>0</v>
      </c>
      <c r="S252" s="7">
        <f>IF(O252-N252&lt;3,0,NETWORKDAYS(L252,M252,[1]Congés!$D$2:$D$160)-R252-Q252-P252)</f>
        <v>0</v>
      </c>
      <c r="T252" s="7">
        <f>NETWORKDAYS(L252,M252,[1]Congés!C$2:C$160)</f>
        <v>2</v>
      </c>
      <c r="U252" t="s">
        <v>1</v>
      </c>
      <c r="V252" s="2">
        <v>42448</v>
      </c>
      <c r="W252" s="6" t="str">
        <f>IF(T252&lt;3,"1) 1 à 2 jours",IF(T252&lt;5,"2) 3 à 4 jours",IF(T252=5,"3) 5 jours",IF(T252&lt;=10,"4) 6 à 10 jours",IF(T252&gt;10,"5) plus de 10 jours")))))</f>
        <v>1) 1 à 2 jours</v>
      </c>
      <c r="X252" t="s">
        <v>10</v>
      </c>
      <c r="Z252" s="6">
        <f>M252-L252+1</f>
        <v>4</v>
      </c>
    </row>
    <row r="253" spans="1:26" x14ac:dyDescent="0.3">
      <c r="A253" s="1">
        <v>84232</v>
      </c>
      <c r="B253" s="8"/>
      <c r="C253" s="7" t="str">
        <f>VLOOKUP(A253,'[1]BDD RH'!$A$9:$W$453,16,FALSE)</f>
        <v>Logistique</v>
      </c>
      <c r="D253" s="7" t="str">
        <f>VLOOKUP(A253,'[1]BDD RH'!$A$9:$W$453,4,FALSE)</f>
        <v>S</v>
      </c>
      <c r="E253" s="7" t="str">
        <f>VLOOKUP(A253,'[1]BDD RH'!$A$9:$W$453,3,FALSE)</f>
        <v>F</v>
      </c>
      <c r="F253" s="7">
        <f>DATEDIF((VLOOKUP(A253,'[1]BDD RH'!$A$2:$W$485,7,FALSE)),L253,"y")</f>
        <v>32</v>
      </c>
      <c r="G253" s="7" t="str">
        <f>IF(F253&lt;=20,"&lt;=20",IF(F253&lt;=30,"21/30",IF(F253&lt;=40,"31/40",IF(F253&lt;=50,"41/50",IF(F253&lt;=60,"51/60",IF(F253&gt;60,"61 et plus",FALSE))))))</f>
        <v>31/40</v>
      </c>
      <c r="H253" s="7">
        <f>DATEDIF((VLOOKUP(A253,'[1]BDD RH'!$A$2:$W$485,11,FALSE)),L253,"y")</f>
        <v>1</v>
      </c>
      <c r="I253" s="7" t="str">
        <f>IF(H253&lt;2,"&lt;2",IF(H253&lt;6,"2/5",IF(H253&lt;11,"6/10",IF(H253&lt;16,"11/15",IF(H253&lt;21,"16/20",IF(H253&lt;26,"21/25",IF(H253&gt;25,"26 et plus",FALSE)))))))</f>
        <v>&lt;2</v>
      </c>
      <c r="J253" s="1" t="s">
        <v>86</v>
      </c>
      <c r="K253" s="1">
        <f>IF($N$19:$N$585&lt;=3,1,IF($N$19:$N$585&lt;=6,2,IF($N$19:$N$585&lt;=9,3,IF($N$19:$N$585&gt;9,4,FALSE))))</f>
        <v>1</v>
      </c>
      <c r="L253" s="4">
        <v>42452</v>
      </c>
      <c r="M253" s="4">
        <v>42466</v>
      </c>
      <c r="N253" s="7">
        <f>MONTH(L253)</f>
        <v>3</v>
      </c>
      <c r="O253" s="7">
        <f>MONTH(M253)</f>
        <v>4</v>
      </c>
      <c r="P253" s="7">
        <f>IF(O253-N253=0,NETWORKDAYS(L253,M253,[1]Congés!$D$2:$D$26),NETWORKDAYS(L253,EOMONTH(L253,0),[1]Congés!$D$2:$D$26))</f>
        <v>7</v>
      </c>
      <c r="Q253" s="7">
        <f>IF(O253-N253=0,0,IF(O253-N253=1,NETWORKDAYS(L253,M253,[1]Congés!$D$2:$D$160)-P253,IF(O253-N253=2,NETWORKDAYS(L253,EOMONTH(L253,1),[1]Congés!$D$2:$D$160)-P253,IF(O253-N253=3,NETWORKDAYS(L253,EOMONTH(L253,1),[1]Congés!$D$2:$D$160)-P253))))</f>
        <v>4</v>
      </c>
      <c r="R253" s="7">
        <f>IF(O253-N253&lt;2,0,IF(O253-N253=2,NETWORKDAYS(L253,M253,[1]Congés!$D$2:$D$160)-Q253-P253,IF(O253-N253=3,NETWORKDAYS(L253,EOMONTH(L253,2),[1]Congés!$D$2:$D$160)-Q253-P253)))</f>
        <v>0</v>
      </c>
      <c r="S253" s="7">
        <f>IF(O253-N253&lt;3,0,NETWORKDAYS(L253,M253,[1]Congés!$D$2:$D$160)-R253-Q253-P253)</f>
        <v>0</v>
      </c>
      <c r="T253" s="7">
        <f>NETWORKDAYS(L253,M253,[1]Congés!C$2:C$160)</f>
        <v>10</v>
      </c>
      <c r="U253" t="s">
        <v>1</v>
      </c>
      <c r="V253" s="2">
        <v>42448</v>
      </c>
      <c r="W253" s="6" t="str">
        <f>IF(T253&lt;3,"1) 1 à 2 jours",IF(T253&lt;5,"2) 3 à 4 jours",IF(T253=5,"3) 5 jours",IF(T253&lt;=10,"4) 6 à 10 jours",IF(T253&gt;10,"5) plus de 10 jours")))))</f>
        <v>4) 6 à 10 jours</v>
      </c>
      <c r="X253" t="s">
        <v>10</v>
      </c>
      <c r="Z253" s="6">
        <f>M253-L253+1</f>
        <v>15</v>
      </c>
    </row>
    <row r="254" spans="1:26" x14ac:dyDescent="0.3">
      <c r="A254" s="1">
        <v>84232</v>
      </c>
      <c r="B254" s="8"/>
      <c r="C254" s="7" t="str">
        <f>VLOOKUP(A254,'[1]BDD RH'!$A$9:$W$453,16,FALSE)</f>
        <v>Logistique</v>
      </c>
      <c r="D254" s="7" t="str">
        <f>VLOOKUP(A254,'[1]BDD RH'!$A$9:$W$453,4,FALSE)</f>
        <v>S</v>
      </c>
      <c r="E254" s="7" t="str">
        <f>VLOOKUP(A254,'[1]BDD RH'!$A$9:$W$453,3,FALSE)</f>
        <v>F</v>
      </c>
      <c r="F254" s="7">
        <f>DATEDIF((VLOOKUP(A254,'[1]BDD RH'!$A$2:$W$485,7,FALSE)),L254,"y")</f>
        <v>33</v>
      </c>
      <c r="G254" s="7" t="str">
        <f>IF(F254&lt;=20,"&lt;=20",IF(F254&lt;=30,"21/30",IF(F254&lt;=40,"31/40",IF(F254&lt;=50,"41/50",IF(F254&lt;=60,"51/60",IF(F254&gt;60,"61 et plus",FALSE))))))</f>
        <v>31/40</v>
      </c>
      <c r="H254" s="7">
        <f>DATEDIF((VLOOKUP(A254,'[1]BDD RH'!$A$2:$W$485,11,FALSE)),L254,"y")</f>
        <v>1</v>
      </c>
      <c r="I254" s="7" t="str">
        <f>IF(H254&lt;2,"&lt;2",IF(H254&lt;6,"2/5",IF(H254&lt;11,"6/10",IF(H254&lt;16,"11/15",IF(H254&lt;21,"16/20",IF(H254&lt;26,"21/25",IF(H254&gt;25,"26 et plus",FALSE)))))))</f>
        <v>&lt;2</v>
      </c>
      <c r="J254" s="1" t="s">
        <v>86</v>
      </c>
      <c r="K254" s="1">
        <f>IF($N$19:$N$585&lt;=3,1,IF($N$19:$N$585&lt;=6,2,IF($N$19:$N$585&lt;=9,3,IF($N$19:$N$585&gt;9,4,FALSE))))</f>
        <v>2</v>
      </c>
      <c r="L254" s="4">
        <v>42467</v>
      </c>
      <c r="M254" s="4">
        <v>42479</v>
      </c>
      <c r="N254" s="7">
        <f>MONTH(L254)</f>
        <v>4</v>
      </c>
      <c r="O254" s="7">
        <f>MONTH(M254)</f>
        <v>4</v>
      </c>
      <c r="P254" s="7">
        <f>IF(O254-N254=0,NETWORKDAYS(L254,M254,[1]Congés!$D$2:$D$26),NETWORKDAYS(L254,EOMONTH(L254,0),[1]Congés!$D$2:$D$26))</f>
        <v>9</v>
      </c>
      <c r="Q254" s="7">
        <f>IF(O254-N254=0,0,IF(O254-N254=1,NETWORKDAYS(L254,M254,[1]Congés!$D$2:$D$160)-P254,IF(O254-N254=2,NETWORKDAYS(L254,EOMONTH(L254,1),[1]Congés!$D$2:$D$160)-P254,IF(O254-N254=3,NETWORKDAYS(L254,EOMONTH(L254,1),[1]Congés!$D$2:$D$160)-P254))))</f>
        <v>0</v>
      </c>
      <c r="R254" s="7">
        <f>IF(O254-N254&lt;2,0,IF(O254-N254=2,NETWORKDAYS(L254,M254,[1]Congés!$D$2:$D$160)-Q254-P254,IF(O254-N254=3,NETWORKDAYS(L254,EOMONTH(L254,2),[1]Congés!$D$2:$D$160)-Q254-P254)))</f>
        <v>0</v>
      </c>
      <c r="S254" s="7">
        <f>IF(O254-N254&lt;3,0,NETWORKDAYS(L254,M254,[1]Congés!$D$2:$D$160)-R254-Q254-P254)</f>
        <v>0</v>
      </c>
      <c r="T254" s="7">
        <f>NETWORKDAYS(L254,M254,[1]Congés!C$2:C$160)</f>
        <v>9</v>
      </c>
      <c r="U254" t="s">
        <v>1</v>
      </c>
      <c r="V254" s="2">
        <v>42448</v>
      </c>
      <c r="W254" s="6" t="str">
        <f>IF(T254&lt;3,"1) 1 à 2 jours",IF(T254&lt;5,"2) 3 à 4 jours",IF(T254=5,"3) 5 jours",IF(T254&lt;=10,"4) 6 à 10 jours",IF(T254&gt;10,"5) plus de 10 jours")))))</f>
        <v>4) 6 à 10 jours</v>
      </c>
      <c r="X254" t="s">
        <v>30</v>
      </c>
      <c r="Z254" s="6">
        <f>M254-L254+1</f>
        <v>13</v>
      </c>
    </row>
    <row r="255" spans="1:26" x14ac:dyDescent="0.3">
      <c r="A255" s="1">
        <v>2411</v>
      </c>
      <c r="B255" s="8"/>
      <c r="C255" s="7" t="str">
        <f>VLOOKUP(A255,'[1]BDD RH'!$A$9:$W$453,16,FALSE)</f>
        <v>evercalf</v>
      </c>
      <c r="D255" s="7" t="str">
        <f>VLOOKUP(A255,'[1]BDD RH'!$A$9:$W$453,4,FALSE)</f>
        <v>t</v>
      </c>
      <c r="E255" s="7" t="str">
        <f>VLOOKUP(A255,'[1]BDD RH'!$A$9:$W$453,3,FALSE)</f>
        <v>F</v>
      </c>
      <c r="F255" s="7">
        <f>DATEDIF((VLOOKUP(A255,'[1]BDD RH'!$A$2:$W$485,7,FALSE)),L255,"y")</f>
        <v>42</v>
      </c>
      <c r="G255" s="7" t="str">
        <f>IF(F255&lt;=20,"&lt;=20",IF(F255&lt;=30,"21/30",IF(F255&lt;=40,"31/40",IF(F255&lt;=50,"41/50",IF(F255&lt;=60,"51/60",IF(F255&gt;60,"61 et plus",FALSE))))))</f>
        <v>41/50</v>
      </c>
      <c r="H255" s="7">
        <f>DATEDIF((VLOOKUP(A255,'[1]BDD RH'!$A$2:$W$485,11,FALSE)),L255,"y")</f>
        <v>21</v>
      </c>
      <c r="I255" s="7" t="str">
        <f>IF(H255&lt;2,"&lt;2",IF(H255&lt;6,"2/5",IF(H255&lt;11,"6/10",IF(H255&lt;16,"11/15",IF(H255&lt;21,"16/20",IF(H255&lt;26,"21/25",IF(H255&gt;25,"26 et plus",FALSE)))))))</f>
        <v>21/25</v>
      </c>
      <c r="J255" s="1" t="s">
        <v>88</v>
      </c>
      <c r="K255" s="1">
        <f>IF($N$19:$N$585&lt;=3,1,IF($N$19:$N$585&lt;=6,2,IF($N$19:$N$585&lt;=9,3,IF($N$19:$N$585&gt;9,4,FALSE))))</f>
        <v>1</v>
      </c>
      <c r="L255" s="4">
        <v>42447</v>
      </c>
      <c r="M255" s="4">
        <v>42454</v>
      </c>
      <c r="N255" s="7">
        <f>MONTH(L255)</f>
        <v>3</v>
      </c>
      <c r="O255" s="7">
        <f>MONTH(M255)</f>
        <v>3</v>
      </c>
      <c r="P255" s="7">
        <f>IF(O255-N255=0,NETWORKDAYS(L255,M255,[1]Congés!$D$2:$D$26),NETWORKDAYS(L255,EOMONTH(L255,0),[1]Congés!$D$2:$D$26))</f>
        <v>6</v>
      </c>
      <c r="Q255" s="7">
        <f>IF(O255-N255=0,0,IF(O255-N255=1,NETWORKDAYS(L255,M255,[1]Congés!$D$2:$D$160)-P255,IF(O255-N255=2,NETWORKDAYS(L255,EOMONTH(L255,1),[1]Congés!$D$2:$D$160)-P255,IF(O255-N255=3,NETWORKDAYS(L255,EOMONTH(L255,1),[1]Congés!$D$2:$D$160)-P255))))</f>
        <v>0</v>
      </c>
      <c r="R255" s="7">
        <f>IF(O255-N255&lt;2,0,IF(O255-N255=2,NETWORKDAYS(L255,M255,[1]Congés!$D$2:$D$160)-Q255-P255,IF(O255-N255=3,NETWORKDAYS(L255,EOMONTH(L255,2),[1]Congés!$D$2:$D$160)-Q255-P255)))</f>
        <v>0</v>
      </c>
      <c r="S255" s="7">
        <f>IF(O255-N255&lt;3,0,NETWORKDAYS(L255,M255,[1]Congés!$D$2:$D$160)-R255-Q255-P255)</f>
        <v>0</v>
      </c>
      <c r="T255" s="7">
        <f>NETWORKDAYS(L255,M255,[1]Congés!C$2:C$160)</f>
        <v>6</v>
      </c>
      <c r="U255" t="s">
        <v>1</v>
      </c>
      <c r="W255" s="6" t="str">
        <f>IF(T255&lt;3,"1) 1 à 2 jours",IF(T255&lt;5,"2) 3 à 4 jours",IF(T255=5,"3) 5 jours",IF(T255&lt;=10,"4) 6 à 10 jours",IF(T255&gt;10,"5) plus de 10 jours")))))</f>
        <v>4) 6 à 10 jours</v>
      </c>
      <c r="X255" t="s">
        <v>0</v>
      </c>
      <c r="Z255" s="6">
        <f>M255-L255+1</f>
        <v>8</v>
      </c>
    </row>
    <row r="256" spans="1:26" x14ac:dyDescent="0.3">
      <c r="A256" s="1">
        <v>2411</v>
      </c>
      <c r="B256" s="8"/>
      <c r="C256" s="7" t="str">
        <f>VLOOKUP(A256,'[1]BDD RH'!$A$9:$W$453,16,FALSE)</f>
        <v>evercalf</v>
      </c>
      <c r="D256" s="7" t="str">
        <f>VLOOKUP(A256,'[1]BDD RH'!$A$9:$W$453,4,FALSE)</f>
        <v>t</v>
      </c>
      <c r="E256" s="7" t="str">
        <f>VLOOKUP(A256,'[1]BDD RH'!$A$9:$W$453,3,FALSE)</f>
        <v>F</v>
      </c>
      <c r="F256" s="7">
        <f>DATEDIF((VLOOKUP(A256,'[1]BDD RH'!$A$2:$W$485,7,FALSE)),L256,"y")</f>
        <v>42</v>
      </c>
      <c r="G256" s="7" t="str">
        <f>IF(F256&lt;=20,"&lt;=20",IF(F256&lt;=30,"21/30",IF(F256&lt;=40,"31/40",IF(F256&lt;=50,"41/50",IF(F256&lt;=60,"51/60",IF(F256&gt;60,"61 et plus",FALSE))))))</f>
        <v>41/50</v>
      </c>
      <c r="H256" s="7">
        <f>DATEDIF((VLOOKUP(A256,'[1]BDD RH'!$A$2:$W$485,11,FALSE)),L256,"y")</f>
        <v>21</v>
      </c>
      <c r="I256" s="7" t="str">
        <f>IF(H256&lt;2,"&lt;2",IF(H256&lt;6,"2/5",IF(H256&lt;11,"6/10",IF(H256&lt;16,"11/15",IF(H256&lt;21,"16/20",IF(H256&lt;26,"21/25",IF(H256&gt;25,"26 et plus",FALSE)))))))</f>
        <v>21/25</v>
      </c>
      <c r="J256" s="1" t="s">
        <v>87</v>
      </c>
      <c r="K256" s="1">
        <f>IF($N$19:$N$585&lt;=3,1,IF($N$19:$N$585&lt;=6,2,IF($N$19:$N$585&lt;=9,3,IF($N$19:$N$585&gt;9,4,FALSE))))</f>
        <v>2</v>
      </c>
      <c r="L256" s="4">
        <v>42483</v>
      </c>
      <c r="M256" s="4">
        <v>42492</v>
      </c>
      <c r="N256" s="7">
        <f>MONTH(L256)</f>
        <v>4</v>
      </c>
      <c r="O256" s="7">
        <f>MONTH(M256)</f>
        <v>5</v>
      </c>
      <c r="P256" s="7">
        <f>IF(O256-N256=0,NETWORKDAYS(L256,M256,[1]Congés!$D$2:$D$26),NETWORKDAYS(L256,EOMONTH(L256,0),[1]Congés!$D$2:$D$26))</f>
        <v>5</v>
      </c>
      <c r="Q256" s="7">
        <f>IF(O256-N256=0,0,IF(O256-N256=1,NETWORKDAYS(L256,M256,[1]Congés!$D$2:$D$160)-P256,IF(O256-N256=2,NETWORKDAYS(L256,EOMONTH(L256,1),[1]Congés!$D$2:$D$160)-P256,IF(O256-N256=3,NETWORKDAYS(L256,EOMONTH(L256,1),[1]Congés!$D$2:$D$160)-P256))))</f>
        <v>1</v>
      </c>
      <c r="R256" s="7">
        <f>IF(O256-N256&lt;2,0,IF(O256-N256=2,NETWORKDAYS(L256,M256,[1]Congés!$D$2:$D$160)-Q256-P256,IF(O256-N256=3,NETWORKDAYS(L256,EOMONTH(L256,2),[1]Congés!$D$2:$D$160)-Q256-P256)))</f>
        <v>0</v>
      </c>
      <c r="S256" s="7">
        <f>IF(O256-N256&lt;3,0,NETWORKDAYS(L256,M256,[1]Congés!$D$2:$D$160)-R256-Q256-P256)</f>
        <v>0</v>
      </c>
      <c r="T256" s="7">
        <f>NETWORKDAYS(L256,M256,[1]Congés!C$2:C$160)</f>
        <v>6</v>
      </c>
      <c r="U256" t="s">
        <v>1</v>
      </c>
      <c r="W256" s="6" t="str">
        <f>IF(T256&lt;3,"1) 1 à 2 jours",IF(T256&lt;5,"2) 3 à 4 jours",IF(T256=5,"3) 5 jours",IF(T256&lt;=10,"4) 6 à 10 jours",IF(T256&gt;10,"5) plus de 10 jours")))))</f>
        <v>4) 6 à 10 jours</v>
      </c>
      <c r="X256" t="s">
        <v>0</v>
      </c>
      <c r="Z256" s="6">
        <f>M256-L256+1</f>
        <v>10</v>
      </c>
    </row>
    <row r="257" spans="1:27" x14ac:dyDescent="0.3">
      <c r="A257" s="1">
        <v>3559</v>
      </c>
      <c r="B257" s="8"/>
      <c r="C257" s="7" t="str">
        <f>VLOOKUP(A257,'[1]BDD RH'!$A$9:$W$453,16,FALSE)</f>
        <v>Fjord</v>
      </c>
      <c r="D257" s="7" t="str">
        <f>VLOOKUP(A257,'[1]BDD RH'!$A$9:$W$453,4,FALSE)</f>
        <v>t</v>
      </c>
      <c r="E257" s="7" t="str">
        <f>VLOOKUP(A257,'[1]BDD RH'!$A$9:$W$453,3,FALSE)</f>
        <v>F</v>
      </c>
      <c r="F257" s="7">
        <f>DATEDIF((VLOOKUP(A257,'[1]BDD RH'!$A$2:$W$485,7,FALSE)),L257,"y")</f>
        <v>43</v>
      </c>
      <c r="G257" s="7" t="str">
        <f>IF(F257&lt;=20,"&lt;=20",IF(F257&lt;=30,"21/30",IF(F257&lt;=40,"31/40",IF(F257&lt;=50,"41/50",IF(F257&lt;=60,"51/60",IF(F257&gt;60,"61 et plus",FALSE))))))</f>
        <v>41/50</v>
      </c>
      <c r="H257" s="7">
        <f>DATEDIF((VLOOKUP(A257,'[1]BDD RH'!$A$2:$W$485,11,FALSE)),L257,"y")</f>
        <v>25</v>
      </c>
      <c r="I257" s="7" t="str">
        <f>IF(H257&lt;2,"&lt;2",IF(H257&lt;6,"2/5",IF(H257&lt;11,"6/10",IF(H257&lt;16,"11/15",IF(H257&lt;21,"16/20",IF(H257&lt;26,"21/25",IF(H257&gt;25,"26 et plus",FALSE)))))))</f>
        <v>21/25</v>
      </c>
      <c r="J257" s="1" t="s">
        <v>86</v>
      </c>
      <c r="K257" s="1">
        <f>IF($N$19:$N$585&lt;=3,1,IF($N$19:$N$585&lt;=6,2,IF($N$19:$N$585&lt;=9,3,IF($N$19:$N$585&gt;9,4,FALSE))))</f>
        <v>1</v>
      </c>
      <c r="L257" s="4">
        <v>42370</v>
      </c>
      <c r="M257" s="4">
        <v>42375</v>
      </c>
      <c r="N257" s="7">
        <f>MONTH(L257)</f>
        <v>1</v>
      </c>
      <c r="O257" s="7">
        <f>MONTH(M257)</f>
        <v>1</v>
      </c>
      <c r="P257" s="7">
        <f>IF(O257-N257=0,NETWORKDAYS(L257,M257,[1]Congés!$D$2:$D$26),NETWORKDAYS(L257,EOMONTH(L257,0),[1]Congés!$D$2:$D$26))</f>
        <v>4</v>
      </c>
      <c r="Q257" s="7">
        <f>IF(O257-N257=0,0,IF(O257-N257=1,NETWORKDAYS(L257,M257,[1]Congés!$D$2:$D$160)-P257,IF(O257-N257=2,NETWORKDAYS(L257,EOMONTH(L257,1),[1]Congés!$D$2:$D$160)-P257,IF(O257-N257=3,NETWORKDAYS(L257,EOMONTH(L257,1),[1]Congés!$D$2:$D$160)-P257))))</f>
        <v>0</v>
      </c>
      <c r="R257" s="7">
        <f>IF(O257-N257&lt;2,0,IF(O257-N257=2,NETWORKDAYS(L257,M257,[1]Congés!$D$2:$D$160)-Q257-P257,IF(O257-N257=3,NETWORKDAYS(L257,EOMONTH(L257,2),[1]Congés!$D$2:$D$160)-Q257-P257)))</f>
        <v>0</v>
      </c>
      <c r="S257" s="7">
        <f>IF(O257-N257&lt;3,0,NETWORKDAYS(L257,M257,[1]Congés!$D$2:$D$160)-R257-Q257-P257)</f>
        <v>0</v>
      </c>
      <c r="T257" s="7">
        <f>NETWORKDAYS(L257,M257,[1]Congés!C$2:C$160)</f>
        <v>3</v>
      </c>
      <c r="U257" s="22" t="s">
        <v>85</v>
      </c>
      <c r="V257" s="2">
        <v>42352</v>
      </c>
      <c r="W257" s="6" t="str">
        <f>IF(T257&lt;3,"1) 1 à 2 jours",IF(T257&lt;5,"2) 3 à 4 jours",IF(T257=5,"3) 5 jours",IF(T257&lt;=10,"4) 6 à 10 jours",IF(T257&gt;10,"5) plus de 10 jours")))))</f>
        <v>2) 3 à 4 jours</v>
      </c>
      <c r="X257" t="s">
        <v>10</v>
      </c>
      <c r="Z257" s="6">
        <f>M257-L257+1</f>
        <v>6</v>
      </c>
    </row>
    <row r="258" spans="1:27" x14ac:dyDescent="0.3">
      <c r="A258" s="1">
        <v>3559</v>
      </c>
      <c r="B258" s="8"/>
      <c r="C258" s="7" t="str">
        <f>VLOOKUP(A258,'[1]BDD RH'!$A$9:$W$453,16,FALSE)</f>
        <v>Fjord</v>
      </c>
      <c r="D258" s="7" t="str">
        <f>VLOOKUP(A258,'[1]BDD RH'!$A$9:$W$453,4,FALSE)</f>
        <v>t</v>
      </c>
      <c r="E258" s="7" t="str">
        <f>VLOOKUP(A258,'[1]BDD RH'!$A$9:$W$453,3,FALSE)</f>
        <v>F</v>
      </c>
      <c r="F258" s="7">
        <f>DATEDIF((VLOOKUP(A258,'[1]BDD RH'!$A$2:$W$485,7,FALSE)),L258,"y")</f>
        <v>43</v>
      </c>
      <c r="G258" s="7" t="str">
        <f>IF(F258&lt;=20,"&lt;=20",IF(F258&lt;=30,"21/30",IF(F258&lt;=40,"31/40",IF(F258&lt;=50,"41/50",IF(F258&lt;=60,"51/60",IF(F258&gt;60,"61 et plus",FALSE))))))</f>
        <v>41/50</v>
      </c>
      <c r="H258" s="7">
        <f>DATEDIF((VLOOKUP(A258,'[1]BDD RH'!$A$2:$W$485,11,FALSE)),L258,"y")</f>
        <v>25</v>
      </c>
      <c r="I258" s="7" t="str">
        <f>IF(H258&lt;2,"&lt;2",IF(H258&lt;6,"2/5",IF(H258&lt;11,"6/10",IF(H258&lt;16,"11/15",IF(H258&lt;21,"16/20",IF(H258&lt;26,"21/25",IF(H258&gt;25,"26 et plus",FALSE)))))))</f>
        <v>21/25</v>
      </c>
      <c r="J258" s="1" t="s">
        <v>86</v>
      </c>
      <c r="K258" s="1">
        <f>IF($N$19:$N$585&lt;=3,1,IF($N$19:$N$585&lt;=6,2,IF($N$19:$N$585&lt;=9,3,IF($N$19:$N$585&gt;9,4,FALSE))))</f>
        <v>1</v>
      </c>
      <c r="L258" s="4">
        <v>42376</v>
      </c>
      <c r="M258" s="4">
        <v>42396</v>
      </c>
      <c r="N258" s="7">
        <f>MONTH(L258)</f>
        <v>1</v>
      </c>
      <c r="O258" s="7">
        <f>MONTH(M258)</f>
        <v>1</v>
      </c>
      <c r="P258" s="7">
        <f>IF(O258-N258=0,NETWORKDAYS(L258,M258,[1]Congés!$D$2:$D$26),NETWORKDAYS(L258,EOMONTH(L258,0),[1]Congés!$D$2:$D$26))</f>
        <v>15</v>
      </c>
      <c r="Q258" s="7">
        <f>IF(O258-N258=0,0,IF(O258-N258=1,NETWORKDAYS(L258,M258,[1]Congés!$D$2:$D$160)-P258,IF(O258-N258=2,NETWORKDAYS(L258,EOMONTH(L258,1),[1]Congés!$D$2:$D$160)-P258,IF(O258-N258=3,NETWORKDAYS(L258,EOMONTH(L258,1),[1]Congés!$D$2:$D$160)-P258))))</f>
        <v>0</v>
      </c>
      <c r="R258" s="7">
        <f>IF(O258-N258&lt;2,0,IF(O258-N258=2,NETWORKDAYS(L258,M258,[1]Congés!$D$2:$D$160)-Q258-P258,IF(O258-N258=3,NETWORKDAYS(L258,EOMONTH(L258,2),[1]Congés!$D$2:$D$160)-Q258-P258)))</f>
        <v>0</v>
      </c>
      <c r="S258" s="7">
        <f>IF(O258-N258&lt;3,0,NETWORKDAYS(L258,M258,[1]Congés!$D$2:$D$160)-R258-Q258-P258)</f>
        <v>0</v>
      </c>
      <c r="T258" s="7">
        <f>NETWORKDAYS(L258,M258,[1]Congés!C$2:C$160)</f>
        <v>15</v>
      </c>
      <c r="U258" s="22" t="s">
        <v>85</v>
      </c>
      <c r="V258" s="2">
        <v>42352</v>
      </c>
      <c r="W258" s="6" t="str">
        <f>IF(T258&lt;3,"1) 1 à 2 jours",IF(T258&lt;5,"2) 3 à 4 jours",IF(T258=5,"3) 5 jours",IF(T258&lt;=10,"4) 6 à 10 jours",IF(T258&gt;10,"5) plus de 10 jours")))))</f>
        <v>5) plus de 10 jours</v>
      </c>
      <c r="X258" t="s">
        <v>10</v>
      </c>
      <c r="Z258" s="6">
        <f>M258-L258+1</f>
        <v>21</v>
      </c>
    </row>
    <row r="259" spans="1:27" x14ac:dyDescent="0.3">
      <c r="A259" s="1">
        <v>3559</v>
      </c>
      <c r="B259" s="8"/>
      <c r="C259" s="7" t="str">
        <f>VLOOKUP(A259,'[1]BDD RH'!$A$9:$W$453,16,FALSE)</f>
        <v>Fjord</v>
      </c>
      <c r="D259" s="7" t="str">
        <f>VLOOKUP(A259,'[1]BDD RH'!$A$9:$W$453,4,FALSE)</f>
        <v>t</v>
      </c>
      <c r="E259" s="7" t="str">
        <f>VLOOKUP(A259,'[1]BDD RH'!$A$9:$W$453,3,FALSE)</f>
        <v>F</v>
      </c>
      <c r="F259" s="7">
        <f>DATEDIF((VLOOKUP(A259,'[1]BDD RH'!$A$2:$W$485,7,FALSE)),L259,"y")</f>
        <v>43</v>
      </c>
      <c r="G259" s="7" t="str">
        <f>IF(F259&lt;=20,"&lt;=20",IF(F259&lt;=30,"21/30",IF(F259&lt;=40,"31/40",IF(F259&lt;=50,"41/50",IF(F259&lt;=60,"51/60",IF(F259&gt;60,"61 et plus",FALSE))))))</f>
        <v>41/50</v>
      </c>
      <c r="H259" s="7">
        <f>DATEDIF((VLOOKUP(A259,'[1]BDD RH'!$A$2:$W$485,11,FALSE)),L259,"y")</f>
        <v>25</v>
      </c>
      <c r="I259" s="7" t="str">
        <f>IF(H259&lt;2,"&lt;2",IF(H259&lt;6,"2/5",IF(H259&lt;11,"6/10",IF(H259&lt;16,"11/15",IF(H259&lt;21,"16/20",IF(H259&lt;26,"21/25",IF(H259&gt;25,"26 et plus",FALSE)))))))</f>
        <v>21/25</v>
      </c>
      <c r="J259" s="1" t="s">
        <v>86</v>
      </c>
      <c r="K259" s="1">
        <f>IF($N$19:$N$585&lt;=3,1,IF($N$19:$N$585&lt;=6,2,IF($N$19:$N$585&lt;=9,3,IF($N$19:$N$585&gt;9,4,FALSE))))</f>
        <v>1</v>
      </c>
      <c r="L259" s="4">
        <v>42397</v>
      </c>
      <c r="M259" s="4">
        <v>42419</v>
      </c>
      <c r="N259" s="7">
        <f>MONTH(L259)</f>
        <v>1</v>
      </c>
      <c r="O259" s="7">
        <f>MONTH(M259)</f>
        <v>2</v>
      </c>
      <c r="P259" s="7">
        <f>IF(O259-N259=0,NETWORKDAYS(L259,M259,[1]Congés!$D$2:$D$26),NETWORKDAYS(L259,EOMONTH(L259,0),[1]Congés!$D$2:$D$26))</f>
        <v>2</v>
      </c>
      <c r="Q259" s="7">
        <f>IF(O259-N259=0,0,IF(O259-N259=1,NETWORKDAYS(L259,M259,[1]Congés!$D$2:$D$160)-P259,IF(O259-N259=2,NETWORKDAYS(L259,EOMONTH(L259,1),[1]Congés!$D$2:$D$160)-P259,IF(O259-N259=3,NETWORKDAYS(L259,EOMONTH(L259,1),[1]Congés!$D$2:$D$160)-P259))))</f>
        <v>15</v>
      </c>
      <c r="R259" s="7">
        <f>IF(O259-N259&lt;2,0,IF(O259-N259=2,NETWORKDAYS(L259,M259,[1]Congés!$D$2:$D$160)-Q259-P259,IF(O259-N259=3,NETWORKDAYS(L259,EOMONTH(L259,2),[1]Congés!$D$2:$D$160)-Q259-P259)))</f>
        <v>0</v>
      </c>
      <c r="S259" s="7">
        <f>IF(O259-N259&lt;3,0,NETWORKDAYS(L259,M259,[1]Congés!$D$2:$D$160)-R259-Q259-P259)</f>
        <v>0</v>
      </c>
      <c r="T259" s="7">
        <f>NETWORKDAYS(L259,M259,[1]Congés!C$2:C$160)</f>
        <v>17</v>
      </c>
      <c r="U259" s="22" t="s">
        <v>85</v>
      </c>
      <c r="V259" s="2">
        <v>42352</v>
      </c>
      <c r="W259" s="6" t="str">
        <f>IF(T259&lt;3,"1) 1 à 2 jours",IF(T259&lt;5,"2) 3 à 4 jours",IF(T259=5,"3) 5 jours",IF(T259&lt;=10,"4) 6 à 10 jours",IF(T259&gt;10,"5) plus de 10 jours")))))</f>
        <v>5) plus de 10 jours</v>
      </c>
      <c r="X259" t="s">
        <v>10</v>
      </c>
      <c r="Z259" s="6">
        <f>M259-L259+1</f>
        <v>23</v>
      </c>
    </row>
    <row r="260" spans="1:27" x14ac:dyDescent="0.3">
      <c r="A260" s="1">
        <v>3559</v>
      </c>
      <c r="B260" s="8"/>
      <c r="C260" s="7" t="str">
        <f>VLOOKUP(A260,'[1]BDD RH'!$A$9:$W$453,16,FALSE)</f>
        <v>Fjord</v>
      </c>
      <c r="D260" s="7" t="str">
        <f>VLOOKUP(A260,'[1]BDD RH'!$A$9:$W$453,4,FALSE)</f>
        <v>t</v>
      </c>
      <c r="E260" s="7" t="str">
        <f>VLOOKUP(A260,'[1]BDD RH'!$A$9:$W$453,3,FALSE)</f>
        <v>F</v>
      </c>
      <c r="F260" s="7">
        <f>DATEDIF((VLOOKUP(A260,'[1]BDD RH'!$A$2:$W$485,7,FALSE)),L260,"y")</f>
        <v>43</v>
      </c>
      <c r="G260" s="7" t="str">
        <f>IF(F260&lt;=20,"&lt;=20",IF(F260&lt;=30,"21/30",IF(F260&lt;=40,"31/40",IF(F260&lt;=50,"41/50",IF(F260&lt;=60,"51/60",IF(F260&gt;60,"61 et plus",FALSE))))))</f>
        <v>41/50</v>
      </c>
      <c r="H260" s="7">
        <f>DATEDIF((VLOOKUP(A260,'[1]BDD RH'!$A$2:$W$485,11,FALSE)),L260,"y")</f>
        <v>25</v>
      </c>
      <c r="I260" s="7" t="str">
        <f>IF(H260&lt;2,"&lt;2",IF(H260&lt;6,"2/5",IF(H260&lt;11,"6/10",IF(H260&lt;16,"11/15",IF(H260&lt;21,"16/20",IF(H260&lt;26,"21/25",IF(H260&gt;25,"26 et plus",FALSE)))))))</f>
        <v>21/25</v>
      </c>
      <c r="J260" s="1" t="s">
        <v>86</v>
      </c>
      <c r="K260" s="1">
        <f>IF($N$19:$N$585&lt;=3,1,IF($N$19:$N$585&lt;=6,2,IF($N$19:$N$585&lt;=9,3,IF($N$19:$N$585&gt;9,4,FALSE))))</f>
        <v>1</v>
      </c>
      <c r="L260" s="4">
        <v>42416</v>
      </c>
      <c r="M260" s="4">
        <v>42435</v>
      </c>
      <c r="N260" s="7">
        <f>MONTH(L260)</f>
        <v>2</v>
      </c>
      <c r="O260" s="7">
        <f>MONTH(M260)</f>
        <v>3</v>
      </c>
      <c r="P260" s="7">
        <f>IF(O260-N260=0,NETWORKDAYS(L260,M260,[1]Congés!$D$2:$D$26),NETWORKDAYS(L260,EOMONTH(L260,0),[1]Congés!$D$2:$D$26))</f>
        <v>10</v>
      </c>
      <c r="Q260" s="7">
        <f>IF(O260-N260=0,0,IF(O260-N260=1,NETWORKDAYS(L260,M260,[1]Congés!$D$2:$D$160)-P260,IF(O260-N260=2,NETWORKDAYS(L260,EOMONTH(L260,1),[1]Congés!$D$2:$D$160)-P260,IF(O260-N260=3,NETWORKDAYS(L260,EOMONTH(L260,1),[1]Congés!$D$2:$D$160)-P260))))</f>
        <v>4</v>
      </c>
      <c r="R260" s="7">
        <f>IF(O260-N260&lt;2,0,IF(O260-N260=2,NETWORKDAYS(L260,M260,[1]Congés!$D$2:$D$160)-Q260-P260,IF(O260-N260=3,NETWORKDAYS(L260,EOMONTH(L260,2),[1]Congés!$D$2:$D$160)-Q260-P260)))</f>
        <v>0</v>
      </c>
      <c r="S260" s="7">
        <f>IF(O260-N260&lt;3,0,NETWORKDAYS(L260,M260,[1]Congés!$D$2:$D$160)-R260-Q260-P260)</f>
        <v>0</v>
      </c>
      <c r="T260" s="7">
        <f>NETWORKDAYS(L260,M260,[1]Congés!C$2:C$160)</f>
        <v>14</v>
      </c>
      <c r="U260" s="22" t="s">
        <v>85</v>
      </c>
      <c r="V260" s="2">
        <v>42352</v>
      </c>
      <c r="W260" s="6" t="str">
        <f>IF(T260&lt;3,"1) 1 à 2 jours",IF(T260&lt;5,"2) 3 à 4 jours",IF(T260=5,"3) 5 jours",IF(T260&lt;=10,"4) 6 à 10 jours",IF(T260&gt;10,"5) plus de 10 jours")))))</f>
        <v>5) plus de 10 jours</v>
      </c>
      <c r="X260" t="s">
        <v>57</v>
      </c>
      <c r="Y260" s="20">
        <v>42443</v>
      </c>
      <c r="Z260" s="6">
        <f>M260-L260+1</f>
        <v>20</v>
      </c>
    </row>
    <row r="261" spans="1:27" x14ac:dyDescent="0.3">
      <c r="A261" s="12">
        <v>3487</v>
      </c>
      <c r="B261" s="15"/>
      <c r="C261" s="13" t="str">
        <f>VLOOKUP(A261,'[1]BDD RH'!$A$9:$W$453,16,FALSE)</f>
        <v>Croco</v>
      </c>
      <c r="D261" s="13" t="str">
        <f>VLOOKUP(A261,'[1]BDD RH'!$A$9:$W$453,4,FALSE)</f>
        <v>t</v>
      </c>
      <c r="E261" s="13" t="str">
        <f>VLOOKUP(A261,'[1]BDD RH'!$A$9:$W$453,3,FALSE)</f>
        <v>F</v>
      </c>
      <c r="F261" s="13">
        <f>DATEDIF((VLOOKUP(A261,'[1]BDD RH'!$A$2:$W$485,7,FALSE)),L261,"y")</f>
        <v>47</v>
      </c>
      <c r="G261" s="13" t="str">
        <f>IF(F261&lt;=20,"&lt;=20",IF(F261&lt;=30,"21/30",IF(F261&lt;=40,"31/40",IF(F261&lt;=50,"41/50",IF(F261&lt;=60,"51/60",IF(F261&gt;60,"61 et plus",FALSE))))))</f>
        <v>41/50</v>
      </c>
      <c r="H261" s="13">
        <f>DATEDIF((VLOOKUP(A261,'[1]BDD RH'!$A$2:$W$485,11,FALSE)),L261,"y")</f>
        <v>25</v>
      </c>
      <c r="I261" s="13" t="str">
        <f>IF(H261&lt;2,"&lt;2",IF(H261&lt;6,"2/5",IF(H261&lt;11,"6/10",IF(H261&lt;16,"11/15",IF(H261&lt;21,"16/20",IF(H261&lt;26,"21/25",IF(H261&gt;25,"26 et plus",FALSE)))))))</f>
        <v>21/25</v>
      </c>
      <c r="J261" s="12"/>
      <c r="K261" s="1">
        <f>IF($N$19:$N$585&lt;=3,1,IF($N$19:$N$585&lt;=6,2,IF($N$19:$N$585&lt;=9,3,IF($N$19:$N$585&gt;9,4,FALSE))))</f>
        <v>1</v>
      </c>
      <c r="L261" s="14">
        <v>42370</v>
      </c>
      <c r="M261" s="14">
        <v>42386</v>
      </c>
      <c r="N261" s="13">
        <f>MONTH(L261)</f>
        <v>1</v>
      </c>
      <c r="O261" s="13">
        <f>MONTH(M261)</f>
        <v>1</v>
      </c>
      <c r="P261" s="13">
        <f>IF(O261-N261=0,NETWORKDAYS(L261,M261,[1]Congés!$D$2:$D$26),NETWORKDAYS(L261,EOMONTH(L261,0),[1]Congés!$D$2:$D$26))</f>
        <v>11</v>
      </c>
      <c r="Q261" s="13">
        <f>IF(O261-N261=0,0,IF(O261-N261=1,NETWORKDAYS(L261,M261,[1]Congés!$D$2:$D$160)-P261,IF(O261-N261=2,NETWORKDAYS(L261,EOMONTH(L261,1),[1]Congés!$D$2:$D$160)-P261,IF(O261-N261=3,NETWORKDAYS(L261,EOMONTH(L261,1),[1]Congés!$D$2:$D$160)-P261))))</f>
        <v>0</v>
      </c>
      <c r="R261" s="13">
        <f>IF(O261-N261&lt;2,0,IF(O261-N261=2,NETWORKDAYS(L261,M261,[1]Congés!$D$2:$D$160)-Q261-P261,IF(O261-N261=3,NETWORKDAYS(L261,EOMONTH(L261,2),[1]Congés!$D$2:$D$160)-Q261-P261)))</f>
        <v>0</v>
      </c>
      <c r="S261" s="13">
        <f>IF(O261-N261&lt;3,0,NETWORKDAYS(L261,M261,[1]Congés!$D$2:$D$160)-R261-Q261-P261)</f>
        <v>0</v>
      </c>
      <c r="T261" s="13">
        <f>NETWORKDAYS(L261,M261,[1]Congés!C$2:C$160)</f>
        <v>10</v>
      </c>
      <c r="U261" s="12" t="s">
        <v>14</v>
      </c>
      <c r="V261" s="11">
        <v>42292</v>
      </c>
      <c r="W261" s="10" t="str">
        <f>IF(T261&lt;3,"1) 1 à 2 jours",IF(T261&lt;5,"2) 3 à 4 jours",IF(T261=5,"3) 5 jours",IF(T261&lt;=10,"4) 6 à 10 jours",IF(T261&gt;10,"5) plus de 10 jours")))))</f>
        <v>4) 6 à 10 jours</v>
      </c>
      <c r="X261" s="9"/>
      <c r="Y261" s="9"/>
      <c r="Z261" s="10">
        <f>M261-L261+1</f>
        <v>17</v>
      </c>
      <c r="AA261" s="9"/>
    </row>
    <row r="262" spans="1:27" x14ac:dyDescent="0.3">
      <c r="A262" s="12">
        <v>3487</v>
      </c>
      <c r="B262" s="15"/>
      <c r="C262" s="13" t="str">
        <f>VLOOKUP(A262,'[1]BDD RH'!$A$9:$W$453,16,FALSE)</f>
        <v>Croco</v>
      </c>
      <c r="D262" s="13" t="str">
        <f>VLOOKUP(A262,'[1]BDD RH'!$A$9:$W$453,4,FALSE)</f>
        <v>t</v>
      </c>
      <c r="E262" s="13" t="str">
        <f>VLOOKUP(A262,'[1]BDD RH'!$A$9:$W$453,3,FALSE)</f>
        <v>F</v>
      </c>
      <c r="F262" s="13">
        <f>DATEDIF((VLOOKUP(A262,'[1]BDD RH'!$A$2:$W$485,7,FALSE)),L262,"y")</f>
        <v>47</v>
      </c>
      <c r="G262" s="13" t="str">
        <f>IF(F262&lt;=20,"&lt;=20",IF(F262&lt;=30,"21/30",IF(F262&lt;=40,"31/40",IF(F262&lt;=50,"41/50",IF(F262&lt;=60,"51/60",IF(F262&gt;60,"61 et plus",FALSE))))))</f>
        <v>41/50</v>
      </c>
      <c r="H262" s="13">
        <f>DATEDIF((VLOOKUP(A262,'[1]BDD RH'!$A$2:$W$485,11,FALSE)),L262,"y")</f>
        <v>25</v>
      </c>
      <c r="I262" s="13" t="str">
        <f>IF(H262&lt;2,"&lt;2",IF(H262&lt;6,"2/5",IF(H262&lt;11,"6/10",IF(H262&lt;16,"11/15",IF(H262&lt;21,"16/20",IF(H262&lt;26,"21/25",IF(H262&gt;25,"26 et plus",FALSE)))))))</f>
        <v>21/25</v>
      </c>
      <c r="J262" s="12"/>
      <c r="K262" s="1">
        <f>IF($N$19:$N$585&lt;=3,1,IF($N$19:$N$585&lt;=6,2,IF($N$19:$N$585&lt;=9,3,IF($N$19:$N$585&gt;9,4,FALSE))))</f>
        <v>1</v>
      </c>
      <c r="L262" s="14">
        <v>42387</v>
      </c>
      <c r="M262" s="14">
        <v>42475</v>
      </c>
      <c r="N262" s="13">
        <f>MONTH(L262)</f>
        <v>1</v>
      </c>
      <c r="O262" s="13">
        <f>MONTH(M262)</f>
        <v>4</v>
      </c>
      <c r="P262" s="13">
        <f>IF(O262-N262=0,NETWORKDAYS(L262,M262,[1]Congés!$D$2:$D$26),NETWORKDAYS(L262,EOMONTH(L262,0),[1]Congés!$D$2:$D$26))</f>
        <v>10</v>
      </c>
      <c r="Q262" s="13">
        <f>IF(O262-N262=0,0,IF(O262-N262=1,NETWORKDAYS(L262,M262,[1]Congés!$D$2:$D$160)-P262,IF(O262-N262=2,NETWORKDAYS(L262,EOMONTH(L262,1),[1]Congés!$D$2:$D$160)-P262,IF(O262-N262=3,NETWORKDAYS(L262,EOMONTH(L262,1),[1]Congés!$D$2:$D$160)-P262))))</f>
        <v>21</v>
      </c>
      <c r="R262" s="13">
        <f>IF(O262-N262&lt;2,0,IF(O262-N262=2,NETWORKDAYS(L262,M262,[1]Congés!$D$2:$D$160)-Q262-P262,IF(O262-N262=3,NETWORKDAYS(L262,EOMONTH(L262,2),[1]Congés!$D$2:$D$160)-Q262-P262)))</f>
        <v>23</v>
      </c>
      <c r="S262" s="13">
        <f>IF(O262-N262&lt;3,0,NETWORKDAYS(L262,M262,[1]Congés!$D$2:$D$160)-R262-Q262-P262)</f>
        <v>11</v>
      </c>
      <c r="T262" s="13">
        <f>NETWORKDAYS(L262,M262,[1]Congés!C$2:C$160)</f>
        <v>64</v>
      </c>
      <c r="U262" s="12" t="s">
        <v>14</v>
      </c>
      <c r="V262" s="11">
        <v>42292</v>
      </c>
      <c r="W262" s="10" t="str">
        <f>IF(T262&lt;3,"1) 1 à 2 jours",IF(T262&lt;5,"2) 3 à 4 jours",IF(T262=5,"3) 5 jours",IF(T262&lt;=10,"4) 6 à 10 jours",IF(T262&gt;10,"5) plus de 10 jours")))))</f>
        <v>5) plus de 10 jours</v>
      </c>
      <c r="X262"/>
      <c r="Y262" s="9"/>
      <c r="Z262" s="10">
        <f>M262-L262+1</f>
        <v>89</v>
      </c>
      <c r="AA262" s="9"/>
    </row>
    <row r="263" spans="1:27" x14ac:dyDescent="0.3">
      <c r="A263" s="12">
        <v>3487</v>
      </c>
      <c r="B263" s="15"/>
      <c r="C263" s="13" t="str">
        <f>VLOOKUP(A263,'[1]BDD RH'!$A$9:$W$453,16,FALSE)</f>
        <v>Croco</v>
      </c>
      <c r="D263" s="13" t="str">
        <f>VLOOKUP(A263,'[1]BDD RH'!$A$9:$W$453,4,FALSE)</f>
        <v>t</v>
      </c>
      <c r="E263" s="13" t="str">
        <f>VLOOKUP(A263,'[1]BDD RH'!$A$9:$W$453,3,FALSE)</f>
        <v>F</v>
      </c>
      <c r="F263" s="13">
        <f>DATEDIF((VLOOKUP(A263,'[1]BDD RH'!$A$2:$W$485,7,FALSE)),L263,"y")</f>
        <v>47</v>
      </c>
      <c r="G263" s="13" t="str">
        <f>IF(F263&lt;=20,"&lt;=20",IF(F263&lt;=30,"21/30",IF(F263&lt;=40,"31/40",IF(F263&lt;=50,"41/50",IF(F263&lt;=60,"51/60",IF(F263&gt;60,"61 et plus",FALSE))))))</f>
        <v>41/50</v>
      </c>
      <c r="H263" s="13">
        <f>DATEDIF((VLOOKUP(A263,'[1]BDD RH'!$A$2:$W$485,11,FALSE)),L263,"y")</f>
        <v>25</v>
      </c>
      <c r="I263" s="13" t="str">
        <f>IF(H263&lt;2,"&lt;2",IF(H263&lt;6,"2/5",IF(H263&lt;11,"6/10",IF(H263&lt;16,"11/15",IF(H263&lt;21,"16/20",IF(H263&lt;26,"21/25",IF(H263&gt;25,"26 et plus",FALSE)))))))</f>
        <v>21/25</v>
      </c>
      <c r="J263" s="12"/>
      <c r="K263" s="1">
        <f>IF($N$19:$N$585&lt;=3,1,IF($N$19:$N$585&lt;=6,2,IF($N$19:$N$585&lt;=9,3,IF($N$19:$N$585&gt;9,4,FALSE))))</f>
        <v>2</v>
      </c>
      <c r="L263" s="14">
        <v>42476</v>
      </c>
      <c r="M263" s="21">
        <v>42477</v>
      </c>
      <c r="N263" s="13">
        <f>MONTH(L263)</f>
        <v>4</v>
      </c>
      <c r="O263" s="13">
        <f>MONTH(M263)</f>
        <v>4</v>
      </c>
      <c r="P263" s="13">
        <f>IF(O263-N263=0,NETWORKDAYS(L263,M263,[1]Congés!$D$2:$D$26),NETWORKDAYS(L263,EOMONTH(L263,0),[1]Congés!$D$2:$D$26))</f>
        <v>0</v>
      </c>
      <c r="Q263" s="13">
        <f>IF(O263-N263=0,0,IF(O263-N263=1,NETWORKDAYS(L263,M263,[1]Congés!$D$2:$D$160)-P263,IF(O263-N263=2,NETWORKDAYS(L263,EOMONTH(L263,1),[1]Congés!$D$2:$D$160)-P263,IF(O263-N263=3,NETWORKDAYS(L263,EOMONTH(L263,1),[1]Congés!$D$2:$D$160)-P263))))</f>
        <v>0</v>
      </c>
      <c r="R263" s="13">
        <f>IF(O263-N263&lt;2,0,IF(O263-N263=2,NETWORKDAYS(L263,M263,[1]Congés!$D$2:$D$160)-Q263-P263,IF(O263-N263=3,NETWORKDAYS(L263,EOMONTH(L263,2),[1]Congés!$D$2:$D$160)-Q263-P263)))</f>
        <v>0</v>
      </c>
      <c r="S263" s="13">
        <f>IF(O263-N263&lt;3,0,NETWORKDAYS(L263,M263,[1]Congés!$D$2:$D$160)-R263-Q263-P263)</f>
        <v>0</v>
      </c>
      <c r="T263" s="13">
        <f>NETWORKDAYS(L263,M263,[1]Congés!C$2:C$160)</f>
        <v>0</v>
      </c>
      <c r="U263" s="12" t="s">
        <v>1</v>
      </c>
      <c r="V263" s="11">
        <v>42292</v>
      </c>
      <c r="W263" s="10" t="str">
        <f>IF(T263&lt;3,"1) 1 à 2 jours",IF(T263&lt;5,"2) 3 à 4 jours",IF(T263=5,"3) 5 jours",IF(T263&lt;=10,"4) 6 à 10 jours",IF(T263&gt;10,"5) plus de 10 jours")))))</f>
        <v>1) 1 à 2 jours</v>
      </c>
      <c r="X263" t="s">
        <v>13</v>
      </c>
      <c r="Y263" s="9"/>
      <c r="Z263" s="10">
        <f>M263-L263+1</f>
        <v>2</v>
      </c>
      <c r="AA263" s="9"/>
    </row>
    <row r="264" spans="1:27" x14ac:dyDescent="0.3">
      <c r="A264" s="1">
        <v>10616</v>
      </c>
      <c r="B264" s="8"/>
      <c r="C264" s="7" t="str">
        <f>VLOOKUP(A264,'[1]BDD RH'!$A$9:$W$453,16,FALSE)</f>
        <v>Fjord</v>
      </c>
      <c r="D264" s="7" t="str">
        <f>VLOOKUP(A264,'[1]BDD RH'!$A$9:$W$453,4,FALSE)</f>
        <v>t</v>
      </c>
      <c r="E264" s="7" t="str">
        <f>VLOOKUP(A264,'[1]BDD RH'!$A$9:$W$453,3,FALSE)</f>
        <v>F</v>
      </c>
      <c r="F264" s="7">
        <f>DATEDIF((VLOOKUP(A264,'[1]BDD RH'!$A$2:$W$485,7,FALSE)),L264,"y")</f>
        <v>35</v>
      </c>
      <c r="G264" s="7" t="str">
        <f>IF(F264&lt;=20,"&lt;=20",IF(F264&lt;=30,"21/30",IF(F264&lt;=40,"31/40",IF(F264&lt;=50,"41/50",IF(F264&lt;=60,"51/60",IF(F264&gt;60,"61 et plus",FALSE))))))</f>
        <v>31/40</v>
      </c>
      <c r="H264" s="7">
        <f>DATEDIF((VLOOKUP(A264,'[1]BDD RH'!$A$2:$W$485,11,FALSE)),L264,"y")</f>
        <v>13</v>
      </c>
      <c r="I264" s="7" t="str">
        <f>IF(H264&lt;2,"&lt;2",IF(H264&lt;6,"2/5",IF(H264&lt;11,"6/10",IF(H264&lt;16,"11/15",IF(H264&lt;21,"16/20",IF(H264&lt;26,"21/25",IF(H264&gt;25,"26 et plus",FALSE)))))))</f>
        <v>11/15</v>
      </c>
      <c r="J264" s="1" t="s">
        <v>84</v>
      </c>
      <c r="K264" s="1">
        <f>IF($N$19:$N$585&lt;=3,1,IF($N$19:$N$585&lt;=6,2,IF($N$19:$N$585&lt;=9,3,IF($N$19:$N$585&gt;9,4,FALSE))))</f>
        <v>1</v>
      </c>
      <c r="L264" s="4">
        <v>42375</v>
      </c>
      <c r="M264" s="4">
        <v>42377</v>
      </c>
      <c r="N264" s="7">
        <f>MONTH(L264)</f>
        <v>1</v>
      </c>
      <c r="O264" s="7">
        <f>MONTH(M264)</f>
        <v>1</v>
      </c>
      <c r="P264" s="7">
        <f>IF(O264-N264=0,NETWORKDAYS(L264,M264,[1]Congés!$D$2:$D$26),NETWORKDAYS(L264,EOMONTH(L264,0),[1]Congés!$D$2:$D$26))</f>
        <v>3</v>
      </c>
      <c r="Q264" s="7">
        <f>IF(O264-N264=0,0,IF(O264-N264=1,NETWORKDAYS(L264,M264,[1]Congés!$D$2:$D$160)-P264,IF(O264-N264=2,NETWORKDAYS(L264,EOMONTH(L264,1),[1]Congés!$D$2:$D$160)-P264,IF(O264-N264=3,NETWORKDAYS(L264,EOMONTH(L264,1),[1]Congés!$D$2:$D$160)-P264))))</f>
        <v>0</v>
      </c>
      <c r="R264" s="7">
        <f>IF(O264-N264&lt;2,0,IF(O264-N264=2,NETWORKDAYS(L264,M264,[1]Congés!$D$2:$D$160)-Q264-P264,IF(O264-N264=3,NETWORKDAYS(L264,EOMONTH(L264,2),[1]Congés!$D$2:$D$160)-Q264-P264)))</f>
        <v>0</v>
      </c>
      <c r="S264" s="7">
        <f>IF(O264-N264&lt;3,0,NETWORKDAYS(L264,M264,[1]Congés!$D$2:$D$160)-R264-Q264-P264)</f>
        <v>0</v>
      </c>
      <c r="T264" s="7">
        <f>NETWORKDAYS(L264,M264,[1]Congés!C$2:C$160)</f>
        <v>3</v>
      </c>
      <c r="U264" t="s">
        <v>1</v>
      </c>
      <c r="W264" s="6" t="str">
        <f>IF(T264&lt;3,"1) 1 à 2 jours",IF(T264&lt;5,"2) 3 à 4 jours",IF(T264=5,"3) 5 jours",IF(T264&lt;=10,"4) 6 à 10 jours",IF(T264&gt;10,"5) plus de 10 jours")))))</f>
        <v>2) 3 à 4 jours</v>
      </c>
      <c r="X264" t="s">
        <v>0</v>
      </c>
      <c r="Y264" s="20"/>
      <c r="Z264" s="6">
        <f>M264-L264+1</f>
        <v>3</v>
      </c>
    </row>
    <row r="265" spans="1:27" x14ac:dyDescent="0.3">
      <c r="A265" s="1">
        <v>10616</v>
      </c>
      <c r="B265" s="8"/>
      <c r="C265" s="7" t="str">
        <f>VLOOKUP(A265,'[1]BDD RH'!$A$9:$W$453,16,FALSE)</f>
        <v>Fjord</v>
      </c>
      <c r="D265" s="7" t="str">
        <f>VLOOKUP(A265,'[1]BDD RH'!$A$9:$W$453,4,FALSE)</f>
        <v>t</v>
      </c>
      <c r="E265" s="7" t="str">
        <f>VLOOKUP(A265,'[1]BDD RH'!$A$9:$W$453,3,FALSE)</f>
        <v>F</v>
      </c>
      <c r="F265" s="7">
        <f>DATEDIF((VLOOKUP(A265,'[1]BDD RH'!$A$2:$W$485,7,FALSE)),L265,"y")</f>
        <v>36</v>
      </c>
      <c r="G265" s="7" t="str">
        <f>IF(F265&lt;=20,"&lt;=20",IF(F265&lt;=30,"21/30",IF(F265&lt;=40,"31/40",IF(F265&lt;=50,"41/50",IF(F265&lt;=60,"51/60",IF(F265&gt;60,"61 et plus",FALSE))))))</f>
        <v>31/40</v>
      </c>
      <c r="H265" s="7">
        <f>DATEDIF((VLOOKUP(A265,'[1]BDD RH'!$A$2:$W$485,11,FALSE)),L265,"y")</f>
        <v>13</v>
      </c>
      <c r="I265" s="7" t="str">
        <f>IF(H265&lt;2,"&lt;2",IF(H265&lt;6,"2/5",IF(H265&lt;11,"6/10",IF(H265&lt;16,"11/15",IF(H265&lt;21,"16/20",IF(H265&lt;26,"21/25",IF(H265&gt;25,"26 et plus",FALSE)))))))</f>
        <v>11/15</v>
      </c>
      <c r="J265" s="1" t="s">
        <v>83</v>
      </c>
      <c r="K265" s="1">
        <f>IF($N$19:$N$585&lt;=3,1,IF($N$19:$N$585&lt;=6,2,IF($N$19:$N$585&lt;=9,3,IF($N$19:$N$585&gt;9,4,FALSE))))</f>
        <v>2</v>
      </c>
      <c r="L265" s="4">
        <v>42464</v>
      </c>
      <c r="M265" s="4">
        <v>42468</v>
      </c>
      <c r="N265" s="7">
        <f>MONTH(L265)</f>
        <v>4</v>
      </c>
      <c r="O265" s="7">
        <f>MONTH(M265)</f>
        <v>4</v>
      </c>
      <c r="P265" s="7">
        <f>IF(O265-N265=0,NETWORKDAYS(L265,M265,[1]Congés!$D$2:$D$26),NETWORKDAYS(L265,EOMONTH(L265,0),[1]Congés!$D$2:$D$26))</f>
        <v>5</v>
      </c>
      <c r="Q265" s="7">
        <f>IF(O265-N265=0,0,IF(O265-N265=1,NETWORKDAYS(L265,M265,[1]Congés!$D$2:$D$160)-P265,IF(O265-N265=2,NETWORKDAYS(L265,EOMONTH(L265,1),[1]Congés!$D$2:$D$160)-P265,IF(O265-N265=3,NETWORKDAYS(L265,EOMONTH(L265,1),[1]Congés!$D$2:$D$160)-P265))))</f>
        <v>0</v>
      </c>
      <c r="R265" s="7">
        <f>IF(O265-N265&lt;2,0,IF(O265-N265=2,NETWORKDAYS(L265,M265,[1]Congés!$D$2:$D$160)-Q265-P265,IF(O265-N265=3,NETWORKDAYS(L265,EOMONTH(L265,2),[1]Congés!$D$2:$D$160)-Q265-P265)))</f>
        <v>0</v>
      </c>
      <c r="S265" s="7">
        <f>IF(O265-N265&lt;3,0,NETWORKDAYS(L265,M265,[1]Congés!$D$2:$D$160)-R265-Q265-P265)</f>
        <v>0</v>
      </c>
      <c r="T265" s="7">
        <f>NETWORKDAYS(L265,M265,[1]Congés!C$2:C$160)</f>
        <v>5</v>
      </c>
      <c r="U265" t="s">
        <v>1</v>
      </c>
      <c r="W265" s="6" t="str">
        <f>IF(T265&lt;3,"1) 1 à 2 jours",IF(T265&lt;5,"2) 3 à 4 jours",IF(T265=5,"3) 5 jours",IF(T265&lt;=10,"4) 6 à 10 jours",IF(T265&gt;10,"5) plus de 10 jours")))))</f>
        <v>3) 5 jours</v>
      </c>
      <c r="X265" t="s">
        <v>0</v>
      </c>
      <c r="Y265" s="20"/>
      <c r="Z265" s="6">
        <f>M265-L265+1</f>
        <v>5</v>
      </c>
    </row>
    <row r="266" spans="1:27" x14ac:dyDescent="0.3">
      <c r="A266" s="1">
        <v>2192</v>
      </c>
      <c r="B266" s="8"/>
      <c r="C266" s="7" t="str">
        <f>VLOOKUP(A266,'[1]BDD RH'!$A$9:$W$453,16,FALSE)</f>
        <v>Fjord</v>
      </c>
      <c r="D266" s="7" t="str">
        <f>VLOOKUP(A266,'[1]BDD RH'!$A$9:$W$453,4,FALSE)</f>
        <v>t</v>
      </c>
      <c r="E266" s="7" t="str">
        <f>VLOOKUP(A266,'[1]BDD RH'!$A$9:$W$453,3,FALSE)</f>
        <v>F</v>
      </c>
      <c r="F266" s="7">
        <f>DATEDIF((VLOOKUP(A266,'[1]BDD RH'!$A$2:$W$485,7,FALSE)),L266,"y")</f>
        <v>38</v>
      </c>
      <c r="G266" s="7" t="str">
        <f>IF(F266&lt;=20,"&lt;=20",IF(F266&lt;=30,"21/30",IF(F266&lt;=40,"31/40",IF(F266&lt;=50,"41/50",IF(F266&lt;=60,"51/60",IF(F266&gt;60,"61 et plus",FALSE))))))</f>
        <v>31/40</v>
      </c>
      <c r="H266" s="7">
        <f>DATEDIF((VLOOKUP(A266,'[1]BDD RH'!$A$2:$W$485,11,FALSE)),L266,"y")</f>
        <v>18</v>
      </c>
      <c r="I266" s="7" t="str">
        <f>IF(H266&lt;2,"&lt;2",IF(H266&lt;6,"2/5",IF(H266&lt;11,"6/10",IF(H266&lt;16,"11/15",IF(H266&lt;21,"16/20",IF(H266&lt;26,"21/25",IF(H266&gt;25,"26 et plus",FALSE)))))))</f>
        <v>16/20</v>
      </c>
      <c r="J266" s="1" t="s">
        <v>82</v>
      </c>
      <c r="K266" s="1">
        <f>IF($N$19:$N$585&lt;=3,1,IF($N$19:$N$585&lt;=6,2,IF($N$19:$N$585&lt;=9,3,IF($N$19:$N$585&gt;9,4,FALSE))))</f>
        <v>1</v>
      </c>
      <c r="L266" s="4">
        <v>42370</v>
      </c>
      <c r="M266" s="4">
        <v>42374</v>
      </c>
      <c r="N266" s="7">
        <f>MONTH(L266)</f>
        <v>1</v>
      </c>
      <c r="O266" s="7">
        <f>MONTH(M266)</f>
        <v>1</v>
      </c>
      <c r="P266" s="7">
        <f>IF(O266-N266=0,NETWORKDAYS(L266,M266,[1]Congés!$D$2:$D$26),NETWORKDAYS(L266,EOMONTH(L266,0),[1]Congés!$D$2:$D$26))</f>
        <v>3</v>
      </c>
      <c r="Q266" s="7">
        <f>IF(O266-N266=0,0,IF(O266-N266=1,NETWORKDAYS(L266,M266,[1]Congés!$D$2:$D$160)-P266,IF(O266-N266=2,NETWORKDAYS(L266,EOMONTH(L266,1),[1]Congés!$D$2:$D$160)-P266,IF(O266-N266=3,NETWORKDAYS(L266,EOMONTH(L266,1),[1]Congés!$D$2:$D$160)-P266))))</f>
        <v>0</v>
      </c>
      <c r="R266" s="7">
        <f>IF(O266-N266&lt;2,0,IF(O266-N266=2,NETWORKDAYS(L266,M266,[1]Congés!$D$2:$D$160)-Q266-P266,IF(O266-N266=3,NETWORKDAYS(L266,EOMONTH(L266,2),[1]Congés!$D$2:$D$160)-Q266-P266)))</f>
        <v>0</v>
      </c>
      <c r="S266" s="7">
        <f>IF(O266-N266&lt;3,0,NETWORKDAYS(L266,M266,[1]Congés!$D$2:$D$160)-R266-Q266-P266)</f>
        <v>0</v>
      </c>
      <c r="T266" s="7">
        <f>NETWORKDAYS(L266,M266,[1]Congés!C$2:C$160)</f>
        <v>2</v>
      </c>
      <c r="U266" t="s">
        <v>1</v>
      </c>
      <c r="V266" s="2">
        <v>42366</v>
      </c>
      <c r="W266" s="6" t="str">
        <f>IF(T266&lt;3,"1) 1 à 2 jours",IF(T266&lt;5,"2) 3 à 4 jours",IF(T266=5,"3) 5 jours",IF(T266&lt;=10,"4) 6 à 10 jours",IF(T266&gt;10,"5) plus de 10 jours")))))</f>
        <v>1) 1 à 2 jours</v>
      </c>
      <c r="X266" t="s">
        <v>10</v>
      </c>
      <c r="Z266" s="6">
        <f>M266-L266+1</f>
        <v>5</v>
      </c>
    </row>
    <row r="267" spans="1:27" x14ac:dyDescent="0.3">
      <c r="A267" s="1">
        <v>2192</v>
      </c>
      <c r="B267" s="8"/>
      <c r="C267" s="7" t="str">
        <f>VLOOKUP(A267,'[1]BDD RH'!$A$9:$W$453,16,FALSE)</f>
        <v>Fjord</v>
      </c>
      <c r="D267" s="7" t="str">
        <f>VLOOKUP(A267,'[1]BDD RH'!$A$9:$W$453,4,FALSE)</f>
        <v>t</v>
      </c>
      <c r="E267" s="7" t="str">
        <f>VLOOKUP(A267,'[1]BDD RH'!$A$9:$W$453,3,FALSE)</f>
        <v>F</v>
      </c>
      <c r="F267" s="7">
        <f>DATEDIF((VLOOKUP(A267,'[1]BDD RH'!$A$2:$W$485,7,FALSE)),L267,"y")</f>
        <v>38</v>
      </c>
      <c r="G267" s="7" t="str">
        <f>IF(F267&lt;=20,"&lt;=20",IF(F267&lt;=30,"21/30",IF(F267&lt;=40,"31/40",IF(F267&lt;=50,"41/50",IF(F267&lt;=60,"51/60",IF(F267&gt;60,"61 et plus",FALSE))))))</f>
        <v>31/40</v>
      </c>
      <c r="H267" s="7">
        <f>DATEDIF((VLOOKUP(A267,'[1]BDD RH'!$A$2:$W$485,11,FALSE)),L267,"y")</f>
        <v>18</v>
      </c>
      <c r="I267" s="7" t="str">
        <f>IF(H267&lt;2,"&lt;2",IF(H267&lt;6,"2/5",IF(H267&lt;11,"6/10",IF(H267&lt;16,"11/15",IF(H267&lt;21,"16/20",IF(H267&lt;26,"21/25",IF(H267&gt;25,"26 et plus",FALSE)))))))</f>
        <v>16/20</v>
      </c>
      <c r="J267" s="1" t="s">
        <v>82</v>
      </c>
      <c r="K267" s="1">
        <f>IF($N$19:$N$585&lt;=3,1,IF($N$19:$N$585&lt;=6,2,IF($N$19:$N$585&lt;=9,3,IF($N$19:$N$585&gt;9,4,FALSE))))</f>
        <v>1</v>
      </c>
      <c r="L267" s="4">
        <v>42375</v>
      </c>
      <c r="M267" s="4">
        <v>42385</v>
      </c>
      <c r="N267" s="7">
        <f>MONTH(L267)</f>
        <v>1</v>
      </c>
      <c r="O267" s="7">
        <f>MONTH(M267)</f>
        <v>1</v>
      </c>
      <c r="P267" s="7">
        <f>IF(O267-N267=0,NETWORKDAYS(L267,M267,[1]Congés!$D$2:$D$26),NETWORKDAYS(L267,EOMONTH(L267,0),[1]Congés!$D$2:$D$26))</f>
        <v>8</v>
      </c>
      <c r="Q267" s="7">
        <f>IF(O267-N267=0,0,IF(O267-N267=1,NETWORKDAYS(L267,M267,[1]Congés!$D$2:$D$160)-P267,IF(O267-N267=2,NETWORKDAYS(L267,EOMONTH(L267,1),[1]Congés!$D$2:$D$160)-P267,IF(O267-N267=3,NETWORKDAYS(L267,EOMONTH(L267,1),[1]Congés!$D$2:$D$160)-P267))))</f>
        <v>0</v>
      </c>
      <c r="R267" s="7">
        <f>IF(O267-N267&lt;2,0,IF(O267-N267=2,NETWORKDAYS(L267,M267,[1]Congés!$D$2:$D$160)-Q267-P267,IF(O267-N267=3,NETWORKDAYS(L267,EOMONTH(L267,2),[1]Congés!$D$2:$D$160)-Q267-P267)))</f>
        <v>0</v>
      </c>
      <c r="S267" s="7">
        <f>IF(O267-N267&lt;3,0,NETWORKDAYS(L267,M267,[1]Congés!$D$2:$D$160)-R267-Q267-P267)</f>
        <v>0</v>
      </c>
      <c r="T267" s="7">
        <f>NETWORKDAYS(L267,M267,[1]Congés!C$2:C$160)</f>
        <v>8</v>
      </c>
      <c r="U267" t="s">
        <v>1</v>
      </c>
      <c r="V267" s="2">
        <v>42366</v>
      </c>
      <c r="W267" s="6" t="str">
        <f>IF(T267&lt;3,"1) 1 à 2 jours",IF(T267&lt;5,"2) 3 à 4 jours",IF(T267=5,"3) 5 jours",IF(T267&lt;=10,"4) 6 à 10 jours",IF(T267&gt;10,"5) plus de 10 jours")))))</f>
        <v>4) 6 à 10 jours</v>
      </c>
      <c r="X267" t="s">
        <v>10</v>
      </c>
      <c r="Z267" s="6">
        <f>M267-L267+1</f>
        <v>11</v>
      </c>
    </row>
    <row r="268" spans="1:27" x14ac:dyDescent="0.3">
      <c r="A268" s="1">
        <v>2192</v>
      </c>
      <c r="B268" s="8"/>
      <c r="C268" s="7" t="str">
        <f>VLOOKUP(A268,'[1]BDD RH'!$A$9:$W$453,16,FALSE)</f>
        <v>Fjord</v>
      </c>
      <c r="D268" s="7" t="str">
        <f>VLOOKUP(A268,'[1]BDD RH'!$A$9:$W$453,4,FALSE)</f>
        <v>t</v>
      </c>
      <c r="E268" s="7" t="str">
        <f>VLOOKUP(A268,'[1]BDD RH'!$A$9:$W$453,3,FALSE)</f>
        <v>F</v>
      </c>
      <c r="F268" s="7">
        <f>DATEDIF((VLOOKUP(A268,'[1]BDD RH'!$A$2:$W$485,7,FALSE)),L268,"y")</f>
        <v>38</v>
      </c>
      <c r="G268" s="7" t="str">
        <f>IF(F268&lt;=20,"&lt;=20",IF(F268&lt;=30,"21/30",IF(F268&lt;=40,"31/40",IF(F268&lt;=50,"41/50",IF(F268&lt;=60,"51/60",IF(F268&gt;60,"61 et plus",FALSE))))))</f>
        <v>31/40</v>
      </c>
      <c r="H268" s="7">
        <f>DATEDIF((VLOOKUP(A268,'[1]BDD RH'!$A$2:$W$485,11,FALSE)),L268,"y")</f>
        <v>18</v>
      </c>
      <c r="I268" s="7" t="str">
        <f>IF(H268&lt;2,"&lt;2",IF(H268&lt;6,"2/5",IF(H268&lt;11,"6/10",IF(H268&lt;16,"11/15",IF(H268&lt;21,"16/20",IF(H268&lt;26,"21/25",IF(H268&gt;25,"26 et plus",FALSE)))))))</f>
        <v>16/20</v>
      </c>
      <c r="J268" s="1" t="s">
        <v>82</v>
      </c>
      <c r="K268" s="1">
        <f>IF($N$19:$N$585&lt;=3,1,IF($N$19:$N$585&lt;=6,2,IF($N$19:$N$585&lt;=9,3,IF($N$19:$N$585&gt;9,4,FALSE))))</f>
        <v>1</v>
      </c>
      <c r="L268" s="4">
        <v>42386</v>
      </c>
      <c r="M268" s="4">
        <v>42399</v>
      </c>
      <c r="N268" s="7">
        <f>MONTH(L268)</f>
        <v>1</v>
      </c>
      <c r="O268" s="7">
        <f>MONTH(M268)</f>
        <v>1</v>
      </c>
      <c r="P268" s="7">
        <f>IF(O268-N268=0,NETWORKDAYS(L268,M268,[1]Congés!$D$2:$D$26),NETWORKDAYS(L268,EOMONTH(L268,0),[1]Congés!$D$2:$D$26))</f>
        <v>10</v>
      </c>
      <c r="Q268" s="7">
        <f>IF(O268-N268=0,0,IF(O268-N268=1,NETWORKDAYS(L268,M268,[1]Congés!$D$2:$D$160)-P268,IF(O268-N268=2,NETWORKDAYS(L268,EOMONTH(L268,1),[1]Congés!$D$2:$D$160)-P268,IF(O268-N268=3,NETWORKDAYS(L268,EOMONTH(L268,1),[1]Congés!$D$2:$D$160)-P268))))</f>
        <v>0</v>
      </c>
      <c r="R268" s="7">
        <f>IF(O268-N268&lt;2,0,IF(O268-N268=2,NETWORKDAYS(L268,M268,[1]Congés!$D$2:$D$160)-Q268-P268,IF(O268-N268=3,NETWORKDAYS(L268,EOMONTH(L268,2),[1]Congés!$D$2:$D$160)-Q268-P268)))</f>
        <v>0</v>
      </c>
      <c r="S268" s="7">
        <f>IF(O268-N268&lt;3,0,NETWORKDAYS(L268,M268,[1]Congés!$D$2:$D$160)-R268-Q268-P268)</f>
        <v>0</v>
      </c>
      <c r="T268" s="7">
        <f>NETWORKDAYS(L268,M268,[1]Congés!C$2:C$160)</f>
        <v>10</v>
      </c>
      <c r="U268" t="s">
        <v>1</v>
      </c>
      <c r="V268" s="2">
        <v>42366</v>
      </c>
      <c r="W268" s="6" t="str">
        <f>IF(T268&lt;3,"1) 1 à 2 jours",IF(T268&lt;5,"2) 3 à 4 jours",IF(T268=5,"3) 5 jours",IF(T268&lt;=10,"4) 6 à 10 jours",IF(T268&gt;10,"5) plus de 10 jours")))))</f>
        <v>4) 6 à 10 jours</v>
      </c>
      <c r="X268" t="s">
        <v>10</v>
      </c>
      <c r="Z268" s="6">
        <f>M268-L268+1</f>
        <v>14</v>
      </c>
    </row>
    <row r="269" spans="1:27" x14ac:dyDescent="0.3">
      <c r="A269" s="1">
        <v>2192</v>
      </c>
      <c r="B269" s="8"/>
      <c r="C269" s="7" t="str">
        <f>VLOOKUP(A269,'[1]BDD RH'!$A$9:$W$453,16,FALSE)</f>
        <v>Fjord</v>
      </c>
      <c r="D269" s="7" t="str">
        <f>VLOOKUP(A269,'[1]BDD RH'!$A$9:$W$453,4,FALSE)</f>
        <v>t</v>
      </c>
      <c r="E269" s="7" t="str">
        <f>VLOOKUP(A269,'[1]BDD RH'!$A$9:$W$453,3,FALSE)</f>
        <v>F</v>
      </c>
      <c r="F269" s="7">
        <f>DATEDIF((VLOOKUP(A269,'[1]BDD RH'!$A$2:$W$485,7,FALSE)),L269,"y")</f>
        <v>38</v>
      </c>
      <c r="G269" s="7" t="str">
        <f>IF(F269&lt;=20,"&lt;=20",IF(F269&lt;=30,"21/30",IF(F269&lt;=40,"31/40",IF(F269&lt;=50,"41/50",IF(F269&lt;=60,"51/60",IF(F269&gt;60,"61 et plus",FALSE))))))</f>
        <v>31/40</v>
      </c>
      <c r="H269" s="7">
        <f>DATEDIF((VLOOKUP(A269,'[1]BDD RH'!$A$2:$W$485,11,FALSE)),L269,"y")</f>
        <v>18</v>
      </c>
      <c r="I269" s="7" t="str">
        <f>IF(H269&lt;2,"&lt;2",IF(H269&lt;6,"2/5",IF(H269&lt;11,"6/10",IF(H269&lt;16,"11/15",IF(H269&lt;21,"16/20",IF(H269&lt;26,"21/25",IF(H269&gt;25,"26 et plus",FALSE)))))))</f>
        <v>16/20</v>
      </c>
      <c r="J269" s="1" t="s">
        <v>82</v>
      </c>
      <c r="K269" s="1">
        <f>IF($N$19:$N$585&lt;=3,1,IF($N$19:$N$585&lt;=6,2,IF($N$19:$N$585&lt;=9,3,IF($N$19:$N$585&gt;9,4,FALSE))))</f>
        <v>1</v>
      </c>
      <c r="L269" s="4">
        <v>42401</v>
      </c>
      <c r="M269" s="4">
        <v>42413</v>
      </c>
      <c r="N269" s="7">
        <f>MONTH(L269)</f>
        <v>2</v>
      </c>
      <c r="O269" s="7">
        <f>MONTH(M269)</f>
        <v>2</v>
      </c>
      <c r="P269" s="7">
        <f>IF(O269-N269=0,NETWORKDAYS(L269,M269,[1]Congés!$D$2:$D$26),NETWORKDAYS(L269,EOMONTH(L269,0),[1]Congés!$D$2:$D$26))</f>
        <v>10</v>
      </c>
      <c r="Q269" s="7">
        <f>IF(O269-N269=0,0,IF(O269-N269=1,NETWORKDAYS(L269,M269,[1]Congés!$D$2:$D$160)-P269,IF(O269-N269=2,NETWORKDAYS(L269,EOMONTH(L269,1),[1]Congés!$D$2:$D$160)-P269,IF(O269-N269=3,NETWORKDAYS(L269,EOMONTH(L269,1),[1]Congés!$D$2:$D$160)-P269))))</f>
        <v>0</v>
      </c>
      <c r="R269" s="7">
        <f>IF(O269-N269&lt;2,0,IF(O269-N269=2,NETWORKDAYS(L269,M269,[1]Congés!$D$2:$D$160)-Q269-P269,IF(O269-N269=3,NETWORKDAYS(L269,EOMONTH(L269,2),[1]Congés!$D$2:$D$160)-Q269-P269)))</f>
        <v>0</v>
      </c>
      <c r="S269" s="7">
        <f>IF(O269-N269&lt;3,0,NETWORKDAYS(L269,M269,[1]Congés!$D$2:$D$160)-R269-Q269-P269)</f>
        <v>0</v>
      </c>
      <c r="T269" s="7">
        <f>NETWORKDAYS(L269,M269,[1]Congés!C$2:C$160)</f>
        <v>10</v>
      </c>
      <c r="U269" t="s">
        <v>1</v>
      </c>
      <c r="V269" s="2">
        <v>42366</v>
      </c>
      <c r="W269" s="6" t="str">
        <f>IF(T269&lt;3,"1) 1 à 2 jours",IF(T269&lt;5,"2) 3 à 4 jours",IF(T269=5,"3) 5 jours",IF(T269&lt;=10,"4) 6 à 10 jours",IF(T269&gt;10,"5) plus de 10 jours")))))</f>
        <v>4) 6 à 10 jours</v>
      </c>
      <c r="X269" t="s">
        <v>10</v>
      </c>
      <c r="Z269" s="6">
        <f>M269-L269+1</f>
        <v>13</v>
      </c>
    </row>
    <row r="270" spans="1:27" x14ac:dyDescent="0.3">
      <c r="A270" s="1">
        <v>2192</v>
      </c>
      <c r="B270" s="8"/>
      <c r="C270" s="7" t="str">
        <f>VLOOKUP(A270,'[1]BDD RH'!$A$9:$W$453,16,FALSE)</f>
        <v>Fjord</v>
      </c>
      <c r="D270" s="7" t="str">
        <f>VLOOKUP(A270,'[1]BDD RH'!$A$9:$W$453,4,FALSE)</f>
        <v>t</v>
      </c>
      <c r="E270" s="7" t="str">
        <f>VLOOKUP(A270,'[1]BDD RH'!$A$9:$W$453,3,FALSE)</f>
        <v>F</v>
      </c>
      <c r="F270" s="7">
        <f>DATEDIF((VLOOKUP(A270,'[1]BDD RH'!$A$2:$W$485,7,FALSE)),L270,"y")</f>
        <v>38</v>
      </c>
      <c r="G270" s="7" t="str">
        <f>IF(F270&lt;=20,"&lt;=20",IF(F270&lt;=30,"21/30",IF(F270&lt;=40,"31/40",IF(F270&lt;=50,"41/50",IF(F270&lt;=60,"51/60",IF(F270&gt;60,"61 et plus",FALSE))))))</f>
        <v>31/40</v>
      </c>
      <c r="H270" s="7">
        <f>DATEDIF((VLOOKUP(A270,'[1]BDD RH'!$A$2:$W$485,11,FALSE)),L270,"y")</f>
        <v>18</v>
      </c>
      <c r="I270" s="7" t="str">
        <f>IF(H270&lt;2,"&lt;2",IF(H270&lt;6,"2/5",IF(H270&lt;11,"6/10",IF(H270&lt;16,"11/15",IF(H270&lt;21,"16/20",IF(H270&lt;26,"21/25",IF(H270&gt;25,"26 et plus",FALSE)))))))</f>
        <v>16/20</v>
      </c>
      <c r="J270" s="1" t="s">
        <v>81</v>
      </c>
      <c r="K270" s="1">
        <f>IF($N$19:$N$585&lt;=3,1,IF($N$19:$N$585&lt;=6,2,IF($N$19:$N$585&lt;=9,3,IF($N$19:$N$585&gt;9,4,FALSE))))</f>
        <v>1</v>
      </c>
      <c r="L270" s="4">
        <v>42414</v>
      </c>
      <c r="M270" s="4">
        <v>42426</v>
      </c>
      <c r="N270" s="7">
        <f>MONTH(L270)</f>
        <v>2</v>
      </c>
      <c r="O270" s="7">
        <f>MONTH(M270)</f>
        <v>2</v>
      </c>
      <c r="P270" s="7">
        <f>IF(O270-N270=0,NETWORKDAYS(L270,M270,[1]Congés!$D$2:$D$26),NETWORKDAYS(L270,EOMONTH(L270,0),[1]Congés!$D$2:$D$26))</f>
        <v>10</v>
      </c>
      <c r="Q270" s="7">
        <f>IF(O270-N270=0,0,IF(O270-N270=1,NETWORKDAYS(L270,M270,[1]Congés!$D$2:$D$160)-P270,IF(O270-N270=2,NETWORKDAYS(L270,EOMONTH(L270,1),[1]Congés!$D$2:$D$160)-P270,IF(O270-N270=3,NETWORKDAYS(L270,EOMONTH(L270,1),[1]Congés!$D$2:$D$160)-P270))))</f>
        <v>0</v>
      </c>
      <c r="R270" s="7">
        <f>IF(O270-N270&lt;2,0,IF(O270-N270=2,NETWORKDAYS(L270,M270,[1]Congés!$D$2:$D$160)-Q270-P270,IF(O270-N270=3,NETWORKDAYS(L270,EOMONTH(L270,2),[1]Congés!$D$2:$D$160)-Q270-P270)))</f>
        <v>0</v>
      </c>
      <c r="S270" s="7">
        <f>IF(O270-N270&lt;3,0,NETWORKDAYS(L270,M270,[1]Congés!$D$2:$D$160)-R270-Q270-P270)</f>
        <v>0</v>
      </c>
      <c r="T270" s="7">
        <f>NETWORKDAYS(L270,M270,[1]Congés!C$2:C$160)</f>
        <v>10</v>
      </c>
      <c r="U270" t="s">
        <v>1</v>
      </c>
      <c r="V270" s="2">
        <v>42366</v>
      </c>
      <c r="W270" s="6" t="str">
        <f>IF(T270&lt;3,"1) 1 à 2 jours",IF(T270&lt;5,"2) 3 à 4 jours",IF(T270=5,"3) 5 jours",IF(T270&lt;=10,"4) 6 à 10 jours",IF(T270&gt;10,"5) plus de 10 jours")))))</f>
        <v>4) 6 à 10 jours</v>
      </c>
      <c r="X270" t="s">
        <v>57</v>
      </c>
      <c r="Y270" s="20">
        <v>42467</v>
      </c>
      <c r="Z270" s="6">
        <f>M270-L270+1</f>
        <v>13</v>
      </c>
    </row>
    <row r="271" spans="1:27" x14ac:dyDescent="0.3">
      <c r="A271" s="1">
        <v>15720</v>
      </c>
      <c r="B271" s="8"/>
      <c r="C271" s="7" t="str">
        <f>VLOOKUP(A271,'[1]BDD RH'!$A$9:$W$453,16,FALSE)</f>
        <v>Evercalf</v>
      </c>
      <c r="D271" s="7" t="str">
        <f>VLOOKUP(A271,'[1]BDD RH'!$A$9:$W$453,4,FALSE)</f>
        <v>t</v>
      </c>
      <c r="E271" s="7" t="str">
        <f>VLOOKUP(A271,'[1]BDD RH'!$A$9:$W$453,3,FALSE)</f>
        <v>F</v>
      </c>
      <c r="F271" s="7">
        <f>DATEDIF((VLOOKUP(A271,'[1]BDD RH'!$A$2:$W$485,7,FALSE)),L271,"y")</f>
        <v>29</v>
      </c>
      <c r="G271" s="7" t="str">
        <f>IF(F271&lt;=20,"&lt;=20",IF(F271&lt;=30,"21/30",IF(F271&lt;=40,"31/40",IF(F271&lt;=50,"41/50",IF(F271&lt;=60,"51/60",IF(F271&gt;60,"61 et plus",FALSE))))))</f>
        <v>21/30</v>
      </c>
      <c r="H271" s="7">
        <f>DATEDIF((VLOOKUP(A271,'[1]BDD RH'!$A$2:$W$485,11,FALSE)),L271,"y")</f>
        <v>11</v>
      </c>
      <c r="I271" s="7" t="str">
        <f>IF(H271&lt;2,"&lt;2",IF(H271&lt;6,"2/5",IF(H271&lt;11,"6/10",IF(H271&lt;16,"11/15",IF(H271&lt;21,"16/20",IF(H271&lt;26,"21/25",IF(H271&gt;25,"26 et plus",FALSE)))))))</f>
        <v>11/15</v>
      </c>
      <c r="J271" s="1" t="s">
        <v>80</v>
      </c>
      <c r="K271" s="1">
        <f>IF($N$19:$N$585&lt;=3,1,IF($N$19:$N$585&lt;=6,2,IF($N$19:$N$585&lt;=9,3,IF($N$19:$N$585&gt;9,4,FALSE))))</f>
        <v>1</v>
      </c>
      <c r="L271" s="4">
        <v>42381</v>
      </c>
      <c r="M271" s="4">
        <v>42391</v>
      </c>
      <c r="N271" s="7">
        <f>MONTH(L271)</f>
        <v>1</v>
      </c>
      <c r="O271" s="7">
        <f>MONTH(M271)</f>
        <v>1</v>
      </c>
      <c r="P271" s="7">
        <f>IF(O271-N271=0,NETWORKDAYS(L271,M271,[1]Congés!$D$2:$D$26),NETWORKDAYS(L271,EOMONTH(L271,0),[1]Congés!$D$2:$D$26))</f>
        <v>9</v>
      </c>
      <c r="Q271" s="7">
        <f>IF(O271-N271=0,0,IF(O271-N271=1,NETWORKDAYS(L271,M271,[1]Congés!$D$2:$D$160)-P271,IF(O271-N271=2,NETWORKDAYS(L271,EOMONTH(L271,1),[1]Congés!$D$2:$D$160)-P271,IF(O271-N271=3,NETWORKDAYS(L271,EOMONTH(L271,1),[1]Congés!$D$2:$D$160)-P271))))</f>
        <v>0</v>
      </c>
      <c r="R271" s="7">
        <f>IF(O271-N271&lt;2,0,IF(O271-N271=2,NETWORKDAYS(L271,M271,[1]Congés!$D$2:$D$160)-Q271-P271,IF(O271-N271=3,NETWORKDAYS(L271,EOMONTH(L271,2),[1]Congés!$D$2:$D$160)-Q271-P271)))</f>
        <v>0</v>
      </c>
      <c r="S271" s="7">
        <f>IF(O271-N271&lt;3,0,NETWORKDAYS(L271,M271,[1]Congés!$D$2:$D$160)-R271-Q271-P271)</f>
        <v>0</v>
      </c>
      <c r="T271" s="7">
        <f>NETWORKDAYS(L271,M271,[1]Congés!C$2:C$160)</f>
        <v>9</v>
      </c>
      <c r="U271" t="s">
        <v>1</v>
      </c>
      <c r="W271" s="6" t="str">
        <f>IF(T271&lt;3,"1) 1 à 2 jours",IF(T271&lt;5,"2) 3 à 4 jours",IF(T271=5,"3) 5 jours",IF(T271&lt;=10,"4) 6 à 10 jours",IF(T271&gt;10,"5) plus de 10 jours")))))</f>
        <v>4) 6 à 10 jours</v>
      </c>
      <c r="X271" t="s">
        <v>0</v>
      </c>
      <c r="Z271" s="6">
        <f>M271-L271+1</f>
        <v>11</v>
      </c>
    </row>
    <row r="272" spans="1:27" x14ac:dyDescent="0.3">
      <c r="A272" s="1">
        <v>15720</v>
      </c>
      <c r="B272" s="8"/>
      <c r="C272" s="7" t="str">
        <f>VLOOKUP(A272,'[1]BDD RH'!$A$9:$W$453,16,FALSE)</f>
        <v>Evercalf</v>
      </c>
      <c r="D272" s="7" t="str">
        <f>VLOOKUP(A272,'[1]BDD RH'!$A$9:$W$453,4,FALSE)</f>
        <v>t</v>
      </c>
      <c r="E272" s="7" t="str">
        <f>VLOOKUP(A272,'[1]BDD RH'!$A$9:$W$453,3,FALSE)</f>
        <v>F</v>
      </c>
      <c r="F272" s="7">
        <f>DATEDIF((VLOOKUP(A272,'[1]BDD RH'!$A$2:$W$485,7,FALSE)),L272,"y")</f>
        <v>29</v>
      </c>
      <c r="G272" s="7" t="str">
        <f>IF(F272&lt;=20,"&lt;=20",IF(F272&lt;=30,"21/30",IF(F272&lt;=40,"31/40",IF(F272&lt;=50,"41/50",IF(F272&lt;=60,"51/60",IF(F272&gt;60,"61 et plus",FALSE))))))</f>
        <v>21/30</v>
      </c>
      <c r="H272" s="7">
        <f>DATEDIF((VLOOKUP(A272,'[1]BDD RH'!$A$2:$W$485,11,FALSE)),L272,"y")</f>
        <v>11</v>
      </c>
      <c r="I272" s="7" t="str">
        <f>IF(H272&lt;2,"&lt;2",IF(H272&lt;6,"2/5",IF(H272&lt;11,"6/10",IF(H272&lt;16,"11/15",IF(H272&lt;21,"16/20",IF(H272&lt;26,"21/25",IF(H272&gt;25,"26 et plus",FALSE)))))))</f>
        <v>11/15</v>
      </c>
      <c r="J272" s="1" t="s">
        <v>79</v>
      </c>
      <c r="K272" s="1">
        <f>IF($N$19:$N$585&lt;=3,1,IF($N$19:$N$585&lt;=6,2,IF($N$19:$N$585&lt;=9,3,IF($N$19:$N$585&gt;9,4,FALSE))))</f>
        <v>2</v>
      </c>
      <c r="L272" s="4">
        <v>42485</v>
      </c>
      <c r="M272" s="4">
        <v>42513</v>
      </c>
      <c r="N272" s="7">
        <f>MONTH(L272)</f>
        <v>4</v>
      </c>
      <c r="O272" s="7">
        <f>MONTH(M272)</f>
        <v>5</v>
      </c>
      <c r="P272" s="7">
        <f>IF(O272-N272=0,NETWORKDAYS(L272,M272,[1]Congés!$D$2:$D$26),NETWORKDAYS(L272,EOMONTH(L272,0),[1]Congés!$D$2:$D$26))</f>
        <v>5</v>
      </c>
      <c r="Q272" s="7">
        <f>IF(O272-N272=0,0,IF(O272-N272=1,NETWORKDAYS(L272,M272,[1]Congés!$D$2:$D$160)-P272,IF(O272-N272=2,NETWORKDAYS(L272,EOMONTH(L272,1),[1]Congés!$D$2:$D$160)-P272,IF(O272-N272=3,NETWORKDAYS(L272,EOMONTH(L272,1),[1]Congés!$D$2:$D$160)-P272))))</f>
        <v>16</v>
      </c>
      <c r="R272" s="7">
        <f>IF(O272-N272&lt;2,0,IF(O272-N272=2,NETWORKDAYS(L272,M272,[1]Congés!$D$2:$D$160)-Q272-P272,IF(O272-N272=3,NETWORKDAYS(L272,EOMONTH(L272,2),[1]Congés!$D$2:$D$160)-Q272-P272)))</f>
        <v>0</v>
      </c>
      <c r="S272" s="7">
        <f>IF(O272-N272&lt;3,0,NETWORKDAYS(L272,M272,[1]Congés!$D$2:$D$160)-R272-Q272-P272)</f>
        <v>0</v>
      </c>
      <c r="T272" s="7">
        <f>NETWORKDAYS(L272,M272,[1]Congés!C$2:C$160)</f>
        <v>18</v>
      </c>
      <c r="U272" t="s">
        <v>1</v>
      </c>
      <c r="W272" s="6" t="str">
        <f>IF(T272&lt;3,"1) 1 à 2 jours",IF(T272&lt;5,"2) 3 à 4 jours",IF(T272=5,"3) 5 jours",IF(T272&lt;=10,"4) 6 à 10 jours",IF(T272&gt;10,"5) plus de 10 jours")))))</f>
        <v>5) plus de 10 jours</v>
      </c>
      <c r="X272" t="s">
        <v>0</v>
      </c>
      <c r="Z272" s="6">
        <f>M272-L272+1</f>
        <v>29</v>
      </c>
    </row>
    <row r="273" spans="1:26" x14ac:dyDescent="0.3">
      <c r="A273" s="1">
        <v>9525</v>
      </c>
      <c r="B273" s="8"/>
      <c r="C273" s="7" t="str">
        <f>VLOOKUP(A273,'[1]BDD RH'!$A$9:$W$453,16,FALSE)</f>
        <v>saphir</v>
      </c>
      <c r="D273" s="7" t="str">
        <f>VLOOKUP(A273,'[1]BDD RH'!$A$9:$W$453,4,FALSE)</f>
        <v>c</v>
      </c>
      <c r="E273" s="7" t="str">
        <f>VLOOKUP(A273,'[1]BDD RH'!$A$9:$W$453,3,FALSE)</f>
        <v>H</v>
      </c>
      <c r="F273" s="7">
        <f>DATEDIF((VLOOKUP(A273,'[1]BDD RH'!$A$2:$W$485,7,FALSE)),L273,"y")</f>
        <v>43</v>
      </c>
      <c r="G273" s="7" t="str">
        <f>IF(F273&lt;=20,"&lt;=20",IF(F273&lt;=30,"21/30",IF(F273&lt;=40,"31/40",IF(F273&lt;=50,"41/50",IF(F273&lt;=60,"51/60",IF(F273&gt;60,"61 et plus",FALSE))))))</f>
        <v>41/50</v>
      </c>
      <c r="H273" s="7">
        <f>DATEDIF((VLOOKUP(A273,'[1]BDD RH'!$A$2:$W$485,11,FALSE)),L273,"y")</f>
        <v>17</v>
      </c>
      <c r="I273" s="7" t="str">
        <f>IF(H273&lt;2,"&lt;2",IF(H273&lt;6,"2/5",IF(H273&lt;11,"6/10",IF(H273&lt;16,"11/15",IF(H273&lt;21,"16/20",IF(H273&lt;26,"21/25",IF(H273&gt;25,"26 et plus",FALSE)))))))</f>
        <v>16/20</v>
      </c>
      <c r="J273" s="1" t="s">
        <v>78</v>
      </c>
      <c r="K273" s="1">
        <f>IF($N$19:$N$585&lt;=3,1,IF($N$19:$N$585&lt;=6,2,IF($N$19:$N$585&lt;=9,3,IF($N$19:$N$585&gt;9,4,FALSE))))</f>
        <v>1</v>
      </c>
      <c r="L273" s="4">
        <v>42387</v>
      </c>
      <c r="M273" s="4">
        <v>42391</v>
      </c>
      <c r="N273" s="7">
        <f>MONTH(L273)</f>
        <v>1</v>
      </c>
      <c r="O273" s="7">
        <f>MONTH(M273)</f>
        <v>1</v>
      </c>
      <c r="P273" s="7">
        <f>IF(O273-N273=0,NETWORKDAYS(L273,M273,[1]Congés!$D$2:$D$26),NETWORKDAYS(L273,EOMONTH(L273,0),[1]Congés!$D$2:$D$26))</f>
        <v>5</v>
      </c>
      <c r="Q273" s="7">
        <f>IF(O273-N273=0,0,IF(O273-N273=1,NETWORKDAYS(L273,M273,[1]Congés!$D$2:$D$160)-P273,IF(O273-N273=2,NETWORKDAYS(L273,EOMONTH(L273,1),[1]Congés!$D$2:$D$160)-P273,IF(O273-N273=3,NETWORKDAYS(L273,EOMONTH(L273,1),[1]Congés!$D$2:$D$160)-P273))))</f>
        <v>0</v>
      </c>
      <c r="R273" s="7">
        <f>IF(O273-N273&lt;2,0,IF(O273-N273=2,NETWORKDAYS(L273,M273,[1]Congés!$D$2:$D$160)-Q273-P273,IF(O273-N273=3,NETWORKDAYS(L273,EOMONTH(L273,2),[1]Congés!$D$2:$D$160)-Q273-P273)))</f>
        <v>0</v>
      </c>
      <c r="S273" s="7">
        <f>IF(O273-N273&lt;3,0,NETWORKDAYS(L273,M273,[1]Congés!$D$2:$D$160)-R273-Q273-P273)</f>
        <v>0</v>
      </c>
      <c r="T273" s="7">
        <f>NETWORKDAYS(L273,M273,[1]Congés!C$2:C$160)</f>
        <v>5</v>
      </c>
      <c r="U273" t="s">
        <v>1</v>
      </c>
      <c r="V273" s="2">
        <v>42387</v>
      </c>
      <c r="W273" s="6" t="str">
        <f>IF(T273&lt;3,"1) 1 à 2 jours",IF(T273&lt;5,"2) 3 à 4 jours",IF(T273=5,"3) 5 jours",IF(T273&lt;=10,"4) 6 à 10 jours",IF(T273&gt;10,"5) plus de 10 jours")))))</f>
        <v>3) 5 jours</v>
      </c>
      <c r="X273" t="s">
        <v>10</v>
      </c>
      <c r="Z273" s="6">
        <f>M273-L273+1</f>
        <v>5</v>
      </c>
    </row>
    <row r="274" spans="1:26" x14ac:dyDescent="0.3">
      <c r="A274" s="1">
        <v>9525</v>
      </c>
      <c r="B274" s="8"/>
      <c r="C274" s="7" t="str">
        <f>VLOOKUP(A274,'[1]BDD RH'!$A$9:$W$453,16,FALSE)</f>
        <v>saphir</v>
      </c>
      <c r="D274" s="7" t="str">
        <f>VLOOKUP(A274,'[1]BDD RH'!$A$9:$W$453,4,FALSE)</f>
        <v>c</v>
      </c>
      <c r="E274" s="7" t="str">
        <f>VLOOKUP(A274,'[1]BDD RH'!$A$9:$W$453,3,FALSE)</f>
        <v>H</v>
      </c>
      <c r="F274" s="7">
        <f>DATEDIF((VLOOKUP(A274,'[1]BDD RH'!$A$2:$W$485,7,FALSE)),L274,"y")</f>
        <v>43</v>
      </c>
      <c r="G274" s="7" t="str">
        <f>IF(F274&lt;=20,"&lt;=20",IF(F274&lt;=30,"21/30",IF(F274&lt;=40,"31/40",IF(F274&lt;=50,"41/50",IF(F274&lt;=60,"51/60",IF(F274&gt;60,"61 et plus",FALSE))))))</f>
        <v>41/50</v>
      </c>
      <c r="H274" s="7">
        <f>DATEDIF((VLOOKUP(A274,'[1]BDD RH'!$A$2:$W$485,11,FALSE)),L274,"y")</f>
        <v>17</v>
      </c>
      <c r="I274" s="7" t="str">
        <f>IF(H274&lt;2,"&lt;2",IF(H274&lt;6,"2/5",IF(H274&lt;11,"6/10",IF(H274&lt;16,"11/15",IF(H274&lt;21,"16/20",IF(H274&lt;26,"21/25",IF(H274&gt;25,"26 et plus",FALSE)))))))</f>
        <v>16/20</v>
      </c>
      <c r="J274" s="1" t="s">
        <v>78</v>
      </c>
      <c r="K274" s="1">
        <f>IF($N$19:$N$585&lt;=3,1,IF($N$19:$N$585&lt;=6,2,IF($N$19:$N$585&lt;=9,3,IF($N$19:$N$585&gt;9,4,FALSE))))</f>
        <v>1</v>
      </c>
      <c r="L274" s="4">
        <v>42394</v>
      </c>
      <c r="M274" s="4">
        <v>42401</v>
      </c>
      <c r="N274" s="7">
        <f>MONTH(L274)</f>
        <v>1</v>
      </c>
      <c r="O274" s="7">
        <f>MONTH(M274)</f>
        <v>2</v>
      </c>
      <c r="P274" s="7">
        <f>IF(O274-N274=0,NETWORKDAYS(L274,M274,[1]Congés!$D$2:$D$26),NETWORKDAYS(L274,EOMONTH(L274,0),[1]Congés!$D$2:$D$26))</f>
        <v>5</v>
      </c>
      <c r="Q274" s="7">
        <f>IF(O274-N274=0,0,IF(O274-N274=1,NETWORKDAYS(L274,M274,[1]Congés!$D$2:$D$160)-P274,IF(O274-N274=2,NETWORKDAYS(L274,EOMONTH(L274,1),[1]Congés!$D$2:$D$160)-P274,IF(O274-N274=3,NETWORKDAYS(L274,EOMONTH(L274,1),[1]Congés!$D$2:$D$160)-P274))))</f>
        <v>1</v>
      </c>
      <c r="R274" s="7">
        <f>IF(O274-N274&lt;2,0,IF(O274-N274=2,NETWORKDAYS(L274,M274,[1]Congés!$D$2:$D$160)-Q274-P274,IF(O274-N274=3,NETWORKDAYS(L274,EOMONTH(L274,2),[1]Congés!$D$2:$D$160)-Q274-P274)))</f>
        <v>0</v>
      </c>
      <c r="S274" s="7">
        <f>IF(O274-N274&lt;3,0,NETWORKDAYS(L274,M274,[1]Congés!$D$2:$D$160)-R274-Q274-P274)</f>
        <v>0</v>
      </c>
      <c r="T274" s="7">
        <f>NETWORKDAYS(L274,M274,[1]Congés!C$2:C$160)</f>
        <v>6</v>
      </c>
      <c r="U274" t="s">
        <v>1</v>
      </c>
      <c r="V274" s="2">
        <v>42387</v>
      </c>
      <c r="W274" s="6" t="str">
        <f>IF(T274&lt;3,"1) 1 à 2 jours",IF(T274&lt;5,"2) 3 à 4 jours",IF(T274=5,"3) 5 jours",IF(T274&lt;=10,"4) 6 à 10 jours",IF(T274&gt;10,"5) plus de 10 jours")))))</f>
        <v>4) 6 à 10 jours</v>
      </c>
      <c r="X274" t="s">
        <v>10</v>
      </c>
      <c r="Z274" s="6">
        <f>M274-L274+1</f>
        <v>8</v>
      </c>
    </row>
    <row r="275" spans="1:26" x14ac:dyDescent="0.3">
      <c r="A275" s="1">
        <v>9525</v>
      </c>
      <c r="B275" s="8"/>
      <c r="C275" s="7" t="str">
        <f>VLOOKUP(A275,'[1]BDD RH'!$A$9:$W$453,16,FALSE)</f>
        <v>saphir</v>
      </c>
      <c r="D275" s="7" t="str">
        <f>VLOOKUP(A275,'[1]BDD RH'!$A$9:$W$453,4,FALSE)</f>
        <v>c</v>
      </c>
      <c r="E275" s="7" t="str">
        <f>VLOOKUP(A275,'[1]BDD RH'!$A$9:$W$453,3,FALSE)</f>
        <v>H</v>
      </c>
      <c r="F275" s="7">
        <f>DATEDIF((VLOOKUP(A275,'[1]BDD RH'!$A$2:$W$485,7,FALSE)),L275,"y")</f>
        <v>43</v>
      </c>
      <c r="G275" s="7" t="str">
        <f>IF(F275&lt;=20,"&lt;=20",IF(F275&lt;=30,"21/30",IF(F275&lt;=40,"31/40",IF(F275&lt;=50,"41/50",IF(F275&lt;=60,"51/60",IF(F275&gt;60,"61 et plus",FALSE))))))</f>
        <v>41/50</v>
      </c>
      <c r="H275" s="7">
        <f>DATEDIF((VLOOKUP(A275,'[1]BDD RH'!$A$2:$W$485,11,FALSE)),L275,"y")</f>
        <v>17</v>
      </c>
      <c r="I275" s="7" t="str">
        <f>IF(H275&lt;2,"&lt;2",IF(H275&lt;6,"2/5",IF(H275&lt;11,"6/10",IF(H275&lt;16,"11/15",IF(H275&lt;21,"16/20",IF(H275&lt;26,"21/25",IF(H275&gt;25,"26 et plus",FALSE)))))))</f>
        <v>16/20</v>
      </c>
      <c r="J275" s="1" t="s">
        <v>78</v>
      </c>
      <c r="K275" s="1">
        <f>IF($N$19:$N$585&lt;=3,1,IF($N$19:$N$585&lt;=6,2,IF($N$19:$N$585&lt;=9,3,IF($N$19:$N$585&gt;9,4,FALSE))))</f>
        <v>1</v>
      </c>
      <c r="L275" s="4">
        <v>42402</v>
      </c>
      <c r="M275" s="4">
        <v>42415</v>
      </c>
      <c r="N275" s="7">
        <f>MONTH(L275)</f>
        <v>2</v>
      </c>
      <c r="O275" s="7">
        <f>MONTH(M275)</f>
        <v>2</v>
      </c>
      <c r="P275" s="7">
        <f>IF(O275-N275=0,NETWORKDAYS(L275,M275,[1]Congés!$D$2:$D$26),NETWORKDAYS(L275,EOMONTH(L275,0),[1]Congés!$D$2:$D$26))</f>
        <v>10</v>
      </c>
      <c r="Q275" s="7">
        <f>IF(O275-N275=0,0,IF(O275-N275=1,NETWORKDAYS(L275,M275,[1]Congés!$D$2:$D$160)-P275,IF(O275-N275=2,NETWORKDAYS(L275,EOMONTH(L275,1),[1]Congés!$D$2:$D$160)-P275,IF(O275-N275=3,NETWORKDAYS(L275,EOMONTH(L275,1),[1]Congés!$D$2:$D$160)-P275))))</f>
        <v>0</v>
      </c>
      <c r="R275" s="7">
        <f>IF(O275-N275&lt;2,0,IF(O275-N275=2,NETWORKDAYS(L275,M275,[1]Congés!$D$2:$D$160)-Q275-P275,IF(O275-N275=3,NETWORKDAYS(L275,EOMONTH(L275,2),[1]Congés!$D$2:$D$160)-Q275-P275)))</f>
        <v>0</v>
      </c>
      <c r="S275" s="7">
        <f>IF(O275-N275&lt;3,0,NETWORKDAYS(L275,M275,[1]Congés!$D$2:$D$160)-R275-Q275-P275)</f>
        <v>0</v>
      </c>
      <c r="T275" s="7">
        <f>NETWORKDAYS(L275,M275,[1]Congés!C$2:C$160)</f>
        <v>10</v>
      </c>
      <c r="U275" t="s">
        <v>1</v>
      </c>
      <c r="V275" s="2">
        <v>42387</v>
      </c>
      <c r="W275" s="6" t="str">
        <f>IF(T275&lt;3,"1) 1 à 2 jours",IF(T275&lt;5,"2) 3 à 4 jours",IF(T275=5,"3) 5 jours",IF(T275&lt;=10,"4) 6 à 10 jours",IF(T275&gt;10,"5) plus de 10 jours")))))</f>
        <v>4) 6 à 10 jours</v>
      </c>
      <c r="X275" t="s">
        <v>10</v>
      </c>
      <c r="Z275" s="6">
        <f>M275-L275+1</f>
        <v>14</v>
      </c>
    </row>
    <row r="276" spans="1:26" x14ac:dyDescent="0.3">
      <c r="A276" s="1">
        <v>9525</v>
      </c>
      <c r="B276" s="8"/>
      <c r="C276" s="7" t="str">
        <f>VLOOKUP(A276,'[1]BDD RH'!$A$9:$W$453,16,FALSE)</f>
        <v>saphir</v>
      </c>
      <c r="D276" s="7" t="str">
        <f>VLOOKUP(A276,'[1]BDD RH'!$A$9:$W$453,4,FALSE)</f>
        <v>c</v>
      </c>
      <c r="E276" s="7" t="str">
        <f>VLOOKUP(A276,'[1]BDD RH'!$A$9:$W$453,3,FALSE)</f>
        <v>H</v>
      </c>
      <c r="F276" s="7">
        <f>DATEDIF((VLOOKUP(A276,'[1]BDD RH'!$A$2:$W$485,7,FALSE)),L276,"y")</f>
        <v>43</v>
      </c>
      <c r="G276" s="7" t="str">
        <f>IF(F276&lt;=20,"&lt;=20",IF(F276&lt;=30,"21/30",IF(F276&lt;=40,"31/40",IF(F276&lt;=50,"41/50",IF(F276&lt;=60,"51/60",IF(F276&gt;60,"61 et plus",FALSE))))))</f>
        <v>41/50</v>
      </c>
      <c r="H276" s="7">
        <f>DATEDIF((VLOOKUP(A276,'[1]BDD RH'!$A$2:$W$485,11,FALSE)),L276,"y")</f>
        <v>17</v>
      </c>
      <c r="I276" s="7" t="str">
        <f>IF(H276&lt;2,"&lt;2",IF(H276&lt;6,"2/5",IF(H276&lt;11,"6/10",IF(H276&lt;16,"11/15",IF(H276&lt;21,"16/20",IF(H276&lt;26,"21/25",IF(H276&gt;25,"26 et plus",FALSE)))))))</f>
        <v>16/20</v>
      </c>
      <c r="J276" s="1" t="s">
        <v>78</v>
      </c>
      <c r="K276" s="1">
        <f>IF($N$19:$N$585&lt;=3,1,IF($N$19:$N$585&lt;=6,2,IF($N$19:$N$585&lt;=9,3,IF($N$19:$N$585&gt;9,4,FALSE))))</f>
        <v>1</v>
      </c>
      <c r="L276" s="4">
        <v>42415</v>
      </c>
      <c r="M276" s="4">
        <v>42422</v>
      </c>
      <c r="N276" s="7">
        <f>MONTH(L276)</f>
        <v>2</v>
      </c>
      <c r="O276" s="7">
        <f>MONTH(M276)</f>
        <v>2</v>
      </c>
      <c r="P276" s="7">
        <f>IF(O276-N276=0,NETWORKDAYS(L276,M276,[1]Congés!$D$2:$D$26),NETWORKDAYS(L276,EOMONTH(L276,0),[1]Congés!$D$2:$D$26))</f>
        <v>6</v>
      </c>
      <c r="Q276" s="7">
        <f>IF(O276-N276=0,0,IF(O276-N276=1,NETWORKDAYS(L276,M276,[1]Congés!$D$2:$D$160)-P276,IF(O276-N276=2,NETWORKDAYS(L276,EOMONTH(L276,1),[1]Congés!$D$2:$D$160)-P276,IF(O276-N276=3,NETWORKDAYS(L276,EOMONTH(L276,1),[1]Congés!$D$2:$D$160)-P276))))</f>
        <v>0</v>
      </c>
      <c r="R276" s="7">
        <f>IF(O276-N276&lt;2,0,IF(O276-N276=2,NETWORKDAYS(L276,M276,[1]Congés!$D$2:$D$160)-Q276-P276,IF(O276-N276=3,NETWORKDAYS(L276,EOMONTH(L276,2),[1]Congés!$D$2:$D$160)-Q276-P276)))</f>
        <v>0</v>
      </c>
      <c r="S276" s="7">
        <f>IF(O276-N276&lt;3,0,NETWORKDAYS(L276,M276,[1]Congés!$D$2:$D$160)-R276-Q276-P276)</f>
        <v>0</v>
      </c>
      <c r="T276" s="7">
        <f>NETWORKDAYS(L276,M276,[1]Congés!C$2:C$160)</f>
        <v>6</v>
      </c>
      <c r="U276" t="s">
        <v>1</v>
      </c>
      <c r="V276" s="2">
        <v>42387</v>
      </c>
      <c r="W276" s="6" t="str">
        <f>IF(T276&lt;3,"1) 1 à 2 jours",IF(T276&lt;5,"2) 3 à 4 jours",IF(T276=5,"3) 5 jours",IF(T276&lt;=10,"4) 6 à 10 jours",IF(T276&gt;10,"5) plus de 10 jours")))))</f>
        <v>4) 6 à 10 jours</v>
      </c>
      <c r="X276" t="s">
        <v>10</v>
      </c>
      <c r="Z276" s="6">
        <f>M276-L276+1</f>
        <v>8</v>
      </c>
    </row>
    <row r="277" spans="1:26" x14ac:dyDescent="0.3">
      <c r="A277" s="1">
        <v>9525</v>
      </c>
      <c r="B277" s="8"/>
      <c r="C277" s="7" t="str">
        <f>VLOOKUP(A277,'[1]BDD RH'!$A$9:$W$453,16,FALSE)</f>
        <v>saphir</v>
      </c>
      <c r="D277" s="7" t="str">
        <f>VLOOKUP(A277,'[1]BDD RH'!$A$9:$W$453,4,FALSE)</f>
        <v>c</v>
      </c>
      <c r="E277" s="7" t="str">
        <f>VLOOKUP(A277,'[1]BDD RH'!$A$9:$W$453,3,FALSE)</f>
        <v>H</v>
      </c>
      <c r="F277" s="7">
        <f>DATEDIF((VLOOKUP(A277,'[1]BDD RH'!$A$2:$W$485,7,FALSE)),L277,"y")</f>
        <v>43</v>
      </c>
      <c r="G277" s="7" t="str">
        <f>IF(F277&lt;=20,"&lt;=20",IF(F277&lt;=30,"21/30",IF(F277&lt;=40,"31/40",IF(F277&lt;=50,"41/50",IF(F277&lt;=60,"51/60",IF(F277&gt;60,"61 et plus",FALSE))))))</f>
        <v>41/50</v>
      </c>
      <c r="H277" s="7">
        <f>DATEDIF((VLOOKUP(A277,'[1]BDD RH'!$A$2:$W$485,11,FALSE)),L277,"y")</f>
        <v>17</v>
      </c>
      <c r="I277" s="7" t="str">
        <f>IF(H277&lt;2,"&lt;2",IF(H277&lt;6,"2/5",IF(H277&lt;11,"6/10",IF(H277&lt;16,"11/15",IF(H277&lt;21,"16/20",IF(H277&lt;26,"21/25",IF(H277&gt;25,"26 et plus",FALSE)))))))</f>
        <v>16/20</v>
      </c>
      <c r="J277" s="1" t="s">
        <v>78</v>
      </c>
      <c r="K277" s="1">
        <f>IF($N$19:$N$585&lt;=3,1,IF($N$19:$N$585&lt;=6,2,IF($N$19:$N$585&lt;=9,3,IF($N$19:$N$585&gt;9,4,FALSE))))</f>
        <v>1</v>
      </c>
      <c r="L277" s="4">
        <v>42423</v>
      </c>
      <c r="M277" s="4">
        <v>42437</v>
      </c>
      <c r="N277" s="7">
        <f>MONTH(L277)</f>
        <v>2</v>
      </c>
      <c r="O277" s="7">
        <f>MONTH(M277)</f>
        <v>3</v>
      </c>
      <c r="P277" s="7">
        <f>IF(O277-N277=0,NETWORKDAYS(L277,M277,[1]Congés!$D$2:$D$26),NETWORKDAYS(L277,EOMONTH(L277,0),[1]Congés!$D$2:$D$26))</f>
        <v>5</v>
      </c>
      <c r="Q277" s="7">
        <f>IF(O277-N277=0,0,IF(O277-N277=1,NETWORKDAYS(L277,M277,[1]Congés!$D$2:$D$160)-P277,IF(O277-N277=2,NETWORKDAYS(L277,EOMONTH(L277,1),[1]Congés!$D$2:$D$160)-P277,IF(O277-N277=3,NETWORKDAYS(L277,EOMONTH(L277,1),[1]Congés!$D$2:$D$160)-P277))))</f>
        <v>6</v>
      </c>
      <c r="R277" s="7">
        <f>IF(O277-N277&lt;2,0,IF(O277-N277=2,NETWORKDAYS(L277,M277,[1]Congés!$D$2:$D$160)-Q277-P277,IF(O277-N277=3,NETWORKDAYS(L277,EOMONTH(L277,2),[1]Congés!$D$2:$D$160)-Q277-P277)))</f>
        <v>0</v>
      </c>
      <c r="S277" s="7">
        <f>IF(O277-N277&lt;3,0,NETWORKDAYS(L277,M277,[1]Congés!$D$2:$D$160)-R277-Q277-P277)</f>
        <v>0</v>
      </c>
      <c r="T277" s="7">
        <f>NETWORKDAYS(L277,M277,[1]Congés!C$2:C$160)</f>
        <v>11</v>
      </c>
      <c r="U277" t="s">
        <v>1</v>
      </c>
      <c r="V277" s="2">
        <v>42387</v>
      </c>
      <c r="W277" s="6" t="str">
        <f>IF(T277&lt;3,"1) 1 à 2 jours",IF(T277&lt;5,"2) 3 à 4 jours",IF(T277=5,"3) 5 jours",IF(T277&lt;=10,"4) 6 à 10 jours",IF(T277&gt;10,"5) plus de 10 jours")))))</f>
        <v>5) plus de 10 jours</v>
      </c>
      <c r="X277" t="s">
        <v>10</v>
      </c>
      <c r="Z277" s="6">
        <f>M277-L277+1</f>
        <v>15</v>
      </c>
    </row>
    <row r="278" spans="1:26" x14ac:dyDescent="0.3">
      <c r="A278" s="1">
        <v>9525</v>
      </c>
      <c r="B278" s="8"/>
      <c r="C278" s="7" t="str">
        <f>VLOOKUP(A278,'[1]BDD RH'!$A$9:$W$453,16,FALSE)</f>
        <v>saphir</v>
      </c>
      <c r="D278" s="7" t="str">
        <f>VLOOKUP(A278,'[1]BDD RH'!$A$9:$W$453,4,FALSE)</f>
        <v>c</v>
      </c>
      <c r="E278" s="7" t="str">
        <f>VLOOKUP(A278,'[1]BDD RH'!$A$9:$W$453,3,FALSE)</f>
        <v>H</v>
      </c>
      <c r="F278" s="7">
        <f>DATEDIF((VLOOKUP(A278,'[1]BDD RH'!$A$2:$W$485,7,FALSE)),L278,"y")</f>
        <v>43</v>
      </c>
      <c r="G278" s="7" t="str">
        <f>IF(F278&lt;=20,"&lt;=20",IF(F278&lt;=30,"21/30",IF(F278&lt;=40,"31/40",IF(F278&lt;=50,"41/50",IF(F278&lt;=60,"51/60",IF(F278&gt;60,"61 et plus",FALSE))))))</f>
        <v>41/50</v>
      </c>
      <c r="H278" s="7">
        <f>DATEDIF((VLOOKUP(A278,'[1]BDD RH'!$A$2:$W$485,11,FALSE)),L278,"y")</f>
        <v>17</v>
      </c>
      <c r="I278" s="7" t="str">
        <f>IF(H278&lt;2,"&lt;2",IF(H278&lt;6,"2/5",IF(H278&lt;11,"6/10",IF(H278&lt;16,"11/15",IF(H278&lt;21,"16/20",IF(H278&lt;26,"21/25",IF(H278&gt;25,"26 et plus",FALSE)))))))</f>
        <v>16/20</v>
      </c>
      <c r="J278" s="1" t="s">
        <v>78</v>
      </c>
      <c r="K278" s="1">
        <f>IF($N$19:$N$585&lt;=3,1,IF($N$19:$N$585&lt;=6,2,IF($N$19:$N$585&lt;=9,3,IF($N$19:$N$585&gt;9,4,FALSE))))</f>
        <v>1</v>
      </c>
      <c r="L278" s="4">
        <v>42438</v>
      </c>
      <c r="M278" s="4">
        <v>42447</v>
      </c>
      <c r="N278" s="7">
        <f>MONTH(L278)</f>
        <v>3</v>
      </c>
      <c r="O278" s="7">
        <f>MONTH(M278)</f>
        <v>3</v>
      </c>
      <c r="P278" s="7">
        <f>IF(O278-N278=0,NETWORKDAYS(L278,M278,[1]Congés!$D$2:$D$26),NETWORKDAYS(L278,EOMONTH(L278,0),[1]Congés!$D$2:$D$26))</f>
        <v>8</v>
      </c>
      <c r="Q278" s="7">
        <f>IF(O278-N278=0,0,IF(O278-N278=1,NETWORKDAYS(L278,M278,[1]Congés!$D$2:$D$160)-P278,IF(O278-N278=2,NETWORKDAYS(L278,EOMONTH(L278,1),[1]Congés!$D$2:$D$160)-P278,IF(O278-N278=3,NETWORKDAYS(L278,EOMONTH(L278,1),[1]Congés!$D$2:$D$160)-P278))))</f>
        <v>0</v>
      </c>
      <c r="R278" s="7">
        <f>IF(O278-N278&lt;2,0,IF(O278-N278=2,NETWORKDAYS(L278,M278,[1]Congés!$D$2:$D$160)-Q278-P278,IF(O278-N278=3,NETWORKDAYS(L278,EOMONTH(L278,2),[1]Congés!$D$2:$D$160)-Q278-P278)))</f>
        <v>0</v>
      </c>
      <c r="S278" s="7">
        <f>IF(O278-N278&lt;3,0,NETWORKDAYS(L278,M278,[1]Congés!$D$2:$D$160)-R278-Q278-P278)</f>
        <v>0</v>
      </c>
      <c r="T278" s="7">
        <f>NETWORKDAYS(L278,M278,[1]Congés!C$2:C$160)</f>
        <v>8</v>
      </c>
      <c r="U278" t="s">
        <v>1</v>
      </c>
      <c r="V278" s="2">
        <v>42387</v>
      </c>
      <c r="W278" s="6" t="str">
        <f>IF(T278&lt;3,"1) 1 à 2 jours",IF(T278&lt;5,"2) 3 à 4 jours",IF(T278=5,"3) 5 jours",IF(T278&lt;=10,"4) 6 à 10 jours",IF(T278&gt;10,"5) plus de 10 jours")))))</f>
        <v>4) 6 à 10 jours</v>
      </c>
      <c r="X278" t="s">
        <v>10</v>
      </c>
      <c r="Z278" s="6">
        <f>M278-L278+1</f>
        <v>10</v>
      </c>
    </row>
    <row r="279" spans="1:26" x14ac:dyDescent="0.3">
      <c r="A279" s="1">
        <v>9525</v>
      </c>
      <c r="B279" s="8"/>
      <c r="C279" s="7" t="str">
        <f>VLOOKUP(A279,'[1]BDD RH'!$A$9:$W$453,16,FALSE)</f>
        <v>saphir</v>
      </c>
      <c r="D279" s="7" t="str">
        <f>VLOOKUP(A279,'[1]BDD RH'!$A$9:$W$453,4,FALSE)</f>
        <v>c</v>
      </c>
      <c r="E279" s="7" t="str">
        <f>VLOOKUP(A279,'[1]BDD RH'!$A$9:$W$453,3,FALSE)</f>
        <v>H</v>
      </c>
      <c r="F279" s="7">
        <f>DATEDIF((VLOOKUP(A279,'[1]BDD RH'!$A$2:$W$485,7,FALSE)),L279,"y")</f>
        <v>43</v>
      </c>
      <c r="G279" s="7" t="str">
        <f>IF(F279&lt;=20,"&lt;=20",IF(F279&lt;=30,"21/30",IF(F279&lt;=40,"31/40",IF(F279&lt;=50,"41/50",IF(F279&lt;=60,"51/60",IF(F279&gt;60,"61 et plus",FALSE))))))</f>
        <v>41/50</v>
      </c>
      <c r="H279" s="7">
        <f>DATEDIF((VLOOKUP(A279,'[1]BDD RH'!$A$2:$W$485,11,FALSE)),L279,"y")</f>
        <v>17</v>
      </c>
      <c r="I279" s="7" t="str">
        <f>IF(H279&lt;2,"&lt;2",IF(H279&lt;6,"2/5",IF(H279&lt;11,"6/10",IF(H279&lt;16,"11/15",IF(H279&lt;21,"16/20",IF(H279&lt;26,"21/25",IF(H279&gt;25,"26 et plus",FALSE)))))))</f>
        <v>16/20</v>
      </c>
      <c r="J279" s="1" t="s">
        <v>78</v>
      </c>
      <c r="K279" s="1">
        <f>IF($N$19:$N$585&lt;=3,1,IF($N$19:$N$585&lt;=6,2,IF($N$19:$N$585&lt;=9,3,IF($N$19:$N$585&gt;9,4,FALSE))))</f>
        <v>1</v>
      </c>
      <c r="L279" s="4">
        <v>42448</v>
      </c>
      <c r="M279" s="4">
        <v>42467</v>
      </c>
      <c r="N279" s="7">
        <f>MONTH(L279)</f>
        <v>3</v>
      </c>
      <c r="O279" s="7">
        <f>MONTH(M279)</f>
        <v>4</v>
      </c>
      <c r="P279" s="7">
        <f>IF(O279-N279=0,NETWORKDAYS(L279,M279,[1]Congés!$D$2:$D$26),NETWORKDAYS(L279,EOMONTH(L279,0),[1]Congés!$D$2:$D$26))</f>
        <v>9</v>
      </c>
      <c r="Q279" s="7">
        <f>IF(O279-N279=0,0,IF(O279-N279=1,NETWORKDAYS(L279,M279,[1]Congés!$D$2:$D$160)-P279,IF(O279-N279=2,NETWORKDAYS(L279,EOMONTH(L279,1),[1]Congés!$D$2:$D$160)-P279,IF(O279-N279=3,NETWORKDAYS(L279,EOMONTH(L279,1),[1]Congés!$D$2:$D$160)-P279))))</f>
        <v>5</v>
      </c>
      <c r="R279" s="7">
        <f>IF(O279-N279&lt;2,0,IF(O279-N279=2,NETWORKDAYS(L279,M279,[1]Congés!$D$2:$D$160)-Q279-P279,IF(O279-N279=3,NETWORKDAYS(L279,EOMONTH(L279,2),[1]Congés!$D$2:$D$160)-Q279-P279)))</f>
        <v>0</v>
      </c>
      <c r="S279" s="7">
        <f>IF(O279-N279&lt;3,0,NETWORKDAYS(L279,M279,[1]Congés!$D$2:$D$160)-R279-Q279-P279)</f>
        <v>0</v>
      </c>
      <c r="T279" s="7">
        <f>NETWORKDAYS(L279,M279,[1]Congés!C$2:C$160)</f>
        <v>13</v>
      </c>
      <c r="U279" t="s">
        <v>1</v>
      </c>
      <c r="V279" s="2">
        <v>42387</v>
      </c>
      <c r="W279" s="6" t="str">
        <f>IF(T279&lt;3,"1) 1 à 2 jours",IF(T279&lt;5,"2) 3 à 4 jours",IF(T279=5,"3) 5 jours",IF(T279&lt;=10,"4) 6 à 10 jours",IF(T279&gt;10,"5) plus de 10 jours")))))</f>
        <v>5) plus de 10 jours</v>
      </c>
      <c r="X279" t="s">
        <v>10</v>
      </c>
      <c r="Z279" s="6">
        <f>M279-L279+1</f>
        <v>20</v>
      </c>
    </row>
    <row r="280" spans="1:26" x14ac:dyDescent="0.3">
      <c r="A280" s="1">
        <v>9525</v>
      </c>
      <c r="B280" s="8"/>
      <c r="C280" s="7" t="str">
        <f>VLOOKUP(A280,'[1]BDD RH'!$A$9:$W$453,16,FALSE)</f>
        <v>saphir</v>
      </c>
      <c r="D280" s="7" t="str">
        <f>VLOOKUP(A280,'[1]BDD RH'!$A$9:$W$453,4,FALSE)</f>
        <v>c</v>
      </c>
      <c r="E280" s="7" t="str">
        <f>VLOOKUP(A280,'[1]BDD RH'!$A$9:$W$453,3,FALSE)</f>
        <v>H</v>
      </c>
      <c r="F280" s="7">
        <f>DATEDIF((VLOOKUP(A280,'[1]BDD RH'!$A$2:$W$485,7,FALSE)),L280,"y")</f>
        <v>43</v>
      </c>
      <c r="G280" s="7" t="str">
        <f>IF(F280&lt;=20,"&lt;=20",IF(F280&lt;=30,"21/30",IF(F280&lt;=40,"31/40",IF(F280&lt;=50,"41/50",IF(F280&lt;=60,"51/60",IF(F280&gt;60,"61 et plus",FALSE))))))</f>
        <v>41/50</v>
      </c>
      <c r="H280" s="7">
        <f>DATEDIF((VLOOKUP(A280,'[1]BDD RH'!$A$2:$W$485,11,FALSE)),L280,"y")</f>
        <v>17</v>
      </c>
      <c r="I280" s="7" t="str">
        <f>IF(H280&lt;2,"&lt;2",IF(H280&lt;6,"2/5",IF(H280&lt;11,"6/10",IF(H280&lt;16,"11/15",IF(H280&lt;21,"16/20",IF(H280&lt;26,"21/25",IF(H280&gt;25,"26 et plus",FALSE)))))))</f>
        <v>16/20</v>
      </c>
      <c r="J280" s="1" t="s">
        <v>78</v>
      </c>
      <c r="K280" s="1">
        <f>IF($N$19:$N$585&lt;=3,1,IF($N$19:$N$585&lt;=6,2,IF($N$19:$N$585&lt;=9,3,IF($N$19:$N$585&gt;9,4,FALSE))))</f>
        <v>2</v>
      </c>
      <c r="L280" s="4">
        <v>42468</v>
      </c>
      <c r="M280" s="4">
        <v>42478</v>
      </c>
      <c r="N280" s="7">
        <f>MONTH(L280)</f>
        <v>4</v>
      </c>
      <c r="O280" s="7">
        <f>MONTH(M280)</f>
        <v>4</v>
      </c>
      <c r="P280" s="7">
        <f>IF(O280-N280=0,NETWORKDAYS(L280,M280,[1]Congés!$D$2:$D$26),NETWORKDAYS(L280,EOMONTH(L280,0),[1]Congés!$D$2:$D$26))</f>
        <v>7</v>
      </c>
      <c r="Q280" s="7">
        <f>IF(O280-N280=0,0,IF(O280-N280=1,NETWORKDAYS(L280,M280,[1]Congés!$D$2:$D$160)-P280,IF(O280-N280=2,NETWORKDAYS(L280,EOMONTH(L280,1),[1]Congés!$D$2:$D$160)-P280,IF(O280-N280=3,NETWORKDAYS(L280,EOMONTH(L280,1),[1]Congés!$D$2:$D$160)-P280))))</f>
        <v>0</v>
      </c>
      <c r="R280" s="7">
        <f>IF(O280-N280&lt;2,0,IF(O280-N280=2,NETWORKDAYS(L280,M280,[1]Congés!$D$2:$D$160)-Q280-P280,IF(O280-N280=3,NETWORKDAYS(L280,EOMONTH(L280,2),[1]Congés!$D$2:$D$160)-Q280-P280)))</f>
        <v>0</v>
      </c>
      <c r="S280" s="7">
        <f>IF(O280-N280&lt;3,0,NETWORKDAYS(L280,M280,[1]Congés!$D$2:$D$160)-R280-Q280-P280)</f>
        <v>0</v>
      </c>
      <c r="T280" s="7">
        <f>NETWORKDAYS(L280,M280,[1]Congés!C$2:C$160)</f>
        <v>7</v>
      </c>
      <c r="U280" t="s">
        <v>1</v>
      </c>
      <c r="V280" s="2">
        <v>42387</v>
      </c>
      <c r="W280" s="6" t="str">
        <f>IF(T280&lt;3,"1) 1 à 2 jours",IF(T280&lt;5,"2) 3 à 4 jours",IF(T280=5,"3) 5 jours",IF(T280&lt;=10,"4) 6 à 10 jours",IF(T280&gt;10,"5) plus de 10 jours")))))</f>
        <v>4) 6 à 10 jours</v>
      </c>
      <c r="X280" t="s">
        <v>10</v>
      </c>
      <c r="Z280" s="6">
        <f>M280-L280+1</f>
        <v>11</v>
      </c>
    </row>
    <row r="281" spans="1:26" x14ac:dyDescent="0.3">
      <c r="A281" s="1">
        <v>9525</v>
      </c>
      <c r="B281" s="8"/>
      <c r="C281" s="7" t="str">
        <f>VLOOKUP(A281,'[1]BDD RH'!$A$9:$W$453,16,FALSE)</f>
        <v>saphir</v>
      </c>
      <c r="D281" s="7" t="str">
        <f>VLOOKUP(A281,'[1]BDD RH'!$A$9:$W$453,4,FALSE)</f>
        <v>c</v>
      </c>
      <c r="E281" s="7" t="str">
        <f>VLOOKUP(A281,'[1]BDD RH'!$A$9:$W$453,3,FALSE)</f>
        <v>H</v>
      </c>
      <c r="F281" s="7">
        <f>DATEDIF((VLOOKUP(A281,'[1]BDD RH'!$A$2:$W$485,7,FALSE)),L281,"y")</f>
        <v>43</v>
      </c>
      <c r="G281" s="7" t="str">
        <f>IF(F281&lt;=20,"&lt;=20",IF(F281&lt;=30,"21/30",IF(F281&lt;=40,"31/40",IF(F281&lt;=50,"41/50",IF(F281&lt;=60,"51/60",IF(F281&gt;60,"61 et plus",FALSE))))))</f>
        <v>41/50</v>
      </c>
      <c r="H281" s="7">
        <f>DATEDIF((VLOOKUP(A281,'[1]BDD RH'!$A$2:$W$485,11,FALSE)),L281,"y")</f>
        <v>17</v>
      </c>
      <c r="I281" s="7" t="str">
        <f>IF(H281&lt;2,"&lt;2",IF(H281&lt;6,"2/5",IF(H281&lt;11,"6/10",IF(H281&lt;16,"11/15",IF(H281&lt;21,"16/20",IF(H281&lt;26,"21/25",IF(H281&gt;25,"26 et plus",FALSE)))))))</f>
        <v>16/20</v>
      </c>
      <c r="J281" s="1" t="s">
        <v>78</v>
      </c>
      <c r="K281" s="1">
        <f>IF($N$19:$N$585&lt;=3,1,IF($N$19:$N$585&lt;=6,2,IF($N$19:$N$585&lt;=9,3,IF($N$19:$N$585&gt;9,4,FALSE))))</f>
        <v>2</v>
      </c>
      <c r="L281" s="4">
        <v>42479</v>
      </c>
      <c r="M281" s="4">
        <v>42489</v>
      </c>
      <c r="N281" s="7">
        <f>MONTH(L281)</f>
        <v>4</v>
      </c>
      <c r="O281" s="7">
        <f>MONTH(M281)</f>
        <v>4</v>
      </c>
      <c r="P281" s="7">
        <f>IF(O281-N281=0,NETWORKDAYS(L281,M281,[1]Congés!$D$2:$D$26),NETWORKDAYS(L281,EOMONTH(L281,0),[1]Congés!$D$2:$D$26))</f>
        <v>9</v>
      </c>
      <c r="Q281" s="7">
        <f>IF(O281-N281=0,0,IF(O281-N281=1,NETWORKDAYS(L281,M281,[1]Congés!$D$2:$D$160)-P281,IF(O281-N281=2,NETWORKDAYS(L281,EOMONTH(L281,1),[1]Congés!$D$2:$D$160)-P281,IF(O281-N281=3,NETWORKDAYS(L281,EOMONTH(L281,1),[1]Congés!$D$2:$D$160)-P281))))</f>
        <v>0</v>
      </c>
      <c r="R281" s="7">
        <f>IF(O281-N281&lt;2,0,IF(O281-N281=2,NETWORKDAYS(L281,M281,[1]Congés!$D$2:$D$160)-Q281-P281,IF(O281-N281=3,NETWORKDAYS(L281,EOMONTH(L281,2),[1]Congés!$D$2:$D$160)-Q281-P281)))</f>
        <v>0</v>
      </c>
      <c r="S281" s="7">
        <f>IF(O281-N281&lt;3,0,NETWORKDAYS(L281,M281,[1]Congés!$D$2:$D$160)-R281-Q281-P281)</f>
        <v>0</v>
      </c>
      <c r="T281" s="7">
        <f>NETWORKDAYS(L281,M281,[1]Congés!C$2:C$160)</f>
        <v>9</v>
      </c>
      <c r="U281" t="s">
        <v>64</v>
      </c>
      <c r="V281" s="2">
        <v>42387</v>
      </c>
      <c r="W281" s="6" t="str">
        <f>IF(T281&lt;3,"1) 1 à 2 jours",IF(T281&lt;5,"2) 3 à 4 jours",IF(T281=5,"3) 5 jours",IF(T281&lt;=10,"4) 6 à 10 jours",IF(T281&gt;10,"5) plus de 10 jours")))))</f>
        <v>4) 6 à 10 jours</v>
      </c>
      <c r="X281" t="s">
        <v>10</v>
      </c>
      <c r="Z281" s="6">
        <f>M281-L281+1</f>
        <v>11</v>
      </c>
    </row>
    <row r="282" spans="1:26" x14ac:dyDescent="0.3">
      <c r="A282" s="1">
        <v>9525</v>
      </c>
      <c r="B282" s="8"/>
      <c r="C282" s="7" t="str">
        <f>VLOOKUP(A282,'[1]BDD RH'!$A$9:$W$453,16,FALSE)</f>
        <v>saphir</v>
      </c>
      <c r="D282" s="7" t="str">
        <f>VLOOKUP(A282,'[1]BDD RH'!$A$9:$W$453,4,FALSE)</f>
        <v>c</v>
      </c>
      <c r="E282" s="7" t="str">
        <f>VLOOKUP(A282,'[1]BDD RH'!$A$9:$W$453,3,FALSE)</f>
        <v>H</v>
      </c>
      <c r="F282" s="7">
        <f>DATEDIF((VLOOKUP(A282,'[1]BDD RH'!$A$2:$W$485,7,FALSE)),L282,"y")</f>
        <v>43</v>
      </c>
      <c r="G282" s="7" t="str">
        <f>IF(F282&lt;=20,"&lt;=20",IF(F282&lt;=30,"21/30",IF(F282&lt;=40,"31/40",IF(F282&lt;=50,"41/50",IF(F282&lt;=60,"51/60",IF(F282&gt;60,"61 et plus",FALSE))))))</f>
        <v>41/50</v>
      </c>
      <c r="H282" s="7">
        <f>DATEDIF((VLOOKUP(A282,'[1]BDD RH'!$A$2:$W$485,11,FALSE)),L282,"y")</f>
        <v>17</v>
      </c>
      <c r="I282" s="7" t="str">
        <f>IF(H282&lt;2,"&lt;2",IF(H282&lt;6,"2/5",IF(H282&lt;11,"6/10",IF(H282&lt;16,"11/15",IF(H282&lt;21,"16/20",IF(H282&lt;26,"21/25",IF(H282&gt;25,"26 et plus",FALSE)))))))</f>
        <v>16/20</v>
      </c>
      <c r="J282" s="1" t="s">
        <v>78</v>
      </c>
      <c r="K282" s="1">
        <f>IF($N$19:$N$585&lt;=3,1,IF($N$19:$N$585&lt;=6,2,IF($N$19:$N$585&lt;=9,3,IF($N$19:$N$585&gt;9,4,FALSE))))</f>
        <v>2</v>
      </c>
      <c r="L282" s="4">
        <v>42490</v>
      </c>
      <c r="M282" s="4">
        <v>42505</v>
      </c>
      <c r="N282" s="7">
        <f>MONTH(L282)</f>
        <v>4</v>
      </c>
      <c r="O282" s="7">
        <f>MONTH(M282)</f>
        <v>5</v>
      </c>
      <c r="P282" s="7">
        <f>IF(O282-N282=0,NETWORKDAYS(L282,M282,[1]Congés!$D$2:$D$26),NETWORKDAYS(L282,EOMONTH(L282,0),[1]Congés!$D$2:$D$26))</f>
        <v>0</v>
      </c>
      <c r="Q282" s="7">
        <f>IF(O282-N282=0,0,IF(O282-N282=1,NETWORKDAYS(L282,M282,[1]Congés!$D$2:$D$160)-P282,IF(O282-N282=2,NETWORKDAYS(L282,EOMONTH(L282,1),[1]Congés!$D$2:$D$160)-P282,IF(O282-N282=3,NETWORKDAYS(L282,EOMONTH(L282,1),[1]Congés!$D$2:$D$160)-P282))))</f>
        <v>10</v>
      </c>
      <c r="R282" s="7">
        <f>IF(O282-N282&lt;2,0,IF(O282-N282=2,NETWORKDAYS(L282,M282,[1]Congés!$D$2:$D$160)-Q282-P282,IF(O282-N282=3,NETWORKDAYS(L282,EOMONTH(L282,2),[1]Congés!$D$2:$D$160)-Q282-P282)))</f>
        <v>0</v>
      </c>
      <c r="S282" s="7">
        <f>IF(O282-N282&lt;3,0,NETWORKDAYS(L282,M282,[1]Congés!$D$2:$D$160)-R282-Q282-P282)</f>
        <v>0</v>
      </c>
      <c r="T282" s="7">
        <f>NETWORKDAYS(L282,M282,[1]Congés!C$2:C$160)</f>
        <v>8</v>
      </c>
      <c r="U282" t="s">
        <v>64</v>
      </c>
      <c r="V282" s="2">
        <v>42387</v>
      </c>
      <c r="W282" s="6" t="str">
        <f>IF(T282&lt;3,"1) 1 à 2 jours",IF(T282&lt;5,"2) 3 à 4 jours",IF(T282=5,"3) 5 jours",IF(T282&lt;=10,"4) 6 à 10 jours",IF(T282&gt;10,"5) plus de 10 jours")))))</f>
        <v>4) 6 à 10 jours</v>
      </c>
      <c r="X282" t="s">
        <v>30</v>
      </c>
      <c r="Z282" s="6">
        <f>M282-L282+1</f>
        <v>16</v>
      </c>
    </row>
    <row r="283" spans="1:26" x14ac:dyDescent="0.3">
      <c r="A283" s="1">
        <v>10619</v>
      </c>
      <c r="B283" s="8"/>
      <c r="C283" s="7" t="str">
        <f>VLOOKUP(A283,'[1]BDD RH'!$A$9:$W$453,16,FALSE)</f>
        <v>Barenia</v>
      </c>
      <c r="D283" s="7" t="str">
        <f>VLOOKUP(A283,'[1]BDD RH'!$A$9:$W$453,4,FALSE)</f>
        <v>t</v>
      </c>
      <c r="E283" s="7" t="str">
        <f>VLOOKUP(A283,'[1]BDD RH'!$A$9:$W$453,3,FALSE)</f>
        <v>F</v>
      </c>
      <c r="F283" s="7">
        <f>DATEDIF((VLOOKUP(A283,'[1]BDD RH'!$A$2:$W$485,7,FALSE)),L283,"y")</f>
        <v>32</v>
      </c>
      <c r="G283" s="7" t="str">
        <f>IF(F283&lt;=20,"&lt;=20",IF(F283&lt;=30,"21/30",IF(F283&lt;=40,"31/40",IF(F283&lt;=50,"41/50",IF(F283&lt;=60,"51/60",IF(F283&gt;60,"61 et plus",FALSE))))))</f>
        <v>31/40</v>
      </c>
      <c r="H283" s="7">
        <f>DATEDIF((VLOOKUP(A283,'[1]BDD RH'!$A$2:$W$485,11,FALSE)),L283,"y")</f>
        <v>13</v>
      </c>
      <c r="I283" s="7" t="str">
        <f>IF(H283&lt;2,"&lt;2",IF(H283&lt;6,"2/5",IF(H283&lt;11,"6/10",IF(H283&lt;16,"11/15",IF(H283&lt;21,"16/20",IF(H283&lt;26,"21/25",IF(H283&gt;25,"26 et plus",FALSE)))))))</f>
        <v>11/15</v>
      </c>
      <c r="J283" s="1" t="s">
        <v>77</v>
      </c>
      <c r="K283" s="1">
        <f>IF($N$19:$N$585&lt;=3,1,IF($N$19:$N$585&lt;=6,2,IF($N$19:$N$585&lt;=9,3,IF($N$19:$N$585&gt;9,4,FALSE))))</f>
        <v>1</v>
      </c>
      <c r="L283" s="4">
        <v>42380</v>
      </c>
      <c r="M283" s="4">
        <v>42389</v>
      </c>
      <c r="N283" s="7">
        <f>MONTH(L283)</f>
        <v>1</v>
      </c>
      <c r="O283" s="7">
        <f>MONTH(M283)</f>
        <v>1</v>
      </c>
      <c r="P283" s="7">
        <f>IF(O283-N283=0,NETWORKDAYS(L283,M283,[1]Congés!$D$2:$D$26),NETWORKDAYS(L283,EOMONTH(L283,0),[1]Congés!$D$2:$D$26))</f>
        <v>8</v>
      </c>
      <c r="Q283" s="7">
        <f>IF(O283-N283=0,0,IF(O283-N283=1,NETWORKDAYS(L283,M283,[1]Congés!$D$2:$D$160)-P283,IF(O283-N283=2,NETWORKDAYS(L283,EOMONTH(L283,1),[1]Congés!$D$2:$D$160)-P283,IF(O283-N283=3,NETWORKDAYS(L283,EOMONTH(L283,1),[1]Congés!$D$2:$D$160)-P283))))</f>
        <v>0</v>
      </c>
      <c r="R283" s="7">
        <f>IF(O283-N283&lt;2,0,IF(O283-N283=2,NETWORKDAYS(L283,M283,[1]Congés!$D$2:$D$160)-Q283-P283,IF(O283-N283=3,NETWORKDAYS(L283,EOMONTH(L283,2),[1]Congés!$D$2:$D$160)-Q283-P283)))</f>
        <v>0</v>
      </c>
      <c r="S283" s="7">
        <f>IF(O283-N283&lt;3,0,NETWORKDAYS(L283,M283,[1]Congés!$D$2:$D$160)-R283-Q283-P283)</f>
        <v>0</v>
      </c>
      <c r="T283" s="7">
        <f>NETWORKDAYS(L283,M283,[1]Congés!C$2:C$160)</f>
        <v>8</v>
      </c>
      <c r="U283" t="s">
        <v>1</v>
      </c>
      <c r="W283" s="6" t="str">
        <f>IF(T283&lt;3,"1) 1 à 2 jours",IF(T283&lt;5,"2) 3 à 4 jours",IF(T283=5,"3) 5 jours",IF(T283&lt;=10,"4) 6 à 10 jours",IF(T283&gt;10,"5) plus de 10 jours")))))</f>
        <v>4) 6 à 10 jours</v>
      </c>
      <c r="X283" t="s">
        <v>0</v>
      </c>
      <c r="Z283" s="6">
        <f>M283-L283+1</f>
        <v>10</v>
      </c>
    </row>
    <row r="284" spans="1:26" x14ac:dyDescent="0.3">
      <c r="A284" s="1">
        <v>10619</v>
      </c>
      <c r="B284" s="8"/>
      <c r="C284" s="7" t="str">
        <f>VLOOKUP(A284,'[1]BDD RH'!$A$9:$W$453,16,FALSE)</f>
        <v>Barenia</v>
      </c>
      <c r="D284" s="7" t="str">
        <f>VLOOKUP(A284,'[1]BDD RH'!$A$9:$W$453,4,FALSE)</f>
        <v>t</v>
      </c>
      <c r="E284" s="7" t="str">
        <f>VLOOKUP(A284,'[1]BDD RH'!$A$9:$W$453,3,FALSE)</f>
        <v>F</v>
      </c>
      <c r="F284" s="7">
        <f>DATEDIF((VLOOKUP(A284,'[1]BDD RH'!$A$2:$W$485,7,FALSE)),L284,"y")</f>
        <v>33</v>
      </c>
      <c r="G284" s="7" t="str">
        <f>IF(F284&lt;=20,"&lt;=20",IF(F284&lt;=30,"21/30",IF(F284&lt;=40,"31/40",IF(F284&lt;=50,"41/50",IF(F284&lt;=60,"51/60",IF(F284&gt;60,"61 et plus",FALSE))))))</f>
        <v>31/40</v>
      </c>
      <c r="H284" s="7">
        <f>DATEDIF((VLOOKUP(A284,'[1]BDD RH'!$A$2:$W$485,11,FALSE)),L284,"y")</f>
        <v>13</v>
      </c>
      <c r="I284" s="7" t="str">
        <f>IF(H284&lt;2,"&lt;2",IF(H284&lt;6,"2/5",IF(H284&lt;11,"6/10",IF(H284&lt;16,"11/15",IF(H284&lt;21,"16/20",IF(H284&lt;26,"21/25",IF(H284&gt;25,"26 et plus",FALSE)))))))</f>
        <v>11/15</v>
      </c>
      <c r="J284" s="1" t="s">
        <v>76</v>
      </c>
      <c r="K284" s="1">
        <f>IF($N$19:$N$585&lt;=3,1,IF($N$19:$N$585&lt;=6,2,IF($N$19:$N$585&lt;=9,3,IF($N$19:$N$585&gt;9,4,FALSE))))</f>
        <v>1</v>
      </c>
      <c r="L284" s="4">
        <v>42450</v>
      </c>
      <c r="M284" s="4">
        <v>42454</v>
      </c>
      <c r="N284" s="7">
        <f>MONTH(L284)</f>
        <v>3</v>
      </c>
      <c r="O284" s="7">
        <f>MONTH(M284)</f>
        <v>3</v>
      </c>
      <c r="P284" s="7">
        <f>IF(O284-N284=0,NETWORKDAYS(L284,M284,[1]Congés!$D$2:$D$26),NETWORKDAYS(L284,EOMONTH(L284,0),[1]Congés!$D$2:$D$26))</f>
        <v>5</v>
      </c>
      <c r="Q284" s="7">
        <f>IF(O284-N284=0,0,IF(O284-N284=1,NETWORKDAYS(L284,M284,[1]Congés!$D$2:$D$160)-P284,IF(O284-N284=2,NETWORKDAYS(L284,EOMONTH(L284,1),[1]Congés!$D$2:$D$160)-P284,IF(O284-N284=3,NETWORKDAYS(L284,EOMONTH(L284,1),[1]Congés!$D$2:$D$160)-P284))))</f>
        <v>0</v>
      </c>
      <c r="R284" s="7">
        <f>IF(O284-N284&lt;2,0,IF(O284-N284=2,NETWORKDAYS(L284,M284,[1]Congés!$D$2:$D$160)-Q284-P284,IF(O284-N284=3,NETWORKDAYS(L284,EOMONTH(L284,2),[1]Congés!$D$2:$D$160)-Q284-P284)))</f>
        <v>0</v>
      </c>
      <c r="S284" s="7">
        <f>IF(O284-N284&lt;3,0,NETWORKDAYS(L284,M284,[1]Congés!$D$2:$D$160)-R284-Q284-P284)</f>
        <v>0</v>
      </c>
      <c r="T284" s="7">
        <f>NETWORKDAYS(L284,M284,[1]Congés!C$2:C$160)</f>
        <v>5</v>
      </c>
      <c r="U284" t="s">
        <v>1</v>
      </c>
      <c r="V284" s="2">
        <v>42450</v>
      </c>
      <c r="W284" s="6" t="str">
        <f>IF(T284&lt;3,"1) 1 à 2 jours",IF(T284&lt;5,"2) 3 à 4 jours",IF(T284=5,"3) 5 jours",IF(T284&lt;=10,"4) 6 à 10 jours",IF(T284&gt;10,"5) plus de 10 jours")))))</f>
        <v>3) 5 jours</v>
      </c>
      <c r="X284" t="s">
        <v>66</v>
      </c>
      <c r="Z284" s="6">
        <f>M284-L284+1</f>
        <v>5</v>
      </c>
    </row>
    <row r="285" spans="1:26" x14ac:dyDescent="0.3">
      <c r="A285" s="1">
        <v>10619</v>
      </c>
      <c r="B285" s="8"/>
      <c r="C285" s="7" t="str">
        <f>VLOOKUP(A285,'[1]BDD RH'!$A$9:$W$453,16,FALSE)</f>
        <v>Barenia</v>
      </c>
      <c r="D285" s="7" t="str">
        <f>VLOOKUP(A285,'[1]BDD RH'!$A$9:$W$453,4,FALSE)</f>
        <v>t</v>
      </c>
      <c r="E285" s="7" t="str">
        <f>VLOOKUP(A285,'[1]BDD RH'!$A$9:$W$453,3,FALSE)</f>
        <v>F</v>
      </c>
      <c r="F285" s="7">
        <f>DATEDIF((VLOOKUP(A285,'[1]BDD RH'!$A$2:$W$485,7,FALSE)),L285,"y")</f>
        <v>33</v>
      </c>
      <c r="G285" s="7" t="str">
        <f>IF(F285&lt;=20,"&lt;=20",IF(F285&lt;=30,"21/30",IF(F285&lt;=40,"31/40",IF(F285&lt;=50,"41/50",IF(F285&lt;=60,"51/60",IF(F285&gt;60,"61 et plus",FALSE))))))</f>
        <v>31/40</v>
      </c>
      <c r="H285" s="7">
        <f>DATEDIF((VLOOKUP(A285,'[1]BDD RH'!$A$2:$W$485,11,FALSE)),L285,"y")</f>
        <v>13</v>
      </c>
      <c r="I285" s="7" t="str">
        <f>IF(H285&lt;2,"&lt;2",IF(H285&lt;6,"2/5",IF(H285&lt;11,"6/10",IF(H285&lt;16,"11/15",IF(H285&lt;21,"16/20",IF(H285&lt;26,"21/25",IF(H285&gt;25,"26 et plus",FALSE)))))))</f>
        <v>11/15</v>
      </c>
      <c r="J285" s="1" t="s">
        <v>76</v>
      </c>
      <c r="K285" s="1">
        <f>IF($N$19:$N$585&lt;=3,1,IF($N$19:$N$585&lt;=6,2,IF($N$19:$N$585&lt;=9,3,IF($N$19:$N$585&gt;9,4,FALSE))))</f>
        <v>1</v>
      </c>
      <c r="L285" s="4">
        <v>42455</v>
      </c>
      <c r="M285" s="4">
        <v>42466</v>
      </c>
      <c r="N285" s="7">
        <f>MONTH(L285)</f>
        <v>3</v>
      </c>
      <c r="O285" s="7">
        <f>MONTH(M285)</f>
        <v>4</v>
      </c>
      <c r="P285" s="7">
        <f>IF(O285-N285=0,NETWORKDAYS(L285,M285,[1]Congés!$D$2:$D$26),NETWORKDAYS(L285,EOMONTH(L285,0),[1]Congés!$D$2:$D$26))</f>
        <v>4</v>
      </c>
      <c r="Q285" s="7">
        <f>IF(O285-N285=0,0,IF(O285-N285=1,NETWORKDAYS(L285,M285,[1]Congés!$D$2:$D$160)-P285,IF(O285-N285=2,NETWORKDAYS(L285,EOMONTH(L285,1),[1]Congés!$D$2:$D$160)-P285,IF(O285-N285=3,NETWORKDAYS(L285,EOMONTH(L285,1),[1]Congés!$D$2:$D$160)-P285))))</f>
        <v>4</v>
      </c>
      <c r="R285" s="7">
        <f>IF(O285-N285&lt;2,0,IF(O285-N285=2,NETWORKDAYS(L285,M285,[1]Congés!$D$2:$D$160)-Q285-P285,IF(O285-N285=3,NETWORKDAYS(L285,EOMONTH(L285,2),[1]Congés!$D$2:$D$160)-Q285-P285)))</f>
        <v>0</v>
      </c>
      <c r="S285" s="7">
        <f>IF(O285-N285&lt;3,0,NETWORKDAYS(L285,M285,[1]Congés!$D$2:$D$160)-R285-Q285-P285)</f>
        <v>0</v>
      </c>
      <c r="T285" s="7">
        <f>NETWORKDAYS(L285,M285,[1]Congés!C$2:C$160)</f>
        <v>7</v>
      </c>
      <c r="U285" t="s">
        <v>1</v>
      </c>
      <c r="V285" s="2">
        <v>42450</v>
      </c>
      <c r="W285" s="6" t="str">
        <f>IF(T285&lt;3,"1) 1 à 2 jours",IF(T285&lt;5,"2) 3 à 4 jours",IF(T285=5,"3) 5 jours",IF(T285&lt;=10,"4) 6 à 10 jours",IF(T285&gt;10,"5) plus de 10 jours")))))</f>
        <v>4) 6 à 10 jours</v>
      </c>
      <c r="X285" t="s">
        <v>10</v>
      </c>
      <c r="Z285" s="6">
        <f>M285-L285+1</f>
        <v>12</v>
      </c>
    </row>
    <row r="286" spans="1:26" x14ac:dyDescent="0.3">
      <c r="A286" s="1">
        <v>10619</v>
      </c>
      <c r="B286" s="8"/>
      <c r="C286" s="7" t="str">
        <f>VLOOKUP(A286,'[1]BDD RH'!$A$9:$W$453,16,FALSE)</f>
        <v>Barenia</v>
      </c>
      <c r="D286" s="7" t="str">
        <f>VLOOKUP(A286,'[1]BDD RH'!$A$9:$W$453,4,FALSE)</f>
        <v>t</v>
      </c>
      <c r="E286" s="7" t="str">
        <f>VLOOKUP(A286,'[1]BDD RH'!$A$9:$W$453,3,FALSE)</f>
        <v>F</v>
      </c>
      <c r="F286" s="7">
        <f>DATEDIF((VLOOKUP(A286,'[1]BDD RH'!$A$2:$W$485,7,FALSE)),L286,"y")</f>
        <v>33</v>
      </c>
      <c r="G286" s="7" t="str">
        <f>IF(F286&lt;=20,"&lt;=20",IF(F286&lt;=30,"21/30",IF(F286&lt;=40,"31/40",IF(F286&lt;=50,"41/50",IF(F286&lt;=60,"51/60",IF(F286&gt;60,"61 et plus",FALSE))))))</f>
        <v>31/40</v>
      </c>
      <c r="H286" s="7">
        <f>DATEDIF((VLOOKUP(A286,'[1]BDD RH'!$A$2:$W$485,11,FALSE)),L286,"y")</f>
        <v>13</v>
      </c>
      <c r="I286" s="7" t="str">
        <f>IF(H286&lt;2,"&lt;2",IF(H286&lt;6,"2/5",IF(H286&lt;11,"6/10",IF(H286&lt;16,"11/15",IF(H286&lt;21,"16/20",IF(H286&lt;26,"21/25",IF(H286&gt;25,"26 et plus",FALSE)))))))</f>
        <v>11/15</v>
      </c>
      <c r="J286" s="1" t="s">
        <v>76</v>
      </c>
      <c r="K286" s="1">
        <f>IF($N$19:$N$585&lt;=3,1,IF($N$19:$N$585&lt;=6,2,IF($N$19:$N$585&lt;=9,3,IF($N$19:$N$585&gt;9,4,FALSE))))</f>
        <v>2</v>
      </c>
      <c r="L286" s="4">
        <v>42467</v>
      </c>
      <c r="M286" s="4">
        <v>42489</v>
      </c>
      <c r="N286" s="7">
        <f>MONTH(L286)</f>
        <v>4</v>
      </c>
      <c r="O286" s="7">
        <f>MONTH(M286)</f>
        <v>4</v>
      </c>
      <c r="P286" s="7">
        <f>IF(O286-N286=0,NETWORKDAYS(L286,M286,[1]Congés!$D$2:$D$26),NETWORKDAYS(L286,EOMONTH(L286,0),[1]Congés!$D$2:$D$26))</f>
        <v>17</v>
      </c>
      <c r="Q286" s="7">
        <f>IF(O286-N286=0,0,IF(O286-N286=1,NETWORKDAYS(L286,M286,[1]Congés!$D$2:$D$160)-P286,IF(O286-N286=2,NETWORKDAYS(L286,EOMONTH(L286,1),[1]Congés!$D$2:$D$160)-P286,IF(O286-N286=3,NETWORKDAYS(L286,EOMONTH(L286,1),[1]Congés!$D$2:$D$160)-P286))))</f>
        <v>0</v>
      </c>
      <c r="R286" s="7">
        <f>IF(O286-N286&lt;2,0,IF(O286-N286=2,NETWORKDAYS(L286,M286,[1]Congés!$D$2:$D$160)-Q286-P286,IF(O286-N286=3,NETWORKDAYS(L286,EOMONTH(L286,2),[1]Congés!$D$2:$D$160)-Q286-P286)))</f>
        <v>0</v>
      </c>
      <c r="S286" s="7">
        <f>IF(O286-N286&lt;3,0,NETWORKDAYS(L286,M286,[1]Congés!$D$2:$D$160)-R286-Q286-P286)</f>
        <v>0</v>
      </c>
      <c r="T286" s="7">
        <f>NETWORKDAYS(L286,M286,[1]Congés!C$2:C$160)</f>
        <v>17</v>
      </c>
      <c r="U286" t="s">
        <v>1</v>
      </c>
      <c r="V286" s="2">
        <v>42450</v>
      </c>
      <c r="W286" s="6" t="str">
        <f>IF(T286&lt;3,"1) 1 à 2 jours",IF(T286&lt;5,"2) 3 à 4 jours",IF(T286=5,"3) 5 jours",IF(T286&lt;=10,"4) 6 à 10 jours",IF(T286&gt;10,"5) plus de 10 jours")))))</f>
        <v>5) plus de 10 jours</v>
      </c>
      <c r="X286" t="s">
        <v>10</v>
      </c>
      <c r="Z286" s="6">
        <f>M286-L286+1</f>
        <v>23</v>
      </c>
    </row>
    <row r="287" spans="1:26" x14ac:dyDescent="0.3">
      <c r="A287" s="1">
        <v>20410</v>
      </c>
      <c r="B287" s="8"/>
      <c r="C287" s="7" t="str">
        <f>VLOOKUP(A287,'[1]BDD RH'!$A$9:$W$453,16,FALSE)</f>
        <v>Courchevel</v>
      </c>
      <c r="D287" s="7" t="str">
        <f>VLOOKUP(A287,'[1]BDD RH'!$A$9:$W$453,4,FALSE)</f>
        <v>t</v>
      </c>
      <c r="E287" s="7" t="str">
        <f>VLOOKUP(A287,'[1]BDD RH'!$A$9:$W$453,3,FALSE)</f>
        <v>F</v>
      </c>
      <c r="F287" s="7">
        <f>DATEDIF((VLOOKUP(A287,'[1]BDD RH'!$A$2:$W$485,7,FALSE)),L287,"y")</f>
        <v>32</v>
      </c>
      <c r="G287" s="7" t="str">
        <f>IF(F287&lt;=20,"&lt;=20",IF(F287&lt;=30,"21/30",IF(F287&lt;=40,"31/40",IF(F287&lt;=50,"41/50",IF(F287&lt;=60,"51/60",IF(F287&gt;60,"61 et plus",FALSE))))))</f>
        <v>31/40</v>
      </c>
      <c r="H287" s="7">
        <f>DATEDIF((VLOOKUP(A287,'[1]BDD RH'!$A$2:$W$485,11,FALSE)),L287,"y")</f>
        <v>5</v>
      </c>
      <c r="I287" s="7" t="str">
        <f>IF(H287&lt;2,"&lt;2",IF(H287&lt;6,"2/5",IF(H287&lt;11,"6/10",IF(H287&lt;16,"11/15",IF(H287&lt;21,"16/20",IF(H287&lt;26,"21/25",IF(H287&gt;25,"26 et plus",FALSE)))))))</f>
        <v>2/5</v>
      </c>
      <c r="J287" s="1" t="s">
        <v>75</v>
      </c>
      <c r="K287" s="1">
        <f>IF($N$19:$N$585&lt;=3,1,IF($N$19:$N$585&lt;=6,2,IF($N$19:$N$585&lt;=9,3,IF($N$19:$N$585&gt;9,4,FALSE))))</f>
        <v>1</v>
      </c>
      <c r="L287" s="4">
        <v>42417</v>
      </c>
      <c r="M287" s="4">
        <v>42421</v>
      </c>
      <c r="N287" s="7">
        <f>MONTH(L287)</f>
        <v>2</v>
      </c>
      <c r="O287" s="7">
        <f>MONTH(M287)</f>
        <v>2</v>
      </c>
      <c r="P287" s="7">
        <f>IF(O287-N287=0,NETWORKDAYS(L287,M287,[1]Congés!$D$2:$D$26),NETWORKDAYS(L287,EOMONTH(L287,0),[1]Congés!$D$2:$D$26))</f>
        <v>3</v>
      </c>
      <c r="Q287" s="7">
        <f>IF(O287-N287=0,0,IF(O287-N287=1,NETWORKDAYS(L287,M287,[1]Congés!$D$2:$D$160)-P287,IF(O287-N287=2,NETWORKDAYS(L287,EOMONTH(L287,1),[1]Congés!$D$2:$D$160)-P287,IF(O287-N287=3,NETWORKDAYS(L287,EOMONTH(L287,1),[1]Congés!$D$2:$D$160)-P287))))</f>
        <v>0</v>
      </c>
      <c r="R287" s="7">
        <f>IF(O287-N287&lt;2,0,IF(O287-N287=2,NETWORKDAYS(L287,M287,[1]Congés!$D$2:$D$160)-Q287-P287,IF(O287-N287=3,NETWORKDAYS(L287,EOMONTH(L287,2),[1]Congés!$D$2:$D$160)-Q287-P287)))</f>
        <v>0</v>
      </c>
      <c r="S287" s="7">
        <f>IF(O287-N287&lt;3,0,NETWORKDAYS(L287,M287,[1]Congés!$D$2:$D$160)-R287-Q287-P287)</f>
        <v>0</v>
      </c>
      <c r="T287" s="7">
        <f>NETWORKDAYS(L287,M287,[1]Congés!C$2:C$160)</f>
        <v>3</v>
      </c>
      <c r="U287" t="s">
        <v>1</v>
      </c>
      <c r="W287" s="6" t="str">
        <f>IF(T287&lt;3,"1) 1 à 2 jours",IF(T287&lt;5,"2) 3 à 4 jours",IF(T287=5,"3) 5 jours",IF(T287&lt;=10,"4) 6 à 10 jours",IF(T287&gt;10,"5) plus de 10 jours")))))</f>
        <v>2) 3 à 4 jours</v>
      </c>
      <c r="X287" t="s">
        <v>0</v>
      </c>
      <c r="Z287" s="6">
        <f>M287-L287+1</f>
        <v>5</v>
      </c>
    </row>
    <row r="288" spans="1:26" x14ac:dyDescent="0.3">
      <c r="A288" s="1">
        <v>20410</v>
      </c>
      <c r="B288" s="8"/>
      <c r="C288" s="7" t="str">
        <f>VLOOKUP(A288,'[1]BDD RH'!$A$9:$W$453,16,FALSE)</f>
        <v>Courchevel</v>
      </c>
      <c r="D288" s="7" t="str">
        <f>VLOOKUP(A288,'[1]BDD RH'!$A$9:$W$453,4,FALSE)</f>
        <v>t</v>
      </c>
      <c r="E288" s="7" t="str">
        <f>VLOOKUP(A288,'[1]BDD RH'!$A$9:$W$453,3,FALSE)</f>
        <v>F</v>
      </c>
      <c r="F288" s="7">
        <f>DATEDIF((VLOOKUP(A288,'[1]BDD RH'!$A$2:$W$485,7,FALSE)),L288,"y")</f>
        <v>32</v>
      </c>
      <c r="G288" s="7" t="str">
        <f>IF(F288&lt;=20,"&lt;=20",IF(F288&lt;=30,"21/30",IF(F288&lt;=40,"31/40",IF(F288&lt;=50,"41/50",IF(F288&lt;=60,"51/60",IF(F288&gt;60,"61 et plus",FALSE))))))</f>
        <v>31/40</v>
      </c>
      <c r="H288" s="7">
        <f>DATEDIF((VLOOKUP(A288,'[1]BDD RH'!$A$2:$W$485,11,FALSE)),L288,"y")</f>
        <v>5</v>
      </c>
      <c r="I288" s="7" t="str">
        <f>IF(H288&lt;2,"&lt;2",IF(H288&lt;6,"2/5",IF(H288&lt;11,"6/10",IF(H288&lt;16,"11/15",IF(H288&lt;21,"16/20",IF(H288&lt;26,"21/25",IF(H288&gt;25,"26 et plus",FALSE)))))))</f>
        <v>2/5</v>
      </c>
      <c r="J288" s="1" t="s">
        <v>74</v>
      </c>
      <c r="K288" s="1">
        <f>IF($N$19:$N$585&lt;=3,1,IF($N$19:$N$585&lt;=6,2,IF($N$19:$N$585&lt;=9,3,IF($N$19:$N$585&gt;9,4,FALSE))))</f>
        <v>1</v>
      </c>
      <c r="L288" s="4">
        <v>42441</v>
      </c>
      <c r="M288" s="4">
        <v>42442</v>
      </c>
      <c r="N288" s="7">
        <f>MONTH(L288)</f>
        <v>3</v>
      </c>
      <c r="O288" s="7">
        <f>MONTH(M288)</f>
        <v>3</v>
      </c>
      <c r="P288" s="7">
        <f>IF(O288-N288=0,NETWORKDAYS(L288,M288,[1]Congés!$D$2:$D$26),NETWORKDAYS(L288,EOMONTH(L288,0),[1]Congés!$D$2:$D$26))</f>
        <v>0</v>
      </c>
      <c r="Q288" s="7">
        <f>IF(O288-N288=0,0,IF(O288-N288=1,NETWORKDAYS(L288,M288,[1]Congés!$D$2:$D$160)-P288,IF(O288-N288=2,NETWORKDAYS(L288,EOMONTH(L288,1),[1]Congés!$D$2:$D$160)-P288,IF(O288-N288=3,NETWORKDAYS(L288,EOMONTH(L288,1),[1]Congés!$D$2:$D$160)-P288))))</f>
        <v>0</v>
      </c>
      <c r="R288" s="7">
        <f>IF(O288-N288&lt;2,0,IF(O288-N288=2,NETWORKDAYS(L288,M288,[1]Congés!$D$2:$D$160)-Q288-P288,IF(O288-N288=3,NETWORKDAYS(L288,EOMONTH(L288,2),[1]Congés!$D$2:$D$160)-Q288-P288)))</f>
        <v>0</v>
      </c>
      <c r="S288" s="7">
        <f>IF(O288-N288&lt;3,0,NETWORKDAYS(L288,M288,[1]Congés!$D$2:$D$160)-R288-Q288-P288)</f>
        <v>0</v>
      </c>
      <c r="T288" s="7">
        <f>NETWORKDAYS(L288,M288,[1]Congés!C$2:C$160)</f>
        <v>0</v>
      </c>
      <c r="U288" t="s">
        <v>73</v>
      </c>
      <c r="W288" s="6" t="str">
        <f>IF(T288&lt;3,"1) 1 à 2 jours",IF(T288&lt;5,"2) 3 à 4 jours",IF(T288=5,"3) 5 jours",IF(T288&lt;=10,"4) 6 à 10 jours",IF(T288&gt;10,"5) plus de 10 jours")))))</f>
        <v>1) 1 à 2 jours</v>
      </c>
      <c r="X288" t="s">
        <v>0</v>
      </c>
      <c r="Z288" s="6">
        <f>M288-L288+1</f>
        <v>2</v>
      </c>
    </row>
    <row r="289" spans="1:26" x14ac:dyDescent="0.3">
      <c r="A289" s="1">
        <v>2264</v>
      </c>
      <c r="B289" s="8"/>
      <c r="C289" s="7" t="str">
        <f>VLOOKUP(A289,'[1]BDD RH'!$A$9:$W$453,16,FALSE)</f>
        <v>Croco</v>
      </c>
      <c r="D289" s="7" t="str">
        <f>VLOOKUP(A289,'[1]BDD RH'!$A$9:$W$453,4,FALSE)</f>
        <v>t</v>
      </c>
      <c r="E289" s="7" t="str">
        <f>VLOOKUP(A289,'[1]BDD RH'!$A$9:$W$453,3,FALSE)</f>
        <v>F</v>
      </c>
      <c r="F289" s="7">
        <f>DATEDIF((VLOOKUP(A289,'[1]BDD RH'!$A$2:$W$485,7,FALSE)),L289,"y")</f>
        <v>42</v>
      </c>
      <c r="G289" s="7" t="str">
        <f>IF(F289&lt;=20,"&lt;=20",IF(F289&lt;=30,"21/30",IF(F289&lt;=40,"31/40",IF(F289&lt;=50,"41/50",IF(F289&lt;=60,"51/60",IF(F289&gt;60,"61 et plus",FALSE))))))</f>
        <v>41/50</v>
      </c>
      <c r="H289" s="7">
        <f>DATEDIF((VLOOKUP(A289,'[1]BDD RH'!$A$2:$W$485,11,FALSE)),L289,"y")</f>
        <v>18</v>
      </c>
      <c r="I289" s="7" t="str">
        <f>IF(H289&lt;2,"&lt;2",IF(H289&lt;6,"2/5",IF(H289&lt;11,"6/10",IF(H289&lt;16,"11/15",IF(H289&lt;21,"16/20",IF(H289&lt;26,"21/25",IF(H289&gt;25,"26 et plus",FALSE)))))))</f>
        <v>16/20</v>
      </c>
      <c r="J289" s="19" t="s">
        <v>72</v>
      </c>
      <c r="K289" s="1">
        <f>IF($N$19:$N$585&lt;=3,1,IF($N$19:$N$585&lt;=6,2,IF($N$19:$N$585&lt;=9,3,IF($N$19:$N$585&gt;9,4,FALSE))))</f>
        <v>1</v>
      </c>
      <c r="L289" s="4">
        <v>42436</v>
      </c>
      <c r="M289" s="4">
        <v>42438</v>
      </c>
      <c r="N289" s="7">
        <f>MONTH(L289)</f>
        <v>3</v>
      </c>
      <c r="O289" s="7">
        <f>MONTH(M289)</f>
        <v>3</v>
      </c>
      <c r="P289" s="7">
        <f>IF(O289-N289=0,NETWORKDAYS(L289,M289,[1]Congés!$D$2:$D$26),NETWORKDAYS(L289,EOMONTH(L289,0),[1]Congés!$D$2:$D$26))</f>
        <v>3</v>
      </c>
      <c r="Q289" s="7">
        <f>IF(O289-N289=0,0,IF(O289-N289=1,NETWORKDAYS(L289,M289,[1]Congés!$D$2:$D$160)-P289,IF(O289-N289=2,NETWORKDAYS(L289,EOMONTH(L289,1),[1]Congés!$D$2:$D$160)-P289,IF(O289-N289=3,NETWORKDAYS(L289,EOMONTH(L289,1),[1]Congés!$D$2:$D$160)-P289))))</f>
        <v>0</v>
      </c>
      <c r="R289" s="7">
        <f>IF(O289-N289&lt;2,0,IF(O289-N289=2,NETWORKDAYS(L289,M289,[1]Congés!$D$2:$D$160)-Q289-P289,IF(O289-N289=3,NETWORKDAYS(L289,EOMONTH(L289,2),[1]Congés!$D$2:$D$160)-Q289-P289)))</f>
        <v>0</v>
      </c>
      <c r="S289" s="7">
        <f>IF(O289-N289&lt;3,0,NETWORKDAYS(L289,M289,[1]Congés!$D$2:$D$160)-R289-Q289-P289)</f>
        <v>0</v>
      </c>
      <c r="T289" s="7">
        <f>NETWORKDAYS(L289,M289,[1]Congés!C$2:C$160)</f>
        <v>3</v>
      </c>
      <c r="U289" t="s">
        <v>1</v>
      </c>
      <c r="W289" s="6" t="str">
        <f>IF(T289&lt;3,"1) 1 à 2 jours",IF(T289&lt;5,"2) 3 à 4 jours",IF(T289=5,"3) 5 jours",IF(T289&lt;=10,"4) 6 à 10 jours",IF(T289&gt;10,"5) plus de 10 jours")))))</f>
        <v>2) 3 à 4 jours</v>
      </c>
      <c r="X289" t="s">
        <v>0</v>
      </c>
      <c r="Z289" s="6">
        <f>M289-L289+1</f>
        <v>3</v>
      </c>
    </row>
    <row r="290" spans="1:26" x14ac:dyDescent="0.3">
      <c r="A290" s="1">
        <v>10879</v>
      </c>
      <c r="B290" s="8"/>
      <c r="C290" s="7" t="str">
        <f>VLOOKUP(A290,'[1]BDD RH'!$A$9:$W$453,16,FALSE)</f>
        <v>Gulliver</v>
      </c>
      <c r="D290" s="7" t="str">
        <f>VLOOKUP(A290,'[1]BDD RH'!$A$9:$W$453,4,FALSE)</f>
        <v>t</v>
      </c>
      <c r="E290" s="7" t="str">
        <f>VLOOKUP(A290,'[1]BDD RH'!$A$9:$W$453,3,FALSE)</f>
        <v>F</v>
      </c>
      <c r="F290" s="7">
        <f>DATEDIF((VLOOKUP(A290,'[1]BDD RH'!$A$2:$W$485,7,FALSE)),L290,"y")</f>
        <v>40</v>
      </c>
      <c r="G290" s="7" t="str">
        <f>IF(F290&lt;=20,"&lt;=20",IF(F290&lt;=30,"21/30",IF(F290&lt;=40,"31/40",IF(F290&lt;=50,"41/50",IF(F290&lt;=60,"51/60",IF(F290&gt;60,"61 et plus",FALSE))))))</f>
        <v>31/40</v>
      </c>
      <c r="H290" s="7">
        <f>DATEDIF((VLOOKUP(A290,'[1]BDD RH'!$A$2:$W$485,11,FALSE)),L290,"y")</f>
        <v>13</v>
      </c>
      <c r="I290" s="7" t="str">
        <f>IF(H290&lt;2,"&lt;2",IF(H290&lt;6,"2/5",IF(H290&lt;11,"6/10",IF(H290&lt;16,"11/15",IF(H290&lt;21,"16/20",IF(H290&lt;26,"21/25",IF(H290&gt;25,"26 et plus",FALSE)))))))</f>
        <v>11/15</v>
      </c>
      <c r="J290" s="1" t="s">
        <v>71</v>
      </c>
      <c r="K290" s="1">
        <f>IF($N$19:$N$585&lt;=3,1,IF($N$19:$N$585&lt;=6,2,IF($N$19:$N$585&lt;=9,3,IF($N$19:$N$585&gt;9,4,FALSE))))</f>
        <v>1</v>
      </c>
      <c r="L290" s="4">
        <v>42396</v>
      </c>
      <c r="M290" s="4">
        <v>42396</v>
      </c>
      <c r="N290" s="7">
        <f>MONTH(L290)</f>
        <v>1</v>
      </c>
      <c r="O290" s="7">
        <f>MONTH(M290)</f>
        <v>1</v>
      </c>
      <c r="P290" s="7">
        <f>IF(O290-N290=0,NETWORKDAYS(L290,M290,[1]Congés!$D$2:$D$26),NETWORKDAYS(L290,EOMONTH(L290,0),[1]Congés!$D$2:$D$26))</f>
        <v>1</v>
      </c>
      <c r="Q290" s="7">
        <f>IF(O290-N290=0,0,IF(O290-N290=1,NETWORKDAYS(L290,M290,[1]Congés!$D$2:$D$160)-P290,IF(O290-N290=2,NETWORKDAYS(L290,EOMONTH(L290,1),[1]Congés!$D$2:$D$160)-P290,IF(O290-N290=3,NETWORKDAYS(L290,EOMONTH(L290,1),[1]Congés!$D$2:$D$160)-P290))))</f>
        <v>0</v>
      </c>
      <c r="R290" s="7">
        <f>IF(O290-N290&lt;2,0,IF(O290-N290=2,NETWORKDAYS(L290,M290,[1]Congés!$D$2:$D$160)-Q290-P290,IF(O290-N290=3,NETWORKDAYS(L290,EOMONTH(L290,2),[1]Congés!$D$2:$D$160)-Q290-P290)))</f>
        <v>0</v>
      </c>
      <c r="S290" s="7">
        <f>IF(O290-N290&lt;3,0,NETWORKDAYS(L290,M290,[1]Congés!$D$2:$D$160)-R290-Q290-P290)</f>
        <v>0</v>
      </c>
      <c r="T290" s="7">
        <f>NETWORKDAYS(L290,M290,[1]Congés!C$2:C$160)</f>
        <v>1</v>
      </c>
      <c r="U290" t="s">
        <v>1</v>
      </c>
      <c r="W290" s="6" t="str">
        <f>IF(T290&lt;3,"1) 1 à 2 jours",IF(T290&lt;5,"2) 3 à 4 jours",IF(T290=5,"3) 5 jours",IF(T290&lt;=10,"4) 6 à 10 jours",IF(T290&gt;10,"5) plus de 10 jours")))))</f>
        <v>1) 1 à 2 jours</v>
      </c>
      <c r="X290" t="s">
        <v>0</v>
      </c>
      <c r="Z290" s="6">
        <f>M290-L290+1</f>
        <v>1</v>
      </c>
    </row>
    <row r="291" spans="1:26" x14ac:dyDescent="0.3">
      <c r="A291" s="1">
        <v>3080</v>
      </c>
      <c r="B291" s="8"/>
      <c r="C291" s="7" t="str">
        <f>VLOOKUP(A291,'[1]BDD RH'!$A$9:$W$453,16,FALSE)</f>
        <v>Chamonix</v>
      </c>
      <c r="D291" s="7" t="str">
        <f>VLOOKUP(A291,'[1]BDD RH'!$A$9:$W$453,4,FALSE)</f>
        <v>t</v>
      </c>
      <c r="E291" s="7" t="str">
        <f>VLOOKUP(A291,'[1]BDD RH'!$A$9:$W$453,3,FALSE)</f>
        <v>H</v>
      </c>
      <c r="F291" s="7">
        <f>DATEDIF((VLOOKUP(A291,'[1]BDD RH'!$A$2:$W$485,7,FALSE)),L291,"y")</f>
        <v>51</v>
      </c>
      <c r="G291" s="7" t="str">
        <f>IF(F291&lt;=20,"&lt;=20",IF(F291&lt;=30,"21/30",IF(F291&lt;=40,"31/40",IF(F291&lt;=50,"41/50",IF(F291&lt;=60,"51/60",IF(F291&gt;60,"61 et plus",FALSE))))))</f>
        <v>51/60</v>
      </c>
      <c r="H291" s="7">
        <f>DATEDIF((VLOOKUP(A291,'[1]BDD RH'!$A$2:$W$485,11,FALSE)),L291,"y")</f>
        <v>24</v>
      </c>
      <c r="I291" s="7" t="str">
        <f>IF(H291&lt;2,"&lt;2",IF(H291&lt;6,"2/5",IF(H291&lt;11,"6/10",IF(H291&lt;16,"11/15",IF(H291&lt;21,"16/20",IF(H291&lt;26,"21/25",IF(H291&gt;25,"26 et plus",FALSE)))))))</f>
        <v>21/25</v>
      </c>
      <c r="J291" s="1" t="s">
        <v>70</v>
      </c>
      <c r="K291" s="1">
        <f>IF($N$19:$N$585&lt;=3,1,IF($N$19:$N$585&lt;=6,2,IF($N$19:$N$585&lt;=9,3,IF($N$19:$N$585&gt;9,4,FALSE))))</f>
        <v>1</v>
      </c>
      <c r="L291" s="4">
        <v>42430</v>
      </c>
      <c r="M291" s="4">
        <v>42432</v>
      </c>
      <c r="N291" s="7">
        <f>MONTH(L291)</f>
        <v>3</v>
      </c>
      <c r="O291" s="7">
        <f>MONTH(M291)</f>
        <v>3</v>
      </c>
      <c r="P291" s="7">
        <f>IF(O291-N291=0,NETWORKDAYS(L291,M291,[1]Congés!$D$2:$D$26),NETWORKDAYS(L291,EOMONTH(L291,0),[1]Congés!$D$2:$D$26))</f>
        <v>3</v>
      </c>
      <c r="Q291" s="7">
        <f>IF(O291-N291=0,0,IF(O291-N291=1,NETWORKDAYS(L291,M291,[1]Congés!$D$2:$D$160)-P291,IF(O291-N291=2,NETWORKDAYS(L291,EOMONTH(L291,1),[1]Congés!$D$2:$D$160)-P291,IF(O291-N291=3,NETWORKDAYS(L291,EOMONTH(L291,1),[1]Congés!$D$2:$D$160)-P291))))</f>
        <v>0</v>
      </c>
      <c r="R291" s="7">
        <f>IF(O291-N291&lt;2,0,IF(O291-N291=2,NETWORKDAYS(L291,M291,[1]Congés!$D$2:$D$160)-Q291-P291,IF(O291-N291=3,NETWORKDAYS(L291,EOMONTH(L291,2),[1]Congés!$D$2:$D$160)-Q291-P291)))</f>
        <v>0</v>
      </c>
      <c r="S291" s="7">
        <f>IF(O291-N291&lt;3,0,NETWORKDAYS(L291,M291,[1]Congés!$D$2:$D$160)-R291-Q291-P291)</f>
        <v>0</v>
      </c>
      <c r="T291" s="7">
        <f>NETWORKDAYS(L291,M291,[1]Congés!C$2:C$160)</f>
        <v>3</v>
      </c>
      <c r="U291" t="s">
        <v>1</v>
      </c>
      <c r="W291" s="6" t="str">
        <f>IF(T291&lt;3,"1) 1 à 2 jours",IF(T291&lt;5,"2) 3 à 4 jours",IF(T291=5,"3) 5 jours",IF(T291&lt;=10,"4) 6 à 10 jours",IF(T291&gt;10,"5) plus de 10 jours")))))</f>
        <v>2) 3 à 4 jours</v>
      </c>
      <c r="X291" t="s">
        <v>0</v>
      </c>
      <c r="Z291" s="6">
        <f>M291-L291+1</f>
        <v>3</v>
      </c>
    </row>
    <row r="292" spans="1:26" x14ac:dyDescent="0.3">
      <c r="A292" s="1">
        <v>81835</v>
      </c>
      <c r="B292" s="8"/>
      <c r="C292" s="7" t="str">
        <f>VLOOKUP(A292,'[1]BDD RH'!$A$9:$W$453,16,FALSE)</f>
        <v>Evercalf</v>
      </c>
      <c r="D292" s="7" t="str">
        <f>VLOOKUP(A292,'[1]BDD RH'!$A$9:$W$453,4,FALSE)</f>
        <v>t</v>
      </c>
      <c r="E292" s="7" t="str">
        <f>VLOOKUP(A292,'[1]BDD RH'!$A$9:$W$453,3,FALSE)</f>
        <v>F</v>
      </c>
      <c r="F292" s="7">
        <f>DATEDIF((VLOOKUP(A292,'[1]BDD RH'!$A$2:$W$485,7,FALSE)),L292,"y")</f>
        <v>31</v>
      </c>
      <c r="G292" s="7" t="str">
        <f>IF(F292&lt;=20,"&lt;=20",IF(F292&lt;=30,"21/30",IF(F292&lt;=40,"31/40",IF(F292&lt;=50,"41/50",IF(F292&lt;=60,"51/60",IF(F292&gt;60,"61 et plus",FALSE))))))</f>
        <v>31/40</v>
      </c>
      <c r="H292" s="7">
        <f>DATEDIF((VLOOKUP(A292,'[1]BDD RH'!$A$2:$W$485,11,FALSE)),L292,"y")</f>
        <v>3</v>
      </c>
      <c r="I292" s="7" t="str">
        <f>IF(H292&lt;2,"&lt;2",IF(H292&lt;6,"2/5",IF(H292&lt;11,"6/10",IF(H292&lt;16,"11/15",IF(H292&lt;21,"16/20",IF(H292&lt;26,"21/25",IF(H292&gt;25,"26 et plus",FALSE)))))))</f>
        <v>2/5</v>
      </c>
      <c r="J292" s="1" t="s">
        <v>69</v>
      </c>
      <c r="K292" s="1">
        <f>IF($N$19:$N$585&lt;=3,1,IF($N$19:$N$585&lt;=6,2,IF($N$19:$N$585&lt;=9,3,IF($N$19:$N$585&gt;9,4,FALSE))))</f>
        <v>1</v>
      </c>
      <c r="L292" s="4">
        <v>42395</v>
      </c>
      <c r="M292" s="4">
        <v>42396</v>
      </c>
      <c r="N292" s="7">
        <f>MONTH(L292)</f>
        <v>1</v>
      </c>
      <c r="O292" s="7">
        <f>MONTH(M292)</f>
        <v>1</v>
      </c>
      <c r="P292" s="7">
        <f>IF(O292-N292=0,NETWORKDAYS(L292,M292,[1]Congés!$D$2:$D$26),NETWORKDAYS(L292,EOMONTH(L292,0),[1]Congés!$D$2:$D$26))</f>
        <v>2</v>
      </c>
      <c r="Q292" s="7">
        <f>IF(O292-N292=0,0,IF(O292-N292=1,NETWORKDAYS(L292,M292,[1]Congés!$D$2:$D$160)-P292,IF(O292-N292=2,NETWORKDAYS(L292,EOMONTH(L292,1),[1]Congés!$D$2:$D$160)-P292,IF(O292-N292=3,NETWORKDAYS(L292,EOMONTH(L292,1),[1]Congés!$D$2:$D$160)-P292))))</f>
        <v>0</v>
      </c>
      <c r="R292" s="7">
        <f>IF(O292-N292&lt;2,0,IF(O292-N292=2,NETWORKDAYS(L292,M292,[1]Congés!$D$2:$D$160)-Q292-P292,IF(O292-N292=3,NETWORKDAYS(L292,EOMONTH(L292,2),[1]Congés!$D$2:$D$160)-Q292-P292)))</f>
        <v>0</v>
      </c>
      <c r="S292" s="7">
        <f>IF(O292-N292&lt;3,0,NETWORKDAYS(L292,M292,[1]Congés!$D$2:$D$160)-R292-Q292-P292)</f>
        <v>0</v>
      </c>
      <c r="T292" s="7">
        <f>NETWORKDAYS(L292,M292,[1]Congés!C$2:C$160)</f>
        <v>2</v>
      </c>
      <c r="U292" t="s">
        <v>1</v>
      </c>
      <c r="W292" s="6" t="str">
        <f>IF(T292&lt;3,"1) 1 à 2 jours",IF(T292&lt;5,"2) 3 à 4 jours",IF(T292=5,"3) 5 jours",IF(T292&lt;=10,"4) 6 à 10 jours",IF(T292&gt;10,"5) plus de 10 jours")))))</f>
        <v>1) 1 à 2 jours</v>
      </c>
      <c r="X292" t="s">
        <v>0</v>
      </c>
      <c r="Z292" s="6">
        <f>M292-L292+1</f>
        <v>2</v>
      </c>
    </row>
    <row r="293" spans="1:26" x14ac:dyDescent="0.3">
      <c r="A293" s="1">
        <v>1121</v>
      </c>
      <c r="B293" s="8"/>
      <c r="C293" s="7" t="str">
        <f>VLOOKUP(A293,'[1]BDD RH'!$A$9:$W$453,16,FALSE)</f>
        <v>Iris</v>
      </c>
      <c r="D293" s="7" t="str">
        <f>VLOOKUP(A293,'[1]BDD RH'!$A$9:$W$453,4,FALSE)</f>
        <v>c</v>
      </c>
      <c r="E293" s="7" t="str">
        <f>VLOOKUP(A293,'[1]BDD RH'!$A$9:$W$453,3,FALSE)</f>
        <v>H</v>
      </c>
      <c r="F293" s="7">
        <f>DATEDIF((VLOOKUP(A293,'[1]BDD RH'!$A$2:$W$485,7,FALSE)),L293,"y")</f>
        <v>45</v>
      </c>
      <c r="G293" s="7" t="str">
        <f>IF(F293&lt;=20,"&lt;=20",IF(F293&lt;=30,"21/30",IF(F293&lt;=40,"31/40",IF(F293&lt;=50,"41/50",IF(F293&lt;=60,"51/60",IF(F293&gt;60,"61 et plus",FALSE))))))</f>
        <v>41/50</v>
      </c>
      <c r="H293" s="7">
        <f>DATEDIF((VLOOKUP(A293,'[1]BDD RH'!$A$2:$W$485,11,FALSE)),L293,"y")</f>
        <v>26</v>
      </c>
      <c r="I293" s="7" t="str">
        <f>IF(H293&lt;2,"&lt;2",IF(H293&lt;6,"2/5",IF(H293&lt;11,"6/10",IF(H293&lt;16,"11/15",IF(H293&lt;21,"16/20",IF(H293&lt;26,"21/25",IF(H293&gt;25,"26 et plus",FALSE)))))))</f>
        <v>26 et plus</v>
      </c>
      <c r="J293" s="1" t="s">
        <v>68</v>
      </c>
      <c r="K293" s="1">
        <f>IF($N$19:$N$585&lt;=3,1,IF($N$19:$N$585&lt;=6,2,IF($N$19:$N$585&lt;=9,3,IF($N$19:$N$585&gt;9,4,FALSE))))</f>
        <v>1</v>
      </c>
      <c r="L293" s="4">
        <v>42394</v>
      </c>
      <c r="M293" s="4">
        <v>42396</v>
      </c>
      <c r="N293" s="7">
        <f>MONTH(L293)</f>
        <v>1</v>
      </c>
      <c r="O293" s="7">
        <f>MONTH(M293)</f>
        <v>1</v>
      </c>
      <c r="P293" s="7">
        <f>IF(O293-N293=0,NETWORKDAYS(L293,M293,[1]Congés!$D$2:$D$26),NETWORKDAYS(L293,EOMONTH(L293,0),[1]Congés!$D$2:$D$26))</f>
        <v>3</v>
      </c>
      <c r="Q293" s="7">
        <f>IF(O293-N293=0,0,IF(O293-N293=1,NETWORKDAYS(L293,M293,[1]Congés!$D$2:$D$160)-P293,IF(O293-N293=2,NETWORKDAYS(L293,EOMONTH(L293,1),[1]Congés!$D$2:$D$160)-P293,IF(O293-N293=3,NETWORKDAYS(L293,EOMONTH(L293,1),[1]Congés!$D$2:$D$160)-P293))))</f>
        <v>0</v>
      </c>
      <c r="R293" s="7">
        <f>IF(O293-N293&lt;2,0,IF(O293-N293=2,NETWORKDAYS(L293,M293,[1]Congés!$D$2:$D$160)-Q293-P293,IF(O293-N293=3,NETWORKDAYS(L293,EOMONTH(L293,2),[1]Congés!$D$2:$D$160)-Q293-P293)))</f>
        <v>0</v>
      </c>
      <c r="S293" s="7">
        <f>IF(O293-N293&lt;3,0,NETWORKDAYS(L293,M293,[1]Congés!$D$2:$D$160)-R293-Q293-P293)</f>
        <v>0</v>
      </c>
      <c r="T293" s="7">
        <f>NETWORKDAYS(L293,M293,[1]Congés!C$2:C$160)</f>
        <v>3</v>
      </c>
      <c r="U293" t="s">
        <v>1</v>
      </c>
      <c r="V293" s="2">
        <v>42395</v>
      </c>
      <c r="W293" s="6" t="str">
        <f>IF(T293&lt;3,"1) 1 à 2 jours",IF(T293&lt;5,"2) 3 à 4 jours",IF(T293=5,"3) 5 jours",IF(T293&lt;=10,"4) 6 à 10 jours",IF(T293&gt;10,"5) plus de 10 jours")))))</f>
        <v>2) 3 à 4 jours</v>
      </c>
      <c r="X293" t="s">
        <v>10</v>
      </c>
      <c r="Z293" s="6">
        <f>M293-L293+1</f>
        <v>3</v>
      </c>
    </row>
    <row r="294" spans="1:26" x14ac:dyDescent="0.3">
      <c r="A294" s="1">
        <v>1121</v>
      </c>
      <c r="B294" s="8"/>
      <c r="C294" s="7" t="str">
        <f>VLOOKUP(A294,'[1]BDD RH'!$A$9:$W$453,16,FALSE)</f>
        <v>Iris</v>
      </c>
      <c r="D294" s="7" t="str">
        <f>VLOOKUP(A294,'[1]BDD RH'!$A$9:$W$453,4,FALSE)</f>
        <v>c</v>
      </c>
      <c r="E294" s="7" t="str">
        <f>VLOOKUP(A294,'[1]BDD RH'!$A$9:$W$453,3,FALSE)</f>
        <v>H</v>
      </c>
      <c r="F294" s="7">
        <f>DATEDIF((VLOOKUP(A294,'[1]BDD RH'!$A$2:$W$485,7,FALSE)),L294,"y")</f>
        <v>45</v>
      </c>
      <c r="G294" s="7" t="str">
        <f>IF(F294&lt;=20,"&lt;=20",IF(F294&lt;=30,"21/30",IF(F294&lt;=40,"31/40",IF(F294&lt;=50,"41/50",IF(F294&lt;=60,"51/60",IF(F294&gt;60,"61 et plus",FALSE))))))</f>
        <v>41/50</v>
      </c>
      <c r="H294" s="7">
        <f>DATEDIF((VLOOKUP(A294,'[1]BDD RH'!$A$2:$W$485,11,FALSE)),L294,"y")</f>
        <v>26</v>
      </c>
      <c r="I294" s="7" t="str">
        <f>IF(H294&lt;2,"&lt;2",IF(H294&lt;6,"2/5",IF(H294&lt;11,"6/10",IF(H294&lt;16,"11/15",IF(H294&lt;21,"16/20",IF(H294&lt;26,"21/25",IF(H294&gt;25,"26 et plus",FALSE)))))))</f>
        <v>26 et plus</v>
      </c>
      <c r="J294" s="1" t="s">
        <v>68</v>
      </c>
      <c r="K294" s="1">
        <f>IF($N$19:$N$585&lt;=3,1,IF($N$19:$N$585&lt;=6,2,IF($N$19:$N$585&lt;=9,3,IF($N$19:$N$585&gt;9,4,FALSE))))</f>
        <v>1</v>
      </c>
      <c r="L294" s="4">
        <v>42397</v>
      </c>
      <c r="M294" s="4">
        <v>42398</v>
      </c>
      <c r="N294" s="7">
        <f>MONTH(L294)</f>
        <v>1</v>
      </c>
      <c r="O294" s="7">
        <f>MONTH(M294)</f>
        <v>1</v>
      </c>
      <c r="P294" s="7">
        <f>IF(O294-N294=0,NETWORKDAYS(L294,M294,[1]Congés!$D$2:$D$26),NETWORKDAYS(L294,EOMONTH(L294,0),[1]Congés!$D$2:$D$26))</f>
        <v>2</v>
      </c>
      <c r="Q294" s="7">
        <f>IF(O294-N294=0,0,IF(O294-N294=1,NETWORKDAYS(L294,M294,[1]Congés!$D$2:$D$160)-P294,IF(O294-N294=2,NETWORKDAYS(L294,EOMONTH(L294,1),[1]Congés!$D$2:$D$160)-P294,IF(O294-N294=3,NETWORKDAYS(L294,EOMONTH(L294,1),[1]Congés!$D$2:$D$160)-P294))))</f>
        <v>0</v>
      </c>
      <c r="R294" s="7">
        <f>IF(O294-N294&lt;2,0,IF(O294-N294=2,NETWORKDAYS(L294,M294,[1]Congés!$D$2:$D$160)-Q294-P294,IF(O294-N294=3,NETWORKDAYS(L294,EOMONTH(L294,2),[1]Congés!$D$2:$D$160)-Q294-P294)))</f>
        <v>0</v>
      </c>
      <c r="S294" s="7">
        <f>IF(O294-N294&lt;3,0,NETWORKDAYS(L294,M294,[1]Congés!$D$2:$D$160)-R294-Q294-P294)</f>
        <v>0</v>
      </c>
      <c r="T294" s="7">
        <f>NETWORKDAYS(L294,M294,[1]Congés!C$2:C$160)</f>
        <v>2</v>
      </c>
      <c r="U294" t="s">
        <v>1</v>
      </c>
      <c r="V294" s="2">
        <v>42395</v>
      </c>
      <c r="W294" s="6" t="str">
        <f>IF(T294&lt;3,"1) 1 à 2 jours",IF(T294&lt;5,"2) 3 à 4 jours",IF(T294=5,"3) 5 jours",IF(T294&lt;=10,"4) 6 à 10 jours",IF(T294&gt;10,"5) plus de 10 jours")))))</f>
        <v>1) 1 à 2 jours</v>
      </c>
      <c r="X294" t="s">
        <v>10</v>
      </c>
      <c r="Z294" s="6">
        <f>M294-L294+1</f>
        <v>2</v>
      </c>
    </row>
    <row r="295" spans="1:26" x14ac:dyDescent="0.3">
      <c r="A295" s="1">
        <v>1121</v>
      </c>
      <c r="B295" s="8"/>
      <c r="C295" s="7" t="str">
        <f>VLOOKUP(A295,'[1]BDD RH'!$A$9:$W$453,16,FALSE)</f>
        <v>Iris</v>
      </c>
      <c r="D295" s="7" t="str">
        <f>VLOOKUP(A295,'[1]BDD RH'!$A$9:$W$453,4,FALSE)</f>
        <v>c</v>
      </c>
      <c r="E295" s="7" t="str">
        <f>VLOOKUP(A295,'[1]BDD RH'!$A$9:$W$453,3,FALSE)</f>
        <v>H</v>
      </c>
      <c r="F295" s="7">
        <f>DATEDIF((VLOOKUP(A295,'[1]BDD RH'!$A$2:$W$485,7,FALSE)),L295,"y")</f>
        <v>45</v>
      </c>
      <c r="G295" s="7" t="str">
        <f>IF(F295&lt;=20,"&lt;=20",IF(F295&lt;=30,"21/30",IF(F295&lt;=40,"31/40",IF(F295&lt;=50,"41/50",IF(F295&lt;=60,"51/60",IF(F295&gt;60,"61 et plus",FALSE))))))</f>
        <v>41/50</v>
      </c>
      <c r="H295" s="7">
        <f>DATEDIF((VLOOKUP(A295,'[1]BDD RH'!$A$2:$W$485,11,FALSE)),L295,"y")</f>
        <v>26</v>
      </c>
      <c r="I295" s="7" t="str">
        <f>IF(H295&lt;2,"&lt;2",IF(H295&lt;6,"2/5",IF(H295&lt;11,"6/10",IF(H295&lt;16,"11/15",IF(H295&lt;21,"16/20",IF(H295&lt;26,"21/25",IF(H295&gt;25,"26 et plus",FALSE)))))))</f>
        <v>26 et plus</v>
      </c>
      <c r="J295" s="1" t="s">
        <v>68</v>
      </c>
      <c r="K295" s="1">
        <f>IF($N$19:$N$585&lt;=3,1,IF($N$19:$N$585&lt;=6,2,IF($N$19:$N$585&lt;=9,3,IF($N$19:$N$585&gt;9,4,FALSE))))</f>
        <v>1</v>
      </c>
      <c r="L295" s="4">
        <v>42401</v>
      </c>
      <c r="M295" s="4">
        <v>42403</v>
      </c>
      <c r="N295" s="7">
        <f>MONTH(L295)</f>
        <v>2</v>
      </c>
      <c r="O295" s="7">
        <f>MONTH(M295)</f>
        <v>2</v>
      </c>
      <c r="P295" s="7">
        <f>IF(O295-N295=0,NETWORKDAYS(L295,M295,[1]Congés!$D$2:$D$26),NETWORKDAYS(L295,EOMONTH(L295,0),[1]Congés!$D$2:$D$26))</f>
        <v>3</v>
      </c>
      <c r="Q295" s="7">
        <f>IF(O295-N295=0,0,IF(O295-N295=1,NETWORKDAYS(L295,M295,[1]Congés!$D$2:$D$160)-P295,IF(O295-N295=2,NETWORKDAYS(L295,EOMONTH(L295,1),[1]Congés!$D$2:$D$160)-P295,IF(O295-N295=3,NETWORKDAYS(L295,EOMONTH(L295,1),[1]Congés!$D$2:$D$160)-P295))))</f>
        <v>0</v>
      </c>
      <c r="R295" s="7">
        <f>IF(O295-N295&lt;2,0,IF(O295-N295=2,NETWORKDAYS(L295,M295,[1]Congés!$D$2:$D$160)-Q295-P295,IF(O295-N295=3,NETWORKDAYS(L295,EOMONTH(L295,2),[1]Congés!$D$2:$D$160)-Q295-P295)))</f>
        <v>0</v>
      </c>
      <c r="S295" s="7">
        <f>IF(O295-N295&lt;3,0,NETWORKDAYS(L295,M295,[1]Congés!$D$2:$D$160)-R295-Q295-P295)</f>
        <v>0</v>
      </c>
      <c r="T295" s="7">
        <f>NETWORKDAYS(L295,M295,[1]Congés!C$2:C$160)</f>
        <v>3</v>
      </c>
      <c r="U295" t="s">
        <v>1</v>
      </c>
      <c r="V295" s="2">
        <v>42395</v>
      </c>
      <c r="W295" s="6" t="str">
        <f>IF(T295&lt;3,"1) 1 à 2 jours",IF(T295&lt;5,"2) 3 à 4 jours",IF(T295=5,"3) 5 jours",IF(T295&lt;=10,"4) 6 à 10 jours",IF(T295&gt;10,"5) plus de 10 jours")))))</f>
        <v>2) 3 à 4 jours</v>
      </c>
      <c r="X295" t="s">
        <v>0</v>
      </c>
      <c r="Z295" s="6">
        <f>M295-L295+1</f>
        <v>3</v>
      </c>
    </row>
    <row r="296" spans="1:26" x14ac:dyDescent="0.3">
      <c r="A296" s="1">
        <v>1121</v>
      </c>
      <c r="B296" s="8"/>
      <c r="C296" s="7" t="str">
        <f>VLOOKUP(A296,'[1]BDD RH'!$A$9:$W$453,16,FALSE)</f>
        <v>Iris</v>
      </c>
      <c r="D296" s="7" t="str">
        <f>VLOOKUP(A296,'[1]BDD RH'!$A$9:$W$453,4,FALSE)</f>
        <v>c</v>
      </c>
      <c r="E296" s="7" t="str">
        <f>VLOOKUP(A296,'[1]BDD RH'!$A$9:$W$453,3,FALSE)</f>
        <v>H</v>
      </c>
      <c r="F296" s="7">
        <f>DATEDIF((VLOOKUP(A296,'[1]BDD RH'!$A$2:$W$485,7,FALSE)),L296,"y")</f>
        <v>45</v>
      </c>
      <c r="G296" s="7" t="str">
        <f>IF(F296&lt;=20,"&lt;=20",IF(F296&lt;=30,"21/30",IF(F296&lt;=40,"31/40",IF(F296&lt;=50,"41/50",IF(F296&lt;=60,"51/60",IF(F296&gt;60,"61 et plus",FALSE))))))</f>
        <v>41/50</v>
      </c>
      <c r="H296" s="7">
        <f>DATEDIF((VLOOKUP(A296,'[1]BDD RH'!$A$2:$W$485,11,FALSE)),L296,"y")</f>
        <v>26</v>
      </c>
      <c r="I296" s="7" t="str">
        <f>IF(H296&lt;2,"&lt;2",IF(H296&lt;6,"2/5",IF(H296&lt;11,"6/10",IF(H296&lt;16,"11/15",IF(H296&lt;21,"16/20",IF(H296&lt;26,"21/25",IF(H296&gt;25,"26 et plus",FALSE)))))))</f>
        <v>26 et plus</v>
      </c>
      <c r="J296" s="1" t="s">
        <v>67</v>
      </c>
      <c r="K296" s="1">
        <f>IF($N$19:$N$585&lt;=3,1,IF($N$19:$N$585&lt;=6,2,IF($N$19:$N$585&lt;=9,3,IF($N$19:$N$585&gt;9,4,FALSE))))</f>
        <v>1</v>
      </c>
      <c r="L296" s="4">
        <v>42417</v>
      </c>
      <c r="M296" s="4">
        <v>42419</v>
      </c>
      <c r="N296" s="7">
        <f>MONTH(L296)</f>
        <v>2</v>
      </c>
      <c r="O296" s="7">
        <f>MONTH(M296)</f>
        <v>2</v>
      </c>
      <c r="P296" s="7">
        <f>IF(O296-N296=0,NETWORKDAYS(L296,M296,[1]Congés!$D$2:$D$26),NETWORKDAYS(L296,EOMONTH(L296,0),[1]Congés!$D$2:$D$26))</f>
        <v>3</v>
      </c>
      <c r="Q296" s="7">
        <f>IF(O296-N296=0,0,IF(O296-N296=1,NETWORKDAYS(L296,M296,[1]Congés!$D$2:$D$160)-P296,IF(O296-N296=2,NETWORKDAYS(L296,EOMONTH(L296,1),[1]Congés!$D$2:$D$160)-P296,IF(O296-N296=3,NETWORKDAYS(L296,EOMONTH(L296,1),[1]Congés!$D$2:$D$160)-P296))))</f>
        <v>0</v>
      </c>
      <c r="R296" s="7">
        <f>IF(O296-N296&lt;2,0,IF(O296-N296=2,NETWORKDAYS(L296,M296,[1]Congés!$D$2:$D$160)-Q296-P296,IF(O296-N296=3,NETWORKDAYS(L296,EOMONTH(L296,2),[1]Congés!$D$2:$D$160)-Q296-P296)))</f>
        <v>0</v>
      </c>
      <c r="S296" s="7">
        <f>IF(O296-N296&lt;3,0,NETWORKDAYS(L296,M296,[1]Congés!$D$2:$D$160)-R296-Q296-P296)</f>
        <v>0</v>
      </c>
      <c r="T296" s="7">
        <f>NETWORKDAYS(L296,M296,[1]Congés!C$2:C$160)</f>
        <v>3</v>
      </c>
      <c r="U296" t="s">
        <v>1</v>
      </c>
      <c r="W296" s="6" t="str">
        <f>IF(T296&lt;3,"1) 1 à 2 jours",IF(T296&lt;5,"2) 3 à 4 jours",IF(T296=5,"3) 5 jours",IF(T296&lt;=10,"4) 6 à 10 jours",IF(T296&gt;10,"5) plus de 10 jours")))))</f>
        <v>2) 3 à 4 jours</v>
      </c>
      <c r="X296" t="s">
        <v>0</v>
      </c>
      <c r="Z296" s="6">
        <f>M296-L296+1</f>
        <v>3</v>
      </c>
    </row>
    <row r="297" spans="1:26" x14ac:dyDescent="0.3">
      <c r="A297" s="1">
        <v>19773</v>
      </c>
      <c r="B297" s="8"/>
      <c r="C297" s="7" t="str">
        <f>VLOOKUP(A297,'[1]BDD RH'!$A$9:$W$453,16,FALSE)</f>
        <v>Saphir</v>
      </c>
      <c r="D297" s="7" t="str">
        <f>VLOOKUP(A297,'[1]BDD RH'!$A$9:$W$453,4,FALSE)</f>
        <v>c</v>
      </c>
      <c r="E297" s="7" t="str">
        <f>VLOOKUP(A297,'[1]BDD RH'!$A$9:$W$453,3,FALSE)</f>
        <v>F</v>
      </c>
      <c r="F297" s="7">
        <f>DATEDIF((VLOOKUP(A297,'[1]BDD RH'!$A$2:$W$485,7,FALSE)),L297,"y")</f>
        <v>60</v>
      </c>
      <c r="G297" s="7" t="str">
        <f>IF(F297&lt;=20,"&lt;=20",IF(F297&lt;=30,"21/30",IF(F297&lt;=40,"31/40",IF(F297&lt;=50,"41/50",IF(F297&lt;=60,"51/60",IF(F297&gt;60,"61 et plus",FALSE))))))</f>
        <v>51/60</v>
      </c>
      <c r="H297" s="7">
        <f>DATEDIF((VLOOKUP(A297,'[1]BDD RH'!$A$2:$W$485,11,FALSE)),L297,"y")</f>
        <v>27</v>
      </c>
      <c r="I297" s="7" t="str">
        <f>IF(H297&lt;2,"&lt;2",IF(H297&lt;6,"2/5",IF(H297&lt;11,"6/10",IF(H297&lt;16,"11/15",IF(H297&lt;21,"16/20",IF(H297&lt;26,"21/25",IF(H297&gt;25,"26 et plus",FALSE)))))))</f>
        <v>26 et plus</v>
      </c>
      <c r="J297" s="1" t="s">
        <v>65</v>
      </c>
      <c r="K297" s="1">
        <f>IF($N$19:$N$585&lt;=3,1,IF($N$19:$N$585&lt;=6,2,IF($N$19:$N$585&lt;=9,3,IF($N$19:$N$585&gt;9,4,FALSE))))</f>
        <v>1</v>
      </c>
      <c r="L297" s="4">
        <v>42370</v>
      </c>
      <c r="M297" s="4">
        <v>42460</v>
      </c>
      <c r="N297" s="7">
        <f>MONTH(L297)</f>
        <v>1</v>
      </c>
      <c r="O297" s="7">
        <f>MONTH(M297)</f>
        <v>3</v>
      </c>
      <c r="P297" s="7">
        <f>IF(O297-N297=0,NETWORKDAYS(L297,M297,[1]Congés!$D$2:$D$26),NETWORKDAYS(L297,EOMONTH(L297,0),[1]Congés!$D$2:$D$26))</f>
        <v>21</v>
      </c>
      <c r="Q297" s="7">
        <f>IF(O297-N297=0,0,IF(O297-N297=1,NETWORKDAYS(L297,M297,[1]Congés!$D$2:$D$160)-P297,IF(O297-N297=2,NETWORKDAYS(L297,EOMONTH(L297,1),[1]Congés!$D$2:$D$160)-P297,IF(O297-N297=3,NETWORKDAYS(L297,EOMONTH(L297,1),[1]Congés!$D$2:$D$160)-P297))))</f>
        <v>21</v>
      </c>
      <c r="R297" s="7">
        <f>IF(O297-N297&lt;2,0,IF(O297-N297=2,NETWORKDAYS(L297,M297,[1]Congés!$D$2:$D$160)-Q297-P297,IF(O297-N297=3,NETWORKDAYS(L297,EOMONTH(L297,2),[1]Congés!$D$2:$D$160)-Q297-P297)))</f>
        <v>23</v>
      </c>
      <c r="S297" s="7">
        <f>IF(O297-N297&lt;3,0,NETWORKDAYS(L297,M297,[1]Congés!$D$2:$D$160)-R297-Q297-P297)</f>
        <v>0</v>
      </c>
      <c r="T297" s="7">
        <f>NETWORKDAYS(L297,M297,[1]Congés!C$2:C$160)</f>
        <v>63</v>
      </c>
      <c r="U297" t="s">
        <v>64</v>
      </c>
      <c r="V297" s="2">
        <v>41918</v>
      </c>
      <c r="W297" s="6" t="str">
        <f>IF(T297&lt;3,"1) 1 à 2 jours",IF(T297&lt;5,"2) 3 à 4 jours",IF(T297=5,"3) 5 jours",IF(T297&lt;=10,"4) 6 à 10 jours",IF(T297&gt;10,"5) plus de 10 jours")))))</f>
        <v>5) plus de 10 jours</v>
      </c>
      <c r="X297" t="s">
        <v>66</v>
      </c>
      <c r="Z297" s="6">
        <f>M297-L297+1</f>
        <v>91</v>
      </c>
    </row>
    <row r="298" spans="1:26" x14ac:dyDescent="0.3">
      <c r="A298" s="1">
        <v>19773</v>
      </c>
      <c r="B298" s="8"/>
      <c r="C298" s="7" t="str">
        <f>VLOOKUP(A298,'[1]BDD RH'!$A$9:$W$453,16,FALSE)</f>
        <v>Saphir</v>
      </c>
      <c r="D298" s="7" t="str">
        <f>VLOOKUP(A298,'[1]BDD RH'!$A$9:$W$453,4,FALSE)</f>
        <v>c</v>
      </c>
      <c r="E298" s="7" t="str">
        <f>VLOOKUP(A298,'[1]BDD RH'!$A$9:$W$453,3,FALSE)</f>
        <v>F</v>
      </c>
      <c r="F298" s="7">
        <f>DATEDIF((VLOOKUP(A298,'[1]BDD RH'!$A$2:$W$485,7,FALSE)),L298,"y")</f>
        <v>60</v>
      </c>
      <c r="G298" s="7" t="str">
        <f>IF(F298&lt;=20,"&lt;=20",IF(F298&lt;=30,"21/30",IF(F298&lt;=40,"31/40",IF(F298&lt;=50,"41/50",IF(F298&lt;=60,"51/60",IF(F298&gt;60,"61 et plus",FALSE))))))</f>
        <v>51/60</v>
      </c>
      <c r="H298" s="7">
        <f>DATEDIF((VLOOKUP(A298,'[1]BDD RH'!$A$2:$W$485,11,FALSE)),L298,"y")</f>
        <v>27</v>
      </c>
      <c r="I298" s="7" t="str">
        <f>IF(H298&lt;2,"&lt;2",IF(H298&lt;6,"2/5",IF(H298&lt;11,"6/10",IF(H298&lt;16,"11/15",IF(H298&lt;21,"16/20",IF(H298&lt;26,"21/25",IF(H298&gt;25,"26 et plus",FALSE)))))))</f>
        <v>26 et plus</v>
      </c>
      <c r="J298" s="1" t="s">
        <v>65</v>
      </c>
      <c r="K298" s="1">
        <f>IF($N$19:$N$585&lt;=3,1,IF($N$19:$N$585&lt;=6,2,IF($N$19:$N$585&lt;=9,3,IF($N$19:$N$585&gt;9,4,FALSE))))</f>
        <v>2</v>
      </c>
      <c r="L298" s="4">
        <v>42461</v>
      </c>
      <c r="M298" s="4">
        <v>42551</v>
      </c>
      <c r="N298" s="7">
        <f>MONTH(L298)</f>
        <v>4</v>
      </c>
      <c r="O298" s="7">
        <f>MONTH(M298)</f>
        <v>6</v>
      </c>
      <c r="P298" s="7">
        <f>IF(O298-N298=0,NETWORKDAYS(L298,M298,[1]Congés!$D$2:$D$26),NETWORKDAYS(L298,EOMONTH(L298,0),[1]Congés!$D$2:$D$26))</f>
        <v>21</v>
      </c>
      <c r="Q298" s="7">
        <f>IF(O298-N298=0,0,IF(O298-N298=1,NETWORKDAYS(L298,M298,[1]Congés!$D$2:$D$160)-P298,IF(O298-N298=2,NETWORKDAYS(L298,EOMONTH(L298,1),[1]Congés!$D$2:$D$160)-P298,IF(O298-N298=3,NETWORKDAYS(L298,EOMONTH(L298,1),[1]Congés!$D$2:$D$160)-P298))))</f>
        <v>22</v>
      </c>
      <c r="R298" s="7">
        <f>IF(O298-N298&lt;2,0,IF(O298-N298=2,NETWORKDAYS(L298,M298,[1]Congés!$D$2:$D$160)-Q298-P298,IF(O298-N298=3,NETWORKDAYS(L298,EOMONTH(L298,2),[1]Congés!$D$2:$D$160)-Q298-P298)))</f>
        <v>22</v>
      </c>
      <c r="S298" s="7">
        <f>IF(O298-N298&lt;3,0,NETWORKDAYS(L298,M298,[1]Congés!$D$2:$D$160)-R298-Q298-P298)</f>
        <v>0</v>
      </c>
      <c r="T298" s="7">
        <f>NETWORKDAYS(L298,M298,[1]Congés!C$2:C$160)</f>
        <v>62</v>
      </c>
      <c r="U298" t="s">
        <v>64</v>
      </c>
      <c r="V298" s="2">
        <v>41918</v>
      </c>
      <c r="W298" s="6" t="str">
        <f>IF(T298&lt;3,"1) 1 à 2 jours",IF(T298&lt;5,"2) 3 à 4 jours",IF(T298=5,"3) 5 jours",IF(T298&lt;=10,"4) 6 à 10 jours",IF(T298&gt;10,"5) plus de 10 jours")))))</f>
        <v>5) plus de 10 jours</v>
      </c>
      <c r="X298" t="s">
        <v>30</v>
      </c>
      <c r="Z298" s="6">
        <f>M298-L298+1</f>
        <v>91</v>
      </c>
    </row>
    <row r="299" spans="1:26" x14ac:dyDescent="0.3">
      <c r="A299" s="1">
        <v>16619</v>
      </c>
      <c r="B299" s="8"/>
      <c r="C299" s="7" t="str">
        <f>VLOOKUP(A299,'[1]BDD RH'!$A$9:$W$453,16,FALSE)</f>
        <v>Fjord</v>
      </c>
      <c r="D299" s="7" t="str">
        <f>VLOOKUP(A299,'[1]BDD RH'!$A$9:$W$453,4,FALSE)</f>
        <v>t</v>
      </c>
      <c r="E299" s="7" t="str">
        <f>VLOOKUP(A299,'[1]BDD RH'!$A$9:$W$453,3,FALSE)</f>
        <v>F</v>
      </c>
      <c r="F299" s="7">
        <f>DATEDIF((VLOOKUP(A299,'[1]BDD RH'!$A$2:$W$485,7,FALSE)),L299,"y")</f>
        <v>35</v>
      </c>
      <c r="G299" s="7" t="str">
        <f>IF(F299&lt;=20,"&lt;=20",IF(F299&lt;=30,"21/30",IF(F299&lt;=40,"31/40",IF(F299&lt;=50,"41/50",IF(F299&lt;=60,"51/60",IF(F299&gt;60,"61 et plus",FALSE))))))</f>
        <v>31/40</v>
      </c>
      <c r="H299" s="7">
        <f>DATEDIF((VLOOKUP(A299,'[1]BDD RH'!$A$2:$W$485,11,FALSE)),L299,"y")</f>
        <v>9</v>
      </c>
      <c r="I299" s="7" t="str">
        <f>IF(H299&lt;2,"&lt;2",IF(H299&lt;6,"2/5",IF(H299&lt;11,"6/10",IF(H299&lt;16,"11/15",IF(H299&lt;21,"16/20",IF(H299&lt;26,"21/25",IF(H299&gt;25,"26 et plus",FALSE)))))))</f>
        <v>6/10</v>
      </c>
      <c r="J299" s="1" t="s">
        <v>63</v>
      </c>
      <c r="K299" s="1">
        <f>IF($N$19:$N$585&lt;=3,1,IF($N$19:$N$585&lt;=6,2,IF($N$19:$N$585&lt;=9,3,IF($N$19:$N$585&gt;9,4,FALSE))))</f>
        <v>1</v>
      </c>
      <c r="L299" s="4">
        <v>42408</v>
      </c>
      <c r="M299" s="4">
        <v>42408</v>
      </c>
      <c r="N299" s="7">
        <f>MONTH(L299)</f>
        <v>2</v>
      </c>
      <c r="O299" s="7">
        <f>MONTH(M299)</f>
        <v>2</v>
      </c>
      <c r="P299" s="7">
        <f>IF(O299-N299=0,NETWORKDAYS(L299,M299,[1]Congés!$D$2:$D$26),NETWORKDAYS(L299,EOMONTH(L299,0),[1]Congés!$D$2:$D$26))</f>
        <v>1</v>
      </c>
      <c r="Q299" s="7">
        <f>IF(O299-N299=0,0,IF(O299-N299=1,NETWORKDAYS(L299,M299,[1]Congés!$D$2:$D$160)-P299,IF(O299-N299=2,NETWORKDAYS(L299,EOMONTH(L299,1),[1]Congés!$D$2:$D$160)-P299,IF(O299-N299=3,NETWORKDAYS(L299,EOMONTH(L299,1),[1]Congés!$D$2:$D$160)-P299))))</f>
        <v>0</v>
      </c>
      <c r="R299" s="7">
        <f>IF(O299-N299&lt;2,0,IF(O299-N299=2,NETWORKDAYS(L299,M299,[1]Congés!$D$2:$D$160)-Q299-P299,IF(O299-N299=3,NETWORKDAYS(L299,EOMONTH(L299,2),[1]Congés!$D$2:$D$160)-Q299-P299)))</f>
        <v>0</v>
      </c>
      <c r="S299" s="7">
        <f>IF(O299-N299&lt;3,0,NETWORKDAYS(L299,M299,[1]Congés!$D$2:$D$160)-R299-Q299-P299)</f>
        <v>0</v>
      </c>
      <c r="T299" s="7">
        <f>NETWORKDAYS(L299,M299,[1]Congés!C$2:C$160)</f>
        <v>1</v>
      </c>
      <c r="U299" t="s">
        <v>1</v>
      </c>
      <c r="V299" s="2">
        <v>42408</v>
      </c>
      <c r="W299" s="6" t="str">
        <f>IF(T299&lt;3,"1) 1 à 2 jours",IF(T299&lt;5,"2) 3 à 4 jours",IF(T299=5,"3) 5 jours",IF(T299&lt;=10,"4) 6 à 10 jours",IF(T299&gt;10,"5) plus de 10 jours")))))</f>
        <v>1) 1 à 2 jours</v>
      </c>
      <c r="X299" t="s">
        <v>10</v>
      </c>
      <c r="Z299" s="6">
        <f>M299-L299+1</f>
        <v>1</v>
      </c>
    </row>
    <row r="300" spans="1:26" x14ac:dyDescent="0.3">
      <c r="A300" s="1">
        <v>16619</v>
      </c>
      <c r="B300" s="8"/>
      <c r="C300" s="7" t="str">
        <f>VLOOKUP(A300,'[1]BDD RH'!$A$9:$W$453,16,FALSE)</f>
        <v>Fjord</v>
      </c>
      <c r="D300" s="7" t="str">
        <f>VLOOKUP(A300,'[1]BDD RH'!$A$9:$W$453,4,FALSE)</f>
        <v>t</v>
      </c>
      <c r="E300" s="7" t="str">
        <f>VLOOKUP(A300,'[1]BDD RH'!$A$9:$W$453,3,FALSE)</f>
        <v>F</v>
      </c>
      <c r="F300" s="7">
        <f>DATEDIF((VLOOKUP(A300,'[1]BDD RH'!$A$2:$W$485,7,FALSE)),L300,"y")</f>
        <v>35</v>
      </c>
      <c r="G300" s="7" t="str">
        <f>IF(F300&lt;=20,"&lt;=20",IF(F300&lt;=30,"21/30",IF(F300&lt;=40,"31/40",IF(F300&lt;=50,"41/50",IF(F300&lt;=60,"51/60",IF(F300&gt;60,"61 et plus",FALSE))))))</f>
        <v>31/40</v>
      </c>
      <c r="H300" s="7">
        <f>DATEDIF((VLOOKUP(A300,'[1]BDD RH'!$A$2:$W$485,11,FALSE)),L300,"y")</f>
        <v>9</v>
      </c>
      <c r="I300" s="7" t="str">
        <f>IF(H300&lt;2,"&lt;2",IF(H300&lt;6,"2/5",IF(H300&lt;11,"6/10",IF(H300&lt;16,"11/15",IF(H300&lt;21,"16/20",IF(H300&lt;26,"21/25",IF(H300&gt;25,"26 et plus",FALSE)))))))</f>
        <v>6/10</v>
      </c>
      <c r="J300" s="1" t="s">
        <v>63</v>
      </c>
      <c r="K300" s="1">
        <f>IF($N$19:$N$585&lt;=3,1,IF($N$19:$N$585&lt;=6,2,IF($N$19:$N$585&lt;=9,3,IF($N$19:$N$585&gt;9,4,FALSE))))</f>
        <v>1</v>
      </c>
      <c r="L300" s="4">
        <v>42409</v>
      </c>
      <c r="M300" s="4">
        <v>42409</v>
      </c>
      <c r="N300" s="7">
        <f>MONTH(L300)</f>
        <v>2</v>
      </c>
      <c r="O300" s="7">
        <f>MONTH(M300)</f>
        <v>2</v>
      </c>
      <c r="P300" s="7">
        <f>IF(O300-N300=0,NETWORKDAYS(L300,M300,[1]Congés!$D$2:$D$26),NETWORKDAYS(L300,EOMONTH(L300,0),[1]Congés!$D$2:$D$26))</f>
        <v>1</v>
      </c>
      <c r="Q300" s="7">
        <f>IF(O300-N300=0,0,IF(O300-N300=1,NETWORKDAYS(L300,M300,[1]Congés!$D$2:$D$160)-P300,IF(O300-N300=2,NETWORKDAYS(L300,EOMONTH(L300,1),[1]Congés!$D$2:$D$160)-P300,IF(O300-N300=3,NETWORKDAYS(L300,EOMONTH(L300,1),[1]Congés!$D$2:$D$160)-P300))))</f>
        <v>0</v>
      </c>
      <c r="R300" s="7">
        <f>IF(O300-N300&lt;2,0,IF(O300-N300=2,NETWORKDAYS(L300,M300,[1]Congés!$D$2:$D$160)-Q300-P300,IF(O300-N300=3,NETWORKDAYS(L300,EOMONTH(L300,2),[1]Congés!$D$2:$D$160)-Q300-P300)))</f>
        <v>0</v>
      </c>
      <c r="S300" s="7">
        <f>IF(O300-N300&lt;3,0,NETWORKDAYS(L300,M300,[1]Congés!$D$2:$D$160)-R300-Q300-P300)</f>
        <v>0</v>
      </c>
      <c r="T300" s="7">
        <f>NETWORKDAYS(L300,M300,[1]Congés!C$2:C$160)</f>
        <v>1</v>
      </c>
      <c r="U300" t="s">
        <v>1</v>
      </c>
      <c r="V300" s="2">
        <v>42408</v>
      </c>
      <c r="W300" s="6" t="str">
        <f>IF(T300&lt;3,"1) 1 à 2 jours",IF(T300&lt;5,"2) 3 à 4 jours",IF(T300=5,"3) 5 jours",IF(T300&lt;=10,"4) 6 à 10 jours",IF(T300&gt;10,"5) plus de 10 jours")))))</f>
        <v>1) 1 à 2 jours</v>
      </c>
      <c r="X300" t="s">
        <v>0</v>
      </c>
      <c r="Z300" s="6">
        <f>M300-L300+1</f>
        <v>1</v>
      </c>
    </row>
    <row r="301" spans="1:26" x14ac:dyDescent="0.3">
      <c r="A301" s="1">
        <v>15809</v>
      </c>
      <c r="B301" s="8"/>
      <c r="C301" s="7" t="str">
        <f>VLOOKUP(A301,'[1]BDD RH'!$A$9:$W$453,16,FALSE)</f>
        <v>Graphite</v>
      </c>
      <c r="D301" s="7" t="str">
        <f>VLOOKUP(A301,'[1]BDD RH'!$A$9:$W$453,4,FALSE)</f>
        <v>s</v>
      </c>
      <c r="E301" s="7" t="str">
        <f>VLOOKUP(A301,'[1]BDD RH'!$A$9:$W$453,3,FALSE)</f>
        <v>F</v>
      </c>
      <c r="F301" s="7">
        <f>DATEDIF((VLOOKUP(A301,'[1]BDD RH'!$A$2:$W$485,7,FALSE)),L301,"y")</f>
        <v>31</v>
      </c>
      <c r="G301" s="7" t="str">
        <f>IF(F301&lt;=20,"&lt;=20",IF(F301&lt;=30,"21/30",IF(F301&lt;=40,"31/40",IF(F301&lt;=50,"41/50",IF(F301&lt;=60,"51/60",IF(F301&gt;60,"61 et plus",FALSE))))))</f>
        <v>31/40</v>
      </c>
      <c r="H301" s="7">
        <f>DATEDIF((VLOOKUP(A301,'[1]BDD RH'!$A$2:$W$485,11,FALSE)),L301,"y")</f>
        <v>10</v>
      </c>
      <c r="I301" s="7" t="str">
        <f>IF(H301&lt;2,"&lt;2",IF(H301&lt;6,"2/5",IF(H301&lt;11,"6/10",IF(H301&lt;16,"11/15",IF(H301&lt;21,"16/20",IF(H301&lt;26,"21/25",IF(H301&gt;25,"26 et plus",FALSE)))))))</f>
        <v>6/10</v>
      </c>
      <c r="J301" s="1" t="s">
        <v>62</v>
      </c>
      <c r="K301" s="1">
        <f>IF($N$19:$N$585&lt;=3,1,IF($N$19:$N$585&lt;=6,2,IF($N$19:$N$585&lt;=9,3,IF($N$19:$N$585&gt;9,4,FALSE))))</f>
        <v>1</v>
      </c>
      <c r="L301" s="4">
        <v>42370</v>
      </c>
      <c r="M301" s="4">
        <v>42370</v>
      </c>
      <c r="N301" s="7">
        <f>MONTH(L301)</f>
        <v>1</v>
      </c>
      <c r="O301" s="7">
        <f>MONTH(M301)</f>
        <v>1</v>
      </c>
      <c r="P301" s="7">
        <f>IF(O301-N301=0,NETWORKDAYS(L301,M301,[1]Congés!$D$2:$D$26),NETWORKDAYS(L301,EOMONTH(L301,0),[1]Congés!$D$2:$D$26))</f>
        <v>1</v>
      </c>
      <c r="Q301" s="7">
        <f>IF(O301-N301=0,0,IF(O301-N301=1,NETWORKDAYS(L301,M301,[1]Congés!$D$2:$D$160)-P301,IF(O301-N301=2,NETWORKDAYS(L301,EOMONTH(L301,1),[1]Congés!$D$2:$D$160)-P301,IF(O301-N301=3,NETWORKDAYS(L301,EOMONTH(L301,1),[1]Congés!$D$2:$D$160)-P301))))</f>
        <v>0</v>
      </c>
      <c r="R301" s="7">
        <f>IF(O301-N301&lt;2,0,IF(O301-N301=2,NETWORKDAYS(L301,M301,[1]Congés!$D$2:$D$160)-Q301-P301,IF(O301-N301=3,NETWORKDAYS(L301,EOMONTH(L301,2),[1]Congés!$D$2:$D$160)-Q301-P301)))</f>
        <v>0</v>
      </c>
      <c r="S301" s="7">
        <f>IF(O301-N301&lt;3,0,NETWORKDAYS(L301,M301,[1]Congés!$D$2:$D$160)-R301-Q301-P301)</f>
        <v>0</v>
      </c>
      <c r="T301" s="7">
        <f>NETWORKDAYS(L301,M301,[1]Congés!C$2:C$160)</f>
        <v>0</v>
      </c>
      <c r="U301" t="s">
        <v>1</v>
      </c>
      <c r="V301" s="2">
        <v>42297</v>
      </c>
      <c r="W301" s="6" t="str">
        <f>IF(T301&lt;3,"1) 1 à 2 jours",IF(T301&lt;5,"2) 3 à 4 jours",IF(T301=5,"3) 5 jours",IF(T301&lt;=10,"4) 6 à 10 jours",IF(T301&gt;10,"5) plus de 10 jours")))))</f>
        <v>1) 1 à 2 jours</v>
      </c>
      <c r="X301" t="s">
        <v>10</v>
      </c>
      <c r="Z301" s="6">
        <f>M301-L301+1</f>
        <v>1</v>
      </c>
    </row>
    <row r="302" spans="1:26" x14ac:dyDescent="0.3">
      <c r="A302" s="1">
        <v>15809</v>
      </c>
      <c r="B302" s="8"/>
      <c r="C302" s="7" t="str">
        <f>VLOOKUP(A302,'[1]BDD RH'!$A$9:$W$453,16,FALSE)</f>
        <v>Graphite</v>
      </c>
      <c r="D302" s="7" t="str">
        <f>VLOOKUP(A302,'[1]BDD RH'!$A$9:$W$453,4,FALSE)</f>
        <v>s</v>
      </c>
      <c r="E302" s="7" t="str">
        <f>VLOOKUP(A302,'[1]BDD RH'!$A$9:$W$453,3,FALSE)</f>
        <v>F</v>
      </c>
      <c r="F302" s="7">
        <f>DATEDIF((VLOOKUP(A302,'[1]BDD RH'!$A$2:$W$485,7,FALSE)),L302,"y")</f>
        <v>31</v>
      </c>
      <c r="G302" s="7" t="str">
        <f>IF(F302&lt;=20,"&lt;=20",IF(F302&lt;=30,"21/30",IF(F302&lt;=40,"31/40",IF(F302&lt;=50,"41/50",IF(F302&lt;=60,"51/60",IF(F302&gt;60,"61 et plus",FALSE))))))</f>
        <v>31/40</v>
      </c>
      <c r="H302" s="7">
        <f>DATEDIF((VLOOKUP(A302,'[1]BDD RH'!$A$2:$W$485,11,FALSE)),L302,"y")</f>
        <v>10</v>
      </c>
      <c r="I302" s="7" t="str">
        <f>IF(H302&lt;2,"&lt;2",IF(H302&lt;6,"2/5",IF(H302&lt;11,"6/10",IF(H302&lt;16,"11/15",IF(H302&lt;21,"16/20",IF(H302&lt;26,"21/25",IF(H302&gt;25,"26 et plus",FALSE)))))))</f>
        <v>6/10</v>
      </c>
      <c r="J302" s="1" t="s">
        <v>62</v>
      </c>
      <c r="K302" s="1">
        <f>IF($N$19:$N$585&lt;=3,1,IF($N$19:$N$585&lt;=6,2,IF($N$19:$N$585&lt;=9,3,IF($N$19:$N$585&gt;9,4,FALSE))))</f>
        <v>1</v>
      </c>
      <c r="L302" s="4">
        <v>42371</v>
      </c>
      <c r="M302" s="4">
        <v>42384</v>
      </c>
      <c r="N302" s="7">
        <f>MONTH(L302)</f>
        <v>1</v>
      </c>
      <c r="O302" s="7">
        <f>MONTH(M302)</f>
        <v>1</v>
      </c>
      <c r="P302" s="7">
        <f>IF(O302-N302=0,NETWORKDAYS(L302,M302,[1]Congés!$D$2:$D$26),NETWORKDAYS(L302,EOMONTH(L302,0),[1]Congés!$D$2:$D$26))</f>
        <v>10</v>
      </c>
      <c r="Q302" s="7">
        <f>IF(O302-N302=0,0,IF(O302-N302=1,NETWORKDAYS(L302,M302,[1]Congés!$D$2:$D$160)-P302,IF(O302-N302=2,NETWORKDAYS(L302,EOMONTH(L302,1),[1]Congés!$D$2:$D$160)-P302,IF(O302-N302=3,NETWORKDAYS(L302,EOMONTH(L302,1),[1]Congés!$D$2:$D$160)-P302))))</f>
        <v>0</v>
      </c>
      <c r="R302" s="7">
        <f>IF(O302-N302&lt;2,0,IF(O302-N302=2,NETWORKDAYS(L302,M302,[1]Congés!$D$2:$D$160)-Q302-P302,IF(O302-N302=3,NETWORKDAYS(L302,EOMONTH(L302,2),[1]Congés!$D$2:$D$160)-Q302-P302)))</f>
        <v>0</v>
      </c>
      <c r="S302" s="7">
        <f>IF(O302-N302&lt;3,0,NETWORKDAYS(L302,M302,[1]Congés!$D$2:$D$160)-R302-Q302-P302)</f>
        <v>0</v>
      </c>
      <c r="T302" s="7">
        <f>NETWORKDAYS(L302,M302,[1]Congés!C$2:C$160)</f>
        <v>10</v>
      </c>
      <c r="U302" t="s">
        <v>1</v>
      </c>
      <c r="V302" s="2">
        <v>42663</v>
      </c>
      <c r="W302" s="6" t="str">
        <f>IF(T302&lt;3,"1) 1 à 2 jours",IF(T302&lt;5,"2) 3 à 4 jours",IF(T302=5,"3) 5 jours",IF(T302&lt;=10,"4) 6 à 10 jours",IF(T302&gt;10,"5) plus de 10 jours")))))</f>
        <v>4) 6 à 10 jours</v>
      </c>
      <c r="X302" t="s">
        <v>30</v>
      </c>
      <c r="Z302" s="6">
        <f>M302-L302+1</f>
        <v>14</v>
      </c>
    </row>
    <row r="303" spans="1:26" x14ac:dyDescent="0.3">
      <c r="A303" s="1">
        <v>19774</v>
      </c>
      <c r="B303" s="8"/>
      <c r="C303" s="7" t="str">
        <f>VLOOKUP(A303,'[1]BDD RH'!$A$9:$W$453,16,FALSE)</f>
        <v>Chamonix</v>
      </c>
      <c r="D303" s="7" t="str">
        <f>VLOOKUP(A303,'[1]BDD RH'!$A$9:$W$453,4,FALSE)</f>
        <v>t</v>
      </c>
      <c r="E303" s="7" t="str">
        <f>VLOOKUP(A303,'[1]BDD RH'!$A$9:$W$453,3,FALSE)</f>
        <v>H</v>
      </c>
      <c r="F303" s="7">
        <f>DATEDIF((VLOOKUP(A303,'[1]BDD RH'!$A$2:$W$485,7,FALSE)),L303,"y")</f>
        <v>54</v>
      </c>
      <c r="G303" s="7" t="str">
        <f>IF(F303&lt;=20,"&lt;=20",IF(F303&lt;=30,"21/30",IF(F303&lt;=40,"31/40",IF(F303&lt;=50,"41/50",IF(F303&lt;=60,"51/60",IF(F303&gt;60,"61 et plus",FALSE))))))</f>
        <v>51/60</v>
      </c>
      <c r="H303" s="7">
        <f>DATEDIF((VLOOKUP(A303,'[1]BDD RH'!$A$2:$W$485,11,FALSE)),L303,"y")</f>
        <v>9</v>
      </c>
      <c r="I303" s="7" t="str">
        <f>IF(H303&lt;2,"&lt;2",IF(H303&lt;6,"2/5",IF(H303&lt;11,"6/10",IF(H303&lt;16,"11/15",IF(H303&lt;21,"16/20",IF(H303&lt;26,"21/25",IF(H303&gt;25,"26 et plus",FALSE)))))))</f>
        <v>6/10</v>
      </c>
      <c r="J303" s="1" t="s">
        <v>61</v>
      </c>
      <c r="K303" s="1">
        <f>IF($N$19:$N$585&lt;=3,1,IF($N$19:$N$585&lt;=6,2,IF($N$19:$N$585&lt;=9,3,IF($N$19:$N$585&gt;9,4,FALSE))))</f>
        <v>2</v>
      </c>
      <c r="L303" s="4">
        <v>42487</v>
      </c>
      <c r="M303" s="4">
        <v>42487</v>
      </c>
      <c r="N303" s="7">
        <f>MONTH(L303)</f>
        <v>4</v>
      </c>
      <c r="O303" s="7">
        <f>MONTH(M303)</f>
        <v>4</v>
      </c>
      <c r="P303" s="7">
        <f>IF(O303-N303=0,NETWORKDAYS(L303,M303,[1]Congés!$D$2:$D$26),NETWORKDAYS(L303,EOMONTH(L303,0),[1]Congés!$D$2:$D$26))</f>
        <v>1</v>
      </c>
      <c r="Q303" s="7">
        <f>IF(O303-N303=0,0,IF(O303-N303=1,NETWORKDAYS(L303,M303,[1]Congés!$D$2:$D$160)-P303,IF(O303-N303=2,NETWORKDAYS(L303,EOMONTH(L303,1),[1]Congés!$D$2:$D$160)-P303,IF(O303-N303=3,NETWORKDAYS(L303,EOMONTH(L303,1),[1]Congés!$D$2:$D$160)-P303))))</f>
        <v>0</v>
      </c>
      <c r="R303" s="7">
        <f>IF(O303-N303&lt;2,0,IF(O303-N303=2,NETWORKDAYS(L303,M303,[1]Congés!$D$2:$D$160)-Q303-P303,IF(O303-N303=3,NETWORKDAYS(L303,EOMONTH(L303,2),[1]Congés!$D$2:$D$160)-Q303-P303)))</f>
        <v>0</v>
      </c>
      <c r="S303" s="7">
        <f>IF(O303-N303&lt;3,0,NETWORKDAYS(L303,M303,[1]Congés!$D$2:$D$160)-R303-Q303-P303)</f>
        <v>0</v>
      </c>
      <c r="T303" s="7">
        <f>NETWORKDAYS(L303,M303,[1]Congés!C$2:C$160)</f>
        <v>1</v>
      </c>
      <c r="U303" t="s">
        <v>1</v>
      </c>
      <c r="W303" s="6" t="str">
        <f>IF(T303&lt;3,"1) 1 à 2 jours",IF(T303&lt;5,"2) 3 à 4 jours",IF(T303=5,"3) 5 jours",IF(T303&lt;=10,"4) 6 à 10 jours",IF(T303&gt;10,"5) plus de 10 jours")))))</f>
        <v>1) 1 à 2 jours</v>
      </c>
      <c r="X303" t="s">
        <v>0</v>
      </c>
      <c r="Z303" s="6">
        <f>M303-L303+1</f>
        <v>1</v>
      </c>
    </row>
    <row r="304" spans="1:26" x14ac:dyDescent="0.3">
      <c r="A304" s="1">
        <v>10512</v>
      </c>
      <c r="B304" s="8"/>
      <c r="C304" s="7" t="str">
        <f>VLOOKUP(A304,'[1]BDD RH'!$A$9:$W$453,16,FALSE)</f>
        <v>Saphir</v>
      </c>
      <c r="D304" s="7" t="str">
        <f>VLOOKUP(A304,'[1]BDD RH'!$A$9:$W$453,4,FALSE)</f>
        <v>t</v>
      </c>
      <c r="E304" s="7" t="str">
        <f>VLOOKUP(A304,'[1]BDD RH'!$A$9:$W$453,3,FALSE)</f>
        <v>F</v>
      </c>
      <c r="F304" s="7">
        <f>DATEDIF((VLOOKUP(A304,'[1]BDD RH'!$A$2:$W$485,7,FALSE)),L304,"y")</f>
        <v>46</v>
      </c>
      <c r="G304" s="7" t="str">
        <f>IF(F304&lt;=20,"&lt;=20",IF(F304&lt;=30,"21/30",IF(F304&lt;=40,"31/40",IF(F304&lt;=50,"41/50",IF(F304&lt;=60,"51/60",IF(F304&gt;60,"61 et plus",FALSE))))))</f>
        <v>41/50</v>
      </c>
      <c r="H304" s="7">
        <f>DATEDIF((VLOOKUP(A304,'[1]BDD RH'!$A$2:$W$485,11,FALSE)),L304,"y")</f>
        <v>14</v>
      </c>
      <c r="I304" s="7" t="str">
        <f>IF(H304&lt;2,"&lt;2",IF(H304&lt;6,"2/5",IF(H304&lt;11,"6/10",IF(H304&lt;16,"11/15",IF(H304&lt;21,"16/20",IF(H304&lt;26,"21/25",IF(H304&gt;25,"26 et plus",FALSE)))))))</f>
        <v>11/15</v>
      </c>
      <c r="J304" s="1" t="s">
        <v>60</v>
      </c>
      <c r="K304" s="1">
        <f>IF($N$19:$N$585&lt;=3,1,IF($N$19:$N$585&lt;=6,2,IF($N$19:$N$585&lt;=9,3,IF($N$19:$N$585&gt;9,4,FALSE))))</f>
        <v>1</v>
      </c>
      <c r="L304" s="4">
        <v>42454</v>
      </c>
      <c r="M304" s="4">
        <v>42466</v>
      </c>
      <c r="N304" s="7">
        <f>MONTH(L304)</f>
        <v>3</v>
      </c>
      <c r="O304" s="7">
        <f>MONTH(M304)</f>
        <v>4</v>
      </c>
      <c r="P304" s="7">
        <f>IF(O304-N304=0,NETWORKDAYS(L304,M304,[1]Congés!$D$2:$D$26),NETWORKDAYS(L304,EOMONTH(L304,0),[1]Congés!$D$2:$D$26))</f>
        <v>5</v>
      </c>
      <c r="Q304" s="7">
        <f>IF(O304-N304=0,0,IF(O304-N304=1,NETWORKDAYS(L304,M304,[1]Congés!$D$2:$D$160)-P304,IF(O304-N304=2,NETWORKDAYS(L304,EOMONTH(L304,1),[1]Congés!$D$2:$D$160)-P304,IF(O304-N304=3,NETWORKDAYS(L304,EOMONTH(L304,1),[1]Congés!$D$2:$D$160)-P304))))</f>
        <v>4</v>
      </c>
      <c r="R304" s="7">
        <f>IF(O304-N304&lt;2,0,IF(O304-N304=2,NETWORKDAYS(L304,M304,[1]Congés!$D$2:$D$160)-Q304-P304,IF(O304-N304=3,NETWORKDAYS(L304,EOMONTH(L304,2),[1]Congés!$D$2:$D$160)-Q304-P304)))</f>
        <v>0</v>
      </c>
      <c r="S304" s="7">
        <f>IF(O304-N304&lt;3,0,NETWORKDAYS(L304,M304,[1]Congés!$D$2:$D$160)-R304-Q304-P304)</f>
        <v>0</v>
      </c>
      <c r="T304" s="7">
        <f>NETWORKDAYS(L304,M304,[1]Congés!C$2:C$160)</f>
        <v>8</v>
      </c>
      <c r="U304" t="s">
        <v>59</v>
      </c>
      <c r="V304" s="2">
        <v>42454</v>
      </c>
      <c r="W304" s="6" t="str">
        <f>IF(T304&lt;3,"1) 1 à 2 jours",IF(T304&lt;5,"2) 3 à 4 jours",IF(T304=5,"3) 5 jours",IF(T304&lt;=10,"4) 6 à 10 jours",IF(T304&gt;10,"5) plus de 10 jours")))))</f>
        <v>4) 6 à 10 jours</v>
      </c>
      <c r="X304" t="s">
        <v>10</v>
      </c>
      <c r="Z304" s="6">
        <f>M304-L304+1</f>
        <v>13</v>
      </c>
    </row>
    <row r="305" spans="1:26" x14ac:dyDescent="0.3">
      <c r="A305" s="1">
        <v>10512</v>
      </c>
      <c r="B305" s="8"/>
      <c r="C305" s="7" t="str">
        <f>VLOOKUP(A305,'[1]BDD RH'!$A$9:$W$453,16,FALSE)</f>
        <v>Saphir</v>
      </c>
      <c r="D305" s="7" t="str">
        <f>VLOOKUP(A305,'[1]BDD RH'!$A$9:$W$453,4,FALSE)</f>
        <v>t</v>
      </c>
      <c r="E305" s="7" t="str">
        <f>VLOOKUP(A305,'[1]BDD RH'!$A$9:$W$453,3,FALSE)</f>
        <v>F</v>
      </c>
      <c r="F305" s="7">
        <f>DATEDIF((VLOOKUP(A305,'[1]BDD RH'!$A$2:$W$485,7,FALSE)),L305,"y")</f>
        <v>46</v>
      </c>
      <c r="G305" s="7" t="str">
        <f>IF(F305&lt;=20,"&lt;=20",IF(F305&lt;=30,"21/30",IF(F305&lt;=40,"31/40",IF(F305&lt;=50,"41/50",IF(F305&lt;=60,"51/60",IF(F305&gt;60,"61 et plus",FALSE))))))</f>
        <v>41/50</v>
      </c>
      <c r="H305" s="7">
        <f>DATEDIF((VLOOKUP(A305,'[1]BDD RH'!$A$2:$W$485,11,FALSE)),L305,"y")</f>
        <v>14</v>
      </c>
      <c r="I305" s="7" t="str">
        <f>IF(H305&lt;2,"&lt;2",IF(H305&lt;6,"2/5",IF(H305&lt;11,"6/10",IF(H305&lt;16,"11/15",IF(H305&lt;21,"16/20",IF(H305&lt;26,"21/25",IF(H305&gt;25,"26 et plus",FALSE)))))))</f>
        <v>11/15</v>
      </c>
      <c r="J305" s="1" t="s">
        <v>60</v>
      </c>
      <c r="K305" s="1">
        <f>IF($N$19:$N$585&lt;=3,1,IF($N$19:$N$585&lt;=6,2,IF($N$19:$N$585&lt;=9,3,IF($N$19:$N$585&gt;9,4,FALSE))))</f>
        <v>2</v>
      </c>
      <c r="L305" s="4">
        <v>42467</v>
      </c>
      <c r="M305" s="4">
        <v>42507</v>
      </c>
      <c r="N305" s="7">
        <f>MONTH(L305)</f>
        <v>4</v>
      </c>
      <c r="O305" s="7">
        <f>MONTH(M305)</f>
        <v>5</v>
      </c>
      <c r="P305" s="7">
        <f>IF(O305-N305=0,NETWORKDAYS(L305,M305,[1]Congés!$D$2:$D$26),NETWORKDAYS(L305,EOMONTH(L305,0),[1]Congés!$D$2:$D$26))</f>
        <v>17</v>
      </c>
      <c r="Q305" s="7">
        <f>IF(O305-N305=0,0,IF(O305-N305=1,NETWORKDAYS(L305,M305,[1]Congés!$D$2:$D$160)-P305,IF(O305-N305=2,NETWORKDAYS(L305,EOMONTH(L305,1),[1]Congés!$D$2:$D$160)-P305,IF(O305-N305=3,NETWORKDAYS(L305,EOMONTH(L305,1),[1]Congés!$D$2:$D$160)-P305))))</f>
        <v>12</v>
      </c>
      <c r="R305" s="7">
        <f>IF(O305-N305&lt;2,0,IF(O305-N305=2,NETWORKDAYS(L305,M305,[1]Congés!$D$2:$D$160)-Q305-P305,IF(O305-N305=3,NETWORKDAYS(L305,EOMONTH(L305,2),[1]Congés!$D$2:$D$160)-Q305-P305)))</f>
        <v>0</v>
      </c>
      <c r="S305" s="7">
        <f>IF(O305-N305&lt;3,0,NETWORKDAYS(L305,M305,[1]Congés!$D$2:$D$160)-R305-Q305-P305)</f>
        <v>0</v>
      </c>
      <c r="T305" s="7">
        <f>NETWORKDAYS(L305,M305,[1]Congés!C$2:C$160)</f>
        <v>26</v>
      </c>
      <c r="U305" t="s">
        <v>59</v>
      </c>
      <c r="V305" s="2">
        <v>42454</v>
      </c>
      <c r="W305" s="6" t="str">
        <f>IF(T305&lt;3,"1) 1 à 2 jours",IF(T305&lt;5,"2) 3 à 4 jours",IF(T305=5,"3) 5 jours",IF(T305&lt;=10,"4) 6 à 10 jours",IF(T305&gt;10,"5) plus de 10 jours")))))</f>
        <v>5) plus de 10 jours</v>
      </c>
      <c r="X305" t="s">
        <v>30</v>
      </c>
      <c r="Z305" s="6">
        <f>M305-L305+1</f>
        <v>41</v>
      </c>
    </row>
    <row r="306" spans="1:26" x14ac:dyDescent="0.3">
      <c r="A306" s="1">
        <v>17353</v>
      </c>
      <c r="B306" s="8"/>
      <c r="C306" s="7" t="str">
        <f>VLOOKUP(A306,'[1]BDD RH'!$A$9:$W$453,16,FALSE)</f>
        <v>Chamonix</v>
      </c>
      <c r="D306" s="7" t="str">
        <f>VLOOKUP(A306,'[1]BDD RH'!$A$9:$W$453,4,FALSE)</f>
        <v>t</v>
      </c>
      <c r="E306" s="7" t="str">
        <f>VLOOKUP(A306,'[1]BDD RH'!$A$9:$W$453,3,FALSE)</f>
        <v>H</v>
      </c>
      <c r="F306" s="7">
        <f>DATEDIF((VLOOKUP(A306,'[1]BDD RH'!$A$2:$W$485,7,FALSE)),L306,"y")</f>
        <v>40</v>
      </c>
      <c r="G306" s="7" t="str">
        <f>IF(F306&lt;=20,"&lt;=20",IF(F306&lt;=30,"21/30",IF(F306&lt;=40,"31/40",IF(F306&lt;=50,"41/50",IF(F306&lt;=60,"51/60",IF(F306&gt;60,"61 et plus",FALSE))))))</f>
        <v>31/40</v>
      </c>
      <c r="H306" s="7">
        <f>DATEDIF((VLOOKUP(A306,'[1]BDD RH'!$A$2:$W$485,11,FALSE)),L306,"y")</f>
        <v>8</v>
      </c>
      <c r="I306" s="7" t="str">
        <f>IF(H306&lt;2,"&lt;2",IF(H306&lt;6,"2/5",IF(H306&lt;11,"6/10",IF(H306&lt;16,"11/15",IF(H306&lt;21,"16/20",IF(H306&lt;26,"21/25",IF(H306&gt;25,"26 et plus",FALSE)))))))</f>
        <v>6/10</v>
      </c>
      <c r="J306" s="1" t="s">
        <v>58</v>
      </c>
      <c r="K306" s="1">
        <f>IF($N$19:$N$585&lt;=3,1,IF($N$19:$N$585&lt;=6,2,IF($N$19:$N$585&lt;=9,3,IF($N$19:$N$585&gt;9,4,FALSE))))</f>
        <v>1</v>
      </c>
      <c r="L306" s="4">
        <v>42409</v>
      </c>
      <c r="M306" s="4">
        <v>42412</v>
      </c>
      <c r="N306" s="7">
        <f>MONTH(L306)</f>
        <v>2</v>
      </c>
      <c r="O306" s="7">
        <f>MONTH(M306)</f>
        <v>2</v>
      </c>
      <c r="P306" s="7">
        <f>IF(O306-N306=0,NETWORKDAYS(L306,M306,[1]Congés!$D$2:$D$26),NETWORKDAYS(L306,EOMONTH(L306,0),[1]Congés!$D$2:$D$26))</f>
        <v>4</v>
      </c>
      <c r="Q306" s="7">
        <f>IF(O306-N306=0,0,IF(O306-N306=1,NETWORKDAYS(L306,M306,[1]Congés!$D$2:$D$160)-P306,IF(O306-N306=2,NETWORKDAYS(L306,EOMONTH(L306,1),[1]Congés!$D$2:$D$160)-P306,IF(O306-N306=3,NETWORKDAYS(L306,EOMONTH(L306,1),[1]Congés!$D$2:$D$160)-P306))))</f>
        <v>0</v>
      </c>
      <c r="R306" s="7">
        <f>IF(O306-N306&lt;2,0,IF(O306-N306=2,NETWORKDAYS(L306,M306,[1]Congés!$D$2:$D$160)-Q306-P306,IF(O306-N306=3,NETWORKDAYS(L306,EOMONTH(L306,2),[1]Congés!$D$2:$D$160)-Q306-P306)))</f>
        <v>0</v>
      </c>
      <c r="S306" s="7">
        <f>IF(O306-N306&lt;3,0,NETWORKDAYS(L306,M306,[1]Congés!$D$2:$D$160)-R306-Q306-P306)</f>
        <v>0</v>
      </c>
      <c r="T306" s="7">
        <f>NETWORKDAYS(L306,M306,[1]Congés!C$2:C$160)</f>
        <v>4</v>
      </c>
      <c r="U306" t="s">
        <v>1</v>
      </c>
      <c r="W306" s="6" t="str">
        <f>IF(T306&lt;3,"1) 1 à 2 jours",IF(T306&lt;5,"2) 3 à 4 jours",IF(T306=5,"3) 5 jours",IF(T306&lt;=10,"4) 6 à 10 jours",IF(T306&gt;10,"5) plus de 10 jours")))))</f>
        <v>2) 3 à 4 jours</v>
      </c>
      <c r="X306" s="1" t="s">
        <v>0</v>
      </c>
      <c r="Z306" s="6">
        <f>M306-L306+1</f>
        <v>4</v>
      </c>
    </row>
    <row r="307" spans="1:26" x14ac:dyDescent="0.3">
      <c r="A307" s="1">
        <v>84159</v>
      </c>
      <c r="B307" s="8"/>
      <c r="C307" s="7" t="str">
        <f>VLOOKUP(A307,'[1]BDD RH'!$A$9:$W$453,16,FALSE)</f>
        <v>croco</v>
      </c>
      <c r="D307" s="7" t="str">
        <f>VLOOKUP(A307,'[1]BDD RH'!$A$9:$W$453,4,FALSE)</f>
        <v>t</v>
      </c>
      <c r="E307" s="7" t="str">
        <f>VLOOKUP(A307,'[1]BDD RH'!$A$9:$W$453,3,FALSE)</f>
        <v>F</v>
      </c>
      <c r="F307" s="7">
        <f>DATEDIF((VLOOKUP(A307,'[1]BDD RH'!$A$2:$W$485,7,FALSE)),L307,"y")</f>
        <v>40</v>
      </c>
      <c r="G307" s="7" t="str">
        <f>IF(F307&lt;=20,"&lt;=20",IF(F307&lt;=30,"21/30",IF(F307&lt;=40,"31/40",IF(F307&lt;=50,"41/50",IF(F307&lt;=60,"51/60",IF(F307&gt;60,"61 et plus",FALSE))))))</f>
        <v>31/40</v>
      </c>
      <c r="H307" s="7">
        <f>DATEDIF((VLOOKUP(A307,'[1]BDD RH'!$A$2:$W$485,11,FALSE)),L307,"y")</f>
        <v>1</v>
      </c>
      <c r="I307" s="7" t="str">
        <f>IF(H307&lt;2,"&lt;2",IF(H307&lt;6,"2/5",IF(H307&lt;11,"6/10",IF(H307&lt;16,"11/15",IF(H307&lt;21,"16/20",IF(H307&lt;26,"21/25",IF(H307&gt;25,"26 et plus",FALSE)))))))</f>
        <v>&lt;2</v>
      </c>
      <c r="K307" s="1">
        <f>IF($N$19:$N$585&lt;=3,1,IF($N$19:$N$585&lt;=6,2,IF($N$19:$N$585&lt;=9,3,IF($N$19:$N$585&gt;9,4,FALSE))))</f>
        <v>1</v>
      </c>
      <c r="L307" s="4">
        <v>42370</v>
      </c>
      <c r="M307" s="4">
        <v>42399</v>
      </c>
      <c r="N307" s="7">
        <f>MONTH(L307)</f>
        <v>1</v>
      </c>
      <c r="O307" s="7">
        <f>MONTH(M307)</f>
        <v>1</v>
      </c>
      <c r="P307" s="7">
        <f>IF(O307-N307=0,NETWORKDAYS(L307,M307,[1]Congés!$D$2:$D$26),NETWORKDAYS(L307,EOMONTH(L307,0),[1]Congés!$D$2:$D$26))</f>
        <v>21</v>
      </c>
      <c r="Q307" s="7">
        <f>IF(O307-N307=0,0,IF(O307-N307=1,NETWORKDAYS(L307,M307,[1]Congés!$D$2:$D$160)-P307,IF(O307-N307=2,NETWORKDAYS(L307,EOMONTH(L307,1),[1]Congés!$D$2:$D$160)-P307,IF(O307-N307=3,NETWORKDAYS(L307,EOMONTH(L307,1),[1]Congés!$D$2:$D$160)-P307))))</f>
        <v>0</v>
      </c>
      <c r="R307" s="7">
        <f>IF(O307-N307&lt;2,0,IF(O307-N307=2,NETWORKDAYS(L307,M307,[1]Congés!$D$2:$D$160)-Q307-P307,IF(O307-N307=3,NETWORKDAYS(L307,EOMONTH(L307,2),[1]Congés!$D$2:$D$160)-Q307-P307)))</f>
        <v>0</v>
      </c>
      <c r="S307" s="7">
        <f>IF(O307-N307&lt;3,0,NETWORKDAYS(L307,M307,[1]Congés!$D$2:$D$160)-R307-Q307-P307)</f>
        <v>0</v>
      </c>
      <c r="T307" s="7">
        <f>NETWORKDAYS(L307,M307,[1]Congés!C$2:C$160)</f>
        <v>20</v>
      </c>
      <c r="U307" t="s">
        <v>14</v>
      </c>
      <c r="V307" s="2">
        <v>42094</v>
      </c>
      <c r="W307" s="6" t="str">
        <f>IF(T307&lt;3,"1) 1 à 2 jours",IF(T307&lt;5,"2) 3 à 4 jours",IF(T307=5,"3) 5 jours",IF(T307&lt;=10,"4) 6 à 10 jours",IF(T307&gt;10,"5) plus de 10 jours")))))</f>
        <v>5) plus de 10 jours</v>
      </c>
      <c r="X307"/>
      <c r="Z307" s="6">
        <f>M307-L307+1</f>
        <v>30</v>
      </c>
    </row>
    <row r="308" spans="1:26" x14ac:dyDescent="0.3">
      <c r="A308" s="1">
        <v>84159</v>
      </c>
      <c r="B308" s="8"/>
      <c r="C308" s="7" t="str">
        <f>VLOOKUP(A308,'[1]BDD RH'!$A$9:$W$453,16,FALSE)</f>
        <v>croco</v>
      </c>
      <c r="D308" s="7" t="str">
        <f>VLOOKUP(A308,'[1]BDD RH'!$A$9:$W$453,4,FALSE)</f>
        <v>t</v>
      </c>
      <c r="E308" s="7" t="str">
        <f>VLOOKUP(A308,'[1]BDD RH'!$A$9:$W$453,3,FALSE)</f>
        <v>F</v>
      </c>
      <c r="F308" s="7">
        <f>DATEDIF((VLOOKUP(A308,'[1]BDD RH'!$A$2:$W$485,7,FALSE)),L308,"y")</f>
        <v>40</v>
      </c>
      <c r="G308" s="7" t="str">
        <f>IF(F308&lt;=20,"&lt;=20",IF(F308&lt;=30,"21/30",IF(F308&lt;=40,"31/40",IF(F308&lt;=50,"41/50",IF(F308&lt;=60,"51/60",IF(F308&gt;60,"61 et plus",FALSE))))))</f>
        <v>31/40</v>
      </c>
      <c r="H308" s="7">
        <f>DATEDIF((VLOOKUP(A308,'[1]BDD RH'!$A$2:$W$485,11,FALSE)),L308,"y")</f>
        <v>1</v>
      </c>
      <c r="I308" s="7" t="str">
        <f>IF(H308&lt;2,"&lt;2",IF(H308&lt;6,"2/5",IF(H308&lt;11,"6/10",IF(H308&lt;16,"11/15",IF(H308&lt;21,"16/20",IF(H308&lt;26,"21/25",IF(H308&gt;25,"26 et plus",FALSE)))))))</f>
        <v>&lt;2</v>
      </c>
      <c r="K308" s="1">
        <f>IF($N$19:$N$585&lt;=3,1,IF($N$19:$N$585&lt;=6,2,IF($N$19:$N$585&lt;=9,3,IF($N$19:$N$585&gt;9,4,FALSE))))</f>
        <v>1</v>
      </c>
      <c r="L308" s="4">
        <v>42401</v>
      </c>
      <c r="M308" s="4">
        <v>42429</v>
      </c>
      <c r="N308" s="7">
        <f>MONTH(L308)</f>
        <v>2</v>
      </c>
      <c r="O308" s="7">
        <f>MONTH(M308)</f>
        <v>2</v>
      </c>
      <c r="P308" s="7">
        <f>IF(O308-N308=0,NETWORKDAYS(L308,M308,[1]Congés!$D$2:$D$26),NETWORKDAYS(L308,EOMONTH(L308,0),[1]Congés!$D$2:$D$26))</f>
        <v>21</v>
      </c>
      <c r="Q308" s="7">
        <f>IF(O308-N308=0,0,IF(O308-N308=1,NETWORKDAYS(L308,M308,[1]Congés!$D$2:$D$160)-P308,IF(O308-N308=2,NETWORKDAYS(L308,EOMONTH(L308,1),[1]Congés!$D$2:$D$160)-P308,IF(O308-N308=3,NETWORKDAYS(L308,EOMONTH(L308,1),[1]Congés!$D$2:$D$160)-P308))))</f>
        <v>0</v>
      </c>
      <c r="R308" s="7">
        <f>IF(O308-N308&lt;2,0,IF(O308-N308=2,NETWORKDAYS(L308,M308,[1]Congés!$D$2:$D$160)-Q308-P308,IF(O308-N308=3,NETWORKDAYS(L308,EOMONTH(L308,2),[1]Congés!$D$2:$D$160)-Q308-P308)))</f>
        <v>0</v>
      </c>
      <c r="S308" s="7">
        <f>IF(O308-N308&lt;3,0,NETWORKDAYS(L308,M308,[1]Congés!$D$2:$D$160)-R308-Q308-P308)</f>
        <v>0</v>
      </c>
      <c r="T308" s="7">
        <f>NETWORKDAYS(L308,M308,[1]Congés!C$2:C$160)</f>
        <v>21</v>
      </c>
      <c r="U308" t="s">
        <v>14</v>
      </c>
      <c r="V308" s="2">
        <v>42094</v>
      </c>
      <c r="W308" s="6" t="str">
        <f>IF(T308&lt;3,"1) 1 à 2 jours",IF(T308&lt;5,"2) 3 à 4 jours",IF(T308=5,"3) 5 jours",IF(T308&lt;=10,"4) 6 à 10 jours",IF(T308&gt;10,"5) plus de 10 jours")))))</f>
        <v>5) plus de 10 jours</v>
      </c>
      <c r="X308"/>
      <c r="Z308" s="6">
        <f>M308-L308+1</f>
        <v>29</v>
      </c>
    </row>
    <row r="309" spans="1:26" x14ac:dyDescent="0.3">
      <c r="A309" s="1">
        <v>84159</v>
      </c>
      <c r="B309" s="8"/>
      <c r="C309" s="7" t="str">
        <f>VLOOKUP(A309,'[1]BDD RH'!$A$9:$W$453,16,FALSE)</f>
        <v>croco</v>
      </c>
      <c r="D309" s="7" t="str">
        <f>VLOOKUP(A309,'[1]BDD RH'!$A$9:$W$453,4,FALSE)</f>
        <v>t</v>
      </c>
      <c r="E309" s="7" t="str">
        <f>VLOOKUP(A309,'[1]BDD RH'!$A$9:$W$453,3,FALSE)</f>
        <v>F</v>
      </c>
      <c r="F309" s="7">
        <f>DATEDIF((VLOOKUP(A309,'[1]BDD RH'!$A$2:$W$485,7,FALSE)),L309,"y")</f>
        <v>40</v>
      </c>
      <c r="G309" s="7" t="str">
        <f>IF(F309&lt;=20,"&lt;=20",IF(F309&lt;=30,"21/30",IF(F309&lt;=40,"31/40",IF(F309&lt;=50,"41/50",IF(F309&lt;=60,"51/60",IF(F309&gt;60,"61 et plus",FALSE))))))</f>
        <v>31/40</v>
      </c>
      <c r="H309" s="7">
        <f>DATEDIF((VLOOKUP(A309,'[1]BDD RH'!$A$2:$W$485,11,FALSE)),L309,"y")</f>
        <v>1</v>
      </c>
      <c r="I309" s="7" t="str">
        <f>IF(H309&lt;2,"&lt;2",IF(H309&lt;6,"2/5",IF(H309&lt;11,"6/10",IF(H309&lt;16,"11/15",IF(H309&lt;21,"16/20",IF(H309&lt;26,"21/25",IF(H309&gt;25,"26 et plus",FALSE)))))))</f>
        <v>&lt;2</v>
      </c>
      <c r="K309" s="1">
        <f>IF($N$19:$N$585&lt;=3,1,IF($N$19:$N$585&lt;=6,2,IF($N$19:$N$585&lt;=9,3,IF($N$19:$N$585&gt;9,4,FALSE))))</f>
        <v>1</v>
      </c>
      <c r="L309" s="4">
        <v>42430</v>
      </c>
      <c r="M309" s="4">
        <v>42460</v>
      </c>
      <c r="N309" s="7">
        <f>MONTH(L309)</f>
        <v>3</v>
      </c>
      <c r="O309" s="7">
        <f>MONTH(M309)</f>
        <v>3</v>
      </c>
      <c r="P309" s="7">
        <f>IF(O309-N309=0,NETWORKDAYS(L309,M309,[1]Congés!$D$2:$D$26),NETWORKDAYS(L309,EOMONTH(L309,0),[1]Congés!$D$2:$D$26))</f>
        <v>23</v>
      </c>
      <c r="Q309" s="7">
        <f>IF(O309-N309=0,0,IF(O309-N309=1,NETWORKDAYS(L309,M309,[1]Congés!$D$2:$D$160)-P309,IF(O309-N309=2,NETWORKDAYS(L309,EOMONTH(L309,1),[1]Congés!$D$2:$D$160)-P309,IF(O309-N309=3,NETWORKDAYS(L309,EOMONTH(L309,1),[1]Congés!$D$2:$D$160)-P309))))</f>
        <v>0</v>
      </c>
      <c r="R309" s="7">
        <f>IF(O309-N309&lt;2,0,IF(O309-N309=2,NETWORKDAYS(L309,M309,[1]Congés!$D$2:$D$160)-Q309-P309,IF(O309-N309=3,NETWORKDAYS(L309,EOMONTH(L309,2),[1]Congés!$D$2:$D$160)-Q309-P309)))</f>
        <v>0</v>
      </c>
      <c r="S309" s="7">
        <f>IF(O309-N309&lt;3,0,NETWORKDAYS(L309,M309,[1]Congés!$D$2:$D$160)-R309-Q309-P309)</f>
        <v>0</v>
      </c>
      <c r="T309" s="7">
        <f>NETWORKDAYS(L309,M309,[1]Congés!C$2:C$160)</f>
        <v>22</v>
      </c>
      <c r="U309" t="s">
        <v>14</v>
      </c>
      <c r="V309" s="2">
        <v>42460</v>
      </c>
      <c r="W309" s="6" t="str">
        <f>IF(T309&lt;3,"1) 1 à 2 jours",IF(T309&lt;5,"2) 3 à 4 jours",IF(T309=5,"3) 5 jours",IF(T309&lt;=10,"4) 6 à 10 jours",IF(T309&gt;10,"5) plus de 10 jours")))))</f>
        <v>5) plus de 10 jours</v>
      </c>
      <c r="X309" t="s">
        <v>57</v>
      </c>
      <c r="Y309" s="18"/>
      <c r="Z309" s="6">
        <f>M309-L309+1</f>
        <v>31</v>
      </c>
    </row>
    <row r="310" spans="1:26" x14ac:dyDescent="0.3">
      <c r="A310" s="1">
        <v>80406</v>
      </c>
      <c r="B310" s="8"/>
      <c r="C310" s="7" t="str">
        <f>VLOOKUP(A310,'[1]BDD RH'!$A$9:$W$453,16,FALSE)</f>
        <v>Gulliver</v>
      </c>
      <c r="D310" s="7" t="str">
        <f>VLOOKUP(A310,'[1]BDD RH'!$A$9:$W$453,4,FALSE)</f>
        <v>t</v>
      </c>
      <c r="E310" s="7" t="str">
        <f>VLOOKUP(A310,'[1]BDD RH'!$A$9:$W$453,3,FALSE)</f>
        <v>F</v>
      </c>
      <c r="F310" s="7">
        <f>DATEDIF((VLOOKUP(A310,'[1]BDD RH'!$A$2:$W$485,7,FALSE)),L310,"y")</f>
        <v>25</v>
      </c>
      <c r="G310" s="7" t="str">
        <f>IF(F310&lt;=20,"&lt;=20",IF(F310&lt;=30,"21/30",IF(F310&lt;=40,"31/40",IF(F310&lt;=50,"41/50",IF(F310&lt;=60,"51/60",IF(F310&gt;60,"61 et plus",FALSE))))))</f>
        <v>21/30</v>
      </c>
      <c r="H310" s="7">
        <f>DATEDIF((VLOOKUP(A310,'[1]BDD RH'!$A$2:$W$485,11,FALSE)),L310,"y")</f>
        <v>4</v>
      </c>
      <c r="I310" s="7" t="str">
        <f>IF(H310&lt;2,"&lt;2",IF(H310&lt;6,"2/5",IF(H310&lt;11,"6/10",IF(H310&lt;16,"11/15",IF(H310&lt;21,"16/20",IF(H310&lt;26,"21/25",IF(H310&gt;25,"26 et plus",FALSE)))))))</f>
        <v>2/5</v>
      </c>
      <c r="J310" s="1" t="s">
        <v>56</v>
      </c>
      <c r="K310" s="1">
        <f>IF($N$19:$N$585&lt;=3,1,IF($N$19:$N$585&lt;=6,2,IF($N$19:$N$585&lt;=9,3,IF($N$19:$N$585&gt;9,4,FALSE))))</f>
        <v>1</v>
      </c>
      <c r="L310" s="4">
        <v>42401</v>
      </c>
      <c r="M310" s="4">
        <v>42401</v>
      </c>
      <c r="N310" s="7">
        <f>MONTH(L310)</f>
        <v>2</v>
      </c>
      <c r="O310" s="7">
        <f>MONTH(M310)</f>
        <v>2</v>
      </c>
      <c r="P310" s="7">
        <f>IF(O310-N310=0,NETWORKDAYS(L310,M310,[1]Congés!$D$2:$D$26),NETWORKDAYS(L310,EOMONTH(L310,0),[1]Congés!$D$2:$D$26))</f>
        <v>1</v>
      </c>
      <c r="Q310" s="7">
        <f>IF(O310-N310=0,0,IF(O310-N310=1,NETWORKDAYS(L310,M310,[1]Congés!$D$2:$D$160)-P310,IF(O310-N310=2,NETWORKDAYS(L310,EOMONTH(L310,1),[1]Congés!$D$2:$D$160)-P310,IF(O310-N310=3,NETWORKDAYS(L310,EOMONTH(L310,1),[1]Congés!$D$2:$D$160)-P310))))</f>
        <v>0</v>
      </c>
      <c r="R310" s="7">
        <f>IF(O310-N310&lt;2,0,IF(O310-N310=2,NETWORKDAYS(L310,M310,[1]Congés!$D$2:$D$160)-Q310-P310,IF(O310-N310=3,NETWORKDAYS(L310,EOMONTH(L310,2),[1]Congés!$D$2:$D$160)-Q310-P310)))</f>
        <v>0</v>
      </c>
      <c r="S310" s="7">
        <f>IF(O310-N310&lt;3,0,NETWORKDAYS(L310,M310,[1]Congés!$D$2:$D$160)-R310-Q310-P310)</f>
        <v>0</v>
      </c>
      <c r="T310" s="7">
        <f>NETWORKDAYS(L310,M310,[1]Congés!C$2:C$160)</f>
        <v>1</v>
      </c>
      <c r="U310" t="s">
        <v>1</v>
      </c>
      <c r="W310" s="6" t="str">
        <f>IF(T310&lt;3,"1) 1 à 2 jours",IF(T310&lt;5,"2) 3 à 4 jours",IF(T310=5,"3) 5 jours",IF(T310&lt;=10,"4) 6 à 10 jours",IF(T310&gt;10,"5) plus de 10 jours")))))</f>
        <v>1) 1 à 2 jours</v>
      </c>
      <c r="X310" t="s">
        <v>0</v>
      </c>
      <c r="Z310" s="6">
        <f>M310-L310+1</f>
        <v>1</v>
      </c>
    </row>
    <row r="311" spans="1:26" x14ac:dyDescent="0.3">
      <c r="A311" s="1">
        <v>80406</v>
      </c>
      <c r="B311" s="8"/>
      <c r="C311" s="7" t="str">
        <f>VLOOKUP(A311,'[1]BDD RH'!$A$9:$W$453,16,FALSE)</f>
        <v>Gulliver</v>
      </c>
      <c r="D311" s="7" t="str">
        <f>VLOOKUP(A311,'[1]BDD RH'!$A$9:$W$453,4,FALSE)</f>
        <v>t</v>
      </c>
      <c r="E311" s="7" t="str">
        <f>VLOOKUP(A311,'[1]BDD RH'!$A$9:$W$453,3,FALSE)</f>
        <v>F</v>
      </c>
      <c r="F311" s="7">
        <f>DATEDIF((VLOOKUP(A311,'[1]BDD RH'!$A$2:$W$485,7,FALSE)),L311,"y")</f>
        <v>25</v>
      </c>
      <c r="G311" s="7" t="str">
        <f>IF(F311&lt;=20,"&lt;=20",IF(F311&lt;=30,"21/30",IF(F311&lt;=40,"31/40",IF(F311&lt;=50,"41/50",IF(F311&lt;=60,"51/60",IF(F311&gt;60,"61 et plus",FALSE))))))</f>
        <v>21/30</v>
      </c>
      <c r="H311" s="7">
        <f>DATEDIF((VLOOKUP(A311,'[1]BDD RH'!$A$2:$W$485,11,FALSE)),L311,"y")</f>
        <v>4</v>
      </c>
      <c r="I311" s="7" t="str">
        <f>IF(H311&lt;2,"&lt;2",IF(H311&lt;6,"2/5",IF(H311&lt;11,"6/10",IF(H311&lt;16,"11/15",IF(H311&lt;21,"16/20",IF(H311&lt;26,"21/25",IF(H311&gt;25,"26 et plus",FALSE)))))))</f>
        <v>2/5</v>
      </c>
      <c r="J311" s="1" t="s">
        <v>55</v>
      </c>
      <c r="K311" s="1">
        <f>IF($N$19:$N$585&lt;=3,1,IF($N$19:$N$585&lt;=6,2,IF($N$19:$N$585&lt;=9,3,IF($N$19:$N$585&gt;9,4,FALSE))))</f>
        <v>1</v>
      </c>
      <c r="L311" s="4">
        <v>42436</v>
      </c>
      <c r="M311" s="4">
        <v>42438</v>
      </c>
      <c r="N311" s="7">
        <f>MONTH(L311)</f>
        <v>3</v>
      </c>
      <c r="O311" s="7">
        <f>MONTH(M311)</f>
        <v>3</v>
      </c>
      <c r="P311" s="7">
        <f>IF(O311-N311=0,NETWORKDAYS(L311,M311,[1]Congés!$D$2:$D$26),NETWORKDAYS(L311,EOMONTH(L311,0),[1]Congés!$D$2:$D$26))</f>
        <v>3</v>
      </c>
      <c r="Q311" s="7">
        <f>IF(O311-N311=0,0,IF(O311-N311=1,NETWORKDAYS(L311,M311,[1]Congés!$D$2:$D$160)-P311,IF(O311-N311=2,NETWORKDAYS(L311,EOMONTH(L311,1),[1]Congés!$D$2:$D$160)-P311,IF(O311-N311=3,NETWORKDAYS(L311,EOMONTH(L311,1),[1]Congés!$D$2:$D$160)-P311))))</f>
        <v>0</v>
      </c>
      <c r="R311" s="7">
        <f>IF(O311-N311&lt;2,0,IF(O311-N311=2,NETWORKDAYS(L311,M311,[1]Congés!$D$2:$D$160)-Q311-P311,IF(O311-N311=3,NETWORKDAYS(L311,EOMONTH(L311,2),[1]Congés!$D$2:$D$160)-Q311-P311)))</f>
        <v>0</v>
      </c>
      <c r="S311" s="7">
        <f>IF(O311-N311&lt;3,0,NETWORKDAYS(L311,M311,[1]Congés!$D$2:$D$160)-R311-Q311-P311)</f>
        <v>0</v>
      </c>
      <c r="T311" s="7">
        <f>NETWORKDAYS(L311,M311,[1]Congés!C$2:C$160)</f>
        <v>3</v>
      </c>
      <c r="U311" t="s">
        <v>1</v>
      </c>
      <c r="V311" s="2">
        <v>42436</v>
      </c>
      <c r="W311" s="6" t="str">
        <f>IF(T311&lt;3,"1) 1 à 2 jours",IF(T311&lt;5,"2) 3 à 4 jours",IF(T311=5,"3) 5 jours",IF(T311&lt;=10,"4) 6 à 10 jours",IF(T311&gt;10,"5) plus de 10 jours")))))</f>
        <v>2) 3 à 4 jours</v>
      </c>
      <c r="X311" t="s">
        <v>10</v>
      </c>
      <c r="Z311" s="6">
        <f>M311-L311+1</f>
        <v>3</v>
      </c>
    </row>
    <row r="312" spans="1:26" x14ac:dyDescent="0.3">
      <c r="A312" s="1">
        <v>80406</v>
      </c>
      <c r="B312" s="8"/>
      <c r="C312" s="7" t="str">
        <f>VLOOKUP(A312,'[1]BDD RH'!$A$9:$W$453,16,FALSE)</f>
        <v>Gulliver</v>
      </c>
      <c r="D312" s="7" t="str">
        <f>VLOOKUP(A312,'[1]BDD RH'!$A$9:$W$453,4,FALSE)</f>
        <v>t</v>
      </c>
      <c r="E312" s="7" t="str">
        <f>VLOOKUP(A312,'[1]BDD RH'!$A$9:$W$453,3,FALSE)</f>
        <v>F</v>
      </c>
      <c r="F312" s="7">
        <f>DATEDIF((VLOOKUP(A312,'[1]BDD RH'!$A$2:$W$485,7,FALSE)),L312,"y")</f>
        <v>25</v>
      </c>
      <c r="G312" s="7" t="str">
        <f>IF(F312&lt;=20,"&lt;=20",IF(F312&lt;=30,"21/30",IF(F312&lt;=40,"31/40",IF(F312&lt;=50,"41/50",IF(F312&lt;=60,"51/60",IF(F312&gt;60,"61 et plus",FALSE))))))</f>
        <v>21/30</v>
      </c>
      <c r="H312" s="7">
        <f>DATEDIF((VLOOKUP(A312,'[1]BDD RH'!$A$2:$W$485,11,FALSE)),L312,"y")</f>
        <v>4</v>
      </c>
      <c r="I312" s="7" t="str">
        <f>IF(H312&lt;2,"&lt;2",IF(H312&lt;6,"2/5",IF(H312&lt;11,"6/10",IF(H312&lt;16,"11/15",IF(H312&lt;21,"16/20",IF(H312&lt;26,"21/25",IF(H312&gt;25,"26 et plus",FALSE)))))))</f>
        <v>2/5</v>
      </c>
      <c r="J312" s="1" t="s">
        <v>55</v>
      </c>
      <c r="K312" s="1">
        <f>IF($N$19:$N$585&lt;=3,1,IF($N$19:$N$585&lt;=6,2,IF($N$19:$N$585&lt;=9,3,IF($N$19:$N$585&gt;9,4,FALSE))))</f>
        <v>1</v>
      </c>
      <c r="L312" s="4">
        <v>42439</v>
      </c>
      <c r="M312" s="4">
        <v>42440</v>
      </c>
      <c r="N312" s="7">
        <f>MONTH(L312)</f>
        <v>3</v>
      </c>
      <c r="O312" s="7">
        <f>MONTH(M312)</f>
        <v>3</v>
      </c>
      <c r="P312" s="7">
        <f>IF(O312-N312=0,NETWORKDAYS(L312,M312,[1]Congés!$D$2:$D$26),NETWORKDAYS(L312,EOMONTH(L312,0),[1]Congés!$D$2:$D$26))</f>
        <v>2</v>
      </c>
      <c r="Q312" s="7">
        <f>IF(O312-N312=0,0,IF(O312-N312=1,NETWORKDAYS(L312,M312,[1]Congés!$D$2:$D$160)-P312,IF(O312-N312=2,NETWORKDAYS(L312,EOMONTH(L312,1),[1]Congés!$D$2:$D$160)-P312,IF(O312-N312=3,NETWORKDAYS(L312,EOMONTH(L312,1),[1]Congés!$D$2:$D$160)-P312))))</f>
        <v>0</v>
      </c>
      <c r="R312" s="7">
        <f>IF(O312-N312&lt;2,0,IF(O312-N312=2,NETWORKDAYS(L312,M312,[1]Congés!$D$2:$D$160)-Q312-P312,IF(O312-N312=3,NETWORKDAYS(L312,EOMONTH(L312,2),[1]Congés!$D$2:$D$160)-Q312-P312)))</f>
        <v>0</v>
      </c>
      <c r="S312" s="7">
        <f>IF(O312-N312&lt;3,0,NETWORKDAYS(L312,M312,[1]Congés!$D$2:$D$160)-R312-Q312-P312)</f>
        <v>0</v>
      </c>
      <c r="T312" s="7">
        <f>NETWORKDAYS(L312,M312,[1]Congés!C$2:C$160)</f>
        <v>2</v>
      </c>
      <c r="U312" t="s">
        <v>1</v>
      </c>
      <c r="V312" s="2">
        <v>42436</v>
      </c>
      <c r="W312" s="6" t="str">
        <f>IF(T312&lt;3,"1) 1 à 2 jours",IF(T312&lt;5,"2) 3 à 4 jours",IF(T312=5,"3) 5 jours",IF(T312&lt;=10,"4) 6 à 10 jours",IF(T312&gt;10,"5) plus de 10 jours")))))</f>
        <v>1) 1 à 2 jours</v>
      </c>
      <c r="X312" t="s">
        <v>0</v>
      </c>
      <c r="Z312" s="6">
        <f>M312-L312+1</f>
        <v>2</v>
      </c>
    </row>
    <row r="313" spans="1:26" x14ac:dyDescent="0.3">
      <c r="A313" s="1">
        <v>3610</v>
      </c>
      <c r="B313" s="8"/>
      <c r="C313" s="7" t="str">
        <f>VLOOKUP(A313,'[1]BDD RH'!$A$9:$W$453,16,FALSE)</f>
        <v>Fjord</v>
      </c>
      <c r="D313" s="7" t="str">
        <f>VLOOKUP(A313,'[1]BDD RH'!$A$9:$W$453,4,FALSE)</f>
        <v>t</v>
      </c>
      <c r="E313" s="7" t="str">
        <f>VLOOKUP(A313,'[1]BDD RH'!$A$9:$W$453,3,FALSE)</f>
        <v>F</v>
      </c>
      <c r="F313" s="7">
        <f>DATEDIF((VLOOKUP(A313,'[1]BDD RH'!$A$2:$W$485,7,FALSE)),L313,"y")</f>
        <v>46</v>
      </c>
      <c r="G313" s="7" t="str">
        <f>IF(F313&lt;=20,"&lt;=20",IF(F313&lt;=30,"21/30",IF(F313&lt;=40,"31/40",IF(F313&lt;=50,"41/50",IF(F313&lt;=60,"51/60",IF(F313&gt;60,"61 et plus",FALSE))))))</f>
        <v>41/50</v>
      </c>
      <c r="H313" s="7">
        <f>DATEDIF((VLOOKUP(A313,'[1]BDD RH'!$A$2:$W$485,11,FALSE)),L313,"y")</f>
        <v>25</v>
      </c>
      <c r="I313" s="7" t="str">
        <f>IF(H313&lt;2,"&lt;2",IF(H313&lt;6,"2/5",IF(H313&lt;11,"6/10",IF(H313&lt;16,"11/15",IF(H313&lt;21,"16/20",IF(H313&lt;26,"21/25",IF(H313&gt;25,"26 et plus",FALSE)))))))</f>
        <v>21/25</v>
      </c>
      <c r="J313" s="1" t="s">
        <v>54</v>
      </c>
      <c r="K313" s="1">
        <f>IF($N$19:$N$585&lt;=3,1,IF($N$19:$N$585&lt;=6,2,IF($N$19:$N$585&lt;=9,3,IF($N$19:$N$585&gt;9,4,FALSE))))</f>
        <v>1</v>
      </c>
      <c r="L313" s="4">
        <v>42410</v>
      </c>
      <c r="M313" s="4">
        <v>42412</v>
      </c>
      <c r="N313" s="7">
        <f>MONTH(L313)</f>
        <v>2</v>
      </c>
      <c r="O313" s="7">
        <f>MONTH(M313)</f>
        <v>2</v>
      </c>
      <c r="P313" s="7">
        <f>IF(O313-N313=0,NETWORKDAYS(L313,M313,[1]Congés!$D$2:$D$26),NETWORKDAYS(L313,EOMONTH(L313,0),[1]Congés!$D$2:$D$26))</f>
        <v>3</v>
      </c>
      <c r="Q313" s="7">
        <f>IF(O313-N313=0,0,IF(O313-N313=1,NETWORKDAYS(L313,M313,[1]Congés!$D$2:$D$160)-P313,IF(O313-N313=2,NETWORKDAYS(L313,EOMONTH(L313,1),[1]Congés!$D$2:$D$160)-P313,IF(O313-N313=3,NETWORKDAYS(L313,EOMONTH(L313,1),[1]Congés!$D$2:$D$160)-P313))))</f>
        <v>0</v>
      </c>
      <c r="R313" s="7">
        <f>IF(O313-N313&lt;2,0,IF(O313-N313=2,NETWORKDAYS(L313,M313,[1]Congés!$D$2:$D$160)-Q313-P313,IF(O313-N313=3,NETWORKDAYS(L313,EOMONTH(L313,2),[1]Congés!$D$2:$D$160)-Q313-P313)))</f>
        <v>0</v>
      </c>
      <c r="S313" s="7">
        <f>IF(O313-N313&lt;3,0,NETWORKDAYS(L313,M313,[1]Congés!$D$2:$D$160)-R313-Q313-P313)</f>
        <v>0</v>
      </c>
      <c r="T313" s="7">
        <f>NETWORKDAYS(L313,M313,[1]Congés!C$2:C$160)</f>
        <v>3</v>
      </c>
      <c r="U313" t="s">
        <v>1</v>
      </c>
      <c r="W313" s="6" t="str">
        <f>IF(T313&lt;3,"1) 1 à 2 jours",IF(T313&lt;5,"2) 3 à 4 jours",IF(T313=5,"3) 5 jours",IF(T313&lt;=10,"4) 6 à 10 jours",IF(T313&gt;10,"5) plus de 10 jours")))))</f>
        <v>2) 3 à 4 jours</v>
      </c>
      <c r="X313" t="s">
        <v>0</v>
      </c>
      <c r="Z313" s="6">
        <f>M313-L313+1</f>
        <v>3</v>
      </c>
    </row>
    <row r="314" spans="1:26" x14ac:dyDescent="0.3">
      <c r="A314" s="1">
        <v>3610</v>
      </c>
      <c r="B314" s="8"/>
      <c r="C314" s="7" t="str">
        <f>VLOOKUP(A314,'[1]BDD RH'!$A$9:$W$453,16,FALSE)</f>
        <v>Fjord</v>
      </c>
      <c r="D314" s="7" t="str">
        <f>VLOOKUP(A314,'[1]BDD RH'!$A$9:$W$453,4,FALSE)</f>
        <v>t</v>
      </c>
      <c r="E314" s="7" t="str">
        <f>VLOOKUP(A314,'[1]BDD RH'!$A$9:$W$453,3,FALSE)</f>
        <v>F</v>
      </c>
      <c r="F314" s="7">
        <f>DATEDIF((VLOOKUP(A314,'[1]BDD RH'!$A$2:$W$485,7,FALSE)),L314,"y")</f>
        <v>46</v>
      </c>
      <c r="G314" s="7" t="str">
        <f>IF(F314&lt;=20,"&lt;=20",IF(F314&lt;=30,"21/30",IF(F314&lt;=40,"31/40",IF(F314&lt;=50,"41/50",IF(F314&lt;=60,"51/60",IF(F314&gt;60,"61 et plus",FALSE))))))</f>
        <v>41/50</v>
      </c>
      <c r="H314" s="7">
        <f>DATEDIF((VLOOKUP(A314,'[1]BDD RH'!$A$2:$W$485,11,FALSE)),L314,"y")</f>
        <v>25</v>
      </c>
      <c r="I314" s="7" t="str">
        <f>IF(H314&lt;2,"&lt;2",IF(H314&lt;6,"2/5",IF(H314&lt;11,"6/10",IF(H314&lt;16,"11/15",IF(H314&lt;21,"16/20",IF(H314&lt;26,"21/25",IF(H314&gt;25,"26 et plus",FALSE)))))))</f>
        <v>21/25</v>
      </c>
      <c r="J314" s="1" t="s">
        <v>53</v>
      </c>
      <c r="K314" s="1">
        <f>IF($N$19:$N$585&lt;=3,1,IF($N$19:$N$585&lt;=6,2,IF($N$19:$N$585&lt;=9,3,IF($N$19:$N$585&gt;9,4,FALSE))))</f>
        <v>1</v>
      </c>
      <c r="L314" s="4">
        <v>42424</v>
      </c>
      <c r="M314" s="4">
        <v>42427</v>
      </c>
      <c r="N314" s="7">
        <f>MONTH(L314)</f>
        <v>2</v>
      </c>
      <c r="O314" s="7">
        <f>MONTH(M314)</f>
        <v>2</v>
      </c>
      <c r="P314" s="7">
        <f>IF(O314-N314=0,NETWORKDAYS(L314,M314,[1]Congés!$D$2:$D$26),NETWORKDAYS(L314,EOMONTH(L314,0),[1]Congés!$D$2:$D$26))</f>
        <v>3</v>
      </c>
      <c r="Q314" s="7">
        <f>IF(O314-N314=0,0,IF(O314-N314=1,NETWORKDAYS(L314,M314,[1]Congés!$D$2:$D$160)-P314,IF(O314-N314=2,NETWORKDAYS(L314,EOMONTH(L314,1),[1]Congés!$D$2:$D$160)-P314,IF(O314-N314=3,NETWORKDAYS(L314,EOMONTH(L314,1),[1]Congés!$D$2:$D$160)-P314))))</f>
        <v>0</v>
      </c>
      <c r="R314" s="7">
        <f>IF(O314-N314&lt;2,0,IF(O314-N314=2,NETWORKDAYS(L314,M314,[1]Congés!$D$2:$D$160)-Q314-P314,IF(O314-N314=3,NETWORKDAYS(L314,EOMONTH(L314,2),[1]Congés!$D$2:$D$160)-Q314-P314)))</f>
        <v>0</v>
      </c>
      <c r="S314" s="7">
        <f>IF(O314-N314&lt;3,0,NETWORKDAYS(L314,M314,[1]Congés!$D$2:$D$160)-R314-Q314-P314)</f>
        <v>0</v>
      </c>
      <c r="T314" s="7">
        <f>NETWORKDAYS(L314,M314,[1]Congés!C$2:C$160)</f>
        <v>3</v>
      </c>
      <c r="U314" t="s">
        <v>1</v>
      </c>
      <c r="W314" s="6" t="str">
        <f>IF(T314&lt;3,"1) 1 à 2 jours",IF(T314&lt;5,"2) 3 à 4 jours",IF(T314=5,"3) 5 jours",IF(T314&lt;=10,"4) 6 à 10 jours",IF(T314&gt;10,"5) plus de 10 jours")))))</f>
        <v>2) 3 à 4 jours</v>
      </c>
      <c r="X314" t="s">
        <v>0</v>
      </c>
      <c r="Z314" s="6">
        <f>M314-L314+1</f>
        <v>4</v>
      </c>
    </row>
    <row r="315" spans="1:26" x14ac:dyDescent="0.3">
      <c r="A315" s="1">
        <v>9432</v>
      </c>
      <c r="B315" s="8"/>
      <c r="C315" s="7" t="str">
        <f>VLOOKUP(A315,'[1]BDD RH'!$A$9:$W$453,16,FALSE)</f>
        <v>Fjord</v>
      </c>
      <c r="D315" s="7" t="str">
        <f>VLOOKUP(A315,'[1]BDD RH'!$A$9:$W$453,4,FALSE)</f>
        <v>t</v>
      </c>
      <c r="E315" s="7" t="str">
        <f>VLOOKUP(A315,'[1]BDD RH'!$A$9:$W$453,3,FALSE)</f>
        <v>F</v>
      </c>
      <c r="F315" s="7">
        <f>DATEDIF((VLOOKUP(A315,'[1]BDD RH'!$A$2:$W$485,7,FALSE)),L315,"y")</f>
        <v>41</v>
      </c>
      <c r="G315" s="7" t="str">
        <f>IF(F315&lt;=20,"&lt;=20",IF(F315&lt;=30,"21/30",IF(F315&lt;=40,"31/40",IF(F315&lt;=50,"41/50",IF(F315&lt;=60,"51/60",IF(F315&gt;60,"61 et plus",FALSE))))))</f>
        <v>41/50</v>
      </c>
      <c r="H315" s="7">
        <f>DATEDIF((VLOOKUP(A315,'[1]BDD RH'!$A$2:$W$485,11,FALSE)),L315,"y")</f>
        <v>17</v>
      </c>
      <c r="I315" s="7" t="str">
        <f>IF(H315&lt;2,"&lt;2",IF(H315&lt;6,"2/5",IF(H315&lt;11,"6/10",IF(H315&lt;16,"11/15",IF(H315&lt;21,"16/20",IF(H315&lt;26,"21/25",IF(H315&gt;25,"26 et plus",FALSE)))))))</f>
        <v>16/20</v>
      </c>
      <c r="J315" s="1" t="s">
        <v>52</v>
      </c>
      <c r="K315" s="1">
        <f>IF($N$19:$N$585&lt;=3,1,IF($N$19:$N$585&lt;=6,2,IF($N$19:$N$585&lt;=9,3,IF($N$19:$N$585&gt;9,4,FALSE))))</f>
        <v>1</v>
      </c>
      <c r="L315" s="4">
        <v>42438</v>
      </c>
      <c r="M315" s="4">
        <v>42440</v>
      </c>
      <c r="N315" s="7">
        <f>MONTH(L315)</f>
        <v>3</v>
      </c>
      <c r="O315" s="7">
        <f>MONTH(M315)</f>
        <v>3</v>
      </c>
      <c r="P315" s="7">
        <f>IF(O315-N315=0,NETWORKDAYS(L315,M315,[1]Congés!$D$2:$D$26),NETWORKDAYS(L315,EOMONTH(L315,0),[1]Congés!$D$2:$D$26))</f>
        <v>3</v>
      </c>
      <c r="Q315" s="7">
        <f>IF(O315-N315=0,0,IF(O315-N315=1,NETWORKDAYS(L315,M315,[1]Congés!$D$2:$D$160)-P315,IF(O315-N315=2,NETWORKDAYS(L315,EOMONTH(L315,1),[1]Congés!$D$2:$D$160)-P315,IF(O315-N315=3,NETWORKDAYS(L315,EOMONTH(L315,1),[1]Congés!$D$2:$D$160)-P315))))</f>
        <v>0</v>
      </c>
      <c r="R315" s="7">
        <f>IF(O315-N315&lt;2,0,IF(O315-N315=2,NETWORKDAYS(L315,M315,[1]Congés!$D$2:$D$160)-Q315-P315,IF(O315-N315=3,NETWORKDAYS(L315,EOMONTH(L315,2),[1]Congés!$D$2:$D$160)-Q315-P315)))</f>
        <v>0</v>
      </c>
      <c r="S315" s="7">
        <f>IF(O315-N315&lt;3,0,NETWORKDAYS(L315,M315,[1]Congés!$D$2:$D$160)-R315-Q315-P315)</f>
        <v>0</v>
      </c>
      <c r="T315" s="7">
        <f>NETWORKDAYS(L315,M315,[1]Congés!C$2:C$160)</f>
        <v>3</v>
      </c>
      <c r="U315" t="s">
        <v>1</v>
      </c>
      <c r="W315" s="6" t="str">
        <f>IF(T315&lt;3,"1) 1 à 2 jours",IF(T315&lt;5,"2) 3 à 4 jours",IF(T315=5,"3) 5 jours",IF(T315&lt;=10,"4) 6 à 10 jours",IF(T315&gt;10,"5) plus de 10 jours")))))</f>
        <v>2) 3 à 4 jours</v>
      </c>
      <c r="X315" t="s">
        <v>0</v>
      </c>
      <c r="Z315" s="6">
        <f>M315-L315+1</f>
        <v>3</v>
      </c>
    </row>
    <row r="316" spans="1:26" x14ac:dyDescent="0.3">
      <c r="A316" s="1">
        <v>5695</v>
      </c>
      <c r="B316" s="8"/>
      <c r="C316" s="7" t="str">
        <f>VLOOKUP(A316,'[1]BDD RH'!$A$9:$W$453,16,FALSE)</f>
        <v>support table</v>
      </c>
      <c r="D316" s="7" t="str">
        <f>VLOOKUP(A316,'[1]BDD RH'!$A$9:$W$453,4,FALSE)</f>
        <v>s</v>
      </c>
      <c r="E316" s="7" t="str">
        <f>VLOOKUP(A316,'[1]BDD RH'!$A$9:$W$453,3,FALSE)</f>
        <v>H</v>
      </c>
      <c r="F316" s="7">
        <f>DATEDIF((VLOOKUP(A316,'[1]BDD RH'!$A$2:$W$485,7,FALSE)),L316,"y")</f>
        <v>49</v>
      </c>
      <c r="G316" s="7" t="str">
        <f>IF(F316&lt;=20,"&lt;=20",IF(F316&lt;=30,"21/30",IF(F316&lt;=40,"31/40",IF(F316&lt;=50,"41/50",IF(F316&lt;=60,"51/60",IF(F316&gt;60,"61 et plus",FALSE))))))</f>
        <v>41/50</v>
      </c>
      <c r="H316" s="7">
        <f>DATEDIF((VLOOKUP(A316,'[1]BDD RH'!$A$2:$W$485,11,FALSE)),L316,"y")</f>
        <v>19</v>
      </c>
      <c r="I316" s="7" t="str">
        <f>IF(H316&lt;2,"&lt;2",IF(H316&lt;6,"2/5",IF(H316&lt;11,"6/10",IF(H316&lt;16,"11/15",IF(H316&lt;21,"16/20",IF(H316&lt;26,"21/25",IF(H316&gt;25,"26 et plus",FALSE)))))))</f>
        <v>16/20</v>
      </c>
      <c r="J316" s="1" t="s">
        <v>51</v>
      </c>
      <c r="K316" s="1">
        <f>IF($N$19:$N$585&lt;=3,1,IF($N$19:$N$585&lt;=6,2,IF($N$19:$N$585&lt;=9,3,IF($N$19:$N$585&gt;9,4,FALSE))))</f>
        <v>1</v>
      </c>
      <c r="L316" s="4">
        <v>42370</v>
      </c>
      <c r="M316" s="4">
        <v>42423</v>
      </c>
      <c r="N316" s="7">
        <f>MONTH(L316)</f>
        <v>1</v>
      </c>
      <c r="O316" s="7">
        <f>MONTH(M316)</f>
        <v>2</v>
      </c>
      <c r="P316" s="7">
        <f>IF(O316-N316=0,NETWORKDAYS(L316,M316,[1]Congés!$D$2:$D$26),NETWORKDAYS(L316,EOMONTH(L316,0),[1]Congés!$D$2:$D$26))</f>
        <v>21</v>
      </c>
      <c r="Q316" s="7">
        <f>IF(O316-N316=0,0,IF(O316-N316=1,NETWORKDAYS(L316,M316,[1]Congés!$D$2:$D$160)-P316,IF(O316-N316=2,NETWORKDAYS(L316,EOMONTH(L316,1),[1]Congés!$D$2:$D$160)-P316,IF(O316-N316=3,NETWORKDAYS(L316,EOMONTH(L316,1),[1]Congés!$D$2:$D$160)-P316))))</f>
        <v>17</v>
      </c>
      <c r="R316" s="7">
        <f>IF(O316-N316&lt;2,0,IF(O316-N316=2,NETWORKDAYS(L316,M316,[1]Congés!$D$2:$D$160)-Q316-P316,IF(O316-N316=3,NETWORKDAYS(L316,EOMONTH(L316,2),[1]Congés!$D$2:$D$160)-Q316-P316)))</f>
        <v>0</v>
      </c>
      <c r="S316" s="7">
        <f>IF(O316-N316&lt;3,0,NETWORKDAYS(L316,M316,[1]Congés!$D$2:$D$160)-R316-Q316-P316)</f>
        <v>0</v>
      </c>
      <c r="T316" s="7">
        <f>NETWORKDAYS(L316,M316,[1]Congés!C$2:C$160)</f>
        <v>37</v>
      </c>
      <c r="U316" t="s">
        <v>50</v>
      </c>
      <c r="V316" s="2">
        <v>42331</v>
      </c>
      <c r="W316" s="6" t="str">
        <f>IF(T316&lt;3,"1) 1 à 2 jours",IF(T316&lt;5,"2) 3 à 4 jours",IF(T316=5,"3) 5 jours",IF(T316&lt;=10,"4) 6 à 10 jours",IF(T316&gt;10,"5) plus de 10 jours")))))</f>
        <v>5) plus de 10 jours</v>
      </c>
      <c r="X316" t="s">
        <v>10</v>
      </c>
      <c r="Z316" s="6">
        <f>M316-L316+1</f>
        <v>54</v>
      </c>
    </row>
    <row r="317" spans="1:26" x14ac:dyDescent="0.3">
      <c r="A317" s="1">
        <v>5695</v>
      </c>
      <c r="B317" s="8"/>
      <c r="C317" s="7" t="str">
        <f>VLOOKUP(A317,'[1]BDD RH'!$A$9:$W$453,16,FALSE)</f>
        <v>support table</v>
      </c>
      <c r="D317" s="7" t="str">
        <f>VLOOKUP(A317,'[1]BDD RH'!$A$9:$W$453,4,FALSE)</f>
        <v>s</v>
      </c>
      <c r="E317" s="7" t="str">
        <f>VLOOKUP(A317,'[1]BDD RH'!$A$9:$W$453,3,FALSE)</f>
        <v>H</v>
      </c>
      <c r="F317" s="7">
        <f>DATEDIF((VLOOKUP(A317,'[1]BDD RH'!$A$2:$W$485,7,FALSE)),L317,"y")</f>
        <v>49</v>
      </c>
      <c r="G317" s="7" t="str">
        <f>IF(F317&lt;=20,"&lt;=20",IF(F317&lt;=30,"21/30",IF(F317&lt;=40,"31/40",IF(F317&lt;=50,"41/50",IF(F317&lt;=60,"51/60",IF(F317&gt;60,"61 et plus",FALSE))))))</f>
        <v>41/50</v>
      </c>
      <c r="H317" s="7">
        <f>DATEDIF((VLOOKUP(A317,'[1]BDD RH'!$A$2:$W$485,11,FALSE)),L317,"y")</f>
        <v>20</v>
      </c>
      <c r="I317" s="7" t="str">
        <f>IF(H317&lt;2,"&lt;2",IF(H317&lt;6,"2/5",IF(H317&lt;11,"6/10",IF(H317&lt;16,"11/15",IF(H317&lt;21,"16/20",IF(H317&lt;26,"21/25",IF(H317&gt;25,"26 et plus",FALSE)))))))</f>
        <v>16/20</v>
      </c>
      <c r="J317" s="1" t="s">
        <v>51</v>
      </c>
      <c r="K317" s="1">
        <f>IF($N$19:$N$585&lt;=3,1,IF($N$19:$N$585&lt;=6,2,IF($N$19:$N$585&lt;=9,3,IF($N$19:$N$585&gt;9,4,FALSE))))</f>
        <v>1</v>
      </c>
      <c r="L317" s="4">
        <v>42424</v>
      </c>
      <c r="M317" s="4">
        <v>42439</v>
      </c>
      <c r="N317" s="7">
        <f>MONTH(L317)</f>
        <v>2</v>
      </c>
      <c r="O317" s="7">
        <f>MONTH(M317)</f>
        <v>3</v>
      </c>
      <c r="P317" s="7">
        <f>IF(O317-N317=0,NETWORKDAYS(L317,M317,[1]Congés!$D$2:$D$26),NETWORKDAYS(L317,EOMONTH(L317,0),[1]Congés!$D$2:$D$26))</f>
        <v>4</v>
      </c>
      <c r="Q317" s="7">
        <f>IF(O317-N317=0,0,IF(O317-N317=1,NETWORKDAYS(L317,M317,[1]Congés!$D$2:$D$160)-P317,IF(O317-N317=2,NETWORKDAYS(L317,EOMONTH(L317,1),[1]Congés!$D$2:$D$160)-P317,IF(O317-N317=3,NETWORKDAYS(L317,EOMONTH(L317,1),[1]Congés!$D$2:$D$160)-P317))))</f>
        <v>8</v>
      </c>
      <c r="R317" s="7">
        <f>IF(O317-N317&lt;2,0,IF(O317-N317=2,NETWORKDAYS(L317,M317,[1]Congés!$D$2:$D$160)-Q317-P317,IF(O317-N317=3,NETWORKDAYS(L317,EOMONTH(L317,2),[1]Congés!$D$2:$D$160)-Q317-P317)))</f>
        <v>0</v>
      </c>
      <c r="S317" s="7">
        <f>IF(O317-N317&lt;3,0,NETWORKDAYS(L317,M317,[1]Congés!$D$2:$D$160)-R317-Q317-P317)</f>
        <v>0</v>
      </c>
      <c r="T317" s="7">
        <f>NETWORKDAYS(L317,M317,[1]Congés!C$2:C$160)</f>
        <v>12</v>
      </c>
      <c r="U317" t="s">
        <v>50</v>
      </c>
      <c r="V317" s="2">
        <v>42331</v>
      </c>
      <c r="W317" s="6" t="str">
        <f>IF(T317&lt;3,"1) 1 à 2 jours",IF(T317&lt;5,"2) 3 à 4 jours",IF(T317=5,"3) 5 jours",IF(T317&lt;=10,"4) 6 à 10 jours",IF(T317&gt;10,"5) plus de 10 jours")))))</f>
        <v>5) plus de 10 jours</v>
      </c>
      <c r="X317" t="s">
        <v>10</v>
      </c>
      <c r="Z317" s="6">
        <f>M317-L317+1</f>
        <v>16</v>
      </c>
    </row>
    <row r="318" spans="1:26" x14ac:dyDescent="0.3">
      <c r="A318" s="1">
        <v>5695</v>
      </c>
      <c r="B318" s="8"/>
      <c r="C318" s="7" t="str">
        <f>VLOOKUP(A318,'[1]BDD RH'!$A$9:$W$453,16,FALSE)</f>
        <v>support table</v>
      </c>
      <c r="D318" s="7" t="str">
        <f>VLOOKUP(A318,'[1]BDD RH'!$A$9:$W$453,4,FALSE)</f>
        <v>s</v>
      </c>
      <c r="E318" s="7" t="str">
        <f>VLOOKUP(A318,'[1]BDD RH'!$A$9:$W$453,3,FALSE)</f>
        <v>H</v>
      </c>
      <c r="F318" s="7">
        <f>DATEDIF((VLOOKUP(A318,'[1]BDD RH'!$A$2:$W$485,7,FALSE)),L318,"y")</f>
        <v>49</v>
      </c>
      <c r="G318" s="7" t="str">
        <f>IF(F318&lt;=20,"&lt;=20",IF(F318&lt;=30,"21/30",IF(F318&lt;=40,"31/40",IF(F318&lt;=50,"41/50",IF(F318&lt;=60,"51/60",IF(F318&gt;60,"61 et plus",FALSE))))))</f>
        <v>41/50</v>
      </c>
      <c r="H318" s="7">
        <f>DATEDIF((VLOOKUP(A318,'[1]BDD RH'!$A$2:$W$485,11,FALSE)),L318,"y")</f>
        <v>20</v>
      </c>
      <c r="I318" s="7" t="str">
        <f>IF(H318&lt;2,"&lt;2",IF(H318&lt;6,"2/5",IF(H318&lt;11,"6/10",IF(H318&lt;16,"11/15",IF(H318&lt;21,"16/20",IF(H318&lt;26,"21/25",IF(H318&gt;25,"26 et plus",FALSE)))))))</f>
        <v>16/20</v>
      </c>
      <c r="J318" s="1" t="s">
        <v>51</v>
      </c>
      <c r="K318" s="1">
        <f>IF($N$19:$N$585&lt;=3,1,IF($N$19:$N$585&lt;=6,2,IF($N$19:$N$585&lt;=9,3,IF($N$19:$N$585&gt;9,4,FALSE))))</f>
        <v>1</v>
      </c>
      <c r="L318" s="4">
        <v>42440</v>
      </c>
      <c r="M318" s="4">
        <v>42454</v>
      </c>
      <c r="N318" s="7">
        <f>MONTH(L318)</f>
        <v>3</v>
      </c>
      <c r="O318" s="7">
        <f>MONTH(M318)</f>
        <v>3</v>
      </c>
      <c r="P318" s="7">
        <f>IF(O318-N318=0,NETWORKDAYS(L318,M318,[1]Congés!$D$2:$D$26),NETWORKDAYS(L318,EOMONTH(L318,0),[1]Congés!$D$2:$D$26))</f>
        <v>11</v>
      </c>
      <c r="Q318" s="7">
        <f>IF(O318-N318=0,0,IF(O318-N318=1,NETWORKDAYS(L318,M318,[1]Congés!$D$2:$D$160)-P318,IF(O318-N318=2,NETWORKDAYS(L318,EOMONTH(L318,1),[1]Congés!$D$2:$D$160)-P318,IF(O318-N318=3,NETWORKDAYS(L318,EOMONTH(L318,1),[1]Congés!$D$2:$D$160)-P318))))</f>
        <v>0</v>
      </c>
      <c r="R318" s="7">
        <f>IF(O318-N318&lt;2,0,IF(O318-N318=2,NETWORKDAYS(L318,M318,[1]Congés!$D$2:$D$160)-Q318-P318,IF(O318-N318=3,NETWORKDAYS(L318,EOMONTH(L318,2),[1]Congés!$D$2:$D$160)-Q318-P318)))</f>
        <v>0</v>
      </c>
      <c r="S318" s="7">
        <f>IF(O318-N318&lt;3,0,NETWORKDAYS(L318,M318,[1]Congés!$D$2:$D$160)-R318-Q318-P318)</f>
        <v>0</v>
      </c>
      <c r="T318" s="7">
        <f>NETWORKDAYS(L318,M318,[1]Congés!C$2:C$160)</f>
        <v>11</v>
      </c>
      <c r="U318" t="s">
        <v>50</v>
      </c>
      <c r="V318" s="2">
        <v>42331</v>
      </c>
      <c r="W318" s="6" t="str">
        <f>IF(T318&lt;3,"1) 1 à 2 jours",IF(T318&lt;5,"2) 3 à 4 jours",IF(T318=5,"3) 5 jours",IF(T318&lt;=10,"4) 6 à 10 jours",IF(T318&gt;10,"5) plus de 10 jours")))))</f>
        <v>5) plus de 10 jours</v>
      </c>
      <c r="X318" t="s">
        <v>10</v>
      </c>
      <c r="Z318" s="6">
        <f>M318-L318+1</f>
        <v>15</v>
      </c>
    </row>
    <row r="319" spans="1:26" x14ac:dyDescent="0.3">
      <c r="A319" s="1">
        <v>5695</v>
      </c>
      <c r="B319" s="8"/>
      <c r="C319" s="7" t="str">
        <f>VLOOKUP(A319,'[1]BDD RH'!$A$9:$W$453,16,FALSE)</f>
        <v>support table</v>
      </c>
      <c r="D319" s="7" t="str">
        <f>VLOOKUP(A319,'[1]BDD RH'!$A$9:$W$453,4,FALSE)</f>
        <v>s</v>
      </c>
      <c r="E319" s="7" t="str">
        <f>VLOOKUP(A319,'[1]BDD RH'!$A$9:$W$453,3,FALSE)</f>
        <v>H</v>
      </c>
      <c r="F319" s="7">
        <f>DATEDIF((VLOOKUP(A319,'[1]BDD RH'!$A$2:$W$485,7,FALSE)),L319,"y")</f>
        <v>49</v>
      </c>
      <c r="G319" s="7" t="str">
        <f>IF(F319&lt;=20,"&lt;=20",IF(F319&lt;=30,"21/30",IF(F319&lt;=40,"31/40",IF(F319&lt;=50,"41/50",IF(F319&lt;=60,"51/60",IF(F319&gt;60,"61 et plus",FALSE))))))</f>
        <v>41/50</v>
      </c>
      <c r="H319" s="7">
        <f>DATEDIF((VLOOKUP(A319,'[1]BDD RH'!$A$2:$W$485,11,FALSE)),L319,"y")</f>
        <v>20</v>
      </c>
      <c r="I319" s="7" t="str">
        <f>IF(H319&lt;2,"&lt;2",IF(H319&lt;6,"2/5",IF(H319&lt;11,"6/10",IF(H319&lt;16,"11/15",IF(H319&lt;21,"16/20",IF(H319&lt;26,"21/25",IF(H319&gt;25,"26 et plus",FALSE)))))))</f>
        <v>16/20</v>
      </c>
      <c r="J319" s="1" t="s">
        <v>51</v>
      </c>
      <c r="K319" s="1">
        <f>IF($N$19:$N$585&lt;=3,1,IF($N$19:$N$585&lt;=6,2,IF($N$19:$N$585&lt;=9,3,IF($N$19:$N$585&gt;9,4,FALSE))))</f>
        <v>1</v>
      </c>
      <c r="L319" s="4">
        <v>42455</v>
      </c>
      <c r="M319" s="4">
        <v>42463</v>
      </c>
      <c r="N319" s="7">
        <f>MONTH(L319)</f>
        <v>3</v>
      </c>
      <c r="O319" s="7">
        <f>MONTH(M319)</f>
        <v>4</v>
      </c>
      <c r="P319" s="7">
        <f>IF(O319-N319=0,NETWORKDAYS(L319,M319,[1]Congés!$D$2:$D$26),NETWORKDAYS(L319,EOMONTH(L319,0),[1]Congés!$D$2:$D$26))</f>
        <v>4</v>
      </c>
      <c r="Q319" s="7">
        <f>IF(O319-N319=0,0,IF(O319-N319=1,NETWORKDAYS(L319,M319,[1]Congés!$D$2:$D$160)-P319,IF(O319-N319=2,NETWORKDAYS(L319,EOMONTH(L319,1),[1]Congés!$D$2:$D$160)-P319,IF(O319-N319=3,NETWORKDAYS(L319,EOMONTH(L319,1),[1]Congés!$D$2:$D$160)-P319))))</f>
        <v>1</v>
      </c>
      <c r="R319" s="7">
        <f>IF(O319-N319&lt;2,0,IF(O319-N319=2,NETWORKDAYS(L319,M319,[1]Congés!$D$2:$D$160)-Q319-P319,IF(O319-N319=3,NETWORKDAYS(L319,EOMONTH(L319,2),[1]Congés!$D$2:$D$160)-Q319-P319)))</f>
        <v>0</v>
      </c>
      <c r="S319" s="7">
        <f>IF(O319-N319&lt;3,0,NETWORKDAYS(L319,M319,[1]Congés!$D$2:$D$160)-R319-Q319-P319)</f>
        <v>0</v>
      </c>
      <c r="T319" s="7">
        <f>NETWORKDAYS(L319,M319,[1]Congés!C$2:C$160)</f>
        <v>4</v>
      </c>
      <c r="U319" t="s">
        <v>50</v>
      </c>
      <c r="V319" s="2">
        <v>42331</v>
      </c>
      <c r="W319" s="6" t="str">
        <f>IF(T319&lt;3,"1) 1 à 2 jours",IF(T319&lt;5,"2) 3 à 4 jours",IF(T319=5,"3) 5 jours",IF(T319&lt;=10,"4) 6 à 10 jours",IF(T319&gt;10,"5) plus de 10 jours")))))</f>
        <v>2) 3 à 4 jours</v>
      </c>
      <c r="X319" t="s">
        <v>10</v>
      </c>
      <c r="Z319" s="6">
        <f>M319-L319+1</f>
        <v>9</v>
      </c>
    </row>
    <row r="320" spans="1:26" x14ac:dyDescent="0.3">
      <c r="A320" s="1">
        <v>5695</v>
      </c>
      <c r="B320" s="8"/>
      <c r="C320" s="7" t="str">
        <f>VLOOKUP(A320,'[1]BDD RH'!$A$9:$W$453,16,FALSE)</f>
        <v>support table</v>
      </c>
      <c r="D320" s="7" t="str">
        <f>VLOOKUP(A320,'[1]BDD RH'!$A$9:$W$453,4,FALSE)</f>
        <v>s</v>
      </c>
      <c r="E320" s="7" t="str">
        <f>VLOOKUP(A320,'[1]BDD RH'!$A$9:$W$453,3,FALSE)</f>
        <v>H</v>
      </c>
      <c r="F320" s="7">
        <f>DATEDIF((VLOOKUP(A320,'[1]BDD RH'!$A$2:$W$485,7,FALSE)),L320,"y")</f>
        <v>49</v>
      </c>
      <c r="G320" s="7" t="str">
        <f>IF(F320&lt;=20,"&lt;=20",IF(F320&lt;=30,"21/30",IF(F320&lt;=40,"31/40",IF(F320&lt;=50,"41/50",IF(F320&lt;=60,"51/60",IF(F320&gt;60,"61 et plus",FALSE))))))</f>
        <v>41/50</v>
      </c>
      <c r="H320" s="7">
        <f>DATEDIF((VLOOKUP(A320,'[1]BDD RH'!$A$2:$W$485,11,FALSE)),L320,"y")</f>
        <v>20</v>
      </c>
      <c r="I320" s="7" t="str">
        <f>IF(H320&lt;2,"&lt;2",IF(H320&lt;6,"2/5",IF(H320&lt;11,"6/10",IF(H320&lt;16,"11/15",IF(H320&lt;21,"16/20",IF(H320&lt;26,"21/25",IF(H320&gt;25,"26 et plus",FALSE)))))))</f>
        <v>16/20</v>
      </c>
      <c r="J320" s="1" t="s">
        <v>51</v>
      </c>
      <c r="K320" s="1">
        <f>IF($N$19:$N$585&lt;=3,1,IF($N$19:$N$585&lt;=6,2,IF($N$19:$N$585&lt;=9,3,IF($N$19:$N$585&gt;9,4,FALSE))))</f>
        <v>2</v>
      </c>
      <c r="L320" s="4">
        <v>42464</v>
      </c>
      <c r="M320" s="4">
        <v>42477</v>
      </c>
      <c r="N320" s="7">
        <f>MONTH(L320)</f>
        <v>4</v>
      </c>
      <c r="O320" s="7">
        <f>MONTH(M320)</f>
        <v>4</v>
      </c>
      <c r="P320" s="7">
        <f>IF(O320-N320=0,NETWORKDAYS(L320,M320,[1]Congés!$D$2:$D$26),NETWORKDAYS(L320,EOMONTH(L320,0),[1]Congés!$D$2:$D$26))</f>
        <v>10</v>
      </c>
      <c r="Q320" s="7">
        <f>IF(O320-N320=0,0,IF(O320-N320=1,NETWORKDAYS(L320,M320,[1]Congés!$D$2:$D$160)-P320,IF(O320-N320=2,NETWORKDAYS(L320,EOMONTH(L320,1),[1]Congés!$D$2:$D$160)-P320,IF(O320-N320=3,NETWORKDAYS(L320,EOMONTH(L320,1),[1]Congés!$D$2:$D$160)-P320))))</f>
        <v>0</v>
      </c>
      <c r="R320" s="7">
        <f>IF(O320-N320&lt;2,0,IF(O320-N320=2,NETWORKDAYS(L320,M320,[1]Congés!$D$2:$D$160)-Q320-P320,IF(O320-N320=3,NETWORKDAYS(L320,EOMONTH(L320,2),[1]Congés!$D$2:$D$160)-Q320-P320)))</f>
        <v>0</v>
      </c>
      <c r="S320" s="7">
        <f>IF(O320-N320&lt;3,0,NETWORKDAYS(L320,M320,[1]Congés!$D$2:$D$160)-R320-Q320-P320)</f>
        <v>0</v>
      </c>
      <c r="T320" s="7">
        <f>NETWORKDAYS(L320,M320,[1]Congés!C$2:C$160)</f>
        <v>10</v>
      </c>
      <c r="U320" t="s">
        <v>50</v>
      </c>
      <c r="V320" s="2">
        <v>42331</v>
      </c>
      <c r="W320" s="6" t="str">
        <f>IF(T320&lt;3,"1) 1 à 2 jours",IF(T320&lt;5,"2) 3 à 4 jours",IF(T320=5,"3) 5 jours",IF(T320&lt;=10,"4) 6 à 10 jours",IF(T320&gt;10,"5) plus de 10 jours")))))</f>
        <v>4) 6 à 10 jours</v>
      </c>
      <c r="X320" t="s">
        <v>10</v>
      </c>
      <c r="Y320" s="1"/>
      <c r="Z320" s="6">
        <f>M320-L320+1</f>
        <v>14</v>
      </c>
    </row>
    <row r="321" spans="1:26" x14ac:dyDescent="0.3">
      <c r="A321" s="1">
        <v>5695</v>
      </c>
      <c r="B321" s="8"/>
      <c r="C321" s="7" t="str">
        <f>VLOOKUP(A321,'[1]BDD RH'!$A$9:$W$453,16,FALSE)</f>
        <v>support table</v>
      </c>
      <c r="D321" s="7" t="str">
        <f>VLOOKUP(A321,'[1]BDD RH'!$A$9:$W$453,4,FALSE)</f>
        <v>s</v>
      </c>
      <c r="E321" s="7" t="str">
        <f>VLOOKUP(A321,'[1]BDD RH'!$A$9:$W$453,3,FALSE)</f>
        <v>H</v>
      </c>
      <c r="F321" s="7">
        <f>DATEDIF((VLOOKUP(A321,'[1]BDD RH'!$A$2:$W$485,7,FALSE)),L321,"y")</f>
        <v>49</v>
      </c>
      <c r="G321" s="7" t="str">
        <f>IF(F321&lt;=20,"&lt;=20",IF(F321&lt;=30,"21/30",IF(F321&lt;=40,"31/40",IF(F321&lt;=50,"41/50",IF(F321&lt;=60,"51/60",IF(F321&gt;60,"61 et plus",FALSE))))))</f>
        <v>41/50</v>
      </c>
      <c r="H321" s="7">
        <f>DATEDIF((VLOOKUP(A321,'[1]BDD RH'!$A$2:$W$485,11,FALSE)),L321,"y")</f>
        <v>20</v>
      </c>
      <c r="I321" s="7" t="str">
        <f>IF(H321&lt;2,"&lt;2",IF(H321&lt;6,"2/5",IF(H321&lt;11,"6/10",IF(H321&lt;16,"11/15",IF(H321&lt;21,"16/20",IF(H321&lt;26,"21/25",IF(H321&gt;25,"26 et plus",FALSE)))))))</f>
        <v>16/20</v>
      </c>
      <c r="J321" s="1" t="s">
        <v>51</v>
      </c>
      <c r="K321" s="1">
        <f>IF($N$19:$N$585&lt;=3,1,IF($N$19:$N$585&lt;=6,2,IF($N$19:$N$585&lt;=9,3,IF($N$19:$N$585&gt;9,4,FALSE))))</f>
        <v>2</v>
      </c>
      <c r="L321" s="4">
        <v>42478</v>
      </c>
      <c r="M321" s="16">
        <v>42498</v>
      </c>
      <c r="N321" s="7">
        <f>MONTH(L321)</f>
        <v>4</v>
      </c>
      <c r="O321" s="7">
        <f>MONTH(M321)</f>
        <v>5</v>
      </c>
      <c r="P321" s="7">
        <f>IF(O321-N321=0,NETWORKDAYS(L321,M321,[1]Congés!$D$2:$D$26),NETWORKDAYS(L321,EOMONTH(L321,0),[1]Congés!$D$2:$D$26))</f>
        <v>10</v>
      </c>
      <c r="Q321" s="7">
        <f>IF(O321-N321=0,0,IF(O321-N321=1,NETWORKDAYS(L321,M321,[1]Congés!$D$2:$D$160)-P321,IF(O321-N321=2,NETWORKDAYS(L321,EOMONTH(L321,1),[1]Congés!$D$2:$D$160)-P321,IF(O321-N321=3,NETWORKDAYS(L321,EOMONTH(L321,1),[1]Congés!$D$2:$D$160)-P321))))</f>
        <v>5</v>
      </c>
      <c r="R321" s="7">
        <f>IF(O321-N321&lt;2,0,IF(O321-N321=2,NETWORKDAYS(L321,M321,[1]Congés!$D$2:$D$160)-Q321-P321,IF(O321-N321=3,NETWORKDAYS(L321,EOMONTH(L321,2),[1]Congés!$D$2:$D$160)-Q321-P321)))</f>
        <v>0</v>
      </c>
      <c r="S321" s="7">
        <f>IF(O321-N321&lt;3,0,NETWORKDAYS(L321,M321,[1]Congés!$D$2:$D$160)-R321-Q321-P321)</f>
        <v>0</v>
      </c>
      <c r="T321" s="7">
        <f>NETWORKDAYS(L321,M321,[1]Congés!C$2:C$160)</f>
        <v>13</v>
      </c>
      <c r="U321" t="s">
        <v>50</v>
      </c>
      <c r="V321" s="2">
        <v>42331</v>
      </c>
      <c r="W321" s="6" t="str">
        <f>IF(T321&lt;3,"1) 1 à 2 jours",IF(T321&lt;5,"2) 3 à 4 jours",IF(T321=5,"3) 5 jours",IF(T321&lt;=10,"4) 6 à 10 jours",IF(T321&gt;10,"5) plus de 10 jours")))))</f>
        <v>5) plus de 10 jours</v>
      </c>
      <c r="X321" t="s">
        <v>30</v>
      </c>
      <c r="Y321" s="17" t="s">
        <v>49</v>
      </c>
      <c r="Z321" s="6">
        <f>M321-L321+1</f>
        <v>21</v>
      </c>
    </row>
    <row r="322" spans="1:26" x14ac:dyDescent="0.3">
      <c r="A322" s="1">
        <v>9695</v>
      </c>
      <c r="B322" s="8"/>
      <c r="C322" s="7" t="str">
        <f>VLOOKUP(A322,'[1]BDD RH'!$A$9:$W$453,16,FALSE)</f>
        <v>Iris</v>
      </c>
      <c r="D322" s="7" t="str">
        <f>VLOOKUP(A322,'[1]BDD RH'!$A$9:$W$453,4,FALSE)</f>
        <v>c</v>
      </c>
      <c r="E322" s="7" t="str">
        <f>VLOOKUP(A322,'[1]BDD RH'!$A$9:$W$453,3,FALSE)</f>
        <v>H</v>
      </c>
      <c r="F322" s="7">
        <f>DATEDIF((VLOOKUP(A322,'[1]BDD RH'!$A$2:$W$485,7,FALSE)),L322,"y")</f>
        <v>36</v>
      </c>
      <c r="G322" s="7" t="str">
        <f>IF(F322&lt;=20,"&lt;=20",IF(F322&lt;=30,"21/30",IF(F322&lt;=40,"31/40",IF(F322&lt;=50,"41/50",IF(F322&lt;=60,"51/60",IF(F322&gt;60,"61 et plus",FALSE))))))</f>
        <v>31/40</v>
      </c>
      <c r="H322" s="7">
        <f>DATEDIF((VLOOKUP(A322,'[1]BDD RH'!$A$2:$W$485,11,FALSE)),L322,"y")</f>
        <v>17</v>
      </c>
      <c r="I322" s="7" t="str">
        <f>IF(H322&lt;2,"&lt;2",IF(H322&lt;6,"2/5",IF(H322&lt;11,"6/10",IF(H322&lt;16,"11/15",IF(H322&lt;21,"16/20",IF(H322&lt;26,"21/25",IF(H322&gt;25,"26 et plus",FALSE)))))))</f>
        <v>16/20</v>
      </c>
      <c r="J322" s="1" t="s">
        <v>48</v>
      </c>
      <c r="K322" s="1">
        <f>IF($N$19:$N$585&lt;=3,1,IF($N$19:$N$585&lt;=6,2,IF($N$19:$N$585&lt;=9,3,IF($N$19:$N$585&gt;9,4,FALSE))))</f>
        <v>1</v>
      </c>
      <c r="L322" s="4">
        <v>42444</v>
      </c>
      <c r="M322" s="4">
        <v>42470</v>
      </c>
      <c r="N322" s="7">
        <f>MONTH(L322)</f>
        <v>3</v>
      </c>
      <c r="O322" s="7">
        <f>MONTH(M322)</f>
        <v>4</v>
      </c>
      <c r="P322" s="7">
        <f>IF(O322-N322=0,NETWORKDAYS(L322,M322,[1]Congés!$D$2:$D$26),NETWORKDAYS(L322,EOMONTH(L322,0),[1]Congés!$D$2:$D$26))</f>
        <v>13</v>
      </c>
      <c r="Q322" s="7">
        <f>IF(O322-N322=0,0,IF(O322-N322=1,NETWORKDAYS(L322,M322,[1]Congés!$D$2:$D$160)-P322,IF(O322-N322=2,NETWORKDAYS(L322,EOMONTH(L322,1),[1]Congés!$D$2:$D$160)-P322,IF(O322-N322=3,NETWORKDAYS(L322,EOMONTH(L322,1),[1]Congés!$D$2:$D$160)-P322))))</f>
        <v>6</v>
      </c>
      <c r="R322" s="7">
        <f>IF(O322-N322&lt;2,0,IF(O322-N322=2,NETWORKDAYS(L322,M322,[1]Congés!$D$2:$D$160)-Q322-P322,IF(O322-N322=3,NETWORKDAYS(L322,EOMONTH(L322,2),[1]Congés!$D$2:$D$160)-Q322-P322)))</f>
        <v>0</v>
      </c>
      <c r="S322" s="7">
        <f>IF(O322-N322&lt;3,0,NETWORKDAYS(L322,M322,[1]Congés!$D$2:$D$160)-R322-Q322-P322)</f>
        <v>0</v>
      </c>
      <c r="T322" s="7">
        <f>NETWORKDAYS(L322,M322,[1]Congés!C$2:C$160)</f>
        <v>18</v>
      </c>
      <c r="U322" t="s">
        <v>1</v>
      </c>
      <c r="W322" s="6" t="str">
        <f>IF(T322&lt;3,"1) 1 à 2 jours",IF(T322&lt;5,"2) 3 à 4 jours",IF(T322=5,"3) 5 jours",IF(T322&lt;=10,"4) 6 à 10 jours",IF(T322&gt;10,"5) plus de 10 jours")))))</f>
        <v>5) plus de 10 jours</v>
      </c>
      <c r="X322" t="s">
        <v>0</v>
      </c>
      <c r="Z322" s="6">
        <f>M322-L322+1</f>
        <v>27</v>
      </c>
    </row>
    <row r="323" spans="1:26" x14ac:dyDescent="0.3">
      <c r="A323" s="1">
        <v>81187</v>
      </c>
      <c r="B323" s="8"/>
      <c r="C323" s="7" t="str">
        <f>VLOOKUP(A323,'[1]BDD RH'!$A$9:$W$453,16,FALSE)</f>
        <v>Swift</v>
      </c>
      <c r="D323" s="7" t="str">
        <f>VLOOKUP(A323,'[1]BDD RH'!$A$9:$W$453,4,FALSE)</f>
        <v>t</v>
      </c>
      <c r="E323" s="7" t="str">
        <f>VLOOKUP(A323,'[1]BDD RH'!$A$9:$W$453,3,FALSE)</f>
        <v>F</v>
      </c>
      <c r="F323" s="7">
        <f>DATEDIF((VLOOKUP(A323,'[1]BDD RH'!$A$2:$W$485,7,FALSE)),L323,"y")</f>
        <v>31</v>
      </c>
      <c r="G323" s="7" t="str">
        <f>IF(F323&lt;=20,"&lt;=20",IF(F323&lt;=30,"21/30",IF(F323&lt;=40,"31/40",IF(F323&lt;=50,"41/50",IF(F323&lt;=60,"51/60",IF(F323&gt;60,"61 et plus",FALSE))))))</f>
        <v>31/40</v>
      </c>
      <c r="H323" s="7">
        <f>DATEDIF((VLOOKUP(A323,'[1]BDD RH'!$A$2:$W$485,11,FALSE)),L323,"y")</f>
        <v>3</v>
      </c>
      <c r="I323" s="7" t="str">
        <f>IF(H323&lt;2,"&lt;2",IF(H323&lt;6,"2/5",IF(H323&lt;11,"6/10",IF(H323&lt;16,"11/15",IF(H323&lt;21,"16/20",IF(H323&lt;26,"21/25",IF(H323&gt;25,"26 et plus",FALSE)))))))</f>
        <v>2/5</v>
      </c>
      <c r="J323" s="1" t="s">
        <v>47</v>
      </c>
      <c r="K323" s="1">
        <f>IF($N$19:$N$585&lt;=3,1,IF($N$19:$N$585&lt;=6,2,IF($N$19:$N$585&lt;=9,3,IF($N$19:$N$585&gt;9,4,FALSE))))</f>
        <v>1</v>
      </c>
      <c r="L323" s="4">
        <v>42403</v>
      </c>
      <c r="M323" s="4">
        <v>42404</v>
      </c>
      <c r="N323" s="7">
        <f>MONTH(L323)</f>
        <v>2</v>
      </c>
      <c r="O323" s="7">
        <f>MONTH(M323)</f>
        <v>2</v>
      </c>
      <c r="P323" s="7">
        <f>IF(O323-N323=0,NETWORKDAYS(L323,M323,[1]Congés!$D$2:$D$26),NETWORKDAYS(L323,EOMONTH(L323,0),[1]Congés!$D$2:$D$26))</f>
        <v>2</v>
      </c>
      <c r="Q323" s="7">
        <f>IF(O323-N323=0,0,IF(O323-N323=1,NETWORKDAYS(L323,M323,[1]Congés!$D$2:$D$160)-P323,IF(O323-N323=2,NETWORKDAYS(L323,EOMONTH(L323,1),[1]Congés!$D$2:$D$160)-P323,IF(O323-N323=3,NETWORKDAYS(L323,EOMONTH(L323,1),[1]Congés!$D$2:$D$160)-P323))))</f>
        <v>0</v>
      </c>
      <c r="R323" s="7">
        <f>IF(O323-N323&lt;2,0,IF(O323-N323=2,NETWORKDAYS(L323,M323,[1]Congés!$D$2:$D$160)-Q323-P323,IF(O323-N323=3,NETWORKDAYS(L323,EOMONTH(L323,2),[1]Congés!$D$2:$D$160)-Q323-P323)))</f>
        <v>0</v>
      </c>
      <c r="S323" s="7">
        <f>IF(O323-N323&lt;3,0,NETWORKDAYS(L323,M323,[1]Congés!$D$2:$D$160)-R323-Q323-P323)</f>
        <v>0</v>
      </c>
      <c r="T323" s="7">
        <f>NETWORKDAYS(L323,M323,[1]Congés!C$2:C$160)</f>
        <v>2</v>
      </c>
      <c r="U323" t="s">
        <v>1</v>
      </c>
      <c r="W323" s="6" t="str">
        <f>IF(T323&lt;3,"1) 1 à 2 jours",IF(T323&lt;5,"2) 3 à 4 jours",IF(T323=5,"3) 5 jours",IF(T323&lt;=10,"4) 6 à 10 jours",IF(T323&gt;10,"5) plus de 10 jours")))))</f>
        <v>1) 1 à 2 jours</v>
      </c>
      <c r="X323" t="s">
        <v>0</v>
      </c>
      <c r="Z323" s="6">
        <f>M323-L323+1</f>
        <v>2</v>
      </c>
    </row>
    <row r="324" spans="1:26" x14ac:dyDescent="0.3">
      <c r="A324" s="1">
        <v>82323</v>
      </c>
      <c r="B324" s="8"/>
      <c r="C324" s="7" t="str">
        <f>VLOOKUP(A324,'[1]BDD RH'!$A$9:$W$453,16,FALSE)</f>
        <v>Formation G 25</v>
      </c>
      <c r="D324" s="7">
        <f>VLOOKUP(A324,'[1]BDD RH'!$A$9:$W$453,4,FALSE)</f>
        <v>0</v>
      </c>
      <c r="E324" s="7" t="str">
        <f>VLOOKUP(A324,'[1]BDD RH'!$A$9:$W$453,3,FALSE)</f>
        <v>F</v>
      </c>
      <c r="F324" s="7">
        <f>DATEDIF((VLOOKUP(A324,'[1]BDD RH'!$A$2:$W$485,7,FALSE)),L324,"y")</f>
        <v>27</v>
      </c>
      <c r="G324" s="7" t="str">
        <f>IF(F324&lt;=20,"&lt;=20",IF(F324&lt;=30,"21/30",IF(F324&lt;=40,"31/40",IF(F324&lt;=50,"41/50",IF(F324&lt;=60,"51/60",IF(F324&gt;60,"61 et plus",FALSE))))))</f>
        <v>21/30</v>
      </c>
      <c r="H324" s="7">
        <f>DATEDIF((VLOOKUP(A324,'[1]BDD RH'!$A$2:$W$485,11,FALSE)),L324,"y")</f>
        <v>2</v>
      </c>
      <c r="I324" s="7" t="str">
        <f>IF(H324&lt;2,"&lt;2",IF(H324&lt;6,"2/5",IF(H324&lt;11,"6/10",IF(H324&lt;16,"11/15",IF(H324&lt;21,"16/20",IF(H324&lt;26,"21/25",IF(H324&gt;25,"26 et plus",FALSE)))))))</f>
        <v>2/5</v>
      </c>
      <c r="J324" s="1" t="s">
        <v>46</v>
      </c>
      <c r="K324" s="1">
        <f>IF($N$19:$N$585&lt;=3,1,IF($N$19:$N$585&lt;=6,2,IF($N$19:$N$585&lt;=9,3,IF($N$19:$N$585&gt;9,4,FALSE))))</f>
        <v>1</v>
      </c>
      <c r="L324" s="4">
        <v>42417</v>
      </c>
      <c r="M324" s="4">
        <v>42419</v>
      </c>
      <c r="N324" s="7">
        <f>MONTH(L324)</f>
        <v>2</v>
      </c>
      <c r="O324" s="7">
        <f>MONTH(M324)</f>
        <v>2</v>
      </c>
      <c r="P324" s="7">
        <f>IF(O324-N324=0,NETWORKDAYS(L324,M324,[1]Congés!$D$2:$D$26),NETWORKDAYS(L324,EOMONTH(L324,0),[1]Congés!$D$2:$D$26))</f>
        <v>3</v>
      </c>
      <c r="Q324" s="7">
        <f>IF(O324-N324=0,0,IF(O324-N324=1,NETWORKDAYS(L324,M324,[1]Congés!$D$2:$D$160)-P324,IF(O324-N324=2,NETWORKDAYS(L324,EOMONTH(L324,1),[1]Congés!$D$2:$D$160)-P324,IF(O324-N324=3,NETWORKDAYS(L324,EOMONTH(L324,1),[1]Congés!$D$2:$D$160)-P324))))</f>
        <v>0</v>
      </c>
      <c r="R324" s="7">
        <f>IF(O324-N324&lt;2,0,IF(O324-N324=2,NETWORKDAYS(L324,M324,[1]Congés!$D$2:$D$160)-Q324-P324,IF(O324-N324=3,NETWORKDAYS(L324,EOMONTH(L324,2),[1]Congés!$D$2:$D$160)-Q324-P324)))</f>
        <v>0</v>
      </c>
      <c r="S324" s="7">
        <f>IF(O324-N324&lt;3,0,NETWORKDAYS(L324,M324,[1]Congés!$D$2:$D$160)-R324-Q324-P324)</f>
        <v>0</v>
      </c>
      <c r="T324" s="7">
        <f>NETWORKDAYS(L324,M324,[1]Congés!C$2:C$160)</f>
        <v>3</v>
      </c>
      <c r="U324" t="s">
        <v>1</v>
      </c>
      <c r="W324" s="6" t="str">
        <f>IF(T324&lt;3,"1) 1 à 2 jours",IF(T324&lt;5,"2) 3 à 4 jours",IF(T324=5,"3) 5 jours",IF(T324&lt;=10,"4) 6 à 10 jours",IF(T324&gt;10,"5) plus de 10 jours")))))</f>
        <v>2) 3 à 4 jours</v>
      </c>
      <c r="X324" t="s">
        <v>0</v>
      </c>
      <c r="Z324" s="6">
        <f>M324-L324+1</f>
        <v>3</v>
      </c>
    </row>
    <row r="325" spans="1:26" x14ac:dyDescent="0.3">
      <c r="A325" s="1">
        <v>3840</v>
      </c>
      <c r="B325" s="8"/>
      <c r="C325" s="7" t="str">
        <f>VLOOKUP(A325,'[1]BDD RH'!$A$9:$W$453,16,FALSE)</f>
        <v>Chamonix</v>
      </c>
      <c r="D325" s="7" t="str">
        <f>VLOOKUP(A325,'[1]BDD RH'!$A$9:$W$453,4,FALSE)</f>
        <v>t</v>
      </c>
      <c r="E325" s="7" t="str">
        <f>VLOOKUP(A325,'[1]BDD RH'!$A$9:$W$453,3,FALSE)</f>
        <v>F</v>
      </c>
      <c r="F325" s="7">
        <f>DATEDIF((VLOOKUP(A325,'[1]BDD RH'!$A$2:$W$485,7,FALSE)),L325,"y")</f>
        <v>44</v>
      </c>
      <c r="G325" s="7" t="str">
        <f>IF(F325&lt;=20,"&lt;=20",IF(F325&lt;=30,"21/30",IF(F325&lt;=40,"31/40",IF(F325&lt;=50,"41/50",IF(F325&lt;=60,"51/60",IF(F325&gt;60,"61 et plus",FALSE))))))</f>
        <v>41/50</v>
      </c>
      <c r="H325" s="7">
        <f>DATEDIF((VLOOKUP(A325,'[1]BDD RH'!$A$2:$W$485,11,FALSE)),L325,"y")</f>
        <v>24</v>
      </c>
      <c r="I325" s="7" t="str">
        <f>IF(H325&lt;2,"&lt;2",IF(H325&lt;6,"2/5",IF(H325&lt;11,"6/10",IF(H325&lt;16,"11/15",IF(H325&lt;21,"16/20",IF(H325&lt;26,"21/25",IF(H325&gt;25,"26 et plus",FALSE)))))))</f>
        <v>21/25</v>
      </c>
      <c r="J325" s="1" t="s">
        <v>45</v>
      </c>
      <c r="K325" s="1">
        <f>IF($N$19:$N$585&lt;=3,1,IF($N$19:$N$585&lt;=6,2,IF($N$19:$N$585&lt;=9,3,IF($N$19:$N$585&gt;9,4,FALSE))))</f>
        <v>1</v>
      </c>
      <c r="L325" s="4">
        <v>42388</v>
      </c>
      <c r="M325" s="4">
        <v>42391</v>
      </c>
      <c r="N325" s="7">
        <f>MONTH(L325)</f>
        <v>1</v>
      </c>
      <c r="O325" s="7">
        <f>MONTH(M325)</f>
        <v>1</v>
      </c>
      <c r="P325" s="7">
        <f>IF(O325-N325=0,NETWORKDAYS(L325,M325,[1]Congés!$D$2:$D$26),NETWORKDAYS(L325,EOMONTH(L325,0),[1]Congés!$D$2:$D$26))</f>
        <v>4</v>
      </c>
      <c r="Q325" s="7">
        <f>IF(O325-N325=0,0,IF(O325-N325=1,NETWORKDAYS(L325,M325,[1]Congés!$D$2:$D$160)-P325,IF(O325-N325=2,NETWORKDAYS(L325,EOMONTH(L325,1),[1]Congés!$D$2:$D$160)-P325,IF(O325-N325=3,NETWORKDAYS(L325,EOMONTH(L325,1),[1]Congés!$D$2:$D$160)-P325))))</f>
        <v>0</v>
      </c>
      <c r="R325" s="7">
        <f>IF(O325-N325&lt;2,0,IF(O325-N325=2,NETWORKDAYS(L325,M325,[1]Congés!$D$2:$D$160)-Q325-P325,IF(O325-N325=3,NETWORKDAYS(L325,EOMONTH(L325,2),[1]Congés!$D$2:$D$160)-Q325-P325)))</f>
        <v>0</v>
      </c>
      <c r="S325" s="7">
        <f>IF(O325-N325&lt;3,0,NETWORKDAYS(L325,M325,[1]Congés!$D$2:$D$160)-R325-Q325-P325)</f>
        <v>0</v>
      </c>
      <c r="T325" s="7">
        <f>NETWORKDAYS(L325,M325,[1]Congés!C$2:C$160)</f>
        <v>4</v>
      </c>
      <c r="U325" t="s">
        <v>1</v>
      </c>
      <c r="W325" s="6" t="str">
        <f>IF(T325&lt;3,"1) 1 à 2 jours",IF(T325&lt;5,"2) 3 à 4 jours",IF(T325=5,"3) 5 jours",IF(T325&lt;=10,"4) 6 à 10 jours",IF(T325&gt;10,"5) plus de 10 jours")))))</f>
        <v>2) 3 à 4 jours</v>
      </c>
      <c r="X325" t="s">
        <v>0</v>
      </c>
      <c r="Z325" s="6">
        <f>M325-L325+1</f>
        <v>4</v>
      </c>
    </row>
    <row r="326" spans="1:26" x14ac:dyDescent="0.3">
      <c r="A326" s="1">
        <v>9876</v>
      </c>
      <c r="B326" s="8"/>
      <c r="C326" s="7" t="str">
        <f>VLOOKUP(A326,'[1]BDD RH'!$A$9:$W$453,16,FALSE)</f>
        <v>Swift</v>
      </c>
      <c r="D326" s="7" t="str">
        <f>VLOOKUP(A326,'[1]BDD RH'!$A$9:$W$453,4,FALSE)</f>
        <v>t</v>
      </c>
      <c r="E326" s="7" t="str">
        <f>VLOOKUP(A326,'[1]BDD RH'!$A$9:$W$453,3,FALSE)</f>
        <v>F</v>
      </c>
      <c r="F326" s="7">
        <f>DATEDIF((VLOOKUP(A326,'[1]BDD RH'!$A$2:$W$485,7,FALSE)),L326,"y")</f>
        <v>36</v>
      </c>
      <c r="G326" s="7" t="str">
        <f>IF(F326&lt;=20,"&lt;=20",IF(F326&lt;=30,"21/30",IF(F326&lt;=40,"31/40",IF(F326&lt;=50,"41/50",IF(F326&lt;=60,"51/60",IF(F326&gt;60,"61 et plus",FALSE))))))</f>
        <v>31/40</v>
      </c>
      <c r="H326" s="7">
        <f>DATEDIF((VLOOKUP(A326,'[1]BDD RH'!$A$2:$W$485,11,FALSE)),L326,"y")</f>
        <v>16</v>
      </c>
      <c r="I326" s="7" t="str">
        <f>IF(H326&lt;2,"&lt;2",IF(H326&lt;6,"2/5",IF(H326&lt;11,"6/10",IF(H326&lt;16,"11/15",IF(H326&lt;21,"16/20",IF(H326&lt;26,"21/25",IF(H326&gt;25,"26 et plus",FALSE)))))))</f>
        <v>16/20</v>
      </c>
      <c r="J326" s="1" t="s">
        <v>44</v>
      </c>
      <c r="K326" s="1">
        <f>IF($N$19:$N$585&lt;=3,1,IF($N$19:$N$585&lt;=6,2,IF($N$19:$N$585&lt;=9,3,IF($N$19:$N$585&gt;9,4,FALSE))))</f>
        <v>1</v>
      </c>
      <c r="L326" s="4">
        <v>42452</v>
      </c>
      <c r="M326" s="4">
        <v>42484</v>
      </c>
      <c r="N326" s="7">
        <f>MONTH(L326)</f>
        <v>3</v>
      </c>
      <c r="O326" s="7">
        <f>MONTH(M326)</f>
        <v>4</v>
      </c>
      <c r="P326" s="7">
        <f>IF(O326-N326=0,NETWORKDAYS(L326,M326,[1]Congés!$D$2:$D$26),NETWORKDAYS(L326,EOMONTH(L326,0),[1]Congés!$D$2:$D$26))</f>
        <v>7</v>
      </c>
      <c r="Q326" s="7">
        <f>IF(O326-N326=0,0,IF(O326-N326=1,NETWORKDAYS(L326,M326,[1]Congés!$D$2:$D$160)-P326,IF(O326-N326=2,NETWORKDAYS(L326,EOMONTH(L326,1),[1]Congés!$D$2:$D$160)-P326,IF(O326-N326=3,NETWORKDAYS(L326,EOMONTH(L326,1),[1]Congés!$D$2:$D$160)-P326))))</f>
        <v>16</v>
      </c>
      <c r="R326" s="7">
        <f>IF(O326-N326&lt;2,0,IF(O326-N326=2,NETWORKDAYS(L326,M326,[1]Congés!$D$2:$D$160)-Q326-P326,IF(O326-N326=3,NETWORKDAYS(L326,EOMONTH(L326,2),[1]Congés!$D$2:$D$160)-Q326-P326)))</f>
        <v>0</v>
      </c>
      <c r="S326" s="7">
        <f>IF(O326-N326&lt;3,0,NETWORKDAYS(L326,M326,[1]Congés!$D$2:$D$160)-R326-Q326-P326)</f>
        <v>0</v>
      </c>
      <c r="T326" s="7">
        <f>NETWORKDAYS(L326,M326,[1]Congés!C$2:C$160)</f>
        <v>22</v>
      </c>
      <c r="U326" t="s">
        <v>1</v>
      </c>
      <c r="W326" s="6" t="str">
        <f>IF(T326&lt;3,"1) 1 à 2 jours",IF(T326&lt;5,"2) 3 à 4 jours",IF(T326=5,"3) 5 jours",IF(T326&lt;=10,"4) 6 à 10 jours",IF(T326&gt;10,"5) plus de 10 jours")))))</f>
        <v>5) plus de 10 jours</v>
      </c>
      <c r="X326" t="s">
        <v>10</v>
      </c>
      <c r="Z326" s="6">
        <f>M326-L326+1</f>
        <v>33</v>
      </c>
    </row>
    <row r="327" spans="1:26" x14ac:dyDescent="0.3">
      <c r="A327" s="1">
        <v>9876</v>
      </c>
      <c r="B327" s="8"/>
      <c r="C327" s="7" t="str">
        <f>VLOOKUP(A327,'[1]BDD RH'!$A$9:$W$453,16,FALSE)</f>
        <v>Swift</v>
      </c>
      <c r="D327" s="7" t="str">
        <f>VLOOKUP(A327,'[1]BDD RH'!$A$9:$W$453,4,FALSE)</f>
        <v>t</v>
      </c>
      <c r="E327" s="7" t="str">
        <f>VLOOKUP(A327,'[1]BDD RH'!$A$9:$W$453,3,FALSE)</f>
        <v>F</v>
      </c>
      <c r="F327" s="7">
        <f>DATEDIF((VLOOKUP(A327,'[1]BDD RH'!$A$2:$W$485,7,FALSE)),L327,"y")</f>
        <v>36</v>
      </c>
      <c r="G327" s="7" t="str">
        <f>IF(F327&lt;=20,"&lt;=20",IF(F327&lt;=30,"21/30",IF(F327&lt;=40,"31/40",IF(F327&lt;=50,"41/50",IF(F327&lt;=60,"51/60",IF(F327&gt;60,"61 et plus",FALSE))))))</f>
        <v>31/40</v>
      </c>
      <c r="H327" s="7">
        <f>DATEDIF((VLOOKUP(A327,'[1]BDD RH'!$A$2:$W$485,11,FALSE)),L327,"y")</f>
        <v>16</v>
      </c>
      <c r="I327" s="7" t="str">
        <f>IF(H327&lt;2,"&lt;2",IF(H327&lt;6,"2/5",IF(H327&lt;11,"6/10",IF(H327&lt;16,"11/15",IF(H327&lt;21,"16/20",IF(H327&lt;26,"21/25",IF(H327&gt;25,"26 et plus",FALSE)))))))</f>
        <v>16/20</v>
      </c>
      <c r="J327" s="1" t="s">
        <v>44</v>
      </c>
      <c r="K327" s="1">
        <f>IF($N$19:$N$585&lt;=3,1,IF($N$19:$N$585&lt;=6,2,IF($N$19:$N$585&lt;=9,3,IF($N$19:$N$585&gt;9,4,FALSE))))</f>
        <v>2</v>
      </c>
      <c r="L327" s="4">
        <v>42485</v>
      </c>
      <c r="M327" s="4">
        <v>42512</v>
      </c>
      <c r="N327" s="7">
        <f>MONTH(L327)</f>
        <v>4</v>
      </c>
      <c r="O327" s="7">
        <f>MONTH(M327)</f>
        <v>5</v>
      </c>
      <c r="P327" s="7">
        <f>IF(O327-N327=0,NETWORKDAYS(L327,M327,[1]Congés!$D$2:$D$26),NETWORKDAYS(L327,EOMONTH(L327,0),[1]Congés!$D$2:$D$26))</f>
        <v>5</v>
      </c>
      <c r="Q327" s="7">
        <f>IF(O327-N327=0,0,IF(O327-N327=1,NETWORKDAYS(L327,M327,[1]Congés!$D$2:$D$160)-P327,IF(O327-N327=2,NETWORKDAYS(L327,EOMONTH(L327,1),[1]Congés!$D$2:$D$160)-P327,IF(O327-N327=3,NETWORKDAYS(L327,EOMONTH(L327,1),[1]Congés!$D$2:$D$160)-P327))))</f>
        <v>15</v>
      </c>
      <c r="R327" s="7">
        <f>IF(O327-N327&lt;2,0,IF(O327-N327=2,NETWORKDAYS(L327,M327,[1]Congés!$D$2:$D$160)-Q327-P327,IF(O327-N327=3,NETWORKDAYS(L327,EOMONTH(L327,2),[1]Congés!$D$2:$D$160)-Q327-P327)))</f>
        <v>0</v>
      </c>
      <c r="S327" s="7">
        <f>IF(O327-N327&lt;3,0,NETWORKDAYS(L327,M327,[1]Congés!$D$2:$D$160)-R327-Q327-P327)</f>
        <v>0</v>
      </c>
      <c r="T327" s="7">
        <f>NETWORKDAYS(L327,M327,[1]Congés!C$2:C$160)</f>
        <v>17</v>
      </c>
      <c r="U327" t="s">
        <v>1</v>
      </c>
      <c r="W327" s="6" t="str">
        <f>IF(T327&lt;3,"1) 1 à 2 jours",IF(T327&lt;5,"2) 3 à 4 jours",IF(T327=5,"3) 5 jours",IF(T327&lt;=10,"4) 6 à 10 jours",IF(T327&gt;10,"5) plus de 10 jours")))))</f>
        <v>5) plus de 10 jours</v>
      </c>
      <c r="X327" t="s">
        <v>30</v>
      </c>
      <c r="Z327" s="6">
        <f>M327-L327+1</f>
        <v>28</v>
      </c>
    </row>
    <row r="328" spans="1:26" x14ac:dyDescent="0.3">
      <c r="A328" s="1">
        <v>20819</v>
      </c>
      <c r="B328" s="8"/>
      <c r="C328" s="7" t="str">
        <f>VLOOKUP(A328,'[1]BDD RH'!$A$9:$W$453,16,FALSE)</f>
        <v>croco</v>
      </c>
      <c r="D328" s="7" t="str">
        <f>VLOOKUP(A328,'[1]BDD RH'!$A$9:$W$453,4,FALSE)</f>
        <v>s</v>
      </c>
      <c r="E328" s="7" t="str">
        <f>VLOOKUP(A328,'[1]BDD RH'!$A$9:$W$453,3,FALSE)</f>
        <v>H</v>
      </c>
      <c r="F328" s="7">
        <f>DATEDIF((VLOOKUP(A328,'[1]BDD RH'!$A$2:$W$485,7,FALSE)),L328,"y")</f>
        <v>43</v>
      </c>
      <c r="G328" s="7" t="str">
        <f>IF(F328&lt;=20,"&lt;=20",IF(F328&lt;=30,"21/30",IF(F328&lt;=40,"31/40",IF(F328&lt;=50,"41/50",IF(F328&lt;=60,"51/60",IF(F328&gt;60,"61 et plus",FALSE))))))</f>
        <v>41/50</v>
      </c>
      <c r="H328" s="7">
        <f>DATEDIF((VLOOKUP(A328,'[1]BDD RH'!$A$2:$W$485,11,FALSE)),L328,"y")</f>
        <v>4</v>
      </c>
      <c r="I328" s="7" t="str">
        <f>IF(H328&lt;2,"&lt;2",IF(H328&lt;6,"2/5",IF(H328&lt;11,"6/10",IF(H328&lt;16,"11/15",IF(H328&lt;21,"16/20",IF(H328&lt;26,"21/25",IF(H328&gt;25,"26 et plus",FALSE)))))))</f>
        <v>2/5</v>
      </c>
      <c r="J328" s="1" t="s">
        <v>43</v>
      </c>
      <c r="K328" s="1">
        <f>IF($N$19:$N$585&lt;=3,1,IF($N$19:$N$585&lt;=6,2,IF($N$19:$N$585&lt;=9,3,IF($N$19:$N$585&gt;9,4,FALSE))))</f>
        <v>1</v>
      </c>
      <c r="L328" s="4">
        <v>42437</v>
      </c>
      <c r="M328" s="4">
        <v>42437</v>
      </c>
      <c r="N328" s="7">
        <f>MONTH(L328)</f>
        <v>3</v>
      </c>
      <c r="O328" s="7">
        <f>MONTH(M328)</f>
        <v>3</v>
      </c>
      <c r="P328" s="7">
        <f>IF(O328-N328=0,NETWORKDAYS(L328,M328,[1]Congés!$D$2:$D$26),NETWORKDAYS(L328,EOMONTH(L328,0),[1]Congés!$D$2:$D$26))</f>
        <v>1</v>
      </c>
      <c r="Q328" s="7">
        <f>IF(O328-N328=0,0,IF(O328-N328=1,NETWORKDAYS(L328,M328,[1]Congés!$D$2:$D$160)-P328,IF(O328-N328=2,NETWORKDAYS(L328,EOMONTH(L328,1),[1]Congés!$D$2:$D$160)-P328,IF(O328-N328=3,NETWORKDAYS(L328,EOMONTH(L328,1),[1]Congés!$D$2:$D$160)-P328))))</f>
        <v>0</v>
      </c>
      <c r="R328" s="7">
        <f>IF(O328-N328&lt;2,0,IF(O328-N328=2,NETWORKDAYS(L328,M328,[1]Congés!$D$2:$D$160)-Q328-P328,IF(O328-N328=3,NETWORKDAYS(L328,EOMONTH(L328,2),[1]Congés!$D$2:$D$160)-Q328-P328)))</f>
        <v>0</v>
      </c>
      <c r="S328" s="7">
        <f>IF(O328-N328&lt;3,0,NETWORKDAYS(L328,M328,[1]Congés!$D$2:$D$160)-R328-Q328-P328)</f>
        <v>0</v>
      </c>
      <c r="T328" s="7">
        <f>NETWORKDAYS(L328,M328,[1]Congés!C$2:C$160)</f>
        <v>1</v>
      </c>
      <c r="U328" t="s">
        <v>1</v>
      </c>
      <c r="W328" s="6" t="str">
        <f>IF(T328&lt;3,"1) 1 à 2 jours",IF(T328&lt;5,"2) 3 à 4 jours",IF(T328=5,"3) 5 jours",IF(T328&lt;=10,"4) 6 à 10 jours",IF(T328&gt;10,"5) plus de 10 jours")))))</f>
        <v>1) 1 à 2 jours</v>
      </c>
      <c r="X328" t="s">
        <v>0</v>
      </c>
      <c r="Z328" s="6">
        <f>M328-L328+1</f>
        <v>1</v>
      </c>
    </row>
    <row r="329" spans="1:26" x14ac:dyDescent="0.3">
      <c r="A329" s="1">
        <v>19772</v>
      </c>
      <c r="B329" s="8"/>
      <c r="C329" s="7" t="str">
        <f>VLOOKUP(A329,'[1]BDD RH'!$A$9:$W$453,16,FALSE)</f>
        <v>Saphir</v>
      </c>
      <c r="D329" s="7" t="str">
        <f>VLOOKUP(A329,'[1]BDD RH'!$A$9:$W$453,4,FALSE)</f>
        <v>c</v>
      </c>
      <c r="E329" s="7" t="str">
        <f>VLOOKUP(A329,'[1]BDD RH'!$A$9:$W$453,3,FALSE)</f>
        <v>F</v>
      </c>
      <c r="F329" s="7">
        <f>DATEDIF((VLOOKUP(A329,'[1]BDD RH'!$A$2:$W$485,7,FALSE)),L329,"y")</f>
        <v>30</v>
      </c>
      <c r="G329" s="7" t="str">
        <f>IF(F329&lt;=20,"&lt;=20",IF(F329&lt;=30,"21/30",IF(F329&lt;=40,"31/40",IF(F329&lt;=50,"41/50",IF(F329&lt;=60,"51/60",IF(F329&gt;60,"61 et plus",FALSE))))))</f>
        <v>21/30</v>
      </c>
      <c r="H329" s="7">
        <f>DATEDIF((VLOOKUP(A329,'[1]BDD RH'!$A$2:$W$485,11,FALSE)),L329,"y")</f>
        <v>9</v>
      </c>
      <c r="I329" s="7" t="str">
        <f>IF(H329&lt;2,"&lt;2",IF(H329&lt;6,"2/5",IF(H329&lt;11,"6/10",IF(H329&lt;16,"11/15",IF(H329&lt;21,"16/20",IF(H329&lt;26,"21/25",IF(H329&gt;25,"26 et plus",FALSE)))))))</f>
        <v>6/10</v>
      </c>
      <c r="J329" s="1" t="s">
        <v>42</v>
      </c>
      <c r="K329" s="1">
        <f>IF($N$19:$N$585&lt;=3,1,IF($N$19:$N$585&lt;=6,2,IF($N$19:$N$585&lt;=9,3,IF($N$19:$N$585&gt;9,4,FALSE))))</f>
        <v>1</v>
      </c>
      <c r="L329" s="4">
        <v>42437</v>
      </c>
      <c r="M329" s="4">
        <v>42440</v>
      </c>
      <c r="N329" s="7">
        <f>MONTH(L329)</f>
        <v>3</v>
      </c>
      <c r="O329" s="7">
        <f>MONTH(M329)</f>
        <v>3</v>
      </c>
      <c r="P329" s="7">
        <f>IF(O329-N329=0,NETWORKDAYS(L329,M329,[1]Congés!$D$2:$D$26),NETWORKDAYS(L329,EOMONTH(L329,0),[1]Congés!$D$2:$D$26))</f>
        <v>4</v>
      </c>
      <c r="Q329" s="7">
        <f>IF(O329-N329=0,0,IF(O329-N329=1,NETWORKDAYS(L329,M329,[1]Congés!$D$2:$D$160)-P329,IF(O329-N329=2,NETWORKDAYS(L329,EOMONTH(L329,1),[1]Congés!$D$2:$D$160)-P329,IF(O329-N329=3,NETWORKDAYS(L329,EOMONTH(L329,1),[1]Congés!$D$2:$D$160)-P329))))</f>
        <v>0</v>
      </c>
      <c r="R329" s="7">
        <f>IF(O329-N329&lt;2,0,IF(O329-N329=2,NETWORKDAYS(L329,M329,[1]Congés!$D$2:$D$160)-Q329-P329,IF(O329-N329=3,NETWORKDAYS(L329,EOMONTH(L329,2),[1]Congés!$D$2:$D$160)-Q329-P329)))</f>
        <v>0</v>
      </c>
      <c r="S329" s="7">
        <f>IF(O329-N329&lt;3,0,NETWORKDAYS(L329,M329,[1]Congés!$D$2:$D$160)-R329-Q329-P329)</f>
        <v>0</v>
      </c>
      <c r="T329" s="7">
        <f>NETWORKDAYS(L329,M329,[1]Congés!C$2:C$160)</f>
        <v>4</v>
      </c>
      <c r="U329" t="s">
        <v>1</v>
      </c>
      <c r="W329" s="6" t="str">
        <f>IF(T329&lt;3,"1) 1 à 2 jours",IF(T329&lt;5,"2) 3 à 4 jours",IF(T329=5,"3) 5 jours",IF(T329&lt;=10,"4) 6 à 10 jours",IF(T329&gt;10,"5) plus de 10 jours")))))</f>
        <v>2) 3 à 4 jours</v>
      </c>
      <c r="X329" t="s">
        <v>0</v>
      </c>
      <c r="Z329" s="6">
        <f>M329-L329+1</f>
        <v>4</v>
      </c>
    </row>
    <row r="330" spans="1:26" x14ac:dyDescent="0.3">
      <c r="A330" s="1">
        <v>19772</v>
      </c>
      <c r="B330" s="8"/>
      <c r="C330" s="7" t="str">
        <f>VLOOKUP(A330,'[1]BDD RH'!$A$9:$W$453,16,FALSE)</f>
        <v>Saphir</v>
      </c>
      <c r="D330" s="7" t="str">
        <f>VLOOKUP(A330,'[1]BDD RH'!$A$9:$W$453,4,FALSE)</f>
        <v>c</v>
      </c>
      <c r="E330" s="7" t="str">
        <f>VLOOKUP(A330,'[1]BDD RH'!$A$9:$W$453,3,FALSE)</f>
        <v>F</v>
      </c>
      <c r="F330" s="7">
        <f>DATEDIF((VLOOKUP(A330,'[1]BDD RH'!$A$2:$W$485,7,FALSE)),L330,"y")</f>
        <v>30</v>
      </c>
      <c r="G330" s="7" t="str">
        <f>IF(F330&lt;=20,"&lt;=20",IF(F330&lt;=30,"21/30",IF(F330&lt;=40,"31/40",IF(F330&lt;=50,"41/50",IF(F330&lt;=60,"51/60",IF(F330&gt;60,"61 et plus",FALSE))))))</f>
        <v>21/30</v>
      </c>
      <c r="H330" s="7">
        <f>DATEDIF((VLOOKUP(A330,'[1]BDD RH'!$A$2:$W$485,11,FALSE)),L330,"y")</f>
        <v>9</v>
      </c>
      <c r="I330" s="7" t="str">
        <f>IF(H330&lt;2,"&lt;2",IF(H330&lt;6,"2/5",IF(H330&lt;11,"6/10",IF(H330&lt;16,"11/15",IF(H330&lt;21,"16/20",IF(H330&lt;26,"21/25",IF(H330&gt;25,"26 et plus",FALSE)))))))</f>
        <v>6/10</v>
      </c>
      <c r="J330" s="1" t="s">
        <v>41</v>
      </c>
      <c r="K330" s="1">
        <f>IF($N$19:$N$585&lt;=3,1,IF($N$19:$N$585&lt;=6,2,IF($N$19:$N$585&lt;=9,3,IF($N$19:$N$585&gt;9,4,FALSE))))</f>
        <v>1</v>
      </c>
      <c r="L330" s="4">
        <v>42458</v>
      </c>
      <c r="M330" s="4">
        <v>42461</v>
      </c>
      <c r="N330" s="7">
        <f>MONTH(L330)</f>
        <v>3</v>
      </c>
      <c r="O330" s="7">
        <f>MONTH(M330)</f>
        <v>4</v>
      </c>
      <c r="P330" s="7">
        <f>IF(O330-N330=0,NETWORKDAYS(L330,M330,[1]Congés!$D$2:$D$26),NETWORKDAYS(L330,EOMONTH(L330,0),[1]Congés!$D$2:$D$26))</f>
        <v>3</v>
      </c>
      <c r="Q330" s="7">
        <f>IF(O330-N330=0,0,IF(O330-N330=1,NETWORKDAYS(L330,M330,[1]Congés!$D$2:$D$160)-P330,IF(O330-N330=2,NETWORKDAYS(L330,EOMONTH(L330,1),[1]Congés!$D$2:$D$160)-P330,IF(O330-N330=3,NETWORKDAYS(L330,EOMONTH(L330,1),[1]Congés!$D$2:$D$160)-P330))))</f>
        <v>1</v>
      </c>
      <c r="R330" s="7">
        <f>IF(O330-N330&lt;2,0,IF(O330-N330=2,NETWORKDAYS(L330,M330,[1]Congés!$D$2:$D$160)-Q330-P330,IF(O330-N330=3,NETWORKDAYS(L330,EOMONTH(L330,2),[1]Congés!$D$2:$D$160)-Q330-P330)))</f>
        <v>0</v>
      </c>
      <c r="S330" s="7">
        <f>IF(O330-N330&lt;3,0,NETWORKDAYS(L330,M330,[1]Congés!$D$2:$D$160)-R330-Q330-P330)</f>
        <v>0</v>
      </c>
      <c r="T330" s="7">
        <f>NETWORKDAYS(L330,M330,[1]Congés!C$2:C$160)</f>
        <v>4</v>
      </c>
      <c r="U330" t="s">
        <v>1</v>
      </c>
      <c r="W330" s="6" t="str">
        <f>IF(T330&lt;3,"1) 1 à 2 jours",IF(T330&lt;5,"2) 3 à 4 jours",IF(T330=5,"3) 5 jours",IF(T330&lt;=10,"4) 6 à 10 jours",IF(T330&gt;10,"5) plus de 10 jours")))))</f>
        <v>2) 3 à 4 jours</v>
      </c>
      <c r="X330" t="s">
        <v>0</v>
      </c>
      <c r="Z330" s="6">
        <f>M330-L330+1</f>
        <v>4</v>
      </c>
    </row>
    <row r="331" spans="1:26" x14ac:dyDescent="0.3">
      <c r="A331" s="1">
        <v>3313</v>
      </c>
      <c r="B331" s="8"/>
      <c r="C331" s="7" t="str">
        <f>VLOOKUP(A331,'[1]BDD RH'!$A$9:$W$453,16,FALSE)</f>
        <v>graphite</v>
      </c>
      <c r="D331" s="7" t="str">
        <f>VLOOKUP(A331,'[1]BDD RH'!$A$9:$W$453,4,FALSE)</f>
        <v>t</v>
      </c>
      <c r="E331" s="7" t="str">
        <f>VLOOKUP(A331,'[1]BDD RH'!$A$9:$W$453,3,FALSE)</f>
        <v>F</v>
      </c>
      <c r="F331" s="7">
        <f>DATEDIF((VLOOKUP(A331,'[1]BDD RH'!$A$2:$W$485,7,FALSE)),L331,"y")</f>
        <v>46</v>
      </c>
      <c r="G331" s="7" t="str">
        <f>IF(F331&lt;=20,"&lt;=20",IF(F331&lt;=30,"21/30",IF(F331&lt;=40,"31/40",IF(F331&lt;=50,"41/50",IF(F331&lt;=60,"51/60",IF(F331&gt;60,"61 et plus",FALSE))))))</f>
        <v>41/50</v>
      </c>
      <c r="H331" s="7">
        <f>DATEDIF((VLOOKUP(A331,'[1]BDD RH'!$A$2:$W$485,11,FALSE)),L331,"y")</f>
        <v>27</v>
      </c>
      <c r="I331" s="7" t="str">
        <f>IF(H331&lt;2,"&lt;2",IF(H331&lt;6,"2/5",IF(H331&lt;11,"6/10",IF(H331&lt;16,"11/15",IF(H331&lt;21,"16/20",IF(H331&lt;26,"21/25",IF(H331&gt;25,"26 et plus",FALSE)))))))</f>
        <v>26 et plus</v>
      </c>
      <c r="J331" s="1" t="s">
        <v>40</v>
      </c>
      <c r="K331" s="1">
        <f>IF($N$19:$N$585&lt;=3,1,IF($N$19:$N$585&lt;=6,2,IF($N$19:$N$585&lt;=9,3,IF($N$19:$N$585&gt;9,4,FALSE))))</f>
        <v>1</v>
      </c>
      <c r="L331" s="4">
        <v>42415</v>
      </c>
      <c r="M331" s="4">
        <v>42415</v>
      </c>
      <c r="N331" s="7">
        <f>MONTH(L331)</f>
        <v>2</v>
      </c>
      <c r="O331" s="7">
        <f>MONTH(M331)</f>
        <v>2</v>
      </c>
      <c r="P331" s="7">
        <f>IF(O331-N331=0,NETWORKDAYS(L331,M331,[1]Congés!$D$2:$D$26),NETWORKDAYS(L331,EOMONTH(L331,0),[1]Congés!$D$2:$D$26))</f>
        <v>1</v>
      </c>
      <c r="Q331" s="7">
        <f>IF(O331-N331=0,0,IF(O331-N331=1,NETWORKDAYS(L331,M331,[1]Congés!$D$2:$D$160)-P331,IF(O331-N331=2,NETWORKDAYS(L331,EOMONTH(L331,1),[1]Congés!$D$2:$D$160)-P331,IF(O331-N331=3,NETWORKDAYS(L331,EOMONTH(L331,1),[1]Congés!$D$2:$D$160)-P331))))</f>
        <v>0</v>
      </c>
      <c r="R331" s="7">
        <f>IF(O331-N331&lt;2,0,IF(O331-N331=2,NETWORKDAYS(L331,M331,[1]Congés!$D$2:$D$160)-Q331-P331,IF(O331-N331=3,NETWORKDAYS(L331,EOMONTH(L331,2),[1]Congés!$D$2:$D$160)-Q331-P331)))</f>
        <v>0</v>
      </c>
      <c r="S331" s="7">
        <f>IF(O331-N331&lt;3,0,NETWORKDAYS(L331,M331,[1]Congés!$D$2:$D$160)-R331-Q331-P331)</f>
        <v>0</v>
      </c>
      <c r="T331" s="7">
        <f>NETWORKDAYS(L331,M331,[1]Congés!C$2:C$160)</f>
        <v>1</v>
      </c>
      <c r="U331" t="s">
        <v>1</v>
      </c>
      <c r="W331" s="6" t="str">
        <f>IF(T331&lt;3,"1) 1 à 2 jours",IF(T331&lt;5,"2) 3 à 4 jours",IF(T331=5,"3) 5 jours",IF(T331&lt;=10,"4) 6 à 10 jours",IF(T331&gt;10,"5) plus de 10 jours")))))</f>
        <v>1) 1 à 2 jours</v>
      </c>
      <c r="X331" t="s">
        <v>0</v>
      </c>
      <c r="Z331" s="6">
        <f>M331-L331+1</f>
        <v>1</v>
      </c>
    </row>
    <row r="332" spans="1:26" x14ac:dyDescent="0.3">
      <c r="A332" s="1">
        <v>3313</v>
      </c>
      <c r="B332" s="8"/>
      <c r="C332" s="7" t="str">
        <f>VLOOKUP(A332,'[1]BDD RH'!$A$9:$W$453,16,FALSE)</f>
        <v>graphite</v>
      </c>
      <c r="D332" s="7" t="str">
        <f>VLOOKUP(A332,'[1]BDD RH'!$A$9:$W$453,4,FALSE)</f>
        <v>t</v>
      </c>
      <c r="E332" s="7" t="str">
        <f>VLOOKUP(A332,'[1]BDD RH'!$A$9:$W$453,3,FALSE)</f>
        <v>F</v>
      </c>
      <c r="F332" s="7">
        <f>DATEDIF((VLOOKUP(A332,'[1]BDD RH'!$A$2:$W$485,7,FALSE)),L332,"y")</f>
        <v>47</v>
      </c>
      <c r="G332" s="7" t="str">
        <f>IF(F332&lt;=20,"&lt;=20",IF(F332&lt;=30,"21/30",IF(F332&lt;=40,"31/40",IF(F332&lt;=50,"41/50",IF(F332&lt;=60,"51/60",IF(F332&gt;60,"61 et plus",FALSE))))))</f>
        <v>41/50</v>
      </c>
      <c r="H332" s="7">
        <f>DATEDIF((VLOOKUP(A332,'[1]BDD RH'!$A$2:$W$485,11,FALSE)),L332,"y")</f>
        <v>27</v>
      </c>
      <c r="I332" s="7" t="str">
        <f>IF(H332&lt;2,"&lt;2",IF(H332&lt;6,"2/5",IF(H332&lt;11,"6/10",IF(H332&lt;16,"11/15",IF(H332&lt;21,"16/20",IF(H332&lt;26,"21/25",IF(H332&gt;25,"26 et plus",FALSE)))))))</f>
        <v>26 et plus</v>
      </c>
      <c r="J332" s="1" t="s">
        <v>39</v>
      </c>
      <c r="K332" s="1">
        <f>IF($N$19:$N$585&lt;=3,1,IF($N$19:$N$585&lt;=6,2,IF($N$19:$N$585&lt;=9,3,IF($N$19:$N$585&gt;9,4,FALSE))))</f>
        <v>1</v>
      </c>
      <c r="L332" s="4">
        <v>42437</v>
      </c>
      <c r="M332" s="4">
        <v>42437</v>
      </c>
      <c r="N332" s="7">
        <f>MONTH(L332)</f>
        <v>3</v>
      </c>
      <c r="O332" s="7">
        <f>MONTH(M332)</f>
        <v>3</v>
      </c>
      <c r="P332" s="7">
        <f>IF(O332-N332=0,NETWORKDAYS(L332,M332,[1]Congés!$D$2:$D$26),NETWORKDAYS(L332,EOMONTH(L332,0),[1]Congés!$D$2:$D$26))</f>
        <v>1</v>
      </c>
      <c r="Q332" s="7">
        <f>IF(O332-N332=0,0,IF(O332-N332=1,NETWORKDAYS(L332,M332,[1]Congés!$D$2:$D$160)-P332,IF(O332-N332=2,NETWORKDAYS(L332,EOMONTH(L332,1),[1]Congés!$D$2:$D$160)-P332,IF(O332-N332=3,NETWORKDAYS(L332,EOMONTH(L332,1),[1]Congés!$D$2:$D$160)-P332))))</f>
        <v>0</v>
      </c>
      <c r="R332" s="7">
        <f>IF(O332-N332&lt;2,0,IF(O332-N332=2,NETWORKDAYS(L332,M332,[1]Congés!$D$2:$D$160)-Q332-P332,IF(O332-N332=3,NETWORKDAYS(L332,EOMONTH(L332,2),[1]Congés!$D$2:$D$160)-Q332-P332)))</f>
        <v>0</v>
      </c>
      <c r="S332" s="7">
        <f>IF(O332-N332&lt;3,0,NETWORKDAYS(L332,M332,[1]Congés!$D$2:$D$160)-R332-Q332-P332)</f>
        <v>0</v>
      </c>
      <c r="T332" s="7">
        <f>NETWORKDAYS(L332,M332,[1]Congés!C$2:C$160)</f>
        <v>1</v>
      </c>
      <c r="U332" t="s">
        <v>1</v>
      </c>
      <c r="W332" s="6" t="str">
        <f>IF(T332&lt;3,"1) 1 à 2 jours",IF(T332&lt;5,"2) 3 à 4 jours",IF(T332=5,"3) 5 jours",IF(T332&lt;=10,"4) 6 à 10 jours",IF(T332&gt;10,"5) plus de 10 jours")))))</f>
        <v>1) 1 à 2 jours</v>
      </c>
      <c r="X332" t="s">
        <v>0</v>
      </c>
      <c r="Z332" s="6">
        <f>M332-L332+1</f>
        <v>1</v>
      </c>
    </row>
    <row r="333" spans="1:26" x14ac:dyDescent="0.3">
      <c r="A333" s="1">
        <v>20948</v>
      </c>
      <c r="B333" s="8"/>
      <c r="C333" s="7" t="str">
        <f>VLOOKUP(A333,'[1]BDD RH'!$A$9:$W$453,16,FALSE)</f>
        <v>Fjord</v>
      </c>
      <c r="D333" s="7" t="str">
        <f>VLOOKUP(A333,'[1]BDD RH'!$A$9:$W$453,4,FALSE)</f>
        <v>t</v>
      </c>
      <c r="E333" s="7" t="str">
        <f>VLOOKUP(A333,'[1]BDD RH'!$A$9:$W$453,3,FALSE)</f>
        <v>F</v>
      </c>
      <c r="F333" s="7">
        <f>DATEDIF((VLOOKUP(A333,'[1]BDD RH'!$A$2:$W$485,7,FALSE)),L333,"y")</f>
        <v>37</v>
      </c>
      <c r="G333" s="7" t="str">
        <f>IF(F333&lt;=20,"&lt;=20",IF(F333&lt;=30,"21/30",IF(F333&lt;=40,"31/40",IF(F333&lt;=50,"41/50",IF(F333&lt;=60,"51/60",IF(F333&gt;60,"61 et plus",FALSE))))))</f>
        <v>31/40</v>
      </c>
      <c r="H333" s="7">
        <f>DATEDIF((VLOOKUP(A333,'[1]BDD RH'!$A$2:$W$485,11,FALSE)),L333,"y")</f>
        <v>4</v>
      </c>
      <c r="I333" s="7" t="str">
        <f>IF(H333&lt;2,"&lt;2",IF(H333&lt;6,"2/5",IF(H333&lt;11,"6/10",IF(H333&lt;16,"11/15",IF(H333&lt;21,"16/20",IF(H333&lt;26,"21/25",IF(H333&gt;25,"26 et plus",FALSE)))))))</f>
        <v>2/5</v>
      </c>
      <c r="J333" s="1" t="s">
        <v>38</v>
      </c>
      <c r="K333" s="1">
        <f>IF($N$19:$N$585&lt;=3,1,IF($N$19:$N$585&lt;=6,2,IF($N$19:$N$585&lt;=9,3,IF($N$19:$N$585&gt;9,4,FALSE))))</f>
        <v>2</v>
      </c>
      <c r="L333" s="4">
        <v>42472</v>
      </c>
      <c r="M333" s="4">
        <v>42478</v>
      </c>
      <c r="N333" s="7">
        <f>MONTH(L333)</f>
        <v>4</v>
      </c>
      <c r="O333" s="7">
        <f>MONTH(M333)</f>
        <v>4</v>
      </c>
      <c r="P333" s="7">
        <f>IF(O333-N333=0,NETWORKDAYS(L333,M333,[1]Congés!$D$2:$D$26),NETWORKDAYS(L333,EOMONTH(L333,0),[1]Congés!$D$2:$D$26))</f>
        <v>5</v>
      </c>
      <c r="Q333" s="7">
        <f>IF(O333-N333=0,0,IF(O333-N333=1,NETWORKDAYS(L333,M333,[1]Congés!$D$2:$D$160)-P333,IF(O333-N333=2,NETWORKDAYS(L333,EOMONTH(L333,1),[1]Congés!$D$2:$D$160)-P333,IF(O333-N333=3,NETWORKDAYS(L333,EOMONTH(L333,1),[1]Congés!$D$2:$D$160)-P333))))</f>
        <v>0</v>
      </c>
      <c r="R333" s="7">
        <f>IF(O333-N333&lt;2,0,IF(O333-N333=2,NETWORKDAYS(L333,M333,[1]Congés!$D$2:$D$160)-Q333-P333,IF(O333-N333=3,NETWORKDAYS(L333,EOMONTH(L333,2),[1]Congés!$D$2:$D$160)-Q333-P333)))</f>
        <v>0</v>
      </c>
      <c r="S333" s="7">
        <f>IF(O333-N333&lt;3,0,NETWORKDAYS(L333,M333,[1]Congés!$D$2:$D$160)-R333-Q333-P333)</f>
        <v>0</v>
      </c>
      <c r="T333" s="7">
        <f>NETWORKDAYS(L333,M333,[1]Congés!C$2:C$160)</f>
        <v>5</v>
      </c>
      <c r="U333" t="s">
        <v>1</v>
      </c>
      <c r="W333" s="6" t="str">
        <f>IF(T333&lt;3,"1) 1 à 2 jours",IF(T333&lt;5,"2) 3 à 4 jours",IF(T333=5,"3) 5 jours",IF(T333&lt;=10,"4) 6 à 10 jours",IF(T333&gt;10,"5) plus de 10 jours")))))</f>
        <v>3) 5 jours</v>
      </c>
      <c r="X333" t="s">
        <v>0</v>
      </c>
      <c r="Z333" s="6">
        <f>M333-L333+1</f>
        <v>7</v>
      </c>
    </row>
    <row r="334" spans="1:26" x14ac:dyDescent="0.3">
      <c r="A334" s="1">
        <v>18277</v>
      </c>
      <c r="B334" s="8"/>
      <c r="C334" s="7" t="str">
        <f>VLOOKUP(A334,'[1]BDD RH'!$A$9:$W$453,16,FALSE)</f>
        <v>swift</v>
      </c>
      <c r="D334" s="7" t="str">
        <f>VLOOKUP(A334,'[1]BDD RH'!$A$9:$W$453,4,FALSE)</f>
        <v>t</v>
      </c>
      <c r="E334" s="7" t="str">
        <f>VLOOKUP(A334,'[1]BDD RH'!$A$9:$W$453,3,FALSE)</f>
        <v>F</v>
      </c>
      <c r="F334" s="7">
        <f>DATEDIF((VLOOKUP(A334,'[1]BDD RH'!$A$2:$W$485,7,FALSE)),L334,"y")</f>
        <v>31</v>
      </c>
      <c r="G334" s="7" t="str">
        <f>IF(F334&lt;=20,"&lt;=20",IF(F334&lt;=30,"21/30",IF(F334&lt;=40,"31/40",IF(F334&lt;=50,"41/50",IF(F334&lt;=60,"51/60",IF(F334&gt;60,"61 et plus",FALSE))))))</f>
        <v>31/40</v>
      </c>
      <c r="H334" s="7">
        <f>DATEDIF((VLOOKUP(A334,'[1]BDD RH'!$A$2:$W$485,11,FALSE)),L334,"y")</f>
        <v>7</v>
      </c>
      <c r="I334" s="7" t="str">
        <f>IF(H334&lt;2,"&lt;2",IF(H334&lt;6,"2/5",IF(H334&lt;11,"6/10",IF(H334&lt;16,"11/15",IF(H334&lt;21,"16/20",IF(H334&lt;26,"21/25",IF(H334&gt;25,"26 et plus",FALSE)))))))</f>
        <v>6/10</v>
      </c>
      <c r="J334" s="1" t="s">
        <v>37</v>
      </c>
      <c r="K334" s="1">
        <f>IF($N$19:$N$585&lt;=3,1,IF($N$19:$N$585&lt;=6,2,IF($N$19:$N$585&lt;=9,3,IF($N$19:$N$585&gt;9,4,FALSE))))</f>
        <v>1</v>
      </c>
      <c r="L334" s="4">
        <v>42380</v>
      </c>
      <c r="M334" s="4">
        <v>42384</v>
      </c>
      <c r="N334" s="7">
        <f>MONTH(L334)</f>
        <v>1</v>
      </c>
      <c r="O334" s="7">
        <f>MONTH(M334)</f>
        <v>1</v>
      </c>
      <c r="P334" s="7">
        <f>IF(O334-N334=0,NETWORKDAYS(L334,M334,[1]Congés!$D$2:$D$26),NETWORKDAYS(L334,EOMONTH(L334,0),[1]Congés!$D$2:$D$26))</f>
        <v>5</v>
      </c>
      <c r="Q334" s="7">
        <f>IF(O334-N334=0,0,IF(O334-N334=1,NETWORKDAYS(L334,M334,[1]Congés!$D$2:$D$160)-P334,IF(O334-N334=2,NETWORKDAYS(L334,EOMONTH(L334,1),[1]Congés!$D$2:$D$160)-P334,IF(O334-N334=3,NETWORKDAYS(L334,EOMONTH(L334,1),[1]Congés!$D$2:$D$160)-P334))))</f>
        <v>0</v>
      </c>
      <c r="R334" s="7">
        <f>IF(O334-N334&lt;2,0,IF(O334-N334=2,NETWORKDAYS(L334,M334,[1]Congés!$D$2:$D$160)-Q334-P334,IF(O334-N334=3,NETWORKDAYS(L334,EOMONTH(L334,2),[1]Congés!$D$2:$D$160)-Q334-P334)))</f>
        <v>0</v>
      </c>
      <c r="S334" s="7">
        <f>IF(O334-N334&lt;3,0,NETWORKDAYS(L334,M334,[1]Congés!$D$2:$D$160)-R334-Q334-P334)</f>
        <v>0</v>
      </c>
      <c r="T334" s="7">
        <f>NETWORKDAYS(L334,M334,[1]Congés!C$2:C$160)</f>
        <v>5</v>
      </c>
      <c r="U334" t="s">
        <v>1</v>
      </c>
      <c r="W334" s="6" t="str">
        <f>IF(T334&lt;3,"1) 1 à 2 jours",IF(T334&lt;5,"2) 3 à 4 jours",IF(T334=5,"3) 5 jours",IF(T334&lt;=10,"4) 6 à 10 jours",IF(T334&gt;10,"5) plus de 10 jours")))))</f>
        <v>3) 5 jours</v>
      </c>
      <c r="X334" t="s">
        <v>0</v>
      </c>
      <c r="Z334" s="6">
        <f>M334-L334+1</f>
        <v>5</v>
      </c>
    </row>
    <row r="335" spans="1:26" x14ac:dyDescent="0.3">
      <c r="A335" s="1">
        <v>18277</v>
      </c>
      <c r="B335" s="8"/>
      <c r="C335" s="7" t="str">
        <f>VLOOKUP(A335,'[1]BDD RH'!$A$9:$W$453,16,FALSE)</f>
        <v>swift</v>
      </c>
      <c r="D335" s="7" t="str">
        <f>VLOOKUP(A335,'[1]BDD RH'!$A$9:$W$453,4,FALSE)</f>
        <v>t</v>
      </c>
      <c r="E335" s="7" t="str">
        <f>VLOOKUP(A335,'[1]BDD RH'!$A$9:$W$453,3,FALSE)</f>
        <v>F</v>
      </c>
      <c r="F335" s="7">
        <f>DATEDIF((VLOOKUP(A335,'[1]BDD RH'!$A$2:$W$485,7,FALSE)),L335,"y")</f>
        <v>31</v>
      </c>
      <c r="G335" s="7" t="str">
        <f>IF(F335&lt;=20,"&lt;=20",IF(F335&lt;=30,"21/30",IF(F335&lt;=40,"31/40",IF(F335&lt;=50,"41/50",IF(F335&lt;=60,"51/60",IF(F335&gt;60,"61 et plus",FALSE))))))</f>
        <v>31/40</v>
      </c>
      <c r="H335" s="7">
        <f>DATEDIF((VLOOKUP(A335,'[1]BDD RH'!$A$2:$W$485,11,FALSE)),L335,"y")</f>
        <v>7</v>
      </c>
      <c r="I335" s="7" t="str">
        <f>IF(H335&lt;2,"&lt;2",IF(H335&lt;6,"2/5",IF(H335&lt;11,"6/10",IF(H335&lt;16,"11/15",IF(H335&lt;21,"16/20",IF(H335&lt;26,"21/25",IF(H335&gt;25,"26 et plus",FALSE)))))))</f>
        <v>6/10</v>
      </c>
      <c r="J335" s="1" t="s">
        <v>36</v>
      </c>
      <c r="K335" s="1">
        <f>IF($N$19:$N$585&lt;=3,1,IF($N$19:$N$585&lt;=6,2,IF($N$19:$N$585&lt;=9,3,IF($N$19:$N$585&gt;9,4,FALSE))))</f>
        <v>1</v>
      </c>
      <c r="L335" s="4">
        <v>42394</v>
      </c>
      <c r="M335" s="4">
        <v>42398</v>
      </c>
      <c r="N335" s="7">
        <f>MONTH(L335)</f>
        <v>1</v>
      </c>
      <c r="O335" s="7">
        <f>MONTH(M335)</f>
        <v>1</v>
      </c>
      <c r="P335" s="7">
        <f>IF(O335-N335=0,NETWORKDAYS(L335,M335,[1]Congés!$D$2:$D$26),NETWORKDAYS(L335,EOMONTH(L335,0),[1]Congés!$D$2:$D$26))</f>
        <v>5</v>
      </c>
      <c r="Q335" s="7">
        <f>IF(O335-N335=0,0,IF(O335-N335=1,NETWORKDAYS(L335,M335,[1]Congés!$D$2:$D$160)-P335,IF(O335-N335=2,NETWORKDAYS(L335,EOMONTH(L335,1),[1]Congés!$D$2:$D$160)-P335,IF(O335-N335=3,NETWORKDAYS(L335,EOMONTH(L335,1),[1]Congés!$D$2:$D$160)-P335))))</f>
        <v>0</v>
      </c>
      <c r="R335" s="7">
        <f>IF(O335-N335&lt;2,0,IF(O335-N335=2,NETWORKDAYS(L335,M335,[1]Congés!$D$2:$D$160)-Q335-P335,IF(O335-N335=3,NETWORKDAYS(L335,EOMONTH(L335,2),[1]Congés!$D$2:$D$160)-Q335-P335)))</f>
        <v>0</v>
      </c>
      <c r="S335" s="7">
        <f>IF(O335-N335&lt;3,0,NETWORKDAYS(L335,M335,[1]Congés!$D$2:$D$160)-R335-Q335-P335)</f>
        <v>0</v>
      </c>
      <c r="T335" s="7">
        <f>NETWORKDAYS(L335,M335,[1]Congés!C$2:C$160)</f>
        <v>5</v>
      </c>
      <c r="U335" t="s">
        <v>1</v>
      </c>
      <c r="W335" s="6" t="str">
        <f>IF(T335&lt;3,"1) 1 à 2 jours",IF(T335&lt;5,"2) 3 à 4 jours",IF(T335=5,"3) 5 jours",IF(T335&lt;=10,"4) 6 à 10 jours",IF(T335&gt;10,"5) plus de 10 jours")))))</f>
        <v>3) 5 jours</v>
      </c>
      <c r="X335" t="s">
        <v>0</v>
      </c>
      <c r="Z335" s="6">
        <f>M335-L335+1</f>
        <v>5</v>
      </c>
    </row>
    <row r="336" spans="1:26" x14ac:dyDescent="0.3">
      <c r="A336" s="1">
        <v>18277</v>
      </c>
      <c r="B336" s="8"/>
      <c r="C336" s="7" t="str">
        <f>VLOOKUP(A336,'[1]BDD RH'!$A$9:$W$453,16,FALSE)</f>
        <v>swift</v>
      </c>
      <c r="D336" s="7" t="str">
        <f>VLOOKUP(A336,'[1]BDD RH'!$A$9:$W$453,4,FALSE)</f>
        <v>t</v>
      </c>
      <c r="E336" s="7" t="str">
        <f>VLOOKUP(A336,'[1]BDD RH'!$A$9:$W$453,3,FALSE)</f>
        <v>F</v>
      </c>
      <c r="F336" s="7">
        <f>DATEDIF((VLOOKUP(A336,'[1]BDD RH'!$A$2:$W$485,7,FALSE)),L336,"y")</f>
        <v>31</v>
      </c>
      <c r="G336" s="7" t="str">
        <f>IF(F336&lt;=20,"&lt;=20",IF(F336&lt;=30,"21/30",IF(F336&lt;=40,"31/40",IF(F336&lt;=50,"41/50",IF(F336&lt;=60,"51/60",IF(F336&gt;60,"61 et plus",FALSE))))))</f>
        <v>31/40</v>
      </c>
      <c r="H336" s="7">
        <f>DATEDIF((VLOOKUP(A336,'[1]BDD RH'!$A$2:$W$485,11,FALSE)),L336,"y")</f>
        <v>7</v>
      </c>
      <c r="I336" s="7" t="str">
        <f>IF(H336&lt;2,"&lt;2",IF(H336&lt;6,"2/5",IF(H336&lt;11,"6/10",IF(H336&lt;16,"11/15",IF(H336&lt;21,"16/20",IF(H336&lt;26,"21/25",IF(H336&gt;25,"26 et plus",FALSE)))))))</f>
        <v>6/10</v>
      </c>
      <c r="J336" s="1" t="s">
        <v>35</v>
      </c>
      <c r="K336" s="1">
        <f>IF($N$19:$N$585&lt;=3,1,IF($N$19:$N$585&lt;=6,2,IF($N$19:$N$585&lt;=9,3,IF($N$19:$N$585&gt;9,4,FALSE))))</f>
        <v>1</v>
      </c>
      <c r="L336" s="4">
        <v>42444</v>
      </c>
      <c r="M336" s="4">
        <v>42444</v>
      </c>
      <c r="N336" s="7">
        <f>MONTH(L336)</f>
        <v>3</v>
      </c>
      <c r="O336" s="7">
        <f>MONTH(M336)</f>
        <v>3</v>
      </c>
      <c r="P336" s="7">
        <f>IF(O336-N336=0,NETWORKDAYS(L336,M336,[1]Congés!$D$2:$D$26),NETWORKDAYS(L336,EOMONTH(L336,0),[1]Congés!$D$2:$D$26))</f>
        <v>1</v>
      </c>
      <c r="Q336" s="7">
        <f>IF(O336-N336=0,0,IF(O336-N336=1,NETWORKDAYS(L336,M336,[1]Congés!$D$2:$D$160)-P336,IF(O336-N336=2,NETWORKDAYS(L336,EOMONTH(L336,1),[1]Congés!$D$2:$D$160)-P336,IF(O336-N336=3,NETWORKDAYS(L336,EOMONTH(L336,1),[1]Congés!$D$2:$D$160)-P336))))</f>
        <v>0</v>
      </c>
      <c r="R336" s="7">
        <f>IF(O336-N336&lt;2,0,IF(O336-N336=2,NETWORKDAYS(L336,M336,[1]Congés!$D$2:$D$160)-Q336-P336,IF(O336-N336=3,NETWORKDAYS(L336,EOMONTH(L336,2),[1]Congés!$D$2:$D$160)-Q336-P336)))</f>
        <v>0</v>
      </c>
      <c r="S336" s="7">
        <f>IF(O336-N336&lt;3,0,NETWORKDAYS(L336,M336,[1]Congés!$D$2:$D$160)-R336-Q336-P336)</f>
        <v>0</v>
      </c>
      <c r="T336" s="7">
        <f>NETWORKDAYS(L336,M336,[1]Congés!C$2:C$160)</f>
        <v>1</v>
      </c>
      <c r="U336" t="s">
        <v>1</v>
      </c>
      <c r="W336" s="6" t="str">
        <f>IF(T336&lt;3,"1) 1 à 2 jours",IF(T336&lt;5,"2) 3 à 4 jours",IF(T336=5,"3) 5 jours",IF(T336&lt;=10,"4) 6 à 10 jours",IF(T336&gt;10,"5) plus de 10 jours")))))</f>
        <v>1) 1 à 2 jours</v>
      </c>
      <c r="X336" t="s">
        <v>0</v>
      </c>
      <c r="Z336" s="6">
        <f>M336-L336+1</f>
        <v>1</v>
      </c>
    </row>
    <row r="337" spans="1:27" x14ac:dyDescent="0.3">
      <c r="A337" s="1">
        <v>18277</v>
      </c>
      <c r="B337" s="8"/>
      <c r="C337" s="7" t="str">
        <f>VLOOKUP(A337,'[1]BDD RH'!$A$9:$W$453,16,FALSE)</f>
        <v>swift</v>
      </c>
      <c r="D337" s="7" t="str">
        <f>VLOOKUP(A337,'[1]BDD RH'!$A$9:$W$453,4,FALSE)</f>
        <v>t</v>
      </c>
      <c r="E337" s="7" t="str">
        <f>VLOOKUP(A337,'[1]BDD RH'!$A$9:$W$453,3,FALSE)</f>
        <v>F</v>
      </c>
      <c r="F337" s="7">
        <f>DATEDIF((VLOOKUP(A337,'[1]BDD RH'!$A$2:$W$485,7,FALSE)),L337,"y")</f>
        <v>31</v>
      </c>
      <c r="G337" s="7" t="str">
        <f>IF(F337&lt;=20,"&lt;=20",IF(F337&lt;=30,"21/30",IF(F337&lt;=40,"31/40",IF(F337&lt;=50,"41/50",IF(F337&lt;=60,"51/60",IF(F337&gt;60,"61 et plus",FALSE))))))</f>
        <v>31/40</v>
      </c>
      <c r="H337" s="7">
        <f>DATEDIF((VLOOKUP(A337,'[1]BDD RH'!$A$2:$W$485,11,FALSE)),L337,"y")</f>
        <v>8</v>
      </c>
      <c r="I337" s="7" t="str">
        <f>IF(H337&lt;2,"&lt;2",IF(H337&lt;6,"2/5",IF(H337&lt;11,"6/10",IF(H337&lt;16,"11/15",IF(H337&lt;21,"16/20",IF(H337&lt;26,"21/25",IF(H337&gt;25,"26 et plus",FALSE)))))))</f>
        <v>6/10</v>
      </c>
      <c r="J337" s="1" t="s">
        <v>34</v>
      </c>
      <c r="K337" s="1">
        <f>IF($N$19:$N$585&lt;=3,1,IF($N$19:$N$585&lt;=6,2,IF($N$19:$N$585&lt;=9,3,IF($N$19:$N$585&gt;9,4,FALSE))))</f>
        <v>1</v>
      </c>
      <c r="L337" s="4">
        <v>42450</v>
      </c>
      <c r="M337" s="4">
        <v>42450</v>
      </c>
      <c r="N337" s="7">
        <f>MONTH(L337)</f>
        <v>3</v>
      </c>
      <c r="O337" s="7">
        <f>MONTH(M337)</f>
        <v>3</v>
      </c>
      <c r="P337" s="7">
        <f>IF(O337-N337=0,NETWORKDAYS(L337,M337,[1]Congés!$D$2:$D$26),NETWORKDAYS(L337,EOMONTH(L337,0),[1]Congés!$D$2:$D$26))</f>
        <v>1</v>
      </c>
      <c r="Q337" s="7">
        <f>IF(O337-N337=0,0,IF(O337-N337=1,NETWORKDAYS(L337,M337,[1]Congés!$D$2:$D$160)-P337,IF(O337-N337=2,NETWORKDAYS(L337,EOMONTH(L337,1),[1]Congés!$D$2:$D$160)-P337,IF(O337-N337=3,NETWORKDAYS(L337,EOMONTH(L337,1),[1]Congés!$D$2:$D$160)-P337))))</f>
        <v>0</v>
      </c>
      <c r="R337" s="7">
        <f>IF(O337-N337&lt;2,0,IF(O337-N337=2,NETWORKDAYS(L337,M337,[1]Congés!$D$2:$D$160)-Q337-P337,IF(O337-N337=3,NETWORKDAYS(L337,EOMONTH(L337,2),[1]Congés!$D$2:$D$160)-Q337-P337)))</f>
        <v>0</v>
      </c>
      <c r="S337" s="7">
        <f>IF(O337-N337&lt;3,0,NETWORKDAYS(L337,M337,[1]Congés!$D$2:$D$160)-R337-Q337-P337)</f>
        <v>0</v>
      </c>
      <c r="T337" s="7">
        <f>NETWORKDAYS(L337,M337,[1]Congés!C$2:C$160)</f>
        <v>1</v>
      </c>
      <c r="U337" t="s">
        <v>1</v>
      </c>
      <c r="W337" s="6" t="str">
        <f>IF(T337&lt;3,"1) 1 à 2 jours",IF(T337&lt;5,"2) 3 à 4 jours",IF(T337=5,"3) 5 jours",IF(T337&lt;=10,"4) 6 à 10 jours",IF(T337&gt;10,"5) plus de 10 jours")))))</f>
        <v>1) 1 à 2 jours</v>
      </c>
      <c r="X337" t="s">
        <v>0</v>
      </c>
      <c r="Z337" s="6">
        <f>M337-L337+1</f>
        <v>1</v>
      </c>
    </row>
    <row r="338" spans="1:27" x14ac:dyDescent="0.3">
      <c r="A338" s="1">
        <v>2525</v>
      </c>
      <c r="B338" s="8"/>
      <c r="C338" s="7" t="str">
        <f>VLOOKUP(A338,'[1]BDD RH'!$A$9:$W$453,16,FALSE)</f>
        <v>Graphite</v>
      </c>
      <c r="D338" s="7" t="str">
        <f>VLOOKUP(A338,'[1]BDD RH'!$A$9:$W$453,4,FALSE)</f>
        <v>c</v>
      </c>
      <c r="E338" s="7" t="str">
        <f>VLOOKUP(A338,'[1]BDD RH'!$A$9:$W$453,3,FALSE)</f>
        <v>F</v>
      </c>
      <c r="F338" s="7">
        <f>DATEDIF((VLOOKUP(A338,'[1]BDD RH'!$A$2:$W$485,7,FALSE)),L338,"y")</f>
        <v>52</v>
      </c>
      <c r="G338" s="7" t="str">
        <f>IF(F338&lt;=20,"&lt;=20",IF(F338&lt;=30,"21/30",IF(F338&lt;=40,"31/40",IF(F338&lt;=50,"41/50",IF(F338&lt;=60,"51/60",IF(F338&gt;60,"61 et plus",FALSE))))))</f>
        <v>51/60</v>
      </c>
      <c r="H338" s="7">
        <f>DATEDIF((VLOOKUP(A338,'[1]BDD RH'!$A$2:$W$485,11,FALSE)),L338,"y")</f>
        <v>15</v>
      </c>
      <c r="I338" s="7" t="str">
        <f>IF(H338&lt;2,"&lt;2",IF(H338&lt;6,"2/5",IF(H338&lt;11,"6/10",IF(H338&lt;16,"11/15",IF(H338&lt;21,"16/20",IF(H338&lt;26,"21/25",IF(H338&gt;25,"26 et plus",FALSE)))))))</f>
        <v>11/15</v>
      </c>
      <c r="J338" s="1" t="s">
        <v>33</v>
      </c>
      <c r="K338" s="1">
        <f>IF($N$19:$N$585&lt;=3,1,IF($N$19:$N$585&lt;=6,2,IF($N$19:$N$585&lt;=9,3,IF($N$19:$N$585&gt;9,4,FALSE))))</f>
        <v>1</v>
      </c>
      <c r="L338" s="4">
        <v>42387</v>
      </c>
      <c r="M338" s="4">
        <v>42391</v>
      </c>
      <c r="N338" s="7">
        <f>MONTH(L338)</f>
        <v>1</v>
      </c>
      <c r="O338" s="7">
        <f>MONTH(M338)</f>
        <v>1</v>
      </c>
      <c r="P338" s="7">
        <f>IF(O338-N338=0,NETWORKDAYS(L338,M338,[1]Congés!$D$2:$D$26),NETWORKDAYS(L338,EOMONTH(L338,0),[1]Congés!$D$2:$D$26))</f>
        <v>5</v>
      </c>
      <c r="Q338" s="7">
        <f>IF(O338-N338=0,0,IF(O338-N338=1,NETWORKDAYS(L338,M338,[1]Congés!$D$2:$D$160)-P338,IF(O338-N338=2,NETWORKDAYS(L338,EOMONTH(L338,1),[1]Congés!$D$2:$D$160)-P338,IF(O338-N338=3,NETWORKDAYS(L338,EOMONTH(L338,1),[1]Congés!$D$2:$D$160)-P338))))</f>
        <v>0</v>
      </c>
      <c r="R338" s="7">
        <f>IF(O338-N338&lt;2,0,IF(O338-N338=2,NETWORKDAYS(L338,M338,[1]Congés!$D$2:$D$160)-Q338-P338,IF(O338-N338=3,NETWORKDAYS(L338,EOMONTH(L338,2),[1]Congés!$D$2:$D$160)-Q338-P338)))</f>
        <v>0</v>
      </c>
      <c r="S338" s="7">
        <f>IF(O338-N338&lt;3,0,NETWORKDAYS(L338,M338,[1]Congés!$D$2:$D$160)-R338-Q338-P338)</f>
        <v>0</v>
      </c>
      <c r="T338" s="7">
        <f>NETWORKDAYS(L338,M338,[1]Congés!C$2:C$160)</f>
        <v>5</v>
      </c>
      <c r="U338" t="s">
        <v>1</v>
      </c>
      <c r="W338" s="6" t="str">
        <f>IF(T338&lt;3,"1) 1 à 2 jours",IF(T338&lt;5,"2) 3 à 4 jours",IF(T338=5,"3) 5 jours",IF(T338&lt;=10,"4) 6 à 10 jours",IF(T338&gt;10,"5) plus de 10 jours")))))</f>
        <v>3) 5 jours</v>
      </c>
      <c r="X338" t="s">
        <v>0</v>
      </c>
      <c r="Z338" s="6">
        <f>M338-L338+1</f>
        <v>5</v>
      </c>
    </row>
    <row r="339" spans="1:27" x14ac:dyDescent="0.3">
      <c r="A339" s="1">
        <v>81837</v>
      </c>
      <c r="B339" s="8"/>
      <c r="C339" s="7" t="str">
        <f>VLOOKUP(A339,'[1]BDD RH'!$A$9:$W$453,16,FALSE)</f>
        <v>Evercalf</v>
      </c>
      <c r="D339" s="7" t="str">
        <f>VLOOKUP(A339,'[1]BDD RH'!$A$9:$W$453,4,FALSE)</f>
        <v>t</v>
      </c>
      <c r="E339" s="7" t="str">
        <f>VLOOKUP(A339,'[1]BDD RH'!$A$9:$W$453,3,FALSE)</f>
        <v>F</v>
      </c>
      <c r="F339" s="7">
        <f>DATEDIF((VLOOKUP(A339,'[1]BDD RH'!$A$2:$W$485,7,FALSE)),L339,"y")</f>
        <v>24</v>
      </c>
      <c r="G339" s="7" t="str">
        <f>IF(F339&lt;=20,"&lt;=20",IF(F339&lt;=30,"21/30",IF(F339&lt;=40,"31/40",IF(F339&lt;=50,"41/50",IF(F339&lt;=60,"51/60",IF(F339&gt;60,"61 et plus",FALSE))))))</f>
        <v>21/30</v>
      </c>
      <c r="H339" s="7">
        <f>DATEDIF((VLOOKUP(A339,'[1]BDD RH'!$A$2:$W$485,11,FALSE)),L339,"y")</f>
        <v>3</v>
      </c>
      <c r="I339" s="7" t="str">
        <f>IF(H339&lt;2,"&lt;2",IF(H339&lt;6,"2/5",IF(H339&lt;11,"6/10",IF(H339&lt;16,"11/15",IF(H339&lt;21,"16/20",IF(H339&lt;26,"21/25",IF(H339&gt;25,"26 et plus",FALSE)))))))</f>
        <v>2/5</v>
      </c>
      <c r="J339" s="1" t="s">
        <v>32</v>
      </c>
      <c r="K339" s="1">
        <f>IF($N$19:$N$585&lt;=3,1,IF($N$19:$N$585&lt;=6,2,IF($N$19:$N$585&lt;=9,3,IF($N$19:$N$585&gt;9,4,FALSE))))</f>
        <v>1</v>
      </c>
      <c r="L339" s="4">
        <v>42402</v>
      </c>
      <c r="M339" s="4">
        <v>42405</v>
      </c>
      <c r="N339" s="7">
        <f>MONTH(L339)</f>
        <v>2</v>
      </c>
      <c r="O339" s="7">
        <f>MONTH(M339)</f>
        <v>2</v>
      </c>
      <c r="P339" s="7">
        <f>IF(O339-N339=0,NETWORKDAYS(L339,M339,[1]Congés!$D$2:$D$26),NETWORKDAYS(L339,EOMONTH(L339,0),[1]Congés!$D$2:$D$26))</f>
        <v>4</v>
      </c>
      <c r="Q339" s="7">
        <f>IF(O339-N339=0,0,IF(O339-N339=1,NETWORKDAYS(L339,M339,[1]Congés!$D$2:$D$160)-P339,IF(O339-N339=2,NETWORKDAYS(L339,EOMONTH(L339,1),[1]Congés!$D$2:$D$160)-P339,IF(O339-N339=3,NETWORKDAYS(L339,EOMONTH(L339,1),[1]Congés!$D$2:$D$160)-P339))))</f>
        <v>0</v>
      </c>
      <c r="R339" s="7">
        <f>IF(O339-N339&lt;2,0,IF(O339-N339=2,NETWORKDAYS(L339,M339,[1]Congés!$D$2:$D$160)-Q339-P339,IF(O339-N339=3,NETWORKDAYS(L339,EOMONTH(L339,2),[1]Congés!$D$2:$D$160)-Q339-P339)))</f>
        <v>0</v>
      </c>
      <c r="S339" s="7">
        <f>IF(O339-N339&lt;3,0,NETWORKDAYS(L339,M339,[1]Congés!$D$2:$D$160)-R339-Q339-P339)</f>
        <v>0</v>
      </c>
      <c r="T339" s="7">
        <f>NETWORKDAYS(L339,M339,[1]Congés!C$2:C$160)</f>
        <v>4</v>
      </c>
      <c r="U339" t="s">
        <v>1</v>
      </c>
      <c r="W339" s="6" t="str">
        <f>IF(T339&lt;3,"1) 1 à 2 jours",IF(T339&lt;5,"2) 3 à 4 jours",IF(T339=5,"3) 5 jours",IF(T339&lt;=10,"4) 6 à 10 jours",IF(T339&gt;10,"5) plus de 10 jours")))))</f>
        <v>2) 3 à 4 jours</v>
      </c>
      <c r="X339" t="s">
        <v>0</v>
      </c>
      <c r="Z339" s="6">
        <f>M339-L339+1</f>
        <v>4</v>
      </c>
    </row>
    <row r="340" spans="1:27" x14ac:dyDescent="0.3">
      <c r="A340" s="1">
        <v>81192</v>
      </c>
      <c r="B340" s="8"/>
      <c r="C340" s="7" t="str">
        <f>VLOOKUP(A340,'[1]BDD RH'!$A$9:$W$453,16,FALSE)</f>
        <v>Chamonix</v>
      </c>
      <c r="D340" s="7" t="str">
        <f>VLOOKUP(A340,'[1]BDD RH'!$A$9:$W$453,4,FALSE)</f>
        <v>t</v>
      </c>
      <c r="E340" s="7" t="str">
        <f>VLOOKUP(A340,'[1]BDD RH'!$A$9:$W$453,3,FALSE)</f>
        <v>F</v>
      </c>
      <c r="F340" s="7">
        <f>DATEDIF((VLOOKUP(A340,'[1]BDD RH'!$A$2:$W$485,7,FALSE)),L340,"y")</f>
        <v>24</v>
      </c>
      <c r="G340" s="7" t="str">
        <f>IF(F340&lt;=20,"&lt;=20",IF(F340&lt;=30,"21/30",IF(F340&lt;=40,"31/40",IF(F340&lt;=50,"41/50",IF(F340&lt;=60,"51/60",IF(F340&gt;60,"61 et plus",FALSE))))))</f>
        <v>21/30</v>
      </c>
      <c r="H340" s="7">
        <f>DATEDIF((VLOOKUP(A340,'[1]BDD RH'!$A$2:$W$485,11,FALSE)),L340,"y")</f>
        <v>3</v>
      </c>
      <c r="I340" s="7" t="str">
        <f>IF(H340&lt;2,"&lt;2",IF(H340&lt;6,"2/5",IF(H340&lt;11,"6/10",IF(H340&lt;16,"11/15",IF(H340&lt;21,"16/20",IF(H340&lt;26,"21/25",IF(H340&gt;25,"26 et plus",FALSE)))))))</f>
        <v>2/5</v>
      </c>
      <c r="J340" s="1" t="s">
        <v>31</v>
      </c>
      <c r="K340" s="1">
        <f>IF($N$19:$N$585&lt;=3,1,IF($N$19:$N$585&lt;=6,2,IF($N$19:$N$585&lt;=9,3,IF($N$19:$N$585&gt;9,4,FALSE))))</f>
        <v>1</v>
      </c>
      <c r="L340" s="4">
        <v>42395</v>
      </c>
      <c r="M340" s="4">
        <v>42402</v>
      </c>
      <c r="N340" s="7">
        <f>MONTH(L340)</f>
        <v>1</v>
      </c>
      <c r="O340" s="7">
        <f>MONTH(M340)</f>
        <v>2</v>
      </c>
      <c r="P340" s="7">
        <f>IF(O340-N340=0,NETWORKDAYS(L340,M340,[1]Congés!$D$2:$D$26),NETWORKDAYS(L340,EOMONTH(L340,0),[1]Congés!$D$2:$D$26))</f>
        <v>4</v>
      </c>
      <c r="Q340" s="7">
        <f>IF(O340-N340=0,0,IF(O340-N340=1,NETWORKDAYS(L340,M340,[1]Congés!$D$2:$D$160)-P340,IF(O340-N340=2,NETWORKDAYS(L340,EOMONTH(L340,1),[1]Congés!$D$2:$D$160)-P340,IF(O340-N340=3,NETWORKDAYS(L340,EOMONTH(L340,1),[1]Congés!$D$2:$D$160)-P340))))</f>
        <v>2</v>
      </c>
      <c r="R340" s="7">
        <f>IF(O340-N340&lt;2,0,IF(O340-N340=2,NETWORKDAYS(L340,M340,[1]Congés!$D$2:$D$160)-Q340-P340,IF(O340-N340=3,NETWORKDAYS(L340,EOMONTH(L340,2),[1]Congés!$D$2:$D$160)-Q340-P340)))</f>
        <v>0</v>
      </c>
      <c r="S340" s="7">
        <f>IF(O340-N340&lt;3,0,NETWORKDAYS(L340,M340,[1]Congés!$D$2:$D$160)-R340-Q340-P340)</f>
        <v>0</v>
      </c>
      <c r="T340" s="7">
        <f>NETWORKDAYS(L340,M340,[1]Congés!C$2:C$160)</f>
        <v>6</v>
      </c>
      <c r="U340" t="s">
        <v>1</v>
      </c>
      <c r="V340" s="2">
        <v>42395</v>
      </c>
      <c r="W340" s="6" t="str">
        <f>IF(T340&lt;3,"1) 1 à 2 jours",IF(T340&lt;5,"2) 3 à 4 jours",IF(T340=5,"3) 5 jours",IF(T340&lt;=10,"4) 6 à 10 jours",IF(T340&gt;10,"5) plus de 10 jours")))))</f>
        <v>4) 6 à 10 jours</v>
      </c>
      <c r="X340" t="s">
        <v>10</v>
      </c>
      <c r="Z340" s="6">
        <f>M340-L340+1</f>
        <v>8</v>
      </c>
    </row>
    <row r="341" spans="1:27" x14ac:dyDescent="0.3">
      <c r="A341" s="1">
        <v>81192</v>
      </c>
      <c r="B341" s="8"/>
      <c r="C341" s="7" t="str">
        <f>VLOOKUP(A341,'[1]BDD RH'!$A$9:$W$453,16,FALSE)</f>
        <v>Chamonix</v>
      </c>
      <c r="D341" s="7" t="str">
        <f>VLOOKUP(A341,'[1]BDD RH'!$A$9:$W$453,4,FALSE)</f>
        <v>t</v>
      </c>
      <c r="E341" s="7" t="str">
        <f>VLOOKUP(A341,'[1]BDD RH'!$A$9:$W$453,3,FALSE)</f>
        <v>F</v>
      </c>
      <c r="F341" s="7">
        <f>DATEDIF((VLOOKUP(A341,'[1]BDD RH'!$A$2:$W$485,7,FALSE)),L341,"y")</f>
        <v>24</v>
      </c>
      <c r="G341" s="7" t="str">
        <f>IF(F341&lt;=20,"&lt;=20",IF(F341&lt;=30,"21/30",IF(F341&lt;=40,"31/40",IF(F341&lt;=50,"41/50",IF(F341&lt;=60,"51/60",IF(F341&gt;60,"61 et plus",FALSE))))))</f>
        <v>21/30</v>
      </c>
      <c r="H341" s="7">
        <f>DATEDIF((VLOOKUP(A341,'[1]BDD RH'!$A$2:$W$485,11,FALSE)),L341,"y")</f>
        <v>3</v>
      </c>
      <c r="I341" s="7" t="str">
        <f>IF(H341&lt;2,"&lt;2",IF(H341&lt;6,"2/5",IF(H341&lt;11,"6/10",IF(H341&lt;16,"11/15",IF(H341&lt;21,"16/20",IF(H341&lt;26,"21/25",IF(H341&gt;25,"26 et plus",FALSE)))))))</f>
        <v>2/5</v>
      </c>
      <c r="J341" s="1" t="s">
        <v>31</v>
      </c>
      <c r="K341" s="1">
        <f>IF($N$19:$N$585&lt;=3,1,IF($N$19:$N$585&lt;=6,2,IF($N$19:$N$585&lt;=9,3,IF($N$19:$N$585&gt;9,4,FALSE))))</f>
        <v>1</v>
      </c>
      <c r="L341" s="4">
        <v>42403</v>
      </c>
      <c r="M341" s="4">
        <v>42412</v>
      </c>
      <c r="N341" s="7">
        <f>MONTH(L341)</f>
        <v>2</v>
      </c>
      <c r="O341" s="7">
        <f>MONTH(M341)</f>
        <v>2</v>
      </c>
      <c r="P341" s="7">
        <f>IF(O341-N341=0,NETWORKDAYS(L341,M341,[1]Congés!$D$2:$D$26),NETWORKDAYS(L341,EOMONTH(L341,0),[1]Congés!$D$2:$D$26))</f>
        <v>8</v>
      </c>
      <c r="Q341" s="7">
        <f>IF(O341-N341=0,0,IF(O341-N341=1,NETWORKDAYS(L341,M341,[1]Congés!$D$2:$D$160)-P341,IF(O341-N341=2,NETWORKDAYS(L341,EOMONTH(L341,1),[1]Congés!$D$2:$D$160)-P341,IF(O341-N341=3,NETWORKDAYS(L341,EOMONTH(L341,1),[1]Congés!$D$2:$D$160)-P341))))</f>
        <v>0</v>
      </c>
      <c r="R341" s="7">
        <f>IF(O341-N341&lt;2,0,IF(O341-N341=2,NETWORKDAYS(L341,M341,[1]Congés!$D$2:$D$160)-Q341-P341,IF(O341-N341=3,NETWORKDAYS(L341,EOMONTH(L341,2),[1]Congés!$D$2:$D$160)-Q341-P341)))</f>
        <v>0</v>
      </c>
      <c r="S341" s="7">
        <f>IF(O341-N341&lt;3,0,NETWORKDAYS(L341,M341,[1]Congés!$D$2:$D$160)-R341-Q341-P341)</f>
        <v>0</v>
      </c>
      <c r="T341" s="7">
        <f>NETWORKDAYS(L341,M341,[1]Congés!C$2:C$160)</f>
        <v>8</v>
      </c>
      <c r="U341" t="s">
        <v>1</v>
      </c>
      <c r="V341" s="2">
        <v>42395</v>
      </c>
      <c r="W341" s="6" t="str">
        <f>IF(T341&lt;3,"1) 1 à 2 jours",IF(T341&lt;5,"2) 3 à 4 jours",IF(T341=5,"3) 5 jours",IF(T341&lt;=10,"4) 6 à 10 jours",IF(T341&gt;10,"5) plus de 10 jours")))))</f>
        <v>4) 6 à 10 jours</v>
      </c>
      <c r="X341" t="s">
        <v>10</v>
      </c>
      <c r="Z341" s="6">
        <f>M341-L341+1</f>
        <v>10</v>
      </c>
    </row>
    <row r="342" spans="1:27" x14ac:dyDescent="0.3">
      <c r="A342" s="1">
        <v>81192</v>
      </c>
      <c r="B342" s="8"/>
      <c r="C342" s="7" t="str">
        <f>VLOOKUP(A342,'[1]BDD RH'!$A$9:$W$453,16,FALSE)</f>
        <v>Chamonix</v>
      </c>
      <c r="D342" s="7" t="str">
        <f>VLOOKUP(A342,'[1]BDD RH'!$A$9:$W$453,4,FALSE)</f>
        <v>t</v>
      </c>
      <c r="E342" s="7" t="str">
        <f>VLOOKUP(A342,'[1]BDD RH'!$A$9:$W$453,3,FALSE)</f>
        <v>F</v>
      </c>
      <c r="F342" s="7">
        <f>DATEDIF((VLOOKUP(A342,'[1]BDD RH'!$A$2:$W$485,7,FALSE)),L342,"y")</f>
        <v>24</v>
      </c>
      <c r="G342" s="7" t="str">
        <f>IF(F342&lt;=20,"&lt;=20",IF(F342&lt;=30,"21/30",IF(F342&lt;=40,"31/40",IF(F342&lt;=50,"41/50",IF(F342&lt;=60,"51/60",IF(F342&gt;60,"61 et plus",FALSE))))))</f>
        <v>21/30</v>
      </c>
      <c r="H342" s="7">
        <f>DATEDIF((VLOOKUP(A342,'[1]BDD RH'!$A$2:$W$485,11,FALSE)),L342,"y")</f>
        <v>3</v>
      </c>
      <c r="I342" s="7" t="str">
        <f>IF(H342&lt;2,"&lt;2",IF(H342&lt;6,"2/5",IF(H342&lt;11,"6/10",IF(H342&lt;16,"11/15",IF(H342&lt;21,"16/20",IF(H342&lt;26,"21/25",IF(H342&gt;25,"26 et plus",FALSE)))))))</f>
        <v>2/5</v>
      </c>
      <c r="J342" s="1" t="s">
        <v>31</v>
      </c>
      <c r="K342" s="1">
        <f>IF($N$19:$N$585&lt;=3,1,IF($N$19:$N$585&lt;=6,2,IF($N$19:$N$585&lt;=9,3,IF($N$19:$N$585&gt;9,4,FALSE))))</f>
        <v>1</v>
      </c>
      <c r="L342" s="4">
        <v>42413</v>
      </c>
      <c r="M342" s="4">
        <v>42447</v>
      </c>
      <c r="N342" s="7">
        <f>MONTH(L342)</f>
        <v>2</v>
      </c>
      <c r="O342" s="7">
        <f>MONTH(M342)</f>
        <v>3</v>
      </c>
      <c r="P342" s="7">
        <f>IF(O342-N342=0,NETWORKDAYS(L342,M342,[1]Congés!$D$2:$D$26),NETWORKDAYS(L342,EOMONTH(L342,0),[1]Congés!$D$2:$D$26))</f>
        <v>11</v>
      </c>
      <c r="Q342" s="7">
        <f>IF(O342-N342=0,0,IF(O342-N342=1,NETWORKDAYS(L342,M342,[1]Congés!$D$2:$D$160)-P342,IF(O342-N342=2,NETWORKDAYS(L342,EOMONTH(L342,1),[1]Congés!$D$2:$D$160)-P342,IF(O342-N342=3,NETWORKDAYS(L342,EOMONTH(L342,1),[1]Congés!$D$2:$D$160)-P342))))</f>
        <v>14</v>
      </c>
      <c r="R342" s="7">
        <f>IF(O342-N342&lt;2,0,IF(O342-N342=2,NETWORKDAYS(L342,M342,[1]Congés!$D$2:$D$160)-Q342-P342,IF(O342-N342=3,NETWORKDAYS(L342,EOMONTH(L342,2),[1]Congés!$D$2:$D$160)-Q342-P342)))</f>
        <v>0</v>
      </c>
      <c r="S342" s="7">
        <f>IF(O342-N342&lt;3,0,NETWORKDAYS(L342,M342,[1]Congés!$D$2:$D$160)-R342-Q342-P342)</f>
        <v>0</v>
      </c>
      <c r="T342" s="7">
        <f>NETWORKDAYS(L342,M342,[1]Congés!C$2:C$160)</f>
        <v>25</v>
      </c>
      <c r="U342" t="s">
        <v>1</v>
      </c>
      <c r="V342" s="2">
        <v>42395</v>
      </c>
      <c r="W342" s="6" t="str">
        <f>IF(T342&lt;3,"1) 1 à 2 jours",IF(T342&lt;5,"2) 3 à 4 jours",IF(T342=5,"3) 5 jours",IF(T342&lt;=10,"4) 6 à 10 jours",IF(T342&gt;10,"5) plus de 10 jours")))))</f>
        <v>5) plus de 10 jours</v>
      </c>
      <c r="X342" t="s">
        <v>10</v>
      </c>
      <c r="Z342" s="6">
        <f>M342-L342+1</f>
        <v>35</v>
      </c>
    </row>
    <row r="343" spans="1:27" x14ac:dyDescent="0.3">
      <c r="A343" s="1">
        <v>81192</v>
      </c>
      <c r="B343" s="8"/>
      <c r="C343" s="7" t="str">
        <f>VLOOKUP(A343,'[1]BDD RH'!$A$9:$W$453,16,FALSE)</f>
        <v>Chamonix</v>
      </c>
      <c r="D343" s="7" t="str">
        <f>VLOOKUP(A343,'[1]BDD RH'!$A$9:$W$453,4,FALSE)</f>
        <v>t</v>
      </c>
      <c r="E343" s="7" t="str">
        <f>VLOOKUP(A343,'[1]BDD RH'!$A$9:$W$453,3,FALSE)</f>
        <v>F</v>
      </c>
      <c r="F343" s="7">
        <f>DATEDIF((VLOOKUP(A343,'[1]BDD RH'!$A$2:$W$485,7,FALSE)),L343,"y")</f>
        <v>24</v>
      </c>
      <c r="G343" s="7" t="str">
        <f>IF(F343&lt;=20,"&lt;=20",IF(F343&lt;=30,"21/30",IF(F343&lt;=40,"31/40",IF(F343&lt;=50,"41/50",IF(F343&lt;=60,"51/60",IF(F343&gt;60,"61 et plus",FALSE))))))</f>
        <v>21/30</v>
      </c>
      <c r="H343" s="7">
        <f>DATEDIF((VLOOKUP(A343,'[1]BDD RH'!$A$2:$W$485,11,FALSE)),L343,"y")</f>
        <v>3</v>
      </c>
      <c r="I343" s="7" t="str">
        <f>IF(H343&lt;2,"&lt;2",IF(H343&lt;6,"2/5",IF(H343&lt;11,"6/10",IF(H343&lt;16,"11/15",IF(H343&lt;21,"16/20",IF(H343&lt;26,"21/25",IF(H343&gt;25,"26 et plus",FALSE)))))))</f>
        <v>2/5</v>
      </c>
      <c r="J343" s="1" t="s">
        <v>31</v>
      </c>
      <c r="K343" s="1">
        <f>IF($N$19:$N$585&lt;=3,1,IF($N$19:$N$585&lt;=6,2,IF($N$19:$N$585&lt;=9,3,IF($N$19:$N$585&gt;9,4,FALSE))))</f>
        <v>1</v>
      </c>
      <c r="L343" s="4">
        <v>42448</v>
      </c>
      <c r="M343" s="4">
        <v>42472</v>
      </c>
      <c r="N343" s="7">
        <f>MONTH(L343)</f>
        <v>3</v>
      </c>
      <c r="O343" s="7">
        <f>MONTH(M343)</f>
        <v>4</v>
      </c>
      <c r="P343" s="7">
        <f>IF(O343-N343=0,NETWORKDAYS(L343,M343,[1]Congés!$D$2:$D$26),NETWORKDAYS(L343,EOMONTH(L343,0),[1]Congés!$D$2:$D$26))</f>
        <v>9</v>
      </c>
      <c r="Q343" s="7">
        <f>IF(O343-N343=0,0,IF(O343-N343=1,NETWORKDAYS(L343,M343,[1]Congés!$D$2:$D$160)-P343,IF(O343-N343=2,NETWORKDAYS(L343,EOMONTH(L343,1),[1]Congés!$D$2:$D$160)-P343,IF(O343-N343=3,NETWORKDAYS(L343,EOMONTH(L343,1),[1]Congés!$D$2:$D$160)-P343))))</f>
        <v>8</v>
      </c>
      <c r="R343" s="7">
        <f>IF(O343-N343&lt;2,0,IF(O343-N343=2,NETWORKDAYS(L343,M343,[1]Congés!$D$2:$D$160)-Q343-P343,IF(O343-N343=3,NETWORKDAYS(L343,EOMONTH(L343,2),[1]Congés!$D$2:$D$160)-Q343-P343)))</f>
        <v>0</v>
      </c>
      <c r="S343" s="7">
        <f>IF(O343-N343&lt;3,0,NETWORKDAYS(L343,M343,[1]Congés!$D$2:$D$160)-R343-Q343-P343)</f>
        <v>0</v>
      </c>
      <c r="T343" s="7">
        <f>NETWORKDAYS(L343,M343,[1]Congés!C$2:C$160)</f>
        <v>16</v>
      </c>
      <c r="U343" t="s">
        <v>1</v>
      </c>
      <c r="V343" s="2">
        <v>42395</v>
      </c>
      <c r="W343" s="6" t="str">
        <f>IF(T343&lt;3,"1) 1 à 2 jours",IF(T343&lt;5,"2) 3 à 4 jours",IF(T343=5,"3) 5 jours",IF(T343&lt;=10,"4) 6 à 10 jours",IF(T343&gt;10,"5) plus de 10 jours")))))</f>
        <v>5) plus de 10 jours</v>
      </c>
      <c r="X343" t="s">
        <v>10</v>
      </c>
      <c r="Z343" s="6">
        <f>M343-L343+1</f>
        <v>25</v>
      </c>
    </row>
    <row r="344" spans="1:27" x14ac:dyDescent="0.3">
      <c r="A344" s="1">
        <v>81192</v>
      </c>
      <c r="B344" s="8"/>
      <c r="C344" s="7" t="str">
        <f>VLOOKUP(A344,'[1]BDD RH'!$A$9:$W$453,16,FALSE)</f>
        <v>Chamonix</v>
      </c>
      <c r="D344" s="7" t="str">
        <f>VLOOKUP(A344,'[1]BDD RH'!$A$9:$W$453,4,FALSE)</f>
        <v>t</v>
      </c>
      <c r="E344" s="7" t="str">
        <f>VLOOKUP(A344,'[1]BDD RH'!$A$9:$W$453,3,FALSE)</f>
        <v>F</v>
      </c>
      <c r="F344" s="7">
        <f>DATEDIF((VLOOKUP(A344,'[1]BDD RH'!$A$2:$W$485,7,FALSE)),L344,"y")</f>
        <v>25</v>
      </c>
      <c r="G344" s="7" t="str">
        <f>IF(F344&lt;=20,"&lt;=20",IF(F344&lt;=30,"21/30",IF(F344&lt;=40,"31/40",IF(F344&lt;=50,"41/50",IF(F344&lt;=60,"51/60",IF(F344&gt;60,"61 et plus",FALSE))))))</f>
        <v>21/30</v>
      </c>
      <c r="H344" s="7">
        <f>DATEDIF((VLOOKUP(A344,'[1]BDD RH'!$A$2:$W$485,11,FALSE)),L344,"y")</f>
        <v>3</v>
      </c>
      <c r="I344" s="7" t="str">
        <f>IF(H344&lt;2,"&lt;2",IF(H344&lt;6,"2/5",IF(H344&lt;11,"6/10",IF(H344&lt;16,"11/15",IF(H344&lt;21,"16/20",IF(H344&lt;26,"21/25",IF(H344&gt;25,"26 et plus",FALSE)))))))</f>
        <v>2/5</v>
      </c>
      <c r="J344" s="1" t="s">
        <v>31</v>
      </c>
      <c r="K344" s="1">
        <f>IF($N$19:$N$585&lt;=3,1,IF($N$19:$N$585&lt;=6,2,IF($N$19:$N$585&lt;=9,3,IF($N$19:$N$585&gt;9,4,FALSE))))</f>
        <v>2</v>
      </c>
      <c r="L344" s="4">
        <v>42473</v>
      </c>
      <c r="M344" s="16">
        <v>42486</v>
      </c>
      <c r="N344" s="7">
        <f>MONTH(L344)</f>
        <v>4</v>
      </c>
      <c r="O344" s="7">
        <f>MONTH(M344)</f>
        <v>4</v>
      </c>
      <c r="P344" s="7">
        <f>IF(O344-N344=0,NETWORKDAYS(L344,M344,[1]Congés!$D$2:$D$26),NETWORKDAYS(L344,EOMONTH(L344,0),[1]Congés!$D$2:$D$26))</f>
        <v>10</v>
      </c>
      <c r="Q344" s="7">
        <f>IF(O344-N344=0,0,IF(O344-N344=1,NETWORKDAYS(L344,M344,[1]Congés!$D$2:$D$160)-P344,IF(O344-N344=2,NETWORKDAYS(L344,EOMONTH(L344,1),[1]Congés!$D$2:$D$160)-P344,IF(O344-N344=3,NETWORKDAYS(L344,EOMONTH(L344,1),[1]Congés!$D$2:$D$160)-P344))))</f>
        <v>0</v>
      </c>
      <c r="R344" s="7">
        <f>IF(O344-N344&lt;2,0,IF(O344-N344=2,NETWORKDAYS(L344,M344,[1]Congés!$D$2:$D$160)-Q344-P344,IF(O344-N344=3,NETWORKDAYS(L344,EOMONTH(L344,2),[1]Congés!$D$2:$D$160)-Q344-P344)))</f>
        <v>0</v>
      </c>
      <c r="S344" s="7">
        <f>IF(O344-N344&lt;3,0,NETWORKDAYS(L344,M344,[1]Congés!$D$2:$D$160)-R344-Q344-P344)</f>
        <v>0</v>
      </c>
      <c r="T344" s="7">
        <f>NETWORKDAYS(L344,M344,[1]Congés!C$2:C$160)</f>
        <v>10</v>
      </c>
      <c r="U344" t="s">
        <v>1</v>
      </c>
      <c r="V344" s="2">
        <v>42395</v>
      </c>
      <c r="W344" s="6" t="str">
        <f>IF(T344&lt;3,"1) 1 à 2 jours",IF(T344&lt;5,"2) 3 à 4 jours",IF(T344=5,"3) 5 jours",IF(T344&lt;=10,"4) 6 à 10 jours",IF(T344&gt;10,"5) plus de 10 jours")))))</f>
        <v>4) 6 à 10 jours</v>
      </c>
      <c r="X344" t="s">
        <v>30</v>
      </c>
      <c r="Z344" s="6">
        <f>M344-L344+1</f>
        <v>14</v>
      </c>
    </row>
    <row r="345" spans="1:27" x14ac:dyDescent="0.3">
      <c r="A345" s="1">
        <v>3746</v>
      </c>
      <c r="B345" s="8"/>
      <c r="C345" s="7" t="str">
        <f>VLOOKUP(A345,'[1]BDD RH'!$A$9:$W$453,16,FALSE)</f>
        <v>chamonix</v>
      </c>
      <c r="D345" s="7" t="str">
        <f>VLOOKUP(A345,'[1]BDD RH'!$A$9:$W$453,4,FALSE)</f>
        <v>t</v>
      </c>
      <c r="E345" s="7" t="str">
        <f>VLOOKUP(A345,'[1]BDD RH'!$A$9:$W$453,3,FALSE)</f>
        <v>F</v>
      </c>
      <c r="F345" s="7">
        <f>DATEDIF((VLOOKUP(A345,'[1]BDD RH'!$A$2:$W$485,7,FALSE)),L345,"y")</f>
        <v>49</v>
      </c>
      <c r="G345" s="7" t="str">
        <f>IF(F345&lt;=20,"&lt;=20",IF(F345&lt;=30,"21/30",IF(F345&lt;=40,"31/40",IF(F345&lt;=50,"41/50",IF(F345&lt;=60,"51/60",IF(F345&gt;60,"61 et plus",FALSE))))))</f>
        <v>41/50</v>
      </c>
      <c r="H345" s="7">
        <f>DATEDIF((VLOOKUP(A345,'[1]BDD RH'!$A$2:$W$485,11,FALSE)),L345,"y")</f>
        <v>25</v>
      </c>
      <c r="I345" s="7" t="str">
        <f>IF(H345&lt;2,"&lt;2",IF(H345&lt;6,"2/5",IF(H345&lt;11,"6/10",IF(H345&lt;16,"11/15",IF(H345&lt;21,"16/20",IF(H345&lt;26,"21/25",IF(H345&gt;25,"26 et plus",FALSE)))))))</f>
        <v>21/25</v>
      </c>
      <c r="J345" s="1" t="s">
        <v>29</v>
      </c>
      <c r="K345" s="1">
        <f>IF($N$19:$N$585&lt;=3,1,IF($N$19:$N$585&lt;=6,2,IF($N$19:$N$585&lt;=9,3,IF($N$19:$N$585&gt;9,4,FALSE))))</f>
        <v>1</v>
      </c>
      <c r="L345" s="4">
        <v>42376</v>
      </c>
      <c r="M345" s="4">
        <v>42382</v>
      </c>
      <c r="N345" s="7">
        <f>MONTH(L345)</f>
        <v>1</v>
      </c>
      <c r="O345" s="7">
        <f>MONTH(M345)</f>
        <v>1</v>
      </c>
      <c r="P345" s="7">
        <f>IF(O345-N345=0,NETWORKDAYS(L345,M345,[1]Congés!$D$2:$D$26),NETWORKDAYS(L345,EOMONTH(L345,0),[1]Congés!$D$2:$D$26))</f>
        <v>5</v>
      </c>
      <c r="Q345" s="7">
        <f>IF(O345-N345=0,0,IF(O345-N345=1,NETWORKDAYS(L345,M345,[1]Congés!$D$2:$D$160)-P345,IF(O345-N345=2,NETWORKDAYS(L345,EOMONTH(L345,1),[1]Congés!$D$2:$D$160)-P345,IF(O345-N345=3,NETWORKDAYS(L345,EOMONTH(L345,1),[1]Congés!$D$2:$D$160)-P345))))</f>
        <v>0</v>
      </c>
      <c r="R345" s="7">
        <f>IF(O345-N345&lt;2,0,IF(O345-N345=2,NETWORKDAYS(L345,M345,[1]Congés!$D$2:$D$160)-Q345-P345,IF(O345-N345=3,NETWORKDAYS(L345,EOMONTH(L345,2),[1]Congés!$D$2:$D$160)-Q345-P345)))</f>
        <v>0</v>
      </c>
      <c r="S345" s="7">
        <f>IF(O345-N345&lt;3,0,NETWORKDAYS(L345,M345,[1]Congés!$D$2:$D$160)-R345-Q345-P345)</f>
        <v>0</v>
      </c>
      <c r="T345" s="7">
        <f>NETWORKDAYS(L345,M345,[1]Congés!C$2:C$160)</f>
        <v>5</v>
      </c>
      <c r="U345" t="s">
        <v>1</v>
      </c>
      <c r="W345" s="6" t="str">
        <f>IF(T345&lt;3,"1) 1 à 2 jours",IF(T345&lt;5,"2) 3 à 4 jours",IF(T345=5,"3) 5 jours",IF(T345&lt;=10,"4) 6 à 10 jours",IF(T345&gt;10,"5) plus de 10 jours")))))</f>
        <v>3) 5 jours</v>
      </c>
      <c r="X345" t="s">
        <v>0</v>
      </c>
      <c r="Z345" s="6">
        <f>M345-L345+1</f>
        <v>7</v>
      </c>
    </row>
    <row r="346" spans="1:27" x14ac:dyDescent="0.3">
      <c r="A346" s="1">
        <v>3746</v>
      </c>
      <c r="B346" s="8"/>
      <c r="C346" s="7" t="str">
        <f>VLOOKUP(A346,'[1]BDD RH'!$A$9:$W$453,16,FALSE)</f>
        <v>chamonix</v>
      </c>
      <c r="D346" s="7" t="str">
        <f>VLOOKUP(A346,'[1]BDD RH'!$A$9:$W$453,4,FALSE)</f>
        <v>t</v>
      </c>
      <c r="E346" s="7" t="str">
        <f>VLOOKUP(A346,'[1]BDD RH'!$A$9:$W$453,3,FALSE)</f>
        <v>F</v>
      </c>
      <c r="F346" s="7">
        <f>DATEDIF((VLOOKUP(A346,'[1]BDD RH'!$A$2:$W$485,7,FALSE)),L346,"y")</f>
        <v>49</v>
      </c>
      <c r="G346" s="7" t="str">
        <f>IF(F346&lt;=20,"&lt;=20",IF(F346&lt;=30,"21/30",IF(F346&lt;=40,"31/40",IF(F346&lt;=50,"41/50",IF(F346&lt;=60,"51/60",IF(F346&gt;60,"61 et plus",FALSE))))))</f>
        <v>41/50</v>
      </c>
      <c r="H346" s="7">
        <f>DATEDIF((VLOOKUP(A346,'[1]BDD RH'!$A$2:$W$485,11,FALSE)),L346,"y")</f>
        <v>25</v>
      </c>
      <c r="I346" s="7" t="str">
        <f>IF(H346&lt;2,"&lt;2",IF(H346&lt;6,"2/5",IF(H346&lt;11,"6/10",IF(H346&lt;16,"11/15",IF(H346&lt;21,"16/20",IF(H346&lt;26,"21/25",IF(H346&gt;25,"26 et plus",FALSE)))))))</f>
        <v>21/25</v>
      </c>
      <c r="J346" s="1" t="s">
        <v>28</v>
      </c>
      <c r="K346" s="1">
        <f>IF($N$19:$N$585&lt;=3,1,IF($N$19:$N$585&lt;=6,2,IF($N$19:$N$585&lt;=9,3,IF($N$19:$N$585&gt;9,4,FALSE))))</f>
        <v>1</v>
      </c>
      <c r="L346" s="4">
        <v>42391</v>
      </c>
      <c r="M346" s="4">
        <v>42398</v>
      </c>
      <c r="N346" s="7">
        <f>MONTH(L346)</f>
        <v>1</v>
      </c>
      <c r="O346" s="7">
        <f>MONTH(M346)</f>
        <v>1</v>
      </c>
      <c r="P346" s="7">
        <f>IF(O346-N346=0,NETWORKDAYS(L346,M346,[1]Congés!$D$2:$D$26),NETWORKDAYS(L346,EOMONTH(L346,0),[1]Congés!$D$2:$D$26))</f>
        <v>6</v>
      </c>
      <c r="Q346" s="7">
        <f>IF(O346-N346=0,0,IF(O346-N346=1,NETWORKDAYS(L346,M346,[1]Congés!$D$2:$D$160)-P346,IF(O346-N346=2,NETWORKDAYS(L346,EOMONTH(L346,1),[1]Congés!$D$2:$D$160)-P346,IF(O346-N346=3,NETWORKDAYS(L346,EOMONTH(L346,1),[1]Congés!$D$2:$D$160)-P346))))</f>
        <v>0</v>
      </c>
      <c r="R346" s="7">
        <f>IF(O346-N346&lt;2,0,IF(O346-N346=2,NETWORKDAYS(L346,M346,[1]Congés!$D$2:$D$160)-Q346-P346,IF(O346-N346=3,NETWORKDAYS(L346,EOMONTH(L346,2),[1]Congés!$D$2:$D$160)-Q346-P346)))</f>
        <v>0</v>
      </c>
      <c r="S346" s="7">
        <f>IF(O346-N346&lt;3,0,NETWORKDAYS(L346,M346,[1]Congés!$D$2:$D$160)-R346-Q346-P346)</f>
        <v>0</v>
      </c>
      <c r="T346" s="7">
        <f>NETWORKDAYS(L346,M346,[1]Congés!C$2:C$160)</f>
        <v>6</v>
      </c>
      <c r="U346" t="s">
        <v>1</v>
      </c>
      <c r="W346" s="6" t="str">
        <f>IF(T346&lt;3,"1) 1 à 2 jours",IF(T346&lt;5,"2) 3 à 4 jours",IF(T346=5,"3) 5 jours",IF(T346&lt;=10,"4) 6 à 10 jours",IF(T346&gt;10,"5) plus de 10 jours")))))</f>
        <v>4) 6 à 10 jours</v>
      </c>
      <c r="X346" t="s">
        <v>0</v>
      </c>
      <c r="Z346" s="6">
        <f>M346-L346+1</f>
        <v>8</v>
      </c>
    </row>
    <row r="347" spans="1:27" x14ac:dyDescent="0.3">
      <c r="A347" s="12">
        <v>15971</v>
      </c>
      <c r="B347" s="15"/>
      <c r="C347" s="13" t="str">
        <f>VLOOKUP(A347,'[1]BDD RH'!$A$9:$W$453,16,FALSE)</f>
        <v>Tosca</v>
      </c>
      <c r="D347" s="13" t="str">
        <f>VLOOKUP(A347,'[1]BDD RH'!$A$9:$W$453,4,FALSE)</f>
        <v>c</v>
      </c>
      <c r="E347" s="13" t="str">
        <f>VLOOKUP(A347,'[1]BDD RH'!$A$9:$W$453,3,FALSE)</f>
        <v>F</v>
      </c>
      <c r="F347" s="13">
        <f>DATEDIF((VLOOKUP(A347,'[1]BDD RH'!$A$2:$W$485,7,FALSE)),L347,"y")</f>
        <v>33</v>
      </c>
      <c r="G347" s="13" t="str">
        <f>IF(F347&lt;=20,"&lt;=20",IF(F347&lt;=30,"21/30",IF(F347&lt;=40,"31/40",IF(F347&lt;=50,"41/50",IF(F347&lt;=60,"51/60",IF(F347&gt;60,"61 et plus",FALSE))))))</f>
        <v>31/40</v>
      </c>
      <c r="H347" s="13">
        <f>DATEDIF((VLOOKUP(A347,'[1]BDD RH'!$A$2:$W$485,11,FALSE)),L347,"y")</f>
        <v>10</v>
      </c>
      <c r="I347" s="13" t="str">
        <f>IF(H347&lt;2,"&lt;2",IF(H347&lt;6,"2/5",IF(H347&lt;11,"6/10",IF(H347&lt;16,"11/15",IF(H347&lt;21,"16/20",IF(H347&lt;26,"21/25",IF(H347&gt;25,"26 et plus",FALSE)))))))</f>
        <v>6/10</v>
      </c>
      <c r="J347" s="12"/>
      <c r="K347" s="1">
        <f>IF($N$19:$N$585&lt;=3,1,IF($N$19:$N$585&lt;=6,2,IF($N$19:$N$585&lt;=9,3,IF($N$19:$N$585&gt;9,4,FALSE))))</f>
        <v>1</v>
      </c>
      <c r="L347" s="14">
        <v>42370</v>
      </c>
      <c r="M347" s="14">
        <v>42377</v>
      </c>
      <c r="N347" s="13">
        <f>MONTH(L347)</f>
        <v>1</v>
      </c>
      <c r="O347" s="13">
        <f>MONTH(M347)</f>
        <v>1</v>
      </c>
      <c r="P347" s="13">
        <f>IF(O347-N347=0,NETWORKDAYS(L347,M347,[1]Congés!$D$2:$D$26),NETWORKDAYS(L347,EOMONTH(L347,0),[1]Congés!$D$2:$D$26))</f>
        <v>6</v>
      </c>
      <c r="Q347" s="13">
        <f>IF(O347-N347=0,0,IF(O347-N347=1,NETWORKDAYS(L347,M347,[1]Congés!$D$2:$D$160)-P347,IF(O347-N347=2,NETWORKDAYS(L347,EOMONTH(L347,1),[1]Congés!$D$2:$D$160)-P347,IF(O347-N347=3,NETWORKDAYS(L347,EOMONTH(L347,1),[1]Congés!$D$2:$D$160)-P347))))</f>
        <v>0</v>
      </c>
      <c r="R347" s="13">
        <f>IF(O347-N347&lt;2,0,IF(O347-N347=2,NETWORKDAYS(L347,M347,[1]Congés!$D$2:$D$160)-Q347-P347,IF(O347-N347=3,NETWORKDAYS(L347,EOMONTH(L347,2),[1]Congés!$D$2:$D$160)-Q347-P347)))</f>
        <v>0</v>
      </c>
      <c r="S347" s="13">
        <f>IF(O347-N347&lt;3,0,NETWORKDAYS(L347,M347,[1]Congés!$D$2:$D$160)-R347-Q347-P347)</f>
        <v>0</v>
      </c>
      <c r="T347" s="13">
        <f>NETWORKDAYS(L347,M347,[1]Congés!C$2:C$160)</f>
        <v>5</v>
      </c>
      <c r="U347" s="12" t="s">
        <v>14</v>
      </c>
      <c r="V347" s="11"/>
      <c r="W347" s="10" t="str">
        <f>IF(T347&lt;3,"1) 1 à 2 jours",IF(T347&lt;5,"2) 3 à 4 jours",IF(T347=5,"3) 5 jours",IF(T347&lt;=10,"4) 6 à 10 jours",IF(T347&gt;10,"5) plus de 10 jours")))))</f>
        <v>3) 5 jours</v>
      </c>
      <c r="X347" s="9"/>
      <c r="Y347" s="9"/>
      <c r="Z347" s="10">
        <f>M347-L347+1</f>
        <v>8</v>
      </c>
      <c r="AA347" s="9"/>
    </row>
    <row r="348" spans="1:27" x14ac:dyDescent="0.3">
      <c r="A348" s="1">
        <v>15971</v>
      </c>
      <c r="B348" s="8"/>
      <c r="C348" s="7" t="str">
        <f>VLOOKUP(A348,'[1]BDD RH'!$A$9:$W$453,16,FALSE)</f>
        <v>Tosca</v>
      </c>
      <c r="D348" s="7" t="str">
        <f>VLOOKUP(A348,'[1]BDD RH'!$A$9:$W$453,4,FALSE)</f>
        <v>c</v>
      </c>
      <c r="E348" s="7" t="str">
        <f>VLOOKUP(A348,'[1]BDD RH'!$A$9:$W$453,3,FALSE)</f>
        <v>F</v>
      </c>
      <c r="F348" s="7">
        <f>DATEDIF((VLOOKUP(A348,'[1]BDD RH'!$A$2:$W$485,7,FALSE)),L348,"y")</f>
        <v>33</v>
      </c>
      <c r="G348" s="7" t="str">
        <f>IF(F348&lt;=20,"&lt;=20",IF(F348&lt;=30,"21/30",IF(F348&lt;=40,"31/40",IF(F348&lt;=50,"41/50",IF(F348&lt;=60,"51/60",IF(F348&gt;60,"61 et plus",FALSE))))))</f>
        <v>31/40</v>
      </c>
      <c r="H348" s="7">
        <f>DATEDIF((VLOOKUP(A348,'[1]BDD RH'!$A$2:$W$485,11,FALSE)),L348,"y")</f>
        <v>10</v>
      </c>
      <c r="I348" s="7" t="str">
        <f>IF(H348&lt;2,"&lt;2",IF(H348&lt;6,"2/5",IF(H348&lt;11,"6/10",IF(H348&lt;16,"11/15",IF(H348&lt;21,"16/20",IF(H348&lt;26,"21/25",IF(H348&gt;25,"26 et plus",FALSE)))))))</f>
        <v>6/10</v>
      </c>
      <c r="K348" s="1">
        <f>IF($N$19:$N$585&lt;=3,1,IF($N$19:$N$585&lt;=6,2,IF($N$19:$N$585&lt;=9,3,IF($N$19:$N$585&gt;9,4,FALSE))))</f>
        <v>1</v>
      </c>
      <c r="L348" s="4">
        <v>42378</v>
      </c>
      <c r="M348" s="4">
        <v>42414</v>
      </c>
      <c r="N348" s="7">
        <f>MONTH(L348)</f>
        <v>1</v>
      </c>
      <c r="O348" s="7">
        <f>MONTH(M348)</f>
        <v>2</v>
      </c>
      <c r="P348" s="7">
        <f>IF(O348-N348=0,NETWORKDAYS(L348,M348,[1]Congés!$D$2:$D$26),NETWORKDAYS(L348,EOMONTH(L348,0),[1]Congés!$D$2:$D$26))</f>
        <v>15</v>
      </c>
      <c r="Q348" s="7">
        <f>IF(O348-N348=0,0,IF(O348-N348=1,NETWORKDAYS(L348,M348,[1]Congés!$D$2:$D$160)-P348,IF(O348-N348=2,NETWORKDAYS(L348,EOMONTH(L348,1),[1]Congés!$D$2:$D$160)-P348,IF(O348-N348=3,NETWORKDAYS(L348,EOMONTH(L348,1),[1]Congés!$D$2:$D$160)-P348))))</f>
        <v>10</v>
      </c>
      <c r="R348" s="7">
        <f>IF(O348-N348&lt;2,0,IF(O348-N348=2,NETWORKDAYS(L348,M348,[1]Congés!$D$2:$D$160)-Q348-P348,IF(O348-N348=3,NETWORKDAYS(L348,EOMONTH(L348,2),[1]Congés!$D$2:$D$160)-Q348-P348)))</f>
        <v>0</v>
      </c>
      <c r="S348" s="7">
        <f>IF(O348-N348&lt;3,0,NETWORKDAYS(L348,M348,[1]Congés!$D$2:$D$160)-R348-Q348-P348)</f>
        <v>0</v>
      </c>
      <c r="T348" s="7">
        <f>NETWORKDAYS(L348,M348,[1]Congés!C$2:C$160)</f>
        <v>25</v>
      </c>
      <c r="U348" t="s">
        <v>14</v>
      </c>
      <c r="W348" s="6" t="str">
        <f>IF(T348&lt;3,"1) 1 à 2 jours",IF(T348&lt;5,"2) 3 à 4 jours",IF(T348=5,"3) 5 jours",IF(T348&lt;=10,"4) 6 à 10 jours",IF(T348&gt;10,"5) plus de 10 jours")))))</f>
        <v>5) plus de 10 jours</v>
      </c>
      <c r="X348"/>
      <c r="Z348" s="6">
        <f>M348-L348+1</f>
        <v>37</v>
      </c>
    </row>
    <row r="349" spans="1:27" x14ac:dyDescent="0.3">
      <c r="A349" s="1">
        <v>15971</v>
      </c>
      <c r="B349" s="8"/>
      <c r="C349" s="7" t="str">
        <f>VLOOKUP(A349,'[1]BDD RH'!$A$9:$W$453,16,FALSE)</f>
        <v>Tosca</v>
      </c>
      <c r="D349" s="7" t="str">
        <f>VLOOKUP(A349,'[1]BDD RH'!$A$9:$W$453,4,FALSE)</f>
        <v>c</v>
      </c>
      <c r="E349" s="7" t="str">
        <f>VLOOKUP(A349,'[1]BDD RH'!$A$9:$W$453,3,FALSE)</f>
        <v>F</v>
      </c>
      <c r="F349" s="7">
        <f>DATEDIF((VLOOKUP(A349,'[1]BDD RH'!$A$2:$W$485,7,FALSE)),L349,"y")</f>
        <v>33</v>
      </c>
      <c r="G349" s="7" t="str">
        <f>IF(F349&lt;=20,"&lt;=20",IF(F349&lt;=30,"21/30",IF(F349&lt;=40,"31/40",IF(F349&lt;=50,"41/50",IF(F349&lt;=60,"51/60",IF(F349&gt;60,"61 et plus",FALSE))))))</f>
        <v>31/40</v>
      </c>
      <c r="H349" s="7">
        <f>DATEDIF((VLOOKUP(A349,'[1]BDD RH'!$A$2:$W$485,11,FALSE)),L349,"y")</f>
        <v>10</v>
      </c>
      <c r="I349" s="7" t="str">
        <f>IF(H349&lt;2,"&lt;2",IF(H349&lt;6,"2/5",IF(H349&lt;11,"6/10",IF(H349&lt;16,"11/15",IF(H349&lt;21,"16/20",IF(H349&lt;26,"21/25",IF(H349&gt;25,"26 et plus",FALSE)))))))</f>
        <v>6/10</v>
      </c>
      <c r="J349" s="1" t="s">
        <v>27</v>
      </c>
      <c r="K349" s="1">
        <f>IF($N$19:$N$585&lt;=3,1,IF($N$19:$N$585&lt;=6,2,IF($N$19:$N$585&lt;=9,3,IF($N$19:$N$585&gt;9,4,FALSE))))</f>
        <v>1</v>
      </c>
      <c r="L349" s="4">
        <v>42415</v>
      </c>
      <c r="M349" s="4">
        <v>42416</v>
      </c>
      <c r="N349" s="7">
        <f>MONTH(L349)</f>
        <v>2</v>
      </c>
      <c r="O349" s="7">
        <f>MONTH(M349)</f>
        <v>2</v>
      </c>
      <c r="P349" s="7">
        <f>IF(O349-N349=0,NETWORKDAYS(L349,M349,[1]Congés!$D$2:$D$26),NETWORKDAYS(L349,EOMONTH(L349,0),[1]Congés!$D$2:$D$26))</f>
        <v>2</v>
      </c>
      <c r="Q349" s="7">
        <f>IF(O349-N349=0,0,IF(O349-N349=1,NETWORKDAYS(L349,M349,[1]Congés!$D$2:$D$160)-P349,IF(O349-N349=2,NETWORKDAYS(L349,EOMONTH(L349,1),[1]Congés!$D$2:$D$160)-P349,IF(O349-N349=3,NETWORKDAYS(L349,EOMONTH(L349,1),[1]Congés!$D$2:$D$160)-P349))))</f>
        <v>0</v>
      </c>
      <c r="R349" s="7">
        <f>IF(O349-N349&lt;2,0,IF(O349-N349=2,NETWORKDAYS(L349,M349,[1]Congés!$D$2:$D$160)-Q349-P349,IF(O349-N349=3,NETWORKDAYS(L349,EOMONTH(L349,2),[1]Congés!$D$2:$D$160)-Q349-P349)))</f>
        <v>0</v>
      </c>
      <c r="S349" s="7">
        <f>IF(O349-N349&lt;3,0,NETWORKDAYS(L349,M349,[1]Congés!$D$2:$D$160)-R349-Q349-P349)</f>
        <v>0</v>
      </c>
      <c r="T349" s="7">
        <f>NETWORKDAYS(L349,M349,[1]Congés!C$2:C$160)</f>
        <v>2</v>
      </c>
      <c r="U349" t="s">
        <v>1</v>
      </c>
      <c r="W349" s="6" t="str">
        <f>IF(T349&lt;3,"1) 1 à 2 jours",IF(T349&lt;5,"2) 3 à 4 jours",IF(T349=5,"3) 5 jours",IF(T349&lt;=10,"4) 6 à 10 jours",IF(T349&gt;10,"5) plus de 10 jours")))))</f>
        <v>1) 1 à 2 jours</v>
      </c>
      <c r="X349" t="s">
        <v>0</v>
      </c>
      <c r="Z349" s="6">
        <f>M349-L349+1</f>
        <v>2</v>
      </c>
    </row>
    <row r="350" spans="1:27" x14ac:dyDescent="0.3">
      <c r="A350" s="1">
        <v>15971</v>
      </c>
      <c r="B350" s="8"/>
      <c r="C350" s="7" t="str">
        <f>VLOOKUP(A350,'[1]BDD RH'!$A$9:$W$453,16,FALSE)</f>
        <v>Tosca</v>
      </c>
      <c r="D350" s="7" t="str">
        <f>VLOOKUP(A350,'[1]BDD RH'!$A$9:$W$453,4,FALSE)</f>
        <v>c</v>
      </c>
      <c r="E350" s="7" t="str">
        <f>VLOOKUP(A350,'[1]BDD RH'!$A$9:$W$453,3,FALSE)</f>
        <v>F</v>
      </c>
      <c r="F350" s="7">
        <f>DATEDIF((VLOOKUP(A350,'[1]BDD RH'!$A$2:$W$485,7,FALSE)),L350,"y")</f>
        <v>33</v>
      </c>
      <c r="G350" s="7" t="str">
        <f>IF(F350&lt;=20,"&lt;=20",IF(F350&lt;=30,"21/30",IF(F350&lt;=40,"31/40",IF(F350&lt;=50,"41/50",IF(F350&lt;=60,"51/60",IF(F350&gt;60,"61 et plus",FALSE))))))</f>
        <v>31/40</v>
      </c>
      <c r="H350" s="7">
        <f>DATEDIF((VLOOKUP(A350,'[1]BDD RH'!$A$2:$W$485,11,FALSE)),L350,"y")</f>
        <v>10</v>
      </c>
      <c r="I350" s="7" t="str">
        <f>IF(H350&lt;2,"&lt;2",IF(H350&lt;6,"2/5",IF(H350&lt;11,"6/10",IF(H350&lt;16,"11/15",IF(H350&lt;21,"16/20",IF(H350&lt;26,"21/25",IF(H350&gt;25,"26 et plus",FALSE)))))))</f>
        <v>6/10</v>
      </c>
      <c r="K350" s="1">
        <f>IF($N$19:$N$585&lt;=3,1,IF($N$19:$N$585&lt;=6,2,IF($N$19:$N$585&lt;=9,3,IF($N$19:$N$585&gt;9,4,FALSE))))</f>
        <v>1</v>
      </c>
      <c r="L350" s="4">
        <v>42417</v>
      </c>
      <c r="M350" s="4">
        <v>42440</v>
      </c>
      <c r="N350" s="7">
        <f>MONTH(L350)</f>
        <v>2</v>
      </c>
      <c r="O350" s="7">
        <f>MONTH(M350)</f>
        <v>3</v>
      </c>
      <c r="P350" s="7">
        <f>IF(O350-N350=0,NETWORKDAYS(L350,M350,[1]Congés!$D$2:$D$26),NETWORKDAYS(L350,EOMONTH(L350,0),[1]Congés!$D$2:$D$26))</f>
        <v>9</v>
      </c>
      <c r="Q350" s="7">
        <f>IF(O350-N350=0,0,IF(O350-N350=1,NETWORKDAYS(L350,M350,[1]Congés!$D$2:$D$160)-P350,IF(O350-N350=2,NETWORKDAYS(L350,EOMONTH(L350,1),[1]Congés!$D$2:$D$160)-P350,IF(O350-N350=3,NETWORKDAYS(L350,EOMONTH(L350,1),[1]Congés!$D$2:$D$160)-P350))))</f>
        <v>9</v>
      </c>
      <c r="R350" s="7">
        <f>IF(O350-N350&lt;2,0,IF(O350-N350=2,NETWORKDAYS(L350,M350,[1]Congés!$D$2:$D$160)-Q350-P350,IF(O350-N350=3,NETWORKDAYS(L350,EOMONTH(L350,2),[1]Congés!$D$2:$D$160)-Q350-P350)))</f>
        <v>0</v>
      </c>
      <c r="S350" s="7">
        <f>IF(O350-N350&lt;3,0,NETWORKDAYS(L350,M350,[1]Congés!$D$2:$D$160)-R350-Q350-P350)</f>
        <v>0</v>
      </c>
      <c r="T350" s="7">
        <f>NETWORKDAYS(L350,M350,[1]Congés!C$2:C$160)</f>
        <v>18</v>
      </c>
      <c r="U350" t="s">
        <v>14</v>
      </c>
      <c r="W350" s="6" t="str">
        <f>IF(T350&lt;3,"1) 1 à 2 jours",IF(T350&lt;5,"2) 3 à 4 jours",IF(T350=5,"3) 5 jours",IF(T350&lt;=10,"4) 6 à 10 jours",IF(T350&gt;10,"5) plus de 10 jours")))))</f>
        <v>5) plus de 10 jours</v>
      </c>
      <c r="Z350" s="6">
        <f>M350-L350+1</f>
        <v>24</v>
      </c>
    </row>
    <row r="351" spans="1:27" x14ac:dyDescent="0.3">
      <c r="A351" s="1">
        <v>15971</v>
      </c>
      <c r="B351" s="8"/>
      <c r="C351" s="7" t="str">
        <f>VLOOKUP(A351,'[1]BDD RH'!$A$9:$W$453,16,FALSE)</f>
        <v>Tosca</v>
      </c>
      <c r="D351" s="7" t="str">
        <f>VLOOKUP(A351,'[1]BDD RH'!$A$9:$W$453,4,FALSE)</f>
        <v>c</v>
      </c>
      <c r="E351" s="7" t="str">
        <f>VLOOKUP(A351,'[1]BDD RH'!$A$9:$W$453,3,FALSE)</f>
        <v>F</v>
      </c>
      <c r="F351" s="7">
        <f>DATEDIF((VLOOKUP(A351,'[1]BDD RH'!$A$2:$W$485,7,FALSE)),L351,"y")</f>
        <v>33</v>
      </c>
      <c r="G351" s="7" t="str">
        <f>IF(F351&lt;=20,"&lt;=20",IF(F351&lt;=30,"21/30",IF(F351&lt;=40,"31/40",IF(F351&lt;=50,"41/50",IF(F351&lt;=60,"51/60",IF(F351&gt;60,"61 et plus",FALSE))))))</f>
        <v>31/40</v>
      </c>
      <c r="H351" s="7">
        <f>DATEDIF((VLOOKUP(A351,'[1]BDD RH'!$A$2:$W$485,11,FALSE)),L351,"y")</f>
        <v>10</v>
      </c>
      <c r="I351" s="7" t="str">
        <f>IF(H351&lt;2,"&lt;2",IF(H351&lt;6,"2/5",IF(H351&lt;11,"6/10",IF(H351&lt;16,"11/15",IF(H351&lt;21,"16/20",IF(H351&lt;26,"21/25",IF(H351&gt;25,"26 et plus",FALSE)))))))</f>
        <v>6/10</v>
      </c>
      <c r="K351" s="1">
        <f>IF($N$19:$N$585&lt;=3,1,IF($N$19:$N$585&lt;=6,2,IF($N$19:$N$585&lt;=9,3,IF($N$19:$N$585&gt;9,4,FALSE))))</f>
        <v>1</v>
      </c>
      <c r="L351" s="4">
        <v>42441</v>
      </c>
      <c r="M351" s="4">
        <v>42503</v>
      </c>
      <c r="N351" s="7">
        <f>MONTH(L351)</f>
        <v>3</v>
      </c>
      <c r="O351" s="7">
        <f>MONTH(M351)</f>
        <v>5</v>
      </c>
      <c r="P351" s="7">
        <f>IF(O351-N351=0,NETWORKDAYS(L351,M351,[1]Congés!$D$2:$D$26),NETWORKDAYS(L351,EOMONTH(L351,0),[1]Congés!$D$2:$D$26))</f>
        <v>14</v>
      </c>
      <c r="Q351" s="7">
        <f>IF(O351-N351=0,0,IF(O351-N351=1,NETWORKDAYS(L351,M351,[1]Congés!$D$2:$D$160)-P351,IF(O351-N351=2,NETWORKDAYS(L351,EOMONTH(L351,1),[1]Congés!$D$2:$D$160)-P351,IF(O351-N351=3,NETWORKDAYS(L351,EOMONTH(L351,1),[1]Congés!$D$2:$D$160)-P351))))</f>
        <v>21</v>
      </c>
      <c r="R351" s="7">
        <f>IF(O351-N351&lt;2,0,IF(O351-N351=2,NETWORKDAYS(L351,M351,[1]Congés!$D$2:$D$160)-Q351-P351,IF(O351-N351=3,NETWORKDAYS(L351,EOMONTH(L351,2),[1]Congés!$D$2:$D$160)-Q351-P351)))</f>
        <v>10</v>
      </c>
      <c r="S351" s="7">
        <f>IF(O351-N351&lt;3,0,NETWORKDAYS(L351,M351,[1]Congés!$D$2:$D$160)-R351-Q351-P351)</f>
        <v>0</v>
      </c>
      <c r="T351" s="7">
        <f>NETWORKDAYS(L351,M351,[1]Congés!C$2:C$160)</f>
        <v>42</v>
      </c>
      <c r="U351" t="s">
        <v>14</v>
      </c>
      <c r="W351" s="6" t="str">
        <f>IF(T351&lt;3,"1) 1 à 2 jours",IF(T351&lt;5,"2) 3 à 4 jours",IF(T351=5,"3) 5 jours",IF(T351&lt;=10,"4) 6 à 10 jours",IF(T351&gt;10,"5) plus de 10 jours")))))</f>
        <v>5) plus de 10 jours</v>
      </c>
      <c r="X351" t="s">
        <v>13</v>
      </c>
      <c r="Z351" s="6">
        <f>M351-L351+1</f>
        <v>63</v>
      </c>
    </row>
    <row r="352" spans="1:27" x14ac:dyDescent="0.3">
      <c r="A352" s="1">
        <v>16623</v>
      </c>
      <c r="B352" s="8"/>
      <c r="C352" s="7" t="str">
        <f>VLOOKUP(A352,'[1]BDD RH'!$A$9:$W$453,16,FALSE)</f>
        <v>Courchevel</v>
      </c>
      <c r="D352" s="7" t="str">
        <f>VLOOKUP(A352,'[1]BDD RH'!$A$9:$W$453,4,FALSE)</f>
        <v>t</v>
      </c>
      <c r="E352" s="7" t="str">
        <f>VLOOKUP(A352,'[1]BDD RH'!$A$9:$W$453,3,FALSE)</f>
        <v>F</v>
      </c>
      <c r="F352" s="7">
        <f>DATEDIF((VLOOKUP(A352,'[1]BDD RH'!$A$2:$W$485,7,FALSE)),L352,"y")</f>
        <v>32</v>
      </c>
      <c r="G352" s="7" t="str">
        <f>IF(F352&lt;=20,"&lt;=20",IF(F352&lt;=30,"21/30",IF(F352&lt;=40,"31/40",IF(F352&lt;=50,"41/50",IF(F352&lt;=60,"51/60",IF(F352&gt;60,"61 et plus",FALSE))))))</f>
        <v>31/40</v>
      </c>
      <c r="H352" s="7">
        <f>DATEDIF((VLOOKUP(A352,'[1]BDD RH'!$A$2:$W$485,11,FALSE)),L352,"y")</f>
        <v>10</v>
      </c>
      <c r="I352" s="7" t="str">
        <f>IF(H352&lt;2,"&lt;2",IF(H352&lt;6,"2/5",IF(H352&lt;11,"6/10",IF(H352&lt;16,"11/15",IF(H352&lt;21,"16/20",IF(H352&lt;26,"21/25",IF(H352&gt;25,"26 et plus",FALSE)))))))</f>
        <v>6/10</v>
      </c>
      <c r="J352" s="1" t="s">
        <v>26</v>
      </c>
      <c r="K352" s="1">
        <f>IF($N$19:$N$585&lt;=3,1,IF($N$19:$N$585&lt;=6,2,IF($N$19:$N$585&lt;=9,3,IF($N$19:$N$585&gt;9,4,FALSE))))</f>
        <v>2</v>
      </c>
      <c r="L352" s="4">
        <v>42471</v>
      </c>
      <c r="M352" s="4">
        <v>42473</v>
      </c>
      <c r="N352" s="7">
        <f>MONTH(L352)</f>
        <v>4</v>
      </c>
      <c r="O352" s="7">
        <f>MONTH(M352)</f>
        <v>4</v>
      </c>
      <c r="P352" s="7">
        <f>IF(O352-N352=0,NETWORKDAYS(L352,M352,[1]Congés!$D$2:$D$26),NETWORKDAYS(L352,EOMONTH(L352,0),[1]Congés!$D$2:$D$26))</f>
        <v>3</v>
      </c>
      <c r="Q352" s="7">
        <f>IF(O352-N352=0,0,IF(O352-N352=1,NETWORKDAYS(L352,M352,[1]Congés!$D$2:$D$160)-P352,IF(O352-N352=2,NETWORKDAYS(L352,EOMONTH(L352,1),[1]Congés!$D$2:$D$160)-P352,IF(O352-N352=3,NETWORKDAYS(L352,EOMONTH(L352,1),[1]Congés!$D$2:$D$160)-P352))))</f>
        <v>0</v>
      </c>
      <c r="R352" s="7">
        <f>IF(O352-N352&lt;2,0,IF(O352-N352=2,NETWORKDAYS(L352,M352,[1]Congés!$D$2:$D$160)-Q352-P352,IF(O352-N352=3,NETWORKDAYS(L352,EOMONTH(L352,2),[1]Congés!$D$2:$D$160)-Q352-P352)))</f>
        <v>0</v>
      </c>
      <c r="S352" s="7">
        <f>IF(O352-N352&lt;3,0,NETWORKDAYS(L352,M352,[1]Congés!$D$2:$D$160)-R352-Q352-P352)</f>
        <v>0</v>
      </c>
      <c r="T352" s="7">
        <f>NETWORKDAYS(L352,M352,[1]Congés!C$2:C$160)</f>
        <v>3</v>
      </c>
      <c r="U352" t="s">
        <v>1</v>
      </c>
      <c r="W352" s="6" t="str">
        <f>IF(T352&lt;3,"1) 1 à 2 jours",IF(T352&lt;5,"2) 3 à 4 jours",IF(T352=5,"3) 5 jours",IF(T352&lt;=10,"4) 6 à 10 jours",IF(T352&gt;10,"5) plus de 10 jours")))))</f>
        <v>2) 3 à 4 jours</v>
      </c>
      <c r="X352" t="s">
        <v>0</v>
      </c>
      <c r="Z352" s="6">
        <f>M352-L352+1</f>
        <v>3</v>
      </c>
    </row>
    <row r="353" spans="1:26" x14ac:dyDescent="0.3">
      <c r="A353" s="1">
        <v>3277</v>
      </c>
      <c r="B353" s="8"/>
      <c r="C353" s="7" t="str">
        <f>VLOOKUP(A353,'[1]BDD RH'!$A$9:$W$453,16,FALSE)</f>
        <v>LOG</v>
      </c>
      <c r="D353" s="7" t="str">
        <f>VLOOKUP(A353,'[1]BDD RH'!$A$9:$W$453,4,FALSE)</f>
        <v>s</v>
      </c>
      <c r="E353" s="7" t="str">
        <f>VLOOKUP(A353,'[1]BDD RH'!$A$9:$W$453,3,FALSE)</f>
        <v>H</v>
      </c>
      <c r="F353" s="7">
        <f>DATEDIF((VLOOKUP(A353,'[1]BDD RH'!$A$2:$W$485,7,FALSE)),L353,"y")</f>
        <v>51</v>
      </c>
      <c r="G353" s="7" t="str">
        <f>IF(F353&lt;=20,"&lt;=20",IF(F353&lt;=30,"21/30",IF(F353&lt;=40,"31/40",IF(F353&lt;=50,"41/50",IF(F353&lt;=60,"51/60",IF(F353&gt;60,"61 et plus",FALSE))))))</f>
        <v>51/60</v>
      </c>
      <c r="H353" s="7">
        <f>DATEDIF((VLOOKUP(A353,'[1]BDD RH'!$A$2:$W$485,11,FALSE)),L353,"y")</f>
        <v>29</v>
      </c>
      <c r="I353" s="7" t="str">
        <f>IF(H353&lt;2,"&lt;2",IF(H353&lt;6,"2/5",IF(H353&lt;11,"6/10",IF(H353&lt;16,"11/15",IF(H353&lt;21,"16/20",IF(H353&lt;26,"21/25",IF(H353&gt;25,"26 et plus",FALSE)))))))</f>
        <v>26 et plus</v>
      </c>
      <c r="J353" s="1" t="s">
        <v>25</v>
      </c>
      <c r="K353" s="1">
        <f>IF($N$19:$N$585&lt;=3,1,IF($N$19:$N$585&lt;=6,2,IF($N$19:$N$585&lt;=9,3,IF($N$19:$N$585&gt;9,4,FALSE))))</f>
        <v>1</v>
      </c>
      <c r="L353" s="4">
        <v>42459</v>
      </c>
      <c r="M353" s="4">
        <v>42461</v>
      </c>
      <c r="N353" s="7">
        <f>MONTH(L353)</f>
        <v>3</v>
      </c>
      <c r="O353" s="7">
        <f>MONTH(M353)</f>
        <v>4</v>
      </c>
      <c r="P353" s="7">
        <f>IF(O353-N353=0,NETWORKDAYS(L353,M353,[1]Congés!$D$2:$D$26),NETWORKDAYS(L353,EOMONTH(L353,0),[1]Congés!$D$2:$D$26))</f>
        <v>2</v>
      </c>
      <c r="Q353" s="7">
        <f>IF(O353-N353=0,0,IF(O353-N353=1,NETWORKDAYS(L353,M353,[1]Congés!$D$2:$D$160)-P353,IF(O353-N353=2,NETWORKDAYS(L353,EOMONTH(L353,1),[1]Congés!$D$2:$D$160)-P353,IF(O353-N353=3,NETWORKDAYS(L353,EOMONTH(L353,1),[1]Congés!$D$2:$D$160)-P353))))</f>
        <v>1</v>
      </c>
      <c r="R353" s="7">
        <f>IF(O353-N353&lt;2,0,IF(O353-N353=2,NETWORKDAYS(L353,M353,[1]Congés!$D$2:$D$160)-Q353-P353,IF(O353-N353=3,NETWORKDAYS(L353,EOMONTH(L353,2),[1]Congés!$D$2:$D$160)-Q353-P353)))</f>
        <v>0</v>
      </c>
      <c r="S353" s="7">
        <f>IF(O353-N353&lt;3,0,NETWORKDAYS(L353,M353,[1]Congés!$D$2:$D$160)-R353-Q353-P353)</f>
        <v>0</v>
      </c>
      <c r="T353" s="7">
        <f>NETWORKDAYS(L353,M353,[1]Congés!C$2:C$160)</f>
        <v>3</v>
      </c>
      <c r="U353" t="s">
        <v>1</v>
      </c>
      <c r="W353" s="6" t="str">
        <f>IF(T353&lt;3,"1) 1 à 2 jours",IF(T353&lt;5,"2) 3 à 4 jours",IF(T353=5,"3) 5 jours",IF(T353&lt;=10,"4) 6 à 10 jours",IF(T353&gt;10,"5) plus de 10 jours")))))</f>
        <v>2) 3 à 4 jours</v>
      </c>
      <c r="X353" t="s">
        <v>0</v>
      </c>
      <c r="Z353" s="6">
        <f>M353-L353+1</f>
        <v>3</v>
      </c>
    </row>
    <row r="354" spans="1:26" x14ac:dyDescent="0.3">
      <c r="A354" s="1">
        <v>11255</v>
      </c>
      <c r="B354" s="8"/>
      <c r="C354" s="7" t="str">
        <f>VLOOKUP(A354,'[1]BDD RH'!$A$9:$W$453,16,FALSE)</f>
        <v>Barenia</v>
      </c>
      <c r="D354" s="7" t="str">
        <f>VLOOKUP(A354,'[1]BDD RH'!$A$9:$W$453,4,FALSE)</f>
        <v>t</v>
      </c>
      <c r="E354" s="7" t="str">
        <f>VLOOKUP(A354,'[1]BDD RH'!$A$9:$W$453,3,FALSE)</f>
        <v>F</v>
      </c>
      <c r="F354" s="7">
        <f>DATEDIF((VLOOKUP(A354,'[1]BDD RH'!$A$2:$W$485,7,FALSE)),L354,"y")</f>
        <v>46</v>
      </c>
      <c r="G354" s="7" t="str">
        <f>IF(F354&lt;=20,"&lt;=20",IF(F354&lt;=30,"21/30",IF(F354&lt;=40,"31/40",IF(F354&lt;=50,"41/50",IF(F354&lt;=60,"51/60",IF(F354&gt;60,"61 et plus",FALSE))))))</f>
        <v>41/50</v>
      </c>
      <c r="H354" s="7">
        <f>DATEDIF((VLOOKUP(A354,'[1]BDD RH'!$A$2:$W$485,11,FALSE)),L354,"y")</f>
        <v>12</v>
      </c>
      <c r="I354" s="7" t="str">
        <f>IF(H354&lt;2,"&lt;2",IF(H354&lt;6,"2/5",IF(H354&lt;11,"6/10",IF(H354&lt;16,"11/15",IF(H354&lt;21,"16/20",IF(H354&lt;26,"21/25",IF(H354&gt;25,"26 et plus",FALSE)))))))</f>
        <v>11/15</v>
      </c>
      <c r="J354" s="1" t="s">
        <v>24</v>
      </c>
      <c r="K354" s="1">
        <f>IF($N$19:$N$585&lt;=3,1,IF($N$19:$N$585&lt;=6,2,IF($N$19:$N$585&lt;=9,3,IF($N$19:$N$585&gt;9,4,FALSE))))</f>
        <v>1</v>
      </c>
      <c r="L354" s="4">
        <v>42430</v>
      </c>
      <c r="M354" s="4">
        <v>42433</v>
      </c>
      <c r="N354" s="7">
        <f>MONTH(L354)</f>
        <v>3</v>
      </c>
      <c r="O354" s="7">
        <f>MONTH(M354)</f>
        <v>3</v>
      </c>
      <c r="P354" s="7">
        <f>IF(O354-N354=0,NETWORKDAYS(L354,M354,[1]Congés!$D$2:$D$26),NETWORKDAYS(L354,EOMONTH(L354,0),[1]Congés!$D$2:$D$26))</f>
        <v>4</v>
      </c>
      <c r="Q354" s="7">
        <f>IF(O354-N354=0,0,IF(O354-N354=1,NETWORKDAYS(L354,M354,[1]Congés!$D$2:$D$160)-P354,IF(O354-N354=2,NETWORKDAYS(L354,EOMONTH(L354,1),[1]Congés!$D$2:$D$160)-P354,IF(O354-N354=3,NETWORKDAYS(L354,EOMONTH(L354,1),[1]Congés!$D$2:$D$160)-P354))))</f>
        <v>0</v>
      </c>
      <c r="R354" s="7">
        <f>IF(O354-N354&lt;2,0,IF(O354-N354=2,NETWORKDAYS(L354,M354,[1]Congés!$D$2:$D$160)-Q354-P354,IF(O354-N354=3,NETWORKDAYS(L354,EOMONTH(L354,2),[1]Congés!$D$2:$D$160)-Q354-P354)))</f>
        <v>0</v>
      </c>
      <c r="S354" s="7">
        <f>IF(O354-N354&lt;3,0,NETWORKDAYS(L354,M354,[1]Congés!$D$2:$D$160)-R354-Q354-P354)</f>
        <v>0</v>
      </c>
      <c r="T354" s="7">
        <f>NETWORKDAYS(L354,M354,[1]Congés!C$2:C$160)</f>
        <v>4</v>
      </c>
      <c r="U354" t="s">
        <v>1</v>
      </c>
      <c r="W354" s="6" t="str">
        <f>IF(T354&lt;3,"1) 1 à 2 jours",IF(T354&lt;5,"2) 3 à 4 jours",IF(T354=5,"3) 5 jours",IF(T354&lt;=10,"4) 6 à 10 jours",IF(T354&gt;10,"5) plus de 10 jours")))))</f>
        <v>2) 3 à 4 jours</v>
      </c>
      <c r="X354" t="s">
        <v>0</v>
      </c>
      <c r="Z354" s="6">
        <f>M354-L354+1</f>
        <v>4</v>
      </c>
    </row>
    <row r="355" spans="1:26" x14ac:dyDescent="0.3">
      <c r="A355" s="1">
        <v>11255</v>
      </c>
      <c r="B355" s="8"/>
      <c r="C355" s="7" t="str">
        <f>VLOOKUP(A355,'[1]BDD RH'!$A$9:$W$453,16,FALSE)</f>
        <v>Barenia</v>
      </c>
      <c r="D355" s="7" t="str">
        <f>VLOOKUP(A355,'[1]BDD RH'!$A$9:$W$453,4,FALSE)</f>
        <v>t</v>
      </c>
      <c r="E355" s="7" t="str">
        <f>VLOOKUP(A355,'[1]BDD RH'!$A$9:$W$453,3,FALSE)</f>
        <v>F</v>
      </c>
      <c r="F355" s="7">
        <f>DATEDIF((VLOOKUP(A355,'[1]BDD RH'!$A$2:$W$485,7,FALSE)),L355,"y")</f>
        <v>46</v>
      </c>
      <c r="G355" s="7" t="str">
        <f>IF(F355&lt;=20,"&lt;=20",IF(F355&lt;=30,"21/30",IF(F355&lt;=40,"31/40",IF(F355&lt;=50,"41/50",IF(F355&lt;=60,"51/60",IF(F355&gt;60,"61 et plus",FALSE))))))</f>
        <v>41/50</v>
      </c>
      <c r="H355" s="7">
        <f>DATEDIF((VLOOKUP(A355,'[1]BDD RH'!$A$2:$W$485,11,FALSE)),L355,"y")</f>
        <v>12</v>
      </c>
      <c r="I355" s="7" t="str">
        <f>IF(H355&lt;2,"&lt;2",IF(H355&lt;6,"2/5",IF(H355&lt;11,"6/10",IF(H355&lt;16,"11/15",IF(H355&lt;21,"16/20",IF(H355&lt;26,"21/25",IF(H355&gt;25,"26 et plus",FALSE)))))))</f>
        <v>11/15</v>
      </c>
      <c r="J355" s="1" t="s">
        <v>23</v>
      </c>
      <c r="K355" s="1">
        <f>IF($N$19:$N$585&lt;=3,1,IF($N$19:$N$585&lt;=6,2,IF($N$19:$N$585&lt;=9,3,IF($N$19:$N$585&gt;9,4,FALSE))))</f>
        <v>2</v>
      </c>
      <c r="L355" s="4">
        <v>42487</v>
      </c>
      <c r="M355" s="4">
        <v>42492</v>
      </c>
      <c r="N355" s="7">
        <f>MONTH(L355)</f>
        <v>4</v>
      </c>
      <c r="O355" s="7">
        <f>MONTH(M355)</f>
        <v>5</v>
      </c>
      <c r="P355" s="7">
        <f>IF(O355-N355=0,NETWORKDAYS(L355,M355,[1]Congés!$D$2:$D$26),NETWORKDAYS(L355,EOMONTH(L355,0),[1]Congés!$D$2:$D$26))</f>
        <v>3</v>
      </c>
      <c r="Q355" s="7">
        <f>IF(O355-N355=0,0,IF(O355-N355=1,NETWORKDAYS(L355,M355,[1]Congés!$D$2:$D$160)-P355,IF(O355-N355=2,NETWORKDAYS(L355,EOMONTH(L355,1),[1]Congés!$D$2:$D$160)-P355,IF(O355-N355=3,NETWORKDAYS(L355,EOMONTH(L355,1),[1]Congés!$D$2:$D$160)-P355))))</f>
        <v>1</v>
      </c>
      <c r="R355" s="7">
        <f>IF(O355-N355&lt;2,0,IF(O355-N355=2,NETWORKDAYS(L355,M355,[1]Congés!$D$2:$D$160)-Q355-P355,IF(O355-N355=3,NETWORKDAYS(L355,EOMONTH(L355,2),[1]Congés!$D$2:$D$160)-Q355-P355)))</f>
        <v>0</v>
      </c>
      <c r="S355" s="7">
        <f>IF(O355-N355&lt;3,0,NETWORKDAYS(L355,M355,[1]Congés!$D$2:$D$160)-R355-Q355-P355)</f>
        <v>0</v>
      </c>
      <c r="T355" s="7">
        <f>NETWORKDAYS(L355,M355,[1]Congés!C$2:C$160)</f>
        <v>4</v>
      </c>
      <c r="U355" t="s">
        <v>1</v>
      </c>
      <c r="W355" s="6" t="str">
        <f>IF(T355&lt;3,"1) 1 à 2 jours",IF(T355&lt;5,"2) 3 à 4 jours",IF(T355=5,"3) 5 jours",IF(T355&lt;=10,"4) 6 à 10 jours",IF(T355&gt;10,"5) plus de 10 jours")))))</f>
        <v>2) 3 à 4 jours</v>
      </c>
      <c r="X355" t="s">
        <v>0</v>
      </c>
      <c r="Z355" s="6">
        <f>M355-L355+1</f>
        <v>6</v>
      </c>
    </row>
    <row r="356" spans="1:26" x14ac:dyDescent="0.3">
      <c r="A356" s="1">
        <v>85690</v>
      </c>
      <c r="B356" s="8"/>
      <c r="C356" s="7">
        <f>VLOOKUP(A356,'[1]BDD RH'!$A$9:$W$453,16,FALSE)</f>
        <v>0</v>
      </c>
      <c r="D356" s="7" t="str">
        <f>VLOOKUP(A356,'[1]BDD RH'!$A$9:$W$453,4,FALSE)</f>
        <v>T</v>
      </c>
      <c r="E356" s="7" t="str">
        <f>VLOOKUP(A356,'[1]BDD RH'!$A$9:$W$453,3,FALSE)</f>
        <v>F</v>
      </c>
      <c r="F356" s="7">
        <f>DATEDIF((VLOOKUP(A356,'[1]BDD RH'!$A$2:$W$485,7,FALSE)),L356,"y")</f>
        <v>116</v>
      </c>
      <c r="G356" s="7" t="str">
        <f>IF(F356&lt;=20,"&lt;=20",IF(F356&lt;=30,"21/30",IF(F356&lt;=40,"31/40",IF(F356&lt;=50,"41/50",IF(F356&lt;=60,"51/60",IF(F356&gt;60,"61 et plus",FALSE))))))</f>
        <v>61 et plus</v>
      </c>
      <c r="H356" s="7">
        <f>DATEDIF((VLOOKUP(A356,'[1]BDD RH'!$A$2:$W$485,11,FALSE)),L356,"y")</f>
        <v>116</v>
      </c>
      <c r="I356" s="7" t="str">
        <f>IF(H356&lt;2,"&lt;2",IF(H356&lt;6,"2/5",IF(H356&lt;11,"6/10",IF(H356&lt;16,"11/15",IF(H356&lt;21,"16/20",IF(H356&lt;26,"21/25",IF(H356&gt;25,"26 et plus",FALSE)))))))</f>
        <v>26 et plus</v>
      </c>
      <c r="J356" s="1" t="s">
        <v>22</v>
      </c>
      <c r="K356" s="1">
        <f>IF($N$19:$N$585&lt;=3,1,IF($N$19:$N$585&lt;=6,2,IF($N$19:$N$585&lt;=9,3,IF($N$19:$N$585&gt;9,4,FALSE))))</f>
        <v>1</v>
      </c>
      <c r="L356" s="4">
        <v>42422</v>
      </c>
      <c r="M356" s="4">
        <v>42433</v>
      </c>
      <c r="N356" s="7">
        <f>MONTH(L356)</f>
        <v>2</v>
      </c>
      <c r="O356" s="7">
        <f>MONTH(M356)</f>
        <v>3</v>
      </c>
      <c r="P356" s="7">
        <f>IF(O356-N356=0,NETWORKDAYS(L356,M356,[1]Congés!$D$2:$D$26),NETWORKDAYS(L356,EOMONTH(L356,0),[1]Congés!$D$2:$D$26))</f>
        <v>6</v>
      </c>
      <c r="Q356" s="7">
        <f>IF(O356-N356=0,0,IF(O356-N356=1,NETWORKDAYS(L356,M356,[1]Congés!$D$2:$D$160)-P356,IF(O356-N356=2,NETWORKDAYS(L356,EOMONTH(L356,1),[1]Congés!$D$2:$D$160)-P356,IF(O356-N356=3,NETWORKDAYS(L356,EOMONTH(L356,1),[1]Congés!$D$2:$D$160)-P356))))</f>
        <v>4</v>
      </c>
      <c r="R356" s="7">
        <f>IF(O356-N356&lt;2,0,IF(O356-N356=2,NETWORKDAYS(L356,M356,[1]Congés!$D$2:$D$160)-Q356-P356,IF(O356-N356=3,NETWORKDAYS(L356,EOMONTH(L356,2),[1]Congés!$D$2:$D$160)-Q356-P356)))</f>
        <v>0</v>
      </c>
      <c r="S356" s="7">
        <f>IF(O356-N356&lt;3,0,NETWORKDAYS(L356,M356,[1]Congés!$D$2:$D$160)-R356-Q356-P356)</f>
        <v>0</v>
      </c>
      <c r="T356" s="7">
        <f>NETWORKDAYS(L356,M356,[1]Congés!C$2:C$160)</f>
        <v>10</v>
      </c>
      <c r="U356" t="s">
        <v>1</v>
      </c>
      <c r="W356" s="6" t="str">
        <f>IF(T356&lt;3,"1) 1 à 2 jours",IF(T356&lt;5,"2) 3 à 4 jours",IF(T356=5,"3) 5 jours",IF(T356&lt;=10,"4) 6 à 10 jours",IF(T356&gt;10,"5) plus de 10 jours")))))</f>
        <v>4) 6 à 10 jours</v>
      </c>
      <c r="X356" t="s">
        <v>0</v>
      </c>
      <c r="Z356" s="6">
        <f>M356-L356+1</f>
        <v>12</v>
      </c>
    </row>
    <row r="357" spans="1:26" x14ac:dyDescent="0.3">
      <c r="A357" s="1">
        <v>10919</v>
      </c>
      <c r="B357" s="8"/>
      <c r="C357" s="7" t="str">
        <f>VLOOKUP(A357,'[1]BDD RH'!$A$9:$W$453,16,FALSE)</f>
        <v>Courchevel</v>
      </c>
      <c r="D357" s="7" t="str">
        <f>VLOOKUP(A357,'[1]BDD RH'!$A$9:$W$453,4,FALSE)</f>
        <v>t</v>
      </c>
      <c r="E357" s="7" t="str">
        <f>VLOOKUP(A357,'[1]BDD RH'!$A$9:$W$453,3,FALSE)</f>
        <v>F</v>
      </c>
      <c r="F357" s="7">
        <f>DATEDIF((VLOOKUP(A357,'[1]BDD RH'!$A$2:$W$485,7,FALSE)),L357,"y")</f>
        <v>46</v>
      </c>
      <c r="G357" s="7" t="str">
        <f>IF(F357&lt;=20,"&lt;=20",IF(F357&lt;=30,"21/30",IF(F357&lt;=40,"31/40",IF(F357&lt;=50,"41/50",IF(F357&lt;=60,"51/60",IF(F357&gt;60,"61 et plus",FALSE))))))</f>
        <v>41/50</v>
      </c>
      <c r="H357" s="7">
        <f>DATEDIF((VLOOKUP(A357,'[1]BDD RH'!$A$2:$W$485,11,FALSE)),L357,"y")</f>
        <v>13</v>
      </c>
      <c r="I357" s="7" t="str">
        <f>IF(H357&lt;2,"&lt;2",IF(H357&lt;6,"2/5",IF(H357&lt;11,"6/10",IF(H357&lt;16,"11/15",IF(H357&lt;21,"16/20",IF(H357&lt;26,"21/25",IF(H357&gt;25,"26 et plus",FALSE)))))))</f>
        <v>11/15</v>
      </c>
      <c r="J357" s="1" t="s">
        <v>21</v>
      </c>
      <c r="K357" s="1">
        <f>IF($N$19:$N$585&lt;=3,1,IF($N$19:$N$585&lt;=6,2,IF($N$19:$N$585&lt;=9,3,IF($N$19:$N$585&gt;9,4,FALSE))))</f>
        <v>1</v>
      </c>
      <c r="L357" s="4">
        <v>42380</v>
      </c>
      <c r="M357" s="4">
        <v>42393</v>
      </c>
      <c r="N357" s="7">
        <f>MONTH(L357)</f>
        <v>1</v>
      </c>
      <c r="O357" s="7">
        <f>MONTH(M357)</f>
        <v>1</v>
      </c>
      <c r="P357" s="7">
        <f>IF(O357-N357=0,NETWORKDAYS(L357,M357,[1]Congés!$D$2:$D$26),NETWORKDAYS(L357,EOMONTH(L357,0),[1]Congés!$D$2:$D$26))</f>
        <v>10</v>
      </c>
      <c r="Q357" s="7">
        <f>IF(O357-N357=0,0,IF(O357-N357=1,NETWORKDAYS(L357,M357,[1]Congés!$D$2:$D$160)-P357,IF(O357-N357=2,NETWORKDAYS(L357,EOMONTH(L357,1),[1]Congés!$D$2:$D$160)-P357,IF(O357-N357=3,NETWORKDAYS(L357,EOMONTH(L357,1),[1]Congés!$D$2:$D$160)-P357))))</f>
        <v>0</v>
      </c>
      <c r="R357" s="7">
        <f>IF(O357-N357&lt;2,0,IF(O357-N357=2,NETWORKDAYS(L357,M357,[1]Congés!$D$2:$D$160)-Q357-P357,IF(O357-N357=3,NETWORKDAYS(L357,EOMONTH(L357,2),[1]Congés!$D$2:$D$160)-Q357-P357)))</f>
        <v>0</v>
      </c>
      <c r="S357" s="7">
        <f>IF(O357-N357&lt;3,0,NETWORKDAYS(L357,M357,[1]Congés!$D$2:$D$160)-R357-Q357-P357)</f>
        <v>0</v>
      </c>
      <c r="T357" s="7">
        <f>NETWORKDAYS(L357,M357,[1]Congés!C$2:C$160)</f>
        <v>10</v>
      </c>
      <c r="U357" t="s">
        <v>1</v>
      </c>
      <c r="W357" s="6" t="str">
        <f>IF(T357&lt;3,"1) 1 à 2 jours",IF(T357&lt;5,"2) 3 à 4 jours",IF(T357=5,"3) 5 jours",IF(T357&lt;=10,"4) 6 à 10 jours",IF(T357&gt;10,"5) plus de 10 jours")))))</f>
        <v>4) 6 à 10 jours</v>
      </c>
      <c r="X357" t="s">
        <v>0</v>
      </c>
      <c r="Z357" s="6">
        <f>M357-L357+1</f>
        <v>14</v>
      </c>
    </row>
    <row r="358" spans="1:26" x14ac:dyDescent="0.3">
      <c r="A358" s="1">
        <v>10919</v>
      </c>
      <c r="B358" s="8"/>
      <c r="C358" s="7" t="str">
        <f>VLOOKUP(A358,'[1]BDD RH'!$A$9:$W$453,16,FALSE)</f>
        <v>Courchevel</v>
      </c>
      <c r="D358" s="7" t="str">
        <f>VLOOKUP(A358,'[1]BDD RH'!$A$9:$W$453,4,FALSE)</f>
        <v>t</v>
      </c>
      <c r="E358" s="7" t="str">
        <f>VLOOKUP(A358,'[1]BDD RH'!$A$9:$W$453,3,FALSE)</f>
        <v>F</v>
      </c>
      <c r="F358" s="7">
        <f>DATEDIF((VLOOKUP(A358,'[1]BDD RH'!$A$2:$W$485,7,FALSE)),L358,"y")</f>
        <v>46</v>
      </c>
      <c r="G358" s="7" t="str">
        <f>IF(F358&lt;=20,"&lt;=20",IF(F358&lt;=30,"21/30",IF(F358&lt;=40,"31/40",IF(F358&lt;=50,"41/50",IF(F358&lt;=60,"51/60",IF(F358&gt;60,"61 et plus",FALSE))))))</f>
        <v>41/50</v>
      </c>
      <c r="H358" s="7">
        <f>DATEDIF((VLOOKUP(A358,'[1]BDD RH'!$A$2:$W$485,11,FALSE)),L358,"y")</f>
        <v>13</v>
      </c>
      <c r="I358" s="7" t="str">
        <f>IF(H358&lt;2,"&lt;2",IF(H358&lt;6,"2/5",IF(H358&lt;11,"6/10",IF(H358&lt;16,"11/15",IF(H358&lt;21,"16/20",IF(H358&lt;26,"21/25",IF(H358&gt;25,"26 et plus",FALSE)))))))</f>
        <v>11/15</v>
      </c>
      <c r="J358" s="1" t="s">
        <v>20</v>
      </c>
      <c r="K358" s="1">
        <f>IF($N$19:$N$585&lt;=3,1,IF($N$19:$N$585&lt;=6,2,IF($N$19:$N$585&lt;=9,3,IF($N$19:$N$585&gt;9,4,FALSE))))</f>
        <v>1</v>
      </c>
      <c r="L358" s="4">
        <v>42424</v>
      </c>
      <c r="M358" s="4">
        <v>42424</v>
      </c>
      <c r="N358" s="7">
        <f>MONTH(L358)</f>
        <v>2</v>
      </c>
      <c r="O358" s="7">
        <f>MONTH(M358)</f>
        <v>2</v>
      </c>
      <c r="P358" s="7">
        <f>IF(O358-N358=0,NETWORKDAYS(L358,M358,[1]Congés!$D$2:$D$26),NETWORKDAYS(L358,EOMONTH(L358,0),[1]Congés!$D$2:$D$26))</f>
        <v>1</v>
      </c>
      <c r="Q358" s="7">
        <f>IF(O358-N358=0,0,IF(O358-N358=1,NETWORKDAYS(L358,M358,[1]Congés!$D$2:$D$160)-P358,IF(O358-N358=2,NETWORKDAYS(L358,EOMONTH(L358,1),[1]Congés!$D$2:$D$160)-P358,IF(O358-N358=3,NETWORKDAYS(L358,EOMONTH(L358,1),[1]Congés!$D$2:$D$160)-P358))))</f>
        <v>0</v>
      </c>
      <c r="R358" s="7">
        <f>IF(O358-N358&lt;2,0,IF(O358-N358=2,NETWORKDAYS(L358,M358,[1]Congés!$D$2:$D$160)-Q358-P358,IF(O358-N358=3,NETWORKDAYS(L358,EOMONTH(L358,2),[1]Congés!$D$2:$D$160)-Q358-P358)))</f>
        <v>0</v>
      </c>
      <c r="S358" s="7">
        <f>IF(O358-N358&lt;3,0,NETWORKDAYS(L358,M358,[1]Congés!$D$2:$D$160)-R358-Q358-P358)</f>
        <v>0</v>
      </c>
      <c r="T358" s="7">
        <f>NETWORKDAYS(L358,M358,[1]Congés!C$2:C$160)</f>
        <v>1</v>
      </c>
      <c r="U358" t="s">
        <v>1</v>
      </c>
      <c r="W358" s="6" t="str">
        <f>IF(T358&lt;3,"1) 1 à 2 jours",IF(T358&lt;5,"2) 3 à 4 jours",IF(T358=5,"3) 5 jours",IF(T358&lt;=10,"4) 6 à 10 jours",IF(T358&gt;10,"5) plus de 10 jours")))))</f>
        <v>1) 1 à 2 jours</v>
      </c>
      <c r="X358" t="s">
        <v>0</v>
      </c>
      <c r="Z358" s="6">
        <f>M358-L358+1</f>
        <v>1</v>
      </c>
    </row>
    <row r="359" spans="1:26" x14ac:dyDescent="0.3">
      <c r="A359" s="1">
        <v>10919</v>
      </c>
      <c r="B359" s="8"/>
      <c r="C359" s="7" t="str">
        <f>VLOOKUP(A359,'[1]BDD RH'!$A$9:$W$453,16,FALSE)</f>
        <v>Courchevel</v>
      </c>
      <c r="D359" s="7" t="str">
        <f>VLOOKUP(A359,'[1]BDD RH'!$A$9:$W$453,4,FALSE)</f>
        <v>t</v>
      </c>
      <c r="E359" s="7" t="str">
        <f>VLOOKUP(A359,'[1]BDD RH'!$A$9:$W$453,3,FALSE)</f>
        <v>F</v>
      </c>
      <c r="F359" s="7">
        <f>DATEDIF((VLOOKUP(A359,'[1]BDD RH'!$A$2:$W$485,7,FALSE)),L359,"y")</f>
        <v>46</v>
      </c>
      <c r="G359" s="7" t="str">
        <f>IF(F359&lt;=20,"&lt;=20",IF(F359&lt;=30,"21/30",IF(F359&lt;=40,"31/40",IF(F359&lt;=50,"41/50",IF(F359&lt;=60,"51/60",IF(F359&gt;60,"61 et plus",FALSE))))))</f>
        <v>41/50</v>
      </c>
      <c r="H359" s="7">
        <f>DATEDIF((VLOOKUP(A359,'[1]BDD RH'!$A$2:$W$485,11,FALSE)),L359,"y")</f>
        <v>13</v>
      </c>
      <c r="I359" s="7" t="str">
        <f>IF(H359&lt;2,"&lt;2",IF(H359&lt;6,"2/5",IF(H359&lt;11,"6/10",IF(H359&lt;16,"11/15",IF(H359&lt;21,"16/20",IF(H359&lt;26,"21/25",IF(H359&gt;25,"26 et plus",FALSE)))))))</f>
        <v>11/15</v>
      </c>
      <c r="J359" s="1" t="s">
        <v>19</v>
      </c>
      <c r="K359" s="1">
        <f>IF($N$19:$N$585&lt;=3,1,IF($N$19:$N$585&lt;=6,2,IF($N$19:$N$585&lt;=9,3,IF($N$19:$N$585&gt;9,4,FALSE))))</f>
        <v>2</v>
      </c>
      <c r="L359" s="4">
        <v>42472</v>
      </c>
      <c r="M359" s="4">
        <v>42478</v>
      </c>
      <c r="N359" s="7">
        <f>MONTH(L359)</f>
        <v>4</v>
      </c>
      <c r="O359" s="7">
        <f>MONTH(M359)</f>
        <v>4</v>
      </c>
      <c r="P359" s="7">
        <f>IF(O359-N359=0,NETWORKDAYS(L359,M359,[1]Congés!$D$2:$D$26),NETWORKDAYS(L359,EOMONTH(L359,0),[1]Congés!$D$2:$D$26))</f>
        <v>5</v>
      </c>
      <c r="Q359" s="7">
        <f>IF(O359-N359=0,0,IF(O359-N359=1,NETWORKDAYS(L359,M359,[1]Congés!$D$2:$D$160)-P359,IF(O359-N359=2,NETWORKDAYS(L359,EOMONTH(L359,1),[1]Congés!$D$2:$D$160)-P359,IF(O359-N359=3,NETWORKDAYS(L359,EOMONTH(L359,1),[1]Congés!$D$2:$D$160)-P359))))</f>
        <v>0</v>
      </c>
      <c r="R359" s="7">
        <f>IF(O359-N359&lt;2,0,IF(O359-N359=2,NETWORKDAYS(L359,M359,[1]Congés!$D$2:$D$160)-Q359-P359,IF(O359-N359=3,NETWORKDAYS(L359,EOMONTH(L359,2),[1]Congés!$D$2:$D$160)-Q359-P359)))</f>
        <v>0</v>
      </c>
      <c r="S359" s="7">
        <f>IF(O359-N359&lt;3,0,NETWORKDAYS(L359,M359,[1]Congés!$D$2:$D$160)-R359-Q359-P359)</f>
        <v>0</v>
      </c>
      <c r="T359" s="7">
        <f>NETWORKDAYS(L359,M359,[1]Congés!C$2:C$160)</f>
        <v>5</v>
      </c>
      <c r="U359" t="s">
        <v>1</v>
      </c>
      <c r="W359" s="6" t="str">
        <f>IF(T359&lt;3,"1) 1 à 2 jours",IF(T359&lt;5,"2) 3 à 4 jours",IF(T359=5,"3) 5 jours",IF(T359&lt;=10,"4) 6 à 10 jours",IF(T359&gt;10,"5) plus de 10 jours")))))</f>
        <v>3) 5 jours</v>
      </c>
      <c r="X359" t="s">
        <v>0</v>
      </c>
      <c r="Z359" s="6">
        <f>M359-L359+1</f>
        <v>7</v>
      </c>
    </row>
    <row r="360" spans="1:26" x14ac:dyDescent="0.3">
      <c r="A360" s="1">
        <v>3674</v>
      </c>
      <c r="B360" s="8"/>
      <c r="C360" s="7" t="str">
        <f>VLOOKUP(A360,'[1]BDD RH'!$A$9:$W$453,16,FALSE)</f>
        <v>Croco</v>
      </c>
      <c r="D360" s="7" t="str">
        <f>VLOOKUP(A360,'[1]BDD RH'!$A$9:$W$453,4,FALSE)</f>
        <v>t</v>
      </c>
      <c r="E360" s="7" t="str">
        <f>VLOOKUP(A360,'[1]BDD RH'!$A$9:$W$453,3,FALSE)</f>
        <v>F</v>
      </c>
      <c r="F360" s="7">
        <f>DATEDIF((VLOOKUP(A360,'[1]BDD RH'!$A$2:$W$485,7,FALSE)),L360,"y")</f>
        <v>48</v>
      </c>
      <c r="G360" s="7" t="str">
        <f>IF(F360&lt;=20,"&lt;=20",IF(F360&lt;=30,"21/30",IF(F360&lt;=40,"31/40",IF(F360&lt;=50,"41/50",IF(F360&lt;=60,"51/60",IF(F360&gt;60,"61 et plus",FALSE))))))</f>
        <v>41/50</v>
      </c>
      <c r="H360" s="7">
        <f>DATEDIF((VLOOKUP(A360,'[1]BDD RH'!$A$2:$W$485,11,FALSE)),L360,"y")</f>
        <v>21</v>
      </c>
      <c r="I360" s="7" t="str">
        <f>IF(H360&lt;2,"&lt;2",IF(H360&lt;6,"2/5",IF(H360&lt;11,"6/10",IF(H360&lt;16,"11/15",IF(H360&lt;21,"16/20",IF(H360&lt;26,"21/25",IF(H360&gt;25,"26 et plus",FALSE)))))))</f>
        <v>21/25</v>
      </c>
      <c r="J360" s="1" t="s">
        <v>18</v>
      </c>
      <c r="K360" s="1">
        <f>IF($N$19:$N$585&lt;=3,1,IF($N$19:$N$585&lt;=6,2,IF($N$19:$N$585&lt;=9,3,IF($N$19:$N$585&gt;9,4,FALSE))))</f>
        <v>1</v>
      </c>
      <c r="L360" s="4">
        <v>42422</v>
      </c>
      <c r="M360" s="4">
        <v>42426</v>
      </c>
      <c r="N360" s="7">
        <f>MONTH(L360)</f>
        <v>2</v>
      </c>
      <c r="O360" s="7">
        <f>MONTH(M360)</f>
        <v>2</v>
      </c>
      <c r="P360" s="7">
        <f>IF(O360-N360=0,NETWORKDAYS(L360,M360,[1]Congés!$D$2:$D$26),NETWORKDAYS(L360,EOMONTH(L360,0),[1]Congés!$D$2:$D$26))</f>
        <v>5</v>
      </c>
      <c r="Q360" s="7">
        <f>IF(O360-N360=0,0,IF(O360-N360=1,NETWORKDAYS(L360,M360,[1]Congés!$D$2:$D$160)-P360,IF(O360-N360=2,NETWORKDAYS(L360,EOMONTH(L360,1),[1]Congés!$D$2:$D$160)-P360,IF(O360-N360=3,NETWORKDAYS(L360,EOMONTH(L360,1),[1]Congés!$D$2:$D$160)-P360))))</f>
        <v>0</v>
      </c>
      <c r="R360" s="7">
        <f>IF(O360-N360&lt;2,0,IF(O360-N360=2,NETWORKDAYS(L360,M360,[1]Congés!$D$2:$D$160)-Q360-P360,IF(O360-N360=3,NETWORKDAYS(L360,EOMONTH(L360,2),[1]Congés!$D$2:$D$160)-Q360-P360)))</f>
        <v>0</v>
      </c>
      <c r="S360" s="7">
        <f>IF(O360-N360&lt;3,0,NETWORKDAYS(L360,M360,[1]Congés!$D$2:$D$160)-R360-Q360-P360)</f>
        <v>0</v>
      </c>
      <c r="T360" s="7">
        <f>NETWORKDAYS(L360,M360,[1]Congés!C$2:C$160)</f>
        <v>5</v>
      </c>
      <c r="U360" t="s">
        <v>1</v>
      </c>
      <c r="W360" s="6" t="str">
        <f>IF(T360&lt;3,"1) 1 à 2 jours",IF(T360&lt;5,"2) 3 à 4 jours",IF(T360=5,"3) 5 jours",IF(T360&lt;=10,"4) 6 à 10 jours",IF(T360&gt;10,"5) plus de 10 jours")))))</f>
        <v>3) 5 jours</v>
      </c>
      <c r="X360" t="s">
        <v>0</v>
      </c>
      <c r="Z360" s="6">
        <f>M360-L360+1</f>
        <v>5</v>
      </c>
    </row>
    <row r="361" spans="1:26" x14ac:dyDescent="0.3">
      <c r="A361" s="1">
        <v>19665</v>
      </c>
      <c r="B361" s="8"/>
      <c r="C361" s="7" t="str">
        <f>VLOOKUP(A361,'[1]BDD RH'!$A$9:$W$453,16,FALSE)</f>
        <v>Gulliver</v>
      </c>
      <c r="D361" s="7" t="str">
        <f>VLOOKUP(A361,'[1]BDD RH'!$A$9:$W$453,4,FALSE)</f>
        <v>t</v>
      </c>
      <c r="E361" s="7" t="str">
        <f>VLOOKUP(A361,'[1]BDD RH'!$A$9:$W$453,3,FALSE)</f>
        <v>F</v>
      </c>
      <c r="F361" s="7">
        <f>DATEDIF((VLOOKUP(A361,'[1]BDD RH'!$A$2:$W$485,7,FALSE)),L361,"y")</f>
        <v>27</v>
      </c>
      <c r="G361" s="7" t="str">
        <f>IF(F361&lt;=20,"&lt;=20",IF(F361&lt;=30,"21/30",IF(F361&lt;=40,"31/40",IF(F361&lt;=50,"41/50",IF(F361&lt;=60,"51/60",IF(F361&gt;60,"61 et plus",FALSE))))))</f>
        <v>21/30</v>
      </c>
      <c r="H361" s="7">
        <f>DATEDIF((VLOOKUP(A361,'[1]BDD RH'!$A$2:$W$485,11,FALSE)),L361,"y")</f>
        <v>5</v>
      </c>
      <c r="I361" s="7" t="str">
        <f>IF(H361&lt;2,"&lt;2",IF(H361&lt;6,"2/5",IF(H361&lt;11,"6/10",IF(H361&lt;16,"11/15",IF(H361&lt;21,"16/20",IF(H361&lt;26,"21/25",IF(H361&gt;25,"26 et plus",FALSE)))))))</f>
        <v>2/5</v>
      </c>
      <c r="J361" s="1" t="s">
        <v>17</v>
      </c>
      <c r="K361" s="1">
        <f>IF($N$19:$N$585&lt;=3,1,IF($N$19:$N$585&lt;=6,2,IF($N$19:$N$585&lt;=9,3,IF($N$19:$N$585&gt;9,4,FALSE))))</f>
        <v>1</v>
      </c>
      <c r="L361" s="4">
        <v>42438</v>
      </c>
      <c r="M361" s="4">
        <v>42442</v>
      </c>
      <c r="N361" s="7">
        <f>MONTH(L361)</f>
        <v>3</v>
      </c>
      <c r="O361" s="7">
        <f>MONTH(M361)</f>
        <v>3</v>
      </c>
      <c r="P361" s="7">
        <f>IF(O361-N361=0,NETWORKDAYS(L361,M361,[1]Congés!$D$2:$D$26),NETWORKDAYS(L361,EOMONTH(L361,0),[1]Congés!$D$2:$D$26))</f>
        <v>3</v>
      </c>
      <c r="Q361" s="7">
        <f>IF(O361-N361=0,0,IF(O361-N361=1,NETWORKDAYS(L361,M361,[1]Congés!$D$2:$D$160)-P361,IF(O361-N361=2,NETWORKDAYS(L361,EOMONTH(L361,1),[1]Congés!$D$2:$D$160)-P361,IF(O361-N361=3,NETWORKDAYS(L361,EOMONTH(L361,1),[1]Congés!$D$2:$D$160)-P361))))</f>
        <v>0</v>
      </c>
      <c r="R361" s="7">
        <f>IF(O361-N361&lt;2,0,IF(O361-N361=2,NETWORKDAYS(L361,M361,[1]Congés!$D$2:$D$160)-Q361-P361,IF(O361-N361=3,NETWORKDAYS(L361,EOMONTH(L361,2),[1]Congés!$D$2:$D$160)-Q361-P361)))</f>
        <v>0</v>
      </c>
      <c r="S361" s="7">
        <f>IF(O361-N361&lt;3,0,NETWORKDAYS(L361,M361,[1]Congés!$D$2:$D$160)-R361-Q361-P361)</f>
        <v>0</v>
      </c>
      <c r="T361" s="7">
        <f>NETWORKDAYS(L361,M361,[1]Congés!C$2:C$160)</f>
        <v>3</v>
      </c>
      <c r="U361" t="s">
        <v>1</v>
      </c>
      <c r="W361" s="6" t="str">
        <f>IF(T361&lt;3,"1) 1 à 2 jours",IF(T361&lt;5,"2) 3 à 4 jours",IF(T361=5,"3) 5 jours",IF(T361&lt;=10,"4) 6 à 10 jours",IF(T361&gt;10,"5) plus de 10 jours")))))</f>
        <v>2) 3 à 4 jours</v>
      </c>
      <c r="X361" t="s">
        <v>0</v>
      </c>
      <c r="Z361" s="6">
        <f>M361-L361+1</f>
        <v>5</v>
      </c>
    </row>
    <row r="362" spans="1:26" x14ac:dyDescent="0.3">
      <c r="A362" s="1">
        <v>6536</v>
      </c>
      <c r="B362" s="8"/>
      <c r="C362" s="7" t="str">
        <f>VLOOKUP(A362,'[1]BDD RH'!$A$9:$W$453,16,FALSE)</f>
        <v>Courchevel</v>
      </c>
      <c r="D362" s="7" t="str">
        <f>VLOOKUP(A362,'[1]BDD RH'!$A$9:$W$453,4,FALSE)</f>
        <v>t</v>
      </c>
      <c r="E362" s="7" t="str">
        <f>VLOOKUP(A362,'[1]BDD RH'!$A$9:$W$453,3,FALSE)</f>
        <v>F</v>
      </c>
      <c r="F362" s="7">
        <f>DATEDIF((VLOOKUP(A362,'[1]BDD RH'!$A$2:$W$485,7,FALSE)),L362,"y")</f>
        <v>40</v>
      </c>
      <c r="G362" s="7" t="str">
        <f>IF(F362&lt;=20,"&lt;=20",IF(F362&lt;=30,"21/30",IF(F362&lt;=40,"31/40",IF(F362&lt;=50,"41/50",IF(F362&lt;=60,"51/60",IF(F362&gt;60,"61 et plus",FALSE))))))</f>
        <v>31/40</v>
      </c>
      <c r="H362" s="7">
        <f>DATEDIF((VLOOKUP(A362,'[1]BDD RH'!$A$2:$W$485,11,FALSE)),L362,"y")</f>
        <v>14</v>
      </c>
      <c r="I362" s="7" t="str">
        <f>IF(H362&lt;2,"&lt;2",IF(H362&lt;6,"2/5",IF(H362&lt;11,"6/10",IF(H362&lt;16,"11/15",IF(H362&lt;21,"16/20",IF(H362&lt;26,"21/25",IF(H362&gt;25,"26 et plus",FALSE)))))))</f>
        <v>11/15</v>
      </c>
      <c r="J362" s="1" t="s">
        <v>16</v>
      </c>
      <c r="K362" s="1">
        <f>IF($N$19:$N$585&lt;=3,1,IF($N$19:$N$585&lt;=6,2,IF($N$19:$N$585&lt;=9,3,IF($N$19:$N$585&gt;9,4,FALSE))))</f>
        <v>2</v>
      </c>
      <c r="L362" s="4">
        <v>42475</v>
      </c>
      <c r="M362" s="4">
        <v>42499</v>
      </c>
      <c r="N362" s="7">
        <f>MONTH(L362)</f>
        <v>4</v>
      </c>
      <c r="O362" s="7">
        <f>MONTH(M362)</f>
        <v>5</v>
      </c>
      <c r="P362" s="7">
        <f>IF(O362-N362=0,NETWORKDAYS(L362,M362,[1]Congés!$D$2:$D$26),NETWORKDAYS(L362,EOMONTH(L362,0),[1]Congés!$D$2:$D$26))</f>
        <v>11</v>
      </c>
      <c r="Q362" s="7">
        <f>IF(O362-N362=0,0,IF(O362-N362=1,NETWORKDAYS(L362,M362,[1]Congés!$D$2:$D$160)-P362,IF(O362-N362=2,NETWORKDAYS(L362,EOMONTH(L362,1),[1]Congés!$D$2:$D$160)-P362,IF(O362-N362=3,NETWORKDAYS(L362,EOMONTH(L362,1),[1]Congés!$D$2:$D$160)-P362))))</f>
        <v>6</v>
      </c>
      <c r="R362" s="7">
        <f>IF(O362-N362&lt;2,0,IF(O362-N362=2,NETWORKDAYS(L362,M362,[1]Congés!$D$2:$D$160)-Q362-P362,IF(O362-N362=3,NETWORKDAYS(L362,EOMONTH(L362,2),[1]Congés!$D$2:$D$160)-Q362-P362)))</f>
        <v>0</v>
      </c>
      <c r="S362" s="7">
        <f>IF(O362-N362&lt;3,0,NETWORKDAYS(L362,M362,[1]Congés!$D$2:$D$160)-R362-Q362-P362)</f>
        <v>0</v>
      </c>
      <c r="T362" s="7">
        <f>NETWORKDAYS(L362,M362,[1]Congés!C$2:C$160)</f>
        <v>15</v>
      </c>
      <c r="U362" t="s">
        <v>1</v>
      </c>
      <c r="W362" s="6" t="str">
        <f>IF(T362&lt;3,"1) 1 à 2 jours",IF(T362&lt;5,"2) 3 à 4 jours",IF(T362=5,"3) 5 jours",IF(T362&lt;=10,"4) 6 à 10 jours",IF(T362&gt;10,"5) plus de 10 jours")))))</f>
        <v>5) plus de 10 jours</v>
      </c>
      <c r="X362" t="s">
        <v>0</v>
      </c>
      <c r="Z362" s="6">
        <f>M362-L362+1</f>
        <v>25</v>
      </c>
    </row>
    <row r="363" spans="1:26" x14ac:dyDescent="0.3">
      <c r="A363" s="1">
        <v>82696</v>
      </c>
      <c r="B363" s="8"/>
      <c r="C363" s="7" t="str">
        <f>VLOOKUP(A363,'[1]BDD RH'!$A$9:$W$453,16,FALSE)</f>
        <v>croco</v>
      </c>
      <c r="D363" s="7">
        <f>VLOOKUP(A363,'[1]BDD RH'!$A$9:$W$453,4,FALSE)</f>
        <v>0</v>
      </c>
      <c r="E363" s="7" t="str">
        <f>VLOOKUP(A363,'[1]BDD RH'!$A$9:$W$453,3,FALSE)</f>
        <v>H</v>
      </c>
      <c r="F363" s="7">
        <f>DATEDIF((VLOOKUP(A363,'[1]BDD RH'!$A$2:$W$485,7,FALSE)),L363,"y")</f>
        <v>24</v>
      </c>
      <c r="G363" s="7" t="str">
        <f>IF(F363&lt;=20,"&lt;=20",IF(F363&lt;=30,"21/30",IF(F363&lt;=40,"31/40",IF(F363&lt;=50,"41/50",IF(F363&lt;=60,"51/60",IF(F363&gt;60,"61 et plus",FALSE))))))</f>
        <v>21/30</v>
      </c>
      <c r="H363" s="7">
        <f>DATEDIF((VLOOKUP(A363,'[1]BDD RH'!$A$2:$W$485,11,FALSE)),L363,"y")</f>
        <v>2</v>
      </c>
      <c r="I363" s="7" t="str">
        <f>IF(H363&lt;2,"&lt;2",IF(H363&lt;6,"2/5",IF(H363&lt;11,"6/10",IF(H363&lt;16,"11/15",IF(H363&lt;21,"16/20",IF(H363&lt;26,"21/25",IF(H363&gt;25,"26 et plus",FALSE)))))))</f>
        <v>2/5</v>
      </c>
      <c r="K363" s="1">
        <f>IF($N$19:$N$585&lt;=3,1,IF($N$19:$N$585&lt;=6,2,IF($N$19:$N$585&lt;=9,3,IF($N$19:$N$585&gt;9,4,FALSE))))</f>
        <v>1</v>
      </c>
      <c r="L363" s="4">
        <v>42370</v>
      </c>
      <c r="M363" s="4">
        <v>42416</v>
      </c>
      <c r="N363" s="7">
        <f>MONTH(L363)</f>
        <v>1</v>
      </c>
      <c r="O363" s="7">
        <f>MONTH(M363)</f>
        <v>2</v>
      </c>
      <c r="P363" s="7">
        <f>IF(O363-N363=0,NETWORKDAYS(L363,M363,[1]Congés!$D$2:$D$26),NETWORKDAYS(L363,EOMONTH(L363,0),[1]Congés!$D$2:$D$26))</f>
        <v>21</v>
      </c>
      <c r="Q363" s="7">
        <f>IF(O363-N363=0,0,IF(O363-N363=1,NETWORKDAYS(L363,M363,[1]Congés!$D$2:$D$160)-P363,IF(O363-N363=2,NETWORKDAYS(L363,EOMONTH(L363,1),[1]Congés!$D$2:$D$160)-P363,IF(O363-N363=3,NETWORKDAYS(L363,EOMONTH(L363,1),[1]Congés!$D$2:$D$160)-P363))))</f>
        <v>12</v>
      </c>
      <c r="R363" s="7">
        <f>IF(O363-N363&lt;2,0,IF(O363-N363=2,NETWORKDAYS(L363,M363,[1]Congés!$D$2:$D$160)-Q363-P363,IF(O363-N363=3,NETWORKDAYS(L363,EOMONTH(L363,2),[1]Congés!$D$2:$D$160)-Q363-P363)))</f>
        <v>0</v>
      </c>
      <c r="S363" s="7">
        <f>IF(O363-N363&lt;3,0,NETWORKDAYS(L363,M363,[1]Congés!$D$2:$D$160)-R363-Q363-P363)</f>
        <v>0</v>
      </c>
      <c r="T363" s="7">
        <f>NETWORKDAYS(L363,M363,[1]Congés!C$2:C$160)</f>
        <v>32</v>
      </c>
      <c r="U363" t="s">
        <v>14</v>
      </c>
      <c r="W363" s="6" t="str">
        <f>IF(T363&lt;3,"1) 1 à 2 jours",IF(T363&lt;5,"2) 3 à 4 jours",IF(T363=5,"3) 5 jours",IF(T363&lt;=10,"4) 6 à 10 jours",IF(T363&gt;10,"5) plus de 10 jours")))))</f>
        <v>5) plus de 10 jours</v>
      </c>
      <c r="X363"/>
      <c r="Z363" s="6">
        <f>M363-L363+1</f>
        <v>47</v>
      </c>
    </row>
    <row r="364" spans="1:26" x14ac:dyDescent="0.3">
      <c r="A364" s="1">
        <v>82696</v>
      </c>
      <c r="B364" s="8"/>
      <c r="C364" s="7" t="str">
        <f>VLOOKUP(A364,'[1]BDD RH'!$A$9:$W$453,16,FALSE)</f>
        <v>croco</v>
      </c>
      <c r="D364" s="7">
        <f>VLOOKUP(A364,'[1]BDD RH'!$A$9:$W$453,4,FALSE)</f>
        <v>0</v>
      </c>
      <c r="E364" s="7" t="str">
        <f>VLOOKUP(A364,'[1]BDD RH'!$A$9:$W$453,3,FALSE)</f>
        <v>H</v>
      </c>
      <c r="F364" s="7">
        <f>DATEDIF((VLOOKUP(A364,'[1]BDD RH'!$A$2:$W$485,7,FALSE)),L364,"y")</f>
        <v>24</v>
      </c>
      <c r="G364" s="7" t="str">
        <f>IF(F364&lt;=20,"&lt;=20",IF(F364&lt;=30,"21/30",IF(F364&lt;=40,"31/40",IF(F364&lt;=50,"41/50",IF(F364&lt;=60,"51/60",IF(F364&gt;60,"61 et plus",FALSE))))))</f>
        <v>21/30</v>
      </c>
      <c r="H364" s="7">
        <f>DATEDIF((VLOOKUP(A364,'[1]BDD RH'!$A$2:$W$485,11,FALSE)),L364,"y")</f>
        <v>2</v>
      </c>
      <c r="I364" s="7" t="str">
        <f>IF(H364&lt;2,"&lt;2",IF(H364&lt;6,"2/5",IF(H364&lt;11,"6/10",IF(H364&lt;16,"11/15",IF(H364&lt;21,"16/20",IF(H364&lt;26,"21/25",IF(H364&gt;25,"26 et plus",FALSE)))))))</f>
        <v>2/5</v>
      </c>
      <c r="K364" s="1">
        <f>IF($N$19:$N$585&lt;=3,1,IF($N$19:$N$585&lt;=6,2,IF($N$19:$N$585&lt;=9,3,IF($N$19:$N$585&gt;9,4,FALSE))))</f>
        <v>1</v>
      </c>
      <c r="L364" s="4">
        <v>42417</v>
      </c>
      <c r="M364" s="4">
        <v>42428</v>
      </c>
      <c r="N364" s="7">
        <f>MONTH(L364)</f>
        <v>2</v>
      </c>
      <c r="O364" s="7">
        <f>MONTH(M364)</f>
        <v>2</v>
      </c>
      <c r="P364" s="7">
        <f>IF(O364-N364=0,NETWORKDAYS(L364,M364,[1]Congés!$D$2:$D$26),NETWORKDAYS(L364,EOMONTH(L364,0),[1]Congés!$D$2:$D$26))</f>
        <v>8</v>
      </c>
      <c r="Q364" s="7">
        <f>IF(O364-N364=0,0,IF(O364-N364=1,NETWORKDAYS(L364,M364,[1]Congés!$D$2:$D$160)-P364,IF(O364-N364=2,NETWORKDAYS(L364,EOMONTH(L364,1),[1]Congés!$D$2:$D$160)-P364,IF(O364-N364=3,NETWORKDAYS(L364,EOMONTH(L364,1),[1]Congés!$D$2:$D$160)-P364))))</f>
        <v>0</v>
      </c>
      <c r="R364" s="7">
        <f>IF(O364-N364&lt;2,0,IF(O364-N364=2,NETWORKDAYS(L364,M364,[1]Congés!$D$2:$D$160)-Q364-P364,IF(O364-N364=3,NETWORKDAYS(L364,EOMONTH(L364,2),[1]Congés!$D$2:$D$160)-Q364-P364)))</f>
        <v>0</v>
      </c>
      <c r="S364" s="7">
        <f>IF(O364-N364&lt;3,0,NETWORKDAYS(L364,M364,[1]Congés!$D$2:$D$160)-R364-Q364-P364)</f>
        <v>0</v>
      </c>
      <c r="T364" s="7">
        <f>NETWORKDAYS(L364,M364,[1]Congés!C$2:C$160)</f>
        <v>8</v>
      </c>
      <c r="U364" t="s">
        <v>14</v>
      </c>
      <c r="W364" s="6" t="str">
        <f>IF(T364&lt;3,"1) 1 à 2 jours",IF(T364&lt;5,"2) 3 à 4 jours",IF(T364=5,"3) 5 jours",IF(T364&lt;=10,"4) 6 à 10 jours",IF(T364&gt;10,"5) plus de 10 jours")))))</f>
        <v>4) 6 à 10 jours</v>
      </c>
      <c r="X364"/>
      <c r="Z364" s="6">
        <f>M364-L364+1</f>
        <v>12</v>
      </c>
    </row>
    <row r="365" spans="1:26" x14ac:dyDescent="0.3">
      <c r="A365" s="1">
        <v>82696</v>
      </c>
      <c r="B365" s="8"/>
      <c r="C365" s="7" t="str">
        <f>VLOOKUP(A365,'[1]BDD RH'!$A$9:$W$453,16,FALSE)</f>
        <v>croco</v>
      </c>
      <c r="D365" s="7">
        <f>VLOOKUP(A365,'[1]BDD RH'!$A$9:$W$453,4,FALSE)</f>
        <v>0</v>
      </c>
      <c r="E365" s="7" t="str">
        <f>VLOOKUP(A365,'[1]BDD RH'!$A$9:$W$453,3,FALSE)</f>
        <v>H</v>
      </c>
      <c r="F365" s="7">
        <f>DATEDIF((VLOOKUP(A365,'[1]BDD RH'!$A$2:$W$485,7,FALSE)),L365,"y")</f>
        <v>24</v>
      </c>
      <c r="G365" s="7" t="str">
        <f>IF(F365&lt;=20,"&lt;=20",IF(F365&lt;=30,"21/30",IF(F365&lt;=40,"31/40",IF(F365&lt;=50,"41/50",IF(F365&lt;=60,"51/60",IF(F365&gt;60,"61 et plus",FALSE))))))</f>
        <v>21/30</v>
      </c>
      <c r="H365" s="7">
        <f>DATEDIF((VLOOKUP(A365,'[1]BDD RH'!$A$2:$W$485,11,FALSE)),L365,"y")</f>
        <v>2</v>
      </c>
      <c r="I365" s="7" t="str">
        <f>IF(H365&lt;2,"&lt;2",IF(H365&lt;6,"2/5",IF(H365&lt;11,"6/10",IF(H365&lt;16,"11/15",IF(H365&lt;21,"16/20",IF(H365&lt;26,"21/25",IF(H365&gt;25,"26 et plus",FALSE)))))))</f>
        <v>2/5</v>
      </c>
      <c r="J365" s="1" t="s">
        <v>15</v>
      </c>
      <c r="K365" s="1">
        <f>IF($N$19:$N$585&lt;=3,1,IF($N$19:$N$585&lt;=6,2,IF($N$19:$N$585&lt;=9,3,IF($N$19:$N$585&gt;9,4,FALSE))))</f>
        <v>1</v>
      </c>
      <c r="L365" s="4">
        <v>42429</v>
      </c>
      <c r="M365" s="4">
        <v>42431</v>
      </c>
      <c r="N365" s="7">
        <f>MONTH(L365)</f>
        <v>2</v>
      </c>
      <c r="O365" s="7">
        <f>MONTH(M365)</f>
        <v>3</v>
      </c>
      <c r="P365" s="7">
        <f>IF(O365-N365=0,NETWORKDAYS(L365,M365,[1]Congés!$D$2:$D$26),NETWORKDAYS(L365,EOMONTH(L365,0),[1]Congés!$D$2:$D$26))</f>
        <v>1</v>
      </c>
      <c r="Q365" s="7">
        <f>IF(O365-N365=0,0,IF(O365-N365=1,NETWORKDAYS(L365,M365,[1]Congés!$D$2:$D$160)-P365,IF(O365-N365=2,NETWORKDAYS(L365,EOMONTH(L365,1),[1]Congés!$D$2:$D$160)-P365,IF(O365-N365=3,NETWORKDAYS(L365,EOMONTH(L365,1),[1]Congés!$D$2:$D$160)-P365))))</f>
        <v>2</v>
      </c>
      <c r="R365" s="7">
        <f>IF(O365-N365&lt;2,0,IF(O365-N365=2,NETWORKDAYS(L365,M365,[1]Congés!$D$2:$D$160)-Q365-P365,IF(O365-N365=3,NETWORKDAYS(L365,EOMONTH(L365,2),[1]Congés!$D$2:$D$160)-Q365-P365)))</f>
        <v>0</v>
      </c>
      <c r="S365" s="7">
        <f>IF(O365-N365&lt;3,0,NETWORKDAYS(L365,M365,[1]Congés!$D$2:$D$160)-R365-Q365-P365)</f>
        <v>0</v>
      </c>
      <c r="T365" s="7">
        <f>NETWORKDAYS(L365,M365,[1]Congés!C$2:C$160)</f>
        <v>3</v>
      </c>
      <c r="U365" t="s">
        <v>1</v>
      </c>
      <c r="W365" s="6" t="str">
        <f>IF(T365&lt;3,"1) 1 à 2 jours",IF(T365&lt;5,"2) 3 à 4 jours",IF(T365=5,"3) 5 jours",IF(T365&lt;=10,"4) 6 à 10 jours",IF(T365&gt;10,"5) plus de 10 jours")))))</f>
        <v>2) 3 à 4 jours</v>
      </c>
      <c r="X365" t="s">
        <v>0</v>
      </c>
      <c r="Z365" s="6">
        <f>M365-L365+1</f>
        <v>3</v>
      </c>
    </row>
    <row r="366" spans="1:26" x14ac:dyDescent="0.3">
      <c r="A366" s="1">
        <v>82696</v>
      </c>
      <c r="B366" s="8"/>
      <c r="C366" s="7" t="str">
        <f>VLOOKUP(A366,'[1]BDD RH'!$A$9:$W$453,16,FALSE)</f>
        <v>croco</v>
      </c>
      <c r="D366" s="7">
        <f>VLOOKUP(A366,'[1]BDD RH'!$A$9:$W$453,4,FALSE)</f>
        <v>0</v>
      </c>
      <c r="E366" s="7" t="str">
        <f>VLOOKUP(A366,'[1]BDD RH'!$A$9:$W$453,3,FALSE)</f>
        <v>H</v>
      </c>
      <c r="F366" s="7">
        <f>DATEDIF((VLOOKUP(A366,'[1]BDD RH'!$A$2:$W$485,7,FALSE)),L366,"y")</f>
        <v>24</v>
      </c>
      <c r="G366" s="7" t="str">
        <f>IF(F366&lt;=20,"&lt;=20",IF(F366&lt;=30,"21/30",IF(F366&lt;=40,"31/40",IF(F366&lt;=50,"41/50",IF(F366&lt;=60,"51/60",IF(F366&gt;60,"61 et plus",FALSE))))))</f>
        <v>21/30</v>
      </c>
      <c r="H366" s="7">
        <f>DATEDIF((VLOOKUP(A366,'[1]BDD RH'!$A$2:$W$485,11,FALSE)),L366,"y")</f>
        <v>2</v>
      </c>
      <c r="I366" s="7" t="str">
        <f>IF(H366&lt;2,"&lt;2",IF(H366&lt;6,"2/5",IF(H366&lt;11,"6/10",IF(H366&lt;16,"11/15",IF(H366&lt;21,"16/20",IF(H366&lt;26,"21/25",IF(H366&gt;25,"26 et plus",FALSE)))))))</f>
        <v>2/5</v>
      </c>
      <c r="K366" s="1">
        <f>IF($N$19:$N$585&lt;=3,1,IF($N$19:$N$585&lt;=6,2,IF($N$19:$N$585&lt;=9,3,IF($N$19:$N$585&gt;9,4,FALSE))))</f>
        <v>1</v>
      </c>
      <c r="L366" s="4">
        <v>42432</v>
      </c>
      <c r="M366" s="4">
        <v>42475</v>
      </c>
      <c r="N366" s="7">
        <f>MONTH(L366)</f>
        <v>3</v>
      </c>
      <c r="O366" s="7">
        <f>MONTH(M366)</f>
        <v>4</v>
      </c>
      <c r="P366" s="7">
        <f>IF(O366-N366=0,NETWORKDAYS(L366,M366,[1]Congés!$D$2:$D$26),NETWORKDAYS(L366,EOMONTH(L366,0),[1]Congés!$D$2:$D$26))</f>
        <v>21</v>
      </c>
      <c r="Q366" s="7">
        <f>IF(O366-N366=0,0,IF(O366-N366=1,NETWORKDAYS(L366,M366,[1]Congés!$D$2:$D$160)-P366,IF(O366-N366=2,NETWORKDAYS(L366,EOMONTH(L366,1),[1]Congés!$D$2:$D$160)-P366,IF(O366-N366=3,NETWORKDAYS(L366,EOMONTH(L366,1),[1]Congés!$D$2:$D$160)-P366))))</f>
        <v>11</v>
      </c>
      <c r="R366" s="7">
        <f>IF(O366-N366&lt;2,0,IF(O366-N366=2,NETWORKDAYS(L366,M366,[1]Congés!$D$2:$D$160)-Q366-P366,IF(O366-N366=3,NETWORKDAYS(L366,EOMONTH(L366,2),[1]Congés!$D$2:$D$160)-Q366-P366)))</f>
        <v>0</v>
      </c>
      <c r="S366" s="7">
        <f>IF(O366-N366&lt;3,0,NETWORKDAYS(L366,M366,[1]Congés!$D$2:$D$160)-R366-Q366-P366)</f>
        <v>0</v>
      </c>
      <c r="T366" s="7">
        <f>NETWORKDAYS(L366,M366,[1]Congés!C$2:C$160)</f>
        <v>31</v>
      </c>
      <c r="U366" t="s">
        <v>14</v>
      </c>
      <c r="W366" s="6" t="str">
        <f>IF(T366&lt;3,"1) 1 à 2 jours",IF(T366&lt;5,"2) 3 à 4 jours",IF(T366=5,"3) 5 jours",IF(T366&lt;=10,"4) 6 à 10 jours",IF(T366&gt;10,"5) plus de 10 jours")))))</f>
        <v>5) plus de 10 jours</v>
      </c>
      <c r="X366"/>
      <c r="Z366" s="6">
        <f>M366-L366+1</f>
        <v>44</v>
      </c>
    </row>
    <row r="367" spans="1:26" x14ac:dyDescent="0.3">
      <c r="A367" s="1">
        <v>82696</v>
      </c>
      <c r="B367" s="8"/>
      <c r="C367" s="7" t="str">
        <f>VLOOKUP(A367,'[1]BDD RH'!$A$9:$W$453,16,FALSE)</f>
        <v>croco</v>
      </c>
      <c r="D367" s="7">
        <f>VLOOKUP(A367,'[1]BDD RH'!$A$9:$W$453,4,FALSE)</f>
        <v>0</v>
      </c>
      <c r="E367" s="7" t="str">
        <f>VLOOKUP(A367,'[1]BDD RH'!$A$9:$W$453,3,FALSE)</f>
        <v>H</v>
      </c>
      <c r="F367" s="7">
        <f>DATEDIF((VLOOKUP(A367,'[1]BDD RH'!$A$2:$W$485,7,FALSE)),L367,"y")</f>
        <v>25</v>
      </c>
      <c r="G367" s="7" t="str">
        <f>IF(F367&lt;=20,"&lt;=20",IF(F367&lt;=30,"21/30",IF(F367&lt;=40,"31/40",IF(F367&lt;=50,"41/50",IF(F367&lt;=60,"51/60",IF(F367&gt;60,"61 et plus",FALSE))))))</f>
        <v>21/30</v>
      </c>
      <c r="H367" s="7">
        <f>DATEDIF((VLOOKUP(A367,'[1]BDD RH'!$A$2:$W$485,11,FALSE)),L367,"y")</f>
        <v>2</v>
      </c>
      <c r="I367" s="7" t="str">
        <f>IF(H367&lt;2,"&lt;2",IF(H367&lt;6,"2/5",IF(H367&lt;11,"6/10",IF(H367&lt;16,"11/15",IF(H367&lt;21,"16/20",IF(H367&lt;26,"21/25",IF(H367&gt;25,"26 et plus",FALSE)))))))</f>
        <v>2/5</v>
      </c>
      <c r="K367" s="1">
        <f>IF($N$19:$N$585&lt;=3,1,IF($N$19:$N$585&lt;=6,2,IF($N$19:$N$585&lt;=9,3,IF($N$19:$N$585&gt;9,4,FALSE))))</f>
        <v>2</v>
      </c>
      <c r="L367" s="4">
        <v>42476</v>
      </c>
      <c r="M367" s="4">
        <v>42551</v>
      </c>
      <c r="N367" s="7">
        <f>MONTH(L367)</f>
        <v>4</v>
      </c>
      <c r="O367" s="7">
        <f>MONTH(M367)</f>
        <v>6</v>
      </c>
      <c r="P367" s="7">
        <f>IF(O367-N367=0,NETWORKDAYS(L367,M367,[1]Congés!$D$2:$D$26),NETWORKDAYS(L367,EOMONTH(L367,0),[1]Congés!$D$2:$D$26))</f>
        <v>10</v>
      </c>
      <c r="Q367" s="7">
        <f>IF(O367-N367=0,0,IF(O367-N367=1,NETWORKDAYS(L367,M367,[1]Congés!$D$2:$D$160)-P367,IF(O367-N367=2,NETWORKDAYS(L367,EOMONTH(L367,1),[1]Congés!$D$2:$D$160)-P367,IF(O367-N367=3,NETWORKDAYS(L367,EOMONTH(L367,1),[1]Congés!$D$2:$D$160)-P367))))</f>
        <v>22</v>
      </c>
      <c r="R367" s="7">
        <f>IF(O367-N367&lt;2,0,IF(O367-N367=2,NETWORKDAYS(L367,M367,[1]Congés!$D$2:$D$160)-Q367-P367,IF(O367-N367=3,NETWORKDAYS(L367,EOMONTH(L367,2),[1]Congés!$D$2:$D$160)-Q367-P367)))</f>
        <v>22</v>
      </c>
      <c r="S367" s="7">
        <f>IF(O367-N367&lt;3,0,NETWORKDAYS(L367,M367,[1]Congés!$D$2:$D$160)-R367-Q367-P367)</f>
        <v>0</v>
      </c>
      <c r="T367" s="7">
        <f>NETWORKDAYS(L367,M367,[1]Congés!C$2:C$160)</f>
        <v>51</v>
      </c>
      <c r="U367" t="s">
        <v>14</v>
      </c>
      <c r="W367" s="6" t="str">
        <f>IF(T367&lt;3,"1) 1 à 2 jours",IF(T367&lt;5,"2) 3 à 4 jours",IF(T367=5,"3) 5 jours",IF(T367&lt;=10,"4) 6 à 10 jours",IF(T367&gt;10,"5) plus de 10 jours")))))</f>
        <v>5) plus de 10 jours</v>
      </c>
      <c r="X367" t="s">
        <v>13</v>
      </c>
      <c r="Z367" s="6">
        <f>M367-L367+1</f>
        <v>76</v>
      </c>
    </row>
    <row r="368" spans="1:26" x14ac:dyDescent="0.3">
      <c r="A368" s="1">
        <v>5388</v>
      </c>
      <c r="B368" s="8"/>
      <c r="C368" s="7" t="str">
        <f>VLOOKUP(A368,'[1]BDD RH'!$A$9:$W$453,16,FALSE)</f>
        <v>Croco</v>
      </c>
      <c r="D368" s="7" t="str">
        <f>VLOOKUP(A368,'[1]BDD RH'!$A$9:$W$453,4,FALSE)</f>
        <v>t</v>
      </c>
      <c r="E368" s="7" t="str">
        <f>VLOOKUP(A368,'[1]BDD RH'!$A$9:$W$453,3,FALSE)</f>
        <v>F</v>
      </c>
      <c r="F368" s="7">
        <f>DATEDIF((VLOOKUP(A368,'[1]BDD RH'!$A$2:$W$485,7,FALSE)),L368,"y")</f>
        <v>43</v>
      </c>
      <c r="G368" s="7" t="str">
        <f>IF(F368&lt;=20,"&lt;=20",IF(F368&lt;=30,"21/30",IF(F368&lt;=40,"31/40",IF(F368&lt;=50,"41/50",IF(F368&lt;=60,"51/60",IF(F368&gt;60,"61 et plus",FALSE))))))</f>
        <v>41/50</v>
      </c>
      <c r="H368" s="7">
        <f>DATEDIF((VLOOKUP(A368,'[1]BDD RH'!$A$2:$W$485,11,FALSE)),L368,"y")</f>
        <v>15</v>
      </c>
      <c r="I368" s="7" t="str">
        <f>IF(H368&lt;2,"&lt;2",IF(H368&lt;6,"2/5",IF(H368&lt;11,"6/10",IF(H368&lt;16,"11/15",IF(H368&lt;21,"16/20",IF(H368&lt;26,"21/25",IF(H368&gt;25,"26 et plus",FALSE)))))))</f>
        <v>11/15</v>
      </c>
      <c r="J368" s="1" t="s">
        <v>12</v>
      </c>
      <c r="K368" s="1">
        <f>IF($N$19:$N$585&lt;=3,1,IF($N$19:$N$585&lt;=6,2,IF($N$19:$N$585&lt;=9,3,IF($N$19:$N$585&gt;9,4,FALSE))))</f>
        <v>1</v>
      </c>
      <c r="L368" s="4">
        <v>42416</v>
      </c>
      <c r="M368" s="4">
        <v>42420</v>
      </c>
      <c r="N368" s="7">
        <f>MONTH(L368)</f>
        <v>2</v>
      </c>
      <c r="O368" s="7">
        <f>MONTH(M368)</f>
        <v>2</v>
      </c>
      <c r="P368" s="7">
        <f>IF(O368-N368=0,NETWORKDAYS(L368,M368,[1]Congés!$D$2:$D$26),NETWORKDAYS(L368,EOMONTH(L368,0),[1]Congés!$D$2:$D$26))</f>
        <v>4</v>
      </c>
      <c r="Q368" s="7">
        <f>IF(O368-N368=0,0,IF(O368-N368=1,NETWORKDAYS(L368,M368,[1]Congés!$D$2:$D$160)-P368,IF(O368-N368=2,NETWORKDAYS(L368,EOMONTH(L368,1),[1]Congés!$D$2:$D$160)-P368,IF(O368-N368=3,NETWORKDAYS(L368,EOMONTH(L368,1),[1]Congés!$D$2:$D$160)-P368))))</f>
        <v>0</v>
      </c>
      <c r="R368" s="7">
        <f>IF(O368-N368&lt;2,0,IF(O368-N368=2,NETWORKDAYS(L368,M368,[1]Congés!$D$2:$D$160)-Q368-P368,IF(O368-N368=3,NETWORKDAYS(L368,EOMONTH(L368,2),[1]Congés!$D$2:$D$160)-Q368-P368)))</f>
        <v>0</v>
      </c>
      <c r="S368" s="7">
        <f>IF(O368-N368&lt;3,0,NETWORKDAYS(L368,M368,[1]Congés!$D$2:$D$160)-R368-Q368-P368)</f>
        <v>0</v>
      </c>
      <c r="T368" s="7">
        <f>NETWORKDAYS(L368,M368,[1]Congés!C$2:C$160)</f>
        <v>4</v>
      </c>
      <c r="U368" t="s">
        <v>1</v>
      </c>
      <c r="W368" s="6" t="str">
        <f>IF(T368&lt;3,"1) 1 à 2 jours",IF(T368&lt;5,"2) 3 à 4 jours",IF(T368=5,"3) 5 jours",IF(T368&lt;=10,"4) 6 à 10 jours",IF(T368&gt;10,"5) plus de 10 jours")))))</f>
        <v>2) 3 à 4 jours</v>
      </c>
      <c r="X368" t="s">
        <v>0</v>
      </c>
      <c r="Z368" s="6">
        <f>M368-L368+1</f>
        <v>5</v>
      </c>
    </row>
    <row r="369" spans="1:26" x14ac:dyDescent="0.3">
      <c r="A369" s="1">
        <v>2043</v>
      </c>
      <c r="B369" s="8"/>
      <c r="C369" s="7" t="str">
        <f>VLOOKUP(A369,'[1]BDD RH'!$A$9:$W$453,16,FALSE)</f>
        <v>Saphir</v>
      </c>
      <c r="D369" s="7" t="str">
        <f>VLOOKUP(A369,'[1]BDD RH'!$A$9:$W$453,4,FALSE)</f>
        <v>c</v>
      </c>
      <c r="E369" s="7" t="str">
        <f>VLOOKUP(A369,'[1]BDD RH'!$A$9:$W$453,3,FALSE)</f>
        <v>F</v>
      </c>
      <c r="F369" s="7">
        <f>DATEDIF((VLOOKUP(A369,'[1]BDD RH'!$A$2:$W$485,7,FALSE)),L369,"y")</f>
        <v>46</v>
      </c>
      <c r="G369" s="7" t="str">
        <f>IF(F369&lt;=20,"&lt;=20",IF(F369&lt;=30,"21/30",IF(F369&lt;=40,"31/40",IF(F369&lt;=50,"41/50",IF(F369&lt;=60,"51/60",IF(F369&gt;60,"61 et plus",FALSE))))))</f>
        <v>41/50</v>
      </c>
      <c r="H369" s="7">
        <f>DATEDIF((VLOOKUP(A369,'[1]BDD RH'!$A$2:$W$485,11,FALSE)),L369,"y")</f>
        <v>15</v>
      </c>
      <c r="I369" s="7" t="str">
        <f>IF(H369&lt;2,"&lt;2",IF(H369&lt;6,"2/5",IF(H369&lt;11,"6/10",IF(H369&lt;16,"11/15",IF(H369&lt;21,"16/20",IF(H369&lt;26,"21/25",IF(H369&gt;25,"26 et plus",FALSE)))))))</f>
        <v>11/15</v>
      </c>
      <c r="J369" s="1" t="s">
        <v>11</v>
      </c>
      <c r="K369" s="1">
        <f>IF($N$19:$N$585&lt;=3,1,IF($N$19:$N$585&lt;=6,2,IF($N$19:$N$585&lt;=9,3,IF($N$19:$N$585&gt;9,4,FALSE))))</f>
        <v>1</v>
      </c>
      <c r="L369" s="4">
        <v>42422</v>
      </c>
      <c r="M369" s="4">
        <v>42424</v>
      </c>
      <c r="N369" s="7">
        <f>MONTH(L369)</f>
        <v>2</v>
      </c>
      <c r="O369" s="7">
        <f>MONTH(M369)</f>
        <v>2</v>
      </c>
      <c r="P369" s="7">
        <f>IF(O369-N369=0,NETWORKDAYS(L369,M369,[1]Congés!$D$2:$D$26),NETWORKDAYS(L369,EOMONTH(L369,0),[1]Congés!$D$2:$D$26))</f>
        <v>3</v>
      </c>
      <c r="Q369" s="7">
        <f>IF(O369-N369=0,0,IF(O369-N369=1,NETWORKDAYS(L369,M369,[1]Congés!$D$2:$D$160)-P369,IF(O369-N369=2,NETWORKDAYS(L369,EOMONTH(L369,1),[1]Congés!$D$2:$D$160)-P369,IF(O369-N369=3,NETWORKDAYS(L369,EOMONTH(L369,1),[1]Congés!$D$2:$D$160)-P369))))</f>
        <v>0</v>
      </c>
      <c r="R369" s="7">
        <f>IF(O369-N369&lt;2,0,IF(O369-N369=2,NETWORKDAYS(L369,M369,[1]Congés!$D$2:$D$160)-Q369-P369,IF(O369-N369=3,NETWORKDAYS(L369,EOMONTH(L369,2),[1]Congés!$D$2:$D$160)-Q369-P369)))</f>
        <v>0</v>
      </c>
      <c r="S369" s="7">
        <f>IF(O369-N369&lt;3,0,NETWORKDAYS(L369,M369,[1]Congés!$D$2:$D$160)-R369-Q369-P369)</f>
        <v>0</v>
      </c>
      <c r="T369" s="7">
        <f>NETWORKDAYS(L369,M369,[1]Congés!C$2:C$160)</f>
        <v>3</v>
      </c>
      <c r="U369" t="s">
        <v>1</v>
      </c>
      <c r="W369" s="6" t="str">
        <f>IF(T369&lt;3,"1) 1 à 2 jours",IF(T369&lt;5,"2) 3 à 4 jours",IF(T369=5,"3) 5 jours",IF(T369&lt;=10,"4) 6 à 10 jours",IF(T369&gt;10,"5) plus de 10 jours")))))</f>
        <v>2) 3 à 4 jours</v>
      </c>
      <c r="X369" t="s">
        <v>0</v>
      </c>
      <c r="Z369" s="6">
        <f>M369-L369+1</f>
        <v>3</v>
      </c>
    </row>
    <row r="370" spans="1:26" x14ac:dyDescent="0.3">
      <c r="A370" s="1">
        <v>16626</v>
      </c>
      <c r="B370" s="8"/>
      <c r="C370" s="7" t="str">
        <f>VLOOKUP(A370,'[1]BDD RH'!$A$9:$W$453,16,FALSE)</f>
        <v>evercalf</v>
      </c>
      <c r="D370" s="7" t="str">
        <f>VLOOKUP(A370,'[1]BDD RH'!$A$9:$W$453,4,FALSE)</f>
        <v>t</v>
      </c>
      <c r="E370" s="7" t="str">
        <f>VLOOKUP(A370,'[1]BDD RH'!$A$9:$W$453,3,FALSE)</f>
        <v>F</v>
      </c>
      <c r="F370" s="7">
        <f>DATEDIF((VLOOKUP(A370,'[1]BDD RH'!$A$2:$W$485,7,FALSE)),L370,"y")</f>
        <v>29</v>
      </c>
      <c r="G370" s="7" t="str">
        <f>IF(F370&lt;=20,"&lt;=20",IF(F370&lt;=30,"21/30",IF(F370&lt;=40,"31/40",IF(F370&lt;=50,"41/50",IF(F370&lt;=60,"51/60",IF(F370&gt;60,"61 et plus",FALSE))))))</f>
        <v>21/30</v>
      </c>
      <c r="H370" s="7">
        <f>DATEDIF((VLOOKUP(A370,'[1]BDD RH'!$A$2:$W$485,11,FALSE)),L370,"y")</f>
        <v>10</v>
      </c>
      <c r="I370" s="7" t="str">
        <f>IF(H370&lt;2,"&lt;2",IF(H370&lt;6,"2/5",IF(H370&lt;11,"6/10",IF(H370&lt;16,"11/15",IF(H370&lt;21,"16/20",IF(H370&lt;26,"21/25",IF(H370&gt;25,"26 et plus",FALSE)))))))</f>
        <v>6/10</v>
      </c>
      <c r="J370" s="1" t="s">
        <v>9</v>
      </c>
      <c r="K370" s="1">
        <f>IF($N$19:$N$585&lt;=3,1,IF($N$19:$N$585&lt;=6,2,IF($N$19:$N$585&lt;=9,3,IF($N$19:$N$585&gt;9,4,FALSE))))</f>
        <v>1</v>
      </c>
      <c r="L370" s="4">
        <v>42450</v>
      </c>
      <c r="M370" s="4">
        <v>42451</v>
      </c>
      <c r="N370" s="7">
        <f>MONTH(L370)</f>
        <v>3</v>
      </c>
      <c r="O370" s="7">
        <f>MONTH(M370)</f>
        <v>3</v>
      </c>
      <c r="P370" s="7">
        <f>IF(O370-N370=0,NETWORKDAYS(L370,M370,[1]Congés!$D$2:$D$26),NETWORKDAYS(L370,EOMONTH(L370,0),[1]Congés!$D$2:$D$26))</f>
        <v>2</v>
      </c>
      <c r="Q370" s="7">
        <f>IF(O370-N370=0,0,IF(O370-N370=1,NETWORKDAYS(L370,M370,[1]Congés!$D$2:$D$160)-P370,IF(O370-N370=2,NETWORKDAYS(L370,EOMONTH(L370,1),[1]Congés!$D$2:$D$160)-P370,IF(O370-N370=3,NETWORKDAYS(L370,EOMONTH(L370,1),[1]Congés!$D$2:$D$160)-P370))))</f>
        <v>0</v>
      </c>
      <c r="R370" s="7">
        <f>IF(O370-N370&lt;2,0,IF(O370-N370=2,NETWORKDAYS(L370,M370,[1]Congés!$D$2:$D$160)-Q370-P370,IF(O370-N370=3,NETWORKDAYS(L370,EOMONTH(L370,2),[1]Congés!$D$2:$D$160)-Q370-P370)))</f>
        <v>0</v>
      </c>
      <c r="S370" s="7">
        <f>IF(O370-N370&lt;3,0,NETWORKDAYS(L370,M370,[1]Congés!$D$2:$D$160)-R370-Q370-P370)</f>
        <v>0</v>
      </c>
      <c r="T370" s="7">
        <f>NETWORKDAYS(L370,M370,[1]Congés!C$2:C$160)</f>
        <v>2</v>
      </c>
      <c r="U370" t="s">
        <v>1</v>
      </c>
      <c r="V370" s="2">
        <v>42450</v>
      </c>
      <c r="W370" s="6" t="str">
        <f>IF(T370&lt;3,"1) 1 à 2 jours",IF(T370&lt;5,"2) 3 à 4 jours",IF(T370=5,"3) 5 jours",IF(T370&lt;=10,"4) 6 à 10 jours",IF(T370&gt;10,"5) plus de 10 jours")))))</f>
        <v>1) 1 à 2 jours</v>
      </c>
      <c r="X370" t="s">
        <v>10</v>
      </c>
      <c r="Z370" s="6">
        <f>M370-L370+1</f>
        <v>2</v>
      </c>
    </row>
    <row r="371" spans="1:26" x14ac:dyDescent="0.3">
      <c r="A371" s="1">
        <v>16626</v>
      </c>
      <c r="B371" s="8"/>
      <c r="C371" s="7" t="str">
        <f>VLOOKUP(A371,'[1]BDD RH'!$A$9:$W$453,16,FALSE)</f>
        <v>evercalf</v>
      </c>
      <c r="D371" s="7" t="str">
        <f>VLOOKUP(A371,'[1]BDD RH'!$A$9:$W$453,4,FALSE)</f>
        <v>t</v>
      </c>
      <c r="E371" s="7" t="str">
        <f>VLOOKUP(A371,'[1]BDD RH'!$A$9:$W$453,3,FALSE)</f>
        <v>F</v>
      </c>
      <c r="F371" s="7">
        <f>DATEDIF((VLOOKUP(A371,'[1]BDD RH'!$A$2:$W$485,7,FALSE)),L371,"y")</f>
        <v>29</v>
      </c>
      <c r="G371" s="7" t="str">
        <f>IF(F371&lt;=20,"&lt;=20",IF(F371&lt;=30,"21/30",IF(F371&lt;=40,"31/40",IF(F371&lt;=50,"41/50",IF(F371&lt;=60,"51/60",IF(F371&gt;60,"61 et plus",FALSE))))))</f>
        <v>21/30</v>
      </c>
      <c r="H371" s="7">
        <f>DATEDIF((VLOOKUP(A371,'[1]BDD RH'!$A$2:$W$485,11,FALSE)),L371,"y")</f>
        <v>10</v>
      </c>
      <c r="I371" s="7" t="str">
        <f>IF(H371&lt;2,"&lt;2",IF(H371&lt;6,"2/5",IF(H371&lt;11,"6/10",IF(H371&lt;16,"11/15",IF(H371&lt;21,"16/20",IF(H371&lt;26,"21/25",IF(H371&gt;25,"26 et plus",FALSE)))))))</f>
        <v>6/10</v>
      </c>
      <c r="J371" s="1" t="s">
        <v>9</v>
      </c>
      <c r="K371" s="1">
        <f>IF($N$19:$N$585&lt;=3,1,IF($N$19:$N$585&lt;=6,2,IF($N$19:$N$585&lt;=9,3,IF($N$19:$N$585&gt;9,4,FALSE))))</f>
        <v>1</v>
      </c>
      <c r="L371" s="4">
        <v>42452</v>
      </c>
      <c r="M371" s="4">
        <v>42454</v>
      </c>
      <c r="N371" s="7">
        <f>MONTH(L371)</f>
        <v>3</v>
      </c>
      <c r="O371" s="7">
        <f>MONTH(M371)</f>
        <v>3</v>
      </c>
      <c r="P371" s="7">
        <f>IF(O371-N371=0,NETWORKDAYS(L371,M371,[1]Congés!$D$2:$D$26),NETWORKDAYS(L371,EOMONTH(L371,0),[1]Congés!$D$2:$D$26))</f>
        <v>3</v>
      </c>
      <c r="Q371" s="7">
        <f>IF(O371-N371=0,0,IF(O371-N371=1,NETWORKDAYS(L371,M371,[1]Congés!$D$2:$D$160)-P371,IF(O371-N371=2,NETWORKDAYS(L371,EOMONTH(L371,1),[1]Congés!$D$2:$D$160)-P371,IF(O371-N371=3,NETWORKDAYS(L371,EOMONTH(L371,1),[1]Congés!$D$2:$D$160)-P371))))</f>
        <v>0</v>
      </c>
      <c r="R371" s="7">
        <f>IF(O371-N371&lt;2,0,IF(O371-N371=2,NETWORKDAYS(L371,M371,[1]Congés!$D$2:$D$160)-Q371-P371,IF(O371-N371=3,NETWORKDAYS(L371,EOMONTH(L371,2),[1]Congés!$D$2:$D$160)-Q371-P371)))</f>
        <v>0</v>
      </c>
      <c r="S371" s="7">
        <f>IF(O371-N371&lt;3,0,NETWORKDAYS(L371,M371,[1]Congés!$D$2:$D$160)-R371-Q371-P371)</f>
        <v>0</v>
      </c>
      <c r="T371" s="7">
        <f>NETWORKDAYS(L371,M371,[1]Congés!C$2:C$160)</f>
        <v>3</v>
      </c>
      <c r="U371" t="s">
        <v>1</v>
      </c>
      <c r="W371" s="6" t="str">
        <f>IF(T371&lt;3,"1) 1 à 2 jours",IF(T371&lt;5,"2) 3 à 4 jours",IF(T371=5,"3) 5 jours",IF(T371&lt;=10,"4) 6 à 10 jours",IF(T371&gt;10,"5) plus de 10 jours")))))</f>
        <v>2) 3 à 4 jours</v>
      </c>
      <c r="X371" t="s">
        <v>0</v>
      </c>
      <c r="Z371" s="6">
        <f>M371-L371+1</f>
        <v>3</v>
      </c>
    </row>
    <row r="372" spans="1:26" x14ac:dyDescent="0.3">
      <c r="A372" s="1">
        <v>3500</v>
      </c>
      <c r="B372" s="8"/>
      <c r="C372" s="7" t="str">
        <f>VLOOKUP(A372,'[1]BDD RH'!$A$9:$W$453,16,FALSE)</f>
        <v>Barenia</v>
      </c>
      <c r="D372" s="7" t="str">
        <f>VLOOKUP(A372,'[1]BDD RH'!$A$9:$W$453,4,FALSE)</f>
        <v>t</v>
      </c>
      <c r="E372" s="7" t="str">
        <f>VLOOKUP(A372,'[1]BDD RH'!$A$9:$W$453,3,FALSE)</f>
        <v>H</v>
      </c>
      <c r="F372" s="7">
        <f>DATEDIF((VLOOKUP(A372,'[1]BDD RH'!$A$2:$W$485,7,FALSE)),L372,"y")</f>
        <v>38</v>
      </c>
      <c r="G372" s="7" t="str">
        <f>IF(F372&lt;=20,"&lt;=20",IF(F372&lt;=30,"21/30",IF(F372&lt;=40,"31/40",IF(F372&lt;=50,"41/50",IF(F372&lt;=60,"51/60",IF(F372&gt;60,"61 et plus",FALSE))))))</f>
        <v>31/40</v>
      </c>
      <c r="H372" s="7">
        <f>DATEDIF((VLOOKUP(A372,'[1]BDD RH'!$A$2:$W$485,11,FALSE)),L372,"y")</f>
        <v>16</v>
      </c>
      <c r="I372" s="7" t="str">
        <f>IF(H372&lt;2,"&lt;2",IF(H372&lt;6,"2/5",IF(H372&lt;11,"6/10",IF(H372&lt;16,"11/15",IF(H372&lt;21,"16/20",IF(H372&lt;26,"21/25",IF(H372&gt;25,"26 et plus",FALSE)))))))</f>
        <v>16/20</v>
      </c>
      <c r="J372" s="1" t="s">
        <v>8</v>
      </c>
      <c r="K372" s="1">
        <f>IF($N$19:$N$585&lt;=3,1,IF($N$19:$N$585&lt;=6,2,IF($N$19:$N$585&lt;=9,3,IF($N$19:$N$585&gt;9,4,FALSE))))</f>
        <v>1</v>
      </c>
      <c r="L372" s="4">
        <v>42373</v>
      </c>
      <c r="M372" s="4">
        <v>42373</v>
      </c>
      <c r="N372" s="7">
        <f>MONTH(L372)</f>
        <v>1</v>
      </c>
      <c r="O372" s="7">
        <f>MONTH(M372)</f>
        <v>1</v>
      </c>
      <c r="P372" s="7">
        <f>IF(O372-N372=0,NETWORKDAYS(L372,M372,[1]Congés!$D$2:$D$26),NETWORKDAYS(L372,EOMONTH(L372,0),[1]Congés!$D$2:$D$26))</f>
        <v>1</v>
      </c>
      <c r="Q372" s="7">
        <f>IF(O372-N372=0,0,IF(O372-N372=1,NETWORKDAYS(L372,M372,[1]Congés!$D$2:$D$160)-P372,IF(O372-N372=2,NETWORKDAYS(L372,EOMONTH(L372,1),[1]Congés!$D$2:$D$160)-P372,IF(O372-N372=3,NETWORKDAYS(L372,EOMONTH(L372,1),[1]Congés!$D$2:$D$160)-P372))))</f>
        <v>0</v>
      </c>
      <c r="R372" s="7">
        <f>IF(O372-N372&lt;2,0,IF(O372-N372=2,NETWORKDAYS(L372,M372,[1]Congés!$D$2:$D$160)-Q372-P372,IF(O372-N372=3,NETWORKDAYS(L372,EOMONTH(L372,2),[1]Congés!$D$2:$D$160)-Q372-P372)))</f>
        <v>0</v>
      </c>
      <c r="S372" s="7">
        <f>IF(O372-N372&lt;3,0,NETWORKDAYS(L372,M372,[1]Congés!$D$2:$D$160)-R372-Q372-P372)</f>
        <v>0</v>
      </c>
      <c r="T372" s="7">
        <f>NETWORKDAYS(L372,M372,[1]Congés!C$2:C$160)</f>
        <v>1</v>
      </c>
      <c r="U372" t="s">
        <v>1</v>
      </c>
      <c r="W372" s="6" t="str">
        <f>IF(T372&lt;3,"1) 1 à 2 jours",IF(T372&lt;5,"2) 3 à 4 jours",IF(T372=5,"3) 5 jours",IF(T372&lt;=10,"4) 6 à 10 jours",IF(T372&gt;10,"5) plus de 10 jours")))))</f>
        <v>1) 1 à 2 jours</v>
      </c>
      <c r="X372" t="s">
        <v>0</v>
      </c>
      <c r="Z372" s="6">
        <f>M372-L372+1</f>
        <v>1</v>
      </c>
    </row>
    <row r="373" spans="1:26" x14ac:dyDescent="0.3">
      <c r="A373" s="1">
        <v>3500</v>
      </c>
      <c r="B373" s="8"/>
      <c r="C373" s="7" t="str">
        <f>VLOOKUP(A373,'[1]BDD RH'!$A$9:$W$453,16,FALSE)</f>
        <v>Barenia</v>
      </c>
      <c r="D373" s="7" t="str">
        <f>VLOOKUP(A373,'[1]BDD RH'!$A$9:$W$453,4,FALSE)</f>
        <v>t</v>
      </c>
      <c r="E373" s="7" t="str">
        <f>VLOOKUP(A373,'[1]BDD RH'!$A$9:$W$453,3,FALSE)</f>
        <v>H</v>
      </c>
      <c r="F373" s="7">
        <f>DATEDIF((VLOOKUP(A373,'[1]BDD RH'!$A$2:$W$485,7,FALSE)),L373,"y")</f>
        <v>39</v>
      </c>
      <c r="G373" s="7" t="str">
        <f>IF(F373&lt;=20,"&lt;=20",IF(F373&lt;=30,"21/30",IF(F373&lt;=40,"31/40",IF(F373&lt;=50,"41/50",IF(F373&lt;=60,"51/60",IF(F373&gt;60,"61 et plus",FALSE))))))</f>
        <v>31/40</v>
      </c>
      <c r="H373" s="7">
        <f>DATEDIF((VLOOKUP(A373,'[1]BDD RH'!$A$2:$W$485,11,FALSE)),L373,"y")</f>
        <v>16</v>
      </c>
      <c r="I373" s="7" t="str">
        <f>IF(H373&lt;2,"&lt;2",IF(H373&lt;6,"2/5",IF(H373&lt;11,"6/10",IF(H373&lt;16,"11/15",IF(H373&lt;21,"16/20",IF(H373&lt;26,"21/25",IF(H373&gt;25,"26 et plus",FALSE)))))))</f>
        <v>16/20</v>
      </c>
      <c r="J373" s="1" t="s">
        <v>7</v>
      </c>
      <c r="K373" s="1">
        <f>IF($N$19:$N$585&lt;=3,1,IF($N$19:$N$585&lt;=6,2,IF($N$19:$N$585&lt;=9,3,IF($N$19:$N$585&gt;9,4,FALSE))))</f>
        <v>1</v>
      </c>
      <c r="L373" s="4">
        <v>42436</v>
      </c>
      <c r="M373" s="4">
        <v>42436</v>
      </c>
      <c r="N373" s="7">
        <f>MONTH(L373)</f>
        <v>3</v>
      </c>
      <c r="O373" s="7">
        <f>MONTH(M373)</f>
        <v>3</v>
      </c>
      <c r="P373" s="7">
        <f>IF(O373-N373=0,NETWORKDAYS(L373,M373,[1]Congés!$D$2:$D$26),NETWORKDAYS(L373,EOMONTH(L373,0),[1]Congés!$D$2:$D$26))</f>
        <v>1</v>
      </c>
      <c r="Q373" s="7">
        <f>IF(O373-N373=0,0,IF(O373-N373=1,NETWORKDAYS(L373,M373,[1]Congés!$D$2:$D$160)-P373,IF(O373-N373=2,NETWORKDAYS(L373,EOMONTH(L373,1),[1]Congés!$D$2:$D$160)-P373,IF(O373-N373=3,NETWORKDAYS(L373,EOMONTH(L373,1),[1]Congés!$D$2:$D$160)-P373))))</f>
        <v>0</v>
      </c>
      <c r="R373" s="7">
        <f>IF(O373-N373&lt;2,0,IF(O373-N373=2,NETWORKDAYS(L373,M373,[1]Congés!$D$2:$D$160)-Q373-P373,IF(O373-N373=3,NETWORKDAYS(L373,EOMONTH(L373,2),[1]Congés!$D$2:$D$160)-Q373-P373)))</f>
        <v>0</v>
      </c>
      <c r="S373" s="7">
        <f>IF(O373-N373&lt;3,0,NETWORKDAYS(L373,M373,[1]Congés!$D$2:$D$160)-R373-Q373-P373)</f>
        <v>0</v>
      </c>
      <c r="T373" s="7">
        <f>NETWORKDAYS(L373,M373,[1]Congés!C$2:C$160)</f>
        <v>1</v>
      </c>
      <c r="U373" t="s">
        <v>1</v>
      </c>
      <c r="W373" s="6" t="str">
        <f>IF(T373&lt;3,"1) 1 à 2 jours",IF(T373&lt;5,"2) 3 à 4 jours",IF(T373=5,"3) 5 jours",IF(T373&lt;=10,"4) 6 à 10 jours",IF(T373&gt;10,"5) plus de 10 jours")))))</f>
        <v>1) 1 à 2 jours</v>
      </c>
      <c r="X373" t="s">
        <v>0</v>
      </c>
      <c r="Z373" s="6">
        <f>M373-L373+1</f>
        <v>1</v>
      </c>
    </row>
    <row r="374" spans="1:26" x14ac:dyDescent="0.3">
      <c r="A374" s="1">
        <v>3244</v>
      </c>
      <c r="B374" s="8"/>
      <c r="C374" s="7" t="str">
        <f>VLOOKUP(A374,'[1]BDD RH'!$A$9:$W$453,16,FALSE)</f>
        <v>Formation</v>
      </c>
      <c r="D374" s="7" t="str">
        <f>VLOOKUP(A374,'[1]BDD RH'!$A$9:$W$453,4,FALSE)</f>
        <v>t</v>
      </c>
      <c r="E374" s="7" t="str">
        <f>VLOOKUP(A374,'[1]BDD RH'!$A$9:$W$453,3,FALSE)</f>
        <v>H</v>
      </c>
      <c r="F374" s="7">
        <f>DATEDIF((VLOOKUP(A374,'[1]BDD RH'!$A$2:$W$485,7,FALSE)),L374,"y")</f>
        <v>46</v>
      </c>
      <c r="G374" s="7" t="str">
        <f>IF(F374&lt;=20,"&lt;=20",IF(F374&lt;=30,"21/30",IF(F374&lt;=40,"31/40",IF(F374&lt;=50,"41/50",IF(F374&lt;=60,"51/60",IF(F374&gt;60,"61 et plus",FALSE))))))</f>
        <v>41/50</v>
      </c>
      <c r="H374" s="7">
        <f>DATEDIF((VLOOKUP(A374,'[1]BDD RH'!$A$2:$W$485,11,FALSE)),L374,"y")</f>
        <v>22</v>
      </c>
      <c r="I374" s="7" t="str">
        <f>IF(H374&lt;2,"&lt;2",IF(H374&lt;6,"2/5",IF(H374&lt;11,"6/10",IF(H374&lt;16,"11/15",IF(H374&lt;21,"16/20",IF(H374&lt;26,"21/25",IF(H374&gt;25,"26 et plus",FALSE)))))))</f>
        <v>21/25</v>
      </c>
      <c r="J374" s="1" t="s">
        <v>6</v>
      </c>
      <c r="K374" s="1">
        <f>IF($N$19:$N$585&lt;=3,1,IF($N$19:$N$585&lt;=6,2,IF($N$19:$N$585&lt;=9,3,IF($N$19:$N$585&gt;9,4,FALSE))))</f>
        <v>1</v>
      </c>
      <c r="L374" s="4">
        <v>42408</v>
      </c>
      <c r="M374" s="4">
        <v>42409</v>
      </c>
      <c r="N374" s="7">
        <f>MONTH(L374)</f>
        <v>2</v>
      </c>
      <c r="O374" s="7">
        <f>MONTH(M374)</f>
        <v>2</v>
      </c>
      <c r="P374" s="7">
        <f>IF(O374-N374=0,NETWORKDAYS(L374,M374,[1]Congés!$D$2:$D$26),NETWORKDAYS(L374,EOMONTH(L374,0),[1]Congés!$D$2:$D$26))</f>
        <v>2</v>
      </c>
      <c r="Q374" s="7">
        <f>IF(O374-N374=0,0,IF(O374-N374=1,NETWORKDAYS(L374,M374,[1]Congés!$D$2:$D$160)-P374,IF(O374-N374=2,NETWORKDAYS(L374,EOMONTH(L374,1),[1]Congés!$D$2:$D$160)-P374,IF(O374-N374=3,NETWORKDAYS(L374,EOMONTH(L374,1),[1]Congés!$D$2:$D$160)-P374))))</f>
        <v>0</v>
      </c>
      <c r="R374" s="7">
        <f>IF(O374-N374&lt;2,0,IF(O374-N374=2,NETWORKDAYS(L374,M374,[1]Congés!$D$2:$D$160)-Q374-P374,IF(O374-N374=3,NETWORKDAYS(L374,EOMONTH(L374,2),[1]Congés!$D$2:$D$160)-Q374-P374)))</f>
        <v>0</v>
      </c>
      <c r="S374" s="7">
        <f>IF(O374-N374&lt;3,0,NETWORKDAYS(L374,M374,[1]Congés!$D$2:$D$160)-R374-Q374-P374)</f>
        <v>0</v>
      </c>
      <c r="T374" s="7">
        <f>NETWORKDAYS(L374,M374,[1]Congés!C$2:C$160)</f>
        <v>2</v>
      </c>
      <c r="U374" t="s">
        <v>1</v>
      </c>
      <c r="W374" s="6" t="str">
        <f>IF(T374&lt;3,"1) 1 à 2 jours",IF(T374&lt;5,"2) 3 à 4 jours",IF(T374=5,"3) 5 jours",IF(T374&lt;=10,"4) 6 à 10 jours",IF(T374&gt;10,"5) plus de 10 jours")))))</f>
        <v>1) 1 à 2 jours</v>
      </c>
      <c r="X374" t="s">
        <v>0</v>
      </c>
      <c r="Z374" s="6">
        <f>M374-L374+1</f>
        <v>2</v>
      </c>
    </row>
    <row r="375" spans="1:26" x14ac:dyDescent="0.3">
      <c r="A375" s="1">
        <v>19461</v>
      </c>
      <c r="B375" s="8"/>
      <c r="C375" s="7" t="str">
        <f>VLOOKUP(A375,'[1]BDD RH'!$A$9:$W$453,16,FALSE)</f>
        <v>logistique</v>
      </c>
      <c r="D375" s="7" t="str">
        <f>VLOOKUP(A375,'[1]BDD RH'!$A$9:$W$453,4,FALSE)</f>
        <v>s</v>
      </c>
      <c r="E375" s="7" t="str">
        <f>VLOOKUP(A375,'[1]BDD RH'!$A$9:$W$453,3,FALSE)</f>
        <v>F</v>
      </c>
      <c r="F375" s="7">
        <f>DATEDIF((VLOOKUP(A375,'[1]BDD RH'!$A$2:$W$485,7,FALSE)),L375,"y")</f>
        <v>34</v>
      </c>
      <c r="G375" s="7" t="str">
        <f>IF(F375&lt;=20,"&lt;=20",IF(F375&lt;=30,"21/30",IF(F375&lt;=40,"31/40",IF(F375&lt;=50,"41/50",IF(F375&lt;=60,"51/60",IF(F375&gt;60,"61 et plus",FALSE))))))</f>
        <v>31/40</v>
      </c>
      <c r="H375" s="7">
        <f>DATEDIF((VLOOKUP(A375,'[1]BDD RH'!$A$2:$W$485,11,FALSE)),L375,"y")</f>
        <v>7</v>
      </c>
      <c r="I375" s="7" t="str">
        <f>IF(H375&lt;2,"&lt;2",IF(H375&lt;6,"2/5",IF(H375&lt;11,"6/10",IF(H375&lt;16,"11/15",IF(H375&lt;21,"16/20",IF(H375&lt;26,"21/25",IF(H375&gt;25,"26 et plus",FALSE)))))))</f>
        <v>6/10</v>
      </c>
      <c r="J375" s="1" t="s">
        <v>5</v>
      </c>
      <c r="K375" s="1">
        <f>IF($N$19:$N$585&lt;=3,1,IF($N$19:$N$585&lt;=6,2,IF($N$19:$N$585&lt;=9,3,IF($N$19:$N$585&gt;9,4,FALSE))))</f>
        <v>2</v>
      </c>
      <c r="L375" s="4">
        <v>42464</v>
      </c>
      <c r="M375" s="4">
        <v>42465</v>
      </c>
      <c r="N375" s="7">
        <f>MONTH(L375)</f>
        <v>4</v>
      </c>
      <c r="O375" s="7">
        <f>MONTH(M375)</f>
        <v>4</v>
      </c>
      <c r="P375" s="7">
        <f>IF(O375-N375=0,NETWORKDAYS(L375,M375,[1]Congés!$D$2:$D$26),NETWORKDAYS(L375,EOMONTH(L375,0),[1]Congés!$D$2:$D$26))</f>
        <v>2</v>
      </c>
      <c r="Q375" s="7">
        <f>IF(O375-N375=0,0,IF(O375-N375=1,NETWORKDAYS(L375,M375,[1]Congés!$D$2:$D$160)-P375,IF(O375-N375=2,NETWORKDAYS(L375,EOMONTH(L375,1),[1]Congés!$D$2:$D$160)-P375,IF(O375-N375=3,NETWORKDAYS(L375,EOMONTH(L375,1),[1]Congés!$D$2:$D$160)-P375))))</f>
        <v>0</v>
      </c>
      <c r="R375" s="7">
        <f>IF(O375-N375&lt;2,0,IF(O375-N375=2,NETWORKDAYS(L375,M375,[1]Congés!$D$2:$D$160)-Q375-P375,IF(O375-N375=3,NETWORKDAYS(L375,EOMONTH(L375,2),[1]Congés!$D$2:$D$160)-Q375-P375)))</f>
        <v>0</v>
      </c>
      <c r="S375" s="7">
        <f>IF(O375-N375&lt;3,0,NETWORKDAYS(L375,M375,[1]Congés!$D$2:$D$160)-R375-Q375-P375)</f>
        <v>0</v>
      </c>
      <c r="T375" s="7">
        <f>NETWORKDAYS(L375,M375,[1]Congés!C$2:C$160)</f>
        <v>2</v>
      </c>
      <c r="U375" t="s">
        <v>1</v>
      </c>
      <c r="W375" s="6" t="str">
        <f>IF(T375&lt;3,"1) 1 à 2 jours",IF(T375&lt;5,"2) 3 à 4 jours",IF(T375=5,"3) 5 jours",IF(T375&lt;=10,"4) 6 à 10 jours",IF(T375&gt;10,"5) plus de 10 jours")))))</f>
        <v>1) 1 à 2 jours</v>
      </c>
      <c r="X375" t="s">
        <v>0</v>
      </c>
      <c r="Z375" s="6">
        <f>M375-L375+1</f>
        <v>2</v>
      </c>
    </row>
    <row r="376" spans="1:26" x14ac:dyDescent="0.3">
      <c r="A376" s="1">
        <v>2972</v>
      </c>
      <c r="B376" s="8"/>
      <c r="C376" s="7" t="str">
        <f>VLOOKUP(A376,'[1]BDD RH'!$A$9:$W$453,16,FALSE)</f>
        <v>Barenia</v>
      </c>
      <c r="D376" s="7" t="str">
        <f>VLOOKUP(A376,'[1]BDD RH'!$A$9:$W$453,4,FALSE)</f>
        <v>t</v>
      </c>
      <c r="E376" s="7" t="str">
        <f>VLOOKUP(A376,'[1]BDD RH'!$A$9:$W$453,3,FALSE)</f>
        <v>F</v>
      </c>
      <c r="F376" s="7">
        <f>DATEDIF((VLOOKUP(A376,'[1]BDD RH'!$A$2:$W$485,7,FALSE)),L376,"y")</f>
        <v>41</v>
      </c>
      <c r="G376" s="7" t="str">
        <f>IF(F376&lt;=20,"&lt;=20",IF(F376&lt;=30,"21/30",IF(F376&lt;=40,"31/40",IF(F376&lt;=50,"41/50",IF(F376&lt;=60,"51/60",IF(F376&gt;60,"61 et plus",FALSE))))))</f>
        <v>41/50</v>
      </c>
      <c r="H376" s="7">
        <f>DATEDIF((VLOOKUP(A376,'[1]BDD RH'!$A$2:$W$485,11,FALSE)),L376,"y")</f>
        <v>18</v>
      </c>
      <c r="I376" s="7" t="str">
        <f>IF(H376&lt;2,"&lt;2",IF(H376&lt;6,"2/5",IF(H376&lt;11,"6/10",IF(H376&lt;16,"11/15",IF(H376&lt;21,"16/20",IF(H376&lt;26,"21/25",IF(H376&gt;25,"26 et plus",FALSE)))))))</f>
        <v>16/20</v>
      </c>
      <c r="J376" s="1" t="s">
        <v>4</v>
      </c>
      <c r="K376" s="1">
        <f>IF($N$19:$N$585&lt;=3,1,IF($N$19:$N$585&lt;=6,2,IF($N$19:$N$585&lt;=9,3,IF($N$19:$N$585&gt;9,4,FALSE))))</f>
        <v>1</v>
      </c>
      <c r="L376" s="4">
        <v>42408</v>
      </c>
      <c r="M376" s="4">
        <v>42410</v>
      </c>
      <c r="N376" s="7">
        <f>MONTH(L376)</f>
        <v>2</v>
      </c>
      <c r="O376" s="7">
        <f>MONTH(M376)</f>
        <v>2</v>
      </c>
      <c r="P376" s="7">
        <f>IF(O376-N376=0,NETWORKDAYS(L376,M376,[1]Congés!$D$2:$D$26),NETWORKDAYS(L376,EOMONTH(L376,0),[1]Congés!$D$2:$D$26))</f>
        <v>3</v>
      </c>
      <c r="Q376" s="7">
        <f>IF(O376-N376=0,0,IF(O376-N376=1,NETWORKDAYS(L376,M376,[1]Congés!$D$2:$D$160)-P376,IF(O376-N376=2,NETWORKDAYS(L376,EOMONTH(L376,1),[1]Congés!$D$2:$D$160)-P376,IF(O376-N376=3,NETWORKDAYS(L376,EOMONTH(L376,1),[1]Congés!$D$2:$D$160)-P376))))</f>
        <v>0</v>
      </c>
      <c r="R376" s="7">
        <f>IF(O376-N376&lt;2,0,IF(O376-N376=2,NETWORKDAYS(L376,M376,[1]Congés!$D$2:$D$160)-Q376-P376,IF(O376-N376=3,NETWORKDAYS(L376,EOMONTH(L376,2),[1]Congés!$D$2:$D$160)-Q376-P376)))</f>
        <v>0</v>
      </c>
      <c r="S376" s="7">
        <f>IF(O376-N376&lt;3,0,NETWORKDAYS(L376,M376,[1]Congés!$D$2:$D$160)-R376-Q376-P376)</f>
        <v>0</v>
      </c>
      <c r="T376" s="7">
        <f>NETWORKDAYS(L376,M376,[1]Congés!C$2:C$160)</f>
        <v>3</v>
      </c>
      <c r="U376" t="s">
        <v>1</v>
      </c>
      <c r="W376" s="6" t="str">
        <f>IF(T376&lt;3,"1) 1 à 2 jours",IF(T376&lt;5,"2) 3 à 4 jours",IF(T376=5,"3) 5 jours",IF(T376&lt;=10,"4) 6 à 10 jours",IF(T376&gt;10,"5) plus de 10 jours")))))</f>
        <v>2) 3 à 4 jours</v>
      </c>
      <c r="X376" t="s">
        <v>0</v>
      </c>
      <c r="Z376" s="6">
        <f>M376-L376+1</f>
        <v>3</v>
      </c>
    </row>
    <row r="377" spans="1:26" x14ac:dyDescent="0.3">
      <c r="A377" s="1">
        <v>82321</v>
      </c>
      <c r="B377" s="8"/>
      <c r="C377" s="7" t="str">
        <f>VLOOKUP(A377,'[1]BDD RH'!$A$9:$W$453,16,FALSE)</f>
        <v>Formation G 25</v>
      </c>
      <c r="D377" s="7" t="str">
        <f>VLOOKUP(A377,'[1]BDD RH'!$A$9:$W$453,4,FALSE)</f>
        <v>t</v>
      </c>
      <c r="E377" s="7" t="str">
        <f>VLOOKUP(A377,'[1]BDD RH'!$A$9:$W$453,3,FALSE)</f>
        <v>F</v>
      </c>
      <c r="F377" s="7">
        <f>DATEDIF((VLOOKUP(A377,'[1]BDD RH'!$A$2:$W$485,7,FALSE)),L377,"y")</f>
        <v>23</v>
      </c>
      <c r="G377" s="7" t="str">
        <f>IF(F377&lt;=20,"&lt;=20",IF(F377&lt;=30,"21/30",IF(F377&lt;=40,"31/40",IF(F377&lt;=50,"41/50",IF(F377&lt;=60,"51/60",IF(F377&gt;60,"61 et plus",FALSE))))))</f>
        <v>21/30</v>
      </c>
      <c r="H377" s="7">
        <f>DATEDIF((VLOOKUP(A377,'[1]BDD RH'!$A$2:$W$485,11,FALSE)),L377,"y")</f>
        <v>2</v>
      </c>
      <c r="I377" s="7" t="str">
        <f>IF(H377&lt;2,"&lt;2",IF(H377&lt;6,"2/5",IF(H377&lt;11,"6/10",IF(H377&lt;16,"11/15",IF(H377&lt;21,"16/20",IF(H377&lt;26,"21/25",IF(H377&gt;25,"26 et plus",FALSE)))))))</f>
        <v>2/5</v>
      </c>
      <c r="J377" s="1" t="s">
        <v>3</v>
      </c>
      <c r="K377" s="1">
        <f>IF($N$19:$N$585&lt;=3,1,IF($N$19:$N$585&lt;=6,2,IF($N$19:$N$585&lt;=9,3,IF($N$19:$N$585&gt;9,4,FALSE))))</f>
        <v>1</v>
      </c>
      <c r="L377" s="4">
        <v>42409</v>
      </c>
      <c r="M377" s="4">
        <v>42412</v>
      </c>
      <c r="N377" s="7">
        <f>MONTH(L377)</f>
        <v>2</v>
      </c>
      <c r="O377" s="7">
        <f>MONTH(M377)</f>
        <v>2</v>
      </c>
      <c r="P377" s="7">
        <f>IF(O377-N377=0,NETWORKDAYS(L377,M377,[1]Congés!$D$2:$D$26),NETWORKDAYS(L377,EOMONTH(L377,0),[1]Congés!$D$2:$D$26))</f>
        <v>4</v>
      </c>
      <c r="Q377" s="7">
        <f>IF(O377-N377=0,0,IF(O377-N377=1,NETWORKDAYS(L377,M377,[1]Congés!$D$2:$D$160)-P377,IF(O377-N377=2,NETWORKDAYS(L377,EOMONTH(L377,1),[1]Congés!$D$2:$D$160)-P377,IF(O377-N377=3,NETWORKDAYS(L377,EOMONTH(L377,1),[1]Congés!$D$2:$D$160)-P377))))</f>
        <v>0</v>
      </c>
      <c r="R377" s="7">
        <f>IF(O377-N377&lt;2,0,IF(O377-N377=2,NETWORKDAYS(L377,M377,[1]Congés!$D$2:$D$160)-Q377-P377,IF(O377-N377=3,NETWORKDAYS(L377,EOMONTH(L377,2),[1]Congés!$D$2:$D$160)-Q377-P377)))</f>
        <v>0</v>
      </c>
      <c r="S377" s="7">
        <f>IF(O377-N377&lt;3,0,NETWORKDAYS(L377,M377,[1]Congés!$D$2:$D$160)-R377-Q377-P377)</f>
        <v>0</v>
      </c>
      <c r="T377" s="7">
        <f>NETWORKDAYS(L377,M377,[1]Congés!C$2:C$160)</f>
        <v>4</v>
      </c>
      <c r="U377" t="s">
        <v>1</v>
      </c>
      <c r="W377" s="6" t="str">
        <f>IF(T377&lt;3,"1) 1 à 2 jours",IF(T377&lt;5,"2) 3 à 4 jours",IF(T377=5,"3) 5 jours",IF(T377&lt;=10,"4) 6 à 10 jours",IF(T377&gt;10,"5) plus de 10 jours")))))</f>
        <v>2) 3 à 4 jours</v>
      </c>
      <c r="X377" t="s">
        <v>0</v>
      </c>
      <c r="Z377" s="6">
        <f>M377-L377+1</f>
        <v>4</v>
      </c>
    </row>
    <row r="378" spans="1:26" x14ac:dyDescent="0.3">
      <c r="A378" s="1">
        <v>5381</v>
      </c>
      <c r="B378" s="8"/>
      <c r="C378" s="7" t="str">
        <f>VLOOKUP(A378,'[1]BDD RH'!$A$9:$W$453,16,FALSE)</f>
        <v>Barenia</v>
      </c>
      <c r="D378" s="7" t="str">
        <f>VLOOKUP(A378,'[1]BDD RH'!$A$9:$W$453,4,FALSE)</f>
        <v>t</v>
      </c>
      <c r="E378" s="7" t="str">
        <f>VLOOKUP(A378,'[1]BDD RH'!$A$9:$W$453,3,FALSE)</f>
        <v>F</v>
      </c>
      <c r="F378" s="7">
        <f>DATEDIF((VLOOKUP(A378,'[1]BDD RH'!$A$2:$W$485,7,FALSE)),L378,"y")</f>
        <v>39</v>
      </c>
      <c r="G378" s="7" t="str">
        <f>IF(F378&lt;=20,"&lt;=20",IF(F378&lt;=30,"21/30",IF(F378&lt;=40,"31/40",IF(F378&lt;=50,"41/50",IF(F378&lt;=60,"51/60",IF(F378&gt;60,"61 et plus",FALSE))))))</f>
        <v>31/40</v>
      </c>
      <c r="H378" s="7">
        <f>DATEDIF((VLOOKUP(A378,'[1]BDD RH'!$A$2:$W$485,11,FALSE)),L378,"y")</f>
        <v>14</v>
      </c>
      <c r="I378" s="7" t="str">
        <f>IF(H378&lt;2,"&lt;2",IF(H378&lt;6,"2/5",IF(H378&lt;11,"6/10",IF(H378&lt;16,"11/15",IF(H378&lt;21,"16/20",IF(H378&lt;26,"21/25",IF(H378&gt;25,"26 et plus",FALSE)))))))</f>
        <v>11/15</v>
      </c>
      <c r="J378" s="1" t="s">
        <v>2</v>
      </c>
      <c r="K378" s="1">
        <f>IF($N$19:$N$585&lt;=3,1,IF($N$19:$N$585&lt;=6,2,IF($N$19:$N$585&lt;=9,3,IF($N$19:$N$585&gt;9,4,FALSE))))</f>
        <v>1</v>
      </c>
      <c r="L378" s="4">
        <v>42411</v>
      </c>
      <c r="M378" s="4">
        <v>42412</v>
      </c>
      <c r="N378" s="7">
        <f>MONTH(L378)</f>
        <v>2</v>
      </c>
      <c r="O378" s="7">
        <f>MONTH(M378)</f>
        <v>2</v>
      </c>
      <c r="P378" s="7">
        <f>IF(O378-N378=0,NETWORKDAYS(L378,M378,[1]Congés!$D$2:$D$26),NETWORKDAYS(L378,EOMONTH(L378,0),[1]Congés!$D$2:$D$26))</f>
        <v>2</v>
      </c>
      <c r="Q378" s="7">
        <f>IF(O378-N378=0,0,IF(O378-N378=1,NETWORKDAYS(L378,M378,[1]Congés!$D$2:$D$160)-P378,IF(O378-N378=2,NETWORKDAYS(L378,EOMONTH(L378,1),[1]Congés!$D$2:$D$160)-P378,IF(O378-N378=3,NETWORKDAYS(L378,EOMONTH(L378,1),[1]Congés!$D$2:$D$160)-P378))))</f>
        <v>0</v>
      </c>
      <c r="R378" s="7">
        <f>IF(O378-N378&lt;2,0,IF(O378-N378=2,NETWORKDAYS(L378,M378,[1]Congés!$D$2:$D$160)-Q378-P378,IF(O378-N378=3,NETWORKDAYS(L378,EOMONTH(L378,2),[1]Congés!$D$2:$D$160)-Q378-P378)))</f>
        <v>0</v>
      </c>
      <c r="S378" s="7">
        <f>IF(O378-N378&lt;3,0,NETWORKDAYS(L378,M378,[1]Congés!$D$2:$D$160)-R378-Q378-P378)</f>
        <v>0</v>
      </c>
      <c r="T378" s="7">
        <f>NETWORKDAYS(L378,M378,[1]Congés!C$2:C$160)</f>
        <v>2</v>
      </c>
      <c r="U378" t="s">
        <v>1</v>
      </c>
      <c r="W378" s="6" t="str">
        <f>IF(T378&lt;3,"1) 1 à 2 jours",IF(T378&lt;5,"2) 3 à 4 jours",IF(T378=5,"3) 5 jours",IF(T378&lt;=10,"4) 6 à 10 jours",IF(T378&gt;10,"5) plus de 10 jours")))))</f>
        <v>1) 1 à 2 jours</v>
      </c>
      <c r="X378" t="s">
        <v>0</v>
      </c>
      <c r="Z378" s="6">
        <f>M378-L378+1</f>
        <v>2</v>
      </c>
    </row>
    <row r="379" spans="1:26" x14ac:dyDescent="0.3">
      <c r="T379" s="1"/>
      <c r="X379"/>
    </row>
    <row r="380" spans="1:26" x14ac:dyDescent="0.3">
      <c r="T380" s="1"/>
      <c r="X380"/>
    </row>
    <row r="381" spans="1:26" x14ac:dyDescent="0.3">
      <c r="T381" s="1"/>
      <c r="X381"/>
    </row>
    <row r="382" spans="1:26" x14ac:dyDescent="0.3">
      <c r="T382" s="1"/>
      <c r="X382"/>
    </row>
    <row r="383" spans="1:26" x14ac:dyDescent="0.3">
      <c r="T383" s="1"/>
      <c r="X383"/>
    </row>
  </sheetData>
  <mergeCells count="1">
    <mergeCell ref="J3:Z3"/>
  </mergeCells>
  <conditionalFormatting sqref="X4:X5 X384:X65536">
    <cfRule type="containsText" dxfId="18" priority="13" stopIfTrue="1" operator="containsText" text="Vm, reprise OK">
      <formula>NOT(ISERROR(SEARCH("Vm, reprise OK",X4)))</formula>
    </cfRule>
    <cfRule type="containsText" dxfId="17" priority="14" stopIfTrue="1" operator="containsText" text="Vm à prévoir">
      <formula>NOT(ISERROR(SEARCH("Vm à prévoir",X4)))</formula>
    </cfRule>
  </conditionalFormatting>
  <conditionalFormatting sqref="X3:X19 X155:X186 X310:X65536 X188:X308 X21:X152">
    <cfRule type="cellIs" dxfId="16" priority="8" stopIfTrue="1" operator="equal">
      <formula>"vm à prévoir TPT"</formula>
    </cfRule>
    <cfRule type="cellIs" dxfId="15" priority="10" stopIfTrue="1" operator="equal">
      <formula>"vm reprise ok"</formula>
    </cfRule>
    <cfRule type="cellIs" dxfId="14" priority="11" stopIfTrue="1" operator="equal">
      <formula>"vm à prévoir"</formula>
    </cfRule>
  </conditionalFormatting>
  <conditionalFormatting sqref="U1:U1048576">
    <cfRule type="containsText" dxfId="13" priority="12" stopIfTrue="1" operator="containsText" text="M Pro">
      <formula>NOT(ISERROR(SEARCH("M Pro",U1)))</formula>
    </cfRule>
    <cfRule type="containsText" dxfId="12" priority="15" stopIfTrue="1" operator="containsText" text="Mpro">
      <formula>NOT(ISERROR(SEARCH("Mpro",U1)))</formula>
    </cfRule>
    <cfRule type="cellIs" dxfId="11" priority="16" stopIfTrue="1" operator="equal">
      <formula>"LM"</formula>
    </cfRule>
    <cfRule type="containsText" dxfId="10" priority="17" stopIfTrue="1" operator="containsText" text="AT">
      <formula>NOT(ISERROR(SEARCH("AT",U1)))</formula>
    </cfRule>
    <cfRule type="cellIs" dxfId="9" priority="18" stopIfTrue="1" operator="equal">
      <formula>"Arrêt Maladie"</formula>
    </cfRule>
    <cfRule type="cellIs" dxfId="8" priority="19" operator="equal">
      <formula>"Mi-temps"</formula>
    </cfRule>
  </conditionalFormatting>
  <conditionalFormatting sqref="X3:X19 X155:X186 X310:X65536 X188:X308 X21:X152">
    <cfRule type="cellIs" dxfId="7" priority="9" stopIfTrue="1" operator="equal">
      <formula>"vm, reprise ok"</formula>
    </cfRule>
  </conditionalFormatting>
  <conditionalFormatting sqref="X155:X186 X310:X352 X188:X308 X21:X152">
    <cfRule type="cellIs" dxfId="6" priority="7" stopIfTrue="1" operator="equal">
      <formula>"TPT Vm à prévoir"</formula>
    </cfRule>
  </conditionalFormatting>
  <conditionalFormatting sqref="X309">
    <cfRule type="cellIs" dxfId="5" priority="3" stopIfTrue="1" operator="equal">
      <formula>"vm à prévoir TPT"</formula>
    </cfRule>
    <cfRule type="cellIs" dxfId="4" priority="5" stopIfTrue="1" operator="equal">
      <formula>"vm reprise ok"</formula>
    </cfRule>
    <cfRule type="cellIs" dxfId="3" priority="6" stopIfTrue="1" operator="equal">
      <formula>"vm à prévoir"</formula>
    </cfRule>
  </conditionalFormatting>
  <conditionalFormatting sqref="X309">
    <cfRule type="cellIs" dxfId="2" priority="4" stopIfTrue="1" operator="equal">
      <formula>"vm, reprise ok"</formula>
    </cfRule>
  </conditionalFormatting>
  <conditionalFormatting sqref="X309">
    <cfRule type="cellIs" dxfId="1" priority="2" stopIfTrue="1" operator="equal">
      <formula>"TPT Vm à prévoir"</formula>
    </cfRule>
  </conditionalFormatting>
  <conditionalFormatting sqref="X358">
    <cfRule type="cellIs" dxfId="0" priority="1" stopIfTrue="1" operator="equal">
      <formula>"TPT Vm à prévoir"</formula>
    </cfRule>
  </conditionalFormatting>
  <pageMargins left="0.7" right="0.7" top="0.75" bottom="0.75" header="0.3" footer="0.3"/>
  <pageSetup paperSize="9" scale="38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2016</vt:lpstr>
      <vt:lpstr>'2016'!Zone_d_impression</vt:lpstr>
    </vt:vector>
  </TitlesOfParts>
  <Company>HERMES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claire COTTE</dc:creator>
  <cp:lastModifiedBy>Anne claire COTTE</cp:lastModifiedBy>
  <dcterms:created xsi:type="dcterms:W3CDTF">2016-05-10T09:37:27Z</dcterms:created>
  <dcterms:modified xsi:type="dcterms:W3CDTF">2016-05-10T09:51:45Z</dcterms:modified>
</cp:coreProperties>
</file>