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heckCompatibility="1" autoCompressPictures="0"/>
  <bookViews>
    <workbookView xWindow="40" yWindow="0" windowWidth="25360" windowHeight="13960" tabRatio="500" activeTab="1"/>
  </bookViews>
  <sheets>
    <sheet name="Feuil1" sheetId="1" r:id="rId1"/>
    <sheet name="Devis" sheetId="2" r:id="rId2"/>
    <sheet name="Facture" sheetId="3" r:id="rId3"/>
  </sheets>
  <definedNames>
    <definedName name="InvoiceNoDetails">"InvoiceDetails[Invoice No]"</definedName>
    <definedName name="_xlnm.Print_Area" localSheetId="1">Devis!$A$1:$K$43</definedName>
    <definedName name="_xlnm.Print_Area" localSheetId="2">Facture!$A$1:$H$75</definedName>
    <definedName name="_xlnm.Print_Area" localSheetId="0">Feuil1!$A$1:$K$51</definedName>
    <definedName name="rngInvoice">Facture!$H$2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3" l="1"/>
  <c r="H17" i="3"/>
  <c r="C31" i="3"/>
  <c r="C29" i="3"/>
  <c r="H31" i="3"/>
  <c r="H29" i="3"/>
  <c r="C36" i="3"/>
  <c r="C39" i="3"/>
  <c r="C42" i="3"/>
  <c r="C45" i="3"/>
  <c r="C47" i="3"/>
  <c r="C49" i="3"/>
  <c r="C51" i="3"/>
  <c r="C53" i="3"/>
  <c r="C55" i="3"/>
  <c r="C34" i="3"/>
  <c r="H36" i="3"/>
  <c r="H39" i="3"/>
  <c r="H42" i="3"/>
  <c r="H45" i="3"/>
  <c r="H47" i="3"/>
  <c r="H49" i="3"/>
  <c r="H51" i="3"/>
  <c r="H53" i="3"/>
  <c r="H55" i="3"/>
  <c r="H34" i="3"/>
  <c r="C58" i="3"/>
  <c r="H58" i="3"/>
  <c r="H62" i="3"/>
  <c r="H63" i="3"/>
  <c r="H65" i="3"/>
  <c r="H68" i="3"/>
  <c r="I35" i="2"/>
  <c r="I36" i="2"/>
  <c r="I37" i="2"/>
  <c r="I41" i="1"/>
  <c r="I42" i="1"/>
  <c r="I43" i="1"/>
  <c r="I44" i="1"/>
  <c r="I45" i="1"/>
</calcChain>
</file>

<file path=xl/sharedStrings.xml><?xml version="1.0" encoding="utf-8"?>
<sst xmlns="http://schemas.openxmlformats.org/spreadsheetml/2006/main" count="117" uniqueCount="99">
  <si>
    <t>Prestation / Main d'oeuvre</t>
  </si>
  <si>
    <t>Descriptif</t>
  </si>
  <si>
    <t>Qté</t>
  </si>
  <si>
    <t>Montant H.T</t>
  </si>
  <si>
    <t>Total H.T</t>
  </si>
  <si>
    <t>Montant de la TVA 20%</t>
  </si>
  <si>
    <t>Total TTC</t>
  </si>
  <si>
    <t>Le prix des matériaux et des fournitures est donné à titre indicatif et peut varier en fonction de votre choix définitif.</t>
  </si>
  <si>
    <t>DATE :</t>
  </si>
  <si>
    <t>DEVIS</t>
  </si>
  <si>
    <t>Mobilier &amp; Décor</t>
  </si>
  <si>
    <t>Geoffroy Widemann</t>
  </si>
  <si>
    <t>geoffroy@baraka.paris</t>
  </si>
  <si>
    <t>&gt; Tapisserie Veloutine Noir</t>
  </si>
  <si>
    <t>&gt; Fabrication</t>
  </si>
  <si>
    <t>06 64 39 06 06</t>
  </si>
  <si>
    <t>Réhausse 1200*1200</t>
  </si>
  <si>
    <t>Réhausse 1200*1400</t>
  </si>
  <si>
    <t>Réhausse 1200*2300</t>
  </si>
  <si>
    <t>Béquille</t>
  </si>
  <si>
    <t xml:space="preserve">&gt; Ignifugation </t>
  </si>
  <si>
    <t>Chassis, réhausses, béquilles</t>
  </si>
  <si>
    <t>&gt;Réception, montage</t>
  </si>
  <si>
    <t xml:space="preserve">  Démontage, chargement</t>
  </si>
  <si>
    <t>&gt; Reprise des peintures</t>
  </si>
  <si>
    <t>Pose et mise en oeuvre</t>
  </si>
  <si>
    <t>Contact :</t>
  </si>
  <si>
    <t>Gueuses acier avec anneaux</t>
  </si>
  <si>
    <t>Gainage des chassis et réhausses</t>
  </si>
  <si>
    <t>DEVIS N˚ :</t>
  </si>
  <si>
    <t>Sous réserve de dégâts non apparents et de modifications ultérieures au devis.</t>
  </si>
  <si>
    <t>Conditions :</t>
  </si>
  <si>
    <t>30% à la signature</t>
  </si>
  <si>
    <t>30% au debut des travaux</t>
  </si>
  <si>
    <t>40% à la livraison</t>
  </si>
  <si>
    <t>&gt; Articulation des hublots</t>
  </si>
  <si>
    <t>Chassis 2300*1400</t>
  </si>
  <si>
    <t>Chassis 2300*1200</t>
  </si>
  <si>
    <t>Sous-total</t>
  </si>
  <si>
    <t>13.11.2015</t>
  </si>
  <si>
    <t>06 52 64 54 56</t>
  </si>
  <si>
    <t>PROJET : Le joueur d'échec</t>
  </si>
  <si>
    <t>75019 - PARIS</t>
  </si>
  <si>
    <t>3, quai de l'Oise</t>
  </si>
  <si>
    <t xml:space="preserve">Gérald Huon </t>
  </si>
  <si>
    <t>NOUVELLE SCÈNE</t>
  </si>
  <si>
    <t>Remise exceptionnelle 5 %</t>
  </si>
  <si>
    <t>Nous vous remercions pour votre fidélité.</t>
  </si>
  <si>
    <t>TOTAL</t>
  </si>
  <si>
    <t>Acompte reçu</t>
  </si>
  <si>
    <t>Autres</t>
  </si>
  <si>
    <t>Montant de la T.V.A.</t>
  </si>
  <si>
    <t>Taux de la T.V.A.</t>
  </si>
  <si>
    <t>Sous-total de la facture</t>
  </si>
  <si>
    <t>Sous-total réel</t>
  </si>
  <si>
    <t/>
  </si>
  <si>
    <t>&gt; Consommable, Quincaillerie</t>
  </si>
  <si>
    <t>FOURNITURES</t>
  </si>
  <si>
    <t>&gt;veloutine 1400 de large metre lineaire  (20%)</t>
  </si>
  <si>
    <t>&gt;ingifuge ketycryl noir  5kg/20kg  (50%)</t>
  </si>
  <si>
    <t>&gt;acier tube 50 besoin de 250mm  (50%)</t>
  </si>
  <si>
    <t>&gt;coupe en morceau de 250mm</t>
  </si>
  <si>
    <t>&gt;acier plein 50*50 besoin de 2 m  (50%)</t>
  </si>
  <si>
    <t>&gt;battants 22x50 lamellé bequilles  (50%)</t>
  </si>
  <si>
    <t>&gt;battants 22x50 lamellé chassis (50%)</t>
  </si>
  <si>
    <t>&gt;panneaux peuplier cp 5 (50%)</t>
  </si>
  <si>
    <t>&gt;bras articulé  (20%)</t>
  </si>
  <si>
    <t>MATERIAUX</t>
  </si>
  <si>
    <t>&gt; location atelier</t>
  </si>
  <si>
    <t>Location/cout atelier</t>
  </si>
  <si>
    <t>&gt; reception/montage/demontage/chargement</t>
  </si>
  <si>
    <t>ignifugation des rehausses /chassis/bequilles</t>
  </si>
  <si>
    <t xml:space="preserve">&gt; Peinture : </t>
  </si>
  <si>
    <t xml:space="preserve">facbrication de 8 bequilles </t>
  </si>
  <si>
    <t>fabrication de 4 gueuses avec anneaux(poignée)</t>
  </si>
  <si>
    <t>tapisserie  des chassis et rehausses</t>
  </si>
  <si>
    <t xml:space="preserve">fabrication de 6 chassis et 13 rehausses </t>
  </si>
  <si>
    <t>&gt; Fabrication :</t>
  </si>
  <si>
    <t>PRESTATION / MAIN D'OEUVRE</t>
  </si>
  <si>
    <t>Montant</t>
  </si>
  <si>
    <t>Montant réel</t>
  </si>
  <si>
    <t>Coût</t>
  </si>
  <si>
    <t>Coût réel</t>
  </si>
  <si>
    <t>quantite2</t>
  </si>
  <si>
    <t>quantite</t>
  </si>
  <si>
    <t>DESCRIPTIF</t>
  </si>
  <si>
    <t>Colonne1</t>
  </si>
  <si>
    <t>.+33 6 48 08 80 77 Timothée IMHAUS</t>
  </si>
  <si>
    <t>PROFOTO</t>
  </si>
  <si>
    <t>Facturer à :</t>
  </si>
  <si>
    <t>.+33 6 52 64 54 56 Geoffroy WIDEMANN</t>
  </si>
  <si>
    <t>1501*03</t>
  </si>
  <si>
    <t>Facture n°</t>
  </si>
  <si>
    <t>.+33 6 22 12 00 92 Capucine SAADA</t>
  </si>
  <si>
    <t>Meubles et Décors</t>
  </si>
  <si>
    <t>B A R A K A _</t>
  </si>
  <si>
    <t>Prénom Nom</t>
  </si>
  <si>
    <t xml:space="preserve">PROJET : </t>
  </si>
  <si>
    <t>0§…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</si>
</sst>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;[Red]\-#,##0.00\ &quot;€&quot;"/>
    <numFmt numFmtId="165" formatCode="#,##0.00\ &quot;€&quot;"/>
    <numFmt numFmtId="166" formatCode="[$-40C]d\ mmmm\ yyyy;@"/>
  </numFmts>
  <fonts count="34" x14ac:knownFonts="1">
    <font>
      <sz val="13"/>
      <color theme="1"/>
      <name val="Courier New"/>
      <family val="2"/>
    </font>
    <font>
      <sz val="12"/>
      <color theme="1"/>
      <name val="Avenir Light"/>
      <family val="2"/>
    </font>
    <font>
      <sz val="12"/>
      <color theme="1"/>
      <name val="Avenir Light"/>
      <family val="2"/>
    </font>
    <font>
      <sz val="12"/>
      <color theme="1"/>
      <name val="Avenir Light"/>
      <family val="2"/>
    </font>
    <font>
      <sz val="8"/>
      <name val="Courier New"/>
      <family val="2"/>
    </font>
    <font>
      <u/>
      <sz val="13"/>
      <color theme="10"/>
      <name val="Courier New"/>
      <family val="2"/>
    </font>
    <font>
      <u/>
      <sz val="13"/>
      <color theme="11"/>
      <name val="Courier New"/>
      <family val="2"/>
    </font>
    <font>
      <sz val="32"/>
      <color theme="1"/>
      <name val="Avenir Light"/>
    </font>
    <font>
      <sz val="32"/>
      <color theme="0"/>
      <name val="Avenir Light"/>
    </font>
    <font>
      <b/>
      <sz val="12"/>
      <color theme="1"/>
      <name val="Avenir Light"/>
    </font>
    <font>
      <sz val="11"/>
      <color theme="1"/>
      <name val="Avenir Light"/>
    </font>
    <font>
      <b/>
      <sz val="12"/>
      <name val="Avenir Light"/>
    </font>
    <font>
      <sz val="10"/>
      <color theme="1"/>
      <name val="Avenir Light"/>
    </font>
    <font>
      <sz val="9"/>
      <color theme="1"/>
      <name val="Avenir Light"/>
    </font>
    <font>
      <i/>
      <sz val="9"/>
      <color theme="1"/>
      <name val="Avenir Light"/>
    </font>
    <font>
      <sz val="36"/>
      <name val="Avenir Light"/>
    </font>
    <font>
      <sz val="13"/>
      <color theme="1"/>
      <name val="Avenir Light"/>
    </font>
    <font>
      <b/>
      <sz val="10"/>
      <color theme="1"/>
      <name val="Avenir Light"/>
    </font>
    <font>
      <b/>
      <sz val="10"/>
      <name val="Avenir Light"/>
    </font>
    <font>
      <sz val="10"/>
      <name val="Avenir Light"/>
    </font>
    <font>
      <sz val="10"/>
      <name val="Courier New"/>
      <family val="2"/>
    </font>
    <font>
      <u/>
      <sz val="10"/>
      <color theme="1"/>
      <name val="Avenir Light"/>
    </font>
    <font>
      <sz val="12"/>
      <name val="Calibri"/>
      <family val="2"/>
      <scheme val="minor"/>
    </font>
    <font>
      <sz val="12"/>
      <name val="Courier New"/>
    </font>
    <font>
      <b/>
      <sz val="12"/>
      <name val="Courier New"/>
    </font>
    <font>
      <i/>
      <sz val="12"/>
      <name val="Courier New"/>
    </font>
    <font>
      <b/>
      <sz val="12"/>
      <color theme="1"/>
      <name val="Courier New"/>
    </font>
    <font>
      <sz val="12"/>
      <color theme="1"/>
      <name val="Courier New"/>
    </font>
    <font>
      <sz val="12"/>
      <color rgb="FF000000"/>
      <name val="Courier New"/>
    </font>
    <font>
      <u/>
      <sz val="12"/>
      <color theme="10"/>
      <name val="Calibri"/>
      <family val="2"/>
      <scheme val="minor"/>
    </font>
    <font>
      <sz val="12"/>
      <color rgb="FFFFFF00"/>
      <name val="Courier New"/>
    </font>
    <font>
      <b/>
      <sz val="18"/>
      <color theme="1"/>
      <name val="Calibri"/>
      <family val="2"/>
      <scheme val="minor"/>
    </font>
    <font>
      <sz val="18"/>
      <name val="Courier New"/>
    </font>
    <font>
      <sz val="18"/>
      <color rgb="FFECCA2B"/>
      <name val="Courier New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DF1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4DB14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EFD212"/>
      </top>
      <bottom/>
      <diagonal/>
    </border>
    <border>
      <left/>
      <right/>
      <top/>
      <bottom style="thin">
        <color rgb="FFEFD212"/>
      </bottom>
      <diagonal/>
    </border>
    <border>
      <left/>
      <right/>
      <top style="double">
        <color rgb="FFEFD212"/>
      </top>
      <bottom/>
      <diagonal/>
    </border>
    <border>
      <left/>
      <right/>
      <top style="double">
        <color rgb="FFEFD212"/>
      </top>
      <bottom style="double">
        <color rgb="FFEFD212"/>
      </bottom>
      <diagonal/>
    </border>
    <border>
      <left style="thick">
        <color theme="6"/>
      </left>
      <right/>
      <top style="thick">
        <color theme="6"/>
      </top>
      <bottom/>
      <diagonal/>
    </border>
    <border>
      <left/>
      <right/>
      <top style="thick">
        <color theme="6"/>
      </top>
      <bottom/>
      <diagonal/>
    </border>
    <border>
      <left style="thick">
        <color theme="6"/>
      </left>
      <right/>
      <top/>
      <bottom style="thick">
        <color theme="6"/>
      </bottom>
      <diagonal/>
    </border>
    <border>
      <left style="thick">
        <color theme="6"/>
      </left>
      <right/>
      <top/>
      <bottom/>
      <diagonal/>
    </border>
    <border>
      <left/>
      <right/>
      <top/>
      <bottom style="thick">
        <color theme="6"/>
      </bottom>
      <diagonal/>
    </border>
    <border>
      <left/>
      <right/>
      <top/>
      <bottom style="thick">
        <color theme="6" tint="-0.249977111117893"/>
      </bottom>
      <diagonal/>
    </border>
  </borders>
  <cellStyleXfs count="22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/>
    <xf numFmtId="0" fontId="29" fillId="0" borderId="0" applyNumberFormat="0" applyFill="0" applyBorder="0" applyAlignment="0" applyProtection="0"/>
    <xf numFmtId="0" fontId="31" fillId="0" borderId="14" applyNumberFormat="0" applyFill="0" applyAlignment="0" applyProtection="0"/>
  </cellStyleXfs>
  <cellXfs count="223">
    <xf numFmtId="0" fontId="0" fillId="0" borderId="0" xfId="0"/>
    <xf numFmtId="0" fontId="0" fillId="2" borderId="0" xfId="0" applyFill="1"/>
    <xf numFmtId="0" fontId="7" fillId="0" borderId="0" xfId="0" applyFont="1" applyAlignment="1">
      <alignment vertical="center"/>
    </xf>
    <xf numFmtId="0" fontId="9" fillId="0" borderId="0" xfId="0" applyFont="1" applyAlignment="1"/>
    <xf numFmtId="0" fontId="0" fillId="2" borderId="0" xfId="0" applyFill="1" applyBorder="1" applyAlignment="1"/>
    <xf numFmtId="0" fontId="0" fillId="0" borderId="0" xfId="0" applyBorder="1"/>
    <xf numFmtId="0" fontId="0" fillId="0" borderId="5" xfId="0" applyBorder="1"/>
    <xf numFmtId="0" fontId="9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horizontal="center"/>
    </xf>
    <xf numFmtId="0" fontId="11" fillId="0" borderId="0" xfId="3" applyFont="1" applyBorder="1" applyAlignment="1">
      <alignment horizontal="center" vertical="center"/>
    </xf>
    <xf numFmtId="0" fontId="13" fillId="6" borderId="1" xfId="0" applyFont="1" applyFill="1" applyBorder="1"/>
    <xf numFmtId="0" fontId="13" fillId="6" borderId="1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3" fillId="6" borderId="2" xfId="0" applyFont="1" applyFill="1" applyBorder="1" applyAlignment="1">
      <alignment horizontal="left" vertical="center"/>
    </xf>
    <xf numFmtId="0" fontId="13" fillId="6" borderId="3" xfId="0" applyFont="1" applyFill="1" applyBorder="1" applyAlignment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6" fillId="0" borderId="0" xfId="0" applyFont="1"/>
    <xf numFmtId="0" fontId="13" fillId="6" borderId="2" xfId="0" applyFont="1" applyFill="1" applyBorder="1" applyAlignment="1"/>
    <xf numFmtId="0" fontId="13" fillId="6" borderId="3" xfId="0" applyFont="1" applyFill="1" applyBorder="1" applyAlignment="1"/>
    <xf numFmtId="0" fontId="13" fillId="6" borderId="4" xfId="0" applyFont="1" applyFill="1" applyBorder="1" applyAlignment="1"/>
    <xf numFmtId="165" fontId="13" fillId="4" borderId="2" xfId="0" applyNumberFormat="1" applyFont="1" applyFill="1" applyBorder="1" applyAlignment="1">
      <alignment horizontal="center"/>
    </xf>
    <xf numFmtId="165" fontId="13" fillId="6" borderId="2" xfId="0" applyNumberFormat="1" applyFont="1" applyFill="1" applyBorder="1" applyAlignment="1">
      <alignment horizontal="center"/>
    </xf>
    <xf numFmtId="165" fontId="13" fillId="6" borderId="3" xfId="0" applyNumberFormat="1" applyFont="1" applyFill="1" applyBorder="1" applyAlignment="1">
      <alignment horizontal="center"/>
    </xf>
    <xf numFmtId="165" fontId="13" fillId="6" borderId="4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left"/>
    </xf>
    <xf numFmtId="0" fontId="13" fillId="2" borderId="3" xfId="0" applyFont="1" applyFill="1" applyBorder="1" applyAlignment="1">
      <alignment horizontal="left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3" fillId="2" borderId="4" xfId="0" applyFont="1" applyFill="1" applyBorder="1"/>
    <xf numFmtId="165" fontId="13" fillId="2" borderId="2" xfId="0" applyNumberFormat="1" applyFont="1" applyFill="1" applyBorder="1" applyAlignment="1">
      <alignment horizontal="center"/>
    </xf>
    <xf numFmtId="165" fontId="13" fillId="2" borderId="3" xfId="0" applyNumberFormat="1" applyFont="1" applyFill="1" applyBorder="1" applyAlignment="1">
      <alignment horizontal="center"/>
    </xf>
    <xf numFmtId="165" fontId="13" fillId="2" borderId="4" xfId="0" applyNumberFormat="1" applyFont="1" applyFill="1" applyBorder="1" applyAlignment="1">
      <alignment horizontal="center"/>
    </xf>
    <xf numFmtId="0" fontId="13" fillId="0" borderId="2" xfId="0" applyFont="1" applyFill="1" applyBorder="1" applyAlignment="1"/>
    <xf numFmtId="0" fontId="13" fillId="0" borderId="3" xfId="0" applyFont="1" applyFill="1" applyBorder="1" applyAlignment="1"/>
    <xf numFmtId="0" fontId="13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165" fontId="9" fillId="2" borderId="0" xfId="0" applyNumberFormat="1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/>
    <xf numFmtId="0" fontId="17" fillId="0" borderId="0" xfId="0" applyFont="1" applyAlignment="1"/>
    <xf numFmtId="0" fontId="12" fillId="0" borderId="0" xfId="0" applyFont="1" applyAlignment="1">
      <alignment horizontal="right"/>
    </xf>
    <xf numFmtId="0" fontId="12" fillId="2" borderId="0" xfId="0" applyFont="1" applyFill="1" applyBorder="1" applyAlignment="1"/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12" fillId="3" borderId="1" xfId="0" applyFont="1" applyFill="1" applyBorder="1" applyAlignment="1">
      <alignment horizontal="center" vertical="center"/>
    </xf>
    <xf numFmtId="0" fontId="21" fillId="2" borderId="2" xfId="0" applyFont="1" applyFill="1" applyBorder="1" applyAlignment="1"/>
    <xf numFmtId="0" fontId="12" fillId="2" borderId="3" xfId="0" applyFont="1" applyFill="1" applyBorder="1" applyAlignment="1"/>
    <xf numFmtId="0" fontId="19" fillId="0" borderId="0" xfId="3" applyFont="1" applyAlignment="1">
      <alignment vertical="center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165" fontId="13" fillId="4" borderId="2" xfId="0" applyNumberFormat="1" applyFont="1" applyFill="1" applyBorder="1" applyAlignment="1">
      <alignment horizontal="center"/>
    </xf>
    <xf numFmtId="165" fontId="13" fillId="6" borderId="2" xfId="0" applyNumberFormat="1" applyFont="1" applyFill="1" applyBorder="1" applyAlignment="1">
      <alignment horizontal="center"/>
    </xf>
    <xf numFmtId="165" fontId="13" fillId="6" borderId="3" xfId="0" applyNumberFormat="1" applyFont="1" applyFill="1" applyBorder="1" applyAlignment="1">
      <alignment horizontal="center"/>
    </xf>
    <xf numFmtId="165" fontId="13" fillId="6" borderId="4" xfId="0" applyNumberFormat="1" applyFont="1" applyFill="1" applyBorder="1" applyAlignment="1">
      <alignment horizontal="center"/>
    </xf>
    <xf numFmtId="0" fontId="13" fillId="6" borderId="2" xfId="0" applyFont="1" applyFill="1" applyBorder="1" applyAlignment="1">
      <alignment horizontal="left" vertical="center"/>
    </xf>
    <xf numFmtId="0" fontId="13" fillId="6" borderId="3" xfId="0" applyFont="1" applyFill="1" applyBorder="1" applyAlignment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23" fillId="0" borderId="0" xfId="19" applyFont="1"/>
    <xf numFmtId="2" fontId="23" fillId="0" borderId="0" xfId="19" applyNumberFormat="1" applyFont="1"/>
    <xf numFmtId="2" fontId="23" fillId="7" borderId="0" xfId="19" applyNumberFormat="1" applyFont="1" applyFill="1"/>
    <xf numFmtId="0" fontId="23" fillId="7" borderId="0" xfId="19" applyFont="1" applyFill="1"/>
    <xf numFmtId="2" fontId="23" fillId="2" borderId="0" xfId="19" applyNumberFormat="1" applyFont="1" applyFill="1"/>
    <xf numFmtId="0" fontId="23" fillId="2" borderId="0" xfId="19" applyFont="1" applyFill="1"/>
    <xf numFmtId="2" fontId="23" fillId="0" borderId="0" xfId="19" applyNumberFormat="1" applyFont="1" applyFill="1"/>
    <xf numFmtId="0" fontId="23" fillId="0" borderId="0" xfId="19" applyFont="1" applyFill="1"/>
    <xf numFmtId="2" fontId="23" fillId="0" borderId="0" xfId="19" applyNumberFormat="1" applyFont="1" applyProtection="1">
      <protection locked="0"/>
    </xf>
    <xf numFmtId="2" fontId="23" fillId="0" borderId="0" xfId="19" applyNumberFormat="1" applyFont="1" applyFill="1" applyProtection="1">
      <protection locked="0"/>
    </xf>
    <xf numFmtId="0" fontId="23" fillId="0" borderId="0" xfId="19" applyFont="1" applyFill="1" applyProtection="1">
      <protection locked="0"/>
    </xf>
    <xf numFmtId="0" fontId="23" fillId="0" borderId="0" xfId="19" applyFont="1" applyProtection="1">
      <protection locked="0"/>
    </xf>
    <xf numFmtId="2" fontId="25" fillId="0" borderId="0" xfId="19" applyNumberFormat="1" applyFont="1" applyProtection="1">
      <protection locked="0"/>
    </xf>
    <xf numFmtId="2" fontId="25" fillId="0" borderId="0" xfId="19" applyNumberFormat="1" applyFont="1" applyFill="1" applyProtection="1">
      <protection locked="0"/>
    </xf>
    <xf numFmtId="0" fontId="25" fillId="0" borderId="0" xfId="19" applyFont="1" applyFill="1" applyProtection="1">
      <protection locked="0"/>
    </xf>
    <xf numFmtId="0" fontId="25" fillId="0" borderId="0" xfId="19" applyFont="1" applyProtection="1">
      <protection locked="0"/>
    </xf>
    <xf numFmtId="0" fontId="23" fillId="0" borderId="0" xfId="19" applyFont="1" applyAlignment="1"/>
    <xf numFmtId="0" fontId="23" fillId="0" borderId="0" xfId="19" quotePrefix="1" applyFont="1" applyProtection="1">
      <protection locked="0"/>
    </xf>
    <xf numFmtId="0" fontId="25" fillId="0" borderId="0" xfId="19" applyFont="1"/>
    <xf numFmtId="2" fontId="24" fillId="7" borderId="9" xfId="19" applyNumberFormat="1" applyFont="1" applyFill="1" applyBorder="1" applyAlignment="1">
      <alignment horizontal="right" vertical="center"/>
    </xf>
    <xf numFmtId="2" fontId="24" fillId="7" borderId="10" xfId="19" applyNumberFormat="1" applyFont="1" applyFill="1" applyBorder="1" applyAlignment="1">
      <alignment horizontal="right" vertical="center"/>
    </xf>
    <xf numFmtId="2" fontId="24" fillId="7" borderId="10" xfId="19" applyNumberFormat="1" applyFont="1" applyFill="1" applyBorder="1" applyAlignment="1">
      <alignment vertical="center"/>
    </xf>
    <xf numFmtId="0" fontId="24" fillId="7" borderId="10" xfId="19" applyFont="1" applyFill="1" applyBorder="1" applyAlignment="1">
      <alignment vertical="center"/>
    </xf>
    <xf numFmtId="14" fontId="24" fillId="7" borderId="10" xfId="19" applyNumberFormat="1" applyFont="1" applyFill="1" applyBorder="1" applyAlignment="1">
      <alignment vertical="center"/>
    </xf>
    <xf numFmtId="2" fontId="23" fillId="0" borderId="11" xfId="19" applyNumberFormat="1" applyFont="1" applyFill="1" applyBorder="1" applyAlignment="1">
      <alignment horizontal="right" vertical="center"/>
    </xf>
    <xf numFmtId="2" fontId="23" fillId="0" borderId="0" xfId="19" applyNumberFormat="1" applyFont="1" applyFill="1" applyBorder="1" applyAlignment="1">
      <alignment horizontal="right" vertical="center"/>
    </xf>
    <xf numFmtId="2" fontId="23" fillId="0" borderId="0" xfId="19" applyNumberFormat="1" applyFont="1" applyFill="1" applyBorder="1" applyAlignment="1">
      <alignment vertical="center"/>
    </xf>
    <xf numFmtId="0" fontId="23" fillId="0" borderId="0" xfId="19" applyFont="1" applyFill="1" applyBorder="1" applyAlignment="1">
      <alignment vertical="center"/>
    </xf>
    <xf numFmtId="0" fontId="23" fillId="0" borderId="0" xfId="19" applyFont="1" applyFill="1" applyBorder="1" applyAlignment="1">
      <alignment horizontal="left" vertical="center"/>
    </xf>
    <xf numFmtId="2" fontId="23" fillId="0" borderId="12" xfId="19" applyNumberFormat="1" applyFont="1" applyFill="1" applyBorder="1" applyAlignment="1">
      <alignment horizontal="right" vertical="center"/>
    </xf>
    <xf numFmtId="0" fontId="23" fillId="7" borderId="0" xfId="19" applyFont="1" applyFill="1" applyAlignment="1">
      <alignment vertical="center"/>
    </xf>
    <xf numFmtId="0" fontId="23" fillId="0" borderId="0" xfId="19" applyFont="1" applyAlignment="1">
      <alignment vertical="center"/>
    </xf>
    <xf numFmtId="2" fontId="23" fillId="2" borderId="0" xfId="19" applyNumberFormat="1" applyFont="1" applyFill="1" applyBorder="1" applyAlignment="1">
      <alignment horizontal="right" vertical="center"/>
    </xf>
    <xf numFmtId="2" fontId="23" fillId="2" borderId="0" xfId="19" applyNumberFormat="1" applyFont="1" applyFill="1" applyBorder="1" applyAlignment="1">
      <alignment horizontal="center" vertical="center"/>
    </xf>
    <xf numFmtId="1" fontId="23" fillId="2" borderId="0" xfId="19" applyNumberFormat="1" applyFont="1" applyFill="1" applyBorder="1" applyAlignment="1">
      <alignment horizontal="center" vertical="center"/>
    </xf>
    <xf numFmtId="0" fontId="23" fillId="2" borderId="0" xfId="19" applyFont="1" applyFill="1" applyBorder="1" applyAlignment="1">
      <alignment horizontal="left" vertical="center"/>
    </xf>
    <xf numFmtId="2" fontId="26" fillId="7" borderId="0" xfId="19" applyNumberFormat="1" applyFont="1" applyFill="1" applyBorder="1" applyAlignment="1">
      <alignment horizontal="center" vertical="center"/>
    </xf>
    <xf numFmtId="0" fontId="26" fillId="7" borderId="0" xfId="19" applyFont="1" applyFill="1" applyBorder="1" applyAlignment="1">
      <alignment horizontal="center" vertical="center"/>
    </xf>
    <xf numFmtId="0" fontId="26" fillId="7" borderId="0" xfId="19" applyFont="1" applyFill="1" applyBorder="1" applyAlignment="1">
      <alignment horizontal="left" vertical="center"/>
    </xf>
    <xf numFmtId="0" fontId="27" fillId="7" borderId="0" xfId="19" applyFont="1" applyFill="1" applyBorder="1" applyAlignment="1">
      <alignment horizontal="left" vertical="center"/>
    </xf>
    <xf numFmtId="0" fontId="23" fillId="2" borderId="0" xfId="19" applyFont="1" applyFill="1" applyAlignment="1">
      <alignment horizontal="left" vertical="center"/>
    </xf>
    <xf numFmtId="0" fontId="23" fillId="2" borderId="0" xfId="19" applyNumberFormat="1" applyFont="1" applyFill="1" applyBorder="1" applyAlignment="1">
      <alignment horizontal="left" vertical="center"/>
    </xf>
    <xf numFmtId="2" fontId="24" fillId="7" borderId="0" xfId="19" applyNumberFormat="1" applyFont="1" applyFill="1" applyBorder="1" applyAlignment="1">
      <alignment horizontal="right" vertical="center"/>
    </xf>
    <xf numFmtId="0" fontId="24" fillId="7" borderId="0" xfId="19" applyFont="1" applyFill="1" applyAlignment="1">
      <alignment horizontal="left" vertical="center"/>
    </xf>
    <xf numFmtId="0" fontId="24" fillId="7" borderId="0" xfId="19" applyFont="1" applyFill="1" applyBorder="1" applyAlignment="1">
      <alignment horizontal="left" vertical="center"/>
    </xf>
    <xf numFmtId="0" fontId="23" fillId="2" borderId="0" xfId="19" applyFont="1" applyFill="1" applyAlignment="1">
      <alignment vertical="center"/>
    </xf>
    <xf numFmtId="2" fontId="26" fillId="2" borderId="0" xfId="19" applyNumberFormat="1" applyFont="1" applyFill="1" applyBorder="1" applyAlignment="1">
      <alignment horizontal="center" vertical="center"/>
    </xf>
    <xf numFmtId="0" fontId="26" fillId="2" borderId="0" xfId="19" applyFont="1" applyFill="1" applyBorder="1" applyAlignment="1">
      <alignment horizontal="center" vertical="center"/>
    </xf>
    <xf numFmtId="0" fontId="26" fillId="2" borderId="0" xfId="19" applyFont="1" applyFill="1" applyBorder="1" applyAlignment="1">
      <alignment horizontal="left" vertical="center"/>
    </xf>
    <xf numFmtId="0" fontId="27" fillId="2" borderId="0" xfId="19" applyFont="1" applyFill="1" applyBorder="1" applyAlignment="1">
      <alignment horizontal="left" vertical="center"/>
    </xf>
    <xf numFmtId="2" fontId="23" fillId="7" borderId="0" xfId="19" applyNumberFormat="1" applyFont="1" applyFill="1" applyBorder="1" applyAlignment="1">
      <alignment horizontal="center" vertical="center"/>
    </xf>
    <xf numFmtId="1" fontId="23" fillId="7" borderId="0" xfId="19" applyNumberFormat="1" applyFont="1" applyFill="1" applyBorder="1" applyAlignment="1">
      <alignment horizontal="center" vertical="center"/>
    </xf>
    <xf numFmtId="0" fontId="23" fillId="7" borderId="0" xfId="19" applyFont="1" applyFill="1" applyBorder="1" applyAlignment="1">
      <alignment horizontal="left" vertical="center"/>
    </xf>
    <xf numFmtId="0" fontId="23" fillId="8" borderId="0" xfId="19" applyFont="1" applyFill="1" applyAlignment="1">
      <alignment vertical="center"/>
    </xf>
    <xf numFmtId="2" fontId="27" fillId="2" borderId="0" xfId="19" applyNumberFormat="1" applyFont="1" applyFill="1" applyBorder="1" applyAlignment="1">
      <alignment horizontal="center" vertical="center"/>
    </xf>
    <xf numFmtId="0" fontId="27" fillId="2" borderId="0" xfId="19" applyFont="1" applyFill="1" applyBorder="1" applyAlignment="1">
      <alignment horizontal="center" vertical="center"/>
    </xf>
    <xf numFmtId="0" fontId="28" fillId="9" borderId="0" xfId="19" applyFont="1" applyFill="1" applyAlignment="1">
      <alignment horizontal="left" vertical="center"/>
    </xf>
    <xf numFmtId="2" fontId="27" fillId="7" borderId="0" xfId="19" applyNumberFormat="1" applyFont="1" applyFill="1" applyBorder="1" applyAlignment="1">
      <alignment horizontal="center" vertical="center"/>
    </xf>
    <xf numFmtId="0" fontId="27" fillId="7" borderId="0" xfId="19" applyFont="1" applyFill="1" applyBorder="1" applyAlignment="1">
      <alignment horizontal="center" vertical="center"/>
    </xf>
    <xf numFmtId="2" fontId="26" fillId="7" borderId="0" xfId="19" applyNumberFormat="1" applyFont="1" applyFill="1" applyBorder="1" applyAlignment="1">
      <alignment horizontal="left" vertical="center"/>
    </xf>
    <xf numFmtId="0" fontId="28" fillId="10" borderId="0" xfId="19" applyFont="1" applyFill="1" applyAlignment="1">
      <alignment horizontal="left" vertical="center"/>
    </xf>
    <xf numFmtId="2" fontId="26" fillId="0" borderId="0" xfId="19" applyNumberFormat="1" applyFont="1" applyFill="1" applyBorder="1" applyAlignment="1">
      <alignment horizontal="center" vertical="center"/>
    </xf>
    <xf numFmtId="2" fontId="27" fillId="0" borderId="0" xfId="19" applyNumberFormat="1" applyFont="1" applyFill="1" applyBorder="1" applyAlignment="1">
      <alignment horizontal="center" vertical="center"/>
    </xf>
    <xf numFmtId="0" fontId="27" fillId="0" borderId="0" xfId="19" applyFont="1" applyFill="1" applyBorder="1" applyAlignment="1">
      <alignment horizontal="center" vertical="center"/>
    </xf>
    <xf numFmtId="0" fontId="27" fillId="0" borderId="0" xfId="19" applyFont="1" applyFill="1" applyBorder="1" applyAlignment="1">
      <alignment horizontal="left" vertical="center"/>
    </xf>
    <xf numFmtId="0" fontId="24" fillId="0" borderId="0" xfId="19" applyFont="1" applyAlignment="1">
      <alignment horizontal="left" vertical="top" wrapText="1"/>
    </xf>
    <xf numFmtId="2" fontId="23" fillId="0" borderId="13" xfId="19" applyNumberFormat="1" applyFont="1" applyFill="1" applyBorder="1"/>
    <xf numFmtId="2" fontId="23" fillId="0" borderId="13" xfId="19" applyNumberFormat="1" applyFont="1" applyFill="1" applyBorder="1" applyAlignment="1">
      <alignment horizontal="left" indent="1"/>
    </xf>
    <xf numFmtId="2" fontId="23" fillId="0" borderId="13" xfId="19" applyNumberFormat="1" applyFont="1" applyFill="1" applyBorder="1" applyProtection="1">
      <protection locked="0"/>
    </xf>
    <xf numFmtId="0" fontId="23" fillId="0" borderId="13" xfId="19" applyFont="1" applyFill="1" applyBorder="1" applyProtection="1">
      <protection locked="0"/>
    </xf>
    <xf numFmtId="2" fontId="29" fillId="0" borderId="0" xfId="20" applyNumberFormat="1" applyFill="1" applyBorder="1"/>
    <xf numFmtId="2" fontId="23" fillId="0" borderId="0" xfId="19" applyNumberFormat="1" applyFont="1" applyFill="1" applyBorder="1" applyAlignment="1">
      <alignment horizontal="left" indent="1"/>
    </xf>
    <xf numFmtId="2" fontId="23" fillId="0" borderId="0" xfId="19" applyNumberFormat="1" applyFont="1" applyFill="1" applyBorder="1" applyProtection="1">
      <protection locked="0"/>
    </xf>
    <xf numFmtId="0" fontId="23" fillId="0" borderId="0" xfId="19" applyFont="1" applyFill="1" applyBorder="1" applyProtection="1">
      <protection locked="0"/>
    </xf>
    <xf numFmtId="0" fontId="29" fillId="0" borderId="0" xfId="20" applyFill="1" applyBorder="1" applyProtection="1">
      <protection locked="0"/>
    </xf>
    <xf numFmtId="2" fontId="23" fillId="0" borderId="0" xfId="19" applyNumberFormat="1" applyFont="1" applyFill="1" applyBorder="1"/>
    <xf numFmtId="0" fontId="23" fillId="0" borderId="0" xfId="19" quotePrefix="1" applyFont="1" applyFill="1" applyBorder="1" applyProtection="1">
      <protection locked="0"/>
    </xf>
    <xf numFmtId="0" fontId="30" fillId="0" borderId="0" xfId="19" applyFont="1" applyFill="1" applyBorder="1" applyProtection="1">
      <protection locked="0"/>
    </xf>
    <xf numFmtId="2" fontId="23" fillId="0" borderId="0" xfId="19" applyNumberFormat="1" applyFont="1" applyFill="1" applyBorder="1" applyAlignment="1">
      <alignment horizontal="left"/>
    </xf>
    <xf numFmtId="2" fontId="23" fillId="0" borderId="10" xfId="19" applyNumberFormat="1" applyFont="1" applyFill="1" applyBorder="1" applyAlignment="1">
      <alignment horizontal="left" indent="1"/>
    </xf>
    <xf numFmtId="2" fontId="23" fillId="0" borderId="0" xfId="19" applyNumberFormat="1" applyFont="1" applyFill="1" applyBorder="1" applyAlignment="1" applyProtection="1">
      <alignment horizontal="left"/>
    </xf>
    <xf numFmtId="2" fontId="23" fillId="0" borderId="10" xfId="19" applyNumberFormat="1" applyFont="1" applyFill="1" applyBorder="1" applyAlignment="1" applyProtection="1">
      <alignment horizontal="left"/>
      <protection locked="0"/>
    </xf>
    <xf numFmtId="2" fontId="23" fillId="0" borderId="10" xfId="19" applyNumberFormat="1" applyFont="1" applyFill="1" applyBorder="1" applyProtection="1">
      <protection locked="0"/>
    </xf>
    <xf numFmtId="0" fontId="23" fillId="0" borderId="10" xfId="19" applyFont="1" applyFill="1" applyBorder="1" applyProtection="1">
      <protection locked="0"/>
    </xf>
    <xf numFmtId="0" fontId="5" fillId="0" borderId="0" xfId="3" applyAlignment="1">
      <alignment vertical="center"/>
    </xf>
    <xf numFmtId="0" fontId="13" fillId="6" borderId="2" xfId="0" applyFont="1" applyFill="1" applyBorder="1" applyAlignment="1">
      <alignment horizontal="left"/>
    </xf>
    <xf numFmtId="0" fontId="13" fillId="6" borderId="3" xfId="0" applyFont="1" applyFill="1" applyBorder="1" applyAlignment="1">
      <alignment horizontal="left"/>
    </xf>
    <xf numFmtId="0" fontId="13" fillId="6" borderId="4" xfId="0" applyFont="1" applyFill="1" applyBorder="1" applyAlignment="1">
      <alignment horizontal="left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165" fontId="13" fillId="4" borderId="2" xfId="0" applyNumberFormat="1" applyFont="1" applyFill="1" applyBorder="1" applyAlignment="1">
      <alignment horizontal="center"/>
    </xf>
    <xf numFmtId="165" fontId="13" fillId="4" borderId="3" xfId="0" applyNumberFormat="1" applyFont="1" applyFill="1" applyBorder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6" borderId="2" xfId="0" applyFont="1" applyFill="1" applyBorder="1" applyAlignment="1">
      <alignment horizontal="left" vertical="center"/>
    </xf>
    <xf numFmtId="0" fontId="13" fillId="6" borderId="3" xfId="0" applyFont="1" applyFill="1" applyBorder="1" applyAlignment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13" fillId="6" borderId="2" xfId="0" applyFont="1" applyFill="1" applyBorder="1" applyAlignment="1">
      <alignment horizontal="left" vertical="top"/>
    </xf>
    <xf numFmtId="0" fontId="13" fillId="6" borderId="3" xfId="0" applyFont="1" applyFill="1" applyBorder="1" applyAlignment="1">
      <alignment horizontal="left" vertical="top"/>
    </xf>
    <xf numFmtId="0" fontId="13" fillId="6" borderId="4" xfId="0" applyFont="1" applyFill="1" applyBorder="1" applyAlignment="1">
      <alignment horizontal="left" vertical="top"/>
    </xf>
    <xf numFmtId="0" fontId="10" fillId="0" borderId="8" xfId="0" applyFont="1" applyBorder="1" applyAlignment="1">
      <alignment horizontal="center" vertical="top"/>
    </xf>
    <xf numFmtId="165" fontId="13" fillId="6" borderId="2" xfId="0" applyNumberFormat="1" applyFont="1" applyFill="1" applyBorder="1" applyAlignment="1">
      <alignment horizontal="center"/>
    </xf>
    <xf numFmtId="165" fontId="13" fillId="6" borderId="3" xfId="0" applyNumberFormat="1" applyFont="1" applyFill="1" applyBorder="1" applyAlignment="1">
      <alignment horizontal="center"/>
    </xf>
    <xf numFmtId="165" fontId="13" fillId="6" borderId="4" xfId="0" applyNumberFormat="1" applyFont="1" applyFill="1" applyBorder="1" applyAlignment="1">
      <alignment horizontal="center"/>
    </xf>
    <xf numFmtId="166" fontId="12" fillId="0" borderId="0" xfId="0" applyNumberFormat="1" applyFont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2" fillId="3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/>
    </xf>
    <xf numFmtId="164" fontId="8" fillId="5" borderId="0" xfId="0" applyNumberFormat="1" applyFont="1" applyFill="1" applyBorder="1" applyAlignment="1">
      <alignment horizontal="center" vertical="center"/>
    </xf>
    <xf numFmtId="164" fontId="15" fillId="5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6" borderId="2" xfId="0" applyFont="1" applyFill="1" applyBorder="1" applyAlignment="1">
      <alignment horizontal="left"/>
    </xf>
    <xf numFmtId="0" fontId="17" fillId="6" borderId="3" xfId="0" applyFont="1" applyFill="1" applyBorder="1" applyAlignment="1">
      <alignment horizontal="left"/>
    </xf>
    <xf numFmtId="0" fontId="17" fillId="6" borderId="4" xfId="0" applyFont="1" applyFill="1" applyBorder="1" applyAlignment="1">
      <alignment horizontal="left"/>
    </xf>
    <xf numFmtId="0" fontId="12" fillId="6" borderId="2" xfId="0" applyFont="1" applyFill="1" applyBorder="1" applyAlignment="1">
      <alignment horizontal="left"/>
    </xf>
    <xf numFmtId="0" fontId="12" fillId="6" borderId="3" xfId="0" applyFont="1" applyFill="1" applyBorder="1" applyAlignment="1">
      <alignment horizontal="left"/>
    </xf>
    <xf numFmtId="0" fontId="12" fillId="6" borderId="4" xfId="0" applyFont="1" applyFill="1" applyBorder="1" applyAlignment="1">
      <alignment horizontal="left"/>
    </xf>
    <xf numFmtId="0" fontId="17" fillId="5" borderId="2" xfId="0" applyFont="1" applyFill="1" applyBorder="1" applyAlignment="1">
      <alignment horizontal="left"/>
    </xf>
    <xf numFmtId="0" fontId="17" fillId="5" borderId="3" xfId="0" applyFont="1" applyFill="1" applyBorder="1" applyAlignment="1">
      <alignment horizontal="left"/>
    </xf>
    <xf numFmtId="0" fontId="17" fillId="5" borderId="4" xfId="0" applyFont="1" applyFill="1" applyBorder="1" applyAlignment="1">
      <alignment horizontal="left"/>
    </xf>
    <xf numFmtId="165" fontId="17" fillId="6" borderId="2" xfId="0" applyNumberFormat="1" applyFont="1" applyFill="1" applyBorder="1" applyAlignment="1">
      <alignment horizontal="center"/>
    </xf>
    <xf numFmtId="165" fontId="17" fillId="6" borderId="3" xfId="0" applyNumberFormat="1" applyFont="1" applyFill="1" applyBorder="1" applyAlignment="1">
      <alignment horizontal="center"/>
    </xf>
    <xf numFmtId="165" fontId="17" fillId="6" borderId="4" xfId="0" applyNumberFormat="1" applyFont="1" applyFill="1" applyBorder="1" applyAlignment="1">
      <alignment horizontal="center"/>
    </xf>
    <xf numFmtId="165" fontId="12" fillId="6" borderId="2" xfId="0" applyNumberFormat="1" applyFont="1" applyFill="1" applyBorder="1" applyAlignment="1">
      <alignment horizontal="center"/>
    </xf>
    <xf numFmtId="165" fontId="12" fillId="6" borderId="3" xfId="0" applyNumberFormat="1" applyFont="1" applyFill="1" applyBorder="1" applyAlignment="1">
      <alignment horizontal="center"/>
    </xf>
    <xf numFmtId="165" fontId="12" fillId="6" borderId="4" xfId="0" applyNumberFormat="1" applyFont="1" applyFill="1" applyBorder="1" applyAlignment="1">
      <alignment horizontal="center"/>
    </xf>
    <xf numFmtId="165" fontId="17" fillId="5" borderId="2" xfId="0" applyNumberFormat="1" applyFont="1" applyFill="1" applyBorder="1" applyAlignment="1">
      <alignment horizontal="center"/>
    </xf>
    <xf numFmtId="165" fontId="17" fillId="5" borderId="3" xfId="0" applyNumberFormat="1" applyFont="1" applyFill="1" applyBorder="1" applyAlignment="1">
      <alignment horizontal="center"/>
    </xf>
    <xf numFmtId="165" fontId="17" fillId="5" borderId="4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left"/>
    </xf>
    <xf numFmtId="0" fontId="12" fillId="2" borderId="3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  <xf numFmtId="165" fontId="17" fillId="0" borderId="2" xfId="0" applyNumberFormat="1" applyFont="1" applyFill="1" applyBorder="1" applyAlignment="1">
      <alignment horizontal="center"/>
    </xf>
    <xf numFmtId="165" fontId="17" fillId="0" borderId="3" xfId="0" applyNumberFormat="1" applyFont="1" applyFill="1" applyBorder="1" applyAlignment="1">
      <alignment horizontal="center"/>
    </xf>
    <xf numFmtId="165" fontId="17" fillId="0" borderId="4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left"/>
    </xf>
    <xf numFmtId="165" fontId="12" fillId="0" borderId="2" xfId="0" applyNumberFormat="1" applyFont="1" applyFill="1" applyBorder="1" applyAlignment="1">
      <alignment horizontal="center"/>
    </xf>
    <xf numFmtId="165" fontId="12" fillId="0" borderId="3" xfId="0" applyNumberFormat="1" applyFont="1" applyFill="1" applyBorder="1" applyAlignment="1">
      <alignment horizontal="center"/>
    </xf>
    <xf numFmtId="165" fontId="12" fillId="0" borderId="4" xfId="0" applyNumberFormat="1" applyFont="1" applyFill="1" applyBorder="1" applyAlignment="1">
      <alignment horizontal="center"/>
    </xf>
    <xf numFmtId="0" fontId="33" fillId="0" borderId="14" xfId="21" applyFont="1" applyFill="1" applyAlignment="1" applyProtection="1">
      <alignment horizontal="left" vertical="center"/>
      <protection locked="0"/>
    </xf>
    <xf numFmtId="0" fontId="32" fillId="0" borderId="14" xfId="21" applyFont="1" applyFill="1" applyAlignment="1" applyProtection="1">
      <alignment horizontal="left" vertical="center"/>
      <protection locked="0"/>
    </xf>
    <xf numFmtId="0" fontId="24" fillId="0" borderId="0" xfId="19" applyFont="1" applyAlignment="1" applyProtection="1">
      <alignment horizontal="center"/>
      <protection locked="0"/>
    </xf>
  </cellXfs>
  <cellStyles count="22">
    <cellStyle name="Followed Hyperlink" xfId="2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Heading 1 2" xfId="21"/>
    <cellStyle name="Hyperlink" xfId="1" builtinId="8" hidden="1"/>
    <cellStyle name="Hyperlink" xfId="3" builtinId="8"/>
    <cellStyle name="Hyperlink 2" xfId="20"/>
    <cellStyle name="Normal" xfId="0" builtinId="0"/>
    <cellStyle name="Normal 2" xfId="19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numFmt numFmtId="2" formatCode="0.00"/>
      <fill>
        <patternFill patternType="solid">
          <fgColor indexed="64"/>
          <bgColor theme="6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numFmt numFmtId="2" formatCode="0.0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0" justifyLastLine="0" shrinkToFit="0" readingOrder="0"/>
    </dxf>
    <dxf>
      <border outline="0">
        <bottom style="thick">
          <color theme="6"/>
        </bottom>
      </border>
    </dxf>
    <dxf>
      <font>
        <strike val="0"/>
        <outline val="0"/>
        <shadow val="0"/>
        <u val="none"/>
        <vertAlign val="baseline"/>
        <name val="Courier New"/>
        <scheme val="none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127001</xdr:rowOff>
    </xdr:from>
    <xdr:to>
      <xdr:col>3</xdr:col>
      <xdr:colOff>399640</xdr:colOff>
      <xdr:row>3</xdr:row>
      <xdr:rowOff>162513</xdr:rowOff>
    </xdr:to>
    <xdr:pic>
      <xdr:nvPicPr>
        <xdr:cNvPr id="2" name="Image 1" descr="BARAKA_DEVIS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0201"/>
          <a:ext cx="2314800" cy="4231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5:H61" totalsRowShown="0" dataDxfId="9" tableBorderDxfId="8">
  <autoFilter ref="A15:H61"/>
  <tableColumns count="8">
    <tableColumn id="1" name="Colonne1" dataDxfId="7"/>
    <tableColumn id="6" name="DESCRIPTIF" dataDxfId="6"/>
    <tableColumn id="5" name="quantite" dataDxfId="5"/>
    <tableColumn id="2" name="quantite2" dataDxfId="4"/>
    <tableColumn id="9" name="Coût réel" dataDxfId="3"/>
    <tableColumn id="3" name="Coût" dataDxfId="2"/>
    <tableColumn id="7" name="Montant réel" dataDxfId="1"/>
    <tableColumn id="4" name="Montant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eoffroy@baraka.paris" TargetMode="External"/><Relationship Id="rId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K52"/>
  <sheetViews>
    <sheetView showGridLines="0" view="pageLayout" zoomScale="115" zoomScaleNormal="115" zoomScalePageLayoutView="115" workbookViewId="0">
      <selection activeCell="L1" sqref="L1"/>
    </sheetView>
  </sheetViews>
  <sheetFormatPr baseColWidth="10" defaultRowHeight="16" x14ac:dyDescent="0"/>
  <cols>
    <col min="1" max="1" width="7.125" customWidth="1"/>
    <col min="2" max="2" width="4.375" customWidth="1"/>
    <col min="3" max="3" width="7.25" customWidth="1"/>
    <col min="4" max="4" width="5.375" customWidth="1"/>
    <col min="5" max="5" width="3.5" customWidth="1"/>
    <col min="6" max="7" width="6.875" customWidth="1"/>
    <col min="8" max="10" width="7.125" customWidth="1"/>
    <col min="11" max="11" width="3.5" customWidth="1"/>
  </cols>
  <sheetData>
    <row r="2" spans="1:11">
      <c r="A2" s="6"/>
      <c r="B2" s="6"/>
      <c r="C2" s="6"/>
      <c r="D2" s="6"/>
      <c r="H2" s="176" t="s">
        <v>45</v>
      </c>
      <c r="I2" s="176"/>
      <c r="J2" s="176"/>
      <c r="K2" s="44"/>
    </row>
    <row r="3" spans="1:11">
      <c r="H3" s="49" t="s">
        <v>44</v>
      </c>
      <c r="I3" s="45"/>
      <c r="J3" s="45"/>
      <c r="K3" s="45"/>
    </row>
    <row r="4" spans="1:11" ht="17" thickBot="1">
      <c r="H4" s="49" t="s">
        <v>43</v>
      </c>
      <c r="I4" s="45"/>
      <c r="J4" s="45"/>
      <c r="K4" s="45"/>
    </row>
    <row r="5" spans="1:11" ht="18" thickTop="1" thickBot="1">
      <c r="A5" s="168" t="s">
        <v>10</v>
      </c>
      <c r="B5" s="168"/>
      <c r="C5" s="168"/>
      <c r="D5" s="168"/>
      <c r="E5" s="5"/>
      <c r="F5" s="5"/>
      <c r="G5" s="5"/>
      <c r="H5" s="180" t="s">
        <v>42</v>
      </c>
      <c r="I5" s="180"/>
      <c r="J5" s="180"/>
      <c r="K5" s="45"/>
    </row>
    <row r="6" spans="1:11" ht="18" thickTop="1">
      <c r="A6" s="173"/>
      <c r="B6" s="173"/>
      <c r="C6" s="173"/>
      <c r="D6" s="173"/>
      <c r="E6" s="5"/>
      <c r="F6" s="5"/>
      <c r="G6" s="5"/>
      <c r="H6" s="180" t="s">
        <v>15</v>
      </c>
      <c r="I6" s="180"/>
      <c r="J6" s="180"/>
      <c r="K6" s="180"/>
    </row>
    <row r="7" spans="1:11" ht="17">
      <c r="A7" s="29"/>
      <c r="B7" s="29"/>
      <c r="C7" s="29"/>
      <c r="D7" s="29"/>
      <c r="E7" s="5"/>
      <c r="F7" s="5"/>
      <c r="G7" s="5"/>
      <c r="H7" s="19"/>
      <c r="I7" s="20"/>
      <c r="J7" s="20"/>
      <c r="K7" s="20"/>
    </row>
    <row r="8" spans="1:11" ht="16" customHeight="1">
      <c r="A8" s="48" t="s">
        <v>26</v>
      </c>
      <c r="B8" s="4"/>
      <c r="C8" s="4"/>
      <c r="D8" s="4"/>
      <c r="E8" s="4"/>
      <c r="F8" s="4"/>
      <c r="G8" s="4"/>
      <c r="H8" s="182" t="s">
        <v>9</v>
      </c>
      <c r="I8" s="183"/>
      <c r="J8" s="183"/>
      <c r="K8" s="183"/>
    </row>
    <row r="9" spans="1:11" ht="16" customHeight="1">
      <c r="A9" s="49" t="s">
        <v>11</v>
      </c>
      <c r="B9" s="2"/>
      <c r="C9" s="2"/>
      <c r="D9" s="2"/>
      <c r="E9" s="2"/>
      <c r="H9" s="183"/>
      <c r="I9" s="183"/>
      <c r="J9" s="183"/>
      <c r="K9" s="183"/>
    </row>
    <row r="10" spans="1:11" ht="16" customHeight="1">
      <c r="A10" s="49" t="s">
        <v>40</v>
      </c>
      <c r="B10" s="2"/>
      <c r="C10" s="2"/>
      <c r="D10" s="8"/>
      <c r="E10" s="2"/>
      <c r="H10" s="183"/>
      <c r="I10" s="183"/>
      <c r="J10" s="183"/>
      <c r="K10" s="183"/>
    </row>
    <row r="11" spans="1:11" s="51" customFormat="1" ht="16" customHeight="1">
      <c r="A11" s="55" t="s">
        <v>12</v>
      </c>
      <c r="B11" s="50"/>
      <c r="C11" s="50"/>
      <c r="D11" s="50"/>
      <c r="E11" s="50"/>
      <c r="H11" s="183"/>
      <c r="I11" s="183"/>
      <c r="J11" s="183"/>
      <c r="K11" s="183"/>
    </row>
    <row r="12" spans="1:11" s="1" customFormat="1" ht="16" customHeight="1">
      <c r="A12" s="9"/>
      <c r="B12" s="10"/>
      <c r="C12" s="10"/>
      <c r="D12" s="10"/>
      <c r="E12" s="10"/>
      <c r="H12" s="11"/>
      <c r="I12" s="11"/>
      <c r="J12" s="11"/>
      <c r="K12" s="11"/>
    </row>
    <row r="13" spans="1:11">
      <c r="A13" s="174" t="s">
        <v>41</v>
      </c>
      <c r="B13" s="174"/>
      <c r="C13" s="174"/>
      <c r="D13" s="174"/>
      <c r="H13" s="46" t="s">
        <v>29</v>
      </c>
      <c r="I13" s="47"/>
      <c r="J13" s="181">
        <v>151102</v>
      </c>
      <c r="K13" s="181"/>
    </row>
    <row r="14" spans="1:11">
      <c r="A14" s="175"/>
      <c r="B14" s="175"/>
      <c r="C14" s="175"/>
      <c r="D14" s="175"/>
      <c r="H14" s="46" t="s">
        <v>8</v>
      </c>
      <c r="I14" s="172" t="s">
        <v>39</v>
      </c>
      <c r="J14" s="172"/>
      <c r="K14" s="172"/>
    </row>
    <row r="15" spans="1:11" ht="17">
      <c r="A15" s="12"/>
      <c r="B15" s="12"/>
      <c r="C15" s="12"/>
      <c r="D15" s="12"/>
      <c r="H15" s="3"/>
      <c r="I15" s="7"/>
      <c r="J15" s="7"/>
      <c r="K15" s="7"/>
    </row>
    <row r="16" spans="1:11" ht="17">
      <c r="A16" s="12"/>
      <c r="B16" s="12"/>
      <c r="C16" s="12"/>
      <c r="D16" s="12"/>
      <c r="H16" s="3"/>
      <c r="I16" s="7"/>
      <c r="J16" s="7"/>
      <c r="K16" s="7"/>
    </row>
    <row r="18" spans="1:11">
      <c r="A18" s="207" t="s">
        <v>0</v>
      </c>
      <c r="B18" s="208"/>
      <c r="C18" s="209"/>
      <c r="D18" s="207" t="s">
        <v>1</v>
      </c>
      <c r="E18" s="208"/>
      <c r="F18" s="208"/>
      <c r="G18" s="209"/>
      <c r="H18" s="52" t="s">
        <v>2</v>
      </c>
      <c r="I18" s="177" t="s">
        <v>3</v>
      </c>
      <c r="J18" s="178"/>
      <c r="K18" s="179"/>
    </row>
    <row r="19" spans="1:11" ht="19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>
      <c r="A20" s="153" t="s">
        <v>14</v>
      </c>
      <c r="B20" s="154"/>
      <c r="C20" s="155"/>
      <c r="D20" s="153" t="s">
        <v>16</v>
      </c>
      <c r="E20" s="154"/>
      <c r="F20" s="154"/>
      <c r="G20" s="155"/>
      <c r="H20" s="14">
        <v>10</v>
      </c>
      <c r="I20" s="159"/>
      <c r="J20" s="160"/>
      <c r="K20" s="161"/>
    </row>
    <row r="21" spans="1:11">
      <c r="A21" s="156"/>
      <c r="B21" s="157"/>
      <c r="C21" s="158"/>
      <c r="D21" s="153" t="s">
        <v>17</v>
      </c>
      <c r="E21" s="154"/>
      <c r="F21" s="154"/>
      <c r="G21" s="155"/>
      <c r="H21" s="14">
        <v>2</v>
      </c>
      <c r="I21" s="159"/>
      <c r="J21" s="160"/>
      <c r="K21" s="161"/>
    </row>
    <row r="22" spans="1:11">
      <c r="A22" s="156"/>
      <c r="B22" s="157"/>
      <c r="C22" s="158"/>
      <c r="D22" s="153" t="s">
        <v>18</v>
      </c>
      <c r="E22" s="154"/>
      <c r="F22" s="154"/>
      <c r="G22" s="155"/>
      <c r="H22" s="14">
        <v>1</v>
      </c>
      <c r="I22" s="159"/>
      <c r="J22" s="160"/>
      <c r="K22" s="161"/>
    </row>
    <row r="23" spans="1:11">
      <c r="A23" s="156"/>
      <c r="B23" s="157"/>
      <c r="C23" s="158"/>
      <c r="D23" s="153" t="s">
        <v>36</v>
      </c>
      <c r="E23" s="154"/>
      <c r="F23" s="154"/>
      <c r="G23" s="155"/>
      <c r="H23" s="14">
        <v>2</v>
      </c>
      <c r="I23" s="159"/>
      <c r="J23" s="160"/>
      <c r="K23" s="161"/>
    </row>
    <row r="24" spans="1:11">
      <c r="A24" s="156"/>
      <c r="B24" s="157"/>
      <c r="C24" s="158"/>
      <c r="D24" s="153" t="s">
        <v>37</v>
      </c>
      <c r="E24" s="154"/>
      <c r="F24" s="154"/>
      <c r="G24" s="155"/>
      <c r="H24" s="14">
        <v>4</v>
      </c>
      <c r="I24" s="159">
        <v>2110</v>
      </c>
      <c r="J24" s="160"/>
      <c r="K24" s="161"/>
    </row>
    <row r="25" spans="1:11">
      <c r="A25" s="156"/>
      <c r="B25" s="157"/>
      <c r="C25" s="158"/>
      <c r="D25" s="153"/>
      <c r="E25" s="154"/>
      <c r="F25" s="154"/>
      <c r="G25" s="155"/>
      <c r="H25" s="13"/>
      <c r="I25" s="159"/>
      <c r="J25" s="160"/>
      <c r="K25" s="161"/>
    </row>
    <row r="26" spans="1:11">
      <c r="A26" s="153"/>
      <c r="B26" s="154"/>
      <c r="C26" s="155"/>
      <c r="D26" s="153" t="s">
        <v>19</v>
      </c>
      <c r="E26" s="154"/>
      <c r="F26" s="154"/>
      <c r="G26" s="155"/>
      <c r="H26" s="14">
        <v>8</v>
      </c>
      <c r="I26" s="159">
        <v>491</v>
      </c>
      <c r="J26" s="160"/>
      <c r="K26" s="161"/>
    </row>
    <row r="27" spans="1:11">
      <c r="A27" s="156"/>
      <c r="B27" s="157"/>
      <c r="C27" s="158"/>
      <c r="D27" s="153"/>
      <c r="E27" s="154"/>
      <c r="F27" s="154"/>
      <c r="G27" s="155"/>
      <c r="H27" s="13"/>
      <c r="I27" s="159"/>
      <c r="J27" s="160"/>
      <c r="K27" s="161"/>
    </row>
    <row r="28" spans="1:11">
      <c r="A28" s="153"/>
      <c r="B28" s="154"/>
      <c r="C28" s="155"/>
      <c r="D28" s="153" t="s">
        <v>27</v>
      </c>
      <c r="E28" s="154"/>
      <c r="F28" s="154"/>
      <c r="G28" s="155"/>
      <c r="H28" s="14">
        <v>4</v>
      </c>
      <c r="I28" s="159">
        <v>432</v>
      </c>
      <c r="J28" s="160"/>
      <c r="K28" s="161"/>
    </row>
    <row r="29" spans="1:11">
      <c r="A29" s="156"/>
      <c r="B29" s="157"/>
      <c r="C29" s="158"/>
      <c r="D29" s="22"/>
      <c r="E29" s="23"/>
      <c r="F29" s="23"/>
      <c r="G29" s="24"/>
      <c r="H29" s="13"/>
      <c r="I29" s="25"/>
      <c r="J29" s="160"/>
      <c r="K29" s="161"/>
    </row>
    <row r="30" spans="1:11">
      <c r="A30" s="153" t="s">
        <v>20</v>
      </c>
      <c r="B30" s="154"/>
      <c r="C30" s="155"/>
      <c r="D30" s="153" t="s">
        <v>21</v>
      </c>
      <c r="E30" s="154"/>
      <c r="F30" s="154"/>
      <c r="G30" s="155"/>
      <c r="H30" s="13"/>
      <c r="I30" s="159">
        <v>274</v>
      </c>
      <c r="J30" s="160"/>
      <c r="K30" s="161"/>
    </row>
    <row r="31" spans="1:11">
      <c r="A31" s="156"/>
      <c r="B31" s="157"/>
      <c r="C31" s="158"/>
      <c r="D31" s="165"/>
      <c r="E31" s="166"/>
      <c r="F31" s="166"/>
      <c r="G31" s="167"/>
      <c r="H31" s="13"/>
      <c r="I31" s="169"/>
      <c r="J31" s="170"/>
      <c r="K31" s="171"/>
    </row>
    <row r="32" spans="1:11">
      <c r="A32" s="153" t="s">
        <v>35</v>
      </c>
      <c r="B32" s="154"/>
      <c r="C32" s="155"/>
      <c r="D32" s="153" t="s">
        <v>25</v>
      </c>
      <c r="E32" s="154"/>
      <c r="F32" s="154"/>
      <c r="G32" s="155"/>
      <c r="H32" s="14">
        <v>2</v>
      </c>
      <c r="I32" s="169">
        <v>481</v>
      </c>
      <c r="J32" s="170"/>
      <c r="K32" s="171"/>
    </row>
    <row r="33" spans="1:11">
      <c r="A33" s="156"/>
      <c r="B33" s="157"/>
      <c r="C33" s="158"/>
      <c r="D33" s="153"/>
      <c r="E33" s="154"/>
      <c r="F33" s="154"/>
      <c r="G33" s="155"/>
      <c r="H33" s="13"/>
      <c r="I33" s="169"/>
      <c r="J33" s="170"/>
      <c r="K33" s="171"/>
    </row>
    <row r="34" spans="1:11">
      <c r="A34" s="162" t="s">
        <v>13</v>
      </c>
      <c r="B34" s="163"/>
      <c r="C34" s="164"/>
      <c r="D34" s="153" t="s">
        <v>28</v>
      </c>
      <c r="E34" s="154"/>
      <c r="F34" s="154"/>
      <c r="G34" s="155"/>
      <c r="H34" s="13"/>
      <c r="I34" s="169">
        <v>1455</v>
      </c>
      <c r="J34" s="170"/>
      <c r="K34" s="171"/>
    </row>
    <row r="35" spans="1:11">
      <c r="A35" s="16"/>
      <c r="B35" s="17"/>
      <c r="C35" s="18"/>
      <c r="D35" s="165"/>
      <c r="E35" s="166"/>
      <c r="F35" s="166"/>
      <c r="G35" s="167"/>
      <c r="H35" s="13"/>
      <c r="I35" s="26"/>
      <c r="J35" s="27"/>
      <c r="K35" s="28"/>
    </row>
    <row r="36" spans="1:11">
      <c r="A36" s="16" t="s">
        <v>24</v>
      </c>
      <c r="B36" s="17"/>
      <c r="C36" s="18"/>
      <c r="D36" s="165"/>
      <c r="E36" s="166"/>
      <c r="F36" s="166"/>
      <c r="G36" s="167"/>
      <c r="H36" s="13"/>
      <c r="I36" s="169">
        <v>150</v>
      </c>
      <c r="J36" s="170"/>
      <c r="K36" s="171"/>
    </row>
    <row r="37" spans="1:11">
      <c r="A37" s="32"/>
      <c r="B37" s="33"/>
      <c r="C37" s="34"/>
      <c r="D37" s="153"/>
      <c r="E37" s="154"/>
      <c r="F37" s="154"/>
      <c r="G37" s="155"/>
      <c r="H37" s="13"/>
      <c r="I37" s="159"/>
      <c r="J37" s="160"/>
      <c r="K37" s="161"/>
    </row>
    <row r="38" spans="1:11">
      <c r="A38" s="153" t="s">
        <v>22</v>
      </c>
      <c r="B38" s="154"/>
      <c r="C38" s="155"/>
      <c r="D38" s="153"/>
      <c r="E38" s="154"/>
      <c r="F38" s="154"/>
      <c r="G38" s="155"/>
      <c r="H38" s="13"/>
      <c r="I38" s="169"/>
      <c r="J38" s="170"/>
      <c r="K38" s="171"/>
    </row>
    <row r="39" spans="1:11">
      <c r="A39" s="153" t="s">
        <v>23</v>
      </c>
      <c r="B39" s="154"/>
      <c r="C39" s="155"/>
      <c r="D39" s="153"/>
      <c r="E39" s="154"/>
      <c r="F39" s="154"/>
      <c r="G39" s="155"/>
      <c r="H39" s="13"/>
      <c r="I39" s="169">
        <v>700</v>
      </c>
      <c r="J39" s="170"/>
      <c r="K39" s="171"/>
    </row>
    <row r="40" spans="1:11" s="1" customFormat="1">
      <c r="A40" s="30"/>
      <c r="B40" s="31"/>
      <c r="C40" s="31"/>
      <c r="D40" s="31"/>
      <c r="E40" s="31"/>
      <c r="F40" s="31"/>
      <c r="G40" s="31"/>
      <c r="H40" s="35"/>
      <c r="I40" s="36"/>
      <c r="J40" s="37"/>
      <c r="K40" s="38"/>
    </row>
    <row r="41" spans="1:11">
      <c r="A41" s="39"/>
      <c r="B41" s="40"/>
      <c r="C41" s="40"/>
      <c r="D41" s="186" t="s">
        <v>38</v>
      </c>
      <c r="E41" s="190"/>
      <c r="F41" s="190"/>
      <c r="G41" s="190"/>
      <c r="H41" s="191"/>
      <c r="I41" s="195">
        <f>I39+I36+I34+I32+I30+I28+I26+I24</f>
        <v>6093</v>
      </c>
      <c r="J41" s="196"/>
      <c r="K41" s="197"/>
    </row>
    <row r="42" spans="1:11" ht="17" customHeight="1">
      <c r="A42" s="53" t="s">
        <v>31</v>
      </c>
      <c r="B42" s="54"/>
      <c r="C42" s="54"/>
      <c r="D42" s="189" t="s">
        <v>46</v>
      </c>
      <c r="E42" s="190"/>
      <c r="F42" s="190"/>
      <c r="G42" s="190"/>
      <c r="H42" s="191"/>
      <c r="I42" s="198">
        <f>I41*0.05</f>
        <v>304.65000000000003</v>
      </c>
      <c r="J42" s="199"/>
      <c r="K42" s="200"/>
    </row>
    <row r="43" spans="1:11" ht="17" customHeight="1">
      <c r="A43" s="204" t="s">
        <v>32</v>
      </c>
      <c r="B43" s="205"/>
      <c r="C43" s="206"/>
      <c r="D43" s="186" t="s">
        <v>4</v>
      </c>
      <c r="E43" s="187"/>
      <c r="F43" s="187"/>
      <c r="G43" s="187"/>
      <c r="H43" s="188"/>
      <c r="I43" s="195">
        <f>I41-I42</f>
        <v>5788.35</v>
      </c>
      <c r="J43" s="196"/>
      <c r="K43" s="197"/>
    </row>
    <row r="44" spans="1:11">
      <c r="A44" s="204" t="s">
        <v>33</v>
      </c>
      <c r="B44" s="205"/>
      <c r="C44" s="206"/>
      <c r="D44" s="189" t="s">
        <v>5</v>
      </c>
      <c r="E44" s="190"/>
      <c r="F44" s="190"/>
      <c r="G44" s="190"/>
      <c r="H44" s="191"/>
      <c r="I44" s="198">
        <f>I43*0.2</f>
        <v>1157.67</v>
      </c>
      <c r="J44" s="199"/>
      <c r="K44" s="200"/>
    </row>
    <row r="45" spans="1:11">
      <c r="A45" s="204" t="s">
        <v>34</v>
      </c>
      <c r="B45" s="205"/>
      <c r="C45" s="206"/>
      <c r="D45" s="192" t="s">
        <v>6</v>
      </c>
      <c r="E45" s="193"/>
      <c r="F45" s="193"/>
      <c r="G45" s="193"/>
      <c r="H45" s="194"/>
      <c r="I45" s="201">
        <f>SUM(I43:K44)</f>
        <v>6946.02</v>
      </c>
      <c r="J45" s="202"/>
      <c r="K45" s="203"/>
    </row>
    <row r="46" spans="1:11" s="1" customFormat="1" ht="17">
      <c r="A46" s="41"/>
      <c r="B46" s="41"/>
      <c r="C46" s="41"/>
      <c r="D46" s="42"/>
      <c r="E46" s="42"/>
      <c r="F46" s="42"/>
      <c r="G46" s="42"/>
      <c r="H46" s="42"/>
      <c r="I46" s="43"/>
      <c r="J46" s="43"/>
      <c r="K46" s="43"/>
    </row>
    <row r="47" spans="1:11">
      <c r="A47" s="184"/>
      <c r="B47" s="184"/>
      <c r="C47" s="184"/>
      <c r="D47" s="184"/>
      <c r="E47" s="184"/>
      <c r="F47" s="184"/>
      <c r="G47" s="184"/>
      <c r="H47" s="184"/>
      <c r="I47" s="184"/>
      <c r="J47" s="184"/>
      <c r="K47" s="184"/>
    </row>
    <row r="48" spans="1:11">
      <c r="A48" s="184" t="s">
        <v>7</v>
      </c>
      <c r="B48" s="184"/>
      <c r="C48" s="184"/>
      <c r="D48" s="184"/>
      <c r="E48" s="184"/>
      <c r="F48" s="184"/>
      <c r="G48" s="184"/>
      <c r="H48" s="184"/>
      <c r="I48" s="184"/>
      <c r="J48" s="184"/>
      <c r="K48" s="184"/>
    </row>
    <row r="49" spans="1:11">
      <c r="A49" s="184" t="s">
        <v>30</v>
      </c>
      <c r="B49" s="184"/>
      <c r="C49" s="184"/>
      <c r="D49" s="184"/>
      <c r="E49" s="184"/>
      <c r="F49" s="184"/>
      <c r="G49" s="184"/>
      <c r="H49" s="184"/>
      <c r="I49" s="184"/>
      <c r="J49" s="184"/>
      <c r="K49" s="184"/>
    </row>
    <row r="50" spans="1:1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1:11">
      <c r="A51" s="185"/>
      <c r="B51" s="185"/>
      <c r="C51" s="185"/>
      <c r="D51" s="185"/>
      <c r="E51" s="185"/>
      <c r="F51" s="185"/>
      <c r="G51" s="185"/>
      <c r="H51" s="185"/>
      <c r="I51" s="185"/>
      <c r="J51" s="185"/>
      <c r="K51" s="185"/>
    </row>
    <row r="52" spans="1:11">
      <c r="A52" s="185"/>
      <c r="B52" s="185"/>
      <c r="C52" s="185"/>
      <c r="D52" s="185"/>
      <c r="E52" s="185"/>
      <c r="F52" s="185"/>
      <c r="G52" s="185"/>
      <c r="H52" s="185"/>
      <c r="I52" s="185"/>
      <c r="J52" s="185"/>
      <c r="K52" s="185"/>
    </row>
  </sheetData>
  <mergeCells count="85">
    <mergeCell ref="D41:H41"/>
    <mergeCell ref="A52:K52"/>
    <mergeCell ref="D38:G38"/>
    <mergeCell ref="D39:G39"/>
    <mergeCell ref="D18:G18"/>
    <mergeCell ref="A49:K4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30:G30"/>
    <mergeCell ref="D42:H42"/>
    <mergeCell ref="A20:C20"/>
    <mergeCell ref="A18:C18"/>
    <mergeCell ref="I42:K42"/>
    <mergeCell ref="A24:C24"/>
    <mergeCell ref="I24:K24"/>
    <mergeCell ref="I20:K20"/>
    <mergeCell ref="A21:C21"/>
    <mergeCell ref="I21:K21"/>
    <mergeCell ref="A22:C22"/>
    <mergeCell ref="A23:C23"/>
    <mergeCell ref="I39:K39"/>
    <mergeCell ref="I25:K25"/>
    <mergeCell ref="A39:C39"/>
    <mergeCell ref="A38:C38"/>
    <mergeCell ref="I38:K38"/>
    <mergeCell ref="I41:K41"/>
    <mergeCell ref="I37:K37"/>
    <mergeCell ref="I27:K27"/>
    <mergeCell ref="I28:K28"/>
    <mergeCell ref="I31:K31"/>
    <mergeCell ref="I34:K34"/>
    <mergeCell ref="I36:K36"/>
    <mergeCell ref="A47:K47"/>
    <mergeCell ref="A51:K51"/>
    <mergeCell ref="D43:H43"/>
    <mergeCell ref="D44:H44"/>
    <mergeCell ref="D45:H45"/>
    <mergeCell ref="I43:K43"/>
    <mergeCell ref="I44:K44"/>
    <mergeCell ref="I45:K45"/>
    <mergeCell ref="A44:C44"/>
    <mergeCell ref="A45:C45"/>
    <mergeCell ref="A43:C43"/>
    <mergeCell ref="A48:K48"/>
    <mergeCell ref="H2:J2"/>
    <mergeCell ref="J29:K29"/>
    <mergeCell ref="I18:K18"/>
    <mergeCell ref="I23:K23"/>
    <mergeCell ref="H5:J5"/>
    <mergeCell ref="H6:K6"/>
    <mergeCell ref="J13:K13"/>
    <mergeCell ref="H8:K11"/>
    <mergeCell ref="I22:K22"/>
    <mergeCell ref="A5:D5"/>
    <mergeCell ref="I33:K33"/>
    <mergeCell ref="I32:K32"/>
    <mergeCell ref="A32:C32"/>
    <mergeCell ref="A31:C31"/>
    <mergeCell ref="A30:C30"/>
    <mergeCell ref="I14:K14"/>
    <mergeCell ref="D32:G32"/>
    <mergeCell ref="D33:G33"/>
    <mergeCell ref="A6:D6"/>
    <mergeCell ref="A13:D14"/>
    <mergeCell ref="D31:G31"/>
    <mergeCell ref="D37:G37"/>
    <mergeCell ref="A27:C27"/>
    <mergeCell ref="A26:C26"/>
    <mergeCell ref="A25:C25"/>
    <mergeCell ref="I30:K30"/>
    <mergeCell ref="I26:K26"/>
    <mergeCell ref="A29:C29"/>
    <mergeCell ref="A28:C28"/>
    <mergeCell ref="A34:C34"/>
    <mergeCell ref="A33:C33"/>
    <mergeCell ref="D34:G34"/>
    <mergeCell ref="D35:G35"/>
    <mergeCell ref="D36:G36"/>
  </mergeCells>
  <phoneticPr fontId="4" type="noConversion"/>
  <hyperlinks>
    <hyperlink ref="A11" r:id="rId1"/>
  </hyperlinks>
  <printOptions horizontalCentered="1" verticalCentered="1"/>
  <pageMargins left="0.79000000000000015" right="0.79000000000000015" top="0.54" bottom="0.54" header="0.5" footer="0.19"/>
  <pageSetup paperSize="9" scale="90" orientation="portrait" horizontalDpi="4294967292" verticalDpi="4294967292"/>
  <headerFooter>
    <oddFooter>&amp;C&amp;"Avenir Light,Normal"&amp;9&amp;K000000BARAKA &amp; Cie SAS . En cours d'immatriculation . 6 rue du progrès . 93100 . Montreuil _x000D_Banque CIC . IBAN.FR7630066109090002039130189 . BIC.CMCIFRPP</oddFooter>
  </headerFooter>
  <drawing r:id="rId2"/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44"/>
  <sheetViews>
    <sheetView showGridLines="0" tabSelected="1" view="pageLayout" topLeftCell="A12" zoomScale="115" zoomScaleNormal="115" zoomScalePageLayoutView="115" workbookViewId="0">
      <selection activeCell="A35" sqref="A35:C35"/>
    </sheetView>
  </sheetViews>
  <sheetFormatPr baseColWidth="10" defaultRowHeight="16" x14ac:dyDescent="0"/>
  <cols>
    <col min="1" max="1" width="7.125" customWidth="1"/>
    <col min="2" max="2" width="4.375" customWidth="1"/>
    <col min="3" max="3" width="7.25" customWidth="1"/>
    <col min="4" max="4" width="5.375" customWidth="1"/>
    <col min="5" max="5" width="3.5" customWidth="1"/>
    <col min="6" max="7" width="6.875" customWidth="1"/>
    <col min="8" max="10" width="7.125" customWidth="1"/>
    <col min="11" max="11" width="3.5" customWidth="1"/>
  </cols>
  <sheetData>
    <row r="1" spans="1:11" ht="16" customHeight="1">
      <c r="A1" s="48" t="s">
        <v>26</v>
      </c>
      <c r="B1" s="4"/>
      <c r="C1" s="4"/>
      <c r="D1" s="4"/>
      <c r="E1" s="4"/>
      <c r="F1" s="4"/>
      <c r="G1" s="4"/>
      <c r="H1" s="182" t="s">
        <v>9</v>
      </c>
      <c r="I1" s="183"/>
      <c r="J1" s="183"/>
      <c r="K1" s="183"/>
    </row>
    <row r="2" spans="1:11" ht="16" customHeight="1">
      <c r="A2" s="49" t="s">
        <v>96</v>
      </c>
      <c r="B2" s="2"/>
      <c r="C2" s="2"/>
      <c r="D2" s="2"/>
      <c r="E2" s="2"/>
      <c r="H2" s="183"/>
      <c r="I2" s="183"/>
      <c r="J2" s="183"/>
      <c r="K2" s="183"/>
    </row>
    <row r="3" spans="1:11" ht="16" customHeight="1">
      <c r="A3" s="49" t="s">
        <v>98</v>
      </c>
      <c r="B3" s="2"/>
      <c r="C3" s="2"/>
      <c r="D3" s="8"/>
      <c r="E3" s="2"/>
      <c r="H3" s="183"/>
      <c r="I3" s="183"/>
      <c r="J3" s="183"/>
      <c r="K3" s="183"/>
    </row>
    <row r="4" spans="1:11" s="51" customFormat="1" ht="16" customHeight="1">
      <c r="A4" s="152"/>
      <c r="B4" s="50"/>
      <c r="C4" s="50"/>
      <c r="D4" s="50"/>
      <c r="E4" s="50"/>
      <c r="H4" s="183"/>
      <c r="I4" s="183"/>
      <c r="J4" s="183"/>
      <c r="K4" s="183"/>
    </row>
    <row r="5" spans="1:11" s="1" customFormat="1" ht="16" customHeight="1">
      <c r="A5" s="9"/>
      <c r="B5" s="10"/>
      <c r="C5" s="10"/>
      <c r="D5" s="10"/>
      <c r="E5" s="10"/>
      <c r="H5" s="11"/>
      <c r="I5" s="11"/>
      <c r="J5" s="11"/>
      <c r="K5" s="11"/>
    </row>
    <row r="6" spans="1:11">
      <c r="A6" s="174" t="s">
        <v>97</v>
      </c>
      <c r="B6" s="174"/>
      <c r="C6" s="174"/>
      <c r="D6" s="174"/>
      <c r="H6" s="46" t="s">
        <v>29</v>
      </c>
      <c r="I6" s="56"/>
      <c r="J6" s="181"/>
      <c r="K6" s="181"/>
    </row>
    <row r="7" spans="1:11">
      <c r="A7" s="175"/>
      <c r="B7" s="175"/>
      <c r="C7" s="175"/>
      <c r="D7" s="175"/>
      <c r="H7" s="46" t="s">
        <v>8</v>
      </c>
      <c r="I7" s="172"/>
      <c r="J7" s="172"/>
      <c r="K7" s="172"/>
    </row>
    <row r="8" spans="1:11" ht="17">
      <c r="A8" s="12"/>
      <c r="B8" s="12"/>
      <c r="C8" s="12"/>
      <c r="D8" s="12"/>
      <c r="H8" s="3"/>
      <c r="I8" s="7"/>
      <c r="J8" s="7"/>
      <c r="K8" s="7"/>
    </row>
    <row r="9" spans="1:11" ht="17">
      <c r="A9" s="12"/>
      <c r="B9" s="12"/>
      <c r="C9" s="12"/>
      <c r="D9" s="12"/>
      <c r="H9" s="3"/>
      <c r="I9" s="7"/>
      <c r="J9" s="7"/>
      <c r="K9" s="7"/>
    </row>
    <row r="11" spans="1:11">
      <c r="A11" s="207" t="s">
        <v>0</v>
      </c>
      <c r="B11" s="208"/>
      <c r="C11" s="209"/>
      <c r="D11" s="207" t="s">
        <v>1</v>
      </c>
      <c r="E11" s="208"/>
      <c r="F11" s="208"/>
      <c r="G11" s="209"/>
      <c r="H11" s="52" t="s">
        <v>2</v>
      </c>
      <c r="I11" s="177" t="s">
        <v>3</v>
      </c>
      <c r="J11" s="178"/>
      <c r="K11" s="179"/>
    </row>
    <row r="12" spans="1:11" ht="19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>
      <c r="A13" s="153"/>
      <c r="B13" s="154"/>
      <c r="C13" s="155"/>
      <c r="D13" s="153"/>
      <c r="E13" s="154"/>
      <c r="F13" s="154"/>
      <c r="G13" s="155"/>
      <c r="H13" s="14"/>
      <c r="I13" s="159"/>
      <c r="J13" s="160"/>
      <c r="K13" s="161"/>
    </row>
    <row r="14" spans="1:11">
      <c r="A14" s="156"/>
      <c r="B14" s="157"/>
      <c r="C14" s="158"/>
      <c r="D14" s="153"/>
      <c r="E14" s="154"/>
      <c r="F14" s="154"/>
      <c r="G14" s="155"/>
      <c r="H14" s="14"/>
      <c r="I14" s="159"/>
      <c r="J14" s="160"/>
      <c r="K14" s="161"/>
    </row>
    <row r="15" spans="1:11">
      <c r="A15" s="156"/>
      <c r="B15" s="157"/>
      <c r="C15" s="158"/>
      <c r="D15" s="153"/>
      <c r="E15" s="154"/>
      <c r="F15" s="154"/>
      <c r="G15" s="155"/>
      <c r="H15" s="14"/>
      <c r="I15" s="159"/>
      <c r="J15" s="160"/>
      <c r="K15" s="161"/>
    </row>
    <row r="16" spans="1:11">
      <c r="A16" s="156"/>
      <c r="B16" s="157"/>
      <c r="C16" s="158"/>
      <c r="D16" s="153"/>
      <c r="E16" s="154"/>
      <c r="F16" s="154"/>
      <c r="G16" s="155"/>
      <c r="H16" s="14"/>
      <c r="I16" s="159"/>
      <c r="J16" s="160"/>
      <c r="K16" s="161"/>
    </row>
    <row r="17" spans="1:11">
      <c r="A17" s="156"/>
      <c r="B17" s="157"/>
      <c r="C17" s="158"/>
      <c r="D17" s="153"/>
      <c r="E17" s="154"/>
      <c r="F17" s="154"/>
      <c r="G17" s="155"/>
      <c r="H17" s="14"/>
      <c r="I17" s="159"/>
      <c r="J17" s="160"/>
      <c r="K17" s="161"/>
    </row>
    <row r="18" spans="1:11">
      <c r="A18" s="156"/>
      <c r="B18" s="157"/>
      <c r="C18" s="158"/>
      <c r="D18" s="153"/>
      <c r="E18" s="154"/>
      <c r="F18" s="154"/>
      <c r="G18" s="155"/>
      <c r="H18" s="13"/>
      <c r="I18" s="159"/>
      <c r="J18" s="160"/>
      <c r="K18" s="161"/>
    </row>
    <row r="19" spans="1:11">
      <c r="A19" s="153"/>
      <c r="B19" s="154"/>
      <c r="C19" s="155"/>
      <c r="D19" s="153"/>
      <c r="E19" s="154"/>
      <c r="F19" s="154"/>
      <c r="G19" s="155"/>
      <c r="H19" s="14"/>
      <c r="I19" s="159"/>
      <c r="J19" s="160"/>
      <c r="K19" s="161"/>
    </row>
    <row r="20" spans="1:11">
      <c r="A20" s="156"/>
      <c r="B20" s="157"/>
      <c r="C20" s="158"/>
      <c r="D20" s="153"/>
      <c r="E20" s="154"/>
      <c r="F20" s="154"/>
      <c r="G20" s="155"/>
      <c r="H20" s="13"/>
      <c r="I20" s="159"/>
      <c r="J20" s="160"/>
      <c r="K20" s="161"/>
    </row>
    <row r="21" spans="1:11">
      <c r="A21" s="153"/>
      <c r="B21" s="154"/>
      <c r="C21" s="155"/>
      <c r="D21" s="153"/>
      <c r="E21" s="154"/>
      <c r="F21" s="154"/>
      <c r="G21" s="155"/>
      <c r="H21" s="14"/>
      <c r="I21" s="159"/>
      <c r="J21" s="160"/>
      <c r="K21" s="161"/>
    </row>
    <row r="22" spans="1:11">
      <c r="A22" s="156"/>
      <c r="B22" s="157"/>
      <c r="C22" s="158"/>
      <c r="D22" s="22"/>
      <c r="E22" s="23"/>
      <c r="F22" s="23"/>
      <c r="G22" s="24"/>
      <c r="H22" s="13"/>
      <c r="I22" s="61"/>
      <c r="J22" s="160"/>
      <c r="K22" s="161"/>
    </row>
    <row r="23" spans="1:11">
      <c r="A23" s="153"/>
      <c r="B23" s="154"/>
      <c r="C23" s="155"/>
      <c r="D23" s="153"/>
      <c r="E23" s="154"/>
      <c r="F23" s="154"/>
      <c r="G23" s="155"/>
      <c r="H23" s="13"/>
      <c r="I23" s="159"/>
      <c r="J23" s="160"/>
      <c r="K23" s="161"/>
    </row>
    <row r="24" spans="1:11">
      <c r="A24" s="156"/>
      <c r="B24" s="157"/>
      <c r="C24" s="158"/>
      <c r="D24" s="165"/>
      <c r="E24" s="166"/>
      <c r="F24" s="166"/>
      <c r="G24" s="167"/>
      <c r="H24" s="13"/>
      <c r="I24" s="169"/>
      <c r="J24" s="170"/>
      <c r="K24" s="171"/>
    </row>
    <row r="25" spans="1:11">
      <c r="A25" s="153"/>
      <c r="B25" s="154"/>
      <c r="C25" s="155"/>
      <c r="D25" s="153"/>
      <c r="E25" s="154"/>
      <c r="F25" s="154"/>
      <c r="G25" s="155"/>
      <c r="H25" s="14"/>
      <c r="I25" s="169"/>
      <c r="J25" s="170"/>
      <c r="K25" s="171"/>
    </row>
    <row r="26" spans="1:11">
      <c r="A26" s="156"/>
      <c r="B26" s="157"/>
      <c r="C26" s="158"/>
      <c r="D26" s="153"/>
      <c r="E26" s="154"/>
      <c r="F26" s="154"/>
      <c r="G26" s="155"/>
      <c r="H26" s="13"/>
      <c r="I26" s="169"/>
      <c r="J26" s="170"/>
      <c r="K26" s="171"/>
    </row>
    <row r="27" spans="1:11">
      <c r="A27" s="162"/>
      <c r="B27" s="163"/>
      <c r="C27" s="164"/>
      <c r="D27" s="153"/>
      <c r="E27" s="154"/>
      <c r="F27" s="154"/>
      <c r="G27" s="155"/>
      <c r="H27" s="13"/>
      <c r="I27" s="169"/>
      <c r="J27" s="170"/>
      <c r="K27" s="171"/>
    </row>
    <row r="28" spans="1:11">
      <c r="A28" s="65"/>
      <c r="B28" s="66"/>
      <c r="C28" s="67"/>
      <c r="D28" s="165"/>
      <c r="E28" s="166"/>
      <c r="F28" s="166"/>
      <c r="G28" s="167"/>
      <c r="H28" s="13"/>
      <c r="I28" s="62"/>
      <c r="J28" s="63"/>
      <c r="K28" s="64"/>
    </row>
    <row r="29" spans="1:11">
      <c r="A29" s="65"/>
      <c r="B29" s="66"/>
      <c r="C29" s="67"/>
      <c r="D29" s="165"/>
      <c r="E29" s="166"/>
      <c r="F29" s="166"/>
      <c r="G29" s="167"/>
      <c r="H29" s="13"/>
      <c r="I29" s="169"/>
      <c r="J29" s="170"/>
      <c r="K29" s="171"/>
    </row>
    <row r="30" spans="1:11">
      <c r="A30" s="58"/>
      <c r="B30" s="59"/>
      <c r="C30" s="60"/>
      <c r="D30" s="153"/>
      <c r="E30" s="154"/>
      <c r="F30" s="154"/>
      <c r="G30" s="155"/>
      <c r="H30" s="13"/>
      <c r="I30" s="159"/>
      <c r="J30" s="160"/>
      <c r="K30" s="161"/>
    </row>
    <row r="31" spans="1:11">
      <c r="A31" s="153"/>
      <c r="B31" s="154"/>
      <c r="C31" s="155"/>
      <c r="D31" s="153"/>
      <c r="E31" s="154"/>
      <c r="F31" s="154"/>
      <c r="G31" s="155"/>
      <c r="H31" s="13"/>
      <c r="I31" s="169"/>
      <c r="J31" s="170"/>
      <c r="K31" s="171"/>
    </row>
    <row r="32" spans="1:11">
      <c r="A32" s="153"/>
      <c r="B32" s="154"/>
      <c r="C32" s="155"/>
      <c r="D32" s="153"/>
      <c r="E32" s="154"/>
      <c r="F32" s="154"/>
      <c r="G32" s="155"/>
      <c r="H32" s="13"/>
      <c r="I32" s="169"/>
      <c r="J32" s="170"/>
      <c r="K32" s="171"/>
    </row>
    <row r="33" spans="1:11">
      <c r="A33" s="39"/>
      <c r="B33" s="40"/>
      <c r="C33" s="40"/>
      <c r="D33" s="210"/>
      <c r="E33" s="211"/>
      <c r="F33" s="211"/>
      <c r="G33" s="211"/>
      <c r="H33" s="212"/>
      <c r="I33" s="213"/>
      <c r="J33" s="214"/>
      <c r="K33" s="215"/>
    </row>
    <row r="34" spans="1:11" ht="17" customHeight="1">
      <c r="A34" s="53"/>
      <c r="B34" s="54"/>
      <c r="C34" s="54"/>
      <c r="D34" s="216"/>
      <c r="E34" s="211"/>
      <c r="F34" s="211"/>
      <c r="G34" s="211"/>
      <c r="H34" s="212"/>
      <c r="I34" s="217"/>
      <c r="J34" s="218"/>
      <c r="K34" s="219"/>
    </row>
    <row r="35" spans="1:11" ht="17" customHeight="1">
      <c r="A35" s="204"/>
      <c r="B35" s="205"/>
      <c r="C35" s="206"/>
      <c r="D35" s="186" t="s">
        <v>4</v>
      </c>
      <c r="E35" s="187"/>
      <c r="F35" s="187"/>
      <c r="G35" s="187"/>
      <c r="H35" s="188"/>
      <c r="I35" s="195">
        <f>I33-I34</f>
        <v>0</v>
      </c>
      <c r="J35" s="196"/>
      <c r="K35" s="197"/>
    </row>
    <row r="36" spans="1:11">
      <c r="A36" s="204"/>
      <c r="B36" s="205"/>
      <c r="C36" s="206"/>
      <c r="D36" s="189" t="s">
        <v>5</v>
      </c>
      <c r="E36" s="190"/>
      <c r="F36" s="190"/>
      <c r="G36" s="190"/>
      <c r="H36" s="191"/>
      <c r="I36" s="198">
        <f>I35*0.2</f>
        <v>0</v>
      </c>
      <c r="J36" s="199"/>
      <c r="K36" s="200"/>
    </row>
    <row r="37" spans="1:11">
      <c r="A37" s="204"/>
      <c r="B37" s="205"/>
      <c r="C37" s="206"/>
      <c r="D37" s="192" t="s">
        <v>6</v>
      </c>
      <c r="E37" s="193"/>
      <c r="F37" s="193"/>
      <c r="G37" s="193"/>
      <c r="H37" s="194"/>
      <c r="I37" s="201">
        <f>SUM(I35:K36)</f>
        <v>0</v>
      </c>
      <c r="J37" s="202"/>
      <c r="K37" s="203"/>
    </row>
    <row r="38" spans="1:11" s="1" customFormat="1" ht="17">
      <c r="A38" s="41"/>
      <c r="B38" s="41"/>
      <c r="C38" s="41"/>
      <c r="D38" s="42"/>
      <c r="E38" s="42"/>
      <c r="F38" s="42"/>
      <c r="G38" s="42"/>
      <c r="H38" s="42"/>
      <c r="I38" s="43"/>
      <c r="J38" s="43"/>
      <c r="K38" s="43"/>
    </row>
    <row r="39" spans="1:11">
      <c r="A39" s="184"/>
      <c r="B39" s="184"/>
      <c r="C39" s="184"/>
      <c r="D39" s="184"/>
      <c r="E39" s="184"/>
      <c r="F39" s="184"/>
      <c r="G39" s="184"/>
      <c r="H39" s="184"/>
      <c r="I39" s="184"/>
      <c r="J39" s="184"/>
      <c r="K39" s="184"/>
    </row>
    <row r="40" spans="1:11">
      <c r="A40" s="184"/>
      <c r="B40" s="184"/>
      <c r="C40" s="184"/>
      <c r="D40" s="184"/>
      <c r="E40" s="184"/>
      <c r="F40" s="184"/>
      <c r="G40" s="184"/>
      <c r="H40" s="184"/>
      <c r="I40" s="184"/>
      <c r="J40" s="184"/>
      <c r="K40" s="184"/>
    </row>
    <row r="41" spans="1:11">
      <c r="A41" s="184"/>
      <c r="B41" s="184"/>
      <c r="C41" s="184"/>
      <c r="D41" s="184"/>
      <c r="E41" s="184"/>
      <c r="F41" s="184"/>
      <c r="G41" s="184"/>
      <c r="H41" s="184"/>
      <c r="I41" s="184"/>
      <c r="J41" s="184"/>
      <c r="K41" s="184"/>
    </row>
    <row r="42" spans="1:11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</row>
    <row r="43" spans="1:11">
      <c r="A43" s="185"/>
      <c r="B43" s="185"/>
      <c r="C43" s="185"/>
      <c r="D43" s="185"/>
      <c r="E43" s="185"/>
      <c r="F43" s="185"/>
      <c r="G43" s="185"/>
      <c r="H43" s="185"/>
      <c r="I43" s="185"/>
      <c r="J43" s="185"/>
      <c r="K43" s="185"/>
    </row>
    <row r="44" spans="1:11">
      <c r="A44" s="185"/>
      <c r="B44" s="185"/>
      <c r="C44" s="185"/>
      <c r="D44" s="185"/>
      <c r="E44" s="185"/>
      <c r="F44" s="185"/>
      <c r="G44" s="185"/>
      <c r="H44" s="185"/>
      <c r="I44" s="185"/>
      <c r="J44" s="185"/>
      <c r="K44" s="185"/>
    </row>
  </sheetData>
  <sheetProtection selectLockedCells="1" selectUnlockedCells="1"/>
  <mergeCells count="80">
    <mergeCell ref="H1:K4"/>
    <mergeCell ref="I30:K30"/>
    <mergeCell ref="D30:G30"/>
    <mergeCell ref="I29:K29"/>
    <mergeCell ref="D29:G29"/>
    <mergeCell ref="D28:G28"/>
    <mergeCell ref="A6:D7"/>
    <mergeCell ref="J6:K6"/>
    <mergeCell ref="I7:K7"/>
    <mergeCell ref="A11:C11"/>
    <mergeCell ref="D11:G11"/>
    <mergeCell ref="I11:K11"/>
    <mergeCell ref="A13:C13"/>
    <mergeCell ref="D13:G13"/>
    <mergeCell ref="I13:K13"/>
    <mergeCell ref="A14:C14"/>
    <mergeCell ref="D14:G14"/>
    <mergeCell ref="I14:K14"/>
    <mergeCell ref="A15:C15"/>
    <mergeCell ref="D15:G15"/>
    <mergeCell ref="I15:K15"/>
    <mergeCell ref="A16:C16"/>
    <mergeCell ref="D16:G16"/>
    <mergeCell ref="I16:K16"/>
    <mergeCell ref="A17:C17"/>
    <mergeCell ref="D17:G17"/>
    <mergeCell ref="I17:K17"/>
    <mergeCell ref="A18:C18"/>
    <mergeCell ref="D18:G18"/>
    <mergeCell ref="I18:K18"/>
    <mergeCell ref="A23:C23"/>
    <mergeCell ref="D23:G23"/>
    <mergeCell ref="I23:K23"/>
    <mergeCell ref="A19:C19"/>
    <mergeCell ref="D19:G19"/>
    <mergeCell ref="I19:K19"/>
    <mergeCell ref="A20:C20"/>
    <mergeCell ref="D20:G20"/>
    <mergeCell ref="I20:K20"/>
    <mergeCell ref="A21:C21"/>
    <mergeCell ref="D21:G21"/>
    <mergeCell ref="I21:K21"/>
    <mergeCell ref="A22:C22"/>
    <mergeCell ref="J22:K22"/>
    <mergeCell ref="A24:C24"/>
    <mergeCell ref="D24:G24"/>
    <mergeCell ref="I24:K24"/>
    <mergeCell ref="A25:C25"/>
    <mergeCell ref="D25:G25"/>
    <mergeCell ref="I25:K25"/>
    <mergeCell ref="A31:C31"/>
    <mergeCell ref="D31:G31"/>
    <mergeCell ref="I31:K31"/>
    <mergeCell ref="A26:C26"/>
    <mergeCell ref="D26:G26"/>
    <mergeCell ref="I26:K26"/>
    <mergeCell ref="A27:C27"/>
    <mergeCell ref="D27:G27"/>
    <mergeCell ref="I27:K27"/>
    <mergeCell ref="D34:H34"/>
    <mergeCell ref="I34:K34"/>
    <mergeCell ref="A32:C32"/>
    <mergeCell ref="D32:G32"/>
    <mergeCell ref="I32:K32"/>
    <mergeCell ref="D33:H33"/>
    <mergeCell ref="I33:K33"/>
    <mergeCell ref="A35:C35"/>
    <mergeCell ref="D35:H35"/>
    <mergeCell ref="I35:K35"/>
    <mergeCell ref="A36:C36"/>
    <mergeCell ref="D36:H36"/>
    <mergeCell ref="I36:K36"/>
    <mergeCell ref="A43:K43"/>
    <mergeCell ref="A44:K44"/>
    <mergeCell ref="A37:C37"/>
    <mergeCell ref="D37:H37"/>
    <mergeCell ref="I37:K37"/>
    <mergeCell ref="A39:K39"/>
    <mergeCell ref="A40:K40"/>
    <mergeCell ref="A41:K41"/>
  </mergeCells>
  <phoneticPr fontId="4" type="noConversion"/>
  <printOptions horizontalCentered="1" verticalCentered="1"/>
  <pageMargins left="0.79000000000000015" right="0.79000000000000015" top="0.54" bottom="0.54" header="0.5" footer="0.19"/>
  <pageSetup paperSize="9" scale="90" orientation="portrait" horizontalDpi="4294967292" verticalDpi="4294967292"/>
  <headerFooter>
    <oddFooter>&amp;C&amp;"Avenir Light,Regular"&amp;9&amp;K000000_x000D_</oddFoot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100"/>
  <sheetViews>
    <sheetView showGridLines="0" view="pageLayout" workbookViewId="0">
      <selection activeCell="H64" sqref="H64"/>
    </sheetView>
  </sheetViews>
  <sheetFormatPr baseColWidth="10" defaultColWidth="6.625" defaultRowHeight="15" x14ac:dyDescent="0"/>
  <cols>
    <col min="1" max="1" width="32.25" style="68" customWidth="1"/>
    <col min="2" max="2" width="64.75" style="68" customWidth="1"/>
    <col min="3" max="3" width="10.75" style="68" customWidth="1"/>
    <col min="4" max="4" width="9" style="71" customWidth="1"/>
    <col min="5" max="5" width="14" style="70" customWidth="1"/>
    <col min="6" max="7" width="12.75" style="69" customWidth="1"/>
    <col min="8" max="8" width="10.5" style="69" customWidth="1"/>
    <col min="9" max="9" width="6.625" style="68" customWidth="1"/>
    <col min="10" max="16384" width="6.625" style="68"/>
  </cols>
  <sheetData>
    <row r="1" spans="1:8" s="71" customFormat="1" ht="42.75" customHeight="1" thickBot="1">
      <c r="A1" s="220" t="s">
        <v>95</v>
      </c>
      <c r="B1" s="221"/>
      <c r="C1" s="221"/>
      <c r="D1" s="221"/>
      <c r="E1" s="221"/>
      <c r="F1" s="221"/>
      <c r="G1" s="221"/>
      <c r="H1" s="221"/>
    </row>
    <row r="2" spans="1:8" ht="16" thickTop="1">
      <c r="A2" s="151" t="s">
        <v>94</v>
      </c>
      <c r="B2" s="151"/>
      <c r="C2" s="151"/>
      <c r="D2" s="151"/>
      <c r="E2" s="150"/>
      <c r="H2" s="149"/>
    </row>
    <row r="3" spans="1:8" ht="16" thickBot="1">
      <c r="A3" s="141"/>
      <c r="B3" s="141"/>
      <c r="C3" s="141"/>
      <c r="D3" s="141"/>
      <c r="E3" s="140"/>
      <c r="F3" s="139"/>
      <c r="G3" s="139"/>
      <c r="H3" s="148"/>
    </row>
    <row r="4" spans="1:8" ht="16" thickTop="1">
      <c r="A4" s="141" t="s">
        <v>93</v>
      </c>
      <c r="B4" s="141"/>
      <c r="C4" s="141"/>
      <c r="D4" s="141"/>
      <c r="E4" s="140"/>
      <c r="F4" s="147" t="s">
        <v>92</v>
      </c>
      <c r="G4" s="147" t="s">
        <v>91</v>
      </c>
      <c r="H4" s="140"/>
    </row>
    <row r="5" spans="1:8">
      <c r="A5" s="144" t="s">
        <v>90</v>
      </c>
      <c r="B5" s="141"/>
      <c r="C5" s="141"/>
      <c r="D5" s="141"/>
      <c r="E5" s="140"/>
      <c r="F5" s="139" t="s">
        <v>89</v>
      </c>
      <c r="G5" s="139" t="s">
        <v>88</v>
      </c>
      <c r="H5" s="146"/>
    </row>
    <row r="6" spans="1:8">
      <c r="A6" s="141" t="s">
        <v>87</v>
      </c>
      <c r="B6" s="145"/>
      <c r="C6" s="145"/>
      <c r="D6" s="141"/>
      <c r="E6" s="140"/>
      <c r="F6" s="139"/>
      <c r="G6" s="139"/>
      <c r="H6" s="143"/>
    </row>
    <row r="7" spans="1:8">
      <c r="A7" s="141"/>
      <c r="B7" s="141"/>
      <c r="C7" s="141"/>
      <c r="D7" s="141"/>
      <c r="E7" s="140"/>
      <c r="F7" s="139"/>
      <c r="G7" s="139"/>
      <c r="H7" s="143"/>
    </row>
    <row r="8" spans="1:8">
      <c r="A8" s="144"/>
      <c r="B8" s="141"/>
      <c r="C8" s="141"/>
      <c r="D8" s="141"/>
      <c r="E8" s="140"/>
      <c r="F8" s="139"/>
      <c r="G8" s="139"/>
      <c r="H8" s="143"/>
    </row>
    <row r="9" spans="1:8" ht="16">
      <c r="A9" s="142"/>
      <c r="B9" s="141"/>
      <c r="C9" s="141"/>
      <c r="D9" s="141"/>
      <c r="E9" s="140"/>
      <c r="F9" s="139"/>
      <c r="G9" s="139"/>
      <c r="H9" s="143"/>
    </row>
    <row r="10" spans="1:8" ht="16">
      <c r="A10" s="142"/>
      <c r="B10" s="141"/>
      <c r="C10" s="141"/>
      <c r="D10" s="141"/>
      <c r="E10" s="140"/>
      <c r="F10" s="139"/>
      <c r="G10" s="139"/>
      <c r="H10" s="138"/>
    </row>
    <row r="11" spans="1:8" ht="16" thickBot="1">
      <c r="A11" s="137"/>
      <c r="B11" s="137"/>
      <c r="C11" s="137"/>
      <c r="D11" s="137"/>
      <c r="E11" s="136"/>
      <c r="F11" s="135"/>
      <c r="G11" s="135"/>
      <c r="H11" s="134"/>
    </row>
    <row r="12" spans="1:8" ht="16" thickTop="1">
      <c r="D12" s="75"/>
      <c r="E12" s="74"/>
    </row>
    <row r="13" spans="1:8">
      <c r="A13" s="133" t="s">
        <v>55</v>
      </c>
      <c r="B13" s="133"/>
      <c r="C13" s="133"/>
      <c r="D13" s="75"/>
      <c r="E13" s="74"/>
    </row>
    <row r="14" spans="1:8" ht="17.25" customHeight="1">
      <c r="D14" s="75"/>
      <c r="E14" s="74"/>
    </row>
    <row r="15" spans="1:8" s="98" customFormat="1" ht="20" customHeight="1">
      <c r="A15" s="107" t="s">
        <v>86</v>
      </c>
      <c r="B15" s="107" t="s">
        <v>85</v>
      </c>
      <c r="C15" s="107" t="s">
        <v>84</v>
      </c>
      <c r="D15" s="126" t="s">
        <v>83</v>
      </c>
      <c r="E15" s="125" t="s">
        <v>82</v>
      </c>
      <c r="F15" s="125" t="s">
        <v>81</v>
      </c>
      <c r="G15" s="104" t="s">
        <v>80</v>
      </c>
      <c r="H15" s="104" t="s">
        <v>79</v>
      </c>
    </row>
    <row r="16" spans="1:8" s="98" customFormat="1" ht="20" customHeight="1">
      <c r="A16" s="132"/>
      <c r="B16" s="132"/>
      <c r="C16" s="132"/>
      <c r="D16" s="131"/>
      <c r="E16" s="130"/>
      <c r="F16" s="130"/>
      <c r="G16" s="130"/>
      <c r="H16" s="129"/>
    </row>
    <row r="17" spans="1:8" s="98" customFormat="1" ht="20" customHeight="1">
      <c r="A17" s="128" t="s">
        <v>78</v>
      </c>
      <c r="B17" s="107"/>
      <c r="C17" s="127">
        <f>SUMPRODUCT(C19:C27*E19:E27)</f>
        <v>1400</v>
      </c>
      <c r="D17" s="126"/>
      <c r="E17" s="104"/>
      <c r="F17" s="125"/>
      <c r="G17" s="104"/>
      <c r="H17" s="104">
        <f>SUMPRODUCT(F19:F27*D19:D27)</f>
        <v>2800</v>
      </c>
    </row>
    <row r="18" spans="1:8" s="98" customFormat="1" ht="20" customHeight="1">
      <c r="A18" s="124"/>
      <c r="B18" s="117"/>
      <c r="C18" s="116"/>
      <c r="D18" s="123"/>
      <c r="E18" s="114"/>
      <c r="F18" s="122"/>
      <c r="G18" s="114"/>
      <c r="H18" s="114"/>
    </row>
    <row r="19" spans="1:8" s="121" customFormat="1" ht="24" customHeight="1">
      <c r="A19" s="103" t="s">
        <v>77</v>
      </c>
      <c r="B19" s="103" t="s">
        <v>76</v>
      </c>
      <c r="C19" s="103">
        <v>2</v>
      </c>
      <c r="D19" s="102">
        <v>2</v>
      </c>
      <c r="E19" s="101">
        <v>200</v>
      </c>
      <c r="F19" s="101">
        <v>400</v>
      </c>
      <c r="G19" s="101"/>
      <c r="H19" s="100"/>
    </row>
    <row r="20" spans="1:8" s="121" customFormat="1" ht="20" customHeight="1">
      <c r="A20" s="103"/>
      <c r="B20" s="103" t="s">
        <v>75</v>
      </c>
      <c r="C20" s="103">
        <v>2</v>
      </c>
      <c r="D20" s="102">
        <v>2</v>
      </c>
      <c r="E20" s="101">
        <v>200</v>
      </c>
      <c r="F20" s="101">
        <v>400</v>
      </c>
      <c r="G20" s="101"/>
      <c r="H20" s="100"/>
    </row>
    <row r="21" spans="1:8" s="121" customFormat="1" ht="20" customHeight="1">
      <c r="A21" s="103"/>
      <c r="B21" s="103" t="s">
        <v>74</v>
      </c>
      <c r="C21" s="103">
        <v>1</v>
      </c>
      <c r="D21" s="102">
        <v>1</v>
      </c>
      <c r="E21" s="101">
        <v>100</v>
      </c>
      <c r="F21" s="101">
        <v>200</v>
      </c>
      <c r="G21" s="101"/>
      <c r="H21" s="100"/>
    </row>
    <row r="22" spans="1:8" s="121" customFormat="1" ht="20" customHeight="1">
      <c r="A22" s="103"/>
      <c r="B22" s="103" t="s">
        <v>73</v>
      </c>
      <c r="C22" s="103">
        <v>1</v>
      </c>
      <c r="D22" s="102">
        <v>1</v>
      </c>
      <c r="E22" s="101">
        <v>200</v>
      </c>
      <c r="F22" s="101">
        <v>400</v>
      </c>
      <c r="G22" s="101"/>
      <c r="H22" s="100"/>
    </row>
    <row r="23" spans="1:8" s="99" customFormat="1" ht="20" customHeight="1">
      <c r="A23" s="103"/>
      <c r="B23" s="103"/>
      <c r="C23" s="103"/>
      <c r="D23" s="102"/>
      <c r="E23" s="101"/>
      <c r="F23" s="101"/>
      <c r="G23" s="101"/>
      <c r="H23" s="100"/>
    </row>
    <row r="24" spans="1:8" s="99" customFormat="1" ht="20" customHeight="1">
      <c r="A24" s="103" t="s">
        <v>72</v>
      </c>
      <c r="B24" s="103" t="s">
        <v>71</v>
      </c>
      <c r="C24" s="103">
        <v>1</v>
      </c>
      <c r="D24" s="102">
        <v>1</v>
      </c>
      <c r="E24" s="101">
        <v>100</v>
      </c>
      <c r="F24" s="101">
        <v>200</v>
      </c>
      <c r="G24" s="101"/>
      <c r="H24" s="100"/>
    </row>
    <row r="25" spans="1:8" s="99" customFormat="1" ht="20" customHeight="1">
      <c r="A25" s="103"/>
      <c r="B25" s="103"/>
      <c r="C25" s="103"/>
      <c r="D25" s="102"/>
      <c r="E25" s="101"/>
      <c r="F25" s="101"/>
      <c r="G25" s="101"/>
      <c r="H25" s="100"/>
    </row>
    <row r="26" spans="1:8" s="99" customFormat="1" ht="20" customHeight="1">
      <c r="A26" s="103" t="s">
        <v>55</v>
      </c>
      <c r="B26" s="103"/>
      <c r="C26" s="103"/>
      <c r="D26" s="102"/>
      <c r="E26" s="101"/>
      <c r="F26" s="101"/>
      <c r="G26" s="101"/>
      <c r="H26" s="100"/>
    </row>
    <row r="27" spans="1:8" s="99" customFormat="1" ht="20" customHeight="1">
      <c r="A27" s="103" t="s">
        <v>70</v>
      </c>
      <c r="B27" s="103"/>
      <c r="C27" s="103">
        <v>1</v>
      </c>
      <c r="D27" s="102">
        <v>1</v>
      </c>
      <c r="E27" s="101">
        <v>200</v>
      </c>
      <c r="F27" s="101">
        <v>400</v>
      </c>
      <c r="G27" s="101"/>
      <c r="H27" s="100"/>
    </row>
    <row r="28" spans="1:8" s="99" customFormat="1" ht="20" customHeight="1">
      <c r="A28" s="103"/>
      <c r="B28" s="103"/>
      <c r="C28" s="103"/>
      <c r="D28" s="102"/>
      <c r="E28" s="101"/>
      <c r="F28" s="101"/>
      <c r="G28" s="101"/>
      <c r="H28" s="100"/>
    </row>
    <row r="29" spans="1:8" s="98" customFormat="1" ht="20" customHeight="1">
      <c r="A29" s="120" t="s">
        <v>69</v>
      </c>
      <c r="B29" s="120"/>
      <c r="C29" s="112">
        <f>C31</f>
        <v>510</v>
      </c>
      <c r="D29" s="119"/>
      <c r="E29" s="118"/>
      <c r="F29" s="118"/>
      <c r="G29" s="118"/>
      <c r="H29" s="110">
        <f>H31</f>
        <v>600</v>
      </c>
    </row>
    <row r="30" spans="1:8" s="113" customFormat="1" ht="20" customHeight="1">
      <c r="A30" s="103"/>
      <c r="B30" s="103"/>
      <c r="C30" s="103"/>
      <c r="D30" s="102"/>
      <c r="E30" s="101"/>
      <c r="F30" s="101"/>
      <c r="G30" s="101"/>
      <c r="H30" s="100"/>
    </row>
    <row r="31" spans="1:8" s="99" customFormat="1" ht="20" customHeight="1">
      <c r="A31" s="103"/>
      <c r="B31" s="103"/>
      <c r="C31" s="112">
        <f>C32*E32</f>
        <v>510</v>
      </c>
      <c r="D31" s="102"/>
      <c r="E31" s="101"/>
      <c r="F31" s="101"/>
      <c r="G31" s="101"/>
      <c r="H31" s="110">
        <f>F32*D32</f>
        <v>600</v>
      </c>
    </row>
    <row r="32" spans="1:8" s="99" customFormat="1" ht="20" customHeight="1">
      <c r="A32" s="103" t="s">
        <v>68</v>
      </c>
      <c r="B32" s="103"/>
      <c r="C32" s="103">
        <v>3</v>
      </c>
      <c r="D32" s="102">
        <v>3</v>
      </c>
      <c r="E32" s="101">
        <v>170</v>
      </c>
      <c r="F32" s="101">
        <v>200</v>
      </c>
      <c r="G32" s="101"/>
      <c r="H32" s="100"/>
    </row>
    <row r="33" spans="1:8" s="98" customFormat="1" ht="20" customHeight="1">
      <c r="A33" s="103" t="s">
        <v>55</v>
      </c>
      <c r="B33" s="103"/>
      <c r="C33" s="103"/>
      <c r="D33" s="102" t="s">
        <v>55</v>
      </c>
      <c r="E33" s="101"/>
      <c r="F33" s="101" t="s">
        <v>55</v>
      </c>
      <c r="G33" s="101"/>
      <c r="H33" s="100"/>
    </row>
    <row r="34" spans="1:8" s="99" customFormat="1" ht="20" customHeight="1">
      <c r="A34" s="107" t="s">
        <v>67</v>
      </c>
      <c r="B34" s="106"/>
      <c r="C34" s="106">
        <f>C36+C39+C42+C45+C47+C49+C51+C53+C55</f>
        <v>1548.7650000000001</v>
      </c>
      <c r="D34" s="105"/>
      <c r="E34" s="104"/>
      <c r="F34" s="104"/>
      <c r="G34" s="104"/>
      <c r="H34" s="104">
        <f>H36+H39+H42+H45+H47+H49+H51+H53+H55</f>
        <v>2345.7524999999996</v>
      </c>
    </row>
    <row r="35" spans="1:8" s="113" customFormat="1" ht="20" customHeight="1">
      <c r="A35" s="117"/>
      <c r="B35" s="116"/>
      <c r="C35" s="116"/>
      <c r="D35" s="115"/>
      <c r="E35" s="114"/>
      <c r="F35" s="114"/>
      <c r="G35" s="114"/>
      <c r="H35" s="114"/>
    </row>
    <row r="36" spans="1:8" s="99" customFormat="1" ht="20" customHeight="1">
      <c r="A36" s="103"/>
      <c r="B36" s="103"/>
      <c r="C36" s="112">
        <f>C37*E37</f>
        <v>318</v>
      </c>
      <c r="D36" s="102"/>
      <c r="E36" s="101"/>
      <c r="F36" s="101"/>
      <c r="G36" s="101"/>
      <c r="H36" s="110">
        <f>F37*D37</f>
        <v>381.6</v>
      </c>
    </row>
    <row r="37" spans="1:8" s="99" customFormat="1" ht="20" customHeight="1">
      <c r="A37" s="103" t="s">
        <v>66</v>
      </c>
      <c r="B37" s="103"/>
      <c r="C37" s="108">
        <v>2</v>
      </c>
      <c r="D37" s="102">
        <v>2</v>
      </c>
      <c r="E37" s="103">
        <v>159</v>
      </c>
      <c r="F37" s="101">
        <v>190.8</v>
      </c>
      <c r="G37" s="101"/>
      <c r="H37" s="100"/>
    </row>
    <row r="38" spans="1:8" s="99" customFormat="1" ht="20" customHeight="1">
      <c r="A38" s="103"/>
      <c r="B38" s="103"/>
      <c r="C38" s="108"/>
      <c r="D38" s="102"/>
      <c r="E38" s="103"/>
      <c r="F38" s="101"/>
      <c r="G38" s="101"/>
      <c r="H38" s="100"/>
    </row>
    <row r="39" spans="1:8" s="99" customFormat="1" ht="20" customHeight="1">
      <c r="A39" s="103"/>
      <c r="B39" s="103"/>
      <c r="C39" s="111">
        <f>C40*E40</f>
        <v>361.76</v>
      </c>
      <c r="D39" s="102"/>
      <c r="E39" s="103"/>
      <c r="F39" s="101"/>
      <c r="G39" s="101"/>
      <c r="H39" s="110">
        <f>F40*D40</f>
        <v>723.52</v>
      </c>
    </row>
    <row r="40" spans="1:8" s="99" customFormat="1" ht="20" customHeight="1">
      <c r="A40" s="103" t="s">
        <v>65</v>
      </c>
      <c r="B40" s="103"/>
      <c r="C40" s="108">
        <v>14</v>
      </c>
      <c r="D40" s="102">
        <v>14</v>
      </c>
      <c r="E40" s="103">
        <v>25.84</v>
      </c>
      <c r="F40" s="101">
        <v>51.68</v>
      </c>
      <c r="G40" s="101"/>
      <c r="H40" s="100"/>
    </row>
    <row r="41" spans="1:8" s="99" customFormat="1" ht="20" customHeight="1">
      <c r="A41" s="103"/>
      <c r="B41" s="103"/>
      <c r="C41" s="108"/>
      <c r="D41" s="102"/>
      <c r="E41" s="103"/>
      <c r="F41" s="101"/>
      <c r="G41" s="101"/>
      <c r="H41" s="100"/>
    </row>
    <row r="42" spans="1:8" s="99" customFormat="1" ht="20" customHeight="1">
      <c r="A42" s="103"/>
      <c r="B42" s="103"/>
      <c r="C42" s="111">
        <f>E43*C43</f>
        <v>144</v>
      </c>
      <c r="D42" s="102"/>
      <c r="E42" s="103"/>
      <c r="F42" s="101"/>
      <c r="G42" s="101"/>
      <c r="H42" s="110">
        <f>F43*D43</f>
        <v>288</v>
      </c>
    </row>
    <row r="43" spans="1:8" s="99" customFormat="1" ht="20" customHeight="1">
      <c r="A43" s="103" t="s">
        <v>64</v>
      </c>
      <c r="B43" s="103"/>
      <c r="C43" s="108">
        <v>160</v>
      </c>
      <c r="D43" s="102">
        <v>160</v>
      </c>
      <c r="E43" s="103">
        <v>0.9</v>
      </c>
      <c r="F43" s="101">
        <v>1.8</v>
      </c>
      <c r="G43" s="101"/>
      <c r="H43" s="100"/>
    </row>
    <row r="44" spans="1:8" s="99" customFormat="1" ht="20" customHeight="1">
      <c r="A44" s="103"/>
      <c r="B44" s="103"/>
      <c r="C44" s="108"/>
      <c r="D44" s="102"/>
      <c r="E44" s="103"/>
      <c r="F44" s="101"/>
      <c r="G44" s="101"/>
      <c r="H44" s="100"/>
    </row>
    <row r="45" spans="1:8" s="99" customFormat="1" ht="20" customHeight="1">
      <c r="A45" s="103"/>
      <c r="B45" s="103"/>
      <c r="C45" s="111">
        <f>C46*E46</f>
        <v>40.5</v>
      </c>
      <c r="D45" s="102"/>
      <c r="E45" s="103"/>
      <c r="F45" s="101"/>
      <c r="G45" s="101"/>
      <c r="H45" s="110">
        <f>F46*D46</f>
        <v>81</v>
      </c>
    </row>
    <row r="46" spans="1:8" s="98" customFormat="1" ht="20" customHeight="1">
      <c r="A46" s="103" t="s">
        <v>63</v>
      </c>
      <c r="B46" s="103"/>
      <c r="C46" s="108">
        <v>45</v>
      </c>
      <c r="D46" s="102">
        <v>45</v>
      </c>
      <c r="E46" s="103">
        <v>0.9</v>
      </c>
      <c r="F46" s="101">
        <v>1.8</v>
      </c>
      <c r="G46" s="101"/>
      <c r="H46" s="100"/>
    </row>
    <row r="47" spans="1:8" s="98" customFormat="1" ht="20" customHeight="1">
      <c r="A47" s="103"/>
      <c r="B47" s="103"/>
      <c r="C47" s="111">
        <f>C48*E48</f>
        <v>139.08000000000001</v>
      </c>
      <c r="D47" s="102"/>
      <c r="E47" s="103"/>
      <c r="F47" s="101"/>
      <c r="G47" s="101"/>
      <c r="H47" s="110">
        <f>F48*D48</f>
        <v>208.62</v>
      </c>
    </row>
    <row r="48" spans="1:8" s="99" customFormat="1" ht="20" customHeight="1">
      <c r="A48" s="103" t="s">
        <v>62</v>
      </c>
      <c r="B48" s="103"/>
      <c r="C48" s="108">
        <v>2</v>
      </c>
      <c r="D48" s="102">
        <v>2</v>
      </c>
      <c r="E48" s="103">
        <v>69.540000000000006</v>
      </c>
      <c r="F48" s="101">
        <v>104.31</v>
      </c>
      <c r="G48" s="101"/>
      <c r="H48" s="100"/>
    </row>
    <row r="49" spans="1:8" s="99" customFormat="1" ht="20" customHeight="1">
      <c r="A49" s="103"/>
      <c r="B49" s="103"/>
      <c r="C49" s="111">
        <f>C50*E50</f>
        <v>32</v>
      </c>
      <c r="D49" s="102"/>
      <c r="E49" s="103"/>
      <c r="F49" s="101"/>
      <c r="G49" s="101"/>
      <c r="H49" s="110">
        <f>F50*D50</f>
        <v>32</v>
      </c>
    </row>
    <row r="50" spans="1:8" s="99" customFormat="1" ht="20" customHeight="1">
      <c r="A50" s="103" t="s">
        <v>61</v>
      </c>
      <c r="B50" s="103"/>
      <c r="C50" s="108">
        <v>1</v>
      </c>
      <c r="D50" s="102">
        <v>1</v>
      </c>
      <c r="E50" s="103">
        <v>32</v>
      </c>
      <c r="F50" s="101">
        <v>32</v>
      </c>
      <c r="G50" s="101"/>
      <c r="H50" s="100"/>
    </row>
    <row r="51" spans="1:8" s="99" customFormat="1" ht="20" customHeight="1">
      <c r="A51" s="103"/>
      <c r="B51" s="103"/>
      <c r="C51" s="111">
        <f>C52*E52</f>
        <v>0.875</v>
      </c>
      <c r="D51" s="102"/>
      <c r="E51" s="103"/>
      <c r="F51" s="101"/>
      <c r="G51" s="101"/>
      <c r="H51" s="110">
        <f>F52*D52</f>
        <v>1.3125</v>
      </c>
    </row>
    <row r="52" spans="1:8" s="99" customFormat="1" ht="20" customHeight="1">
      <c r="A52" s="103" t="s">
        <v>60</v>
      </c>
      <c r="B52" s="103"/>
      <c r="C52" s="108">
        <v>0.25</v>
      </c>
      <c r="D52" s="109">
        <v>0.25</v>
      </c>
      <c r="E52" s="103">
        <v>3.5</v>
      </c>
      <c r="F52" s="101">
        <v>5.25</v>
      </c>
      <c r="G52" s="101"/>
      <c r="H52" s="100"/>
    </row>
    <row r="53" spans="1:8" s="99" customFormat="1" ht="20" customHeight="1">
      <c r="A53" s="103"/>
      <c r="B53" s="103"/>
      <c r="C53" s="111">
        <f>C54*E54</f>
        <v>49.5</v>
      </c>
      <c r="D53" s="109"/>
      <c r="E53" s="103"/>
      <c r="F53" s="101"/>
      <c r="G53" s="101"/>
      <c r="H53" s="110">
        <f>D54*F54</f>
        <v>74.25</v>
      </c>
    </row>
    <row r="54" spans="1:8" s="99" customFormat="1" ht="20" customHeight="1">
      <c r="A54" s="103" t="s">
        <v>59</v>
      </c>
      <c r="B54" s="103"/>
      <c r="C54" s="108">
        <v>1</v>
      </c>
      <c r="D54" s="109">
        <v>1</v>
      </c>
      <c r="E54" s="103">
        <v>49.5</v>
      </c>
      <c r="F54" s="101">
        <v>74.25</v>
      </c>
      <c r="G54" s="101"/>
      <c r="H54" s="100"/>
    </row>
    <row r="55" spans="1:8" s="99" customFormat="1" ht="20" customHeight="1">
      <c r="A55" s="103"/>
      <c r="B55" s="103"/>
      <c r="C55" s="111">
        <f>C56*E56</f>
        <v>463.05</v>
      </c>
      <c r="D55" s="109"/>
      <c r="E55" s="103"/>
      <c r="F55" s="101"/>
      <c r="G55" s="101"/>
      <c r="H55" s="110">
        <f>F56*D56</f>
        <v>555.44999999999993</v>
      </c>
    </row>
    <row r="56" spans="1:8" s="99" customFormat="1" ht="20" customHeight="1">
      <c r="A56" s="103" t="s">
        <v>58</v>
      </c>
      <c r="B56" s="103"/>
      <c r="C56" s="108">
        <v>35</v>
      </c>
      <c r="D56" s="109">
        <v>35</v>
      </c>
      <c r="E56" s="103">
        <v>13.23</v>
      </c>
      <c r="F56" s="101">
        <v>15.87</v>
      </c>
      <c r="G56" s="101"/>
      <c r="H56" s="100"/>
    </row>
    <row r="57" spans="1:8" s="99" customFormat="1" ht="20" customHeight="1">
      <c r="A57" s="103"/>
      <c r="B57" s="103"/>
      <c r="C57" s="108"/>
      <c r="D57" s="102"/>
      <c r="E57" s="103"/>
      <c r="F57" s="101"/>
      <c r="G57" s="101"/>
      <c r="H57" s="100"/>
    </row>
    <row r="58" spans="1:8" s="99" customFormat="1" ht="20" customHeight="1">
      <c r="A58" s="107" t="s">
        <v>57</v>
      </c>
      <c r="B58" s="106"/>
      <c r="C58" s="106">
        <f>SUMPRODUCT(D60,E60)</f>
        <v>100</v>
      </c>
      <c r="D58" s="105"/>
      <c r="E58" s="105"/>
      <c r="F58" s="104"/>
      <c r="G58" s="104"/>
      <c r="H58" s="104">
        <f>SUMPRODUCT(E60*C60)</f>
        <v>100</v>
      </c>
    </row>
    <row r="59" spans="1:8" s="99" customFormat="1" ht="20" customHeight="1">
      <c r="A59" s="103"/>
      <c r="B59" s="103"/>
      <c r="C59" s="103"/>
      <c r="D59" s="102"/>
      <c r="E59" s="101"/>
      <c r="F59" s="101"/>
      <c r="G59" s="101"/>
      <c r="H59" s="100"/>
    </row>
    <row r="60" spans="1:8" s="99" customFormat="1" ht="20" customHeight="1">
      <c r="A60" s="103" t="s">
        <v>56</v>
      </c>
      <c r="B60" s="103"/>
      <c r="C60" s="103">
        <v>1</v>
      </c>
      <c r="D60" s="102">
        <v>1</v>
      </c>
      <c r="E60" s="101">
        <v>100</v>
      </c>
      <c r="F60" s="101">
        <v>100</v>
      </c>
      <c r="G60" s="101"/>
      <c r="H60" s="100"/>
    </row>
    <row r="61" spans="1:8" s="99" customFormat="1" ht="20" customHeight="1">
      <c r="A61" s="103"/>
      <c r="B61" s="103"/>
      <c r="C61" s="103"/>
      <c r="D61" s="102" t="s">
        <v>55</v>
      </c>
      <c r="E61" s="101"/>
      <c r="F61" s="101" t="s">
        <v>55</v>
      </c>
      <c r="G61" s="101"/>
      <c r="H61" s="100"/>
    </row>
    <row r="62" spans="1:8" s="99" customFormat="1" ht="20" customHeight="1">
      <c r="A62" s="103"/>
      <c r="B62" s="103"/>
      <c r="C62" s="103"/>
      <c r="D62" s="102"/>
      <c r="E62" s="101"/>
      <c r="F62" s="101" t="s">
        <v>54</v>
      </c>
      <c r="G62" s="101"/>
      <c r="H62" s="100">
        <f>C58+C34+C29+C17</f>
        <v>3558.7650000000003</v>
      </c>
    </row>
    <row r="63" spans="1:8" s="98" customFormat="1" ht="20" customHeight="1">
      <c r="A63" s="96"/>
      <c r="B63" s="96"/>
      <c r="C63" s="96"/>
      <c r="D63" s="95"/>
      <c r="E63" s="94"/>
      <c r="F63" s="93" t="s">
        <v>53</v>
      </c>
      <c r="G63" s="93"/>
      <c r="H63" s="97">
        <f>H58+H34+H29+H17</f>
        <v>5845.7524999999996</v>
      </c>
    </row>
    <row r="64" spans="1:8">
      <c r="A64" s="96"/>
      <c r="B64" s="96"/>
      <c r="C64" s="96"/>
      <c r="D64" s="95"/>
      <c r="E64" s="94"/>
      <c r="F64" s="93" t="s">
        <v>52</v>
      </c>
      <c r="G64" s="93"/>
      <c r="H64" s="97">
        <v>0.2</v>
      </c>
    </row>
    <row r="65" spans="1:8">
      <c r="A65" s="96"/>
      <c r="B65" s="96"/>
      <c r="C65" s="96"/>
      <c r="D65" s="95"/>
      <c r="E65" s="94"/>
      <c r="F65" s="93" t="s">
        <v>51</v>
      </c>
      <c r="G65" s="93"/>
      <c r="H65" s="97">
        <f>H63*H64</f>
        <v>1169.1505</v>
      </c>
    </row>
    <row r="66" spans="1:8">
      <c r="A66" s="96"/>
      <c r="B66" s="96"/>
      <c r="C66" s="96"/>
      <c r="D66" s="95"/>
      <c r="E66" s="94"/>
      <c r="F66" s="93" t="s">
        <v>50</v>
      </c>
      <c r="G66" s="93"/>
      <c r="H66" s="97"/>
    </row>
    <row r="67" spans="1:8" ht="16" thickBot="1">
      <c r="A67" s="96"/>
      <c r="B67" s="96"/>
      <c r="C67" s="96"/>
      <c r="D67" s="95"/>
      <c r="E67" s="94"/>
      <c r="F67" s="93" t="s">
        <v>49</v>
      </c>
      <c r="G67" s="93"/>
      <c r="H67" s="92"/>
    </row>
    <row r="68" spans="1:8" s="86" customFormat="1" ht="16" thickTop="1">
      <c r="A68" s="91">
        <v>42279</v>
      </c>
      <c r="B68" s="90"/>
      <c r="C68" s="90"/>
      <c r="D68" s="90"/>
      <c r="E68" s="89"/>
      <c r="F68" s="88" t="s">
        <v>48</v>
      </c>
      <c r="G68" s="88"/>
      <c r="H68" s="87">
        <f>(SUM(H63,H65,H66))-H67</f>
        <v>7014.9029999999993</v>
      </c>
    </row>
    <row r="69" spans="1:8">
      <c r="D69" s="75"/>
      <c r="E69" s="74"/>
    </row>
    <row r="70" spans="1:8" s="84" customFormat="1">
      <c r="A70" s="79"/>
      <c r="B70" s="85"/>
      <c r="C70" s="85"/>
      <c r="D70" s="78"/>
      <c r="E70" s="77"/>
      <c r="F70" s="76"/>
      <c r="G70" s="76"/>
      <c r="H70" s="76"/>
    </row>
    <row r="71" spans="1:8">
      <c r="A71" s="79"/>
      <c r="B71" s="79"/>
      <c r="C71" s="79"/>
      <c r="D71" s="78"/>
      <c r="E71" s="77"/>
      <c r="F71" s="76"/>
      <c r="G71" s="76"/>
      <c r="H71" s="76"/>
    </row>
    <row r="72" spans="1:8">
      <c r="A72" s="79"/>
      <c r="B72" s="79"/>
      <c r="C72" s="79"/>
      <c r="D72" s="78"/>
      <c r="E72" s="77"/>
      <c r="F72" s="76"/>
      <c r="G72" s="76"/>
      <c r="H72" s="76"/>
    </row>
    <row r="73" spans="1:8">
      <c r="A73" s="83" t="s">
        <v>7</v>
      </c>
      <c r="B73" s="83"/>
      <c r="C73" s="83"/>
      <c r="D73" s="82"/>
      <c r="E73" s="81"/>
      <c r="F73" s="80"/>
      <c r="G73" s="80"/>
      <c r="H73" s="80"/>
    </row>
    <row r="74" spans="1:8">
      <c r="A74" s="79"/>
      <c r="B74" s="79"/>
      <c r="C74" s="79"/>
      <c r="D74" s="78"/>
      <c r="E74" s="77"/>
      <c r="F74" s="76"/>
      <c r="G74" s="76"/>
      <c r="H74" s="76"/>
    </row>
    <row r="75" spans="1:8">
      <c r="A75" s="222" t="s">
        <v>47</v>
      </c>
      <c r="B75" s="222"/>
      <c r="C75" s="222"/>
      <c r="D75" s="222"/>
      <c r="E75" s="222"/>
      <c r="F75" s="222"/>
      <c r="G75" s="222"/>
      <c r="H75" s="222"/>
    </row>
    <row r="76" spans="1:8">
      <c r="D76" s="75"/>
      <c r="E76" s="74"/>
    </row>
    <row r="77" spans="1:8">
      <c r="D77" s="75"/>
      <c r="E77" s="74"/>
    </row>
    <row r="78" spans="1:8">
      <c r="D78" s="75"/>
      <c r="E78" s="74"/>
    </row>
    <row r="79" spans="1:8">
      <c r="D79" s="75"/>
      <c r="E79" s="74"/>
    </row>
    <row r="80" spans="1:8">
      <c r="D80" s="75"/>
      <c r="E80" s="74"/>
    </row>
    <row r="81" spans="2:7">
      <c r="D81" s="75"/>
      <c r="E81" s="74"/>
    </row>
    <row r="82" spans="2:7">
      <c r="D82" s="75"/>
      <c r="E82" s="74"/>
    </row>
    <row r="83" spans="2:7">
      <c r="D83" s="75"/>
      <c r="E83" s="74"/>
    </row>
    <row r="84" spans="2:7">
      <c r="D84" s="75"/>
      <c r="E84" s="74"/>
    </row>
    <row r="85" spans="2:7">
      <c r="D85" s="75"/>
      <c r="E85" s="74"/>
    </row>
    <row r="86" spans="2:7">
      <c r="D86" s="75"/>
      <c r="E86" s="74"/>
    </row>
    <row r="87" spans="2:7">
      <c r="D87" s="75"/>
      <c r="E87" s="74"/>
    </row>
    <row r="88" spans="2:7">
      <c r="B88" s="73"/>
      <c r="C88" s="73"/>
      <c r="D88" s="73"/>
      <c r="E88" s="72"/>
      <c r="F88" s="72"/>
      <c r="G88" s="72"/>
    </row>
    <row r="89" spans="2:7">
      <c r="B89" s="73"/>
      <c r="C89" s="73"/>
      <c r="D89" s="73"/>
      <c r="E89" s="72"/>
      <c r="F89" s="72"/>
      <c r="G89" s="72"/>
    </row>
    <row r="90" spans="2:7">
      <c r="B90" s="73"/>
      <c r="C90" s="73"/>
      <c r="D90" s="73"/>
      <c r="E90" s="72"/>
      <c r="F90" s="72"/>
      <c r="G90" s="72"/>
    </row>
    <row r="91" spans="2:7">
      <c r="B91" s="73"/>
      <c r="C91" s="73"/>
      <c r="D91" s="73"/>
      <c r="E91" s="72"/>
      <c r="F91" s="72"/>
      <c r="G91" s="72"/>
    </row>
    <row r="92" spans="2:7">
      <c r="B92" s="73"/>
      <c r="C92" s="73"/>
      <c r="D92" s="73"/>
      <c r="E92" s="72"/>
      <c r="F92" s="72"/>
      <c r="G92" s="72"/>
    </row>
    <row r="93" spans="2:7">
      <c r="B93" s="73"/>
      <c r="C93" s="73"/>
      <c r="D93" s="73"/>
      <c r="E93" s="72"/>
      <c r="F93" s="72"/>
      <c r="G93" s="72"/>
    </row>
    <row r="94" spans="2:7">
      <c r="B94" s="73"/>
      <c r="C94" s="73"/>
      <c r="D94" s="73"/>
      <c r="E94" s="72"/>
      <c r="F94" s="72"/>
      <c r="G94" s="72"/>
    </row>
    <row r="95" spans="2:7">
      <c r="B95" s="73"/>
      <c r="C95" s="73"/>
      <c r="D95" s="73"/>
      <c r="E95" s="72"/>
      <c r="F95" s="72"/>
      <c r="G95" s="72"/>
    </row>
    <row r="96" spans="2:7">
      <c r="B96" s="73"/>
      <c r="C96" s="73"/>
      <c r="D96" s="73"/>
      <c r="E96" s="72"/>
      <c r="F96" s="72"/>
      <c r="G96" s="72"/>
    </row>
    <row r="97" spans="2:7">
      <c r="B97" s="73"/>
      <c r="C97" s="73"/>
      <c r="D97" s="73"/>
      <c r="E97" s="72"/>
      <c r="F97" s="72"/>
      <c r="G97" s="72"/>
    </row>
    <row r="98" spans="2:7">
      <c r="B98" s="73"/>
      <c r="C98" s="73"/>
      <c r="D98" s="73"/>
      <c r="E98" s="72"/>
      <c r="F98" s="72"/>
      <c r="G98" s="72"/>
    </row>
    <row r="99" spans="2:7">
      <c r="B99" s="73"/>
      <c r="C99" s="73"/>
      <c r="D99" s="73"/>
      <c r="E99" s="72"/>
      <c r="F99" s="72"/>
      <c r="G99" s="72"/>
    </row>
    <row r="100" spans="2:7">
      <c r="B100" s="73"/>
      <c r="C100" s="73"/>
      <c r="D100" s="73"/>
      <c r="E100" s="72"/>
      <c r="F100" s="72"/>
      <c r="G100" s="72"/>
    </row>
  </sheetData>
  <sheetProtection formatCells="0" formatColumns="0" formatRows="0" insertHyperlinks="0" selectLockedCells="1" sort="0" autoFilter="0"/>
  <mergeCells count="2">
    <mergeCell ref="A1:H1"/>
    <mergeCell ref="A75:H75"/>
  </mergeCells>
  <phoneticPr fontId="4" type="noConversion"/>
  <printOptions horizontalCentered="1"/>
  <pageMargins left="0.5" right="0.5" top="0.5" bottom="0.5" header="0.5" footer="0.5"/>
  <pageSetup paperSize="9" scale="39" orientation="portrait" horizontalDpi="4294967292" verticalDpi="4294967292"/>
  <headerFooter alignWithMargins="0"/>
  <tableParts count="1">
    <tablePart r:id="rId1"/>
  </tableParts>
  <extLst>
    <ext xmlns:mx="http://schemas.microsoft.com/office/mac/excel/2008/main" uri="{64002731-A6B0-56B0-2670-7721B7C09600}">
      <mx:PLV Mode="1" OnePage="0" WScale="86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Devis</vt:lpstr>
      <vt:lpstr>Facture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IMHAUS</dc:creator>
  <cp:lastModifiedBy>jah</cp:lastModifiedBy>
  <cp:lastPrinted>2015-11-16T17:12:42Z</cp:lastPrinted>
  <dcterms:created xsi:type="dcterms:W3CDTF">2015-11-01T14:09:37Z</dcterms:created>
  <dcterms:modified xsi:type="dcterms:W3CDTF">2015-11-16T17:56:56Z</dcterms:modified>
</cp:coreProperties>
</file>